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comexicocom-my.sharepoint.com/personal/evalenzuela_arcomexico_com/Documents/DEO/EDO RESULTADOS/2026/JUN26/"/>
    </mc:Choice>
  </mc:AlternateContent>
  <xr:revisionPtr revIDLastSave="861" documentId="8_{30CDDC24-945D-4B79-AF75-F53ED3A104AA}" xr6:coauthVersionLast="47" xr6:coauthVersionMax="47" xr10:uidLastSave="{2C71F704-4866-ED44-BC9C-60F0F308EDEE}"/>
  <bookViews>
    <workbookView xWindow="31060" yWindow="1100" windowWidth="37160" windowHeight="25880" firstSheet="2" activeTab="8" xr2:uid="{0DDF3D25-4BF6-8A4F-8F42-C69672E4B21F}"/>
  </bookViews>
  <sheets>
    <sheet name="2026R" sheetId="91" r:id="rId1"/>
    <sheet name="AAC" sheetId="30" state="hidden" r:id="rId2"/>
    <sheet name="2026P" sheetId="96" r:id="rId3"/>
    <sheet name="2025R" sheetId="97" r:id="rId4"/>
    <sheet name="RESUMEN JUN26" sheetId="102" r:id="rId5"/>
    <sheet name="P2K" sheetId="72" r:id="rId6"/>
    <sheet name="PSP" sheetId="73" r:id="rId7"/>
    <sheet name="PRG" sheetId="74" r:id="rId8"/>
    <sheet name="PC" sheetId="75" r:id="rId9"/>
    <sheet name="PLA" sheetId="76" state="hidden" r:id="rId10"/>
    <sheet name="PLR" sheetId="67" state="hidden" r:id="rId11"/>
    <sheet name="PSI" sheetId="77" r:id="rId12"/>
    <sheet name="PPA" sheetId="78" r:id="rId13"/>
    <sheet name="PPB" sheetId="79" state="hidden" r:id="rId14"/>
    <sheet name="AC" sheetId="68" state="hidden" r:id="rId15"/>
    <sheet name="CBA" sheetId="80" r:id="rId16"/>
    <sheet name="TORR" sheetId="81" r:id="rId17"/>
    <sheet name="CBA + TORR" sheetId="87" r:id="rId18"/>
    <sheet name="CBA + TORR  (RENTA)" sheetId="98" r:id="rId19"/>
    <sheet name="HOT" sheetId="82" state="hidden" r:id="rId20"/>
    <sheet name="AD" sheetId="69" state="hidden" r:id="rId21"/>
    <sheet name="PV" sheetId="83" r:id="rId22"/>
    <sheet name="DEPTOS" sheetId="84" r:id="rId23"/>
    <sheet name="PLP" sheetId="85" r:id="rId24"/>
    <sheet name="PBCS" sheetId="70" state="hidden" r:id="rId25"/>
    <sheet name="RV" sheetId="71" state="hidden" r:id="rId26"/>
    <sheet name="PE" sheetId="86" r:id="rId27"/>
    <sheet name="TOTAL" sheetId="101" r:id="rId28"/>
    <sheet name="Resumen xPlaza" sheetId="46" state="hidden" r:id="rId29"/>
  </sheets>
  <definedNames>
    <definedName name="__b1" hidden="1">{"cap_structure",#N/A,FALSE,"Graph-Mkt Cap";"price",#N/A,FALSE,"Graph-Price";"ebit",#N/A,FALSE,"Graph-EBITDA";"ebitda",#N/A,FALSE,"Graph-EBITDA"}</definedName>
    <definedName name="__b2" hidden="1">{"inputs raw data",#N/A,TRUE,"INPUT"}</definedName>
    <definedName name="__b4" hidden="1">{"summary1",#N/A,TRUE,"Comps";"summary2",#N/A,TRUE,"Comps";"summary3",#N/A,TRUE,"Comps"}</definedName>
    <definedName name="__b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b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_b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_b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BEN1" hidden="1">{"cap_structure",#N/A,FALSE,"Graph-Mkt Cap";"price",#N/A,FALSE,"Graph-Price";"ebit",#N/A,FALSE,"Graph-EBITDA";"ebitda",#N/A,FALSE,"Graph-EBITDA"}</definedName>
    <definedName name="__BEN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BEN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_BEN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_BEN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IntlFixup" hidden="1">TRUE</definedName>
    <definedName name="__IntlFixupTable" hidden="1">#REF!</definedName>
    <definedName name="__Q1" hidden="1">{"cap_structure",#N/A,FALSE,"Graph-Mkt Cap";"price",#N/A,FALSE,"Graph-Price";"ebit",#N/A,FALSE,"Graph-EBITDA";"ebitda",#N/A,FALSE,"Graph-EBITDA"}</definedName>
    <definedName name="__Q2" hidden="1">{"inputs raw data",#N/A,TRUE,"INPUT"}</definedName>
    <definedName name="__Q3" hidden="1">{"summary1",#N/A,TRUE,"Comps";"summary2",#N/A,TRUE,"Comps";"summary3",#N/A,TRUE,"Comps"}</definedName>
    <definedName name="__Q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Q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_Q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_Q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b1" hidden="1">{"cap_structure",#N/A,FALSE,"Graph-Mkt Cap";"price",#N/A,FALSE,"Graph-Price";"ebit",#N/A,FALSE,"Graph-EBITDA";"ebitda",#N/A,FALSE,"Graph-EBITDA"}</definedName>
    <definedName name="_b2" hidden="1">{"inputs raw data",#N/A,TRUE,"INPUT"}</definedName>
    <definedName name="_b4" hidden="1">{"summary1",#N/A,TRUE,"Comps";"summary2",#N/A,TRUE,"Comps";"summary3",#N/A,TRUE,"Comps"}</definedName>
    <definedName name="_b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b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b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b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BEN1" hidden="1">{"cap_structure",#N/A,FALSE,"Graph-Mkt Cap";"price",#N/A,FALSE,"Graph-Price";"ebit",#N/A,FALSE,"Graph-EBITDA";"ebitda",#N/A,FALSE,"Graph-EBITDA"}</definedName>
    <definedName name="_BEN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BEN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BEN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BEN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Fill" hidden="1">#REF!</definedName>
    <definedName name="_Order1" hidden="1">0</definedName>
    <definedName name="_Order2" hidden="1">0</definedName>
    <definedName name="_Q1" hidden="1">{"cap_structure",#N/A,FALSE,"Graph-Mkt Cap";"price",#N/A,FALSE,"Graph-Price";"ebit",#N/A,FALSE,"Graph-EBITDA";"ebitda",#N/A,FALSE,"Graph-EBITDA"}</definedName>
    <definedName name="_Q2" hidden="1">{"inputs raw data",#N/A,TRUE,"INPUT"}</definedName>
    <definedName name="_Q3" hidden="1">{"summary1",#N/A,TRUE,"Comps";"summary2",#N/A,TRUE,"Comps";"summary3",#N/A,TRUE,"Comps"}</definedName>
    <definedName name="_Q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Q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Q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Q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S2DocOpenMode" hidden="1">"AS2DocumentEdit"</definedName>
    <definedName name="bb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ben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benchmar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le_Name" localSheetId="3">OFFSET(#REF!,0,0,1,1)</definedName>
    <definedName name="File_Name" localSheetId="2">OFFSET(#REF!,0,0,1,1)</definedName>
    <definedName name="File_Name" localSheetId="0">OFFSET(#REF!,0,0,1,1)</definedName>
    <definedName name="File_Name" localSheetId="1">OFFSET(#REF!,0,0,1,1)</definedName>
    <definedName name="File_Name" localSheetId="14">OFFSET(#REF!,0,0,1,1)</definedName>
    <definedName name="File_Name" localSheetId="20">OFFSET(#REF!,0,0,1,1)</definedName>
    <definedName name="File_Name" localSheetId="15">OFFSET(#REF!,0,0,1,1)</definedName>
    <definedName name="File_Name" localSheetId="17">OFFSET(#REF!,0,0,1,1)</definedName>
    <definedName name="File_Name" localSheetId="18">OFFSET(#REF!,0,0,1,1)</definedName>
    <definedName name="File_Name" localSheetId="22">OFFSET(#REF!,0,0,1,1)</definedName>
    <definedName name="File_Name" localSheetId="19">OFFSET(#REF!,0,0,1,1)</definedName>
    <definedName name="File_Name" localSheetId="5">OFFSET(#REF!,0,0,1,1)</definedName>
    <definedName name="File_Name" localSheetId="24">OFFSET(#REF!,0,0,1,1)</definedName>
    <definedName name="File_Name" localSheetId="8">OFFSET(#REF!,0,0,1,1)</definedName>
    <definedName name="File_Name" localSheetId="26">OFFSET(#REF!,0,0,1,1)</definedName>
    <definedName name="File_Name" localSheetId="9">OFFSET(#REF!,0,0,1,1)</definedName>
    <definedName name="File_Name" localSheetId="23">OFFSET(#REF!,0,0,1,1)</definedName>
    <definedName name="File_Name" localSheetId="10">OFFSET(#REF!,0,0,1,1)</definedName>
    <definedName name="File_Name" localSheetId="12">OFFSET(#REF!,0,0,1,1)</definedName>
    <definedName name="File_Name" localSheetId="13">OFFSET(#REF!,0,0,1,1)</definedName>
    <definedName name="File_Name" localSheetId="7">OFFSET(#REF!,0,0,1,1)</definedName>
    <definedName name="File_Name" localSheetId="11">OFFSET(#REF!,0,0,1,1)</definedName>
    <definedName name="File_Name" localSheetId="6">OFFSET(#REF!,0,0,1,1)</definedName>
    <definedName name="File_Name" localSheetId="21">OFFSET(#REF!,0,0,1,1)</definedName>
    <definedName name="File_Name" localSheetId="28">OFFSET(#REF!,0,0,1,1)</definedName>
    <definedName name="File_Name" localSheetId="25">OFFSET(#REF!,0,0,1,1)</definedName>
    <definedName name="File_Name" localSheetId="16">OFFSET(#REF!,0,0,1,1)</definedName>
    <definedName name="File_Name" localSheetId="27">OFFSET(#REF!,0,0,1,1)</definedName>
    <definedName name="File_Name">OFFSET(#REF!,0,0,1,1)</definedName>
    <definedName name="Gdl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TML_CodePage" hidden="1">1252</definedName>
    <definedName name="HTML_Control" hidden="1">{"'Sheet1'!$A$1:$O$40"}</definedName>
    <definedName name="HTML_Description" hidden="1">""</definedName>
    <definedName name="HTML_Email" hidden="1">""</definedName>
    <definedName name="HTML_Header" hidden="1">"Sheet1"</definedName>
    <definedName name="HTML_LastUpdate" hidden="1">"2/5/99"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HD:HomePageStuff:pc:datasets:implprem.html"</definedName>
    <definedName name="HTML_Title" hidden="1">"S&amp;P Implied Equity Premiums"</definedName>
    <definedName name="HTML1_1" hidden="1">"[RiskPremiumUS]Sheet1!$A$1:$M$38"</definedName>
    <definedName name="HTML1_10" hidden="1">""</definedName>
    <definedName name="HTML1_11" hidden="1">1</definedName>
    <definedName name="HTML1_12" hidden="1">"Zip 100:New_Home_Page:datafile:implpr.html"</definedName>
    <definedName name="HTML1_2" hidden="1">1</definedName>
    <definedName name="HTML1_3" hidden="1">"RiskPremiumUS"</definedName>
    <definedName name="HTML1_4" hidden="1">"Implied Risk Premiums for US"</definedName>
    <definedName name="HTML1_5" hidden="1">""</definedName>
    <definedName name="HTML1_6" hidden="1">-4146</definedName>
    <definedName name="HTML1_7" hidden="1">-4146</definedName>
    <definedName name="HTML1_8" hidden="1">"3/19/97"</definedName>
    <definedName name="HTML1_9" hidden="1">"Aswath Damodaran"</definedName>
    <definedName name="HTMLCount" hidden="1">1</definedName>
    <definedName name="Leon" hidden="1">{"cap_structure",#N/A,FALSE,"Graph-Mkt Cap";"price",#N/A,FALSE,"Graph-Price";"ebit",#N/A,FALSE,"Graph-EBITDA";"ebitda",#N/A,FALSE,"Graph-EBITDA"}</definedName>
    <definedName name="Leon1" hidden="1">{"summary1",#N/A,TRUE,"Comps";"summary2",#N/A,TRUE,"Comps";"summary3",#N/A,TRUE,"Comps"}</definedName>
    <definedName name="Leon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Leon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Leon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Leon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nombre2" hidden="1">{"cap_structure",#N/A,FALSE,"Graph-Mkt Cap";"price",#N/A,FALSE,"Graph-Price";"ebit",#N/A,FALSE,"Graph-EBITDA";"ebitda",#N/A,FALSE,"Graph-EBITDA"}</definedName>
    <definedName name="nombre3" hidden="1">{"cap_structure",#N/A,FALSE,"Graph-Mkt Cap";"price",#N/A,FALSE,"Graph-Price";"ebit",#N/A,FALSE,"Graph-EBITDA";"ebitda",#N/A,FALSE,"Graph-EBITDA"}</definedName>
    <definedName name="pepe1" localSheetId="3">OFFSET(#REF!,0,0,1,1)</definedName>
    <definedName name="pepe1" localSheetId="2">OFFSET(#REF!,0,0,1,1)</definedName>
    <definedName name="pepe1" localSheetId="0">OFFSET(#REF!,0,0,1,1)</definedName>
    <definedName name="pepe1" localSheetId="1">OFFSET(#REF!,0,0,1,1)</definedName>
    <definedName name="pepe1" localSheetId="14">OFFSET(#REF!,0,0,1,1)</definedName>
    <definedName name="pepe1" localSheetId="20">OFFSET(#REF!,0,0,1,1)</definedName>
    <definedName name="pepe1" localSheetId="15">OFFSET(#REF!,0,0,1,1)</definedName>
    <definedName name="pepe1" localSheetId="17">OFFSET(#REF!,0,0,1,1)</definedName>
    <definedName name="pepe1" localSheetId="18">OFFSET(#REF!,0,0,1,1)</definedName>
    <definedName name="pepe1" localSheetId="22">OFFSET(#REF!,0,0,1,1)</definedName>
    <definedName name="pepe1" localSheetId="19">OFFSET(#REF!,0,0,1,1)</definedName>
    <definedName name="pepe1" localSheetId="5">OFFSET(#REF!,0,0,1,1)</definedName>
    <definedName name="pepe1" localSheetId="24">OFFSET(#REF!,0,0,1,1)</definedName>
    <definedName name="pepe1" localSheetId="8">OFFSET(#REF!,0,0,1,1)</definedName>
    <definedName name="pepe1" localSheetId="26">OFFSET(#REF!,0,0,1,1)</definedName>
    <definedName name="pepe1" localSheetId="9">OFFSET(#REF!,0,0,1,1)</definedName>
    <definedName name="pepe1" localSheetId="23">OFFSET(#REF!,0,0,1,1)</definedName>
    <definedName name="pepe1" localSheetId="10">OFFSET(#REF!,0,0,1,1)</definedName>
    <definedName name="pepe1" localSheetId="12">OFFSET(#REF!,0,0,1,1)</definedName>
    <definedName name="pepe1" localSheetId="13">OFFSET(#REF!,0,0,1,1)</definedName>
    <definedName name="pepe1" localSheetId="7">OFFSET(#REF!,0,0,1,1)</definedName>
    <definedName name="pepe1" localSheetId="11">OFFSET(#REF!,0,0,1,1)</definedName>
    <definedName name="pepe1" localSheetId="6">OFFSET(#REF!,0,0,1,1)</definedName>
    <definedName name="pepe1" localSheetId="21">OFFSET(#REF!,0,0,1,1)</definedName>
    <definedName name="pepe1" localSheetId="28">OFFSET(#REF!,0,0,1,1)</definedName>
    <definedName name="pepe1" localSheetId="25">OFFSET(#REF!,0,0,1,1)</definedName>
    <definedName name="pepe1" localSheetId="16">OFFSET(#REF!,0,0,1,1)</definedName>
    <definedName name="pepe1" localSheetId="27">OFFSET(#REF!,0,0,1,1)</definedName>
    <definedName name="pepe1">OFFSET(#REF!,0,0,1,1)</definedName>
    <definedName name="run" localSheetId="3">OFFSET(#REF!,0,0,1,1)</definedName>
    <definedName name="run" localSheetId="2">OFFSET(#REF!,0,0,1,1)</definedName>
    <definedName name="run" localSheetId="0">OFFSET(#REF!,0,0,1,1)</definedName>
    <definedName name="run" localSheetId="1">OFFSET(#REF!,0,0,1,1)</definedName>
    <definedName name="run" localSheetId="14">OFFSET(#REF!,0,0,1,1)</definedName>
    <definedName name="run" localSheetId="20">OFFSET(#REF!,0,0,1,1)</definedName>
    <definedName name="run" localSheetId="15">OFFSET(#REF!,0,0,1,1)</definedName>
    <definedName name="run" localSheetId="17">OFFSET(#REF!,0,0,1,1)</definedName>
    <definedName name="run" localSheetId="18">OFFSET(#REF!,0,0,1,1)</definedName>
    <definedName name="run" localSheetId="22">OFFSET(#REF!,0,0,1,1)</definedName>
    <definedName name="run" localSheetId="19">OFFSET(#REF!,0,0,1,1)</definedName>
    <definedName name="run" localSheetId="5">OFFSET(#REF!,0,0,1,1)</definedName>
    <definedName name="run" localSheetId="24">OFFSET(#REF!,0,0,1,1)</definedName>
    <definedName name="run" localSheetId="8">OFFSET(#REF!,0,0,1,1)</definedName>
    <definedName name="run" localSheetId="26">OFFSET(#REF!,0,0,1,1)</definedName>
    <definedName name="run" localSheetId="9">OFFSET(#REF!,0,0,1,1)</definedName>
    <definedName name="run" localSheetId="23">OFFSET(#REF!,0,0,1,1)</definedName>
    <definedName name="run" localSheetId="10">OFFSET(#REF!,0,0,1,1)</definedName>
    <definedName name="run" localSheetId="12">OFFSET(#REF!,0,0,1,1)</definedName>
    <definedName name="run" localSheetId="13">OFFSET(#REF!,0,0,1,1)</definedName>
    <definedName name="run" localSheetId="7">OFFSET(#REF!,0,0,1,1)</definedName>
    <definedName name="run" localSheetId="11">OFFSET(#REF!,0,0,1,1)</definedName>
    <definedName name="run" localSheetId="6">OFFSET(#REF!,0,0,1,1)</definedName>
    <definedName name="run" localSheetId="21">OFFSET(#REF!,0,0,1,1)</definedName>
    <definedName name="run" localSheetId="28">OFFSET(#REF!,0,0,1,1)</definedName>
    <definedName name="run" localSheetId="25">OFFSET(#REF!,0,0,1,1)</definedName>
    <definedName name="run" localSheetId="16">OFFSET(#REF!,0,0,1,1)</definedName>
    <definedName name="run" localSheetId="27">OFFSET(#REF!,0,0,1,1)</definedName>
    <definedName name="run">OFFSET(#REF!,0,0,1,1)</definedName>
    <definedName name="s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s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extRefCopyRangeCount" hidden="1">10</definedName>
    <definedName name="ValGDL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n.Aging._.and._.Trend._.Analysis." hidden="1">{#N/A,#N/A,FALSE,"Aging Summary";#N/A,#N/A,FALSE,"Ratio Analysis";#N/A,#N/A,FALSE,"Test 120 Day Accts";#N/A,#N/A,FALSE,"Tickmarks"}</definedName>
    <definedName name="wrn.EBITDA._.v2." hidden="1">{#N/A,#N/A,TRUE,"UP";#N/A,#N/A,TRUE,"SP";#N/A,#N/A,TRUE,"Va";#N/A,#N/A,TRUE,"Po";#N/A,#N/A,TRUE,"Ch";#N/A,#N/A,TRUE,"BiB";#N/A,#N/A,TRUE,"VG";#N/A,#N/A,TRUE,"Premium";#N/A,#N/A,TRUE,"Premium + VG";#N/A,#N/A,TRUE,"Popular";#N/A,#N/A,TRUE,"Total"}</definedName>
    <definedName name="wrn.EBITDA._.v3." hidden="1">{#N/A,#N/A,TRUE,"UP";#N/A,#N/A,TRUE,"SP";#N/A,#N/A,TRUE,"VA";#N/A,#N/A,TRUE,"PO botella";#N/A,#N/A,TRUE,"PO tetra";#N/A,#N/A,TRUE,"Champagne";#N/A,#N/A,TRUE,"Bag in Box";#N/A,#N/A,TRUE,"Granel Varietal Morandé";#N/A,#N/A,TRUE,"Premium";#N/A,#N/A,TRUE,"Premium + VG";#N/A,#N/A,TRUE,"Popular";#N/A,#N/A,TRUE,"Total"}</definedName>
    <definedName name="wrn.financials.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8" i="102" l="1"/>
  <c r="V99" i="102"/>
  <c r="V100" i="102"/>
  <c r="V101" i="102"/>
  <c r="V102" i="102"/>
  <c r="V103" i="102"/>
  <c r="V104" i="102"/>
  <c r="V105" i="102"/>
  <c r="V97" i="102"/>
  <c r="U98" i="102"/>
  <c r="U99" i="102"/>
  <c r="U100" i="102"/>
  <c r="U101" i="102"/>
  <c r="U102" i="102"/>
  <c r="U103" i="102"/>
  <c r="U104" i="102"/>
  <c r="U105" i="102"/>
  <c r="U97" i="102"/>
  <c r="T105" i="102"/>
  <c r="T98" i="102"/>
  <c r="T99" i="102"/>
  <c r="T100" i="102"/>
  <c r="T101" i="102"/>
  <c r="T102" i="102"/>
  <c r="T103" i="102"/>
  <c r="T104" i="102"/>
  <c r="T97" i="102"/>
  <c r="P98" i="102"/>
  <c r="P99" i="102"/>
  <c r="P100" i="102"/>
  <c r="P101" i="102"/>
  <c r="P102" i="102"/>
  <c r="P103" i="102"/>
  <c r="P104" i="102"/>
  <c r="P97" i="102"/>
  <c r="L106" i="102"/>
  <c r="P106" i="102" s="1"/>
  <c r="H106" i="102"/>
  <c r="D106" i="102"/>
  <c r="AE37" i="102"/>
  <c r="AJ37" i="102" s="1"/>
  <c r="AJ30" i="102"/>
  <c r="AJ31" i="102"/>
  <c r="AJ32" i="102"/>
  <c r="AJ33" i="102"/>
  <c r="AJ34" i="102"/>
  <c r="AJ35" i="102"/>
  <c r="AJ36" i="102"/>
  <c r="AJ29" i="102"/>
  <c r="J74" i="102" l="1"/>
  <c r="J75" i="102"/>
  <c r="J76" i="102"/>
  <c r="L76" i="102" s="1"/>
  <c r="M76" i="102" s="1"/>
  <c r="J77" i="102"/>
  <c r="J78" i="102"/>
  <c r="J79" i="102"/>
  <c r="J80" i="102"/>
  <c r="J81" i="102"/>
  <c r="J73" i="102"/>
  <c r="H74" i="102"/>
  <c r="L74" i="102" s="1"/>
  <c r="M74" i="102" s="1"/>
  <c r="H75" i="102"/>
  <c r="L75" i="102" s="1"/>
  <c r="M75" i="102" s="1"/>
  <c r="H76" i="102"/>
  <c r="H77" i="102"/>
  <c r="L77" i="102" s="1"/>
  <c r="M77" i="102" s="1"/>
  <c r="H78" i="102"/>
  <c r="H79" i="102"/>
  <c r="L79" i="102" s="1"/>
  <c r="M79" i="102" s="1"/>
  <c r="H80" i="102"/>
  <c r="H81" i="102"/>
  <c r="H73" i="102"/>
  <c r="L73" i="102" s="1"/>
  <c r="L80" i="102" l="1"/>
  <c r="L78" i="102"/>
  <c r="M78" i="102" s="1"/>
  <c r="L81" i="102"/>
  <c r="M81" i="102" s="1"/>
  <c r="J83" i="102"/>
  <c r="M73" i="102"/>
  <c r="L83" i="102"/>
  <c r="H83" i="102"/>
  <c r="M83" i="102" s="1"/>
  <c r="J38" i="102"/>
  <c r="H38" i="102"/>
  <c r="J16" i="102"/>
  <c r="F64" i="102" s="1"/>
  <c r="H16" i="102"/>
  <c r="D64" i="102" s="1"/>
  <c r="J37" i="102"/>
  <c r="H37" i="102"/>
  <c r="J15" i="102"/>
  <c r="F63" i="102" s="1"/>
  <c r="H15" i="102"/>
  <c r="J36" i="102"/>
  <c r="H36" i="102"/>
  <c r="J14" i="102"/>
  <c r="H14" i="102"/>
  <c r="J35" i="102"/>
  <c r="H35" i="102"/>
  <c r="J13" i="102"/>
  <c r="H13" i="102"/>
  <c r="J34" i="102"/>
  <c r="H34" i="102"/>
  <c r="J12" i="102"/>
  <c r="F60" i="102" s="1"/>
  <c r="H12" i="102"/>
  <c r="J33" i="102"/>
  <c r="H33" i="102"/>
  <c r="J11" i="102"/>
  <c r="F59" i="102" s="1"/>
  <c r="H11" i="102"/>
  <c r="J32" i="102"/>
  <c r="H32" i="102"/>
  <c r="J10" i="102"/>
  <c r="H10" i="102"/>
  <c r="D58" i="102" s="1"/>
  <c r="I58" i="102" s="1"/>
  <c r="J31" i="102"/>
  <c r="H31" i="102"/>
  <c r="J9" i="102"/>
  <c r="H9" i="102"/>
  <c r="J30" i="102"/>
  <c r="H30" i="102"/>
  <c r="J8" i="102"/>
  <c r="F56" i="102" s="1"/>
  <c r="H8" i="102"/>
  <c r="J29" i="102"/>
  <c r="H29" i="102"/>
  <c r="J7" i="102"/>
  <c r="F55" i="102" s="1"/>
  <c r="H7" i="102"/>
  <c r="D55" i="102" s="1"/>
  <c r="H66" i="102"/>
  <c r="H68" i="102" s="1"/>
  <c r="F62" i="102"/>
  <c r="D62" i="102"/>
  <c r="I37" i="102"/>
  <c r="I31" i="102" l="1"/>
  <c r="I10" i="102"/>
  <c r="J97" i="102"/>
  <c r="J100" i="102"/>
  <c r="I100" i="102" s="1"/>
  <c r="J98" i="102"/>
  <c r="I98" i="102" s="1"/>
  <c r="J103" i="102"/>
  <c r="I103" i="102" s="1"/>
  <c r="I14" i="102"/>
  <c r="J18" i="102"/>
  <c r="J99" i="102"/>
  <c r="I99" i="102" s="1"/>
  <c r="J104" i="102"/>
  <c r="I104" i="102" s="1"/>
  <c r="I34" i="102"/>
  <c r="J102" i="102"/>
  <c r="I102" i="102" s="1"/>
  <c r="I13" i="102"/>
  <c r="J101" i="102"/>
  <c r="I101" i="102" s="1"/>
  <c r="F61" i="102"/>
  <c r="I30" i="102"/>
  <c r="I7" i="102"/>
  <c r="I38" i="102"/>
  <c r="I15" i="102"/>
  <c r="I32" i="102"/>
  <c r="D57" i="102"/>
  <c r="I57" i="102" s="1"/>
  <c r="I8" i="102"/>
  <c r="E55" i="102"/>
  <c r="J43" i="102"/>
  <c r="I33" i="102"/>
  <c r="I35" i="102"/>
  <c r="J21" i="102"/>
  <c r="F57" i="102"/>
  <c r="I9" i="102"/>
  <c r="H40" i="102"/>
  <c r="I12" i="102"/>
  <c r="D60" i="102"/>
  <c r="I62" i="102"/>
  <c r="E62" i="102"/>
  <c r="J40" i="102"/>
  <c r="J46" i="102" s="1"/>
  <c r="F58" i="102"/>
  <c r="D59" i="102"/>
  <c r="H21" i="102"/>
  <c r="I11" i="102"/>
  <c r="H18" i="102"/>
  <c r="I64" i="102"/>
  <c r="E64" i="102"/>
  <c r="H43" i="102"/>
  <c r="I29" i="102"/>
  <c r="I55" i="102"/>
  <c r="I16" i="102"/>
  <c r="D56" i="102"/>
  <c r="D61" i="102"/>
  <c r="D63" i="102"/>
  <c r="I36" i="102"/>
  <c r="I97" i="102" l="1"/>
  <c r="J106" i="102"/>
  <c r="I106" i="102" s="1"/>
  <c r="E57" i="102"/>
  <c r="D66" i="102"/>
  <c r="F66" i="102"/>
  <c r="F68" i="102" s="1"/>
  <c r="E66" i="102"/>
  <c r="I66" i="102"/>
  <c r="E58" i="102"/>
  <c r="I43" i="102"/>
  <c r="I63" i="102"/>
  <c r="E63" i="102"/>
  <c r="I59" i="102"/>
  <c r="E59" i="102"/>
  <c r="I40" i="102"/>
  <c r="H46" i="102"/>
  <c r="I60" i="102"/>
  <c r="E60" i="102"/>
  <c r="I21" i="102"/>
  <c r="E56" i="102"/>
  <c r="I56" i="102"/>
  <c r="I18" i="102"/>
  <c r="E61" i="102"/>
  <c r="I61" i="102"/>
  <c r="I46" i="102" l="1"/>
  <c r="P144" i="75" l="1"/>
  <c r="S163" i="101" l="1"/>
  <c r="S162" i="101"/>
  <c r="S158" i="101"/>
  <c r="S157" i="101"/>
  <c r="S156" i="101"/>
  <c r="S155" i="101"/>
  <c r="S153" i="101"/>
  <c r="X129" i="101"/>
  <c r="S129" i="101"/>
  <c r="P129" i="101"/>
  <c r="X128" i="101"/>
  <c r="S128" i="101"/>
  <c r="P128" i="101"/>
  <c r="X127" i="101"/>
  <c r="S127" i="101"/>
  <c r="P127" i="101"/>
  <c r="X126" i="101"/>
  <c r="Y126" i="101" s="1"/>
  <c r="S126" i="101"/>
  <c r="P126" i="101"/>
  <c r="X125" i="101"/>
  <c r="S125" i="101"/>
  <c r="P125" i="101"/>
  <c r="X124" i="101"/>
  <c r="S124" i="101"/>
  <c r="P124" i="101"/>
  <c r="U124" i="101" s="1"/>
  <c r="V124" i="101" s="1"/>
  <c r="X123" i="101"/>
  <c r="S123" i="101"/>
  <c r="P123" i="101"/>
  <c r="X122" i="101"/>
  <c r="S122" i="101"/>
  <c r="P122" i="101"/>
  <c r="X121" i="101"/>
  <c r="S121" i="101"/>
  <c r="T121" i="101" s="1"/>
  <c r="P121" i="101"/>
  <c r="X119" i="101"/>
  <c r="S119" i="101"/>
  <c r="P119" i="101"/>
  <c r="X118" i="101"/>
  <c r="S118" i="101"/>
  <c r="P118" i="101"/>
  <c r="Q118" i="101" s="1"/>
  <c r="X117" i="101"/>
  <c r="Y117" i="101" s="1"/>
  <c r="S117" i="101"/>
  <c r="P117" i="101"/>
  <c r="X116" i="101"/>
  <c r="S116" i="101"/>
  <c r="P116" i="101"/>
  <c r="X115" i="101"/>
  <c r="S115" i="101"/>
  <c r="P115" i="101"/>
  <c r="U115" i="101" s="1"/>
  <c r="V115" i="101" s="1"/>
  <c r="X114" i="101"/>
  <c r="S114" i="101"/>
  <c r="P114" i="101"/>
  <c r="X113" i="101"/>
  <c r="S113" i="101"/>
  <c r="P113" i="101"/>
  <c r="X112" i="101"/>
  <c r="S112" i="101"/>
  <c r="T112" i="101" s="1"/>
  <c r="P112" i="101"/>
  <c r="X111" i="101"/>
  <c r="S111" i="101"/>
  <c r="P111" i="101"/>
  <c r="X79" i="101"/>
  <c r="S79" i="101"/>
  <c r="P79" i="101"/>
  <c r="X78" i="101"/>
  <c r="X70" i="101" s="1"/>
  <c r="S78" i="101"/>
  <c r="P78" i="101"/>
  <c r="X77" i="101"/>
  <c r="S77" i="101"/>
  <c r="P77" i="101"/>
  <c r="X76" i="101"/>
  <c r="S76" i="101"/>
  <c r="P76" i="101"/>
  <c r="Z76" i="101" s="1"/>
  <c r="AA76" i="101" s="1"/>
  <c r="X75" i="101"/>
  <c r="S75" i="101"/>
  <c r="P75" i="101"/>
  <c r="X74" i="101"/>
  <c r="S74" i="101"/>
  <c r="P74" i="101"/>
  <c r="X73" i="101"/>
  <c r="S73" i="101"/>
  <c r="P73" i="101"/>
  <c r="X72" i="101"/>
  <c r="S72" i="101"/>
  <c r="P72" i="101"/>
  <c r="X71" i="101"/>
  <c r="S71" i="101"/>
  <c r="P71" i="101"/>
  <c r="S69" i="101"/>
  <c r="S68" i="101"/>
  <c r="S67" i="101"/>
  <c r="S66" i="101"/>
  <c r="S65" i="101"/>
  <c r="S64" i="101"/>
  <c r="S60" i="101" s="1"/>
  <c r="S63" i="101"/>
  <c r="S62" i="101"/>
  <c r="S61" i="101"/>
  <c r="X54" i="101"/>
  <c r="S54" i="101"/>
  <c r="P54" i="101"/>
  <c r="X53" i="101"/>
  <c r="S53" i="101"/>
  <c r="P53" i="101"/>
  <c r="U53" i="101" s="1"/>
  <c r="V53" i="101" s="1"/>
  <c r="X52" i="101"/>
  <c r="S52" i="101"/>
  <c r="P52" i="101"/>
  <c r="X51" i="101"/>
  <c r="S51" i="101"/>
  <c r="P51" i="101"/>
  <c r="X50" i="101"/>
  <c r="S50" i="101"/>
  <c r="P50" i="101"/>
  <c r="X49" i="101"/>
  <c r="S49" i="101"/>
  <c r="P49" i="101"/>
  <c r="X48" i="101"/>
  <c r="S48" i="101"/>
  <c r="P48" i="101"/>
  <c r="X47" i="101"/>
  <c r="S47" i="101"/>
  <c r="P47" i="101"/>
  <c r="X46" i="101"/>
  <c r="S46" i="101"/>
  <c r="P46" i="101"/>
  <c r="X29" i="101"/>
  <c r="S29" i="101"/>
  <c r="P29" i="101"/>
  <c r="X28" i="101"/>
  <c r="S28" i="101"/>
  <c r="P28" i="101"/>
  <c r="X27" i="101"/>
  <c r="S27" i="101"/>
  <c r="S102" i="101" s="1"/>
  <c r="T102" i="101" s="1"/>
  <c r="P27" i="101"/>
  <c r="X26" i="101"/>
  <c r="S26" i="101"/>
  <c r="P26" i="101"/>
  <c r="X25" i="101"/>
  <c r="S25" i="101"/>
  <c r="P25" i="101"/>
  <c r="X24" i="101"/>
  <c r="S24" i="101"/>
  <c r="P24" i="101"/>
  <c r="X23" i="101"/>
  <c r="S23" i="101"/>
  <c r="P23" i="101"/>
  <c r="X22" i="101"/>
  <c r="S22" i="101"/>
  <c r="S20" i="101" s="1"/>
  <c r="P22" i="101"/>
  <c r="X21" i="101"/>
  <c r="S21" i="101"/>
  <c r="P21" i="101"/>
  <c r="K129" i="101"/>
  <c r="F129" i="101"/>
  <c r="C129" i="101"/>
  <c r="K128" i="101"/>
  <c r="F128" i="101"/>
  <c r="C128" i="101"/>
  <c r="K127" i="101"/>
  <c r="F127" i="101"/>
  <c r="C127" i="101"/>
  <c r="K126" i="101"/>
  <c r="L126" i="101" s="1"/>
  <c r="F126" i="101"/>
  <c r="C126" i="101"/>
  <c r="K125" i="101"/>
  <c r="F125" i="101"/>
  <c r="C125" i="101"/>
  <c r="K124" i="101"/>
  <c r="F124" i="101"/>
  <c r="C124" i="101"/>
  <c r="K123" i="101"/>
  <c r="F123" i="101"/>
  <c r="C123" i="101"/>
  <c r="K122" i="101"/>
  <c r="F122" i="101"/>
  <c r="C122" i="101"/>
  <c r="K121" i="101"/>
  <c r="F121" i="101"/>
  <c r="G121" i="101" s="1"/>
  <c r="C121" i="101"/>
  <c r="K119" i="101"/>
  <c r="F119" i="101"/>
  <c r="C119" i="101"/>
  <c r="K118" i="101"/>
  <c r="L118" i="101" s="1"/>
  <c r="F118" i="101"/>
  <c r="C118" i="101"/>
  <c r="K117" i="101"/>
  <c r="L117" i="101" s="1"/>
  <c r="F117" i="101"/>
  <c r="C117" i="101"/>
  <c r="K116" i="101"/>
  <c r="F116" i="101"/>
  <c r="C116" i="101"/>
  <c r="K115" i="101"/>
  <c r="F115" i="101"/>
  <c r="C115" i="101"/>
  <c r="D115" i="101" s="1"/>
  <c r="K114" i="101"/>
  <c r="F114" i="101"/>
  <c r="C114" i="101"/>
  <c r="K113" i="101"/>
  <c r="F113" i="101"/>
  <c r="C113" i="101"/>
  <c r="K112" i="101"/>
  <c r="F112" i="101"/>
  <c r="C112" i="101"/>
  <c r="K111" i="101"/>
  <c r="F111" i="101"/>
  <c r="C111" i="101"/>
  <c r="K79" i="101"/>
  <c r="M79" i="101" s="1"/>
  <c r="N79" i="101" s="1"/>
  <c r="F79" i="101"/>
  <c r="C79" i="101"/>
  <c r="K78" i="101"/>
  <c r="F78" i="101"/>
  <c r="C78" i="101"/>
  <c r="K77" i="101"/>
  <c r="F77" i="101"/>
  <c r="C77" i="101"/>
  <c r="K76" i="101"/>
  <c r="F76" i="101"/>
  <c r="C76" i="101"/>
  <c r="K75" i="101"/>
  <c r="F75" i="101"/>
  <c r="C75" i="101"/>
  <c r="K74" i="101"/>
  <c r="F74" i="101"/>
  <c r="C74" i="101"/>
  <c r="K73" i="101"/>
  <c r="F73" i="101"/>
  <c r="C73" i="101"/>
  <c r="K72" i="101"/>
  <c r="F72" i="101"/>
  <c r="C72" i="101"/>
  <c r="M72" i="101" s="1"/>
  <c r="N72" i="101" s="1"/>
  <c r="K71" i="101"/>
  <c r="F71" i="101"/>
  <c r="C71" i="101"/>
  <c r="F69" i="101"/>
  <c r="F68" i="101"/>
  <c r="F67" i="101"/>
  <c r="F66" i="101"/>
  <c r="F65" i="101"/>
  <c r="F64" i="101"/>
  <c r="F63" i="101"/>
  <c r="F62" i="101"/>
  <c r="F61" i="101"/>
  <c r="K54" i="101"/>
  <c r="F54" i="101"/>
  <c r="C54" i="101"/>
  <c r="K53" i="101"/>
  <c r="F53" i="101"/>
  <c r="C53" i="101"/>
  <c r="H53" i="101" s="1"/>
  <c r="I53" i="101" s="1"/>
  <c r="K52" i="101"/>
  <c r="F52" i="101"/>
  <c r="C52" i="101"/>
  <c r="K51" i="101"/>
  <c r="F51" i="101"/>
  <c r="C51" i="101"/>
  <c r="K50" i="101"/>
  <c r="F50" i="101"/>
  <c r="C50" i="101"/>
  <c r="K49" i="101"/>
  <c r="F49" i="101"/>
  <c r="C49" i="101"/>
  <c r="K48" i="101"/>
  <c r="M48" i="101" s="1"/>
  <c r="N48" i="101" s="1"/>
  <c r="F48" i="101"/>
  <c r="C48" i="101"/>
  <c r="K47" i="101"/>
  <c r="F47" i="101"/>
  <c r="C47" i="101"/>
  <c r="K46" i="101"/>
  <c r="F46" i="101"/>
  <c r="C46" i="101"/>
  <c r="K29" i="101"/>
  <c r="F29" i="101"/>
  <c r="C29" i="101"/>
  <c r="K28" i="101"/>
  <c r="F28" i="101"/>
  <c r="C28" i="101"/>
  <c r="K27" i="101"/>
  <c r="F27" i="101"/>
  <c r="C27" i="101"/>
  <c r="K26" i="101"/>
  <c r="F26" i="101"/>
  <c r="C26" i="101"/>
  <c r="K25" i="101"/>
  <c r="F25" i="101"/>
  <c r="C25" i="101"/>
  <c r="K24" i="101"/>
  <c r="F24" i="101"/>
  <c r="C24" i="101"/>
  <c r="K23" i="101"/>
  <c r="F23" i="101"/>
  <c r="C23" i="101"/>
  <c r="M23" i="101" s="1"/>
  <c r="N23" i="101" s="1"/>
  <c r="K22" i="101"/>
  <c r="F22" i="101"/>
  <c r="C22" i="101"/>
  <c r="K21" i="101"/>
  <c r="F21" i="101"/>
  <c r="C21" i="101"/>
  <c r="AJ165" i="97"/>
  <c r="AJ163" i="97"/>
  <c r="AJ162" i="97"/>
  <c r="AI165" i="97"/>
  <c r="AI163" i="97"/>
  <c r="AI162" i="97"/>
  <c r="AI161" i="97" s="1"/>
  <c r="AI158" i="97"/>
  <c r="AI157" i="97"/>
  <c r="AI156" i="97"/>
  <c r="AI155" i="97"/>
  <c r="AI154" i="97"/>
  <c r="AI153" i="97"/>
  <c r="AI129" i="97"/>
  <c r="AI128" i="97"/>
  <c r="AI127" i="97"/>
  <c r="AI126" i="97"/>
  <c r="AI125" i="97"/>
  <c r="AI124" i="97"/>
  <c r="AI123" i="97"/>
  <c r="AI122" i="97"/>
  <c r="AI121" i="97"/>
  <c r="AI119" i="97"/>
  <c r="AI118" i="97"/>
  <c r="AI117" i="97"/>
  <c r="AI116" i="97"/>
  <c r="AI115" i="97"/>
  <c r="AI114" i="97"/>
  <c r="AI113" i="97"/>
  <c r="AI112" i="97"/>
  <c r="AI111" i="97"/>
  <c r="AI79" i="97"/>
  <c r="AI78" i="97"/>
  <c r="AI77" i="97"/>
  <c r="AI76" i="97"/>
  <c r="AI75" i="97"/>
  <c r="AI74" i="97"/>
  <c r="AI99" i="97" s="1"/>
  <c r="AI73" i="97"/>
  <c r="AI72" i="97"/>
  <c r="AI71" i="97"/>
  <c r="AI54" i="97"/>
  <c r="AI53" i="97"/>
  <c r="AI52" i="97"/>
  <c r="AI51" i="97"/>
  <c r="AI50" i="97"/>
  <c r="AI49" i="97"/>
  <c r="AI48" i="97"/>
  <c r="AI47" i="97"/>
  <c r="AI46" i="97"/>
  <c r="AI29" i="97"/>
  <c r="AI28" i="97"/>
  <c r="AI27" i="97"/>
  <c r="AI102" i="97" s="1"/>
  <c r="AI26" i="97"/>
  <c r="AI101" i="97" s="1"/>
  <c r="AI25" i="97"/>
  <c r="AI24" i="97"/>
  <c r="AI23" i="97"/>
  <c r="AI98" i="97" s="1"/>
  <c r="AI22" i="97"/>
  <c r="AI21" i="97"/>
  <c r="AJ165" i="96"/>
  <c r="S165" i="101" s="1"/>
  <c r="U165" i="101" s="1"/>
  <c r="V165" i="101" s="1"/>
  <c r="AJ163" i="96"/>
  <c r="AJ162" i="96"/>
  <c r="AJ69" i="96"/>
  <c r="AJ68" i="96"/>
  <c r="AJ67" i="96"/>
  <c r="AJ66" i="96"/>
  <c r="AJ65" i="96"/>
  <c r="AJ64" i="96"/>
  <c r="AJ63" i="96"/>
  <c r="AJ62" i="96"/>
  <c r="AJ61" i="96"/>
  <c r="AI165" i="96"/>
  <c r="AI163" i="96"/>
  <c r="AI161" i="96" s="1"/>
  <c r="AI162" i="96"/>
  <c r="AI69" i="96"/>
  <c r="AI68" i="96"/>
  <c r="AI67" i="96"/>
  <c r="AI66" i="96"/>
  <c r="AI65" i="96"/>
  <c r="AI64" i="96"/>
  <c r="AI63" i="96"/>
  <c r="AI62" i="96"/>
  <c r="AI61" i="96"/>
  <c r="AI60" i="96" s="1"/>
  <c r="AI81" i="96" s="1"/>
  <c r="AI158" i="96"/>
  <c r="AI157" i="96"/>
  <c r="AI156" i="96"/>
  <c r="AI155" i="96"/>
  <c r="AI154" i="96"/>
  <c r="AI153" i="96"/>
  <c r="AI152" i="96" s="1"/>
  <c r="AI129" i="96"/>
  <c r="AI128" i="96"/>
  <c r="AI127" i="96"/>
  <c r="AI126" i="96"/>
  <c r="AI125" i="96"/>
  <c r="AI124" i="96"/>
  <c r="AI123" i="96"/>
  <c r="AI122" i="96"/>
  <c r="AI121" i="96"/>
  <c r="AI120" i="96" s="1"/>
  <c r="AI119" i="96"/>
  <c r="AI118" i="96"/>
  <c r="AI117" i="96"/>
  <c r="AI116" i="96"/>
  <c r="AI115" i="96"/>
  <c r="AI114" i="96"/>
  <c r="AI113" i="96"/>
  <c r="AI112" i="96"/>
  <c r="AI111" i="96"/>
  <c r="AI110" i="96" s="1"/>
  <c r="AI131" i="96" s="1"/>
  <c r="AI102" i="96"/>
  <c r="AI101" i="96"/>
  <c r="AI79" i="96"/>
  <c r="AI78" i="96"/>
  <c r="AI77" i="96"/>
  <c r="AI76" i="96"/>
  <c r="AI75" i="96"/>
  <c r="AI74" i="96"/>
  <c r="AI99" i="96" s="1"/>
  <c r="AI73" i="96"/>
  <c r="AI72" i="96"/>
  <c r="AI71" i="96"/>
  <c r="AI70" i="96" s="1"/>
  <c r="AI54" i="96"/>
  <c r="AI104" i="96" s="1"/>
  <c r="AI53" i="96"/>
  <c r="AI52" i="96"/>
  <c r="AI51" i="96"/>
  <c r="AI50" i="96"/>
  <c r="AI49" i="96"/>
  <c r="AI48" i="96"/>
  <c r="AI47" i="96"/>
  <c r="AI46" i="96"/>
  <c r="AI96" i="96" s="1"/>
  <c r="AI45" i="96"/>
  <c r="AI29" i="96"/>
  <c r="AI28" i="96"/>
  <c r="AI103" i="96" s="1"/>
  <c r="AI27" i="96"/>
  <c r="AI26" i="96"/>
  <c r="AI25" i="96"/>
  <c r="AI100" i="96" s="1"/>
  <c r="AI24" i="96"/>
  <c r="AI23" i="96"/>
  <c r="AI98" i="96" s="1"/>
  <c r="AI22" i="96"/>
  <c r="AI97" i="96" s="1"/>
  <c r="AI21" i="96"/>
  <c r="M127" i="101"/>
  <c r="N127" i="101" s="1"/>
  <c r="G126" i="101"/>
  <c r="G117" i="101"/>
  <c r="L115" i="101"/>
  <c r="M54" i="101"/>
  <c r="N54" i="101" s="1"/>
  <c r="F97" i="101"/>
  <c r="M46" i="101"/>
  <c r="N46" i="101" s="1"/>
  <c r="M27" i="101"/>
  <c r="N27" i="101" s="1"/>
  <c r="F101" i="101"/>
  <c r="G26" i="101" s="1"/>
  <c r="M125" i="101"/>
  <c r="N125" i="101" s="1"/>
  <c r="H122" i="101"/>
  <c r="I122" i="101" s="1"/>
  <c r="M119" i="101"/>
  <c r="N119" i="101" s="1"/>
  <c r="D116" i="101"/>
  <c r="D111" i="101"/>
  <c r="M77" i="101"/>
  <c r="N77" i="101" s="1"/>
  <c r="F99" i="101"/>
  <c r="K100" i="101"/>
  <c r="AJ165" i="91"/>
  <c r="AJ163" i="91"/>
  <c r="AJ162" i="91"/>
  <c r="AI165" i="91"/>
  <c r="AI163" i="91"/>
  <c r="AI162" i="91"/>
  <c r="AI161" i="91"/>
  <c r="AI158" i="91"/>
  <c r="AI157" i="91"/>
  <c r="AI156" i="91"/>
  <c r="AI155" i="91"/>
  <c r="AI154" i="91"/>
  <c r="AI153" i="91"/>
  <c r="AI152" i="91" s="1"/>
  <c r="AI129" i="91"/>
  <c r="AI128" i="91"/>
  <c r="AI127" i="91"/>
  <c r="AI126" i="91"/>
  <c r="AI125" i="91"/>
  <c r="AI124" i="91"/>
  <c r="AI123" i="91"/>
  <c r="AI122" i="91"/>
  <c r="AI121" i="91"/>
  <c r="AI120" i="91" s="1"/>
  <c r="AI119" i="91"/>
  <c r="AI118" i="91"/>
  <c r="AI117" i="91"/>
  <c r="AI110" i="91" s="1"/>
  <c r="AI131" i="91" s="1"/>
  <c r="AI116" i="91"/>
  <c r="AI115" i="91"/>
  <c r="AI114" i="91"/>
  <c r="AI113" i="91"/>
  <c r="AI112" i="91"/>
  <c r="AI111" i="91"/>
  <c r="AI101" i="91"/>
  <c r="AI98" i="91"/>
  <c r="AI97" i="91"/>
  <c r="AI79" i="91"/>
  <c r="AI78" i="91"/>
  <c r="AI77" i="91"/>
  <c r="AI70" i="91" s="1"/>
  <c r="AI76" i="91"/>
  <c r="AI75" i="91"/>
  <c r="AI74" i="91"/>
  <c r="AI73" i="91"/>
  <c r="AI72" i="91"/>
  <c r="AI71" i="91"/>
  <c r="AI54" i="91"/>
  <c r="AI53" i="91"/>
  <c r="AI52" i="91"/>
  <c r="AI51" i="91"/>
  <c r="AI50" i="91"/>
  <c r="AI49" i="91"/>
  <c r="AI45" i="91" s="1"/>
  <c r="AI48" i="91"/>
  <c r="AI47" i="91"/>
  <c r="AI46" i="91"/>
  <c r="AI29" i="91"/>
  <c r="AI104" i="91" s="1"/>
  <c r="AI28" i="91"/>
  <c r="AI103" i="91" s="1"/>
  <c r="AI27" i="91"/>
  <c r="AI102" i="91" s="1"/>
  <c r="AI26" i="91"/>
  <c r="AI25" i="91"/>
  <c r="AI100" i="91" s="1"/>
  <c r="AI24" i="91"/>
  <c r="AI99" i="91" s="1"/>
  <c r="AI23" i="91"/>
  <c r="AI22" i="91"/>
  <c r="AI21" i="91"/>
  <c r="AI96" i="91" s="1"/>
  <c r="X185" i="101"/>
  <c r="S185" i="101"/>
  <c r="P185" i="101"/>
  <c r="K185" i="101"/>
  <c r="F185" i="101"/>
  <c r="C185" i="101"/>
  <c r="Z184" i="101"/>
  <c r="U184" i="101"/>
  <c r="M184" i="101"/>
  <c r="H184" i="101"/>
  <c r="C184" i="101"/>
  <c r="Z165" i="101"/>
  <c r="AA165" i="101" s="1"/>
  <c r="M165" i="101"/>
  <c r="N165" i="101" s="1"/>
  <c r="H165" i="101"/>
  <c r="I165" i="101" s="1"/>
  <c r="Z163" i="101"/>
  <c r="AA163" i="101" s="1"/>
  <c r="M163" i="101"/>
  <c r="N163" i="101" s="1"/>
  <c r="H163" i="101"/>
  <c r="I163" i="101" s="1"/>
  <c r="Z162" i="101"/>
  <c r="AA162" i="101" s="1"/>
  <c r="M162" i="101"/>
  <c r="N162" i="101" s="1"/>
  <c r="H162" i="101"/>
  <c r="I162" i="101" s="1"/>
  <c r="AA161" i="101"/>
  <c r="Z161" i="101"/>
  <c r="N161" i="101"/>
  <c r="M161" i="101"/>
  <c r="H161" i="101"/>
  <c r="I161" i="101" s="1"/>
  <c r="Z158" i="101"/>
  <c r="AA158" i="101" s="1"/>
  <c r="U158" i="101"/>
  <c r="V158" i="101" s="1"/>
  <c r="M158" i="101"/>
  <c r="N158" i="101" s="1"/>
  <c r="H158" i="101"/>
  <c r="I158" i="101" s="1"/>
  <c r="Z157" i="101"/>
  <c r="AA157" i="101" s="1"/>
  <c r="U157" i="101"/>
  <c r="V157" i="101" s="1"/>
  <c r="M157" i="101"/>
  <c r="N157" i="101" s="1"/>
  <c r="H157" i="101"/>
  <c r="I157" i="101" s="1"/>
  <c r="Z156" i="101"/>
  <c r="AA156" i="101" s="1"/>
  <c r="M156" i="101"/>
  <c r="N156" i="101" s="1"/>
  <c r="H156" i="101"/>
  <c r="I156" i="101" s="1"/>
  <c r="Z155" i="101"/>
  <c r="AA155" i="101" s="1"/>
  <c r="U155" i="101"/>
  <c r="V155" i="101" s="1"/>
  <c r="M155" i="101"/>
  <c r="N155" i="101" s="1"/>
  <c r="H155" i="101"/>
  <c r="I155" i="101" s="1"/>
  <c r="Z154" i="101"/>
  <c r="AA154" i="101" s="1"/>
  <c r="U154" i="101"/>
  <c r="V154" i="101" s="1"/>
  <c r="M154" i="101"/>
  <c r="N154" i="101" s="1"/>
  <c r="H154" i="101"/>
  <c r="I154" i="101" s="1"/>
  <c r="Z153" i="101"/>
  <c r="AA153" i="101" s="1"/>
  <c r="M153" i="101"/>
  <c r="N153" i="101" s="1"/>
  <c r="H153" i="101"/>
  <c r="I153" i="101" s="1"/>
  <c r="Z152" i="101"/>
  <c r="AA152" i="101" s="1"/>
  <c r="M152" i="101"/>
  <c r="N152" i="101" s="1"/>
  <c r="H152" i="101"/>
  <c r="I152" i="101" s="1"/>
  <c r="M129" i="101"/>
  <c r="N129" i="101" s="1"/>
  <c r="T126" i="101"/>
  <c r="Q126" i="101"/>
  <c r="G124" i="101"/>
  <c r="Y123" i="101"/>
  <c r="T123" i="101"/>
  <c r="Q123" i="101"/>
  <c r="L123" i="101"/>
  <c r="M123" i="101"/>
  <c r="N123" i="101" s="1"/>
  <c r="Y121" i="101"/>
  <c r="L121" i="101"/>
  <c r="M121" i="101"/>
  <c r="N121" i="101" s="1"/>
  <c r="Y119" i="101"/>
  <c r="T119" i="101"/>
  <c r="L119" i="101"/>
  <c r="D119" i="101"/>
  <c r="Y118" i="101"/>
  <c r="T118" i="101"/>
  <c r="G118" i="101"/>
  <c r="H118" i="101"/>
  <c r="I118" i="101" s="1"/>
  <c r="T117" i="101"/>
  <c r="Y116" i="101"/>
  <c r="T116" i="101"/>
  <c r="L116" i="101"/>
  <c r="G116" i="101"/>
  <c r="G115" i="101"/>
  <c r="Y114" i="101"/>
  <c r="T114" i="101"/>
  <c r="L114" i="101"/>
  <c r="G114" i="101"/>
  <c r="Y113" i="101"/>
  <c r="T113" i="101"/>
  <c r="L113" i="101"/>
  <c r="G113" i="101"/>
  <c r="D113" i="101"/>
  <c r="Y112" i="101"/>
  <c r="L112" i="101"/>
  <c r="Y111" i="101"/>
  <c r="G111" i="101"/>
  <c r="U79" i="101"/>
  <c r="V79" i="101" s="1"/>
  <c r="H75" i="101"/>
  <c r="I75" i="101" s="1"/>
  <c r="M75" i="101"/>
  <c r="N75" i="101" s="1"/>
  <c r="Z74" i="101"/>
  <c r="AA74" i="101" s="1"/>
  <c r="M73" i="101"/>
  <c r="N73" i="101" s="1"/>
  <c r="U71" i="101"/>
  <c r="V71" i="101" s="1"/>
  <c r="M52" i="101"/>
  <c r="N52" i="101" s="1"/>
  <c r="H51" i="101"/>
  <c r="I51" i="101" s="1"/>
  <c r="M50" i="101"/>
  <c r="N50" i="101" s="1"/>
  <c r="H49" i="101"/>
  <c r="I49" i="101" s="1"/>
  <c r="U47" i="101"/>
  <c r="V47" i="101" s="1"/>
  <c r="S104" i="101"/>
  <c r="T104" i="101" s="1"/>
  <c r="Z28" i="101"/>
  <c r="AA28" i="101" s="1"/>
  <c r="X101" i="101"/>
  <c r="Y101" i="101" s="1"/>
  <c r="U21" i="101"/>
  <c r="V21" i="101" s="1"/>
  <c r="P5" i="101"/>
  <c r="P184" i="101" s="1"/>
  <c r="K5" i="101"/>
  <c r="K184" i="101" s="1"/>
  <c r="F5" i="101"/>
  <c r="F184" i="101" s="1"/>
  <c r="S5" i="101" l="1"/>
  <c r="S184" i="101" s="1"/>
  <c r="H6" i="101"/>
  <c r="H185" i="101" s="1"/>
  <c r="Q115" i="101"/>
  <c r="T29" i="101"/>
  <c r="Q124" i="101"/>
  <c r="X45" i="101"/>
  <c r="X110" i="101"/>
  <c r="Y110" i="101" s="1"/>
  <c r="K96" i="101"/>
  <c r="L46" i="101" s="1"/>
  <c r="AI97" i="97"/>
  <c r="AI152" i="97"/>
  <c r="Z111" i="101"/>
  <c r="AA111" i="101" s="1"/>
  <c r="Z114" i="101"/>
  <c r="AA114" i="101" s="1"/>
  <c r="Z25" i="101"/>
  <c r="AA25" i="101" s="1"/>
  <c r="AI100" i="97"/>
  <c r="AI110" i="97"/>
  <c r="AI131" i="97" s="1"/>
  <c r="AI120" i="97"/>
  <c r="Z72" i="101"/>
  <c r="AA72" i="101" s="1"/>
  <c r="AI70" i="97"/>
  <c r="M117" i="101"/>
  <c r="N117" i="101" s="1"/>
  <c r="AI96" i="97"/>
  <c r="AI95" i="97" s="1"/>
  <c r="AI104" i="97"/>
  <c r="AI103" i="97"/>
  <c r="Z78" i="101"/>
  <c r="AA78" i="101" s="1"/>
  <c r="M22" i="101"/>
  <c r="N22" i="101" s="1"/>
  <c r="AI45" i="97"/>
  <c r="Y51" i="101"/>
  <c r="Y115" i="101"/>
  <c r="Z113" i="101"/>
  <c r="AA113" i="101" s="1"/>
  <c r="Z48" i="101"/>
  <c r="AA48" i="101" s="1"/>
  <c r="Z50" i="101"/>
  <c r="AA50" i="101" s="1"/>
  <c r="AI20" i="97"/>
  <c r="X103" i="101"/>
  <c r="Z116" i="101"/>
  <c r="AA116" i="101" s="1"/>
  <c r="K45" i="101"/>
  <c r="AI95" i="96"/>
  <c r="S100" i="101"/>
  <c r="T100" i="101" s="1"/>
  <c r="H47" i="101"/>
  <c r="I47" i="101" s="1"/>
  <c r="U49" i="101"/>
  <c r="V49" i="101" s="1"/>
  <c r="U51" i="101"/>
  <c r="V51" i="101" s="1"/>
  <c r="U73" i="101"/>
  <c r="V73" i="101" s="1"/>
  <c r="U75" i="101"/>
  <c r="V75" i="101" s="1"/>
  <c r="U128" i="101"/>
  <c r="V128" i="101" s="1"/>
  <c r="H26" i="101"/>
  <c r="I26" i="101" s="1"/>
  <c r="T124" i="101"/>
  <c r="F20" i="101"/>
  <c r="F70" i="101"/>
  <c r="F110" i="101"/>
  <c r="G110" i="101" s="1"/>
  <c r="T54" i="101"/>
  <c r="T115" i="101"/>
  <c r="U119" i="101"/>
  <c r="V119" i="101" s="1"/>
  <c r="AI20" i="96"/>
  <c r="U29" i="101"/>
  <c r="V29" i="101" s="1"/>
  <c r="T52" i="101"/>
  <c r="U127" i="101"/>
  <c r="V127" i="101" s="1"/>
  <c r="U129" i="101"/>
  <c r="V129" i="101" s="1"/>
  <c r="U27" i="101"/>
  <c r="V27" i="101" s="1"/>
  <c r="S45" i="101"/>
  <c r="U77" i="101"/>
  <c r="V77" i="101" s="1"/>
  <c r="U112" i="101"/>
  <c r="V112" i="101" s="1"/>
  <c r="U117" i="101"/>
  <c r="V117" i="101" s="1"/>
  <c r="U122" i="101"/>
  <c r="V122" i="101" s="1"/>
  <c r="H112" i="101"/>
  <c r="I112" i="101" s="1"/>
  <c r="G112" i="101"/>
  <c r="F60" i="101"/>
  <c r="H115" i="101"/>
  <c r="I115" i="101" s="1"/>
  <c r="K70" i="101"/>
  <c r="K98" i="101"/>
  <c r="L48" i="101" s="1"/>
  <c r="M71" i="101"/>
  <c r="N71" i="101" s="1"/>
  <c r="M126" i="101"/>
  <c r="N126" i="101" s="1"/>
  <c r="AI95" i="91"/>
  <c r="U74" i="101"/>
  <c r="V74" i="101" s="1"/>
  <c r="U72" i="101"/>
  <c r="V72" i="101" s="1"/>
  <c r="H113" i="101"/>
  <c r="I113" i="101" s="1"/>
  <c r="P99" i="101"/>
  <c r="Q74" i="101" s="1"/>
  <c r="U25" i="101"/>
  <c r="V25" i="101" s="1"/>
  <c r="U126" i="101"/>
  <c r="V126" i="101" s="1"/>
  <c r="D117" i="101"/>
  <c r="AI20" i="91"/>
  <c r="H125" i="101"/>
  <c r="I125" i="101" s="1"/>
  <c r="M24" i="101"/>
  <c r="N24" i="101" s="1"/>
  <c r="C45" i="101"/>
  <c r="H73" i="101"/>
  <c r="I73" i="101" s="1"/>
  <c r="M112" i="101"/>
  <c r="N112" i="101" s="1"/>
  <c r="C103" i="101"/>
  <c r="D103" i="101" s="1"/>
  <c r="U78" i="101"/>
  <c r="V78" i="101" s="1"/>
  <c r="Z123" i="101"/>
  <c r="AA123" i="101" s="1"/>
  <c r="P20" i="101"/>
  <c r="U20" i="101" s="1"/>
  <c r="V20" i="101" s="1"/>
  <c r="H71" i="101"/>
  <c r="I71" i="101" s="1"/>
  <c r="D112" i="101"/>
  <c r="M116" i="101"/>
  <c r="N116" i="101" s="1"/>
  <c r="H117" i="101"/>
  <c r="I117" i="101" s="1"/>
  <c r="U118" i="101"/>
  <c r="V118" i="101" s="1"/>
  <c r="Q119" i="101"/>
  <c r="H79" i="101"/>
  <c r="I79" i="101" s="1"/>
  <c r="Q111" i="101"/>
  <c r="D123" i="101"/>
  <c r="C101" i="101"/>
  <c r="D76" i="101" s="1"/>
  <c r="H77" i="101"/>
  <c r="I77" i="101" s="1"/>
  <c r="Q113" i="101"/>
  <c r="Q116" i="101"/>
  <c r="M122" i="101"/>
  <c r="N122" i="101" s="1"/>
  <c r="H127" i="101"/>
  <c r="I127" i="101" s="1"/>
  <c r="Z129" i="101"/>
  <c r="AA129" i="101" s="1"/>
  <c r="P97" i="101"/>
  <c r="Q97" i="101" s="1"/>
  <c r="U23" i="101"/>
  <c r="V23" i="101" s="1"/>
  <c r="C70" i="101"/>
  <c r="U113" i="101"/>
  <c r="V113" i="101" s="1"/>
  <c r="M124" i="101"/>
  <c r="N124" i="101" s="1"/>
  <c r="H129" i="101"/>
  <c r="I129" i="101" s="1"/>
  <c r="H111" i="101"/>
  <c r="I111" i="101" s="1"/>
  <c r="U76" i="101"/>
  <c r="V76" i="101" s="1"/>
  <c r="C110" i="101"/>
  <c r="D121" i="101"/>
  <c r="H121" i="101"/>
  <c r="I121" i="101" s="1"/>
  <c r="F45" i="101"/>
  <c r="H46" i="101"/>
  <c r="I46" i="101" s="1"/>
  <c r="X5" i="101"/>
  <c r="X184" i="101" s="1"/>
  <c r="H21" i="101"/>
  <c r="I21" i="101" s="1"/>
  <c r="X96" i="101"/>
  <c r="F98" i="101"/>
  <c r="G98" i="101" s="1"/>
  <c r="C100" i="101"/>
  <c r="D25" i="101" s="1"/>
  <c r="F103" i="101"/>
  <c r="G53" i="101" s="1"/>
  <c r="H29" i="101"/>
  <c r="I29" i="101" s="1"/>
  <c r="C104" i="101"/>
  <c r="D29" i="101" s="1"/>
  <c r="X104" i="101"/>
  <c r="Y29" i="101" s="1"/>
  <c r="F120" i="101"/>
  <c r="G120" i="101" s="1"/>
  <c r="H123" i="101"/>
  <c r="I123" i="101" s="1"/>
  <c r="G123" i="101"/>
  <c r="C20" i="101"/>
  <c r="Z21" i="101"/>
  <c r="AA21" i="101" s="1"/>
  <c r="H23" i="101"/>
  <c r="I23" i="101" s="1"/>
  <c r="X98" i="101"/>
  <c r="Y23" i="101"/>
  <c r="F100" i="101"/>
  <c r="G100" i="101" s="1"/>
  <c r="P101" i="101"/>
  <c r="Q26" i="101" s="1"/>
  <c r="U26" i="101"/>
  <c r="V26" i="101" s="1"/>
  <c r="K102" i="101"/>
  <c r="L27" i="101" s="1"/>
  <c r="H28" i="101"/>
  <c r="I28" i="101" s="1"/>
  <c r="U46" i="101"/>
  <c r="V46" i="101" s="1"/>
  <c r="P45" i="101"/>
  <c r="H52" i="101"/>
  <c r="I52" i="101" s="1"/>
  <c r="U54" i="101"/>
  <c r="V54" i="101" s="1"/>
  <c r="K99" i="101"/>
  <c r="L99" i="101" s="1"/>
  <c r="M6" i="101"/>
  <c r="C97" i="101"/>
  <c r="D47" i="101" s="1"/>
  <c r="S97" i="101"/>
  <c r="T22" i="101" s="1"/>
  <c r="L98" i="101"/>
  <c r="Z23" i="101"/>
  <c r="AA23" i="101" s="1"/>
  <c r="Q24" i="101"/>
  <c r="H25" i="101"/>
  <c r="I25" i="101" s="1"/>
  <c r="K104" i="101"/>
  <c r="L29" i="101" s="1"/>
  <c r="G51" i="101"/>
  <c r="U48" i="101"/>
  <c r="V48" i="101" s="1"/>
  <c r="H54" i="101"/>
  <c r="I54" i="101" s="1"/>
  <c r="X20" i="101"/>
  <c r="M21" i="101"/>
  <c r="N21" i="101" s="1"/>
  <c r="G72" i="101"/>
  <c r="G97" i="101"/>
  <c r="U22" i="101"/>
  <c r="V22" i="101" s="1"/>
  <c r="C99" i="101"/>
  <c r="D74" i="101" s="1"/>
  <c r="S99" i="101"/>
  <c r="U99" i="101" s="1"/>
  <c r="V99" i="101" s="1"/>
  <c r="L75" i="101"/>
  <c r="L100" i="101"/>
  <c r="S101" i="101"/>
  <c r="T26" i="101" s="1"/>
  <c r="P103" i="101"/>
  <c r="Q53" i="101" s="1"/>
  <c r="U28" i="101"/>
  <c r="V28" i="101" s="1"/>
  <c r="Q28" i="101"/>
  <c r="M29" i="101"/>
  <c r="N29" i="101" s="1"/>
  <c r="H50" i="101"/>
  <c r="I50" i="101" s="1"/>
  <c r="G50" i="101"/>
  <c r="U52" i="101"/>
  <c r="V52" i="101" s="1"/>
  <c r="P96" i="101"/>
  <c r="Q46" i="101" s="1"/>
  <c r="G22" i="101"/>
  <c r="X97" i="101"/>
  <c r="Y97" i="101" s="1"/>
  <c r="G74" i="101"/>
  <c r="G99" i="101"/>
  <c r="U24" i="101"/>
  <c r="V24" i="101" s="1"/>
  <c r="L25" i="101"/>
  <c r="S103" i="101"/>
  <c r="T28" i="101"/>
  <c r="Z46" i="101"/>
  <c r="AA46" i="101" s="1"/>
  <c r="G49" i="101"/>
  <c r="L50" i="101"/>
  <c r="Q51" i="101"/>
  <c r="Z54" i="101"/>
  <c r="AA54" i="101" s="1"/>
  <c r="X100" i="101"/>
  <c r="Y25" i="101" s="1"/>
  <c r="K20" i="101"/>
  <c r="S96" i="101"/>
  <c r="T21" i="101"/>
  <c r="H22" i="101"/>
  <c r="I22" i="101" s="1"/>
  <c r="Z22" i="101"/>
  <c r="AA22" i="101" s="1"/>
  <c r="P98" i="101"/>
  <c r="Q23" i="101" s="1"/>
  <c r="G24" i="101"/>
  <c r="X99" i="101"/>
  <c r="Y99" i="101" s="1"/>
  <c r="M25" i="101"/>
  <c r="N25" i="101" s="1"/>
  <c r="G101" i="101"/>
  <c r="G76" i="101"/>
  <c r="Z26" i="101"/>
  <c r="AA26" i="101" s="1"/>
  <c r="H48" i="101"/>
  <c r="I48" i="101" s="1"/>
  <c r="U50" i="101"/>
  <c r="V50" i="101" s="1"/>
  <c r="F96" i="101"/>
  <c r="G71" i="101" s="1"/>
  <c r="C98" i="101"/>
  <c r="D23" i="101" s="1"/>
  <c r="C102" i="101"/>
  <c r="D27" i="101" s="1"/>
  <c r="H27" i="101"/>
  <c r="I27" i="101" s="1"/>
  <c r="C96" i="101"/>
  <c r="D21" i="101" s="1"/>
  <c r="K97" i="101"/>
  <c r="L97" i="101" s="1"/>
  <c r="S98" i="101"/>
  <c r="T98" i="101" s="1"/>
  <c r="H24" i="101"/>
  <c r="I24" i="101" s="1"/>
  <c r="Z24" i="101"/>
  <c r="AA24" i="101" s="1"/>
  <c r="P100" i="101"/>
  <c r="Q25" i="101" s="1"/>
  <c r="X102" i="101"/>
  <c r="Y27" i="101" s="1"/>
  <c r="G47" i="101"/>
  <c r="Q49" i="101"/>
  <c r="Z52" i="101"/>
  <c r="AA52" i="101" s="1"/>
  <c r="T75" i="101"/>
  <c r="M47" i="101"/>
  <c r="N47" i="101" s="1"/>
  <c r="M49" i="101"/>
  <c r="N49" i="101" s="1"/>
  <c r="M51" i="101"/>
  <c r="N51" i="101" s="1"/>
  <c r="M53" i="101"/>
  <c r="N53" i="101" s="1"/>
  <c r="T46" i="101"/>
  <c r="D49" i="101"/>
  <c r="Y76" i="101"/>
  <c r="T77" i="101"/>
  <c r="K101" i="101"/>
  <c r="L101" i="101" s="1"/>
  <c r="F102" i="101"/>
  <c r="G102" i="101" s="1"/>
  <c r="P102" i="101"/>
  <c r="Q52" i="101" s="1"/>
  <c r="Z27" i="101"/>
  <c r="AA27" i="101" s="1"/>
  <c r="K103" i="101"/>
  <c r="L103" i="101" s="1"/>
  <c r="F104" i="101"/>
  <c r="G104" i="101" s="1"/>
  <c r="P104" i="101"/>
  <c r="Q54" i="101" s="1"/>
  <c r="Z29" i="101"/>
  <c r="AA29" i="101" s="1"/>
  <c r="Z47" i="101"/>
  <c r="AA47" i="101" s="1"/>
  <c r="Z49" i="101"/>
  <c r="AA49" i="101" s="1"/>
  <c r="Z51" i="101"/>
  <c r="AA51" i="101" s="1"/>
  <c r="Z53" i="101"/>
  <c r="AA53" i="101" s="1"/>
  <c r="T71" i="101"/>
  <c r="S70" i="101"/>
  <c r="S81" i="101" s="1"/>
  <c r="T60" i="101" s="1"/>
  <c r="G75" i="101"/>
  <c r="L74" i="101"/>
  <c r="Y78" i="101"/>
  <c r="T79" i="101"/>
  <c r="H101" i="101"/>
  <c r="I101" i="101" s="1"/>
  <c r="M26" i="101"/>
  <c r="N26" i="101" s="1"/>
  <c r="M28" i="101"/>
  <c r="N28" i="101" s="1"/>
  <c r="T25" i="101"/>
  <c r="Y26" i="101"/>
  <c r="T27" i="101"/>
  <c r="H72" i="101"/>
  <c r="I72" i="101" s="1"/>
  <c r="S110" i="101"/>
  <c r="U111" i="101"/>
  <c r="V111" i="101" s="1"/>
  <c r="T111" i="101"/>
  <c r="H74" i="101"/>
  <c r="I74" i="101" s="1"/>
  <c r="H76" i="101"/>
  <c r="I76" i="101" s="1"/>
  <c r="H78" i="101"/>
  <c r="I78" i="101" s="1"/>
  <c r="U121" i="101"/>
  <c r="V121" i="101" s="1"/>
  <c r="Q121" i="101"/>
  <c r="P120" i="101"/>
  <c r="Z71" i="101"/>
  <c r="AA71" i="101" s="1"/>
  <c r="Z73" i="101"/>
  <c r="AA73" i="101" s="1"/>
  <c r="Z75" i="101"/>
  <c r="AA75" i="101" s="1"/>
  <c r="Z77" i="101"/>
  <c r="AA77" i="101" s="1"/>
  <c r="Z79" i="101"/>
  <c r="AA79" i="101" s="1"/>
  <c r="H114" i="101"/>
  <c r="I114" i="101" s="1"/>
  <c r="M114" i="101"/>
  <c r="N114" i="101" s="1"/>
  <c r="Y124" i="101"/>
  <c r="X120" i="101"/>
  <c r="Y120" i="101" s="1"/>
  <c r="D114" i="101"/>
  <c r="M74" i="101"/>
  <c r="N74" i="101" s="1"/>
  <c r="M76" i="101"/>
  <c r="N76" i="101" s="1"/>
  <c r="M78" i="101"/>
  <c r="N78" i="101" s="1"/>
  <c r="L124" i="101"/>
  <c r="Z119" i="101"/>
  <c r="AA119" i="101" s="1"/>
  <c r="Z121" i="101"/>
  <c r="AA121" i="101" s="1"/>
  <c r="H128" i="101"/>
  <c r="I128" i="101" s="1"/>
  <c r="M128" i="101"/>
  <c r="N128" i="101" s="1"/>
  <c r="C120" i="101"/>
  <c r="P70" i="101"/>
  <c r="K110" i="101"/>
  <c r="H119" i="101"/>
  <c r="I119" i="101" s="1"/>
  <c r="G119" i="101"/>
  <c r="U125" i="101"/>
  <c r="V125" i="101" s="1"/>
  <c r="Z125" i="101"/>
  <c r="AA125" i="101" s="1"/>
  <c r="U114" i="101"/>
  <c r="V114" i="101" s="1"/>
  <c r="Q114" i="101"/>
  <c r="P110" i="101"/>
  <c r="Z112" i="101"/>
  <c r="AA112" i="101" s="1"/>
  <c r="Z117" i="101"/>
  <c r="AA117" i="101" s="1"/>
  <c r="L111" i="101"/>
  <c r="Q112" i="101"/>
  <c r="M115" i="101"/>
  <c r="N115" i="101" s="1"/>
  <c r="U116" i="101"/>
  <c r="V116" i="101" s="1"/>
  <c r="Q117" i="101"/>
  <c r="M118" i="101"/>
  <c r="N118" i="101" s="1"/>
  <c r="S120" i="101"/>
  <c r="T120" i="101" s="1"/>
  <c r="M111" i="101"/>
  <c r="N111" i="101" s="1"/>
  <c r="M113" i="101"/>
  <c r="N113" i="101" s="1"/>
  <c r="Z115" i="101"/>
  <c r="AA115" i="101" s="1"/>
  <c r="D118" i="101"/>
  <c r="Z118" i="101"/>
  <c r="AA118" i="101" s="1"/>
  <c r="H124" i="101"/>
  <c r="I124" i="101" s="1"/>
  <c r="D124" i="101"/>
  <c r="H116" i="101"/>
  <c r="I116" i="101" s="1"/>
  <c r="K120" i="101"/>
  <c r="L120" i="101" s="1"/>
  <c r="U123" i="101"/>
  <c r="V123" i="101" s="1"/>
  <c r="U163" i="101"/>
  <c r="V163" i="101" s="1"/>
  <c r="H126" i="101"/>
  <c r="I126" i="101" s="1"/>
  <c r="D126" i="101"/>
  <c r="Z127" i="101"/>
  <c r="AA127" i="101" s="1"/>
  <c r="U162" i="101"/>
  <c r="V162" i="101" s="1"/>
  <c r="S161" i="101"/>
  <c r="Z122" i="101"/>
  <c r="AA122" i="101" s="1"/>
  <c r="Z124" i="101"/>
  <c r="AA124" i="101" s="1"/>
  <c r="Z126" i="101"/>
  <c r="AA126" i="101" s="1"/>
  <c r="Z128" i="101"/>
  <c r="AA128" i="101" s="1"/>
  <c r="U153" i="101"/>
  <c r="V153" i="101" s="1"/>
  <c r="S152" i="101"/>
  <c r="U152" i="101" s="1"/>
  <c r="V152" i="101" s="1"/>
  <c r="U156" i="101"/>
  <c r="V156" i="101" s="1"/>
  <c r="H110" i="101" l="1"/>
  <c r="I110" i="101" s="1"/>
  <c r="L21" i="101"/>
  <c r="G25" i="101"/>
  <c r="Q99" i="101"/>
  <c r="F81" i="101"/>
  <c r="Q27" i="101"/>
  <c r="T50" i="101"/>
  <c r="M45" i="101"/>
  <c r="N45" i="101" s="1"/>
  <c r="L96" i="101"/>
  <c r="U6" i="101"/>
  <c r="U185" i="101" s="1"/>
  <c r="Q73" i="101"/>
  <c r="D53" i="101"/>
  <c r="G21" i="101"/>
  <c r="L71" i="101"/>
  <c r="D51" i="101"/>
  <c r="F131" i="101"/>
  <c r="D26" i="101"/>
  <c r="Y74" i="101"/>
  <c r="Y49" i="101"/>
  <c r="Y103" i="101"/>
  <c r="Y28" i="101"/>
  <c r="L49" i="101"/>
  <c r="Y24" i="101"/>
  <c r="M70" i="101"/>
  <c r="N70" i="101" s="1"/>
  <c r="Z99" i="101"/>
  <c r="AA99" i="101" s="1"/>
  <c r="Y53" i="101"/>
  <c r="G60" i="101"/>
  <c r="F194" i="101"/>
  <c r="T24" i="101"/>
  <c r="G79" i="101"/>
  <c r="L22" i="101"/>
  <c r="G29" i="101"/>
  <c r="D24" i="101"/>
  <c r="L24" i="101"/>
  <c r="L51" i="101"/>
  <c r="L73" i="101"/>
  <c r="G70" i="101"/>
  <c r="H70" i="101"/>
  <c r="I70" i="101" s="1"/>
  <c r="H103" i="101"/>
  <c r="I103" i="101" s="1"/>
  <c r="G73" i="101"/>
  <c r="L47" i="101"/>
  <c r="H45" i="101"/>
  <c r="I45" i="101" s="1"/>
  <c r="D72" i="101"/>
  <c r="L23" i="101"/>
  <c r="L72" i="101"/>
  <c r="G48" i="101"/>
  <c r="D22" i="101"/>
  <c r="G28" i="101"/>
  <c r="M101" i="101"/>
  <c r="N101" i="101" s="1"/>
  <c r="L76" i="101"/>
  <c r="D101" i="101"/>
  <c r="G23" i="101"/>
  <c r="D78" i="101"/>
  <c r="Q77" i="101"/>
  <c r="D28" i="101"/>
  <c r="U97" i="101"/>
  <c r="V97" i="101" s="1"/>
  <c r="Q79" i="101"/>
  <c r="Q72" i="101"/>
  <c r="D110" i="101"/>
  <c r="Q47" i="101"/>
  <c r="Q22" i="101"/>
  <c r="Q29" i="101"/>
  <c r="C131" i="101"/>
  <c r="Q71" i="101"/>
  <c r="T70" i="101"/>
  <c r="U102" i="101"/>
  <c r="V102" i="101" s="1"/>
  <c r="Q102" i="101"/>
  <c r="Z102" i="101"/>
  <c r="AA102" i="101" s="1"/>
  <c r="Y102" i="101"/>
  <c r="Y52" i="101"/>
  <c r="Y77" i="101"/>
  <c r="F95" i="101"/>
  <c r="G96" i="101"/>
  <c r="T103" i="101"/>
  <c r="T53" i="101"/>
  <c r="T78" i="101"/>
  <c r="Q21" i="101"/>
  <c r="L104" i="101"/>
  <c r="L79" i="101"/>
  <c r="Z45" i="101"/>
  <c r="AA45" i="101" s="1"/>
  <c r="U45" i="101"/>
  <c r="V45" i="101" s="1"/>
  <c r="U161" i="101"/>
  <c r="V161" i="101" s="1"/>
  <c r="H120" i="101"/>
  <c r="I120" i="101" s="1"/>
  <c r="D120" i="101"/>
  <c r="M120" i="101"/>
  <c r="N120" i="101" s="1"/>
  <c r="Q120" i="101"/>
  <c r="U120" i="101"/>
  <c r="V120" i="101" s="1"/>
  <c r="Z120" i="101"/>
  <c r="AA120" i="101" s="1"/>
  <c r="S131" i="101"/>
  <c r="T110" i="101"/>
  <c r="G77" i="101"/>
  <c r="M103" i="101"/>
  <c r="N103" i="101" s="1"/>
  <c r="L28" i="101"/>
  <c r="U100" i="101"/>
  <c r="V100" i="101" s="1"/>
  <c r="Q100" i="101"/>
  <c r="Z100" i="101"/>
  <c r="AA100" i="101" s="1"/>
  <c r="M96" i="101"/>
  <c r="N96" i="101" s="1"/>
  <c r="C95" i="101"/>
  <c r="H96" i="101"/>
  <c r="I96" i="101" s="1"/>
  <c r="D96" i="101"/>
  <c r="D46" i="101"/>
  <c r="D71" i="101"/>
  <c r="T97" i="101"/>
  <c r="T47" i="101"/>
  <c r="T72" i="101"/>
  <c r="L54" i="101"/>
  <c r="L102" i="101"/>
  <c r="L77" i="101"/>
  <c r="S194" i="101"/>
  <c r="Q50" i="101"/>
  <c r="T96" i="101"/>
  <c r="S95" i="101"/>
  <c r="T99" i="101"/>
  <c r="T49" i="101"/>
  <c r="T74" i="101"/>
  <c r="Q101" i="101"/>
  <c r="Z101" i="101"/>
  <c r="AA101" i="101" s="1"/>
  <c r="U101" i="101"/>
  <c r="V101" i="101" s="1"/>
  <c r="Q76" i="101"/>
  <c r="Y98" i="101"/>
  <c r="Y48" i="101"/>
  <c r="Y73" i="101"/>
  <c r="M20" i="101"/>
  <c r="N20" i="101" s="1"/>
  <c r="H20" i="101"/>
  <c r="I20" i="101" s="1"/>
  <c r="G103" i="101"/>
  <c r="G78" i="101"/>
  <c r="Z97" i="101"/>
  <c r="AA97" i="101" s="1"/>
  <c r="U96" i="101"/>
  <c r="V96" i="101" s="1"/>
  <c r="P95" i="101"/>
  <c r="Q96" i="101"/>
  <c r="Z96" i="101"/>
  <c r="AA96" i="101" s="1"/>
  <c r="K95" i="101"/>
  <c r="P131" i="101"/>
  <c r="U110" i="101"/>
  <c r="V110" i="101" s="1"/>
  <c r="Q110" i="101"/>
  <c r="Z110" i="101"/>
  <c r="AA110" i="101" s="1"/>
  <c r="L110" i="101"/>
  <c r="K131" i="101"/>
  <c r="M110" i="101"/>
  <c r="N110" i="101" s="1"/>
  <c r="T73" i="101"/>
  <c r="G27" i="101"/>
  <c r="U104" i="101"/>
  <c r="V104" i="101" s="1"/>
  <c r="Q104" i="101"/>
  <c r="Z104" i="101"/>
  <c r="AA104" i="101" s="1"/>
  <c r="L78" i="101"/>
  <c r="Y47" i="101"/>
  <c r="D97" i="101"/>
  <c r="H97" i="101"/>
  <c r="I97" i="101" s="1"/>
  <c r="M97" i="101"/>
  <c r="N97" i="101" s="1"/>
  <c r="L53" i="101"/>
  <c r="T48" i="101"/>
  <c r="X95" i="101"/>
  <c r="Y96" i="101"/>
  <c r="Y46" i="101"/>
  <c r="Y71" i="101"/>
  <c r="Z70" i="101"/>
  <c r="AA70" i="101" s="1"/>
  <c r="U70" i="101"/>
  <c r="V70" i="101" s="1"/>
  <c r="Q75" i="101"/>
  <c r="Y72" i="101"/>
  <c r="L26" i="101"/>
  <c r="T23" i="101"/>
  <c r="H102" i="101"/>
  <c r="I102" i="101" s="1"/>
  <c r="D102" i="101"/>
  <c r="D52" i="101"/>
  <c r="D77" i="101"/>
  <c r="M102" i="101"/>
  <c r="N102" i="101" s="1"/>
  <c r="Y100" i="101"/>
  <c r="Y50" i="101"/>
  <c r="Y75" i="101"/>
  <c r="Y22" i="101"/>
  <c r="Q103" i="101"/>
  <c r="Z103" i="101"/>
  <c r="AA103" i="101" s="1"/>
  <c r="U103" i="101"/>
  <c r="V103" i="101" s="1"/>
  <c r="Q78" i="101"/>
  <c r="D99" i="101"/>
  <c r="H99" i="101"/>
  <c r="I99" i="101" s="1"/>
  <c r="M99" i="101"/>
  <c r="N99" i="101" s="1"/>
  <c r="G54" i="101"/>
  <c r="L52" i="101"/>
  <c r="G52" i="101"/>
  <c r="M100" i="101"/>
  <c r="N100" i="101" s="1"/>
  <c r="H100" i="101"/>
  <c r="I100" i="101" s="1"/>
  <c r="D100" i="101"/>
  <c r="D50" i="101"/>
  <c r="D75" i="101"/>
  <c r="Y21" i="101"/>
  <c r="Z20" i="101"/>
  <c r="AA20" i="101" s="1"/>
  <c r="M185" i="101"/>
  <c r="Z6" i="101"/>
  <c r="Z185" i="101" s="1"/>
  <c r="Y104" i="101"/>
  <c r="Y79" i="101"/>
  <c r="Y54" i="101"/>
  <c r="X131" i="101"/>
  <c r="M98" i="101"/>
  <c r="N98" i="101" s="1"/>
  <c r="H98" i="101"/>
  <c r="I98" i="101" s="1"/>
  <c r="D48" i="101"/>
  <c r="D98" i="101"/>
  <c r="D73" i="101"/>
  <c r="U98" i="101"/>
  <c r="V98" i="101" s="1"/>
  <c r="Q98" i="101"/>
  <c r="Z98" i="101"/>
  <c r="AA98" i="101" s="1"/>
  <c r="T101" i="101"/>
  <c r="T51" i="101"/>
  <c r="T76" i="101"/>
  <c r="Q48" i="101"/>
  <c r="H104" i="101"/>
  <c r="I104" i="101" s="1"/>
  <c r="M104" i="101"/>
  <c r="N104" i="101" s="1"/>
  <c r="D104" i="101"/>
  <c r="D79" i="101"/>
  <c r="D54" i="101"/>
  <c r="G46" i="101"/>
  <c r="H131" i="101" l="1"/>
  <c r="I131" i="101" s="1"/>
  <c r="Z131" i="101"/>
  <c r="AA131" i="101" s="1"/>
  <c r="U131" i="101"/>
  <c r="V131" i="101" s="1"/>
  <c r="Z95" i="101"/>
  <c r="AA95" i="101" s="1"/>
  <c r="U95" i="101"/>
  <c r="V95" i="101" s="1"/>
  <c r="H95" i="101"/>
  <c r="I95" i="101" s="1"/>
  <c r="M95" i="101"/>
  <c r="N95" i="101" s="1"/>
  <c r="M131" i="101"/>
  <c r="N131" i="101" s="1"/>
  <c r="AJ166" i="91" l="1"/>
  <c r="P166" i="101" s="1"/>
  <c r="P164" i="101" s="1"/>
  <c r="AI166" i="91"/>
  <c r="C166" i="101" s="1"/>
  <c r="C164" i="101" s="1"/>
  <c r="AI164" i="91" l="1"/>
  <c r="AI160" i="91" s="1"/>
  <c r="AJ139" i="91"/>
  <c r="P139" i="101" s="1"/>
  <c r="P215" i="101" s="1"/>
  <c r="AJ143" i="91"/>
  <c r="P143" i="101" s="1"/>
  <c r="P219" i="101" s="1"/>
  <c r="AJ147" i="91"/>
  <c r="P147" i="101" s="1"/>
  <c r="AJ138" i="96"/>
  <c r="S138" i="101" s="1"/>
  <c r="S214" i="101" s="1"/>
  <c r="AJ142" i="96"/>
  <c r="S142" i="101" s="1"/>
  <c r="AJ146" i="96"/>
  <c r="S146" i="101" s="1"/>
  <c r="AJ150" i="96"/>
  <c r="S150" i="101" s="1"/>
  <c r="S226" i="101" s="1"/>
  <c r="AJ175" i="96"/>
  <c r="S175" i="101" s="1"/>
  <c r="AJ141" i="97"/>
  <c r="X141" i="101" s="1"/>
  <c r="X217" i="101" s="1"/>
  <c r="AJ145" i="97"/>
  <c r="X145" i="101" s="1"/>
  <c r="AJ149" i="97"/>
  <c r="X149" i="101" s="1"/>
  <c r="X225" i="101" s="1"/>
  <c r="AJ174" i="97"/>
  <c r="X174" i="101" s="1"/>
  <c r="AJ172" i="91"/>
  <c r="P172" i="101" s="1"/>
  <c r="AI138" i="96"/>
  <c r="F138" i="101" s="1"/>
  <c r="G129" i="101" s="1"/>
  <c r="AI146" i="96"/>
  <c r="F146" i="101" s="1"/>
  <c r="F222" i="101" s="1"/>
  <c r="AI150" i="96"/>
  <c r="F150" i="101" s="1"/>
  <c r="AI141" i="97"/>
  <c r="K141" i="101" s="1"/>
  <c r="K217" i="101" s="1"/>
  <c r="AI145" i="97"/>
  <c r="K145" i="101" s="1"/>
  <c r="AI149" i="97"/>
  <c r="K149" i="101" s="1"/>
  <c r="K225" i="101" s="1"/>
  <c r="AI174" i="97"/>
  <c r="K174" i="101" s="1"/>
  <c r="AJ138" i="91"/>
  <c r="P138" i="101" s="1"/>
  <c r="P214" i="101" s="1"/>
  <c r="AJ142" i="91"/>
  <c r="P142" i="101" s="1"/>
  <c r="AJ146" i="91"/>
  <c r="P146" i="101" s="1"/>
  <c r="P222" i="101" s="1"/>
  <c r="AJ150" i="91"/>
  <c r="P150" i="101" s="1"/>
  <c r="P226" i="101" s="1"/>
  <c r="AJ175" i="91"/>
  <c r="P175" i="101" s="1"/>
  <c r="AJ141" i="96"/>
  <c r="S141" i="101" s="1"/>
  <c r="S217" i="101" s="1"/>
  <c r="AJ145" i="96"/>
  <c r="S145" i="101" s="1"/>
  <c r="S221" i="101" s="1"/>
  <c r="AJ149" i="96"/>
  <c r="S149" i="101" s="1"/>
  <c r="S225" i="101" s="1"/>
  <c r="AJ174" i="96"/>
  <c r="S174" i="101" s="1"/>
  <c r="AJ140" i="97"/>
  <c r="X140" i="101" s="1"/>
  <c r="AJ144" i="97"/>
  <c r="X144" i="101" s="1"/>
  <c r="X220" i="101" s="1"/>
  <c r="AJ148" i="97"/>
  <c r="X148" i="101" s="1"/>
  <c r="X224" i="101" s="1"/>
  <c r="AJ173" i="97"/>
  <c r="X173" i="101" s="1"/>
  <c r="AI172" i="91"/>
  <c r="C172" i="101" s="1"/>
  <c r="AI142" i="96"/>
  <c r="F142" i="101" s="1"/>
  <c r="F218" i="101" s="1"/>
  <c r="AI140" i="97"/>
  <c r="K140" i="101" s="1"/>
  <c r="K216" i="101" s="1"/>
  <c r="AI144" i="97"/>
  <c r="K144" i="101" s="1"/>
  <c r="AJ141" i="91"/>
  <c r="P141" i="101" s="1"/>
  <c r="P217" i="101" s="1"/>
  <c r="AJ145" i="91"/>
  <c r="P145" i="101" s="1"/>
  <c r="P221" i="101" s="1"/>
  <c r="AJ149" i="91"/>
  <c r="P149" i="101" s="1"/>
  <c r="AJ174" i="91"/>
  <c r="P174" i="101" s="1"/>
  <c r="AJ140" i="96"/>
  <c r="S140" i="101" s="1"/>
  <c r="S216" i="101" s="1"/>
  <c r="AJ144" i="96"/>
  <c r="S144" i="101" s="1"/>
  <c r="S220" i="101" s="1"/>
  <c r="AJ148" i="96"/>
  <c r="S148" i="101" s="1"/>
  <c r="S224" i="101" s="1"/>
  <c r="AJ173" i="96"/>
  <c r="S173" i="101" s="1"/>
  <c r="AJ139" i="97"/>
  <c r="X139" i="101" s="1"/>
  <c r="X215" i="101" s="1"/>
  <c r="AJ143" i="97"/>
  <c r="X143" i="101" s="1"/>
  <c r="X219" i="101" s="1"/>
  <c r="AJ147" i="97"/>
  <c r="X147" i="101" s="1"/>
  <c r="X223" i="101" s="1"/>
  <c r="AJ172" i="97"/>
  <c r="X172" i="101" s="1"/>
  <c r="AI175" i="96"/>
  <c r="F175" i="101" s="1"/>
  <c r="AI142" i="91"/>
  <c r="C142" i="101" s="1"/>
  <c r="C218" i="101" s="1"/>
  <c r="AI150" i="91"/>
  <c r="C150" i="101" s="1"/>
  <c r="C226" i="101" s="1"/>
  <c r="AI141" i="96"/>
  <c r="F141" i="101" s="1"/>
  <c r="F217" i="101" s="1"/>
  <c r="AI145" i="96"/>
  <c r="F145" i="101" s="1"/>
  <c r="F221" i="101" s="1"/>
  <c r="AI173" i="97"/>
  <c r="K173" i="101" s="1"/>
  <c r="AI141" i="91"/>
  <c r="C141" i="101" s="1"/>
  <c r="AI145" i="91"/>
  <c r="C145" i="101" s="1"/>
  <c r="M145" i="101" s="1"/>
  <c r="N145" i="101" s="1"/>
  <c r="AI149" i="91"/>
  <c r="C149" i="101" s="1"/>
  <c r="AI174" i="91"/>
  <c r="C174" i="101" s="1"/>
  <c r="AI140" i="96"/>
  <c r="F140" i="101" s="1"/>
  <c r="F216" i="101" s="1"/>
  <c r="AI144" i="96"/>
  <c r="F144" i="101" s="1"/>
  <c r="F220" i="101" s="1"/>
  <c r="AI148" i="96"/>
  <c r="F148" i="101" s="1"/>
  <c r="F224" i="101" s="1"/>
  <c r="AI173" i="96"/>
  <c r="F173" i="101" s="1"/>
  <c r="AI139" i="97"/>
  <c r="K139" i="101" s="1"/>
  <c r="K215" i="101" s="1"/>
  <c r="AI143" i="97"/>
  <c r="K143" i="101" s="1"/>
  <c r="K219" i="101" s="1"/>
  <c r="AI147" i="97"/>
  <c r="K147" i="101" s="1"/>
  <c r="K223" i="101" s="1"/>
  <c r="AI172" i="97"/>
  <c r="K172" i="101" s="1"/>
  <c r="AI139" i="91"/>
  <c r="C139" i="101" s="1"/>
  <c r="C215" i="101" s="1"/>
  <c r="AI147" i="91"/>
  <c r="C147" i="101" s="1"/>
  <c r="C223" i="101" s="1"/>
  <c r="AI146" i="91"/>
  <c r="C146" i="101" s="1"/>
  <c r="C222" i="101" s="1"/>
  <c r="AI175" i="91"/>
  <c r="C175" i="101" s="1"/>
  <c r="AI174" i="96"/>
  <c r="F174" i="101" s="1"/>
  <c r="AJ140" i="91"/>
  <c r="P140" i="101" s="1"/>
  <c r="AJ144" i="91"/>
  <c r="P144" i="101" s="1"/>
  <c r="P220" i="101" s="1"/>
  <c r="AJ148" i="91"/>
  <c r="P148" i="101" s="1"/>
  <c r="P224" i="101" s="1"/>
  <c r="AJ173" i="91"/>
  <c r="P173" i="101" s="1"/>
  <c r="AJ139" i="96"/>
  <c r="S139" i="101" s="1"/>
  <c r="AJ143" i="96"/>
  <c r="S143" i="101" s="1"/>
  <c r="U143" i="101" s="1"/>
  <c r="V143" i="101" s="1"/>
  <c r="AJ147" i="96"/>
  <c r="S147" i="101" s="1"/>
  <c r="S223" i="101" s="1"/>
  <c r="AJ172" i="96"/>
  <c r="S172" i="101" s="1"/>
  <c r="AJ138" i="97"/>
  <c r="X138" i="101" s="1"/>
  <c r="Y129" i="101" s="1"/>
  <c r="AJ142" i="97"/>
  <c r="X142" i="101" s="1"/>
  <c r="AJ146" i="97"/>
  <c r="X146" i="101" s="1"/>
  <c r="X222" i="101" s="1"/>
  <c r="AJ150" i="97"/>
  <c r="X150" i="101" s="1"/>
  <c r="X226" i="101" s="1"/>
  <c r="AJ175" i="97"/>
  <c r="X175" i="101" s="1"/>
  <c r="AI143" i="91"/>
  <c r="C143" i="101" s="1"/>
  <c r="AI138" i="91"/>
  <c r="C138" i="101" s="1"/>
  <c r="C214" i="101" s="1"/>
  <c r="AI149" i="96"/>
  <c r="F149" i="101" s="1"/>
  <c r="F225" i="101" s="1"/>
  <c r="AI148" i="97"/>
  <c r="K148" i="101" s="1"/>
  <c r="K224" i="101" s="1"/>
  <c r="AI140" i="91"/>
  <c r="C140" i="101" s="1"/>
  <c r="AI144" i="91"/>
  <c r="C144" i="101" s="1"/>
  <c r="AI148" i="91"/>
  <c r="C148" i="101" s="1"/>
  <c r="AI173" i="91"/>
  <c r="C173" i="101" s="1"/>
  <c r="AI139" i="96"/>
  <c r="F139" i="101" s="1"/>
  <c r="F215" i="101" s="1"/>
  <c r="AI143" i="96"/>
  <c r="F143" i="101" s="1"/>
  <c r="F219" i="101" s="1"/>
  <c r="AI147" i="96"/>
  <c r="F147" i="101" s="1"/>
  <c r="F223" i="101" s="1"/>
  <c r="AI172" i="96"/>
  <c r="F172" i="101" s="1"/>
  <c r="AI138" i="97"/>
  <c r="K138" i="101" s="1"/>
  <c r="L129" i="101" s="1"/>
  <c r="AI142" i="97"/>
  <c r="K142" i="101" s="1"/>
  <c r="K218" i="101" s="1"/>
  <c r="AI146" i="97"/>
  <c r="K146" i="101" s="1"/>
  <c r="K222" i="101" s="1"/>
  <c r="AI150" i="97"/>
  <c r="K150" i="101" s="1"/>
  <c r="K226" i="101" s="1"/>
  <c r="AI175" i="97"/>
  <c r="K175" i="101" s="1"/>
  <c r="K220" i="101"/>
  <c r="K221" i="101"/>
  <c r="X221" i="101"/>
  <c r="S218" i="101"/>
  <c r="S222" i="101"/>
  <c r="F226" i="101"/>
  <c r="P223" i="101"/>
  <c r="P160" i="101"/>
  <c r="C160" i="101"/>
  <c r="Q129" i="101" l="1"/>
  <c r="U138" i="101"/>
  <c r="V138" i="101" s="1"/>
  <c r="U142" i="101"/>
  <c r="V142" i="101" s="1"/>
  <c r="X214" i="101"/>
  <c r="U173" i="101"/>
  <c r="V173" i="101" s="1"/>
  <c r="Z140" i="101"/>
  <c r="AA140" i="101" s="1"/>
  <c r="F214" i="101"/>
  <c r="H214" i="101" s="1"/>
  <c r="I214" i="101" s="1"/>
  <c r="S219" i="101"/>
  <c r="H148" i="101"/>
  <c r="I148" i="101" s="1"/>
  <c r="H144" i="101"/>
  <c r="I144" i="101" s="1"/>
  <c r="X216" i="101"/>
  <c r="Z141" i="101"/>
  <c r="AA141" i="101" s="1"/>
  <c r="U140" i="101"/>
  <c r="V140" i="101" s="1"/>
  <c r="S170" i="101"/>
  <c r="H173" i="101"/>
  <c r="I173" i="101" s="1"/>
  <c r="K170" i="101"/>
  <c r="H174" i="101"/>
  <c r="I174" i="101" s="1"/>
  <c r="U147" i="101"/>
  <c r="V147" i="101" s="1"/>
  <c r="Z147" i="101"/>
  <c r="AA147" i="101" s="1"/>
  <c r="T129" i="101"/>
  <c r="H140" i="101"/>
  <c r="I140" i="101" s="1"/>
  <c r="H146" i="101"/>
  <c r="I146" i="101" s="1"/>
  <c r="H145" i="101"/>
  <c r="I145" i="101" s="1"/>
  <c r="X170" i="101"/>
  <c r="Z174" i="101"/>
  <c r="AA174" i="101" s="1"/>
  <c r="U175" i="101"/>
  <c r="V175" i="101" s="1"/>
  <c r="Z149" i="101"/>
  <c r="AA149" i="101" s="1"/>
  <c r="P216" i="101"/>
  <c r="U216" i="101" s="1"/>
  <c r="V216" i="101" s="1"/>
  <c r="Z139" i="101"/>
  <c r="AA139" i="101" s="1"/>
  <c r="H175" i="101"/>
  <c r="I175" i="101" s="1"/>
  <c r="K214" i="101"/>
  <c r="M214" i="101" s="1"/>
  <c r="N214" i="101" s="1"/>
  <c r="M141" i="101"/>
  <c r="N141" i="101" s="1"/>
  <c r="Z144" i="101"/>
  <c r="AA144" i="101" s="1"/>
  <c r="M149" i="101"/>
  <c r="N149" i="101" s="1"/>
  <c r="U139" i="101"/>
  <c r="V139" i="101" s="1"/>
  <c r="M147" i="101"/>
  <c r="N147" i="101" s="1"/>
  <c r="C225" i="101"/>
  <c r="M225" i="101" s="1"/>
  <c r="N225" i="101" s="1"/>
  <c r="M148" i="101"/>
  <c r="N148" i="101" s="1"/>
  <c r="M139" i="101"/>
  <c r="N139" i="101" s="1"/>
  <c r="H150" i="101"/>
  <c r="I150" i="101" s="1"/>
  <c r="Z172" i="101"/>
  <c r="AA172" i="101" s="1"/>
  <c r="M172" i="101"/>
  <c r="N172" i="101" s="1"/>
  <c r="M175" i="101"/>
  <c r="N175" i="101" s="1"/>
  <c r="U172" i="101"/>
  <c r="V172" i="101" s="1"/>
  <c r="U174" i="101"/>
  <c r="V174" i="101" s="1"/>
  <c r="Z175" i="101"/>
  <c r="AA175" i="101" s="1"/>
  <c r="U150" i="101"/>
  <c r="V150" i="101" s="1"/>
  <c r="C217" i="101"/>
  <c r="M217" i="101" s="1"/>
  <c r="N217" i="101" s="1"/>
  <c r="U146" i="101"/>
  <c r="V146" i="101" s="1"/>
  <c r="P225" i="101"/>
  <c r="Z225" i="101" s="1"/>
  <c r="AA225" i="101" s="1"/>
  <c r="Z150" i="101"/>
  <c r="AA150" i="101" s="1"/>
  <c r="M143" i="101"/>
  <c r="N143" i="101" s="1"/>
  <c r="H143" i="101"/>
  <c r="I143" i="101" s="1"/>
  <c r="Z145" i="101"/>
  <c r="AA145" i="101" s="1"/>
  <c r="U141" i="101"/>
  <c r="V141" i="101" s="1"/>
  <c r="C219" i="101"/>
  <c r="M219" i="101" s="1"/>
  <c r="N219" i="101" s="1"/>
  <c r="P218" i="101"/>
  <c r="U218" i="101" s="1"/>
  <c r="V218" i="101" s="1"/>
  <c r="H138" i="101"/>
  <c r="I138" i="101" s="1"/>
  <c r="D129" i="101"/>
  <c r="H149" i="101"/>
  <c r="I149" i="101" s="1"/>
  <c r="H141" i="101"/>
  <c r="I141" i="101" s="1"/>
  <c r="Z148" i="101"/>
  <c r="AA148" i="101" s="1"/>
  <c r="M174" i="101"/>
  <c r="N174" i="101" s="1"/>
  <c r="M173" i="101"/>
  <c r="N173" i="101" s="1"/>
  <c r="S215" i="101"/>
  <c r="X137" i="101"/>
  <c r="Y128" i="101" s="1"/>
  <c r="S137" i="101"/>
  <c r="T128" i="101" s="1"/>
  <c r="F170" i="101"/>
  <c r="Z173" i="101"/>
  <c r="AA173" i="101" s="1"/>
  <c r="H142" i="101"/>
  <c r="I142" i="101" s="1"/>
  <c r="U145" i="101"/>
  <c r="V145" i="101" s="1"/>
  <c r="Z143" i="101"/>
  <c r="AA143" i="101" s="1"/>
  <c r="Z138" i="101"/>
  <c r="AA138" i="101" s="1"/>
  <c r="H139" i="101"/>
  <c r="I139" i="101" s="1"/>
  <c r="M144" i="101"/>
  <c r="N144" i="101" s="1"/>
  <c r="F137" i="101"/>
  <c r="AJ17" i="96"/>
  <c r="S17" i="101" s="1"/>
  <c r="AJ37" i="96"/>
  <c r="S37" i="101" s="1"/>
  <c r="AJ41" i="96"/>
  <c r="S41" i="101" s="1"/>
  <c r="AJ13" i="96"/>
  <c r="S13" i="101" s="1"/>
  <c r="AI44" i="96"/>
  <c r="F44" i="101" s="1"/>
  <c r="AI11" i="96"/>
  <c r="F11" i="101" s="1"/>
  <c r="AI39" i="96"/>
  <c r="F39" i="101" s="1"/>
  <c r="AI43" i="96"/>
  <c r="F43" i="101" s="1"/>
  <c r="AI14" i="96"/>
  <c r="F14" i="101" s="1"/>
  <c r="AI18" i="96"/>
  <c r="F18" i="101" s="1"/>
  <c r="AI38" i="96"/>
  <c r="F38" i="101" s="1"/>
  <c r="AI42" i="96"/>
  <c r="F42" i="101" s="1"/>
  <c r="F92" i="101" s="1"/>
  <c r="U144" i="101"/>
  <c r="V144" i="101" s="1"/>
  <c r="U149" i="101"/>
  <c r="V149" i="101" s="1"/>
  <c r="M138" i="101"/>
  <c r="N138" i="101" s="1"/>
  <c r="AI17" i="96"/>
  <c r="F17" i="101" s="1"/>
  <c r="AI37" i="96"/>
  <c r="F37" i="101" s="1"/>
  <c r="M150" i="101"/>
  <c r="N150" i="101" s="1"/>
  <c r="M142" i="101"/>
  <c r="N142" i="101" s="1"/>
  <c r="Z146" i="101"/>
  <c r="AA146" i="101" s="1"/>
  <c r="P137" i="101"/>
  <c r="Q128" i="101" s="1"/>
  <c r="H147" i="101"/>
  <c r="I147" i="101" s="1"/>
  <c r="P170" i="101"/>
  <c r="U170" i="101" s="1"/>
  <c r="V170" i="101" s="1"/>
  <c r="C220" i="101"/>
  <c r="H220" i="101" s="1"/>
  <c r="I220" i="101" s="1"/>
  <c r="U148" i="101"/>
  <c r="V148" i="101" s="1"/>
  <c r="K137" i="101"/>
  <c r="L128" i="101" s="1"/>
  <c r="AI13" i="96"/>
  <c r="F13" i="101" s="1"/>
  <c r="AI41" i="96"/>
  <c r="F41" i="101" s="1"/>
  <c r="AJ12" i="96"/>
  <c r="S12" i="101" s="1"/>
  <c r="AJ16" i="96"/>
  <c r="S16" i="101" s="1"/>
  <c r="AJ36" i="96"/>
  <c r="S36" i="101" s="1"/>
  <c r="AJ40" i="96"/>
  <c r="S40" i="101" s="1"/>
  <c r="AJ44" i="96"/>
  <c r="S44" i="101" s="1"/>
  <c r="C221" i="101"/>
  <c r="M221" i="101" s="1"/>
  <c r="N221" i="101" s="1"/>
  <c r="C170" i="101"/>
  <c r="M170" i="101" s="1"/>
  <c r="N170" i="101" s="1"/>
  <c r="AI16" i="96"/>
  <c r="F16" i="101" s="1"/>
  <c r="F91" i="101" s="1"/>
  <c r="AI36" i="96"/>
  <c r="F36" i="101" s="1"/>
  <c r="AI40" i="96"/>
  <c r="F40" i="101" s="1"/>
  <c r="AJ15" i="96"/>
  <c r="S15" i="101" s="1"/>
  <c r="AJ19" i="96"/>
  <c r="S19" i="101" s="1"/>
  <c r="AJ39" i="96"/>
  <c r="S39" i="101" s="1"/>
  <c r="AJ43" i="96"/>
  <c r="S43" i="101" s="1"/>
  <c r="M146" i="101"/>
  <c r="N146" i="101" s="1"/>
  <c r="H172" i="101"/>
  <c r="I172" i="101" s="1"/>
  <c r="C224" i="101"/>
  <c r="M224" i="101" s="1"/>
  <c r="N224" i="101" s="1"/>
  <c r="M140" i="101"/>
  <c r="N140" i="101" s="1"/>
  <c r="C216" i="101"/>
  <c r="M216" i="101" s="1"/>
  <c r="N216" i="101" s="1"/>
  <c r="X218" i="101"/>
  <c r="AI12" i="96"/>
  <c r="F12" i="101" s="1"/>
  <c r="AI15" i="96"/>
  <c r="F15" i="101" s="1"/>
  <c r="AI19" i="96"/>
  <c r="F19" i="101" s="1"/>
  <c r="AJ14" i="96"/>
  <c r="S14" i="101" s="1"/>
  <c r="AJ18" i="96"/>
  <c r="S18" i="101" s="1"/>
  <c r="AJ38" i="96"/>
  <c r="S38" i="101" s="1"/>
  <c r="S88" i="101" s="1"/>
  <c r="AJ42" i="96"/>
  <c r="S42" i="101" s="1"/>
  <c r="C137" i="101"/>
  <c r="D128" i="101" s="1"/>
  <c r="Z142" i="101"/>
  <c r="AA142" i="101" s="1"/>
  <c r="AI170" i="97"/>
  <c r="AI137" i="97"/>
  <c r="AI93" i="96"/>
  <c r="AI137" i="96"/>
  <c r="AI88" i="96"/>
  <c r="AI92" i="96"/>
  <c r="AI170" i="96"/>
  <c r="AI86" i="96"/>
  <c r="F86" i="101"/>
  <c r="S87" i="101"/>
  <c r="F93" i="101"/>
  <c r="S228" i="101"/>
  <c r="G128" i="101"/>
  <c r="G127" i="101"/>
  <c r="AI170" i="91"/>
  <c r="AI137" i="91"/>
  <c r="AI135" i="91" s="1"/>
  <c r="U224" i="101"/>
  <c r="V224" i="101" s="1"/>
  <c r="Z224" i="101"/>
  <c r="AA224" i="101" s="1"/>
  <c r="U225" i="101"/>
  <c r="V225" i="101" s="1"/>
  <c r="U214" i="101"/>
  <c r="V214" i="101" s="1"/>
  <c r="Z214" i="101"/>
  <c r="AA214" i="101" s="1"/>
  <c r="M223" i="101"/>
  <c r="N223" i="101" s="1"/>
  <c r="H223" i="101"/>
  <c r="I223" i="101" s="1"/>
  <c r="U219" i="101"/>
  <c r="V219" i="101" s="1"/>
  <c r="Z219" i="101"/>
  <c r="AA219" i="101" s="1"/>
  <c r="H226" i="101"/>
  <c r="I226" i="101" s="1"/>
  <c r="M226" i="101"/>
  <c r="N226" i="101" s="1"/>
  <c r="U217" i="101"/>
  <c r="V217" i="101" s="1"/>
  <c r="Z217" i="101"/>
  <c r="AA217" i="101" s="1"/>
  <c r="Z220" i="101"/>
  <c r="AA220" i="101" s="1"/>
  <c r="U220" i="101"/>
  <c r="V220" i="101" s="1"/>
  <c r="H215" i="101"/>
  <c r="I215" i="101" s="1"/>
  <c r="M215" i="101"/>
  <c r="N215" i="101" s="1"/>
  <c r="Z223" i="101"/>
  <c r="AA223" i="101" s="1"/>
  <c r="U223" i="101"/>
  <c r="V223" i="101" s="1"/>
  <c r="Z215" i="101"/>
  <c r="AA215" i="101" s="1"/>
  <c r="U215" i="101"/>
  <c r="V215" i="101" s="1"/>
  <c r="Z221" i="101"/>
  <c r="AA221" i="101" s="1"/>
  <c r="U221" i="101"/>
  <c r="V221" i="101" s="1"/>
  <c r="Z216" i="101"/>
  <c r="AA216" i="101" s="1"/>
  <c r="M222" i="101"/>
  <c r="N222" i="101" s="1"/>
  <c r="H222" i="101"/>
  <c r="I222" i="101" s="1"/>
  <c r="U226" i="101"/>
  <c r="V226" i="101" s="1"/>
  <c r="Z226" i="101"/>
  <c r="AA226" i="101" s="1"/>
  <c r="H218" i="101"/>
  <c r="I218" i="101" s="1"/>
  <c r="M218" i="101"/>
  <c r="N218" i="101" s="1"/>
  <c r="U222" i="101"/>
  <c r="V222" i="101" s="1"/>
  <c r="Z222" i="101"/>
  <c r="AA222" i="101" s="1"/>
  <c r="H217" i="101" l="1"/>
  <c r="I217" i="101" s="1"/>
  <c r="K228" i="101"/>
  <c r="F228" i="101"/>
  <c r="X228" i="101"/>
  <c r="F90" i="101"/>
  <c r="S94" i="101"/>
  <c r="T19" i="101" s="1"/>
  <c r="AJ166" i="97"/>
  <c r="X166" i="101" s="1"/>
  <c r="T127" i="101"/>
  <c r="Y127" i="101"/>
  <c r="H225" i="101"/>
  <c r="I225" i="101" s="1"/>
  <c r="H137" i="101"/>
  <c r="I137" i="101" s="1"/>
  <c r="H170" i="101"/>
  <c r="I170" i="101" s="1"/>
  <c r="Z170" i="101"/>
  <c r="AA170" i="101" s="1"/>
  <c r="D127" i="101"/>
  <c r="M137" i="101"/>
  <c r="N137" i="101" s="1"/>
  <c r="P228" i="101"/>
  <c r="Z228" i="101" s="1"/>
  <c r="AA228" i="101" s="1"/>
  <c r="C135" i="101"/>
  <c r="D125" i="101" s="1"/>
  <c r="H224" i="101"/>
  <c r="I224" i="101" s="1"/>
  <c r="H219" i="101"/>
  <c r="I219" i="101" s="1"/>
  <c r="M220" i="101"/>
  <c r="N220" i="101" s="1"/>
  <c r="L127" i="101"/>
  <c r="H221" i="101"/>
  <c r="I221" i="101" s="1"/>
  <c r="C228" i="101"/>
  <c r="F10" i="101"/>
  <c r="F31" i="101" s="1"/>
  <c r="S91" i="101"/>
  <c r="T41" i="101" s="1"/>
  <c r="F88" i="101"/>
  <c r="F202" i="101" s="1"/>
  <c r="AI90" i="96"/>
  <c r="F89" i="101"/>
  <c r="G64" i="101" s="1"/>
  <c r="T13" i="101"/>
  <c r="S92" i="101"/>
  <c r="T17" i="101" s="1"/>
  <c r="S90" i="101"/>
  <c r="F35" i="101"/>
  <c r="S35" i="101"/>
  <c r="S93" i="101"/>
  <c r="T68" i="101" s="1"/>
  <c r="F94" i="101"/>
  <c r="G44" i="101" s="1"/>
  <c r="AI94" i="96"/>
  <c r="S89" i="101"/>
  <c r="T64" i="101" s="1"/>
  <c r="AI166" i="97"/>
  <c r="K166" i="101" s="1"/>
  <c r="M166" i="101" s="1"/>
  <c r="N166" i="101" s="1"/>
  <c r="AI89" i="96"/>
  <c r="U137" i="101"/>
  <c r="V137" i="101" s="1"/>
  <c r="H216" i="101"/>
  <c r="I216" i="101" s="1"/>
  <c r="Q127" i="101"/>
  <c r="F87" i="101"/>
  <c r="P135" i="101"/>
  <c r="Q125" i="101" s="1"/>
  <c r="Z218" i="101"/>
  <c r="AA218" i="101" s="1"/>
  <c r="Z137" i="101"/>
  <c r="AA137" i="101" s="1"/>
  <c r="AI87" i="96"/>
  <c r="AJ166" i="96"/>
  <c r="S166" i="101" s="1"/>
  <c r="U166" i="101" s="1"/>
  <c r="V166" i="101" s="1"/>
  <c r="Z166" i="101"/>
  <c r="AA166" i="101" s="1"/>
  <c r="T18" i="101"/>
  <c r="T15" i="101"/>
  <c r="F206" i="101"/>
  <c r="G42" i="101"/>
  <c r="G17" i="101"/>
  <c r="G11" i="101"/>
  <c r="G13" i="101"/>
  <c r="G92" i="101"/>
  <c r="G67" i="101"/>
  <c r="X164" i="101"/>
  <c r="Z164" i="101" s="1"/>
  <c r="AA164" i="101" s="1"/>
  <c r="G16" i="101"/>
  <c r="T38" i="101"/>
  <c r="G43" i="101"/>
  <c r="AI35" i="96"/>
  <c r="AI56" i="96" s="1"/>
  <c r="AI91" i="96"/>
  <c r="T40" i="101"/>
  <c r="T37" i="101"/>
  <c r="G15" i="101"/>
  <c r="AI10" i="96"/>
  <c r="AI31" i="96" s="1"/>
  <c r="G36" i="101"/>
  <c r="G18" i="101"/>
  <c r="T12" i="101"/>
  <c r="G37" i="101"/>
  <c r="T44" i="101"/>
  <c r="F56" i="101"/>
  <c r="G69" i="101"/>
  <c r="F208" i="101"/>
  <c r="T93" i="101"/>
  <c r="S207" i="101"/>
  <c r="F207" i="101"/>
  <c r="G68" i="101"/>
  <c r="G93" i="101"/>
  <c r="T91" i="101"/>
  <c r="T66" i="101"/>
  <c r="S205" i="101"/>
  <c r="G41" i="101"/>
  <c r="F205" i="101"/>
  <c r="G91" i="101"/>
  <c r="G66" i="101"/>
  <c r="T90" i="101"/>
  <c r="T65" i="101"/>
  <c r="S204" i="101"/>
  <c r="G40" i="101"/>
  <c r="G65" i="101"/>
  <c r="F204" i="101"/>
  <c r="G90" i="101"/>
  <c r="S203" i="101"/>
  <c r="T89" i="101"/>
  <c r="T63" i="101"/>
  <c r="S202" i="101"/>
  <c r="T88" i="101"/>
  <c r="G88" i="101"/>
  <c r="T87" i="101"/>
  <c r="S201" i="101"/>
  <c r="T62" i="101"/>
  <c r="G62" i="101"/>
  <c r="G61" i="101"/>
  <c r="F200" i="101"/>
  <c r="G86" i="101"/>
  <c r="T14" i="101" l="1"/>
  <c r="T92" i="101"/>
  <c r="T94" i="101"/>
  <c r="T42" i="101"/>
  <c r="S206" i="101"/>
  <c r="S208" i="101"/>
  <c r="G38" i="101"/>
  <c r="G63" i="101"/>
  <c r="T67" i="101"/>
  <c r="G94" i="101"/>
  <c r="T69" i="101"/>
  <c r="U228" i="101"/>
  <c r="V228" i="101" s="1"/>
  <c r="G14" i="101"/>
  <c r="F203" i="101"/>
  <c r="T43" i="101"/>
  <c r="G89" i="101"/>
  <c r="F85" i="101"/>
  <c r="F106" i="101" s="1"/>
  <c r="G85" i="101" s="1"/>
  <c r="T16" i="101"/>
  <c r="C233" i="101"/>
  <c r="AI164" i="97"/>
  <c r="AI160" i="97" s="1"/>
  <c r="AI135" i="97" s="1"/>
  <c r="K164" i="101"/>
  <c r="M164" i="101" s="1"/>
  <c r="N164" i="101" s="1"/>
  <c r="M228" i="101"/>
  <c r="N228" i="101" s="1"/>
  <c r="P233" i="101"/>
  <c r="H228" i="101"/>
  <c r="I228" i="101" s="1"/>
  <c r="G39" i="101"/>
  <c r="G19" i="101"/>
  <c r="G20" i="101"/>
  <c r="G87" i="101"/>
  <c r="S56" i="101"/>
  <c r="T45" i="101" s="1"/>
  <c r="T39" i="101"/>
  <c r="F201" i="101"/>
  <c r="F210" i="101" s="1"/>
  <c r="G205" i="101" s="1"/>
  <c r="F192" i="101"/>
  <c r="G12" i="101"/>
  <c r="G10" i="101"/>
  <c r="S164" i="101"/>
  <c r="U164" i="101" s="1"/>
  <c r="V164" i="101" s="1"/>
  <c r="AI166" i="96"/>
  <c r="AI85" i="96"/>
  <c r="AI106" i="96" s="1"/>
  <c r="AI133" i="96" s="1"/>
  <c r="G35" i="101"/>
  <c r="X160" i="101"/>
  <c r="K160" i="101"/>
  <c r="G45" i="101"/>
  <c r="F193" i="101"/>
  <c r="AJ12" i="97" l="1"/>
  <c r="X12" i="101" s="1"/>
  <c r="AJ36" i="97"/>
  <c r="X36" i="101" s="1"/>
  <c r="AJ44" i="97"/>
  <c r="X44" i="101" s="1"/>
  <c r="AJ68" i="97"/>
  <c r="X68" i="101" s="1"/>
  <c r="AI39" i="97"/>
  <c r="K39" i="101" s="1"/>
  <c r="AI63" i="97"/>
  <c r="K63" i="101" s="1"/>
  <c r="AI15" i="97"/>
  <c r="K15" i="101" s="1"/>
  <c r="F196" i="101"/>
  <c r="G193" i="101" s="1"/>
  <c r="G131" i="101"/>
  <c r="G155" i="101"/>
  <c r="G81" i="101"/>
  <c r="S193" i="101"/>
  <c r="T35" i="101"/>
  <c r="AI14" i="97"/>
  <c r="K14" i="101" s="1"/>
  <c r="AI11" i="97"/>
  <c r="K11" i="101" s="1"/>
  <c r="AI16" i="97"/>
  <c r="K16" i="101" s="1"/>
  <c r="AI40" i="97"/>
  <c r="K40" i="101" s="1"/>
  <c r="AI64" i="97"/>
  <c r="K64" i="101" s="1"/>
  <c r="AJ13" i="97"/>
  <c r="X13" i="101" s="1"/>
  <c r="AJ37" i="97"/>
  <c r="X37" i="101" s="1"/>
  <c r="AJ61" i="97"/>
  <c r="X61" i="101" s="1"/>
  <c r="AJ69" i="97"/>
  <c r="X69" i="101" s="1"/>
  <c r="AJ19" i="97"/>
  <c r="X19" i="101" s="1"/>
  <c r="X94" i="101" s="1"/>
  <c r="AJ43" i="97"/>
  <c r="X43" i="101" s="1"/>
  <c r="AJ67" i="97"/>
  <c r="X67" i="101" s="1"/>
  <c r="AI13" i="97"/>
  <c r="K13" i="101" s="1"/>
  <c r="AI37" i="97"/>
  <c r="K37" i="101" s="1"/>
  <c r="AI61" i="97"/>
  <c r="K61" i="101" s="1"/>
  <c r="AI69" i="97"/>
  <c r="K69" i="101" s="1"/>
  <c r="AJ18" i="97"/>
  <c r="X18" i="101" s="1"/>
  <c r="AJ42" i="97"/>
  <c r="X42" i="101" s="1"/>
  <c r="AJ66" i="97"/>
  <c r="X66" i="101" s="1"/>
  <c r="F166" i="101"/>
  <c r="AI164" i="96"/>
  <c r="AI160" i="96" s="1"/>
  <c r="AI135" i="96" s="1"/>
  <c r="AI168" i="96" s="1"/>
  <c r="AI177" i="96" s="1"/>
  <c r="AI12" i="97"/>
  <c r="K12" i="101" s="1"/>
  <c r="AI36" i="97"/>
  <c r="K36" i="101" s="1"/>
  <c r="K86" i="101" s="1"/>
  <c r="AI44" i="97"/>
  <c r="K44" i="101" s="1"/>
  <c r="AI68" i="97"/>
  <c r="K68" i="101" s="1"/>
  <c r="AJ17" i="97"/>
  <c r="X17" i="101" s="1"/>
  <c r="X92" i="101" s="1"/>
  <c r="AJ41" i="97"/>
  <c r="X41" i="101" s="1"/>
  <c r="AJ65" i="97"/>
  <c r="X65" i="101" s="1"/>
  <c r="AI38" i="97"/>
  <c r="K38" i="101" s="1"/>
  <c r="AI43" i="97"/>
  <c r="K43" i="101" s="1"/>
  <c r="AI67" i="97"/>
  <c r="K67" i="101" s="1"/>
  <c r="AJ16" i="97"/>
  <c r="X16" i="101" s="1"/>
  <c r="AJ40" i="97"/>
  <c r="X40" i="101" s="1"/>
  <c r="AJ64" i="97"/>
  <c r="X64" i="101" s="1"/>
  <c r="AI62" i="97"/>
  <c r="K62" i="101" s="1"/>
  <c r="AI19" i="97"/>
  <c r="K19" i="101" s="1"/>
  <c r="AI18" i="97"/>
  <c r="K18" i="101" s="1"/>
  <c r="AI42" i="97"/>
  <c r="K42" i="101" s="1"/>
  <c r="AI66" i="97"/>
  <c r="K66" i="101" s="1"/>
  <c r="AJ15" i="97"/>
  <c r="X15" i="101" s="1"/>
  <c r="AJ39" i="97"/>
  <c r="X39" i="101" s="1"/>
  <c r="AJ63" i="97"/>
  <c r="X63" i="101" s="1"/>
  <c r="G210" i="101"/>
  <c r="AI17" i="97"/>
  <c r="K17" i="101" s="1"/>
  <c r="AI41" i="97"/>
  <c r="K41" i="101" s="1"/>
  <c r="AI65" i="97"/>
  <c r="K65" i="101" s="1"/>
  <c r="AJ14" i="97"/>
  <c r="X14" i="101" s="1"/>
  <c r="AJ38" i="97"/>
  <c r="X38" i="101" s="1"/>
  <c r="AJ62" i="97"/>
  <c r="X62" i="101" s="1"/>
  <c r="X87" i="101" s="1"/>
  <c r="S160" i="101"/>
  <c r="S135" i="101" s="1"/>
  <c r="U135" i="101" s="1"/>
  <c r="V135" i="101" s="1"/>
  <c r="G202" i="101"/>
  <c r="G163" i="101"/>
  <c r="G166" i="101"/>
  <c r="F133" i="101"/>
  <c r="G158" i="101"/>
  <c r="G156" i="101"/>
  <c r="G56" i="101"/>
  <c r="F232" i="101"/>
  <c r="G106" i="101"/>
  <c r="G154" i="101"/>
  <c r="G161" i="101"/>
  <c r="G153" i="101"/>
  <c r="M160" i="101"/>
  <c r="N160" i="101" s="1"/>
  <c r="K135" i="101"/>
  <c r="X135" i="101"/>
  <c r="Z135" i="101" s="1"/>
  <c r="AA135" i="101" s="1"/>
  <c r="Z160" i="101"/>
  <c r="AA160" i="101" s="1"/>
  <c r="G192" i="101"/>
  <c r="G140" i="101"/>
  <c r="G142" i="101"/>
  <c r="G144" i="101"/>
  <c r="G146" i="101"/>
  <c r="G148" i="101"/>
  <c r="G150" i="101"/>
  <c r="G173" i="101"/>
  <c r="G174" i="101"/>
  <c r="G139" i="101"/>
  <c r="G141" i="101"/>
  <c r="G143" i="101"/>
  <c r="G145" i="101"/>
  <c r="G147" i="101"/>
  <c r="G149" i="101"/>
  <c r="G172" i="101"/>
  <c r="G175" i="101"/>
  <c r="G138" i="101"/>
  <c r="G31" i="101"/>
  <c r="G200" i="101"/>
  <c r="G219" i="101"/>
  <c r="G217" i="101"/>
  <c r="G226" i="101"/>
  <c r="G215" i="101"/>
  <c r="G222" i="101"/>
  <c r="G224" i="101"/>
  <c r="G214" i="101"/>
  <c r="G220" i="101"/>
  <c r="G225" i="101"/>
  <c r="G218" i="101"/>
  <c r="G223" i="101"/>
  <c r="G216" i="101"/>
  <c r="G221" i="101"/>
  <c r="G206" i="101"/>
  <c r="G228" i="101"/>
  <c r="G157" i="101"/>
  <c r="G162" i="101"/>
  <c r="G208" i="101"/>
  <c r="G95" i="101"/>
  <c r="G165" i="101"/>
  <c r="G204" i="101"/>
  <c r="G207" i="101"/>
  <c r="G203" i="101"/>
  <c r="G201" i="101"/>
  <c r="C137" i="91"/>
  <c r="G194" i="101" l="1"/>
  <c r="G196" i="101"/>
  <c r="U160" i="101"/>
  <c r="V160" i="101" s="1"/>
  <c r="X35" i="101"/>
  <c r="X56" i="101" s="1"/>
  <c r="K87" i="101"/>
  <c r="L37" i="101" s="1"/>
  <c r="K91" i="101"/>
  <c r="L16" i="101" s="1"/>
  <c r="K93" i="101"/>
  <c r="L43" i="101" s="1"/>
  <c r="K92" i="101"/>
  <c r="L67" i="101" s="1"/>
  <c r="X233" i="101"/>
  <c r="Z233" i="101" s="1"/>
  <c r="AA233" i="101" s="1"/>
  <c r="X89" i="101"/>
  <c r="Y64" i="101" s="1"/>
  <c r="K89" i="101"/>
  <c r="K203" i="101" s="1"/>
  <c r="X91" i="101"/>
  <c r="Y66" i="101" s="1"/>
  <c r="K90" i="101"/>
  <c r="X88" i="101"/>
  <c r="Y38" i="101" s="1"/>
  <c r="G122" i="101"/>
  <c r="L15" i="101"/>
  <c r="K10" i="101"/>
  <c r="K31" i="101" s="1"/>
  <c r="K88" i="101"/>
  <c r="L63" i="101" s="1"/>
  <c r="K94" i="101"/>
  <c r="L19" i="101" s="1"/>
  <c r="X90" i="101"/>
  <c r="X60" i="101"/>
  <c r="X93" i="101"/>
  <c r="AI90" i="97"/>
  <c r="H166" i="101"/>
  <c r="I166" i="101" s="1"/>
  <c r="F164" i="101"/>
  <c r="G232" i="101"/>
  <c r="Y125" i="101"/>
  <c r="K60" i="101"/>
  <c r="K81" i="101" s="1"/>
  <c r="AI94" i="97"/>
  <c r="K35" i="101"/>
  <c r="T125" i="101"/>
  <c r="S233" i="101"/>
  <c r="U233" i="101" s="1"/>
  <c r="V233" i="101" s="1"/>
  <c r="Y19" i="101"/>
  <c r="G133" i="101"/>
  <c r="L61" i="101"/>
  <c r="L11" i="101"/>
  <c r="AI60" i="97"/>
  <c r="AI81" i="97" s="1"/>
  <c r="L90" i="101"/>
  <c r="L87" i="101"/>
  <c r="AI86" i="97"/>
  <c r="K204" i="101"/>
  <c r="K201" i="101"/>
  <c r="AI87" i="97"/>
  <c r="AI89" i="97"/>
  <c r="Y12" i="101"/>
  <c r="L36" i="101"/>
  <c r="Y42" i="101"/>
  <c r="K233" i="101"/>
  <c r="L125" i="101"/>
  <c r="M135" i="101"/>
  <c r="N135" i="101" s="1"/>
  <c r="AI35" i="97"/>
  <c r="AI56" i="97" s="1"/>
  <c r="Y67" i="101"/>
  <c r="Y37" i="101"/>
  <c r="AI91" i="97"/>
  <c r="Y40" i="101"/>
  <c r="Y14" i="101"/>
  <c r="AI93" i="97"/>
  <c r="L65" i="101"/>
  <c r="AI10" i="97"/>
  <c r="AI31" i="97" s="1"/>
  <c r="Y65" i="101"/>
  <c r="Y44" i="101"/>
  <c r="AI92" i="97"/>
  <c r="Y17" i="101"/>
  <c r="Y13" i="101"/>
  <c r="AI88" i="97"/>
  <c r="Y62" i="101"/>
  <c r="Y69" i="101"/>
  <c r="L66" i="101"/>
  <c r="L40" i="101"/>
  <c r="X81" i="101"/>
  <c r="Y94" i="101"/>
  <c r="X208" i="101"/>
  <c r="Y92" i="101"/>
  <c r="X206" i="101"/>
  <c r="X204" i="101"/>
  <c r="Y90" i="101"/>
  <c r="X203" i="101"/>
  <c r="Y89" i="101"/>
  <c r="X201" i="101"/>
  <c r="Y87" i="101"/>
  <c r="K200" i="101"/>
  <c r="L86" i="101"/>
  <c r="L41" i="101"/>
  <c r="K205" i="101"/>
  <c r="L91" i="101"/>
  <c r="G137" i="101"/>
  <c r="G170" i="101"/>
  <c r="F5" i="72"/>
  <c r="H6" i="72" s="1"/>
  <c r="U6" i="72" s="1"/>
  <c r="F5" i="86"/>
  <c r="H6" i="86" s="1"/>
  <c r="U6" i="86" s="1"/>
  <c r="F5" i="85"/>
  <c r="H6" i="85" s="1"/>
  <c r="U6" i="85" s="1"/>
  <c r="F5" i="84"/>
  <c r="H6" i="84" s="1"/>
  <c r="U6" i="84" s="1"/>
  <c r="F5" i="83"/>
  <c r="H6" i="83" s="1"/>
  <c r="U6" i="83" s="1"/>
  <c r="F5" i="98"/>
  <c r="H6" i="98" s="1"/>
  <c r="U6" i="98" s="1"/>
  <c r="F5" i="87"/>
  <c r="H6" i="87" s="1"/>
  <c r="U6" i="87" s="1"/>
  <c r="F5" i="81"/>
  <c r="H6" i="81" s="1"/>
  <c r="U6" i="81" s="1"/>
  <c r="F5" i="80"/>
  <c r="H6" i="80" s="1"/>
  <c r="U6" i="80" s="1"/>
  <c r="F5" i="78"/>
  <c r="H6" i="78" s="1"/>
  <c r="U6" i="78" s="1"/>
  <c r="F5" i="77"/>
  <c r="H6" i="77" s="1"/>
  <c r="U6" i="77" s="1"/>
  <c r="F5" i="75"/>
  <c r="H6" i="75" s="1"/>
  <c r="U6" i="75" s="1"/>
  <c r="F5" i="74"/>
  <c r="H6" i="74" s="1"/>
  <c r="U6" i="74" s="1"/>
  <c r="F5" i="73"/>
  <c r="H6" i="73" s="1"/>
  <c r="U6" i="73" s="1"/>
  <c r="K207" i="101" l="1"/>
  <c r="L62" i="101"/>
  <c r="L12" i="101"/>
  <c r="L93" i="101"/>
  <c r="L18" i="101"/>
  <c r="Y88" i="101"/>
  <c r="Y63" i="101"/>
  <c r="L68" i="101"/>
  <c r="X202" i="101"/>
  <c r="Y39" i="101"/>
  <c r="L64" i="101"/>
  <c r="Y41" i="101"/>
  <c r="Y91" i="101"/>
  <c r="X205" i="101"/>
  <c r="Y16" i="101"/>
  <c r="L14" i="101"/>
  <c r="L44" i="101"/>
  <c r="K208" i="101"/>
  <c r="L92" i="101"/>
  <c r="K206" i="101"/>
  <c r="L94" i="101"/>
  <c r="L42" i="101"/>
  <c r="L17" i="101"/>
  <c r="L38" i="101"/>
  <c r="L89" i="101"/>
  <c r="L39" i="101"/>
  <c r="K56" i="101"/>
  <c r="K193" i="101" s="1"/>
  <c r="K194" i="101"/>
  <c r="L60" i="101"/>
  <c r="Y15" i="101"/>
  <c r="Y68" i="101"/>
  <c r="Y43" i="101"/>
  <c r="K202" i="101"/>
  <c r="Y18" i="101"/>
  <c r="H164" i="101"/>
  <c r="I164" i="101" s="1"/>
  <c r="G164" i="101"/>
  <c r="G160" i="101" s="1"/>
  <c r="G152" i="101" s="1"/>
  <c r="F160" i="101"/>
  <c r="K85" i="101"/>
  <c r="K106" i="101" s="1"/>
  <c r="L85" i="101" s="1"/>
  <c r="X207" i="101"/>
  <c r="Y93" i="101"/>
  <c r="L69" i="101"/>
  <c r="L88" i="101"/>
  <c r="L13" i="101"/>
  <c r="L10" i="101"/>
  <c r="L70" i="101"/>
  <c r="AI85" i="97"/>
  <c r="AI106" i="97" s="1"/>
  <c r="AI133" i="97" s="1"/>
  <c r="AI168" i="97" s="1"/>
  <c r="AI177" i="97" s="1"/>
  <c r="Y60" i="101"/>
  <c r="Y35" i="101"/>
  <c r="M233" i="101"/>
  <c r="N233" i="101" s="1"/>
  <c r="L20" i="101"/>
  <c r="K192" i="101"/>
  <c r="Y45" i="101"/>
  <c r="X193" i="101"/>
  <c r="Y70" i="101"/>
  <c r="X194" i="101"/>
  <c r="Z176" i="98"/>
  <c r="K210" i="101" l="1"/>
  <c r="L200" i="101" s="1"/>
  <c r="L45" i="101"/>
  <c r="L35" i="101"/>
  <c r="F135" i="101"/>
  <c r="H160" i="101"/>
  <c r="I160" i="101" s="1"/>
  <c r="G135" i="101"/>
  <c r="L56" i="101"/>
  <c r="K196" i="101"/>
  <c r="L196" i="101" s="1"/>
  <c r="L31" i="101"/>
  <c r="L221" i="101"/>
  <c r="L219" i="101"/>
  <c r="L216" i="101"/>
  <c r="L215" i="101"/>
  <c r="L217" i="101"/>
  <c r="L223" i="101"/>
  <c r="L226" i="101"/>
  <c r="L224" i="101"/>
  <c r="L222" i="101"/>
  <c r="L225" i="101"/>
  <c r="L220" i="101"/>
  <c r="L214" i="101"/>
  <c r="L218" i="101"/>
  <c r="L228" i="101"/>
  <c r="L202" i="101"/>
  <c r="L206" i="101"/>
  <c r="L203" i="101"/>
  <c r="L207" i="101"/>
  <c r="L204" i="101"/>
  <c r="L205" i="101"/>
  <c r="L174" i="101"/>
  <c r="L140" i="101"/>
  <c r="L142" i="101"/>
  <c r="L144" i="101"/>
  <c r="L146" i="101"/>
  <c r="L148" i="101"/>
  <c r="L150" i="101"/>
  <c r="L175" i="101"/>
  <c r="L139" i="101"/>
  <c r="L141" i="101"/>
  <c r="L143" i="101"/>
  <c r="L145" i="101"/>
  <c r="L147" i="101"/>
  <c r="L149" i="101"/>
  <c r="L172" i="101"/>
  <c r="L173" i="101"/>
  <c r="L138" i="101"/>
  <c r="L166" i="101"/>
  <c r="L164" i="101"/>
  <c r="L81" i="101"/>
  <c r="L208" i="101"/>
  <c r="L201" i="101"/>
  <c r="L210" i="101"/>
  <c r="L131" i="101"/>
  <c r="L95" i="101"/>
  <c r="L155" i="101"/>
  <c r="L106" i="101"/>
  <c r="L153" i="101"/>
  <c r="L165" i="101"/>
  <c r="L157" i="101"/>
  <c r="L154" i="101"/>
  <c r="K133" i="101"/>
  <c r="L161" i="101"/>
  <c r="K232" i="101"/>
  <c r="L162" i="101"/>
  <c r="L163" i="101"/>
  <c r="L156" i="101"/>
  <c r="L158" i="101"/>
  <c r="P142" i="84"/>
  <c r="C140" i="84"/>
  <c r="C144" i="84"/>
  <c r="C139" i="84"/>
  <c r="P148" i="84"/>
  <c r="C143" i="84"/>
  <c r="C138" i="84"/>
  <c r="P144" i="84"/>
  <c r="P140" i="84"/>
  <c r="P149" i="84"/>
  <c r="C150" i="84"/>
  <c r="P145" i="84"/>
  <c r="C145" i="84"/>
  <c r="C146" i="84"/>
  <c r="P141" i="84"/>
  <c r="P150" i="84"/>
  <c r="C141" i="84"/>
  <c r="C149" i="84"/>
  <c r="P146" i="84"/>
  <c r="C147" i="84"/>
  <c r="P138" i="84"/>
  <c r="C142" i="84"/>
  <c r="P143" i="84"/>
  <c r="P147" i="84"/>
  <c r="C148" i="84"/>
  <c r="P139" i="84"/>
  <c r="G125" i="101" l="1"/>
  <c r="F168" i="101"/>
  <c r="F233" i="101"/>
  <c r="H135" i="101"/>
  <c r="I135" i="101" s="1"/>
  <c r="L193" i="101"/>
  <c r="L192" i="101"/>
  <c r="L170" i="101"/>
  <c r="L137" i="101"/>
  <c r="L232" i="101"/>
  <c r="L233" i="101"/>
  <c r="L160" i="101"/>
  <c r="L152" i="101" s="1"/>
  <c r="L194" i="101"/>
  <c r="L133" i="101"/>
  <c r="K168" i="101"/>
  <c r="L122" i="101"/>
  <c r="X175" i="86"/>
  <c r="X174" i="86"/>
  <c r="X173" i="86"/>
  <c r="X172" i="86"/>
  <c r="K175" i="86"/>
  <c r="K174" i="86"/>
  <c r="K173" i="86"/>
  <c r="K172" i="86"/>
  <c r="H233" i="101" l="1"/>
  <c r="I233" i="101" s="1"/>
  <c r="G233" i="101"/>
  <c r="F234" i="101"/>
  <c r="G168" i="101"/>
  <c r="F177" i="101"/>
  <c r="L135" i="101"/>
  <c r="L168" i="101"/>
  <c r="K234" i="101"/>
  <c r="K177" i="101"/>
  <c r="X175" i="85"/>
  <c r="X174" i="85"/>
  <c r="X173" i="85"/>
  <c r="X172" i="85"/>
  <c r="K175" i="85"/>
  <c r="K174" i="85"/>
  <c r="K173" i="85"/>
  <c r="K172" i="85"/>
  <c r="X175" i="83"/>
  <c r="X174" i="83"/>
  <c r="X173" i="83"/>
  <c r="X172" i="83"/>
  <c r="K175" i="83"/>
  <c r="K174" i="83"/>
  <c r="K173" i="83"/>
  <c r="K172" i="83"/>
  <c r="G177" i="101" l="1"/>
  <c r="F235" i="101"/>
  <c r="G234" i="101"/>
  <c r="K235" i="101"/>
  <c r="L177" i="101"/>
  <c r="L234" i="101"/>
  <c r="X175" i="81"/>
  <c r="X174" i="81"/>
  <c r="X173" i="81"/>
  <c r="X172" i="81"/>
  <c r="K175" i="81"/>
  <c r="K174" i="81"/>
  <c r="K173" i="81"/>
  <c r="K172" i="81"/>
  <c r="X175" i="80"/>
  <c r="X174" i="80"/>
  <c r="X173" i="80"/>
  <c r="X172" i="80"/>
  <c r="K175" i="80"/>
  <c r="K174" i="80"/>
  <c r="K173" i="80"/>
  <c r="K172" i="80"/>
  <c r="X175" i="78"/>
  <c r="X174" i="78"/>
  <c r="X173" i="78"/>
  <c r="X172" i="78"/>
  <c r="K175" i="78"/>
  <c r="K174" i="78"/>
  <c r="K173" i="78"/>
  <c r="K172" i="78"/>
  <c r="G235" i="101" l="1"/>
  <c r="L235" i="101"/>
  <c r="X175" i="77"/>
  <c r="X174" i="77"/>
  <c r="X173" i="77"/>
  <c r="X172" i="77"/>
  <c r="K175" i="77"/>
  <c r="K174" i="77"/>
  <c r="K173" i="77"/>
  <c r="K172" i="77"/>
  <c r="X175" i="75"/>
  <c r="X174" i="75"/>
  <c r="X173" i="75"/>
  <c r="X172" i="75"/>
  <c r="K175" i="75"/>
  <c r="K174" i="75"/>
  <c r="K173" i="75"/>
  <c r="K172" i="75"/>
  <c r="X175" i="74"/>
  <c r="X174" i="74"/>
  <c r="X173" i="74"/>
  <c r="X172" i="74"/>
  <c r="K175" i="74"/>
  <c r="K174" i="74"/>
  <c r="K173" i="74"/>
  <c r="K172" i="74"/>
  <c r="X175" i="73" l="1"/>
  <c r="X174" i="73"/>
  <c r="X173" i="73"/>
  <c r="X172" i="73"/>
  <c r="K175" i="73"/>
  <c r="K174" i="73"/>
  <c r="K173" i="73"/>
  <c r="K172" i="73"/>
  <c r="X175" i="72"/>
  <c r="X174" i="72"/>
  <c r="X173" i="72"/>
  <c r="X172" i="72"/>
  <c r="K175" i="72"/>
  <c r="K174" i="72"/>
  <c r="K173" i="72"/>
  <c r="K172" i="72"/>
  <c r="X166" i="86" l="1"/>
  <c r="X164" i="86" s="1"/>
  <c r="X160" i="86" s="1"/>
  <c r="X166" i="85"/>
  <c r="X164" i="85" s="1"/>
  <c r="X160" i="85" s="1"/>
  <c r="X166" i="83"/>
  <c r="X164" i="83" s="1"/>
  <c r="X160" i="83" s="1"/>
  <c r="X166" i="81"/>
  <c r="X164" i="81" s="1"/>
  <c r="X160" i="81" s="1"/>
  <c r="X166" i="80"/>
  <c r="X164" i="80" s="1"/>
  <c r="X160" i="80" s="1"/>
  <c r="X166" i="78"/>
  <c r="X164" i="78" s="1"/>
  <c r="X160" i="78" s="1"/>
  <c r="X166" i="77"/>
  <c r="X164" i="77" s="1"/>
  <c r="X160" i="77" s="1"/>
  <c r="X166" i="75"/>
  <c r="X164" i="75" s="1"/>
  <c r="X160" i="75" s="1"/>
  <c r="X166" i="74"/>
  <c r="X164" i="74" s="1"/>
  <c r="X160" i="74" s="1"/>
  <c r="K166" i="86"/>
  <c r="K164" i="86" s="1"/>
  <c r="K160" i="86" s="1"/>
  <c r="K166" i="85"/>
  <c r="K164" i="85" s="1"/>
  <c r="K160" i="85" s="1"/>
  <c r="K166" i="83"/>
  <c r="K164" i="83" s="1"/>
  <c r="K160" i="83" s="1"/>
  <c r="K166" i="81"/>
  <c r="K164" i="81" s="1"/>
  <c r="K160" i="81" s="1"/>
  <c r="K166" i="80"/>
  <c r="K164" i="80" s="1"/>
  <c r="K160" i="80" s="1"/>
  <c r="K166" i="78"/>
  <c r="K164" i="78" s="1"/>
  <c r="K160" i="78" s="1"/>
  <c r="K166" i="77"/>
  <c r="K164" i="77" s="1"/>
  <c r="K160" i="77" s="1"/>
  <c r="K166" i="75"/>
  <c r="K164" i="75" s="1"/>
  <c r="K160" i="75" s="1"/>
  <c r="K166" i="74"/>
  <c r="K164" i="74" s="1"/>
  <c r="K160" i="74" s="1"/>
  <c r="K166" i="73"/>
  <c r="X166" i="73" l="1"/>
  <c r="S166" i="73"/>
  <c r="X150" i="86"/>
  <c r="X150" i="85"/>
  <c r="X150" i="84"/>
  <c r="X150" i="83"/>
  <c r="X150" i="81"/>
  <c r="X150" i="80"/>
  <c r="X150" i="78"/>
  <c r="X150" i="77"/>
  <c r="X150" i="75"/>
  <c r="X150" i="74"/>
  <c r="X150" i="73"/>
  <c r="X150" i="72"/>
  <c r="X149" i="86"/>
  <c r="X149" i="85"/>
  <c r="X149" i="84"/>
  <c r="X149" i="83"/>
  <c r="X149" i="81"/>
  <c r="X149" i="80"/>
  <c r="X149" i="78"/>
  <c r="X149" i="77"/>
  <c r="X149" i="75"/>
  <c r="X149" i="74"/>
  <c r="X149" i="73"/>
  <c r="X149" i="72"/>
  <c r="X148" i="86"/>
  <c r="X148" i="85"/>
  <c r="X148" i="84"/>
  <c r="X148" i="83"/>
  <c r="X148" i="81"/>
  <c r="X148" i="80"/>
  <c r="X148" i="78"/>
  <c r="X148" i="77"/>
  <c r="X148" i="75"/>
  <c r="X148" i="74"/>
  <c r="X148" i="73"/>
  <c r="X148" i="72"/>
  <c r="X147" i="86"/>
  <c r="X147" i="85"/>
  <c r="X147" i="84"/>
  <c r="X147" i="83"/>
  <c r="X147" i="81"/>
  <c r="X147" i="80"/>
  <c r="X147" i="78"/>
  <c r="X147" i="77"/>
  <c r="X147" i="75"/>
  <c r="X147" i="74"/>
  <c r="X147" i="73"/>
  <c r="X147" i="72"/>
  <c r="X146" i="86"/>
  <c r="X146" i="85"/>
  <c r="X146" i="84"/>
  <c r="X146" i="83"/>
  <c r="X146" i="81"/>
  <c r="X146" i="80"/>
  <c r="X146" i="78"/>
  <c r="X146" i="77"/>
  <c r="X146" i="75"/>
  <c r="X146" i="74"/>
  <c r="X146" i="73"/>
  <c r="X146" i="72"/>
  <c r="X145" i="86"/>
  <c r="X145" i="85"/>
  <c r="X145" i="84"/>
  <c r="X145" i="83"/>
  <c r="X145" i="81"/>
  <c r="X145" i="80"/>
  <c r="X145" i="78"/>
  <c r="X145" i="77"/>
  <c r="X145" i="75"/>
  <c r="X145" i="74"/>
  <c r="X145" i="73"/>
  <c r="X145" i="72"/>
  <c r="X144" i="86"/>
  <c r="X144" i="85"/>
  <c r="X144" i="84"/>
  <c r="X144" i="83"/>
  <c r="X144" i="81"/>
  <c r="X144" i="80"/>
  <c r="X144" i="78"/>
  <c r="X144" i="77"/>
  <c r="X144" i="75"/>
  <c r="X144" i="74"/>
  <c r="X144" i="73"/>
  <c r="X144" i="72"/>
  <c r="X143" i="86"/>
  <c r="X143" i="85"/>
  <c r="X143" i="84"/>
  <c r="X143" i="83"/>
  <c r="X143" i="81"/>
  <c r="X143" i="80"/>
  <c r="X143" i="78"/>
  <c r="X143" i="77"/>
  <c r="X143" i="75"/>
  <c r="X143" i="74"/>
  <c r="X143" i="73"/>
  <c r="X143" i="72"/>
  <c r="X142" i="86"/>
  <c r="X142" i="85"/>
  <c r="X142" i="84"/>
  <c r="X142" i="83"/>
  <c r="X142" i="81"/>
  <c r="X142" i="80"/>
  <c r="X142" i="78"/>
  <c r="X142" i="77"/>
  <c r="X142" i="75"/>
  <c r="X142" i="74"/>
  <c r="X142" i="73"/>
  <c r="X142" i="72"/>
  <c r="X141" i="86"/>
  <c r="X141" i="85"/>
  <c r="X141" i="84"/>
  <c r="X141" i="83"/>
  <c r="X141" i="81"/>
  <c r="X141" i="80"/>
  <c r="X141" i="78"/>
  <c r="X141" i="77"/>
  <c r="X141" i="75"/>
  <c r="X141" i="74"/>
  <c r="X141" i="73"/>
  <c r="X141" i="72"/>
  <c r="X140" i="86"/>
  <c r="X140" i="85"/>
  <c r="X140" i="84"/>
  <c r="X140" i="83"/>
  <c r="X140" i="81"/>
  <c r="X140" i="80"/>
  <c r="X140" i="78"/>
  <c r="X140" i="77"/>
  <c r="X140" i="75"/>
  <c r="X140" i="74"/>
  <c r="X140" i="73"/>
  <c r="X140" i="72"/>
  <c r="X139" i="86"/>
  <c r="X139" i="85"/>
  <c r="X139" i="84"/>
  <c r="X139" i="83"/>
  <c r="X139" i="81"/>
  <c r="X139" i="80"/>
  <c r="X139" i="78"/>
  <c r="X139" i="77"/>
  <c r="X139" i="75"/>
  <c r="X139" i="74"/>
  <c r="X139" i="73"/>
  <c r="X139" i="72"/>
  <c r="X138" i="86"/>
  <c r="X138" i="85"/>
  <c r="X138" i="84"/>
  <c r="X138" i="83"/>
  <c r="X138" i="81"/>
  <c r="X138" i="80"/>
  <c r="X138" i="78"/>
  <c r="X138" i="77"/>
  <c r="X138" i="75"/>
  <c r="X138" i="74"/>
  <c r="X138" i="73"/>
  <c r="X138" i="72"/>
  <c r="K150" i="86"/>
  <c r="K150" i="85"/>
  <c r="K150" i="84"/>
  <c r="K150" i="83"/>
  <c r="K150" i="81"/>
  <c r="K150" i="80"/>
  <c r="K150" i="78"/>
  <c r="K150" i="77"/>
  <c r="K150" i="75"/>
  <c r="K150" i="74"/>
  <c r="K150" i="73"/>
  <c r="K150" i="72"/>
  <c r="K149" i="86"/>
  <c r="K149" i="85"/>
  <c r="K149" i="84"/>
  <c r="K149" i="83"/>
  <c r="K149" i="81"/>
  <c r="K149" i="80"/>
  <c r="K149" i="78"/>
  <c r="K149" i="77"/>
  <c r="K149" i="75"/>
  <c r="K149" i="74"/>
  <c r="K149" i="73"/>
  <c r="K149" i="72"/>
  <c r="K148" i="86"/>
  <c r="K148" i="85"/>
  <c r="K148" i="84"/>
  <c r="K148" i="83"/>
  <c r="K148" i="81"/>
  <c r="K148" i="80"/>
  <c r="K148" i="78"/>
  <c r="K148" i="77"/>
  <c r="K148" i="75"/>
  <c r="K148" i="74"/>
  <c r="K148" i="73"/>
  <c r="K148" i="72"/>
  <c r="K147" i="86"/>
  <c r="K147" i="85"/>
  <c r="K147" i="84"/>
  <c r="K147" i="83"/>
  <c r="K147" i="81"/>
  <c r="K147" i="80"/>
  <c r="K147" i="78"/>
  <c r="K147" i="77"/>
  <c r="K147" i="75"/>
  <c r="K147" i="74"/>
  <c r="K147" i="73"/>
  <c r="K147" i="72"/>
  <c r="K146" i="86"/>
  <c r="K146" i="85"/>
  <c r="K146" i="84"/>
  <c r="K146" i="83"/>
  <c r="K146" i="81"/>
  <c r="K146" i="80"/>
  <c r="K146" i="78"/>
  <c r="K146" i="77"/>
  <c r="K146" i="75"/>
  <c r="K146" i="74"/>
  <c r="K146" i="73"/>
  <c r="K146" i="72"/>
  <c r="K145" i="86"/>
  <c r="K145" i="85"/>
  <c r="K145" i="84"/>
  <c r="K145" i="83"/>
  <c r="K145" i="81"/>
  <c r="K145" i="80"/>
  <c r="K145" i="78"/>
  <c r="K145" i="77"/>
  <c r="K145" i="75"/>
  <c r="K145" i="74"/>
  <c r="K145" i="73"/>
  <c r="K145" i="72"/>
  <c r="K144" i="86"/>
  <c r="K144" i="85"/>
  <c r="K144" i="84"/>
  <c r="K144" i="83"/>
  <c r="K144" i="81"/>
  <c r="K144" i="80"/>
  <c r="K144" i="78"/>
  <c r="K144" i="77"/>
  <c r="K144" i="75"/>
  <c r="K144" i="74"/>
  <c r="K144" i="73"/>
  <c r="K144" i="72"/>
  <c r="K143" i="86"/>
  <c r="K143" i="85"/>
  <c r="K143" i="84"/>
  <c r="K143" i="83"/>
  <c r="K143" i="81"/>
  <c r="K143" i="80"/>
  <c r="K143" i="78"/>
  <c r="K143" i="77"/>
  <c r="K143" i="75"/>
  <c r="K143" i="74"/>
  <c r="K143" i="73"/>
  <c r="K143" i="72"/>
  <c r="K142" i="86"/>
  <c r="K142" i="85"/>
  <c r="K142" i="84"/>
  <c r="K142" i="83"/>
  <c r="K142" i="81"/>
  <c r="K142" i="80"/>
  <c r="K142" i="78"/>
  <c r="K142" i="77"/>
  <c r="K142" i="75"/>
  <c r="K142" i="74"/>
  <c r="K142" i="73"/>
  <c r="K142" i="72"/>
  <c r="K141" i="86"/>
  <c r="K141" i="85"/>
  <c r="K141" i="84"/>
  <c r="K141" i="83"/>
  <c r="K141" i="81"/>
  <c r="K141" i="80"/>
  <c r="K141" i="78"/>
  <c r="K141" i="77"/>
  <c r="K141" i="75"/>
  <c r="K141" i="74"/>
  <c r="K141" i="73"/>
  <c r="K141" i="72"/>
  <c r="K140" i="86"/>
  <c r="K140" i="85"/>
  <c r="K140" i="84"/>
  <c r="K140" i="83"/>
  <c r="K140" i="81"/>
  <c r="K140" i="80"/>
  <c r="K140" i="78"/>
  <c r="K140" i="77"/>
  <c r="K140" i="75"/>
  <c r="K140" i="74"/>
  <c r="K140" i="73"/>
  <c r="K140" i="72"/>
  <c r="K139" i="86"/>
  <c r="K139" i="85"/>
  <c r="K139" i="84"/>
  <c r="K139" i="83"/>
  <c r="K139" i="81"/>
  <c r="K139" i="80"/>
  <c r="K139" i="78"/>
  <c r="K139" i="77"/>
  <c r="K139" i="75"/>
  <c r="K139" i="74"/>
  <c r="K139" i="73"/>
  <c r="K139" i="72"/>
  <c r="K138" i="86"/>
  <c r="K138" i="85"/>
  <c r="K138" i="84"/>
  <c r="K138" i="83"/>
  <c r="K138" i="81"/>
  <c r="K138" i="80"/>
  <c r="K138" i="78"/>
  <c r="K138" i="77"/>
  <c r="K138" i="75"/>
  <c r="K138" i="74"/>
  <c r="K138" i="73"/>
  <c r="K138" i="72"/>
  <c r="S150" i="86" l="1"/>
  <c r="S150" i="85"/>
  <c r="S150" i="84"/>
  <c r="S150" i="83"/>
  <c r="S150" i="81"/>
  <c r="S150" i="80"/>
  <c r="S150" i="78"/>
  <c r="S150" i="77"/>
  <c r="S150" i="75"/>
  <c r="S150" i="74"/>
  <c r="S150" i="73"/>
  <c r="S150" i="72"/>
  <c r="S149" i="86"/>
  <c r="S149" i="85"/>
  <c r="S149" i="84"/>
  <c r="S149" i="83"/>
  <c r="S149" i="81"/>
  <c r="S149" i="80"/>
  <c r="S149" i="78"/>
  <c r="S149" i="77"/>
  <c r="S149" i="75"/>
  <c r="S149" i="74"/>
  <c r="S149" i="73"/>
  <c r="S149" i="72"/>
  <c r="S148" i="86"/>
  <c r="S148" i="85"/>
  <c r="S148" i="84"/>
  <c r="S148" i="83"/>
  <c r="S148" i="81"/>
  <c r="S148" i="80"/>
  <c r="S148" i="78"/>
  <c r="S148" i="77"/>
  <c r="S148" i="75"/>
  <c r="S148" i="74"/>
  <c r="S148" i="73"/>
  <c r="S148" i="72"/>
  <c r="S147" i="86"/>
  <c r="S147" i="85"/>
  <c r="S147" i="84"/>
  <c r="S147" i="83"/>
  <c r="S147" i="81"/>
  <c r="S147" i="80"/>
  <c r="S147" i="78"/>
  <c r="S147" i="77"/>
  <c r="S147" i="75"/>
  <c r="S147" i="74"/>
  <c r="S147" i="73"/>
  <c r="S147" i="72"/>
  <c r="S146" i="86"/>
  <c r="S146" i="85"/>
  <c r="S146" i="84"/>
  <c r="S146" i="83"/>
  <c r="S146" i="81"/>
  <c r="S146" i="80"/>
  <c r="S146" i="78"/>
  <c r="S146" i="77"/>
  <c r="S146" i="75"/>
  <c r="S146" i="74"/>
  <c r="S146" i="73"/>
  <c r="S146" i="72"/>
  <c r="S145" i="86"/>
  <c r="S145" i="85"/>
  <c r="S145" i="84"/>
  <c r="S145" i="83"/>
  <c r="S145" i="81"/>
  <c r="S145" i="80"/>
  <c r="S145" i="78"/>
  <c r="S145" i="77"/>
  <c r="S145" i="75"/>
  <c r="S145" i="74"/>
  <c r="S145" i="73"/>
  <c r="S145" i="72"/>
  <c r="S144" i="86"/>
  <c r="S144" i="85"/>
  <c r="S144" i="84"/>
  <c r="S144" i="83"/>
  <c r="S144" i="81"/>
  <c r="S144" i="80"/>
  <c r="S144" i="78"/>
  <c r="S144" i="77"/>
  <c r="S144" i="75"/>
  <c r="S144" i="74"/>
  <c r="S144" i="73"/>
  <c r="S144" i="72"/>
  <c r="S143" i="86"/>
  <c r="S143" i="85"/>
  <c r="S143" i="84"/>
  <c r="S143" i="83"/>
  <c r="S143" i="81"/>
  <c r="S143" i="80"/>
  <c r="S143" i="78"/>
  <c r="S143" i="77"/>
  <c r="S143" i="75"/>
  <c r="S143" i="74"/>
  <c r="S143" i="73"/>
  <c r="S143" i="72"/>
  <c r="S142" i="86"/>
  <c r="S142" i="85"/>
  <c r="S142" i="84"/>
  <c r="S142" i="83"/>
  <c r="S142" i="81"/>
  <c r="S142" i="80"/>
  <c r="S142" i="78"/>
  <c r="S142" i="77"/>
  <c r="S142" i="75"/>
  <c r="S142" i="74"/>
  <c r="S142" i="73"/>
  <c r="S142" i="72"/>
  <c r="S141" i="86"/>
  <c r="S141" i="85"/>
  <c r="S141" i="84"/>
  <c r="S141" i="83"/>
  <c r="S141" i="81"/>
  <c r="S141" i="80"/>
  <c r="S141" i="78"/>
  <c r="S141" i="77"/>
  <c r="S141" i="75"/>
  <c r="S141" i="74"/>
  <c r="S141" i="73"/>
  <c r="S141" i="72"/>
  <c r="S140" i="86"/>
  <c r="S140" i="85"/>
  <c r="S140" i="84"/>
  <c r="S140" i="83"/>
  <c r="S140" i="81"/>
  <c r="S140" i="80"/>
  <c r="S140" i="78"/>
  <c r="S140" i="77"/>
  <c r="S140" i="75"/>
  <c r="S140" i="74"/>
  <c r="S140" i="73"/>
  <c r="S140" i="72"/>
  <c r="S139" i="86"/>
  <c r="S139" i="85"/>
  <c r="S139" i="84"/>
  <c r="S139" i="83"/>
  <c r="S139" i="81"/>
  <c r="S139" i="80"/>
  <c r="S139" i="78"/>
  <c r="S139" i="77"/>
  <c r="S139" i="75"/>
  <c r="S139" i="74"/>
  <c r="S139" i="73"/>
  <c r="S139" i="72"/>
  <c r="S138" i="86"/>
  <c r="S138" i="85"/>
  <c r="S138" i="84"/>
  <c r="S138" i="83"/>
  <c r="S138" i="81"/>
  <c r="S138" i="80"/>
  <c r="S138" i="78"/>
  <c r="S138" i="77"/>
  <c r="S138" i="75"/>
  <c r="S138" i="74"/>
  <c r="S138" i="73"/>
  <c r="S138" i="72"/>
  <c r="F150" i="86"/>
  <c r="F150" i="85"/>
  <c r="F150" i="84"/>
  <c r="F150" i="83"/>
  <c r="F150" i="81"/>
  <c r="F150" i="80"/>
  <c r="F150" i="78"/>
  <c r="F150" i="77"/>
  <c r="F150" i="75"/>
  <c r="F150" i="74"/>
  <c r="F150" i="73"/>
  <c r="F150" i="72"/>
  <c r="F149" i="86"/>
  <c r="F149" i="85"/>
  <c r="F149" i="84"/>
  <c r="F149" i="83"/>
  <c r="F149" i="81"/>
  <c r="F149" i="80"/>
  <c r="F149" i="78"/>
  <c r="F149" i="77"/>
  <c r="F149" i="75"/>
  <c r="F149" i="74"/>
  <c r="F149" i="73"/>
  <c r="F149" i="72"/>
  <c r="F148" i="86"/>
  <c r="F148" i="85"/>
  <c r="F148" i="84"/>
  <c r="F148" i="83"/>
  <c r="F148" i="81"/>
  <c r="F148" i="80"/>
  <c r="F148" i="78"/>
  <c r="F148" i="77"/>
  <c r="F148" i="75"/>
  <c r="F148" i="74"/>
  <c r="F148" i="73"/>
  <c r="F148" i="72"/>
  <c r="F147" i="86"/>
  <c r="F147" i="85"/>
  <c r="F147" i="84"/>
  <c r="F147" i="83"/>
  <c r="F147" i="81"/>
  <c r="F147" i="80"/>
  <c r="F147" i="78"/>
  <c r="F147" i="77"/>
  <c r="F147" i="75"/>
  <c r="F147" i="74"/>
  <c r="F147" i="73"/>
  <c r="F147" i="72"/>
  <c r="F146" i="86"/>
  <c r="F146" i="85"/>
  <c r="F146" i="84"/>
  <c r="F146" i="83"/>
  <c r="F146" i="81"/>
  <c r="F146" i="80"/>
  <c r="F146" i="78"/>
  <c r="F146" i="77"/>
  <c r="F146" i="75"/>
  <c r="F146" i="74"/>
  <c r="F146" i="73"/>
  <c r="F146" i="72"/>
  <c r="F145" i="86"/>
  <c r="F145" i="85"/>
  <c r="F145" i="84"/>
  <c r="F145" i="83"/>
  <c r="F145" i="81"/>
  <c r="F145" i="80"/>
  <c r="F145" i="78"/>
  <c r="F145" i="77"/>
  <c r="F145" i="75"/>
  <c r="F145" i="74"/>
  <c r="F145" i="73"/>
  <c r="F145" i="72"/>
  <c r="F144" i="86"/>
  <c r="F144" i="85"/>
  <c r="F144" i="84"/>
  <c r="F144" i="83"/>
  <c r="F144" i="81"/>
  <c r="F144" i="80"/>
  <c r="F144" i="78"/>
  <c r="F144" i="77"/>
  <c r="F144" i="75"/>
  <c r="F144" i="74"/>
  <c r="F144" i="73"/>
  <c r="F144" i="72"/>
  <c r="F143" i="86"/>
  <c r="F143" i="85"/>
  <c r="F143" i="84"/>
  <c r="F143" i="83"/>
  <c r="F143" i="81"/>
  <c r="F143" i="80"/>
  <c r="F143" i="78"/>
  <c r="F143" i="77"/>
  <c r="F143" i="75"/>
  <c r="F143" i="74"/>
  <c r="F143" i="73"/>
  <c r="F143" i="72"/>
  <c r="F142" i="86"/>
  <c r="F142" i="85"/>
  <c r="F142" i="84"/>
  <c r="F142" i="83"/>
  <c r="F142" i="81"/>
  <c r="F142" i="80"/>
  <c r="F142" i="78"/>
  <c r="F142" i="77"/>
  <c r="F142" i="75"/>
  <c r="F142" i="74"/>
  <c r="F142" i="73"/>
  <c r="F142" i="72"/>
  <c r="F141" i="86"/>
  <c r="F141" i="85"/>
  <c r="F141" i="84"/>
  <c r="F141" i="83"/>
  <c r="F141" i="81"/>
  <c r="F141" i="80"/>
  <c r="F141" i="78"/>
  <c r="F141" i="77"/>
  <c r="F141" i="75"/>
  <c r="F141" i="74"/>
  <c r="F141" i="73"/>
  <c r="F141" i="72"/>
  <c r="F140" i="86"/>
  <c r="F140" i="85"/>
  <c r="F140" i="84"/>
  <c r="F140" i="83"/>
  <c r="F140" i="81"/>
  <c r="F140" i="80"/>
  <c r="F140" i="78"/>
  <c r="F140" i="77"/>
  <c r="F140" i="75"/>
  <c r="F140" i="74"/>
  <c r="F140" i="73"/>
  <c r="F140" i="72"/>
  <c r="F139" i="86"/>
  <c r="F139" i="85"/>
  <c r="F139" i="84"/>
  <c r="F139" i="83"/>
  <c r="F139" i="81"/>
  <c r="F139" i="80"/>
  <c r="F139" i="78"/>
  <c r="F139" i="77"/>
  <c r="F139" i="75"/>
  <c r="F139" i="74"/>
  <c r="F139" i="73"/>
  <c r="F139" i="72"/>
  <c r="F138" i="86"/>
  <c r="F138" i="85"/>
  <c r="F138" i="84"/>
  <c r="F138" i="83"/>
  <c r="F138" i="81"/>
  <c r="F138" i="80"/>
  <c r="F138" i="78"/>
  <c r="F138" i="77"/>
  <c r="F138" i="75"/>
  <c r="F138" i="74"/>
  <c r="F138" i="73"/>
  <c r="F138" i="72"/>
  <c r="S175" i="86"/>
  <c r="S175" i="85"/>
  <c r="S175" i="83"/>
  <c r="S175" i="81"/>
  <c r="S175" i="80"/>
  <c r="S175" i="78"/>
  <c r="S175" i="77"/>
  <c r="S175" i="75"/>
  <c r="S175" i="74"/>
  <c r="S175" i="73"/>
  <c r="S175" i="72"/>
  <c r="S174" i="86"/>
  <c r="S174" i="85"/>
  <c r="S174" i="83"/>
  <c r="S174" i="81"/>
  <c r="S174" i="80"/>
  <c r="S174" i="78"/>
  <c r="S174" i="77"/>
  <c r="S174" i="75"/>
  <c r="S174" i="74"/>
  <c r="S174" i="73"/>
  <c r="S174" i="72"/>
  <c r="S173" i="86"/>
  <c r="S173" i="85"/>
  <c r="S173" i="83"/>
  <c r="S173" i="81"/>
  <c r="S173" i="80"/>
  <c r="S173" i="78"/>
  <c r="S173" i="77"/>
  <c r="S173" i="75"/>
  <c r="S173" i="74"/>
  <c r="S173" i="73"/>
  <c r="S173" i="72"/>
  <c r="S172" i="86"/>
  <c r="S172" i="85"/>
  <c r="S172" i="83"/>
  <c r="S172" i="81"/>
  <c r="S172" i="80"/>
  <c r="S172" i="78"/>
  <c r="S172" i="77"/>
  <c r="S172" i="75"/>
  <c r="S172" i="74"/>
  <c r="S172" i="73"/>
  <c r="S172" i="72"/>
  <c r="F175" i="86"/>
  <c r="F175" i="85"/>
  <c r="F175" i="83"/>
  <c r="F175" i="81"/>
  <c r="F175" i="80"/>
  <c r="F175" i="78"/>
  <c r="F175" i="77"/>
  <c r="F175" i="75"/>
  <c r="F175" i="74"/>
  <c r="F175" i="73"/>
  <c r="F175" i="72"/>
  <c r="F174" i="86"/>
  <c r="F174" i="85"/>
  <c r="F174" i="83"/>
  <c r="F174" i="81"/>
  <c r="F174" i="80"/>
  <c r="F174" i="78"/>
  <c r="F174" i="77"/>
  <c r="F174" i="75"/>
  <c r="F174" i="74"/>
  <c r="F174" i="73"/>
  <c r="F174" i="72"/>
  <c r="F173" i="86"/>
  <c r="F173" i="85"/>
  <c r="F173" i="83"/>
  <c r="F173" i="81"/>
  <c r="F173" i="80"/>
  <c r="F173" i="78"/>
  <c r="F173" i="77"/>
  <c r="F173" i="75"/>
  <c r="F173" i="74"/>
  <c r="F173" i="73"/>
  <c r="F173" i="72"/>
  <c r="F172" i="86"/>
  <c r="F172" i="85"/>
  <c r="F172" i="83"/>
  <c r="F172" i="81"/>
  <c r="F172" i="80"/>
  <c r="F172" i="78"/>
  <c r="F172" i="77"/>
  <c r="F172" i="75"/>
  <c r="F172" i="74"/>
  <c r="F172" i="73"/>
  <c r="S166" i="86"/>
  <c r="S166" i="85"/>
  <c r="S166" i="83"/>
  <c r="S166" i="81"/>
  <c r="S166" i="80"/>
  <c r="S166" i="78"/>
  <c r="S166" i="77"/>
  <c r="S166" i="75"/>
  <c r="S166" i="74"/>
  <c r="F166" i="86"/>
  <c r="F166" i="85"/>
  <c r="F164" i="85" s="1"/>
  <c r="F160" i="85" s="1"/>
  <c r="F166" i="83"/>
  <c r="F166" i="81"/>
  <c r="F166" i="80"/>
  <c r="F166" i="78"/>
  <c r="F166" i="77"/>
  <c r="F164" i="77" s="1"/>
  <c r="F160" i="77" s="1"/>
  <c r="F166" i="75"/>
  <c r="F164" i="75" s="1"/>
  <c r="F160" i="75" s="1"/>
  <c r="F166" i="74"/>
  <c r="F164" i="74" s="1"/>
  <c r="F160" i="74" s="1"/>
  <c r="F166" i="73"/>
  <c r="P166" i="86" l="1"/>
  <c r="P164" i="86" s="1"/>
  <c r="P160" i="86" s="1"/>
  <c r="P166" i="85"/>
  <c r="P164" i="85" s="1"/>
  <c r="P160" i="85" s="1"/>
  <c r="P166" i="83"/>
  <c r="P164" i="83" s="1"/>
  <c r="P160" i="83" s="1"/>
  <c r="P166" i="81"/>
  <c r="P164" i="81" s="1"/>
  <c r="P160" i="81" s="1"/>
  <c r="P166" i="80"/>
  <c r="P166" i="78"/>
  <c r="P166" i="77"/>
  <c r="P164" i="77" s="1"/>
  <c r="P160" i="77" s="1"/>
  <c r="P166" i="75"/>
  <c r="P164" i="75" s="1"/>
  <c r="P160" i="75" s="1"/>
  <c r="P166" i="74"/>
  <c r="P164" i="74" s="1"/>
  <c r="P160" i="74" s="1"/>
  <c r="P166" i="73"/>
  <c r="P164" i="73" s="1"/>
  <c r="P160" i="73" s="1"/>
  <c r="C166" i="86"/>
  <c r="C164" i="86" s="1"/>
  <c r="C160" i="86" s="1"/>
  <c r="C166" i="85"/>
  <c r="C164" i="85" s="1"/>
  <c r="C160" i="85" s="1"/>
  <c r="C166" i="83"/>
  <c r="C166" i="81"/>
  <c r="C164" i="81" s="1"/>
  <c r="C160" i="81" s="1"/>
  <c r="C166" i="80"/>
  <c r="C164" i="80" s="1"/>
  <c r="C160" i="80" s="1"/>
  <c r="C166" i="78"/>
  <c r="C166" i="77"/>
  <c r="C164" i="77" s="1"/>
  <c r="C160" i="77" s="1"/>
  <c r="C166" i="75"/>
  <c r="C164" i="75" s="1"/>
  <c r="C160" i="75" s="1"/>
  <c r="C166" i="74"/>
  <c r="C164" i="74" s="1"/>
  <c r="C160" i="74" s="1"/>
  <c r="C166" i="73"/>
  <c r="P150" i="86" l="1"/>
  <c r="P150" i="85"/>
  <c r="P150" i="83"/>
  <c r="P150" i="81"/>
  <c r="P150" i="80"/>
  <c r="P150" i="78"/>
  <c r="P150" i="77"/>
  <c r="P150" i="75"/>
  <c r="P150" i="74"/>
  <c r="P150" i="73"/>
  <c r="P150" i="72"/>
  <c r="P149" i="86"/>
  <c r="P149" i="85"/>
  <c r="P149" i="83"/>
  <c r="P149" i="81"/>
  <c r="P149" i="80"/>
  <c r="P149" i="78"/>
  <c r="P149" i="77"/>
  <c r="P149" i="75"/>
  <c r="P149" i="74"/>
  <c r="P149" i="73"/>
  <c r="P149" i="72"/>
  <c r="P148" i="86"/>
  <c r="P148" i="85"/>
  <c r="P148" i="83"/>
  <c r="P148" i="81"/>
  <c r="P148" i="80"/>
  <c r="P148" i="78"/>
  <c r="P148" i="77"/>
  <c r="P148" i="75"/>
  <c r="P148" i="74"/>
  <c r="P148" i="73"/>
  <c r="P148" i="72"/>
  <c r="P147" i="86"/>
  <c r="P147" i="85"/>
  <c r="P147" i="83"/>
  <c r="P147" i="81"/>
  <c r="P147" i="80"/>
  <c r="P147" i="78"/>
  <c r="P147" i="77"/>
  <c r="P147" i="75"/>
  <c r="P147" i="74"/>
  <c r="P147" i="73"/>
  <c r="P147" i="72"/>
  <c r="P146" i="86"/>
  <c r="P146" i="85"/>
  <c r="P146" i="83"/>
  <c r="P146" i="81"/>
  <c r="P146" i="80"/>
  <c r="P146" i="78"/>
  <c r="P146" i="77"/>
  <c r="P146" i="75"/>
  <c r="P146" i="74"/>
  <c r="P146" i="73"/>
  <c r="P146" i="72"/>
  <c r="P145" i="86"/>
  <c r="P145" i="85"/>
  <c r="P145" i="83"/>
  <c r="P145" i="81"/>
  <c r="P145" i="80"/>
  <c r="P145" i="78"/>
  <c r="P145" i="77"/>
  <c r="P145" i="75"/>
  <c r="P145" i="74"/>
  <c r="P145" i="73"/>
  <c r="P145" i="72"/>
  <c r="P144" i="86"/>
  <c r="P144" i="85"/>
  <c r="P144" i="83"/>
  <c r="P144" i="81"/>
  <c r="P144" i="80"/>
  <c r="P144" i="78"/>
  <c r="P144" i="77"/>
  <c r="P144" i="74"/>
  <c r="P144" i="73"/>
  <c r="P144" i="72"/>
  <c r="P143" i="86"/>
  <c r="P143" i="85"/>
  <c r="P143" i="83"/>
  <c r="P143" i="81"/>
  <c r="P143" i="80"/>
  <c r="P143" i="78"/>
  <c r="P143" i="77"/>
  <c r="P143" i="75"/>
  <c r="P143" i="74"/>
  <c r="P143" i="73"/>
  <c r="P143" i="72"/>
  <c r="P142" i="86"/>
  <c r="P142" i="85"/>
  <c r="P142" i="83"/>
  <c r="P142" i="81"/>
  <c r="P142" i="80"/>
  <c r="P142" i="78"/>
  <c r="P142" i="77"/>
  <c r="P142" i="75"/>
  <c r="P142" i="74"/>
  <c r="P142" i="73"/>
  <c r="P142" i="72"/>
  <c r="P141" i="86"/>
  <c r="P141" i="85"/>
  <c r="P141" i="83"/>
  <c r="P141" i="81"/>
  <c r="P141" i="80"/>
  <c r="P141" i="78"/>
  <c r="P141" i="77"/>
  <c r="P141" i="75"/>
  <c r="P141" i="74"/>
  <c r="P141" i="73"/>
  <c r="P141" i="72"/>
  <c r="P140" i="86"/>
  <c r="P140" i="85"/>
  <c r="P140" i="83"/>
  <c r="P140" i="81"/>
  <c r="P140" i="80"/>
  <c r="P140" i="78"/>
  <c r="P140" i="77"/>
  <c r="P140" i="75"/>
  <c r="P140" i="74"/>
  <c r="P140" i="73"/>
  <c r="P140" i="72"/>
  <c r="P139" i="86"/>
  <c r="P139" i="85"/>
  <c r="P139" i="83"/>
  <c r="P139" i="81"/>
  <c r="P139" i="80"/>
  <c r="P139" i="78"/>
  <c r="P139" i="77"/>
  <c r="P139" i="75"/>
  <c r="P139" i="74"/>
  <c r="P139" i="73"/>
  <c r="P139" i="72"/>
  <c r="P138" i="86"/>
  <c r="P138" i="85"/>
  <c r="P138" i="83"/>
  <c r="P138" i="81"/>
  <c r="P138" i="80"/>
  <c r="P138" i="78"/>
  <c r="P138" i="77"/>
  <c r="P138" i="75"/>
  <c r="P138" i="74"/>
  <c r="P138" i="73"/>
  <c r="P138" i="72"/>
  <c r="C149" i="86"/>
  <c r="C149" i="78"/>
  <c r="C148" i="85"/>
  <c r="C148" i="77"/>
  <c r="C146" i="83"/>
  <c r="C146" i="75"/>
  <c r="C145" i="74"/>
  <c r="C144" i="81"/>
  <c r="C144" i="73"/>
  <c r="C143" i="80"/>
  <c r="C143" i="72"/>
  <c r="C141" i="86"/>
  <c r="C141" i="78"/>
  <c r="C140" i="86"/>
  <c r="C140" i="85"/>
  <c r="C140" i="78"/>
  <c r="C140" i="77"/>
  <c r="C139" i="85"/>
  <c r="C139" i="77"/>
  <c r="C139" i="75"/>
  <c r="C138" i="83"/>
  <c r="C138" i="81"/>
  <c r="C138" i="75"/>
  <c r="C138" i="74"/>
  <c r="C138" i="73"/>
  <c r="C138" i="72"/>
  <c r="C150" i="86"/>
  <c r="C150" i="85"/>
  <c r="C150" i="83"/>
  <c r="C150" i="81"/>
  <c r="C150" i="80"/>
  <c r="C150" i="78"/>
  <c r="C150" i="77"/>
  <c r="C150" i="75"/>
  <c r="C150" i="74"/>
  <c r="C150" i="73"/>
  <c r="C150" i="72"/>
  <c r="C149" i="85"/>
  <c r="C149" i="83"/>
  <c r="C149" i="81"/>
  <c r="C149" i="80"/>
  <c r="C149" i="77"/>
  <c r="C149" i="75"/>
  <c r="C149" i="74"/>
  <c r="C149" i="73"/>
  <c r="C149" i="72"/>
  <c r="C148" i="86"/>
  <c r="C148" i="83"/>
  <c r="C148" i="81"/>
  <c r="C148" i="80"/>
  <c r="C148" i="78"/>
  <c r="C148" i="75"/>
  <c r="C148" i="74"/>
  <c r="C148" i="73"/>
  <c r="C148" i="72"/>
  <c r="C147" i="86"/>
  <c r="C147" i="85"/>
  <c r="C147" i="83"/>
  <c r="C147" i="81"/>
  <c r="C147" i="80"/>
  <c r="C147" i="78"/>
  <c r="C147" i="77"/>
  <c r="C147" i="75"/>
  <c r="C147" i="74"/>
  <c r="C147" i="73"/>
  <c r="C147" i="72"/>
  <c r="C146" i="86"/>
  <c r="C146" i="85"/>
  <c r="C146" i="81"/>
  <c r="C146" i="80"/>
  <c r="C146" i="78"/>
  <c r="C146" i="77"/>
  <c r="C146" i="74"/>
  <c r="C146" i="73"/>
  <c r="C146" i="72"/>
  <c r="C145" i="86"/>
  <c r="C145" i="85"/>
  <c r="C145" i="83"/>
  <c r="C145" i="81"/>
  <c r="C145" i="80"/>
  <c r="C145" i="78"/>
  <c r="C145" i="77"/>
  <c r="C145" i="75"/>
  <c r="C145" i="73"/>
  <c r="C145" i="72"/>
  <c r="C144" i="86"/>
  <c r="C144" i="85"/>
  <c r="C144" i="83"/>
  <c r="C144" i="80"/>
  <c r="C144" i="78"/>
  <c r="C144" i="77"/>
  <c r="C144" i="75"/>
  <c r="C144" i="74"/>
  <c r="C144" i="72"/>
  <c r="C143" i="86"/>
  <c r="C143" i="85"/>
  <c r="C143" i="83"/>
  <c r="C143" i="81"/>
  <c r="C143" i="78"/>
  <c r="C143" i="77"/>
  <c r="C143" i="75"/>
  <c r="C143" i="74"/>
  <c r="C143" i="73"/>
  <c r="C142" i="86"/>
  <c r="C142" i="85"/>
  <c r="C142" i="83"/>
  <c r="C142" i="81"/>
  <c r="C142" i="80"/>
  <c r="C142" i="78"/>
  <c r="C142" i="77"/>
  <c r="C142" i="75"/>
  <c r="C142" i="74"/>
  <c r="C142" i="73"/>
  <c r="C142" i="72"/>
  <c r="C141" i="85"/>
  <c r="C141" i="83"/>
  <c r="C141" i="81"/>
  <c r="C141" i="80"/>
  <c r="C141" i="77"/>
  <c r="C141" i="75"/>
  <c r="C141" i="74"/>
  <c r="C141" i="73"/>
  <c r="C141" i="72"/>
  <c r="C140" i="83"/>
  <c r="C140" i="81"/>
  <c r="C140" i="80"/>
  <c r="C140" i="75"/>
  <c r="C140" i="74"/>
  <c r="C140" i="73"/>
  <c r="C140" i="72"/>
  <c r="C139" i="86"/>
  <c r="C139" i="83"/>
  <c r="C139" i="81"/>
  <c r="C139" i="80"/>
  <c r="C139" i="78"/>
  <c r="C139" i="74"/>
  <c r="C139" i="73"/>
  <c r="C139" i="72"/>
  <c r="C138" i="86"/>
  <c r="C138" i="85"/>
  <c r="C138" i="80"/>
  <c r="C138" i="78"/>
  <c r="C138" i="77"/>
  <c r="P175" i="86" l="1"/>
  <c r="P175" i="85"/>
  <c r="P175" i="83"/>
  <c r="P175" i="81"/>
  <c r="P175" i="80"/>
  <c r="P175" i="78"/>
  <c r="P175" i="77"/>
  <c r="P175" i="75"/>
  <c r="P175" i="74"/>
  <c r="P175" i="73"/>
  <c r="P175" i="72"/>
  <c r="P174" i="86"/>
  <c r="P174" i="85"/>
  <c r="P174" i="83"/>
  <c r="P174" i="81"/>
  <c r="P174" i="80"/>
  <c r="P174" i="78"/>
  <c r="P174" i="77"/>
  <c r="P174" i="75"/>
  <c r="P174" i="74"/>
  <c r="P174" i="73"/>
  <c r="P174" i="72"/>
  <c r="P173" i="86"/>
  <c r="P173" i="85"/>
  <c r="P173" i="83"/>
  <c r="P173" i="81"/>
  <c r="P173" i="80"/>
  <c r="P173" i="78"/>
  <c r="P173" i="77"/>
  <c r="P173" i="75"/>
  <c r="P173" i="74"/>
  <c r="P173" i="73"/>
  <c r="P173" i="72"/>
  <c r="P172" i="86"/>
  <c r="P172" i="85"/>
  <c r="P172" i="83"/>
  <c r="P172" i="81"/>
  <c r="P172" i="80"/>
  <c r="P172" i="78"/>
  <c r="P172" i="77"/>
  <c r="P172" i="75"/>
  <c r="P172" i="74"/>
  <c r="P172" i="73"/>
  <c r="P172" i="72"/>
  <c r="C175" i="86"/>
  <c r="C175" i="85"/>
  <c r="C175" i="83"/>
  <c r="C175" i="81"/>
  <c r="C175" i="80"/>
  <c r="C175" i="78"/>
  <c r="C175" i="77"/>
  <c r="C175" i="75"/>
  <c r="C175" i="74"/>
  <c r="C175" i="73"/>
  <c r="C175" i="72"/>
  <c r="C174" i="86"/>
  <c r="C174" i="85"/>
  <c r="C174" i="83"/>
  <c r="C174" i="81"/>
  <c r="C174" i="80"/>
  <c r="C174" i="78"/>
  <c r="C174" i="77"/>
  <c r="C174" i="75"/>
  <c r="C174" i="74"/>
  <c r="C174" i="73"/>
  <c r="C174" i="72"/>
  <c r="C173" i="86"/>
  <c r="C173" i="85"/>
  <c r="C173" i="83"/>
  <c r="C173" i="81"/>
  <c r="C173" i="80"/>
  <c r="C173" i="78"/>
  <c r="C173" i="77"/>
  <c r="C173" i="75"/>
  <c r="C173" i="74"/>
  <c r="C173" i="73"/>
  <c r="C173" i="72"/>
  <c r="C172" i="86"/>
  <c r="C172" i="85"/>
  <c r="C172" i="83"/>
  <c r="C172" i="81"/>
  <c r="C172" i="80"/>
  <c r="C172" i="78"/>
  <c r="C172" i="77"/>
  <c r="C172" i="75"/>
  <c r="C172" i="74"/>
  <c r="C172" i="73"/>
  <c r="C172" i="72"/>
  <c r="F164" i="86" l="1"/>
  <c r="F160" i="86" s="1"/>
  <c r="X166" i="72" l="1"/>
  <c r="P166" i="72"/>
  <c r="C166" i="72"/>
  <c r="C164" i="72" s="1"/>
  <c r="P5" i="73" l="1"/>
  <c r="P5" i="74"/>
  <c r="P5" i="75"/>
  <c r="P5" i="77"/>
  <c r="P5" i="78"/>
  <c r="P5" i="80"/>
  <c r="P5" i="81"/>
  <c r="P5" i="87"/>
  <c r="P5" i="98"/>
  <c r="P5" i="83"/>
  <c r="P5" i="84"/>
  <c r="P5" i="85"/>
  <c r="P5" i="86"/>
  <c r="P5" i="72"/>
  <c r="F152" i="77" l="1"/>
  <c r="F152" i="75" l="1"/>
  <c r="F152" i="74"/>
  <c r="P152" i="80"/>
  <c r="P137" i="80"/>
  <c r="P162" i="80"/>
  <c r="P163" i="80"/>
  <c r="P165" i="80"/>
  <c r="P164" i="80" s="1"/>
  <c r="P161" i="80" l="1"/>
  <c r="P160" i="80" s="1"/>
  <c r="M141" i="72"/>
  <c r="Q164" i="96" l="1"/>
  <c r="P164" i="96"/>
  <c r="O164" i="96"/>
  <c r="N164" i="96"/>
  <c r="M164" i="96"/>
  <c r="L164" i="96"/>
  <c r="K164" i="96"/>
  <c r="J164" i="96"/>
  <c r="I164" i="96"/>
  <c r="H164" i="96"/>
  <c r="G164" i="96"/>
  <c r="F164" i="96"/>
  <c r="E164" i="96"/>
  <c r="D164" i="96"/>
  <c r="AA94" i="96" l="1"/>
  <c r="C138" i="87" l="1"/>
  <c r="Z138" i="74"/>
  <c r="M174" i="86" l="1"/>
  <c r="M165" i="86"/>
  <c r="M163" i="86"/>
  <c r="M162" i="86"/>
  <c r="M161" i="86"/>
  <c r="M158" i="86"/>
  <c r="M157" i="86"/>
  <c r="M156" i="86"/>
  <c r="M155" i="86"/>
  <c r="M153" i="86"/>
  <c r="M149" i="86"/>
  <c r="M148" i="86"/>
  <c r="M147" i="86"/>
  <c r="M144" i="86"/>
  <c r="M141" i="86"/>
  <c r="H174" i="86"/>
  <c r="H173" i="86"/>
  <c r="H165" i="86"/>
  <c r="H163" i="86"/>
  <c r="H162" i="86"/>
  <c r="H161" i="86"/>
  <c r="H158" i="86"/>
  <c r="H157" i="86"/>
  <c r="H156" i="86"/>
  <c r="H155" i="86"/>
  <c r="H153" i="86"/>
  <c r="H149" i="86"/>
  <c r="H148" i="86"/>
  <c r="H147" i="86"/>
  <c r="H144" i="86"/>
  <c r="H141" i="86"/>
  <c r="M175" i="85"/>
  <c r="M174" i="85"/>
  <c r="M173" i="85"/>
  <c r="M172" i="85"/>
  <c r="M165" i="85"/>
  <c r="M163" i="85"/>
  <c r="M162" i="85"/>
  <c r="M161" i="85"/>
  <c r="M158" i="85"/>
  <c r="M157" i="85"/>
  <c r="M156" i="85"/>
  <c r="M155" i="85"/>
  <c r="M153" i="85"/>
  <c r="M149" i="85"/>
  <c r="M147" i="85"/>
  <c r="M144" i="85"/>
  <c r="H175" i="85"/>
  <c r="H174" i="85"/>
  <c r="H173" i="85"/>
  <c r="H172" i="85"/>
  <c r="H165" i="85"/>
  <c r="H163" i="85"/>
  <c r="H162" i="85"/>
  <c r="H161" i="85"/>
  <c r="H158" i="85"/>
  <c r="H157" i="85"/>
  <c r="H156" i="85"/>
  <c r="H155" i="85"/>
  <c r="H153" i="85"/>
  <c r="H149" i="85"/>
  <c r="H147" i="85"/>
  <c r="M140" i="84"/>
  <c r="H140" i="84"/>
  <c r="M158" i="83"/>
  <c r="M157" i="83"/>
  <c r="M156" i="83"/>
  <c r="M155" i="83"/>
  <c r="M149" i="83"/>
  <c r="M147" i="83"/>
  <c r="M146" i="83"/>
  <c r="H172" i="83"/>
  <c r="H146" i="83"/>
  <c r="M176" i="98"/>
  <c r="H176" i="98"/>
  <c r="M174" i="81"/>
  <c r="M165" i="81"/>
  <c r="M163" i="81"/>
  <c r="M162" i="81"/>
  <c r="M161" i="81"/>
  <c r="M158" i="81"/>
  <c r="M157" i="81"/>
  <c r="M156" i="81"/>
  <c r="M155" i="81"/>
  <c r="M154" i="81"/>
  <c r="M153" i="81"/>
  <c r="M150" i="81"/>
  <c r="M149" i="81"/>
  <c r="M148" i="81"/>
  <c r="M147" i="81"/>
  <c r="M146" i="81"/>
  <c r="M145" i="81"/>
  <c r="M144" i="81"/>
  <c r="M143" i="81"/>
  <c r="M142" i="81"/>
  <c r="M141" i="81"/>
  <c r="M140" i="81"/>
  <c r="M139" i="81"/>
  <c r="M138" i="81"/>
  <c r="H174" i="81"/>
  <c r="H172" i="81"/>
  <c r="H154" i="81"/>
  <c r="H153" i="81"/>
  <c r="H143" i="81"/>
  <c r="H142" i="81"/>
  <c r="H141" i="81"/>
  <c r="H140" i="81"/>
  <c r="H139" i="81"/>
  <c r="H138" i="81"/>
  <c r="M174" i="80" l="1"/>
  <c r="M172" i="80"/>
  <c r="M165" i="80"/>
  <c r="M163" i="80"/>
  <c r="M162" i="80"/>
  <c r="M161" i="80"/>
  <c r="M158" i="80"/>
  <c r="M157" i="80"/>
  <c r="M156" i="80"/>
  <c r="M155" i="80"/>
  <c r="M154" i="80"/>
  <c r="M153" i="80"/>
  <c r="M152" i="80"/>
  <c r="N152" i="80" s="1"/>
  <c r="M150" i="80"/>
  <c r="M149" i="80"/>
  <c r="M148" i="80"/>
  <c r="M147" i="80"/>
  <c r="M146" i="80"/>
  <c r="M145" i="80"/>
  <c r="M144" i="80"/>
  <c r="M143" i="80"/>
  <c r="M142" i="80"/>
  <c r="M141" i="80"/>
  <c r="M140" i="80"/>
  <c r="M139" i="80"/>
  <c r="M138" i="80"/>
  <c r="H172" i="80"/>
  <c r="H154" i="80"/>
  <c r="H153" i="80"/>
  <c r="H150" i="80"/>
  <c r="H148" i="80"/>
  <c r="H146" i="80"/>
  <c r="H145" i="80"/>
  <c r="H143" i="80"/>
  <c r="H142" i="80"/>
  <c r="H141" i="80"/>
  <c r="H140" i="80"/>
  <c r="H139" i="80"/>
  <c r="H138" i="80"/>
  <c r="H173" i="78"/>
  <c r="H150" i="78"/>
  <c r="H143" i="78"/>
  <c r="H142" i="78"/>
  <c r="H141" i="78"/>
  <c r="H140" i="78"/>
  <c r="H139" i="78"/>
  <c r="H138" i="78"/>
  <c r="M174" i="78"/>
  <c r="M173" i="78"/>
  <c r="M154" i="78"/>
  <c r="M150" i="78"/>
  <c r="M144" i="78"/>
  <c r="M143" i="78"/>
  <c r="M142" i="78"/>
  <c r="M141" i="78"/>
  <c r="M140" i="78"/>
  <c r="M139" i="78"/>
  <c r="M138" i="78"/>
  <c r="M174" i="77"/>
  <c r="M173" i="77"/>
  <c r="M172" i="77"/>
  <c r="M165" i="77"/>
  <c r="M163" i="77"/>
  <c r="M162" i="77"/>
  <c r="M161" i="77"/>
  <c r="M158" i="77"/>
  <c r="M157" i="77"/>
  <c r="M156" i="77"/>
  <c r="M155" i="77"/>
  <c r="M154" i="77"/>
  <c r="M153" i="77"/>
  <c r="M152" i="77"/>
  <c r="M150" i="77"/>
  <c r="M149" i="77"/>
  <c r="M148" i="77"/>
  <c r="M147" i="77"/>
  <c r="M146" i="77"/>
  <c r="M145" i="77"/>
  <c r="H173" i="77"/>
  <c r="H172" i="77"/>
  <c r="H165" i="77"/>
  <c r="H163" i="77"/>
  <c r="H162" i="77"/>
  <c r="H161" i="77"/>
  <c r="H158" i="77"/>
  <c r="H156" i="77"/>
  <c r="H155" i="77"/>
  <c r="H149" i="77"/>
  <c r="H147" i="77"/>
  <c r="H146" i="77"/>
  <c r="M174" i="75"/>
  <c r="M172" i="75"/>
  <c r="M165" i="75"/>
  <c r="M163" i="75"/>
  <c r="M162" i="75"/>
  <c r="M161" i="75"/>
  <c r="M158" i="75"/>
  <c r="M157" i="75"/>
  <c r="M156" i="75"/>
  <c r="M155" i="75"/>
  <c r="M149" i="75"/>
  <c r="M148" i="75"/>
  <c r="M147" i="75"/>
  <c r="M146" i="75"/>
  <c r="M145" i="75"/>
  <c r="M144" i="75"/>
  <c r="M143" i="75"/>
  <c r="M142" i="75"/>
  <c r="M141" i="75"/>
  <c r="M140" i="75"/>
  <c r="M139" i="75"/>
  <c r="M138" i="75"/>
  <c r="H174" i="75"/>
  <c r="H172" i="75"/>
  <c r="H165" i="75"/>
  <c r="H163" i="75"/>
  <c r="H162" i="75"/>
  <c r="H161" i="75"/>
  <c r="H158" i="75"/>
  <c r="H156" i="75"/>
  <c r="H155" i="75"/>
  <c r="H149" i="75"/>
  <c r="H147" i="75"/>
  <c r="M175" i="74"/>
  <c r="M174" i="74"/>
  <c r="M173" i="74"/>
  <c r="M172" i="74"/>
  <c r="M165" i="74"/>
  <c r="M163" i="74"/>
  <c r="M162" i="74"/>
  <c r="M161" i="74"/>
  <c r="M158" i="74"/>
  <c r="M156" i="74"/>
  <c r="M155" i="74"/>
  <c r="M149" i="74"/>
  <c r="M148" i="74"/>
  <c r="M147" i="74"/>
  <c r="M146" i="74"/>
  <c r="M145" i="74"/>
  <c r="M144" i="74"/>
  <c r="M143" i="74"/>
  <c r="M142" i="74"/>
  <c r="M141" i="74"/>
  <c r="M140" i="74"/>
  <c r="M139" i="74"/>
  <c r="M138" i="74"/>
  <c r="H175" i="74"/>
  <c r="H174" i="74"/>
  <c r="H173" i="74"/>
  <c r="H172" i="74"/>
  <c r="H165" i="74"/>
  <c r="H163" i="74"/>
  <c r="H162" i="74"/>
  <c r="H161" i="74"/>
  <c r="H158" i="74"/>
  <c r="H156" i="74"/>
  <c r="H155" i="74"/>
  <c r="H149" i="74"/>
  <c r="H147" i="74"/>
  <c r="M174" i="73"/>
  <c r="M173" i="73"/>
  <c r="M172" i="73"/>
  <c r="M158" i="73"/>
  <c r="M157" i="73"/>
  <c r="M156" i="73"/>
  <c r="M155" i="73"/>
  <c r="M149" i="73"/>
  <c r="M148" i="73"/>
  <c r="M147" i="73"/>
  <c r="M146" i="73"/>
  <c r="M145" i="73"/>
  <c r="M144" i="73"/>
  <c r="M143" i="73"/>
  <c r="M142" i="73"/>
  <c r="M141" i="73"/>
  <c r="M140" i="73"/>
  <c r="M139" i="73"/>
  <c r="M138" i="73"/>
  <c r="H174" i="73"/>
  <c r="H173" i="73"/>
  <c r="H172" i="73"/>
  <c r="H158" i="73"/>
  <c r="H156" i="73"/>
  <c r="H155" i="73"/>
  <c r="H149" i="73"/>
  <c r="H147" i="73"/>
  <c r="M174" i="72" l="1"/>
  <c r="M173" i="72"/>
  <c r="M172" i="72"/>
  <c r="M158" i="72"/>
  <c r="M157" i="72"/>
  <c r="M156" i="72"/>
  <c r="M155" i="72"/>
  <c r="M149" i="72"/>
  <c r="M148" i="72"/>
  <c r="M147" i="72"/>
  <c r="M146" i="72"/>
  <c r="M145" i="72"/>
  <c r="M144" i="72"/>
  <c r="M143" i="72"/>
  <c r="M142" i="72"/>
  <c r="M140" i="72"/>
  <c r="M139" i="72"/>
  <c r="M138" i="72"/>
  <c r="H174" i="72"/>
  <c r="H173" i="72"/>
  <c r="H149" i="72"/>
  <c r="H147" i="72"/>
  <c r="N164" i="91" l="1"/>
  <c r="N161" i="91"/>
  <c r="K170" i="97" l="1"/>
  <c r="H154" i="91" l="1"/>
  <c r="K175" i="84"/>
  <c r="K174" i="84"/>
  <c r="K173" i="84"/>
  <c r="K172" i="84"/>
  <c r="K166" i="84"/>
  <c r="K165" i="84"/>
  <c r="K163" i="84"/>
  <c r="K162" i="84"/>
  <c r="K158" i="84"/>
  <c r="K157" i="84"/>
  <c r="K156" i="84"/>
  <c r="K155" i="84"/>
  <c r="K153" i="84"/>
  <c r="K226" i="84"/>
  <c r="K225" i="84"/>
  <c r="K224" i="84"/>
  <c r="K216" i="84"/>
  <c r="K129" i="84"/>
  <c r="K128" i="84"/>
  <c r="K127" i="84"/>
  <c r="K126" i="84"/>
  <c r="K125" i="84"/>
  <c r="K124" i="84"/>
  <c r="L124" i="84" s="1"/>
  <c r="K123" i="84"/>
  <c r="K122" i="84"/>
  <c r="K121" i="84"/>
  <c r="K119" i="84"/>
  <c r="K118" i="84"/>
  <c r="K117" i="84"/>
  <c r="K116" i="84"/>
  <c r="L116" i="84" s="1"/>
  <c r="K115" i="84"/>
  <c r="L115" i="84" s="1"/>
  <c r="K114" i="84"/>
  <c r="K113" i="84"/>
  <c r="K112" i="84"/>
  <c r="K111" i="84"/>
  <c r="K79" i="84"/>
  <c r="K78" i="84"/>
  <c r="K77" i="84"/>
  <c r="K76" i="84"/>
  <c r="K75" i="84"/>
  <c r="K74" i="84"/>
  <c r="K73" i="84"/>
  <c r="K72" i="84"/>
  <c r="K71" i="84"/>
  <c r="K69" i="84"/>
  <c r="K68" i="84"/>
  <c r="K67" i="84"/>
  <c r="K66" i="84"/>
  <c r="K65" i="84"/>
  <c r="K64" i="84"/>
  <c r="K63" i="84"/>
  <c r="K62" i="84"/>
  <c r="K61" i="84"/>
  <c r="K54" i="84"/>
  <c r="K53" i="84"/>
  <c r="K52" i="84"/>
  <c r="K51" i="84"/>
  <c r="K50" i="84"/>
  <c r="K49" i="84"/>
  <c r="K48" i="84"/>
  <c r="K47" i="84"/>
  <c r="K46" i="84"/>
  <c r="K44" i="84"/>
  <c r="K43" i="84"/>
  <c r="K42" i="84"/>
  <c r="K41" i="84"/>
  <c r="K40" i="84"/>
  <c r="K39" i="84"/>
  <c r="K38" i="84"/>
  <c r="K37" i="84"/>
  <c r="K36" i="84"/>
  <c r="K29" i="84"/>
  <c r="K28" i="84"/>
  <c r="K27" i="84"/>
  <c r="K26" i="84"/>
  <c r="K25" i="84"/>
  <c r="K24" i="84"/>
  <c r="K23" i="84"/>
  <c r="K22" i="84"/>
  <c r="K97" i="84" s="1"/>
  <c r="K21" i="84"/>
  <c r="K19" i="84"/>
  <c r="K18" i="84"/>
  <c r="K17" i="84"/>
  <c r="K16" i="84"/>
  <c r="K15" i="84"/>
  <c r="K14" i="84"/>
  <c r="K13" i="84"/>
  <c r="K12" i="84"/>
  <c r="K11" i="84"/>
  <c r="F175" i="84"/>
  <c r="F174" i="84"/>
  <c r="F173" i="84"/>
  <c r="F172" i="84"/>
  <c r="F166" i="84"/>
  <c r="F164" i="84" s="1"/>
  <c r="F165" i="84"/>
  <c r="F163" i="84"/>
  <c r="F162" i="84"/>
  <c r="F158" i="84"/>
  <c r="F157" i="84"/>
  <c r="F156" i="84"/>
  <c r="F155" i="84"/>
  <c r="F153" i="84"/>
  <c r="F224" i="84"/>
  <c r="F219" i="84"/>
  <c r="F218" i="84"/>
  <c r="F129" i="84"/>
  <c r="F128" i="84"/>
  <c r="F127" i="84"/>
  <c r="F126" i="84"/>
  <c r="G126" i="84" s="1"/>
  <c r="F125" i="84"/>
  <c r="F124" i="84"/>
  <c r="F123" i="84"/>
  <c r="F122" i="84"/>
  <c r="F121" i="84"/>
  <c r="F119" i="84"/>
  <c r="G119" i="84" s="1"/>
  <c r="F118" i="84"/>
  <c r="G118" i="84" s="1"/>
  <c r="F117" i="84"/>
  <c r="F116" i="84"/>
  <c r="F115" i="84"/>
  <c r="F114" i="84"/>
  <c r="F113" i="84"/>
  <c r="F112" i="84"/>
  <c r="F111" i="84"/>
  <c r="G111" i="84" s="1"/>
  <c r="F79" i="84"/>
  <c r="F104" i="84" s="1"/>
  <c r="G104" i="84" s="1"/>
  <c r="F78" i="84"/>
  <c r="F77" i="84"/>
  <c r="F76" i="84"/>
  <c r="F75" i="84"/>
  <c r="F74" i="84"/>
  <c r="F73" i="84"/>
  <c r="F72" i="84"/>
  <c r="F71" i="84"/>
  <c r="F70" i="84" s="1"/>
  <c r="F69" i="84"/>
  <c r="F68" i="84"/>
  <c r="F67" i="84"/>
  <c r="F66" i="84"/>
  <c r="F65" i="84"/>
  <c r="F64" i="84"/>
  <c r="F63" i="84"/>
  <c r="F62" i="84"/>
  <c r="F61" i="84"/>
  <c r="F54" i="84"/>
  <c r="F53" i="84"/>
  <c r="F52" i="84"/>
  <c r="F51" i="84"/>
  <c r="F50" i="84"/>
  <c r="F49" i="84"/>
  <c r="F48" i="84"/>
  <c r="F47" i="84"/>
  <c r="F46" i="84"/>
  <c r="F44" i="84"/>
  <c r="F43" i="84"/>
  <c r="F42" i="84"/>
  <c r="F41" i="84"/>
  <c r="F40" i="84"/>
  <c r="F39" i="84"/>
  <c r="F38" i="84"/>
  <c r="F37" i="84"/>
  <c r="F36" i="84"/>
  <c r="F29" i="84"/>
  <c r="F28" i="84"/>
  <c r="F27" i="84"/>
  <c r="F26" i="84"/>
  <c r="F25" i="84"/>
  <c r="F24" i="84"/>
  <c r="F23" i="84"/>
  <c r="F22" i="84"/>
  <c r="F21" i="84"/>
  <c r="F19" i="84"/>
  <c r="F18" i="84"/>
  <c r="F17" i="84"/>
  <c r="F16" i="84"/>
  <c r="F15" i="84"/>
  <c r="F14" i="84"/>
  <c r="F13" i="84"/>
  <c r="F12" i="84"/>
  <c r="F11" i="84"/>
  <c r="M175" i="86"/>
  <c r="M173" i="86"/>
  <c r="K224" i="86"/>
  <c r="K220" i="86"/>
  <c r="K219" i="86"/>
  <c r="K129" i="86"/>
  <c r="K128" i="86"/>
  <c r="K127" i="86"/>
  <c r="K126" i="86"/>
  <c r="K125" i="86"/>
  <c r="K124" i="86"/>
  <c r="K123" i="86"/>
  <c r="K122" i="86"/>
  <c r="K121" i="86"/>
  <c r="K119" i="86"/>
  <c r="K118" i="86"/>
  <c r="L118" i="86" s="1"/>
  <c r="K117" i="86"/>
  <c r="K116" i="86"/>
  <c r="K115" i="86"/>
  <c r="L115" i="86" s="1"/>
  <c r="K114" i="86"/>
  <c r="K113" i="86"/>
  <c r="L113" i="86" s="1"/>
  <c r="K112" i="86"/>
  <c r="K111" i="86"/>
  <c r="K79" i="86"/>
  <c r="K78" i="86"/>
  <c r="K77" i="86"/>
  <c r="K76" i="86"/>
  <c r="K75" i="86"/>
  <c r="K74" i="86"/>
  <c r="K73" i="86"/>
  <c r="K72" i="86"/>
  <c r="K71" i="86"/>
  <c r="K69" i="86"/>
  <c r="K68" i="86"/>
  <c r="K67" i="86"/>
  <c r="K66" i="86"/>
  <c r="K65" i="86"/>
  <c r="K64" i="86"/>
  <c r="K63" i="86"/>
  <c r="K62" i="86"/>
  <c r="K61" i="86"/>
  <c r="K54" i="86"/>
  <c r="K53" i="86"/>
  <c r="K52" i="86"/>
  <c r="K51" i="86"/>
  <c r="K50" i="86"/>
  <c r="K49" i="86"/>
  <c r="K48" i="86"/>
  <c r="K47" i="86"/>
  <c r="K46" i="86"/>
  <c r="K44" i="86"/>
  <c r="K43" i="86"/>
  <c r="K42" i="86"/>
  <c r="K41" i="86"/>
  <c r="K40" i="86"/>
  <c r="K39" i="86"/>
  <c r="K38" i="86"/>
  <c r="K37" i="86"/>
  <c r="K36" i="86"/>
  <c r="K29" i="86"/>
  <c r="K28" i="86"/>
  <c r="K27" i="86"/>
  <c r="K26" i="86"/>
  <c r="K25" i="86"/>
  <c r="K24" i="86"/>
  <c r="K23" i="86"/>
  <c r="K22" i="86"/>
  <c r="K21" i="86"/>
  <c r="K19" i="86"/>
  <c r="K18" i="86"/>
  <c r="K17" i="86"/>
  <c r="K16" i="86"/>
  <c r="K15" i="86"/>
  <c r="K14" i="86"/>
  <c r="K13" i="86"/>
  <c r="K12" i="86"/>
  <c r="K11" i="86"/>
  <c r="H175" i="86"/>
  <c r="F222" i="86"/>
  <c r="F215" i="86"/>
  <c r="G129" i="86"/>
  <c r="F129" i="86"/>
  <c r="F128" i="86"/>
  <c r="F127" i="86"/>
  <c r="F126" i="86"/>
  <c r="F125" i="86"/>
  <c r="F124" i="86"/>
  <c r="F123" i="86"/>
  <c r="G123" i="86" s="1"/>
  <c r="F122" i="86"/>
  <c r="F121" i="86"/>
  <c r="F119" i="86"/>
  <c r="F118" i="86"/>
  <c r="F117" i="86"/>
  <c r="F116" i="86"/>
  <c r="F115" i="86"/>
  <c r="F114" i="86"/>
  <c r="F113" i="86"/>
  <c r="G113" i="86" s="1"/>
  <c r="F112" i="86"/>
  <c r="F111" i="86"/>
  <c r="F79" i="86"/>
  <c r="F78" i="86"/>
  <c r="F77" i="86"/>
  <c r="F76" i="86"/>
  <c r="F75" i="86"/>
  <c r="F74" i="86"/>
  <c r="F73" i="86"/>
  <c r="F72" i="86"/>
  <c r="F71" i="86"/>
  <c r="F69" i="86"/>
  <c r="F68" i="86"/>
  <c r="F67" i="86"/>
  <c r="F66" i="86"/>
  <c r="F65" i="86"/>
  <c r="F64" i="86"/>
  <c r="F63" i="86"/>
  <c r="F62" i="86"/>
  <c r="F61" i="86"/>
  <c r="F54" i="86"/>
  <c r="F53" i="86"/>
  <c r="F52" i="86"/>
  <c r="F51" i="86"/>
  <c r="F50" i="86"/>
  <c r="F49" i="86"/>
  <c r="F48" i="86"/>
  <c r="F47" i="86"/>
  <c r="F46" i="86"/>
  <c r="F44" i="86"/>
  <c r="F43" i="86"/>
  <c r="F42" i="86"/>
  <c r="F41" i="86"/>
  <c r="F40" i="86"/>
  <c r="F39" i="86"/>
  <c r="F38" i="86"/>
  <c r="F37" i="86"/>
  <c r="F36" i="86"/>
  <c r="F29" i="86"/>
  <c r="F28" i="86"/>
  <c r="F103" i="86" s="1"/>
  <c r="F27" i="86"/>
  <c r="F26" i="86"/>
  <c r="F25" i="86"/>
  <c r="F24" i="86"/>
  <c r="F23" i="86"/>
  <c r="F22" i="86"/>
  <c r="F21" i="86"/>
  <c r="F19" i="86"/>
  <c r="F18" i="86"/>
  <c r="F17" i="86"/>
  <c r="F16" i="86"/>
  <c r="F15" i="86"/>
  <c r="F14" i="86"/>
  <c r="F13" i="86"/>
  <c r="F12" i="86"/>
  <c r="F11" i="86"/>
  <c r="M154" i="85"/>
  <c r="K225" i="85"/>
  <c r="K222" i="85"/>
  <c r="K221" i="85"/>
  <c r="K219" i="85"/>
  <c r="K218" i="85"/>
  <c r="K217" i="85"/>
  <c r="K215" i="85"/>
  <c r="K129" i="85"/>
  <c r="K128" i="85"/>
  <c r="K127" i="85"/>
  <c r="K126" i="85"/>
  <c r="K125" i="85"/>
  <c r="K124" i="85"/>
  <c r="K123" i="85"/>
  <c r="L123" i="85" s="1"/>
  <c r="K122" i="85"/>
  <c r="K121" i="85"/>
  <c r="K119" i="85"/>
  <c r="K118" i="85"/>
  <c r="K117" i="85"/>
  <c r="K116" i="85"/>
  <c r="L116" i="85" s="1"/>
  <c r="K115" i="85"/>
  <c r="K114" i="85"/>
  <c r="L114" i="85" s="1"/>
  <c r="K113" i="85"/>
  <c r="K112" i="85"/>
  <c r="K111" i="85"/>
  <c r="K79" i="85"/>
  <c r="K78" i="85"/>
  <c r="K77" i="85"/>
  <c r="K76" i="85"/>
  <c r="K75" i="85"/>
  <c r="K74" i="85"/>
  <c r="K73" i="85"/>
  <c r="K72" i="85"/>
  <c r="K71" i="85"/>
  <c r="K69" i="85"/>
  <c r="K68" i="85"/>
  <c r="K67" i="85"/>
  <c r="K66" i="85"/>
  <c r="K65" i="85"/>
  <c r="K64" i="85"/>
  <c r="K63" i="85"/>
  <c r="K62" i="85"/>
  <c r="K61" i="85"/>
  <c r="K54" i="85"/>
  <c r="K53" i="85"/>
  <c r="K52" i="85"/>
  <c r="K51" i="85"/>
  <c r="K50" i="85"/>
  <c r="K49" i="85"/>
  <c r="K48" i="85"/>
  <c r="K47" i="85"/>
  <c r="K46" i="85"/>
  <c r="K44" i="85"/>
  <c r="K43" i="85"/>
  <c r="K42" i="85"/>
  <c r="K41" i="85"/>
  <c r="K40" i="85"/>
  <c r="K39" i="85"/>
  <c r="K38" i="85"/>
  <c r="K37" i="85"/>
  <c r="K36" i="85"/>
  <c r="K29" i="85"/>
  <c r="K28" i="85"/>
  <c r="K27" i="85"/>
  <c r="K26" i="85"/>
  <c r="K25" i="85"/>
  <c r="K24" i="85"/>
  <c r="K23" i="85"/>
  <c r="K22" i="85"/>
  <c r="K21" i="85"/>
  <c r="K19" i="85"/>
  <c r="K18" i="85"/>
  <c r="K17" i="85"/>
  <c r="K16" i="85"/>
  <c r="K15" i="85"/>
  <c r="K14" i="85"/>
  <c r="K13" i="85"/>
  <c r="K12" i="85"/>
  <c r="K11" i="85"/>
  <c r="F225" i="85"/>
  <c r="F222" i="85"/>
  <c r="F217" i="85"/>
  <c r="F129" i="85"/>
  <c r="F128" i="85"/>
  <c r="F127" i="85"/>
  <c r="F126" i="85"/>
  <c r="F125" i="85"/>
  <c r="F124" i="85"/>
  <c r="F123" i="85"/>
  <c r="F122" i="85"/>
  <c r="F121" i="85"/>
  <c r="F119" i="85"/>
  <c r="G119" i="85" s="1"/>
  <c r="F118" i="85"/>
  <c r="F117" i="85"/>
  <c r="F116" i="85"/>
  <c r="F115" i="85"/>
  <c r="F114" i="85"/>
  <c r="F113" i="85"/>
  <c r="F112" i="85"/>
  <c r="F111" i="85"/>
  <c r="F79" i="85"/>
  <c r="F78" i="85"/>
  <c r="F77" i="85"/>
  <c r="F76" i="85"/>
  <c r="F75" i="85"/>
  <c r="F74" i="85"/>
  <c r="F73" i="85"/>
  <c r="F72" i="85"/>
  <c r="F71" i="85"/>
  <c r="F69" i="85"/>
  <c r="F68" i="85"/>
  <c r="F67" i="85"/>
  <c r="F66" i="85"/>
  <c r="F65" i="85"/>
  <c r="F64" i="85"/>
  <c r="F63" i="85"/>
  <c r="F62" i="85"/>
  <c r="F61" i="85"/>
  <c r="F54" i="85"/>
  <c r="F53" i="85"/>
  <c r="F52" i="85"/>
  <c r="F51" i="85"/>
  <c r="F50" i="85"/>
  <c r="F49" i="85"/>
  <c r="F48" i="85"/>
  <c r="F47" i="85"/>
  <c r="F46" i="85"/>
  <c r="F44" i="85"/>
  <c r="F43" i="85"/>
  <c r="F42" i="85"/>
  <c r="F41" i="85"/>
  <c r="F40" i="85"/>
  <c r="F39" i="85"/>
  <c r="F38" i="85"/>
  <c r="F37" i="85"/>
  <c r="F36" i="85"/>
  <c r="F29" i="85"/>
  <c r="F28" i="85"/>
  <c r="F27" i="85"/>
  <c r="F26" i="85"/>
  <c r="F25" i="85"/>
  <c r="F24" i="85"/>
  <c r="F23" i="85"/>
  <c r="F22" i="85"/>
  <c r="F21" i="85"/>
  <c r="F19" i="85"/>
  <c r="F18" i="85"/>
  <c r="F17" i="85"/>
  <c r="F16" i="85"/>
  <c r="F15" i="85"/>
  <c r="F14" i="85"/>
  <c r="F13" i="85"/>
  <c r="F12" i="85"/>
  <c r="F11" i="85"/>
  <c r="M174" i="83"/>
  <c r="M173" i="83"/>
  <c r="M172" i="83"/>
  <c r="K226" i="83"/>
  <c r="K225" i="83"/>
  <c r="K224" i="83"/>
  <c r="K219" i="83"/>
  <c r="K217" i="83"/>
  <c r="K216" i="83"/>
  <c r="K215" i="83"/>
  <c r="K214" i="83"/>
  <c r="K129" i="83"/>
  <c r="K128" i="83"/>
  <c r="K127" i="83"/>
  <c r="K126" i="83"/>
  <c r="K125" i="83"/>
  <c r="K124" i="83"/>
  <c r="K123" i="83"/>
  <c r="K122" i="83"/>
  <c r="K121" i="83"/>
  <c r="K119" i="83"/>
  <c r="K118" i="83"/>
  <c r="K117" i="83"/>
  <c r="K116" i="83"/>
  <c r="K115" i="83"/>
  <c r="K114" i="83"/>
  <c r="K113" i="83"/>
  <c r="K112" i="83"/>
  <c r="K111" i="83"/>
  <c r="K79" i="83"/>
  <c r="K78" i="83"/>
  <c r="K77" i="83"/>
  <c r="K76" i="83"/>
  <c r="K75" i="83"/>
  <c r="K74" i="83"/>
  <c r="K73" i="83"/>
  <c r="K72" i="83"/>
  <c r="K71" i="83"/>
  <c r="K69" i="83"/>
  <c r="K68" i="83"/>
  <c r="K67" i="83"/>
  <c r="K66" i="83"/>
  <c r="K65" i="83"/>
  <c r="K64" i="83"/>
  <c r="K63" i="83"/>
  <c r="K62" i="83"/>
  <c r="K61" i="83"/>
  <c r="K54" i="83"/>
  <c r="K53" i="83"/>
  <c r="K52" i="83"/>
  <c r="K51" i="83"/>
  <c r="K50" i="83"/>
  <c r="K49" i="83"/>
  <c r="K48" i="83"/>
  <c r="K47" i="83"/>
  <c r="K46" i="83"/>
  <c r="K44" i="83"/>
  <c r="K43" i="83"/>
  <c r="K42" i="83"/>
  <c r="K41" i="83"/>
  <c r="K40" i="83"/>
  <c r="K39" i="83"/>
  <c r="K38" i="83"/>
  <c r="K37" i="83"/>
  <c r="K36" i="83"/>
  <c r="K29" i="83"/>
  <c r="K28" i="83"/>
  <c r="K27" i="83"/>
  <c r="K26" i="83"/>
  <c r="K25" i="83"/>
  <c r="K24" i="83"/>
  <c r="K23" i="83"/>
  <c r="K98" i="83" s="1"/>
  <c r="K22" i="83"/>
  <c r="K21" i="83"/>
  <c r="K19" i="83"/>
  <c r="K18" i="83"/>
  <c r="K17" i="83"/>
  <c r="K16" i="83"/>
  <c r="K15" i="83"/>
  <c r="K14" i="83"/>
  <c r="K13" i="83"/>
  <c r="K12" i="83"/>
  <c r="K11" i="83"/>
  <c r="H174" i="83"/>
  <c r="H173" i="83"/>
  <c r="F165" i="83"/>
  <c r="F164" i="83" s="1"/>
  <c r="F163" i="83"/>
  <c r="F162" i="83"/>
  <c r="F158" i="83"/>
  <c r="H158" i="83" s="1"/>
  <c r="F157" i="83"/>
  <c r="H157" i="83" s="1"/>
  <c r="F156" i="83"/>
  <c r="H156" i="83" s="1"/>
  <c r="F155" i="83"/>
  <c r="H155" i="83" s="1"/>
  <c r="H149" i="83"/>
  <c r="H147" i="83"/>
  <c r="F217" i="83"/>
  <c r="F129" i="83"/>
  <c r="F128" i="83"/>
  <c r="F127" i="83"/>
  <c r="F126" i="83"/>
  <c r="G126" i="83" s="1"/>
  <c r="F125" i="83"/>
  <c r="F124" i="83"/>
  <c r="F123" i="83"/>
  <c r="F122" i="83"/>
  <c r="F121" i="83"/>
  <c r="F119" i="83"/>
  <c r="F118" i="83"/>
  <c r="F117" i="83"/>
  <c r="F116" i="83"/>
  <c r="F115" i="83"/>
  <c r="F114" i="83"/>
  <c r="F113" i="83"/>
  <c r="F112" i="83"/>
  <c r="F111" i="83"/>
  <c r="F79" i="83"/>
  <c r="F78" i="83"/>
  <c r="F77" i="83"/>
  <c r="F76" i="83"/>
  <c r="F75" i="83"/>
  <c r="F74" i="83"/>
  <c r="F73" i="83"/>
  <c r="F72" i="83"/>
  <c r="F71" i="83"/>
  <c r="F69" i="83"/>
  <c r="F68" i="83"/>
  <c r="F67" i="83"/>
  <c r="F66" i="83"/>
  <c r="F65" i="83"/>
  <c r="F64" i="83"/>
  <c r="F63" i="83"/>
  <c r="F62" i="83"/>
  <c r="F61" i="83"/>
  <c r="F54" i="83"/>
  <c r="F53" i="83"/>
  <c r="F52" i="83"/>
  <c r="F51" i="83"/>
  <c r="F50" i="83"/>
  <c r="F49" i="83"/>
  <c r="F48" i="83"/>
  <c r="F47" i="83"/>
  <c r="F46" i="83"/>
  <c r="F44" i="83"/>
  <c r="F43" i="83"/>
  <c r="F42" i="83"/>
  <c r="F41" i="83"/>
  <c r="F40" i="83"/>
  <c r="F39" i="83"/>
  <c r="F38" i="83"/>
  <c r="F37" i="83"/>
  <c r="F36" i="83"/>
  <c r="F29" i="83"/>
  <c r="F28" i="83"/>
  <c r="F27" i="83"/>
  <c r="F26" i="83"/>
  <c r="F25" i="83"/>
  <c r="F24" i="83"/>
  <c r="F23" i="83"/>
  <c r="F22" i="83"/>
  <c r="F21" i="83"/>
  <c r="F19" i="83"/>
  <c r="F18" i="83"/>
  <c r="F17" i="83"/>
  <c r="F16" i="83"/>
  <c r="F15" i="83"/>
  <c r="F14" i="83"/>
  <c r="F13" i="83"/>
  <c r="F12" i="83"/>
  <c r="F11" i="83"/>
  <c r="K221" i="83"/>
  <c r="K220" i="83"/>
  <c r="K185" i="83"/>
  <c r="K223" i="83"/>
  <c r="K222" i="83"/>
  <c r="K218" i="83"/>
  <c r="L114" i="83"/>
  <c r="K103" i="83"/>
  <c r="K100" i="83"/>
  <c r="K97" i="83"/>
  <c r="M172" i="81"/>
  <c r="K225" i="81"/>
  <c r="K223" i="81"/>
  <c r="K217" i="81"/>
  <c r="K129" i="81"/>
  <c r="L129" i="81" s="1"/>
  <c r="K128" i="81"/>
  <c r="K127" i="81"/>
  <c r="K126" i="81"/>
  <c r="K125" i="81"/>
  <c r="K124" i="81"/>
  <c r="K123" i="81"/>
  <c r="K122" i="81"/>
  <c r="K121" i="81"/>
  <c r="K119" i="81"/>
  <c r="K118" i="81"/>
  <c r="K117" i="81"/>
  <c r="K116" i="81"/>
  <c r="K115" i="81"/>
  <c r="K114" i="81"/>
  <c r="K113" i="81"/>
  <c r="K112" i="81"/>
  <c r="K111" i="81"/>
  <c r="K79" i="81"/>
  <c r="K78" i="81"/>
  <c r="K77" i="81"/>
  <c r="K76" i="81"/>
  <c r="K75" i="81"/>
  <c r="K74" i="81"/>
  <c r="K73" i="81"/>
  <c r="K72" i="81"/>
  <c r="K71" i="81"/>
  <c r="K69" i="81"/>
  <c r="K68" i="81"/>
  <c r="K67" i="81"/>
  <c r="K66" i="81"/>
  <c r="K65" i="81"/>
  <c r="K64" i="81"/>
  <c r="K63" i="81"/>
  <c r="K62" i="81"/>
  <c r="K61" i="81"/>
  <c r="K54" i="81"/>
  <c r="K53" i="81"/>
  <c r="K52" i="81"/>
  <c r="K51" i="81"/>
  <c r="K50" i="81"/>
  <c r="K49" i="81"/>
  <c r="K48" i="81"/>
  <c r="K47" i="81"/>
  <c r="K46" i="81"/>
  <c r="K44" i="81"/>
  <c r="K43" i="81"/>
  <c r="K42" i="81"/>
  <c r="K41" i="81"/>
  <c r="K40" i="81"/>
  <c r="K39" i="81"/>
  <c r="K38" i="81"/>
  <c r="K37" i="81"/>
  <c r="K36" i="81"/>
  <c r="K29" i="81"/>
  <c r="K28" i="81"/>
  <c r="K27" i="81"/>
  <c r="K26" i="81"/>
  <c r="K25" i="81"/>
  <c r="K24" i="81"/>
  <c r="K23" i="81"/>
  <c r="K22" i="81"/>
  <c r="K21" i="81"/>
  <c r="K19" i="81"/>
  <c r="K18" i="81"/>
  <c r="K17" i="81"/>
  <c r="K16" i="81"/>
  <c r="K15" i="81"/>
  <c r="K14" i="81"/>
  <c r="K13" i="81"/>
  <c r="K12" i="81"/>
  <c r="K11" i="81"/>
  <c r="F164" i="81"/>
  <c r="F165" i="81"/>
  <c r="H165" i="81" s="1"/>
  <c r="F163" i="81"/>
  <c r="H163" i="81" s="1"/>
  <c r="F162" i="81"/>
  <c r="H162" i="81" s="1"/>
  <c r="F158" i="81"/>
  <c r="H158" i="81" s="1"/>
  <c r="F157" i="81"/>
  <c r="H157" i="81" s="1"/>
  <c r="F156" i="81"/>
  <c r="H156" i="81" s="1"/>
  <c r="F155" i="81"/>
  <c r="H155" i="81" s="1"/>
  <c r="H150" i="81"/>
  <c r="H149" i="81"/>
  <c r="H148" i="81"/>
  <c r="H147" i="81"/>
  <c r="H146" i="81"/>
  <c r="H145" i="81"/>
  <c r="H144" i="81"/>
  <c r="F129" i="81"/>
  <c r="F128" i="81"/>
  <c r="F127" i="81"/>
  <c r="F126" i="81"/>
  <c r="F125" i="81"/>
  <c r="F124" i="81"/>
  <c r="F123" i="81"/>
  <c r="F122" i="81"/>
  <c r="F121" i="81"/>
  <c r="F119" i="81"/>
  <c r="G119" i="81" s="1"/>
  <c r="F118" i="81"/>
  <c r="F117" i="81"/>
  <c r="F116" i="81"/>
  <c r="F115" i="81"/>
  <c r="F114" i="81"/>
  <c r="F113" i="81"/>
  <c r="F112" i="81"/>
  <c r="F111" i="81"/>
  <c r="G111" i="81" s="1"/>
  <c r="F79" i="81"/>
  <c r="F78" i="81"/>
  <c r="F77" i="81"/>
  <c r="F76" i="81"/>
  <c r="F75" i="81"/>
  <c r="F74" i="81"/>
  <c r="F73" i="81"/>
  <c r="F72" i="81"/>
  <c r="F71" i="81"/>
  <c r="F69" i="81"/>
  <c r="F68" i="81"/>
  <c r="F67" i="81"/>
  <c r="F66" i="81"/>
  <c r="F65" i="81"/>
  <c r="F64" i="81"/>
  <c r="F63" i="81"/>
  <c r="F62" i="81"/>
  <c r="F61" i="81"/>
  <c r="F54" i="81"/>
  <c r="F53" i="81"/>
  <c r="F52" i="81"/>
  <c r="F51" i="81"/>
  <c r="F50" i="81"/>
  <c r="F49" i="81"/>
  <c r="F48" i="81"/>
  <c r="F47" i="81"/>
  <c r="F46" i="81"/>
  <c r="F44" i="81"/>
  <c r="F43" i="81"/>
  <c r="F42" i="81"/>
  <c r="F41" i="81"/>
  <c r="F40" i="81"/>
  <c r="F39" i="81"/>
  <c r="F38" i="81"/>
  <c r="F37" i="81"/>
  <c r="F87" i="81" s="1"/>
  <c r="F36" i="81"/>
  <c r="F29" i="81"/>
  <c r="F28" i="81"/>
  <c r="F27" i="81"/>
  <c r="F26" i="81"/>
  <c r="F25" i="81"/>
  <c r="F24" i="81"/>
  <c r="F23" i="81"/>
  <c r="F22" i="81"/>
  <c r="F21" i="81"/>
  <c r="F19" i="81"/>
  <c r="F18" i="81"/>
  <c r="F17" i="81"/>
  <c r="F16" i="81"/>
  <c r="F15" i="81"/>
  <c r="F14" i="81"/>
  <c r="F13" i="81"/>
  <c r="F12" i="81"/>
  <c r="F11" i="81"/>
  <c r="M175" i="80"/>
  <c r="K174" i="98"/>
  <c r="M173" i="80"/>
  <c r="K153" i="98"/>
  <c r="K148" i="98"/>
  <c r="K221" i="80"/>
  <c r="K219" i="80"/>
  <c r="K140" i="98"/>
  <c r="K129" i="80"/>
  <c r="K128" i="80"/>
  <c r="K128" i="87" s="1"/>
  <c r="K127" i="80"/>
  <c r="K126" i="80"/>
  <c r="K125" i="80"/>
  <c r="K124" i="80"/>
  <c r="K123" i="80"/>
  <c r="K122" i="80"/>
  <c r="K121" i="80"/>
  <c r="K119" i="80"/>
  <c r="K118" i="80"/>
  <c r="K117" i="80"/>
  <c r="K116" i="80"/>
  <c r="L116" i="80" s="1"/>
  <c r="K115" i="80"/>
  <c r="L115" i="80" s="1"/>
  <c r="K114" i="80"/>
  <c r="K113" i="80"/>
  <c r="K112" i="80"/>
  <c r="K112" i="98" s="1"/>
  <c r="L112" i="98" s="1"/>
  <c r="K111" i="80"/>
  <c r="K79" i="80"/>
  <c r="K79" i="87" s="1"/>
  <c r="K78" i="80"/>
  <c r="K77" i="80"/>
  <c r="K76" i="80"/>
  <c r="K75" i="80"/>
  <c r="K74" i="80"/>
  <c r="K73" i="80"/>
  <c r="K72" i="80"/>
  <c r="K72" i="98" s="1"/>
  <c r="K71" i="80"/>
  <c r="K69" i="80"/>
  <c r="K68" i="80"/>
  <c r="K67" i="80"/>
  <c r="K66" i="80"/>
  <c r="K65" i="80"/>
  <c r="K64" i="80"/>
  <c r="K63" i="80"/>
  <c r="K62" i="80"/>
  <c r="K61" i="80"/>
  <c r="K54" i="80"/>
  <c r="K53" i="80"/>
  <c r="K53" i="98" s="1"/>
  <c r="K52" i="80"/>
  <c r="K51" i="80"/>
  <c r="K50" i="80"/>
  <c r="K50" i="98" s="1"/>
  <c r="K49" i="80"/>
  <c r="K48" i="80"/>
  <c r="K48" i="98" s="1"/>
  <c r="K47" i="80"/>
  <c r="K46" i="80"/>
  <c r="K44" i="80"/>
  <c r="K43" i="80"/>
  <c r="K42" i="80"/>
  <c r="K41" i="80"/>
  <c r="K40" i="80"/>
  <c r="K39" i="80"/>
  <c r="K38" i="80"/>
  <c r="K37" i="80"/>
  <c r="K36" i="80"/>
  <c r="K29" i="80"/>
  <c r="K28" i="80"/>
  <c r="K27" i="80"/>
  <c r="K26" i="80"/>
  <c r="K25" i="80"/>
  <c r="K24" i="80"/>
  <c r="K23" i="80"/>
  <c r="K22" i="80"/>
  <c r="K21" i="80"/>
  <c r="K19" i="80"/>
  <c r="K18" i="80"/>
  <c r="K17" i="80"/>
  <c r="K16" i="80"/>
  <c r="K15" i="80"/>
  <c r="K14" i="80"/>
  <c r="K13" i="80"/>
  <c r="K12" i="80"/>
  <c r="K11" i="80"/>
  <c r="F164" i="80"/>
  <c r="F165" i="80"/>
  <c r="H165" i="80" s="1"/>
  <c r="F163" i="80"/>
  <c r="H163" i="80" s="1"/>
  <c r="F162" i="80"/>
  <c r="H162" i="80" s="1"/>
  <c r="F158" i="80"/>
  <c r="H158" i="80" s="1"/>
  <c r="F157" i="80"/>
  <c r="H157" i="80" s="1"/>
  <c r="F156" i="80"/>
  <c r="F155" i="80"/>
  <c r="H155" i="80" s="1"/>
  <c r="F154" i="98"/>
  <c r="H149" i="80"/>
  <c r="H147" i="80"/>
  <c r="H144" i="80"/>
  <c r="F216" i="80"/>
  <c r="F138" i="98"/>
  <c r="F129" i="80"/>
  <c r="F128" i="80"/>
  <c r="F127" i="80"/>
  <c r="F126" i="80"/>
  <c r="F125" i="80"/>
  <c r="F124" i="80"/>
  <c r="F123" i="80"/>
  <c r="F122" i="80"/>
  <c r="F121" i="80"/>
  <c r="F119" i="80"/>
  <c r="G119" i="80" s="1"/>
  <c r="F118" i="80"/>
  <c r="F117" i="80"/>
  <c r="F116" i="80"/>
  <c r="F115" i="80"/>
  <c r="F114" i="80"/>
  <c r="F113" i="80"/>
  <c r="F112" i="80"/>
  <c r="F111" i="80"/>
  <c r="F79" i="80"/>
  <c r="F78" i="80"/>
  <c r="F77" i="80"/>
  <c r="F76" i="80"/>
  <c r="F75" i="80"/>
  <c r="F74" i="80"/>
  <c r="F73" i="80"/>
  <c r="F72" i="80"/>
  <c r="F71" i="80"/>
  <c r="F69" i="80"/>
  <c r="F68" i="80"/>
  <c r="F67" i="80"/>
  <c r="F66" i="80"/>
  <c r="F65" i="80"/>
  <c r="F64" i="80"/>
  <c r="F63" i="80"/>
  <c r="F62" i="80"/>
  <c r="F61" i="80"/>
  <c r="F54" i="80"/>
  <c r="F53" i="80"/>
  <c r="F52" i="80"/>
  <c r="F51" i="80"/>
  <c r="F50" i="80"/>
  <c r="F49" i="80"/>
  <c r="F48" i="80"/>
  <c r="F47" i="80"/>
  <c r="F46" i="80"/>
  <c r="F44" i="80"/>
  <c r="F43" i="80"/>
  <c r="F42" i="80"/>
  <c r="F41" i="80"/>
  <c r="F40" i="80"/>
  <c r="F39" i="80"/>
  <c r="F38" i="80"/>
  <c r="F37" i="80"/>
  <c r="F36" i="80"/>
  <c r="F29" i="80"/>
  <c r="F28" i="80"/>
  <c r="F27" i="80"/>
  <c r="F26" i="80"/>
  <c r="F25" i="80"/>
  <c r="F24" i="80"/>
  <c r="F23" i="80"/>
  <c r="F22" i="80"/>
  <c r="F21" i="80"/>
  <c r="F19" i="80"/>
  <c r="F18" i="80"/>
  <c r="F17" i="80"/>
  <c r="F16" i="80"/>
  <c r="F15" i="80"/>
  <c r="F14" i="80"/>
  <c r="F13" i="80"/>
  <c r="F12" i="80"/>
  <c r="F12" i="87" s="1"/>
  <c r="F11" i="80"/>
  <c r="X129" i="78"/>
  <c r="X128" i="78"/>
  <c r="X127" i="78"/>
  <c r="X126" i="78"/>
  <c r="X125" i="78"/>
  <c r="X124" i="78"/>
  <c r="X123" i="78"/>
  <c r="X122" i="78"/>
  <c r="X121" i="78"/>
  <c r="X119" i="78"/>
  <c r="X118" i="78"/>
  <c r="X117" i="78"/>
  <c r="X116" i="78"/>
  <c r="X115" i="78"/>
  <c r="X114" i="78"/>
  <c r="X113" i="78"/>
  <c r="X112" i="78"/>
  <c r="X111" i="78"/>
  <c r="X79" i="78"/>
  <c r="X78" i="78"/>
  <c r="X77" i="78"/>
  <c r="X76" i="78"/>
  <c r="X75" i="78"/>
  <c r="X74" i="78"/>
  <c r="X73" i="78"/>
  <c r="X72" i="78"/>
  <c r="X71" i="78"/>
  <c r="X69" i="78"/>
  <c r="X68" i="78"/>
  <c r="X67" i="78"/>
  <c r="X66" i="78"/>
  <c r="X65" i="78"/>
  <c r="X64" i="78"/>
  <c r="X63" i="78"/>
  <c r="X62" i="78"/>
  <c r="X61" i="78"/>
  <c r="X54" i="78"/>
  <c r="X53" i="78"/>
  <c r="X52" i="78"/>
  <c r="X51" i="78"/>
  <c r="X50" i="78"/>
  <c r="X49" i="78"/>
  <c r="X48" i="78"/>
  <c r="X47" i="78"/>
  <c r="X46" i="78"/>
  <c r="X44" i="78"/>
  <c r="X43" i="78"/>
  <c r="X42" i="78"/>
  <c r="X41" i="78"/>
  <c r="X40" i="78"/>
  <c r="X39" i="78"/>
  <c r="X38" i="78"/>
  <c r="X37" i="78"/>
  <c r="X36" i="78"/>
  <c r="X29" i="78"/>
  <c r="X28" i="78"/>
  <c r="X27" i="78"/>
  <c r="X26" i="78"/>
  <c r="X25" i="78"/>
  <c r="X24" i="78"/>
  <c r="X23" i="78"/>
  <c r="X22" i="78"/>
  <c r="X21" i="78"/>
  <c r="X19" i="78"/>
  <c r="X18" i="78"/>
  <c r="X17" i="78"/>
  <c r="X16" i="78"/>
  <c r="X15" i="78"/>
  <c r="X14" i="78"/>
  <c r="X13" i="78"/>
  <c r="X12" i="78"/>
  <c r="X11" i="78"/>
  <c r="S165" i="78"/>
  <c r="S164" i="78" s="1"/>
  <c r="S163" i="78"/>
  <c r="S162" i="78"/>
  <c r="S158" i="78"/>
  <c r="S157" i="78"/>
  <c r="S156" i="78"/>
  <c r="S155" i="78"/>
  <c r="S153" i="78"/>
  <c r="S137" i="78"/>
  <c r="S129" i="78"/>
  <c r="S128" i="78"/>
  <c r="S127" i="78"/>
  <c r="S126" i="78"/>
  <c r="S125" i="78"/>
  <c r="S124" i="78"/>
  <c r="S123" i="78"/>
  <c r="S122" i="78"/>
  <c r="S121" i="78"/>
  <c r="S119" i="78"/>
  <c r="S118" i="78"/>
  <c r="S117" i="78"/>
  <c r="S116" i="78"/>
  <c r="S115" i="78"/>
  <c r="S114" i="78"/>
  <c r="S113" i="78"/>
  <c r="S112" i="78"/>
  <c r="S111" i="78"/>
  <c r="S79" i="78"/>
  <c r="S78" i="78"/>
  <c r="S77" i="78"/>
  <c r="S76" i="78"/>
  <c r="S75" i="78"/>
  <c r="S74" i="78"/>
  <c r="S73" i="78"/>
  <c r="S72" i="78"/>
  <c r="S71" i="78"/>
  <c r="S69" i="78"/>
  <c r="S68" i="78"/>
  <c r="S67" i="78"/>
  <c r="S66" i="78"/>
  <c r="S65" i="78"/>
  <c r="S64" i="78"/>
  <c r="S63" i="78"/>
  <c r="S62" i="78"/>
  <c r="S61" i="78"/>
  <c r="S54" i="78"/>
  <c r="S53" i="78"/>
  <c r="S52" i="78"/>
  <c r="S51" i="78"/>
  <c r="S50" i="78"/>
  <c r="S49" i="78"/>
  <c r="S48" i="78"/>
  <c r="S47" i="78"/>
  <c r="S46" i="78"/>
  <c r="S44" i="78"/>
  <c r="S43" i="78"/>
  <c r="S42" i="78"/>
  <c r="S41" i="78"/>
  <c r="S40" i="78"/>
  <c r="S39" i="78"/>
  <c r="S38" i="78"/>
  <c r="S37" i="78"/>
  <c r="S36" i="78"/>
  <c r="S29" i="78"/>
  <c r="S28" i="78"/>
  <c r="S27" i="78"/>
  <c r="S26" i="78"/>
  <c r="S25" i="78"/>
  <c r="S24" i="78"/>
  <c r="S23" i="78"/>
  <c r="S22" i="78"/>
  <c r="S21" i="78"/>
  <c r="S19" i="78"/>
  <c r="S18" i="78"/>
  <c r="S17" i="78"/>
  <c r="S16" i="78"/>
  <c r="S15" i="78"/>
  <c r="S14" i="78"/>
  <c r="S13" i="78"/>
  <c r="S12" i="78"/>
  <c r="S11" i="78"/>
  <c r="K129" i="77"/>
  <c r="K128" i="77"/>
  <c r="K127" i="77"/>
  <c r="K126" i="77"/>
  <c r="K125" i="77"/>
  <c r="K124" i="77"/>
  <c r="K123" i="77"/>
  <c r="K122" i="77"/>
  <c r="K121" i="77"/>
  <c r="K119" i="77"/>
  <c r="K118" i="77"/>
  <c r="K117" i="77"/>
  <c r="K116" i="77"/>
  <c r="L116" i="77" s="1"/>
  <c r="K115" i="77"/>
  <c r="K114" i="77"/>
  <c r="L114" i="77" s="1"/>
  <c r="K113" i="77"/>
  <c r="K112" i="77"/>
  <c r="K111" i="77"/>
  <c r="K79" i="77"/>
  <c r="K78" i="77"/>
  <c r="K77" i="77"/>
  <c r="K76" i="77"/>
  <c r="K75" i="77"/>
  <c r="K74" i="77"/>
  <c r="K73" i="77"/>
  <c r="K72" i="77"/>
  <c r="K71" i="77"/>
  <c r="K69" i="77"/>
  <c r="K68" i="77"/>
  <c r="K67" i="77"/>
  <c r="K66" i="77"/>
  <c r="K65" i="77"/>
  <c r="K64" i="77"/>
  <c r="K63" i="77"/>
  <c r="K62" i="77"/>
  <c r="K61" i="77"/>
  <c r="K54" i="77"/>
  <c r="K53" i="77"/>
  <c r="K52" i="77"/>
  <c r="K51" i="77"/>
  <c r="K50" i="77"/>
  <c r="K49" i="77"/>
  <c r="K48" i="77"/>
  <c r="K47" i="77"/>
  <c r="K46" i="77"/>
  <c r="K44" i="77"/>
  <c r="K43" i="77"/>
  <c r="K42" i="77"/>
  <c r="K41" i="77"/>
  <c r="K40" i="77"/>
  <c r="K39" i="77"/>
  <c r="K38" i="77"/>
  <c r="K37" i="77"/>
  <c r="K36" i="77"/>
  <c r="K29" i="77"/>
  <c r="K28" i="77"/>
  <c r="K27" i="77"/>
  <c r="K26" i="77"/>
  <c r="K25" i="77"/>
  <c r="K24" i="77"/>
  <c r="K23" i="77"/>
  <c r="K22" i="77"/>
  <c r="K21" i="77"/>
  <c r="K19" i="77"/>
  <c r="K18" i="77"/>
  <c r="K17" i="77"/>
  <c r="K16" i="77"/>
  <c r="K15" i="77"/>
  <c r="K14" i="77"/>
  <c r="K13" i="77"/>
  <c r="K12" i="77"/>
  <c r="K11" i="77"/>
  <c r="H174" i="77"/>
  <c r="H157" i="77"/>
  <c r="H154" i="77"/>
  <c r="H153" i="77"/>
  <c r="H150" i="77"/>
  <c r="H148" i="77"/>
  <c r="H145" i="77"/>
  <c r="F219" i="77"/>
  <c r="F129" i="77"/>
  <c r="F128" i="77"/>
  <c r="F127" i="77"/>
  <c r="F126" i="77"/>
  <c r="F125" i="77"/>
  <c r="F124" i="77"/>
  <c r="F123" i="77"/>
  <c r="F122" i="77"/>
  <c r="F121" i="77"/>
  <c r="F119" i="77"/>
  <c r="F118" i="77"/>
  <c r="F117" i="77"/>
  <c r="F116" i="77"/>
  <c r="F115" i="77"/>
  <c r="F114" i="77"/>
  <c r="F113" i="77"/>
  <c r="F112" i="77"/>
  <c r="F111" i="77"/>
  <c r="F79" i="77"/>
  <c r="F78" i="77"/>
  <c r="F77" i="77"/>
  <c r="F76" i="77"/>
  <c r="F75" i="77"/>
  <c r="F74" i="77"/>
  <c r="F73" i="77"/>
  <c r="F72" i="77"/>
  <c r="F71" i="77"/>
  <c r="F69" i="77"/>
  <c r="F68" i="77"/>
  <c r="F67" i="77"/>
  <c r="F66" i="77"/>
  <c r="F65" i="77"/>
  <c r="F64" i="77"/>
  <c r="F63" i="77"/>
  <c r="F62" i="77"/>
  <c r="F61" i="77"/>
  <c r="F54" i="77"/>
  <c r="F53" i="77"/>
  <c r="F52" i="77"/>
  <c r="F51" i="77"/>
  <c r="F50" i="77"/>
  <c r="F49" i="77"/>
  <c r="F48" i="77"/>
  <c r="F47" i="77"/>
  <c r="F46" i="77"/>
  <c r="F44" i="77"/>
  <c r="F43" i="77"/>
  <c r="F42" i="77"/>
  <c r="F41" i="77"/>
  <c r="F40" i="77"/>
  <c r="F39" i="77"/>
  <c r="F38" i="77"/>
  <c r="F37" i="77"/>
  <c r="F36" i="77"/>
  <c r="F29" i="77"/>
  <c r="F28" i="77"/>
  <c r="F27" i="77"/>
  <c r="F26" i="77"/>
  <c r="F25" i="77"/>
  <c r="F24" i="77"/>
  <c r="F23" i="77"/>
  <c r="F22" i="77"/>
  <c r="F21" i="77"/>
  <c r="F19" i="77"/>
  <c r="F18" i="77"/>
  <c r="F17" i="77"/>
  <c r="F16" i="77"/>
  <c r="F15" i="77"/>
  <c r="F14" i="77"/>
  <c r="F13" i="77"/>
  <c r="F12" i="77"/>
  <c r="F11" i="77"/>
  <c r="K225" i="75"/>
  <c r="K219" i="75"/>
  <c r="K216" i="75"/>
  <c r="K215" i="75"/>
  <c r="K129" i="75"/>
  <c r="K128" i="75"/>
  <c r="K127" i="75"/>
  <c r="K126" i="75"/>
  <c r="K125" i="75"/>
  <c r="K124" i="75"/>
  <c r="K123" i="75"/>
  <c r="K122" i="75"/>
  <c r="K121" i="75"/>
  <c r="K119" i="75"/>
  <c r="L119" i="75" s="1"/>
  <c r="K118" i="75"/>
  <c r="L118" i="75" s="1"/>
  <c r="K117" i="75"/>
  <c r="K116" i="75"/>
  <c r="L116" i="75" s="1"/>
  <c r="K115" i="75"/>
  <c r="K114" i="75"/>
  <c r="K113" i="75"/>
  <c r="K112" i="75"/>
  <c r="K111" i="75"/>
  <c r="K79" i="75"/>
  <c r="K78" i="75"/>
  <c r="K77" i="75"/>
  <c r="K76" i="75"/>
  <c r="K75" i="75"/>
  <c r="K74" i="75"/>
  <c r="K73" i="75"/>
  <c r="K72" i="75"/>
  <c r="K71" i="75"/>
  <c r="K69" i="75"/>
  <c r="K68" i="75"/>
  <c r="K67" i="75"/>
  <c r="K66" i="75"/>
  <c r="K65" i="75"/>
  <c r="K64" i="75"/>
  <c r="K63" i="75"/>
  <c r="K62" i="75"/>
  <c r="K61" i="75"/>
  <c r="K54" i="75"/>
  <c r="K53" i="75"/>
  <c r="K52" i="75"/>
  <c r="K51" i="75"/>
  <c r="K50" i="75"/>
  <c r="K49" i="75"/>
  <c r="K48" i="75"/>
  <c r="K47" i="75"/>
  <c r="K46" i="75"/>
  <c r="K44" i="75"/>
  <c r="K43" i="75"/>
  <c r="K42" i="75"/>
  <c r="K41" i="75"/>
  <c r="K40" i="75"/>
  <c r="K39" i="75"/>
  <c r="K38" i="75"/>
  <c r="K37" i="75"/>
  <c r="K36" i="75"/>
  <c r="K29" i="75"/>
  <c r="K28" i="75"/>
  <c r="K27" i="75"/>
  <c r="K26" i="75"/>
  <c r="K25" i="75"/>
  <c r="K24" i="75"/>
  <c r="K23" i="75"/>
  <c r="K22" i="75"/>
  <c r="K21" i="75"/>
  <c r="K19" i="75"/>
  <c r="K18" i="75"/>
  <c r="K17" i="75"/>
  <c r="K16" i="75"/>
  <c r="K15" i="75"/>
  <c r="K14" i="75"/>
  <c r="K13" i="75"/>
  <c r="K12" i="75"/>
  <c r="K11" i="75"/>
  <c r="H157" i="75"/>
  <c r="H148" i="75"/>
  <c r="H146" i="75"/>
  <c r="H145" i="75"/>
  <c r="H144" i="75"/>
  <c r="H143" i="75"/>
  <c r="H142" i="75"/>
  <c r="H141" i="75"/>
  <c r="H140" i="75"/>
  <c r="H139" i="75"/>
  <c r="H138" i="75"/>
  <c r="F129" i="75"/>
  <c r="F128" i="75"/>
  <c r="F127" i="75"/>
  <c r="F126" i="75"/>
  <c r="F125" i="75"/>
  <c r="F124" i="75"/>
  <c r="F123" i="75"/>
  <c r="F122" i="75"/>
  <c r="F121" i="75"/>
  <c r="F119" i="75"/>
  <c r="F118" i="75"/>
  <c r="F117" i="75"/>
  <c r="F116" i="75"/>
  <c r="F115" i="75"/>
  <c r="F114" i="75"/>
  <c r="F113" i="75"/>
  <c r="G113" i="75" s="1"/>
  <c r="F112" i="75"/>
  <c r="F111" i="75"/>
  <c r="F79" i="75"/>
  <c r="F78" i="75"/>
  <c r="F77" i="75"/>
  <c r="F76" i="75"/>
  <c r="F75" i="75"/>
  <c r="F74" i="75"/>
  <c r="F73" i="75"/>
  <c r="F72" i="75"/>
  <c r="F71" i="75"/>
  <c r="F69" i="75"/>
  <c r="F68" i="75"/>
  <c r="F67" i="75"/>
  <c r="F66" i="75"/>
  <c r="F65" i="75"/>
  <c r="F64" i="75"/>
  <c r="F63" i="75"/>
  <c r="F62" i="75"/>
  <c r="F61" i="75"/>
  <c r="F54" i="75"/>
  <c r="F53" i="75"/>
  <c r="F52" i="75"/>
  <c r="F51" i="75"/>
  <c r="F50" i="75"/>
  <c r="F49" i="75"/>
  <c r="F48" i="75"/>
  <c r="F47" i="75"/>
  <c r="F46" i="75"/>
  <c r="F44" i="75"/>
  <c r="F43" i="75"/>
  <c r="F42" i="75"/>
  <c r="F41" i="75"/>
  <c r="F40" i="75"/>
  <c r="F39" i="75"/>
  <c r="F38" i="75"/>
  <c r="F37" i="75"/>
  <c r="F36" i="75"/>
  <c r="F29" i="75"/>
  <c r="F28" i="75"/>
  <c r="F27" i="75"/>
  <c r="F26" i="75"/>
  <c r="F25" i="75"/>
  <c r="F24" i="75"/>
  <c r="F23" i="75"/>
  <c r="F22" i="75"/>
  <c r="F21" i="75"/>
  <c r="F19" i="75"/>
  <c r="F18" i="75"/>
  <c r="F17" i="75"/>
  <c r="F16" i="75"/>
  <c r="F15" i="75"/>
  <c r="F14" i="75"/>
  <c r="F13" i="75"/>
  <c r="F12" i="75"/>
  <c r="F11" i="75"/>
  <c r="K225" i="74"/>
  <c r="K129" i="74"/>
  <c r="K128" i="74"/>
  <c r="K127" i="74"/>
  <c r="K126" i="74"/>
  <c r="K125" i="74"/>
  <c r="K124" i="74"/>
  <c r="K123" i="74"/>
  <c r="L123" i="74" s="1"/>
  <c r="K122" i="74"/>
  <c r="K121" i="74"/>
  <c r="K119" i="74"/>
  <c r="K118" i="74"/>
  <c r="K117" i="74"/>
  <c r="K116" i="74"/>
  <c r="K115" i="74"/>
  <c r="K114" i="74"/>
  <c r="K113" i="74"/>
  <c r="L113" i="74" s="1"/>
  <c r="K112" i="74"/>
  <c r="K111" i="74"/>
  <c r="K79" i="74"/>
  <c r="K78" i="74"/>
  <c r="K77" i="74"/>
  <c r="K76" i="74"/>
  <c r="K75" i="74"/>
  <c r="K74" i="74"/>
  <c r="K73" i="74"/>
  <c r="K72" i="74"/>
  <c r="K71" i="74"/>
  <c r="K69" i="74"/>
  <c r="K68" i="74"/>
  <c r="K67" i="74"/>
  <c r="K66" i="74"/>
  <c r="K65" i="74"/>
  <c r="K64" i="74"/>
  <c r="K63" i="74"/>
  <c r="K62" i="74"/>
  <c r="K61" i="74"/>
  <c r="K54" i="74"/>
  <c r="K53" i="74"/>
  <c r="K52" i="74"/>
  <c r="K51" i="74"/>
  <c r="K50" i="74"/>
  <c r="K49" i="74"/>
  <c r="K48" i="74"/>
  <c r="K47" i="74"/>
  <c r="K46" i="74"/>
  <c r="K44" i="74"/>
  <c r="K43" i="74"/>
  <c r="K42" i="74"/>
  <c r="K41" i="74"/>
  <c r="K40" i="74"/>
  <c r="K39" i="74"/>
  <c r="K38" i="74"/>
  <c r="K37" i="74"/>
  <c r="K36" i="74"/>
  <c r="K29" i="74"/>
  <c r="K104" i="74" s="1"/>
  <c r="L104" i="74" s="1"/>
  <c r="K28" i="74"/>
  <c r="K27" i="74"/>
  <c r="K26" i="74"/>
  <c r="K25" i="74"/>
  <c r="K24" i="74"/>
  <c r="K23" i="74"/>
  <c r="K22" i="74"/>
  <c r="K21" i="74"/>
  <c r="K19" i="74"/>
  <c r="K18" i="74"/>
  <c r="K17" i="74"/>
  <c r="K16" i="74"/>
  <c r="K15" i="74"/>
  <c r="K14" i="74"/>
  <c r="K13" i="74"/>
  <c r="K12" i="74"/>
  <c r="K11" i="74"/>
  <c r="H148" i="74"/>
  <c r="H146" i="74"/>
  <c r="H145" i="74"/>
  <c r="H144" i="74"/>
  <c r="H143" i="74"/>
  <c r="H142" i="74"/>
  <c r="H141" i="74"/>
  <c r="H140" i="74"/>
  <c r="H139" i="74"/>
  <c r="H138" i="74"/>
  <c r="F129" i="74"/>
  <c r="F128" i="74"/>
  <c r="F127" i="74"/>
  <c r="F126" i="74"/>
  <c r="F125" i="74"/>
  <c r="F124" i="74"/>
  <c r="F123" i="74"/>
  <c r="F122" i="74"/>
  <c r="F121" i="74"/>
  <c r="F119" i="74"/>
  <c r="G119" i="74" s="1"/>
  <c r="F118" i="74"/>
  <c r="F117" i="74"/>
  <c r="F116" i="74"/>
  <c r="F115" i="74"/>
  <c r="F114" i="74"/>
  <c r="F113" i="74"/>
  <c r="F112" i="74"/>
  <c r="F111" i="74"/>
  <c r="F79" i="74"/>
  <c r="F78" i="74"/>
  <c r="F77" i="74"/>
  <c r="F76" i="74"/>
  <c r="F75" i="74"/>
  <c r="F74" i="74"/>
  <c r="F73" i="74"/>
  <c r="F72" i="74"/>
  <c r="F70" i="74" s="1"/>
  <c r="F71" i="74"/>
  <c r="F69" i="74"/>
  <c r="F68" i="74"/>
  <c r="F67" i="74"/>
  <c r="F66" i="74"/>
  <c r="F65" i="74"/>
  <c r="F64" i="74"/>
  <c r="F63" i="74"/>
  <c r="F60" i="74" s="1"/>
  <c r="F62" i="74"/>
  <c r="F61" i="74"/>
  <c r="F54" i="74"/>
  <c r="F53" i="74"/>
  <c r="F52" i="74"/>
  <c r="F51" i="74"/>
  <c r="F50" i="74"/>
  <c r="F49" i="74"/>
  <c r="F45" i="74" s="1"/>
  <c r="F48" i="74"/>
  <c r="F47" i="74"/>
  <c r="F46" i="74"/>
  <c r="F44" i="74"/>
  <c r="F43" i="74"/>
  <c r="F42" i="74"/>
  <c r="F41" i="74"/>
  <c r="F40" i="74"/>
  <c r="F39" i="74"/>
  <c r="F38" i="74"/>
  <c r="F37" i="74"/>
  <c r="F36" i="74"/>
  <c r="F29" i="74"/>
  <c r="F28" i="74"/>
  <c r="F27" i="74"/>
  <c r="F26" i="74"/>
  <c r="F20" i="74" s="1"/>
  <c r="F25" i="74"/>
  <c r="F24" i="74"/>
  <c r="F23" i="74"/>
  <c r="F22" i="74"/>
  <c r="F21" i="74"/>
  <c r="F19" i="74"/>
  <c r="F18" i="74"/>
  <c r="F17" i="74"/>
  <c r="F16" i="74"/>
  <c r="F15" i="74"/>
  <c r="F14" i="74"/>
  <c r="F13" i="74"/>
  <c r="F12" i="74"/>
  <c r="F11" i="74"/>
  <c r="X165" i="73"/>
  <c r="X164" i="73" s="1"/>
  <c r="X163" i="73"/>
  <c r="X162" i="73"/>
  <c r="X129" i="73"/>
  <c r="X128" i="73"/>
  <c r="X127" i="73"/>
  <c r="X126" i="73"/>
  <c r="X125" i="73"/>
  <c r="X124" i="73"/>
  <c r="X123" i="73"/>
  <c r="X122" i="73"/>
  <c r="X121" i="73"/>
  <c r="X119" i="73"/>
  <c r="X118" i="73"/>
  <c r="X117" i="73"/>
  <c r="X116" i="73"/>
  <c r="X115" i="73"/>
  <c r="X114" i="73"/>
  <c r="X113" i="73"/>
  <c r="X112" i="73"/>
  <c r="X111" i="73"/>
  <c r="X79" i="73"/>
  <c r="X78" i="73"/>
  <c r="X77" i="73"/>
  <c r="X76" i="73"/>
  <c r="X75" i="73"/>
  <c r="X74" i="73"/>
  <c r="X73" i="73"/>
  <c r="X72" i="73"/>
  <c r="X71" i="73"/>
  <c r="X69" i="73"/>
  <c r="X68" i="73"/>
  <c r="X67" i="73"/>
  <c r="X66" i="73"/>
  <c r="X65" i="73"/>
  <c r="X64" i="73"/>
  <c r="X63" i="73"/>
  <c r="X62" i="73"/>
  <c r="X61" i="73"/>
  <c r="X54" i="73"/>
  <c r="X53" i="73"/>
  <c r="X52" i="73"/>
  <c r="X51" i="73"/>
  <c r="X50" i="73"/>
  <c r="X49" i="73"/>
  <c r="X48" i="73"/>
  <c r="X47" i="73"/>
  <c r="X46" i="73"/>
  <c r="X44" i="73"/>
  <c r="X43" i="73"/>
  <c r="X42" i="73"/>
  <c r="X41" i="73"/>
  <c r="X40" i="73"/>
  <c r="X39" i="73"/>
  <c r="X38" i="73"/>
  <c r="X37" i="73"/>
  <c r="X36" i="73"/>
  <c r="X29" i="73"/>
  <c r="X28" i="73"/>
  <c r="X27" i="73"/>
  <c r="X26" i="73"/>
  <c r="X25" i="73"/>
  <c r="X24" i="73"/>
  <c r="X23" i="73"/>
  <c r="X22" i="73"/>
  <c r="X21" i="73"/>
  <c r="X19" i="73"/>
  <c r="X18" i="73"/>
  <c r="X17" i="73"/>
  <c r="X16" i="73"/>
  <c r="X15" i="73"/>
  <c r="X14" i="73"/>
  <c r="X13" i="73"/>
  <c r="X12" i="73"/>
  <c r="X11" i="73"/>
  <c r="S165" i="73"/>
  <c r="S164" i="73" s="1"/>
  <c r="S163" i="73"/>
  <c r="S162" i="73"/>
  <c r="S158" i="73"/>
  <c r="S156" i="73"/>
  <c r="S155" i="73"/>
  <c r="S129" i="73"/>
  <c r="S128" i="73"/>
  <c r="S127" i="73"/>
  <c r="S126" i="73"/>
  <c r="S125" i="73"/>
  <c r="S124" i="73"/>
  <c r="S123" i="73"/>
  <c r="S122" i="73"/>
  <c r="S121" i="73"/>
  <c r="S119" i="73"/>
  <c r="S118" i="73"/>
  <c r="S117" i="73"/>
  <c r="S116" i="73"/>
  <c r="S115" i="73"/>
  <c r="S114" i="73"/>
  <c r="S113" i="73"/>
  <c r="S112" i="73"/>
  <c r="S111" i="73"/>
  <c r="S79" i="73"/>
  <c r="S78" i="73"/>
  <c r="S77" i="73"/>
  <c r="S76" i="73"/>
  <c r="S75" i="73"/>
  <c r="S74" i="73"/>
  <c r="S73" i="73"/>
  <c r="S72" i="73"/>
  <c r="S71" i="73"/>
  <c r="S69" i="73"/>
  <c r="S68" i="73"/>
  <c r="S67" i="73"/>
  <c r="S66" i="73"/>
  <c r="S65" i="73"/>
  <c r="S64" i="73"/>
  <c r="S63" i="73"/>
  <c r="S62" i="73"/>
  <c r="S61" i="73"/>
  <c r="S54" i="73"/>
  <c r="S53" i="73"/>
  <c r="S52" i="73"/>
  <c r="S51" i="73"/>
  <c r="S50" i="73"/>
  <c r="S49" i="73"/>
  <c r="S48" i="73"/>
  <c r="S47" i="73"/>
  <c r="S46" i="73"/>
  <c r="S44" i="73"/>
  <c r="S43" i="73"/>
  <c r="S42" i="73"/>
  <c r="S41" i="73"/>
  <c r="S40" i="73"/>
  <c r="S39" i="73"/>
  <c r="S38" i="73"/>
  <c r="S37" i="73"/>
  <c r="S36" i="73"/>
  <c r="S29" i="73"/>
  <c r="S28" i="73"/>
  <c r="S27" i="73"/>
  <c r="S26" i="73"/>
  <c r="S25" i="73"/>
  <c r="S24" i="73"/>
  <c r="S23" i="73"/>
  <c r="S22" i="73"/>
  <c r="S21" i="73"/>
  <c r="S19" i="73"/>
  <c r="S18" i="73"/>
  <c r="S17" i="73"/>
  <c r="S16" i="73"/>
  <c r="S15" i="73"/>
  <c r="S14" i="73"/>
  <c r="S13" i="73"/>
  <c r="S12" i="73"/>
  <c r="S11" i="73"/>
  <c r="K166" i="72"/>
  <c r="K165" i="72"/>
  <c r="M165" i="72" s="1"/>
  <c r="K163" i="72"/>
  <c r="K162" i="72"/>
  <c r="K225" i="72"/>
  <c r="K222" i="72"/>
  <c r="K221" i="72"/>
  <c r="K219" i="72"/>
  <c r="K129" i="72"/>
  <c r="K128" i="72"/>
  <c r="K127" i="72"/>
  <c r="K126" i="72"/>
  <c r="L126" i="72" s="1"/>
  <c r="K125" i="72"/>
  <c r="K124" i="72"/>
  <c r="K123" i="72"/>
  <c r="L123" i="72" s="1"/>
  <c r="K122" i="72"/>
  <c r="K121" i="72"/>
  <c r="L121" i="72" s="1"/>
  <c r="K119" i="72"/>
  <c r="K118" i="72"/>
  <c r="K117" i="72"/>
  <c r="K116" i="72"/>
  <c r="L116" i="72" s="1"/>
  <c r="K115" i="72"/>
  <c r="K114" i="72"/>
  <c r="K113" i="72"/>
  <c r="L113" i="72" s="1"/>
  <c r="K112" i="72"/>
  <c r="K111" i="72"/>
  <c r="K79" i="72"/>
  <c r="K78" i="72"/>
  <c r="K77" i="72"/>
  <c r="K76" i="72"/>
  <c r="K75" i="72"/>
  <c r="K74" i="72"/>
  <c r="K73" i="72"/>
  <c r="K72" i="72"/>
  <c r="K71" i="72"/>
  <c r="K69" i="72"/>
  <c r="K68" i="72"/>
  <c r="K67" i="72"/>
  <c r="K66" i="72"/>
  <c r="K65" i="72"/>
  <c r="K64" i="72"/>
  <c r="K63" i="72"/>
  <c r="K62" i="72"/>
  <c r="K61" i="72"/>
  <c r="K54" i="72"/>
  <c r="K53" i="72"/>
  <c r="K52" i="72"/>
  <c r="K51" i="72"/>
  <c r="K50" i="72"/>
  <c r="K49" i="72"/>
  <c r="K48" i="72"/>
  <c r="K47" i="72"/>
  <c r="K46" i="72"/>
  <c r="K44" i="72"/>
  <c r="K43" i="72"/>
  <c r="K42" i="72"/>
  <c r="K41" i="72"/>
  <c r="K40" i="72"/>
  <c r="K39" i="72"/>
  <c r="K38" i="72"/>
  <c r="K37" i="72"/>
  <c r="K36" i="72"/>
  <c r="K29" i="72"/>
  <c r="K28" i="72"/>
  <c r="K27" i="72"/>
  <c r="K26" i="72"/>
  <c r="K25" i="72"/>
  <c r="K24" i="72"/>
  <c r="K23" i="72"/>
  <c r="K22" i="72"/>
  <c r="K21" i="72"/>
  <c r="K19" i="72"/>
  <c r="K18" i="72"/>
  <c r="K17" i="72"/>
  <c r="K16" i="72"/>
  <c r="K15" i="72"/>
  <c r="K14" i="72"/>
  <c r="K13" i="72"/>
  <c r="K12" i="72"/>
  <c r="K11" i="72"/>
  <c r="F172" i="72"/>
  <c r="H172" i="72" s="1"/>
  <c r="F166" i="72"/>
  <c r="F165" i="72"/>
  <c r="H165" i="72" s="1"/>
  <c r="F163" i="72"/>
  <c r="F162" i="72"/>
  <c r="F158" i="72"/>
  <c r="H158" i="72" s="1"/>
  <c r="F157" i="72"/>
  <c r="H157" i="72" s="1"/>
  <c r="F156" i="72"/>
  <c r="H156" i="72" s="1"/>
  <c r="F155" i="72"/>
  <c r="H155" i="72" s="1"/>
  <c r="F226" i="72"/>
  <c r="H148" i="72"/>
  <c r="H146" i="72"/>
  <c r="H145" i="72"/>
  <c r="H144" i="72"/>
  <c r="H143" i="72"/>
  <c r="H142" i="72"/>
  <c r="H141" i="72"/>
  <c r="H140" i="72"/>
  <c r="H139" i="72"/>
  <c r="H138" i="72"/>
  <c r="F129" i="72"/>
  <c r="F128" i="72"/>
  <c r="F127" i="72"/>
  <c r="F126" i="72"/>
  <c r="F125" i="72"/>
  <c r="F124" i="72"/>
  <c r="F123" i="72"/>
  <c r="F122" i="72"/>
  <c r="F121" i="72"/>
  <c r="F119" i="72"/>
  <c r="F118" i="72"/>
  <c r="F117" i="72"/>
  <c r="F116" i="72"/>
  <c r="F115" i="72"/>
  <c r="F114" i="72"/>
  <c r="F113" i="72"/>
  <c r="F112" i="72"/>
  <c r="F111" i="72"/>
  <c r="F79" i="72"/>
  <c r="F78" i="72"/>
  <c r="F77" i="72"/>
  <c r="F70" i="72" s="1"/>
  <c r="F76" i="72"/>
  <c r="F75" i="72"/>
  <c r="F74" i="72"/>
  <c r="F73" i="72"/>
  <c r="F72" i="72"/>
  <c r="F71" i="72"/>
  <c r="F69" i="72"/>
  <c r="F68" i="72"/>
  <c r="F67" i="72"/>
  <c r="F66" i="72"/>
  <c r="F65" i="72"/>
  <c r="F64" i="72"/>
  <c r="F63" i="72"/>
  <c r="F62" i="72"/>
  <c r="F61" i="72"/>
  <c r="F54" i="72"/>
  <c r="F53" i="72"/>
  <c r="F52" i="72"/>
  <c r="F51" i="72"/>
  <c r="F50" i="72"/>
  <c r="F49" i="72"/>
  <c r="F48" i="72"/>
  <c r="F47" i="72"/>
  <c r="F46" i="72"/>
  <c r="F44" i="72"/>
  <c r="F43" i="72"/>
  <c r="F42" i="72"/>
  <c r="F41" i="72"/>
  <c r="F40" i="72"/>
  <c r="F39" i="72"/>
  <c r="F38" i="72"/>
  <c r="F37" i="72"/>
  <c r="F36" i="72"/>
  <c r="F29" i="72"/>
  <c r="F28" i="72"/>
  <c r="F27" i="72"/>
  <c r="F26" i="72"/>
  <c r="F25" i="72"/>
  <c r="F24" i="72"/>
  <c r="F23" i="72"/>
  <c r="F22" i="72"/>
  <c r="F21" i="72"/>
  <c r="F19" i="72"/>
  <c r="F18" i="72"/>
  <c r="F17" i="72"/>
  <c r="F16" i="72"/>
  <c r="F15" i="72"/>
  <c r="F14" i="72"/>
  <c r="F13" i="72"/>
  <c r="F12" i="72"/>
  <c r="F11" i="72"/>
  <c r="C224" i="86"/>
  <c r="C223" i="86"/>
  <c r="C222" i="86"/>
  <c r="C220" i="86"/>
  <c r="C129" i="86"/>
  <c r="C128" i="86"/>
  <c r="C127" i="86"/>
  <c r="C126" i="86"/>
  <c r="C125" i="86"/>
  <c r="C124" i="86"/>
  <c r="C123" i="86"/>
  <c r="C122" i="86"/>
  <c r="C121" i="86"/>
  <c r="D121" i="86" s="1"/>
  <c r="C119" i="86"/>
  <c r="C118" i="86"/>
  <c r="C117" i="86"/>
  <c r="C116" i="86"/>
  <c r="C115" i="86"/>
  <c r="C114" i="86"/>
  <c r="C113" i="86"/>
  <c r="C112" i="86"/>
  <c r="D112" i="86" s="1"/>
  <c r="C111" i="86"/>
  <c r="C79" i="86"/>
  <c r="C78" i="86"/>
  <c r="C77" i="86"/>
  <c r="C76" i="86"/>
  <c r="C75" i="86"/>
  <c r="C74" i="86"/>
  <c r="C73" i="86"/>
  <c r="C72" i="86"/>
  <c r="C71" i="86"/>
  <c r="C54" i="86"/>
  <c r="C53" i="86"/>
  <c r="C52" i="86"/>
  <c r="C51" i="86"/>
  <c r="C50" i="86"/>
  <c r="C49" i="86"/>
  <c r="C48" i="86"/>
  <c r="C47" i="86"/>
  <c r="C46" i="86"/>
  <c r="C29" i="86"/>
  <c r="C28" i="86"/>
  <c r="C27" i="86"/>
  <c r="C26" i="86"/>
  <c r="C25" i="86"/>
  <c r="C24" i="86"/>
  <c r="C23" i="86"/>
  <c r="C22" i="86"/>
  <c r="C21" i="86"/>
  <c r="K225" i="86"/>
  <c r="F223" i="86"/>
  <c r="K221" i="86"/>
  <c r="F219" i="86"/>
  <c r="K217" i="86"/>
  <c r="K185" i="86"/>
  <c r="H185" i="86"/>
  <c r="F185" i="86"/>
  <c r="C185" i="86"/>
  <c r="M184" i="86"/>
  <c r="H184" i="86"/>
  <c r="C184" i="86"/>
  <c r="F226" i="86"/>
  <c r="F225" i="86"/>
  <c r="K223" i="86"/>
  <c r="F221" i="86"/>
  <c r="F218" i="86"/>
  <c r="K216" i="86"/>
  <c r="C214" i="86"/>
  <c r="L126" i="86"/>
  <c r="G126" i="86"/>
  <c r="D126" i="86"/>
  <c r="L124" i="86"/>
  <c r="G124" i="86"/>
  <c r="D124" i="86"/>
  <c r="L123" i="86"/>
  <c r="L121" i="86"/>
  <c r="G121" i="86"/>
  <c r="L119" i="86"/>
  <c r="G119" i="86"/>
  <c r="G118" i="86"/>
  <c r="L117" i="86"/>
  <c r="G117" i="86"/>
  <c r="D117" i="86"/>
  <c r="L116" i="86"/>
  <c r="G116" i="86"/>
  <c r="L114" i="86"/>
  <c r="G114" i="86"/>
  <c r="D114" i="86"/>
  <c r="D113" i="86"/>
  <c r="L112" i="86"/>
  <c r="G112" i="86"/>
  <c r="L111" i="86"/>
  <c r="G111" i="86"/>
  <c r="D111" i="86"/>
  <c r="K45" i="86"/>
  <c r="K102" i="86"/>
  <c r="K20" i="86"/>
  <c r="C129" i="85"/>
  <c r="C128" i="85"/>
  <c r="C127" i="85"/>
  <c r="C126" i="85"/>
  <c r="C125" i="85"/>
  <c r="C124" i="85"/>
  <c r="C123" i="85"/>
  <c r="C122" i="85"/>
  <c r="C121" i="85"/>
  <c r="C119" i="85"/>
  <c r="D119" i="85" s="1"/>
  <c r="C118" i="85"/>
  <c r="C117" i="85"/>
  <c r="D117" i="85" s="1"/>
  <c r="C116" i="85"/>
  <c r="C115" i="85"/>
  <c r="C114" i="85"/>
  <c r="C113" i="85"/>
  <c r="C112" i="85"/>
  <c r="D112" i="85" s="1"/>
  <c r="C111" i="85"/>
  <c r="D111" i="85" s="1"/>
  <c r="C79" i="85"/>
  <c r="C78" i="85"/>
  <c r="C77" i="85"/>
  <c r="C76" i="85"/>
  <c r="C75" i="85"/>
  <c r="C74" i="85"/>
  <c r="C73" i="85"/>
  <c r="C72" i="85"/>
  <c r="C71" i="85"/>
  <c r="C54" i="85"/>
  <c r="C104" i="85" s="1"/>
  <c r="C53" i="85"/>
  <c r="C52" i="85"/>
  <c r="C51" i="85"/>
  <c r="C50" i="85"/>
  <c r="C49" i="85"/>
  <c r="C48" i="85"/>
  <c r="C47" i="85"/>
  <c r="C46" i="85"/>
  <c r="C29" i="85"/>
  <c r="C28" i="85"/>
  <c r="C27" i="85"/>
  <c r="C26" i="85"/>
  <c r="C25" i="85"/>
  <c r="C24" i="85"/>
  <c r="C23" i="85"/>
  <c r="C22" i="85"/>
  <c r="C21" i="85"/>
  <c r="F224" i="85"/>
  <c r="F223" i="85"/>
  <c r="F215" i="85"/>
  <c r="K185" i="85"/>
  <c r="H185" i="85"/>
  <c r="F185" i="85"/>
  <c r="C185" i="85"/>
  <c r="M184" i="85"/>
  <c r="H184" i="85"/>
  <c r="C184" i="85"/>
  <c r="M152" i="85"/>
  <c r="K226" i="85"/>
  <c r="K220" i="85"/>
  <c r="C220" i="85"/>
  <c r="F219" i="85"/>
  <c r="C219" i="85"/>
  <c r="F216" i="85"/>
  <c r="L129" i="85"/>
  <c r="G129" i="85"/>
  <c r="L126" i="85"/>
  <c r="G126" i="85"/>
  <c r="L124" i="85"/>
  <c r="G124" i="85"/>
  <c r="D124" i="85"/>
  <c r="G123" i="85"/>
  <c r="D123" i="85"/>
  <c r="L121" i="85"/>
  <c r="G121" i="85"/>
  <c r="L119" i="85"/>
  <c r="L118" i="85"/>
  <c r="G118" i="85"/>
  <c r="L117" i="85"/>
  <c r="G117" i="85"/>
  <c r="G116" i="85"/>
  <c r="L115" i="85"/>
  <c r="G115" i="85"/>
  <c r="G114" i="85"/>
  <c r="D114" i="85"/>
  <c r="L113" i="85"/>
  <c r="D113" i="85"/>
  <c r="L112" i="85"/>
  <c r="G112" i="85"/>
  <c r="L111" i="85"/>
  <c r="G111" i="85"/>
  <c r="K70" i="85"/>
  <c r="F184" i="85"/>
  <c r="C175" i="84"/>
  <c r="C174" i="84"/>
  <c r="C173" i="84"/>
  <c r="C172" i="84"/>
  <c r="C166" i="84"/>
  <c r="C165" i="84"/>
  <c r="C163" i="84"/>
  <c r="C162" i="84"/>
  <c r="C158" i="84"/>
  <c r="C157" i="84"/>
  <c r="C156" i="84"/>
  <c r="C155" i="84"/>
  <c r="C153" i="84"/>
  <c r="M147" i="84"/>
  <c r="M146" i="84"/>
  <c r="M145" i="84"/>
  <c r="M144" i="84"/>
  <c r="C219" i="84"/>
  <c r="C216" i="84"/>
  <c r="C129" i="84"/>
  <c r="D129" i="84" s="1"/>
  <c r="C128" i="84"/>
  <c r="C127" i="84"/>
  <c r="C126" i="84"/>
  <c r="C125" i="84"/>
  <c r="C124" i="84"/>
  <c r="C123" i="84"/>
  <c r="C122" i="84"/>
  <c r="C121" i="84"/>
  <c r="C119" i="84"/>
  <c r="D119" i="84" s="1"/>
  <c r="C118" i="84"/>
  <c r="D118" i="84" s="1"/>
  <c r="C117" i="84"/>
  <c r="C116" i="84"/>
  <c r="C115" i="84"/>
  <c r="D115" i="84" s="1"/>
  <c r="C114" i="84"/>
  <c r="C113" i="84"/>
  <c r="C112" i="84"/>
  <c r="D112" i="84" s="1"/>
  <c r="C111" i="84"/>
  <c r="C79" i="84"/>
  <c r="C78" i="84"/>
  <c r="C77" i="84"/>
  <c r="C76" i="84"/>
  <c r="C75" i="84"/>
  <c r="C74" i="84"/>
  <c r="C73" i="84"/>
  <c r="C72" i="84"/>
  <c r="C71" i="84"/>
  <c r="C54" i="84"/>
  <c r="C53" i="84"/>
  <c r="C52" i="84"/>
  <c r="C51" i="84"/>
  <c r="C50" i="84"/>
  <c r="C49" i="84"/>
  <c r="C48" i="84"/>
  <c r="C47" i="84"/>
  <c r="C46" i="84"/>
  <c r="C29" i="84"/>
  <c r="C28" i="84"/>
  <c r="C27" i="84"/>
  <c r="C26" i="84"/>
  <c r="C25" i="84"/>
  <c r="C100" i="84" s="1"/>
  <c r="C24" i="84"/>
  <c r="C23" i="84"/>
  <c r="C22" i="84"/>
  <c r="C21" i="84"/>
  <c r="K185" i="84"/>
  <c r="H185" i="84"/>
  <c r="F185" i="84"/>
  <c r="C185" i="84"/>
  <c r="M184" i="84"/>
  <c r="H184" i="84"/>
  <c r="C184" i="84"/>
  <c r="F216" i="84"/>
  <c r="L129" i="84"/>
  <c r="L126" i="84"/>
  <c r="G124" i="84"/>
  <c r="D124" i="84"/>
  <c r="L123" i="84"/>
  <c r="G123" i="84"/>
  <c r="G121" i="84"/>
  <c r="L119" i="84"/>
  <c r="L118" i="84"/>
  <c r="L117" i="84"/>
  <c r="G117" i="84"/>
  <c r="D117" i="84"/>
  <c r="G116" i="84"/>
  <c r="G115" i="84"/>
  <c r="L114" i="84"/>
  <c r="G114" i="84"/>
  <c r="L113" i="84"/>
  <c r="G113" i="84"/>
  <c r="D113" i="84"/>
  <c r="L112" i="84"/>
  <c r="G112" i="84"/>
  <c r="L111" i="84"/>
  <c r="K70" i="84"/>
  <c r="F103" i="84"/>
  <c r="G103" i="84" s="1"/>
  <c r="F102" i="84"/>
  <c r="G102" i="84" s="1"/>
  <c r="K99" i="84"/>
  <c r="F93" i="84"/>
  <c r="F184" i="84"/>
  <c r="C165" i="83"/>
  <c r="C129" i="83"/>
  <c r="C128" i="83"/>
  <c r="C127" i="83"/>
  <c r="C126" i="83"/>
  <c r="C125" i="83"/>
  <c r="C124" i="83"/>
  <c r="C123" i="83"/>
  <c r="C122" i="83"/>
  <c r="C121" i="83"/>
  <c r="C119" i="83"/>
  <c r="C118" i="83"/>
  <c r="C117" i="83"/>
  <c r="C116" i="83"/>
  <c r="C115" i="83"/>
  <c r="C114" i="83"/>
  <c r="C113" i="83"/>
  <c r="C112" i="83"/>
  <c r="D112" i="83" s="1"/>
  <c r="C111" i="83"/>
  <c r="C79" i="83"/>
  <c r="C78" i="83"/>
  <c r="C77" i="83"/>
  <c r="C76" i="83"/>
  <c r="C75" i="83"/>
  <c r="C74" i="83"/>
  <c r="C73" i="83"/>
  <c r="C72" i="83"/>
  <c r="C71" i="83"/>
  <c r="C54" i="83"/>
  <c r="C53" i="83"/>
  <c r="C52" i="83"/>
  <c r="C51" i="83"/>
  <c r="C50" i="83"/>
  <c r="C49" i="83"/>
  <c r="C48" i="83"/>
  <c r="C47" i="83"/>
  <c r="C46" i="83"/>
  <c r="C29" i="83"/>
  <c r="C28" i="83"/>
  <c r="C27" i="83"/>
  <c r="C26" i="83"/>
  <c r="C101" i="83" s="1"/>
  <c r="C25" i="83"/>
  <c r="C24" i="83"/>
  <c r="C23" i="83"/>
  <c r="C22" i="83"/>
  <c r="C21" i="83"/>
  <c r="F219" i="83"/>
  <c r="H185" i="83"/>
  <c r="F185" i="83"/>
  <c r="C185" i="83"/>
  <c r="M184" i="83"/>
  <c r="H184" i="83"/>
  <c r="C184" i="83"/>
  <c r="F224" i="83"/>
  <c r="F223" i="83"/>
  <c r="F221" i="83"/>
  <c r="F215" i="83"/>
  <c r="L126" i="83"/>
  <c r="D126" i="83"/>
  <c r="L124" i="83"/>
  <c r="G124" i="83"/>
  <c r="L123" i="83"/>
  <c r="G123" i="83"/>
  <c r="D123" i="83"/>
  <c r="L121" i="83"/>
  <c r="L119" i="83"/>
  <c r="G119" i="83"/>
  <c r="D119" i="83"/>
  <c r="L118" i="83"/>
  <c r="G118" i="83"/>
  <c r="L117" i="83"/>
  <c r="G117" i="83"/>
  <c r="D117" i="83"/>
  <c r="G116" i="83"/>
  <c r="L115" i="83"/>
  <c r="G115" i="83"/>
  <c r="D115" i="83"/>
  <c r="G114" i="83"/>
  <c r="L113" i="83"/>
  <c r="G113" i="83"/>
  <c r="D113" i="83"/>
  <c r="L112" i="83"/>
  <c r="G112" i="83"/>
  <c r="L111" i="83"/>
  <c r="F104" i="83"/>
  <c r="G104" i="83" s="1"/>
  <c r="F100" i="83"/>
  <c r="G100" i="83" s="1"/>
  <c r="F96" i="83"/>
  <c r="K5" i="83"/>
  <c r="M185" i="82"/>
  <c r="K185" i="82"/>
  <c r="H185" i="82"/>
  <c r="F185" i="82"/>
  <c r="C185" i="82"/>
  <c r="M184" i="82"/>
  <c r="H184" i="82"/>
  <c r="C184" i="82"/>
  <c r="K175" i="82"/>
  <c r="F175" i="82"/>
  <c r="C175" i="82"/>
  <c r="K174" i="82"/>
  <c r="F174" i="82"/>
  <c r="C174" i="82"/>
  <c r="K173" i="82"/>
  <c r="F173" i="82"/>
  <c r="C173" i="82"/>
  <c r="K172" i="82"/>
  <c r="F172" i="82"/>
  <c r="C172" i="82"/>
  <c r="K166" i="82"/>
  <c r="F166" i="82"/>
  <c r="C166" i="82"/>
  <c r="K165" i="82"/>
  <c r="F165" i="82"/>
  <c r="C165" i="82"/>
  <c r="K163" i="82"/>
  <c r="F163" i="82"/>
  <c r="C163" i="82"/>
  <c r="K162" i="82"/>
  <c r="F162" i="82"/>
  <c r="C162" i="82"/>
  <c r="K158" i="82"/>
  <c r="F158" i="82"/>
  <c r="C158" i="82"/>
  <c r="K157" i="82"/>
  <c r="F157" i="82"/>
  <c r="C157" i="82"/>
  <c r="K156" i="82"/>
  <c r="F156" i="82"/>
  <c r="C156" i="82"/>
  <c r="H156" i="82" s="1"/>
  <c r="K155" i="82"/>
  <c r="F155" i="82"/>
  <c r="C155" i="82"/>
  <c r="K154" i="82"/>
  <c r="F154" i="82"/>
  <c r="C154" i="82"/>
  <c r="K153" i="82"/>
  <c r="F153" i="82"/>
  <c r="C153" i="82"/>
  <c r="K150" i="82"/>
  <c r="F150" i="82"/>
  <c r="C150" i="82"/>
  <c r="C226" i="82" s="1"/>
  <c r="K149" i="82"/>
  <c r="F149" i="82"/>
  <c r="C149" i="82"/>
  <c r="K148" i="82"/>
  <c r="F148" i="82"/>
  <c r="C148" i="82"/>
  <c r="C224" i="82" s="1"/>
  <c r="K147" i="82"/>
  <c r="F147" i="82"/>
  <c r="C147" i="82"/>
  <c r="K146" i="82"/>
  <c r="F146" i="82"/>
  <c r="C146" i="82"/>
  <c r="C222" i="82" s="1"/>
  <c r="K145" i="82"/>
  <c r="F145" i="82"/>
  <c r="C145" i="82"/>
  <c r="K144" i="82"/>
  <c r="F144" i="82"/>
  <c r="C144" i="82"/>
  <c r="C220" i="82" s="1"/>
  <c r="K143" i="82"/>
  <c r="F143" i="82"/>
  <c r="C143" i="82"/>
  <c r="C219" i="82" s="1"/>
  <c r="K142" i="82"/>
  <c r="F142" i="82"/>
  <c r="C142" i="82"/>
  <c r="C218" i="82" s="1"/>
  <c r="K141" i="82"/>
  <c r="F141" i="82"/>
  <c r="C141" i="82"/>
  <c r="K140" i="82"/>
  <c r="F140" i="82"/>
  <c r="C140" i="82"/>
  <c r="K139" i="82"/>
  <c r="F139" i="82"/>
  <c r="C139" i="82"/>
  <c r="C215" i="82" s="1"/>
  <c r="K138" i="82"/>
  <c r="F138" i="82"/>
  <c r="C138" i="82"/>
  <c r="C214" i="82" s="1"/>
  <c r="K129" i="82"/>
  <c r="F129" i="82"/>
  <c r="C129" i="82"/>
  <c r="K128" i="82"/>
  <c r="F128" i="82"/>
  <c r="C128" i="82"/>
  <c r="K127" i="82"/>
  <c r="F127" i="82"/>
  <c r="C127" i="82"/>
  <c r="K126" i="82"/>
  <c r="L126" i="82" s="1"/>
  <c r="F126" i="82"/>
  <c r="G126" i="82" s="1"/>
  <c r="C126" i="82"/>
  <c r="K125" i="82"/>
  <c r="F125" i="82"/>
  <c r="C125" i="82"/>
  <c r="K124" i="82"/>
  <c r="L124" i="82" s="1"/>
  <c r="F124" i="82"/>
  <c r="G124" i="82" s="1"/>
  <c r="C124" i="82"/>
  <c r="K123" i="82"/>
  <c r="L123" i="82" s="1"/>
  <c r="F123" i="82"/>
  <c r="G123" i="82" s="1"/>
  <c r="C123" i="82"/>
  <c r="K122" i="82"/>
  <c r="F122" i="82"/>
  <c r="C122" i="82"/>
  <c r="K121" i="82"/>
  <c r="L121" i="82" s="1"/>
  <c r="F121" i="82"/>
  <c r="G121" i="82" s="1"/>
  <c r="C121" i="82"/>
  <c r="K119" i="82"/>
  <c r="L119" i="82" s="1"/>
  <c r="F119" i="82"/>
  <c r="G119" i="82" s="1"/>
  <c r="C119" i="82"/>
  <c r="K118" i="82"/>
  <c r="L118" i="82" s="1"/>
  <c r="F118" i="82"/>
  <c r="G118" i="82" s="1"/>
  <c r="C118" i="82"/>
  <c r="K117" i="82"/>
  <c r="L117" i="82" s="1"/>
  <c r="G117" i="82"/>
  <c r="F117" i="82"/>
  <c r="C117" i="82"/>
  <c r="K116" i="82"/>
  <c r="L116" i="82" s="1"/>
  <c r="F116" i="82"/>
  <c r="G116" i="82" s="1"/>
  <c r="C116" i="82"/>
  <c r="K115" i="82"/>
  <c r="L115" i="82" s="1"/>
  <c r="F115" i="82"/>
  <c r="G115" i="82" s="1"/>
  <c r="C115" i="82"/>
  <c r="K114" i="82"/>
  <c r="L114" i="82" s="1"/>
  <c r="F114" i="82"/>
  <c r="G114" i="82" s="1"/>
  <c r="C114" i="82"/>
  <c r="K113" i="82"/>
  <c r="L113" i="82" s="1"/>
  <c r="F113" i="82"/>
  <c r="G113" i="82" s="1"/>
  <c r="C113" i="82"/>
  <c r="K112" i="82"/>
  <c r="L112" i="82" s="1"/>
  <c r="F112" i="82"/>
  <c r="G112" i="82" s="1"/>
  <c r="C112" i="82"/>
  <c r="K111" i="82"/>
  <c r="L111" i="82" s="1"/>
  <c r="F111" i="82"/>
  <c r="C111" i="82"/>
  <c r="K79" i="82"/>
  <c r="F79" i="82"/>
  <c r="C79" i="82"/>
  <c r="K78" i="82"/>
  <c r="F78" i="82"/>
  <c r="C78" i="82"/>
  <c r="K77" i="82"/>
  <c r="F77" i="82"/>
  <c r="C77" i="82"/>
  <c r="K76" i="82"/>
  <c r="F76" i="82"/>
  <c r="C76" i="82"/>
  <c r="K75" i="82"/>
  <c r="F75" i="82"/>
  <c r="C75" i="82"/>
  <c r="K74" i="82"/>
  <c r="F74" i="82"/>
  <c r="C74" i="82"/>
  <c r="K73" i="82"/>
  <c r="F73" i="82"/>
  <c r="C73" i="82"/>
  <c r="K72" i="82"/>
  <c r="F72" i="82"/>
  <c r="C72" i="82"/>
  <c r="K71" i="82"/>
  <c r="F71" i="82"/>
  <c r="C71" i="82"/>
  <c r="F70" i="82"/>
  <c r="K69" i="82"/>
  <c r="F69" i="82"/>
  <c r="K68" i="82"/>
  <c r="F68" i="82"/>
  <c r="K67" i="82"/>
  <c r="F67" i="82"/>
  <c r="K66" i="82"/>
  <c r="F66" i="82"/>
  <c r="K65" i="82"/>
  <c r="F65" i="82"/>
  <c r="K64" i="82"/>
  <c r="F64" i="82"/>
  <c r="K63" i="82"/>
  <c r="F63" i="82"/>
  <c r="K62" i="82"/>
  <c r="F62" i="82"/>
  <c r="K61" i="82"/>
  <c r="F61" i="82"/>
  <c r="K54" i="82"/>
  <c r="F54" i="82"/>
  <c r="C54" i="82"/>
  <c r="K53" i="82"/>
  <c r="F53" i="82"/>
  <c r="C53" i="82"/>
  <c r="K52" i="82"/>
  <c r="F52" i="82"/>
  <c r="C52" i="82"/>
  <c r="K51" i="82"/>
  <c r="F51" i="82"/>
  <c r="C51" i="82"/>
  <c r="K50" i="82"/>
  <c r="F50" i="82"/>
  <c r="C50" i="82"/>
  <c r="K49" i="82"/>
  <c r="F49" i="82"/>
  <c r="C49" i="82"/>
  <c r="K48" i="82"/>
  <c r="F48" i="82"/>
  <c r="C48" i="82"/>
  <c r="K47" i="82"/>
  <c r="F47" i="82"/>
  <c r="C47" i="82"/>
  <c r="K46" i="82"/>
  <c r="F46" i="82"/>
  <c r="C46" i="82"/>
  <c r="K44" i="82"/>
  <c r="F44" i="82"/>
  <c r="K43" i="82"/>
  <c r="F43" i="82"/>
  <c r="K42" i="82"/>
  <c r="F42" i="82"/>
  <c r="K41" i="82"/>
  <c r="F41" i="82"/>
  <c r="K40" i="82"/>
  <c r="F40" i="82"/>
  <c r="K39" i="82"/>
  <c r="F39" i="82"/>
  <c r="K38" i="82"/>
  <c r="F38" i="82"/>
  <c r="K37" i="82"/>
  <c r="F37" i="82"/>
  <c r="K36" i="82"/>
  <c r="F36" i="82"/>
  <c r="K29" i="82"/>
  <c r="F29" i="82"/>
  <c r="C29" i="82"/>
  <c r="K28" i="82"/>
  <c r="F28" i="82"/>
  <c r="F103" i="82" s="1"/>
  <c r="C28" i="82"/>
  <c r="K27" i="82"/>
  <c r="F27" i="82"/>
  <c r="C27" i="82"/>
  <c r="K26" i="82"/>
  <c r="F26" i="82"/>
  <c r="C26" i="82"/>
  <c r="K25" i="82"/>
  <c r="F25" i="82"/>
  <c r="C25" i="82"/>
  <c r="K24" i="82"/>
  <c r="F24" i="82"/>
  <c r="C24" i="82"/>
  <c r="K23" i="82"/>
  <c r="F23" i="82"/>
  <c r="F98" i="82" s="1"/>
  <c r="C23" i="82"/>
  <c r="K22" i="82"/>
  <c r="F22" i="82"/>
  <c r="C22" i="82"/>
  <c r="K21" i="82"/>
  <c r="K20" i="82" s="1"/>
  <c r="F21" i="82"/>
  <c r="F96" i="82" s="1"/>
  <c r="G46" i="82" s="1"/>
  <c r="C21" i="82"/>
  <c r="K19" i="82"/>
  <c r="F19" i="82"/>
  <c r="K18" i="82"/>
  <c r="F18" i="82"/>
  <c r="K17" i="82"/>
  <c r="F17" i="82"/>
  <c r="K16" i="82"/>
  <c r="F16" i="82"/>
  <c r="K15" i="82"/>
  <c r="F15" i="82"/>
  <c r="K14" i="82"/>
  <c r="F14" i="82"/>
  <c r="K13" i="82"/>
  <c r="F13" i="82"/>
  <c r="K12" i="82"/>
  <c r="F12" i="82"/>
  <c r="K11" i="82"/>
  <c r="F11" i="82"/>
  <c r="F5" i="82"/>
  <c r="N176" i="98"/>
  <c r="I176" i="98"/>
  <c r="K172" i="98"/>
  <c r="F172" i="98"/>
  <c r="K166" i="98"/>
  <c r="K164" i="98" s="1"/>
  <c r="F165" i="98"/>
  <c r="K163" i="98"/>
  <c r="F163" i="98"/>
  <c r="F162" i="98"/>
  <c r="K158" i="98"/>
  <c r="F158" i="98"/>
  <c r="K157" i="98"/>
  <c r="K156" i="98"/>
  <c r="K155" i="98"/>
  <c r="K154" i="98"/>
  <c r="F153" i="98"/>
  <c r="F149" i="98"/>
  <c r="F148" i="98"/>
  <c r="K147" i="98"/>
  <c r="K146" i="98"/>
  <c r="K145" i="98"/>
  <c r="F145" i="98"/>
  <c r="K144" i="98"/>
  <c r="K142" i="98"/>
  <c r="F142" i="98"/>
  <c r="F141" i="98"/>
  <c r="K139" i="98"/>
  <c r="F139" i="98"/>
  <c r="K129" i="98"/>
  <c r="F129" i="98"/>
  <c r="K128" i="98"/>
  <c r="F127" i="98"/>
  <c r="K126" i="98"/>
  <c r="L126" i="98" s="1"/>
  <c r="F126" i="98"/>
  <c r="G126" i="98" s="1"/>
  <c r="F125" i="98"/>
  <c r="K124" i="98"/>
  <c r="F124" i="98"/>
  <c r="G124" i="98" s="1"/>
  <c r="K123" i="98"/>
  <c r="L123" i="98" s="1"/>
  <c r="F123" i="98"/>
  <c r="G123" i="98" s="1"/>
  <c r="K122" i="98"/>
  <c r="K121" i="98"/>
  <c r="L121" i="98" s="1"/>
  <c r="F121" i="98"/>
  <c r="G121" i="98" s="1"/>
  <c r="K119" i="98"/>
  <c r="L119" i="98" s="1"/>
  <c r="F118" i="98"/>
  <c r="G118" i="98" s="1"/>
  <c r="F117" i="98"/>
  <c r="G117" i="98" s="1"/>
  <c r="F116" i="98"/>
  <c r="G116" i="98" s="1"/>
  <c r="F115" i="98"/>
  <c r="G115" i="98" s="1"/>
  <c r="K114" i="98"/>
  <c r="L114" i="98" s="1"/>
  <c r="F114" i="98"/>
  <c r="K113" i="98"/>
  <c r="L113" i="98" s="1"/>
  <c r="F112" i="98"/>
  <c r="G112" i="98" s="1"/>
  <c r="K111" i="98"/>
  <c r="L111" i="98" s="1"/>
  <c r="F79" i="98"/>
  <c r="K78" i="98"/>
  <c r="F78" i="98"/>
  <c r="F77" i="98"/>
  <c r="K76" i="98"/>
  <c r="F76" i="98"/>
  <c r="K75" i="98"/>
  <c r="F75" i="98"/>
  <c r="K74" i="98"/>
  <c r="K73" i="98"/>
  <c r="F73" i="98"/>
  <c r="F71" i="98"/>
  <c r="F69" i="98"/>
  <c r="F68" i="98"/>
  <c r="F67" i="98"/>
  <c r="F66" i="98"/>
  <c r="F64" i="98"/>
  <c r="F62" i="98"/>
  <c r="F61" i="98"/>
  <c r="F54" i="98"/>
  <c r="F53" i="98"/>
  <c r="K52" i="98"/>
  <c r="F52" i="98"/>
  <c r="K51" i="98"/>
  <c r="F50" i="98"/>
  <c r="K49" i="98"/>
  <c r="F48" i="98"/>
  <c r="K47" i="98"/>
  <c r="F47" i="98"/>
  <c r="F46" i="98"/>
  <c r="K29" i="98"/>
  <c r="F29" i="98"/>
  <c r="K28" i="98"/>
  <c r="K27" i="98"/>
  <c r="F27" i="98"/>
  <c r="K26" i="98"/>
  <c r="F25" i="98"/>
  <c r="F24" i="98"/>
  <c r="F23" i="98"/>
  <c r="F22" i="98"/>
  <c r="F21" i="98"/>
  <c r="K5" i="98"/>
  <c r="M6" i="98" s="1"/>
  <c r="Z6" i="98" s="1"/>
  <c r="K185" i="87"/>
  <c r="H185" i="87"/>
  <c r="F185" i="87"/>
  <c r="C185" i="87"/>
  <c r="M184" i="87"/>
  <c r="H184" i="87"/>
  <c r="C184" i="87"/>
  <c r="F174" i="87"/>
  <c r="K172" i="87"/>
  <c r="F172" i="87"/>
  <c r="K166" i="87"/>
  <c r="K164" i="87" s="1"/>
  <c r="K160" i="87" s="1"/>
  <c r="F165" i="87"/>
  <c r="K163" i="87"/>
  <c r="F163" i="87"/>
  <c r="F162" i="87"/>
  <c r="K158" i="87"/>
  <c r="F158" i="87"/>
  <c r="K157" i="87"/>
  <c r="K156" i="87"/>
  <c r="K155" i="87"/>
  <c r="K154" i="87"/>
  <c r="F153" i="87"/>
  <c r="K150" i="87"/>
  <c r="K226" i="87" s="1"/>
  <c r="F149" i="87"/>
  <c r="F225" i="87" s="1"/>
  <c r="F148" i="87"/>
  <c r="F147" i="87"/>
  <c r="K146" i="87"/>
  <c r="K222" i="87" s="1"/>
  <c r="F145" i="87"/>
  <c r="K144" i="87"/>
  <c r="K220" i="87" s="1"/>
  <c r="K142" i="87"/>
  <c r="F141" i="87"/>
  <c r="K139" i="87"/>
  <c r="K215" i="87" s="1"/>
  <c r="F139" i="87"/>
  <c r="F215" i="87" s="1"/>
  <c r="K129" i="87"/>
  <c r="F129" i="87"/>
  <c r="F127" i="87"/>
  <c r="K126" i="87"/>
  <c r="L126" i="87" s="1"/>
  <c r="F126" i="87"/>
  <c r="G126" i="87" s="1"/>
  <c r="F125" i="87"/>
  <c r="K124" i="87"/>
  <c r="L124" i="87" s="1"/>
  <c r="F124" i="87"/>
  <c r="G124" i="87" s="1"/>
  <c r="K123" i="87"/>
  <c r="F123" i="87"/>
  <c r="G123" i="87" s="1"/>
  <c r="K122" i="87"/>
  <c r="K121" i="87"/>
  <c r="L121" i="87" s="1"/>
  <c r="F121" i="87"/>
  <c r="K119" i="87"/>
  <c r="L119" i="87" s="1"/>
  <c r="F118" i="87"/>
  <c r="G118" i="87" s="1"/>
  <c r="F117" i="87"/>
  <c r="G117" i="87" s="1"/>
  <c r="F116" i="87"/>
  <c r="G116" i="87" s="1"/>
  <c r="K115" i="87"/>
  <c r="L115" i="87" s="1"/>
  <c r="F115" i="87"/>
  <c r="G115" i="87" s="1"/>
  <c r="F114" i="87"/>
  <c r="G114" i="87" s="1"/>
  <c r="K113" i="87"/>
  <c r="L113" i="87" s="1"/>
  <c r="F112" i="87"/>
  <c r="G112" i="87" s="1"/>
  <c r="K111" i="87"/>
  <c r="F79" i="87"/>
  <c r="K78" i="87"/>
  <c r="F78" i="87"/>
  <c r="F77" i="87"/>
  <c r="K76" i="87"/>
  <c r="F76" i="87"/>
  <c r="K75" i="87"/>
  <c r="F75" i="87"/>
  <c r="K73" i="87"/>
  <c r="F73" i="87"/>
  <c r="F71" i="87"/>
  <c r="F69" i="87"/>
  <c r="F68" i="87"/>
  <c r="F67" i="87"/>
  <c r="F66" i="87"/>
  <c r="F64" i="87"/>
  <c r="F62" i="87"/>
  <c r="F61" i="87"/>
  <c r="F54" i="87"/>
  <c r="F53" i="87"/>
  <c r="F52" i="87"/>
  <c r="K51" i="87"/>
  <c r="F50" i="87"/>
  <c r="K49" i="87"/>
  <c r="F48" i="87"/>
  <c r="K47" i="87"/>
  <c r="F47" i="87"/>
  <c r="F46" i="87"/>
  <c r="K29" i="87"/>
  <c r="F29" i="87"/>
  <c r="K28" i="87"/>
  <c r="K27" i="87"/>
  <c r="F27" i="87"/>
  <c r="F102" i="87" s="1"/>
  <c r="K26" i="87"/>
  <c r="F25" i="87"/>
  <c r="F24" i="87"/>
  <c r="F23" i="87"/>
  <c r="F22" i="87"/>
  <c r="F21" i="87"/>
  <c r="F184" i="87"/>
  <c r="C222" i="81"/>
  <c r="C220" i="81"/>
  <c r="C219" i="81"/>
  <c r="C215" i="81"/>
  <c r="C129" i="81"/>
  <c r="D129" i="81" s="1"/>
  <c r="C128" i="81"/>
  <c r="C127" i="81"/>
  <c r="C126" i="81"/>
  <c r="C125" i="81"/>
  <c r="C124" i="81"/>
  <c r="C123" i="81"/>
  <c r="C122" i="81"/>
  <c r="C121" i="81"/>
  <c r="D121" i="81" s="1"/>
  <c r="C119" i="81"/>
  <c r="C118" i="81"/>
  <c r="C117" i="81"/>
  <c r="C116" i="81"/>
  <c r="C115" i="81"/>
  <c r="C114" i="81"/>
  <c r="D114" i="81" s="1"/>
  <c r="C113" i="81"/>
  <c r="C112" i="81"/>
  <c r="D112" i="81" s="1"/>
  <c r="C111" i="81"/>
  <c r="C79" i="81"/>
  <c r="C78" i="81"/>
  <c r="C77" i="81"/>
  <c r="C76" i="81"/>
  <c r="C75" i="81"/>
  <c r="C74" i="81"/>
  <c r="C73" i="81"/>
  <c r="C72" i="81"/>
  <c r="C71" i="81"/>
  <c r="C54" i="81"/>
  <c r="C53" i="81"/>
  <c r="C52" i="81"/>
  <c r="C51" i="81"/>
  <c r="C50" i="81"/>
  <c r="C49" i="81"/>
  <c r="C48" i="81"/>
  <c r="C47" i="81"/>
  <c r="C46" i="81"/>
  <c r="C29" i="81"/>
  <c r="C28" i="81"/>
  <c r="C27" i="81"/>
  <c r="C26" i="81"/>
  <c r="C25" i="81"/>
  <c r="C100" i="81" s="1"/>
  <c r="C24" i="81"/>
  <c r="C23" i="81"/>
  <c r="C22" i="81"/>
  <c r="C21" i="81"/>
  <c r="K185" i="81"/>
  <c r="H185" i="81"/>
  <c r="F185" i="81"/>
  <c r="C185" i="81"/>
  <c r="M184" i="81"/>
  <c r="H184" i="81"/>
  <c r="C184" i="81"/>
  <c r="C226" i="81"/>
  <c r="K224" i="81"/>
  <c r="F223" i="81"/>
  <c r="F221" i="81"/>
  <c r="K220" i="81"/>
  <c r="F217" i="81"/>
  <c r="K216" i="81"/>
  <c r="C216" i="81"/>
  <c r="K215" i="81"/>
  <c r="L126" i="81"/>
  <c r="G126" i="81"/>
  <c r="D126" i="81"/>
  <c r="L124" i="81"/>
  <c r="G124" i="81"/>
  <c r="D124" i="81"/>
  <c r="L123" i="81"/>
  <c r="G123" i="81"/>
  <c r="L121" i="81"/>
  <c r="L119" i="81"/>
  <c r="L118" i="81"/>
  <c r="G118" i="81"/>
  <c r="D118" i="81"/>
  <c r="L117" i="81"/>
  <c r="G117" i="81"/>
  <c r="D117" i="81"/>
  <c r="G116" i="81"/>
  <c r="D116" i="81"/>
  <c r="L115" i="81"/>
  <c r="G115" i="81"/>
  <c r="G114" i="81"/>
  <c r="L113" i="81"/>
  <c r="D113" i="81"/>
  <c r="L112" i="81"/>
  <c r="G112" i="81"/>
  <c r="L111" i="81"/>
  <c r="D111" i="81"/>
  <c r="F104" i="81"/>
  <c r="G104" i="81" s="1"/>
  <c r="F96" i="81"/>
  <c r="G96" i="81" s="1"/>
  <c r="K101" i="81"/>
  <c r="C101" i="81"/>
  <c r="F100" i="81"/>
  <c r="G50" i="81" s="1"/>
  <c r="K97" i="81"/>
  <c r="L97" i="81" s="1"/>
  <c r="C97" i="81"/>
  <c r="F184" i="81"/>
  <c r="C175" i="87"/>
  <c r="C174" i="87"/>
  <c r="C173" i="98"/>
  <c r="C172" i="98"/>
  <c r="C165" i="87"/>
  <c r="C163" i="87"/>
  <c r="C162" i="98"/>
  <c r="C158" i="87"/>
  <c r="C157" i="87"/>
  <c r="M157" i="87" s="1"/>
  <c r="C226" i="80"/>
  <c r="C149" i="98"/>
  <c r="C148" i="87"/>
  <c r="C147" i="98"/>
  <c r="C217" i="80"/>
  <c r="C215" i="80"/>
  <c r="C214" i="80"/>
  <c r="C129" i="80"/>
  <c r="C128" i="80"/>
  <c r="C127" i="80"/>
  <c r="C126" i="80"/>
  <c r="D126" i="80" s="1"/>
  <c r="C125" i="80"/>
  <c r="C124" i="80"/>
  <c r="D124" i="80" s="1"/>
  <c r="C123" i="80"/>
  <c r="C122" i="80"/>
  <c r="C121" i="80"/>
  <c r="D121" i="80" s="1"/>
  <c r="C119" i="80"/>
  <c r="C118" i="80"/>
  <c r="C117" i="80"/>
  <c r="D117" i="80" s="1"/>
  <c r="C116" i="80"/>
  <c r="C115" i="80"/>
  <c r="C114" i="80"/>
  <c r="C113" i="80"/>
  <c r="C112" i="80"/>
  <c r="C111" i="80"/>
  <c r="C79" i="80"/>
  <c r="C78" i="80"/>
  <c r="C77" i="80"/>
  <c r="C76" i="80"/>
  <c r="C75" i="80"/>
  <c r="C74" i="80"/>
  <c r="C73" i="80"/>
  <c r="C72" i="80"/>
  <c r="C71" i="80"/>
  <c r="C54" i="80"/>
  <c r="C53" i="80"/>
  <c r="C52" i="80"/>
  <c r="C51" i="80"/>
  <c r="C50" i="80"/>
  <c r="C49" i="80"/>
  <c r="C48" i="80"/>
  <c r="C47" i="80"/>
  <c r="C46" i="80"/>
  <c r="C29" i="80"/>
  <c r="C28" i="80"/>
  <c r="C27" i="80"/>
  <c r="C26" i="80"/>
  <c r="C25" i="80"/>
  <c r="C24" i="80"/>
  <c r="C23" i="80"/>
  <c r="C22" i="80"/>
  <c r="C21" i="80"/>
  <c r="K226" i="80"/>
  <c r="C224" i="80"/>
  <c r="K222" i="80"/>
  <c r="F222" i="80"/>
  <c r="F215" i="80"/>
  <c r="F214" i="80"/>
  <c r="K185" i="80"/>
  <c r="H185" i="80"/>
  <c r="F185" i="80"/>
  <c r="C185" i="80"/>
  <c r="M184" i="80"/>
  <c r="H184" i="80"/>
  <c r="C184" i="80"/>
  <c r="F161" i="80"/>
  <c r="H161" i="80" s="1"/>
  <c r="F224" i="80"/>
  <c r="K223" i="80"/>
  <c r="F221" i="80"/>
  <c r="K220" i="80"/>
  <c r="F218" i="80"/>
  <c r="F217" i="80"/>
  <c r="G129" i="80"/>
  <c r="L126" i="80"/>
  <c r="G126" i="80"/>
  <c r="L124" i="80"/>
  <c r="G124" i="80"/>
  <c r="L123" i="80"/>
  <c r="G123" i="80"/>
  <c r="D123" i="80"/>
  <c r="L119" i="80"/>
  <c r="L118" i="80"/>
  <c r="G118" i="80"/>
  <c r="D118" i="80"/>
  <c r="L117" i="80"/>
  <c r="G117" i="80"/>
  <c r="G116" i="80"/>
  <c r="G115" i="80"/>
  <c r="D115" i="80"/>
  <c r="L114" i="80"/>
  <c r="G114" i="80"/>
  <c r="L113" i="80"/>
  <c r="G113" i="80"/>
  <c r="L112" i="80"/>
  <c r="G112" i="80"/>
  <c r="D112" i="80"/>
  <c r="L111" i="80"/>
  <c r="K98" i="80"/>
  <c r="F102" i="80"/>
  <c r="G102" i="80" s="1"/>
  <c r="K101" i="80"/>
  <c r="L101" i="80" s="1"/>
  <c r="F101" i="80"/>
  <c r="G76" i="80" s="1"/>
  <c r="K100" i="80"/>
  <c r="F100" i="80"/>
  <c r="G100" i="80" s="1"/>
  <c r="K99" i="80"/>
  <c r="L99" i="80" s="1"/>
  <c r="F184" i="80"/>
  <c r="P165" i="78"/>
  <c r="P164" i="78" s="1"/>
  <c r="P163" i="78"/>
  <c r="P162" i="78"/>
  <c r="P158" i="78"/>
  <c r="P157" i="78"/>
  <c r="P156" i="78"/>
  <c r="P155" i="78"/>
  <c r="P153" i="78"/>
  <c r="P129" i="78"/>
  <c r="P128" i="78"/>
  <c r="P127" i="78"/>
  <c r="P126" i="78"/>
  <c r="P125" i="78"/>
  <c r="P124" i="78"/>
  <c r="P123" i="78"/>
  <c r="P122" i="78"/>
  <c r="P121" i="78"/>
  <c r="P119" i="78"/>
  <c r="P118" i="78"/>
  <c r="P117" i="78"/>
  <c r="P116" i="78"/>
  <c r="P115" i="78"/>
  <c r="P114" i="78"/>
  <c r="P113" i="78"/>
  <c r="P112" i="78"/>
  <c r="P111" i="78"/>
  <c r="P79" i="78"/>
  <c r="P78" i="78"/>
  <c r="P77" i="78"/>
  <c r="P76" i="78"/>
  <c r="P75" i="78"/>
  <c r="P74" i="78"/>
  <c r="P73" i="78"/>
  <c r="P72" i="78"/>
  <c r="P71" i="78"/>
  <c r="P54" i="78"/>
  <c r="P53" i="78"/>
  <c r="P52" i="78"/>
  <c r="P51" i="78"/>
  <c r="P50" i="78"/>
  <c r="P49" i="78"/>
  <c r="P48" i="78"/>
  <c r="P47" i="78"/>
  <c r="P46" i="78"/>
  <c r="P29" i="78"/>
  <c r="P28" i="78"/>
  <c r="P27" i="78"/>
  <c r="P26" i="78"/>
  <c r="P25" i="78"/>
  <c r="P24" i="78"/>
  <c r="P23" i="78"/>
  <c r="P22" i="78"/>
  <c r="P21" i="78"/>
  <c r="H174" i="78"/>
  <c r="F165" i="78"/>
  <c r="F164" i="78" s="1"/>
  <c r="C165" i="78"/>
  <c r="F163" i="78"/>
  <c r="C163" i="78"/>
  <c r="F162" i="78"/>
  <c r="C162" i="78"/>
  <c r="F158" i="78"/>
  <c r="C158" i="78"/>
  <c r="F157" i="78"/>
  <c r="C157" i="78"/>
  <c r="F156" i="78"/>
  <c r="C156" i="78"/>
  <c r="F155" i="78"/>
  <c r="C155" i="78"/>
  <c r="H154" i="78"/>
  <c r="F153" i="78"/>
  <c r="C153" i="78"/>
  <c r="K226" i="78"/>
  <c r="K225" i="78"/>
  <c r="M149" i="78"/>
  <c r="K224" i="78"/>
  <c r="F224" i="78"/>
  <c r="M148" i="78"/>
  <c r="K223" i="78"/>
  <c r="K222" i="78"/>
  <c r="K220" i="78"/>
  <c r="H144" i="78"/>
  <c r="K219" i="78"/>
  <c r="C219" i="78"/>
  <c r="K218" i="78"/>
  <c r="C218" i="78"/>
  <c r="C217" i="78"/>
  <c r="K216" i="78"/>
  <c r="C215" i="78"/>
  <c r="C214" i="78"/>
  <c r="K129" i="78"/>
  <c r="F129" i="78"/>
  <c r="C129" i="78"/>
  <c r="K128" i="78"/>
  <c r="F128" i="78"/>
  <c r="C128" i="78"/>
  <c r="K127" i="78"/>
  <c r="F127" i="78"/>
  <c r="C127" i="78"/>
  <c r="K126" i="78"/>
  <c r="F126" i="78"/>
  <c r="C126" i="78"/>
  <c r="K125" i="78"/>
  <c r="F125" i="78"/>
  <c r="C125" i="78"/>
  <c r="K124" i="78"/>
  <c r="L124" i="78" s="1"/>
  <c r="F124" i="78"/>
  <c r="C124" i="78"/>
  <c r="D124" i="78" s="1"/>
  <c r="K123" i="78"/>
  <c r="F123" i="78"/>
  <c r="C123" i="78"/>
  <c r="D123" i="78" s="1"/>
  <c r="K122" i="78"/>
  <c r="F122" i="78"/>
  <c r="C122" i="78"/>
  <c r="K121" i="78"/>
  <c r="L121" i="78" s="1"/>
  <c r="F121" i="78"/>
  <c r="C121" i="78"/>
  <c r="K119" i="78"/>
  <c r="F119" i="78"/>
  <c r="C119" i="78"/>
  <c r="K118" i="78"/>
  <c r="L118" i="78" s="1"/>
  <c r="F118" i="78"/>
  <c r="C118" i="78"/>
  <c r="K117" i="78"/>
  <c r="L117" i="78" s="1"/>
  <c r="F117" i="78"/>
  <c r="C117" i="78"/>
  <c r="K116" i="78"/>
  <c r="L116" i="78" s="1"/>
  <c r="F116" i="78"/>
  <c r="C116" i="78"/>
  <c r="K115" i="78"/>
  <c r="F115" i="78"/>
  <c r="C115" i="78"/>
  <c r="D115" i="78" s="1"/>
  <c r="K114" i="78"/>
  <c r="L114" i="78" s="1"/>
  <c r="F114" i="78"/>
  <c r="C114" i="78"/>
  <c r="K113" i="78"/>
  <c r="F113" i="78"/>
  <c r="C113" i="78"/>
  <c r="K112" i="78"/>
  <c r="F112" i="78"/>
  <c r="C112" i="78"/>
  <c r="K111" i="78"/>
  <c r="L111" i="78" s="1"/>
  <c r="F111" i="78"/>
  <c r="C111" i="78"/>
  <c r="K79" i="78"/>
  <c r="F79" i="78"/>
  <c r="C79" i="78"/>
  <c r="K78" i="78"/>
  <c r="F78" i="78"/>
  <c r="C78" i="78"/>
  <c r="K77" i="78"/>
  <c r="F77" i="78"/>
  <c r="C77" i="78"/>
  <c r="K76" i="78"/>
  <c r="F76" i="78"/>
  <c r="C76" i="78"/>
  <c r="K75" i="78"/>
  <c r="F75" i="78"/>
  <c r="C75" i="78"/>
  <c r="K74" i="78"/>
  <c r="F74" i="78"/>
  <c r="C74" i="78"/>
  <c r="K73" i="78"/>
  <c r="F73" i="78"/>
  <c r="C73" i="78"/>
  <c r="K72" i="78"/>
  <c r="F72" i="78"/>
  <c r="C72" i="78"/>
  <c r="K71" i="78"/>
  <c r="F71" i="78"/>
  <c r="C71" i="78"/>
  <c r="K69" i="78"/>
  <c r="F69" i="78"/>
  <c r="K68" i="78"/>
  <c r="F68" i="78"/>
  <c r="K67" i="78"/>
  <c r="F67" i="78"/>
  <c r="K66" i="78"/>
  <c r="F66" i="78"/>
  <c r="K65" i="78"/>
  <c r="F65" i="78"/>
  <c r="K64" i="78"/>
  <c r="F64" i="78"/>
  <c r="K63" i="78"/>
  <c r="F63" i="78"/>
  <c r="K62" i="78"/>
  <c r="F62" i="78"/>
  <c r="K61" i="78"/>
  <c r="F61" i="78"/>
  <c r="K54" i="78"/>
  <c r="F54" i="78"/>
  <c r="C54" i="78"/>
  <c r="K53" i="78"/>
  <c r="F53" i="78"/>
  <c r="C53" i="78"/>
  <c r="K52" i="78"/>
  <c r="F52" i="78"/>
  <c r="C52" i="78"/>
  <c r="K51" i="78"/>
  <c r="F51" i="78"/>
  <c r="C51" i="78"/>
  <c r="K50" i="78"/>
  <c r="F50" i="78"/>
  <c r="C50" i="78"/>
  <c r="K49" i="78"/>
  <c r="F49" i="78"/>
  <c r="C49" i="78"/>
  <c r="K48" i="78"/>
  <c r="F48" i="78"/>
  <c r="C48" i="78"/>
  <c r="K47" i="78"/>
  <c r="F47" i="78"/>
  <c r="C47" i="78"/>
  <c r="K46" i="78"/>
  <c r="F46" i="78"/>
  <c r="C46" i="78"/>
  <c r="K44" i="78"/>
  <c r="F44" i="78"/>
  <c r="K43" i="78"/>
  <c r="F43" i="78"/>
  <c r="K42" i="78"/>
  <c r="F42" i="78"/>
  <c r="K41" i="78"/>
  <c r="F41" i="78"/>
  <c r="K40" i="78"/>
  <c r="F40" i="78"/>
  <c r="K39" i="78"/>
  <c r="F39" i="78"/>
  <c r="K38" i="78"/>
  <c r="F38" i="78"/>
  <c r="K37" i="78"/>
  <c r="F37" i="78"/>
  <c r="K36" i="78"/>
  <c r="F36" i="78"/>
  <c r="K29" i="78"/>
  <c r="F29" i="78"/>
  <c r="C29" i="78"/>
  <c r="K28" i="78"/>
  <c r="F28" i="78"/>
  <c r="C28" i="78"/>
  <c r="K27" i="78"/>
  <c r="F27" i="78"/>
  <c r="C27" i="78"/>
  <c r="K26" i="78"/>
  <c r="F26" i="78"/>
  <c r="C26" i="78"/>
  <c r="K25" i="78"/>
  <c r="F25" i="78"/>
  <c r="C25" i="78"/>
  <c r="K24" i="78"/>
  <c r="K99" i="78" s="1"/>
  <c r="L49" i="78" s="1"/>
  <c r="F24" i="78"/>
  <c r="C24" i="78"/>
  <c r="K23" i="78"/>
  <c r="F23" i="78"/>
  <c r="C23" i="78"/>
  <c r="K22" i="78"/>
  <c r="F22" i="78"/>
  <c r="C22" i="78"/>
  <c r="K21" i="78"/>
  <c r="F21" i="78"/>
  <c r="C21" i="78"/>
  <c r="K19" i="78"/>
  <c r="F19" i="78"/>
  <c r="K18" i="78"/>
  <c r="F18" i="78"/>
  <c r="K17" i="78"/>
  <c r="F17" i="78"/>
  <c r="K16" i="78"/>
  <c r="F16" i="78"/>
  <c r="K15" i="78"/>
  <c r="F15" i="78"/>
  <c r="K14" i="78"/>
  <c r="F14" i="78"/>
  <c r="K13" i="78"/>
  <c r="F13" i="78"/>
  <c r="K12" i="78"/>
  <c r="F12" i="78"/>
  <c r="K11" i="78"/>
  <c r="F11" i="78"/>
  <c r="C224" i="78"/>
  <c r="C220" i="78"/>
  <c r="K185" i="78"/>
  <c r="H185" i="78"/>
  <c r="F185" i="78"/>
  <c r="C185" i="78"/>
  <c r="M184" i="78"/>
  <c r="H184" i="78"/>
  <c r="C184" i="78"/>
  <c r="F161" i="78"/>
  <c r="F226" i="78"/>
  <c r="F225" i="78"/>
  <c r="F222" i="78"/>
  <c r="F221" i="78"/>
  <c r="F218" i="78"/>
  <c r="K217" i="78"/>
  <c r="F217" i="78"/>
  <c r="F216" i="78"/>
  <c r="C216" i="78"/>
  <c r="F214" i="78"/>
  <c r="G129" i="78"/>
  <c r="D129" i="78"/>
  <c r="L126" i="78"/>
  <c r="G126" i="78"/>
  <c r="G124" i="78"/>
  <c r="L123" i="78"/>
  <c r="G123" i="78"/>
  <c r="G121" i="78"/>
  <c r="L119" i="78"/>
  <c r="G119" i="78"/>
  <c r="D119" i="78"/>
  <c r="G118" i="78"/>
  <c r="G117" i="78"/>
  <c r="G116" i="78"/>
  <c r="L115" i="78"/>
  <c r="G115" i="78"/>
  <c r="G114" i="78"/>
  <c r="L113" i="78"/>
  <c r="G113" i="78"/>
  <c r="G112" i="78"/>
  <c r="G111" i="78"/>
  <c r="F110" i="78"/>
  <c r="K101" i="78"/>
  <c r="L101" i="78" s="1"/>
  <c r="K97" i="78"/>
  <c r="L97" i="78" s="1"/>
  <c r="C104" i="78"/>
  <c r="F103" i="78"/>
  <c r="G103" i="78" s="1"/>
  <c r="F102" i="78"/>
  <c r="F101" i="78"/>
  <c r="G101" i="78" s="1"/>
  <c r="F99" i="78"/>
  <c r="G24" i="78" s="1"/>
  <c r="F98" i="78"/>
  <c r="G98" i="78" s="1"/>
  <c r="F184" i="78"/>
  <c r="C170" i="77"/>
  <c r="C224" i="77"/>
  <c r="C214" i="77"/>
  <c r="C129" i="77"/>
  <c r="C128" i="77"/>
  <c r="C127" i="77"/>
  <c r="C126" i="77"/>
  <c r="C125" i="77"/>
  <c r="C124" i="77"/>
  <c r="C123" i="77"/>
  <c r="D123" i="77" s="1"/>
  <c r="C122" i="77"/>
  <c r="C121" i="77"/>
  <c r="C119" i="77"/>
  <c r="C118" i="77"/>
  <c r="C117" i="77"/>
  <c r="C116" i="77"/>
  <c r="C115" i="77"/>
  <c r="D115" i="77" s="1"/>
  <c r="C114" i="77"/>
  <c r="D114" i="77" s="1"/>
  <c r="C113" i="77"/>
  <c r="C112" i="77"/>
  <c r="C111" i="77"/>
  <c r="C79" i="77"/>
  <c r="C78" i="77"/>
  <c r="C77" i="77"/>
  <c r="C76" i="77"/>
  <c r="C75" i="77"/>
  <c r="C74" i="77"/>
  <c r="C73" i="77"/>
  <c r="C72" i="77"/>
  <c r="C71" i="77"/>
  <c r="C54" i="77"/>
  <c r="C53" i="77"/>
  <c r="C52" i="77"/>
  <c r="C51" i="77"/>
  <c r="C50" i="77"/>
  <c r="C49" i="77"/>
  <c r="C48" i="77"/>
  <c r="C47" i="77"/>
  <c r="C46" i="77"/>
  <c r="C29" i="77"/>
  <c r="C28" i="77"/>
  <c r="C27" i="77"/>
  <c r="C26" i="77"/>
  <c r="C25" i="77"/>
  <c r="C24" i="77"/>
  <c r="C23" i="77"/>
  <c r="C22" i="77"/>
  <c r="C21" i="77"/>
  <c r="C221" i="77"/>
  <c r="D124" i="77"/>
  <c r="D121" i="77"/>
  <c r="D119" i="77"/>
  <c r="D112" i="77"/>
  <c r="K226" i="77"/>
  <c r="F224" i="77"/>
  <c r="K185" i="77"/>
  <c r="H185" i="77"/>
  <c r="F185" i="77"/>
  <c r="C185" i="77"/>
  <c r="M184" i="77"/>
  <c r="H184" i="77"/>
  <c r="C184" i="77"/>
  <c r="K224" i="77"/>
  <c r="F223" i="77"/>
  <c r="C223" i="77"/>
  <c r="F222" i="77"/>
  <c r="F220" i="77"/>
  <c r="F218" i="77"/>
  <c r="C216" i="77"/>
  <c r="F215" i="77"/>
  <c r="L126" i="77"/>
  <c r="G126" i="77"/>
  <c r="D126" i="77"/>
  <c r="L124" i="77"/>
  <c r="G124" i="77"/>
  <c r="L123" i="77"/>
  <c r="G123" i="77"/>
  <c r="L121" i="77"/>
  <c r="L119" i="77"/>
  <c r="G119" i="77"/>
  <c r="L118" i="77"/>
  <c r="G118" i="77"/>
  <c r="L117" i="77"/>
  <c r="G117" i="77"/>
  <c r="D117" i="77"/>
  <c r="G116" i="77"/>
  <c r="L115" i="77"/>
  <c r="G115" i="77"/>
  <c r="G114" i="77"/>
  <c r="L113" i="77"/>
  <c r="G113" i="77"/>
  <c r="D113" i="77"/>
  <c r="L112" i="77"/>
  <c r="G112" i="77"/>
  <c r="G111" i="77"/>
  <c r="K103" i="77"/>
  <c r="L28" i="77" s="1"/>
  <c r="F97" i="77"/>
  <c r="G97" i="77" s="1"/>
  <c r="C222" i="75"/>
  <c r="C220" i="75"/>
  <c r="C219" i="75"/>
  <c r="C218" i="75"/>
  <c r="C215" i="75"/>
  <c r="C129" i="75"/>
  <c r="D129" i="75" s="1"/>
  <c r="C128" i="75"/>
  <c r="C127" i="75"/>
  <c r="C126" i="75"/>
  <c r="C125" i="75"/>
  <c r="C124" i="75"/>
  <c r="C123" i="75"/>
  <c r="C122" i="75"/>
  <c r="C121" i="75"/>
  <c r="C119" i="75"/>
  <c r="C118" i="75"/>
  <c r="C117" i="75"/>
  <c r="C116" i="75"/>
  <c r="C115" i="75"/>
  <c r="C114" i="75"/>
  <c r="C113" i="75"/>
  <c r="C112" i="75"/>
  <c r="C111" i="75"/>
  <c r="D111" i="75" s="1"/>
  <c r="C79" i="75"/>
  <c r="C78" i="75"/>
  <c r="C77" i="75"/>
  <c r="C76" i="75"/>
  <c r="C75" i="75"/>
  <c r="C74" i="75"/>
  <c r="C73" i="75"/>
  <c r="C72" i="75"/>
  <c r="C71" i="75"/>
  <c r="C54" i="75"/>
  <c r="C53" i="75"/>
  <c r="C52" i="75"/>
  <c r="C51" i="75"/>
  <c r="C50" i="75"/>
  <c r="C49" i="75"/>
  <c r="C48" i="75"/>
  <c r="C47" i="75"/>
  <c r="C46" i="75"/>
  <c r="C29" i="75"/>
  <c r="C28" i="75"/>
  <c r="C27" i="75"/>
  <c r="C26" i="75"/>
  <c r="C25" i="75"/>
  <c r="C24" i="75"/>
  <c r="C23" i="75"/>
  <c r="C22" i="75"/>
  <c r="C21" i="75"/>
  <c r="K221" i="75"/>
  <c r="F215" i="75"/>
  <c r="K185" i="75"/>
  <c r="H185" i="75"/>
  <c r="F185" i="75"/>
  <c r="C185" i="75"/>
  <c r="M184" i="75"/>
  <c r="H184" i="75"/>
  <c r="C184" i="75"/>
  <c r="K223" i="75"/>
  <c r="F223" i="75"/>
  <c r="L126" i="75"/>
  <c r="G126" i="75"/>
  <c r="D126" i="75"/>
  <c r="L124" i="75"/>
  <c r="G124" i="75"/>
  <c r="L123" i="75"/>
  <c r="G123" i="75"/>
  <c r="D123" i="75"/>
  <c r="L121" i="75"/>
  <c r="D121" i="75"/>
  <c r="G119" i="75"/>
  <c r="G118" i="75"/>
  <c r="D118" i="75"/>
  <c r="L117" i="75"/>
  <c r="G117" i="75"/>
  <c r="D117" i="75"/>
  <c r="G116" i="75"/>
  <c r="L115" i="75"/>
  <c r="G115" i="75"/>
  <c r="L114" i="75"/>
  <c r="G114" i="75"/>
  <c r="L113" i="75"/>
  <c r="L112" i="75"/>
  <c r="G112" i="75"/>
  <c r="D112" i="75"/>
  <c r="L111" i="75"/>
  <c r="K103" i="75"/>
  <c r="L103" i="75" s="1"/>
  <c r="F104" i="75"/>
  <c r="G104" i="75" s="1"/>
  <c r="F102" i="75"/>
  <c r="G102" i="75" s="1"/>
  <c r="K99" i="75"/>
  <c r="L99" i="75" s="1"/>
  <c r="K97" i="75"/>
  <c r="F96" i="75"/>
  <c r="G46" i="75" s="1"/>
  <c r="K5" i="75"/>
  <c r="F184" i="75"/>
  <c r="C223" i="74"/>
  <c r="C220" i="74"/>
  <c r="C219" i="74"/>
  <c r="C217" i="74"/>
  <c r="C216" i="74"/>
  <c r="C215" i="74"/>
  <c r="C129" i="74"/>
  <c r="D129" i="74" s="1"/>
  <c r="C128" i="74"/>
  <c r="C127" i="74"/>
  <c r="C126" i="74"/>
  <c r="C125" i="74"/>
  <c r="C124" i="74"/>
  <c r="C123" i="74"/>
  <c r="C122" i="74"/>
  <c r="C121" i="74"/>
  <c r="D121" i="74" s="1"/>
  <c r="C119" i="74"/>
  <c r="C118" i="74"/>
  <c r="D118" i="74" s="1"/>
  <c r="C117" i="74"/>
  <c r="C116" i="74"/>
  <c r="C115" i="74"/>
  <c r="C114" i="74"/>
  <c r="C113" i="74"/>
  <c r="C112" i="74"/>
  <c r="D112" i="74" s="1"/>
  <c r="C111" i="74"/>
  <c r="C79" i="74"/>
  <c r="C78" i="74"/>
  <c r="C77" i="74"/>
  <c r="C76" i="74"/>
  <c r="C75" i="74"/>
  <c r="C74" i="74"/>
  <c r="C73" i="74"/>
  <c r="C72" i="74"/>
  <c r="C71" i="74"/>
  <c r="C70" i="74" s="1"/>
  <c r="C54" i="74"/>
  <c r="C53" i="74"/>
  <c r="C52" i="74"/>
  <c r="C51" i="74"/>
  <c r="C50" i="74"/>
  <c r="C49" i="74"/>
  <c r="C99" i="74" s="1"/>
  <c r="C48" i="74"/>
  <c r="C47" i="74"/>
  <c r="C46" i="74"/>
  <c r="C29" i="74"/>
  <c r="C28" i="74"/>
  <c r="C27" i="74"/>
  <c r="C26" i="74"/>
  <c r="C25" i="74"/>
  <c r="C24" i="74"/>
  <c r="C23" i="74"/>
  <c r="C22" i="74"/>
  <c r="C21" i="74"/>
  <c r="F223" i="74"/>
  <c r="C221" i="74"/>
  <c r="F219" i="74"/>
  <c r="K214" i="74"/>
  <c r="K185" i="74"/>
  <c r="H185" i="74"/>
  <c r="F185" i="74"/>
  <c r="C185" i="74"/>
  <c r="M184" i="74"/>
  <c r="H184" i="74"/>
  <c r="C184" i="74"/>
  <c r="F170" i="74"/>
  <c r="K224" i="74"/>
  <c r="C224" i="74"/>
  <c r="K221" i="74"/>
  <c r="K220" i="74"/>
  <c r="F218" i="74"/>
  <c r="K216" i="74"/>
  <c r="F215" i="74"/>
  <c r="F214" i="74"/>
  <c r="L129" i="74"/>
  <c r="G129" i="74"/>
  <c r="L126" i="74"/>
  <c r="G126" i="74"/>
  <c r="L124" i="74"/>
  <c r="G124" i="74"/>
  <c r="G121" i="74"/>
  <c r="L119" i="74"/>
  <c r="D119" i="74"/>
  <c r="L118" i="74"/>
  <c r="G118" i="74"/>
  <c r="L117" i="74"/>
  <c r="G117" i="74"/>
  <c r="D117" i="74"/>
  <c r="G116" i="74"/>
  <c r="L115" i="74"/>
  <c r="G115" i="74"/>
  <c r="L114" i="74"/>
  <c r="G114" i="74"/>
  <c r="G113" i="74"/>
  <c r="D113" i="74"/>
  <c r="L112" i="74"/>
  <c r="G112" i="74"/>
  <c r="L111" i="74"/>
  <c r="D111" i="74"/>
  <c r="F104" i="74"/>
  <c r="G29" i="74" s="1"/>
  <c r="K103" i="74"/>
  <c r="L103" i="74" s="1"/>
  <c r="C101" i="74"/>
  <c r="D26" i="74" s="1"/>
  <c r="K100" i="74"/>
  <c r="F100" i="74"/>
  <c r="G100" i="74" s="1"/>
  <c r="K99" i="74"/>
  <c r="L99" i="74" s="1"/>
  <c r="F184" i="74"/>
  <c r="P129" i="73"/>
  <c r="P128" i="73"/>
  <c r="P127" i="73"/>
  <c r="P126" i="73"/>
  <c r="P125" i="73"/>
  <c r="P124" i="73"/>
  <c r="P123" i="73"/>
  <c r="P122" i="73"/>
  <c r="P121" i="73"/>
  <c r="P119" i="73"/>
  <c r="P118" i="73"/>
  <c r="P117" i="73"/>
  <c r="P116" i="73"/>
  <c r="P115" i="73"/>
  <c r="P114" i="73"/>
  <c r="P113" i="73"/>
  <c r="P112" i="73"/>
  <c r="P111" i="73"/>
  <c r="P79" i="73"/>
  <c r="P78" i="73"/>
  <c r="P77" i="73"/>
  <c r="P76" i="73"/>
  <c r="P75" i="73"/>
  <c r="P74" i="73"/>
  <c r="P73" i="73"/>
  <c r="P72" i="73"/>
  <c r="P71" i="73"/>
  <c r="P54" i="73"/>
  <c r="P53" i="73"/>
  <c r="P52" i="73"/>
  <c r="P51" i="73"/>
  <c r="P50" i="73"/>
  <c r="P49" i="73"/>
  <c r="P48" i="73"/>
  <c r="P47" i="73"/>
  <c r="P46" i="73"/>
  <c r="P29" i="73"/>
  <c r="P28" i="73"/>
  <c r="P27" i="73"/>
  <c r="P26" i="73"/>
  <c r="P25" i="73"/>
  <c r="P24" i="73"/>
  <c r="P23" i="73"/>
  <c r="P22" i="73"/>
  <c r="P21" i="73"/>
  <c r="K165" i="73"/>
  <c r="K164" i="73" s="1"/>
  <c r="F165" i="73"/>
  <c r="F164" i="73" s="1"/>
  <c r="C165" i="73"/>
  <c r="K163" i="73"/>
  <c r="F163" i="73"/>
  <c r="C163" i="73"/>
  <c r="K162" i="73"/>
  <c r="F162" i="73"/>
  <c r="C162" i="73"/>
  <c r="H157" i="73"/>
  <c r="K226" i="73"/>
  <c r="H148" i="73"/>
  <c r="C224" i="73"/>
  <c r="K222" i="73"/>
  <c r="H146" i="73"/>
  <c r="H144" i="73"/>
  <c r="C220" i="73"/>
  <c r="K219" i="73"/>
  <c r="H143" i="73"/>
  <c r="C219" i="73"/>
  <c r="H142" i="73"/>
  <c r="C218" i="73"/>
  <c r="H141" i="73"/>
  <c r="C217" i="73"/>
  <c r="H140" i="73"/>
  <c r="C216" i="73"/>
  <c r="K215" i="73"/>
  <c r="H139" i="73"/>
  <c r="C215" i="73"/>
  <c r="K214" i="73"/>
  <c r="H138" i="73"/>
  <c r="C214" i="73"/>
  <c r="K129" i="73"/>
  <c r="F129" i="73"/>
  <c r="G129" i="73" s="1"/>
  <c r="C129" i="73"/>
  <c r="K128" i="73"/>
  <c r="F128" i="73"/>
  <c r="C128" i="73"/>
  <c r="K127" i="73"/>
  <c r="F127" i="73"/>
  <c r="C127" i="73"/>
  <c r="K126" i="73"/>
  <c r="F126" i="73"/>
  <c r="C126" i="73"/>
  <c r="K125" i="73"/>
  <c r="F125" i="73"/>
  <c r="C125" i="73"/>
  <c r="K124" i="73"/>
  <c r="F124" i="73"/>
  <c r="C124" i="73"/>
  <c r="K123" i="73"/>
  <c r="F123" i="73"/>
  <c r="C123" i="73"/>
  <c r="K122" i="73"/>
  <c r="F122" i="73"/>
  <c r="C122" i="73"/>
  <c r="K121" i="73"/>
  <c r="F121" i="73"/>
  <c r="G121" i="73" s="1"/>
  <c r="C121" i="73"/>
  <c r="K119" i="73"/>
  <c r="F119" i="73"/>
  <c r="C119" i="73"/>
  <c r="K118" i="73"/>
  <c r="F118" i="73"/>
  <c r="C118" i="73"/>
  <c r="K117" i="73"/>
  <c r="L117" i="73" s="1"/>
  <c r="F117" i="73"/>
  <c r="C117" i="73"/>
  <c r="K116" i="73"/>
  <c r="F116" i="73"/>
  <c r="C116" i="73"/>
  <c r="K115" i="73"/>
  <c r="F115" i="73"/>
  <c r="C115" i="73"/>
  <c r="K114" i="73"/>
  <c r="F114" i="73"/>
  <c r="C114" i="73"/>
  <c r="K113" i="73"/>
  <c r="L113" i="73" s="1"/>
  <c r="F113" i="73"/>
  <c r="C113" i="73"/>
  <c r="K112" i="73"/>
  <c r="F112" i="73"/>
  <c r="C112" i="73"/>
  <c r="K111" i="73"/>
  <c r="F111" i="73"/>
  <c r="C111" i="73"/>
  <c r="K79" i="73"/>
  <c r="F79" i="73"/>
  <c r="C79" i="73"/>
  <c r="K78" i="73"/>
  <c r="F78" i="73"/>
  <c r="C78" i="73"/>
  <c r="K77" i="73"/>
  <c r="F77" i="73"/>
  <c r="C77" i="73"/>
  <c r="K76" i="73"/>
  <c r="F76" i="73"/>
  <c r="C76" i="73"/>
  <c r="K75" i="73"/>
  <c r="F75" i="73"/>
  <c r="C75" i="73"/>
  <c r="K74" i="73"/>
  <c r="F74" i="73"/>
  <c r="C74" i="73"/>
  <c r="K73" i="73"/>
  <c r="F73" i="73"/>
  <c r="C73" i="73"/>
  <c r="K72" i="73"/>
  <c r="F72" i="73"/>
  <c r="C72" i="73"/>
  <c r="K71" i="73"/>
  <c r="F71" i="73"/>
  <c r="C71" i="73"/>
  <c r="K69" i="73"/>
  <c r="F69" i="73"/>
  <c r="K68" i="73"/>
  <c r="F68" i="73"/>
  <c r="K67" i="73"/>
  <c r="F67" i="73"/>
  <c r="K66" i="73"/>
  <c r="F66" i="73"/>
  <c r="K65" i="73"/>
  <c r="F65" i="73"/>
  <c r="K64" i="73"/>
  <c r="F64" i="73"/>
  <c r="F60" i="73" s="1"/>
  <c r="K63" i="73"/>
  <c r="F63" i="73"/>
  <c r="K62" i="73"/>
  <c r="F62" i="73"/>
  <c r="K61" i="73"/>
  <c r="F61" i="73"/>
  <c r="K54" i="73"/>
  <c r="F54" i="73"/>
  <c r="C54" i="73"/>
  <c r="K53" i="73"/>
  <c r="F53" i="73"/>
  <c r="C53" i="73"/>
  <c r="K52" i="73"/>
  <c r="F52" i="73"/>
  <c r="C52" i="73"/>
  <c r="K51" i="73"/>
  <c r="F51" i="73"/>
  <c r="C51" i="73"/>
  <c r="K50" i="73"/>
  <c r="F50" i="73"/>
  <c r="C50" i="73"/>
  <c r="K49" i="73"/>
  <c r="F49" i="73"/>
  <c r="C49" i="73"/>
  <c r="K48" i="73"/>
  <c r="F48" i="73"/>
  <c r="C48" i="73"/>
  <c r="K47" i="73"/>
  <c r="F47" i="73"/>
  <c r="C47" i="73"/>
  <c r="K46" i="73"/>
  <c r="F46" i="73"/>
  <c r="C46" i="73"/>
  <c r="K44" i="73"/>
  <c r="F44" i="73"/>
  <c r="K43" i="73"/>
  <c r="F43" i="73"/>
  <c r="K42" i="73"/>
  <c r="F42" i="73"/>
  <c r="K41" i="73"/>
  <c r="F41" i="73"/>
  <c r="K40" i="73"/>
  <c r="F40" i="73"/>
  <c r="K39" i="73"/>
  <c r="F39" i="73"/>
  <c r="K38" i="73"/>
  <c r="F38" i="73"/>
  <c r="K37" i="73"/>
  <c r="F37" i="73"/>
  <c r="K36" i="73"/>
  <c r="F36" i="73"/>
  <c r="K29" i="73"/>
  <c r="F29" i="73"/>
  <c r="C29" i="73"/>
  <c r="K28" i="73"/>
  <c r="F28" i="73"/>
  <c r="C28" i="73"/>
  <c r="K27" i="73"/>
  <c r="F27" i="73"/>
  <c r="C27" i="73"/>
  <c r="K26" i="73"/>
  <c r="F26" i="73"/>
  <c r="C26" i="73"/>
  <c r="K25" i="73"/>
  <c r="F25" i="73"/>
  <c r="C25" i="73"/>
  <c r="K24" i="73"/>
  <c r="K99" i="73" s="1"/>
  <c r="F24" i="73"/>
  <c r="C24" i="73"/>
  <c r="K23" i="73"/>
  <c r="F23" i="73"/>
  <c r="F98" i="73" s="1"/>
  <c r="G98" i="73" s="1"/>
  <c r="C23" i="73"/>
  <c r="K22" i="73"/>
  <c r="F22" i="73"/>
  <c r="C22" i="73"/>
  <c r="K21" i="73"/>
  <c r="F21" i="73"/>
  <c r="C21" i="73"/>
  <c r="K19" i="73"/>
  <c r="F19" i="73"/>
  <c r="K18" i="73"/>
  <c r="F18" i="73"/>
  <c r="K17" i="73"/>
  <c r="F17" i="73"/>
  <c r="K16" i="73"/>
  <c r="F16" i="73"/>
  <c r="K15" i="73"/>
  <c r="F15" i="73"/>
  <c r="K14" i="73"/>
  <c r="F14" i="73"/>
  <c r="K13" i="73"/>
  <c r="F13" i="73"/>
  <c r="K12" i="73"/>
  <c r="F12" i="73"/>
  <c r="K11" i="73"/>
  <c r="F11" i="73"/>
  <c r="F226" i="73"/>
  <c r="K225" i="73"/>
  <c r="K224" i="73"/>
  <c r="C223" i="73"/>
  <c r="K220" i="73"/>
  <c r="F220" i="73"/>
  <c r="F219" i="73"/>
  <c r="K216" i="73"/>
  <c r="F216" i="73"/>
  <c r="F215" i="73"/>
  <c r="F214" i="73"/>
  <c r="K185" i="73"/>
  <c r="H185" i="73"/>
  <c r="F185" i="73"/>
  <c r="C185" i="73"/>
  <c r="M184" i="73"/>
  <c r="H184" i="73"/>
  <c r="C184" i="73"/>
  <c r="F225" i="73"/>
  <c r="C225" i="73"/>
  <c r="K223" i="73"/>
  <c r="F223" i="73"/>
  <c r="C222" i="73"/>
  <c r="L126" i="73"/>
  <c r="G126" i="73"/>
  <c r="D126" i="73"/>
  <c r="L124" i="73"/>
  <c r="G124" i="73"/>
  <c r="D124" i="73"/>
  <c r="L123" i="73"/>
  <c r="G123" i="73"/>
  <c r="D123" i="73"/>
  <c r="L121" i="73"/>
  <c r="L119" i="73"/>
  <c r="G119" i="73"/>
  <c r="D119" i="73"/>
  <c r="L118" i="73"/>
  <c r="G118" i="73"/>
  <c r="D118" i="73"/>
  <c r="G117" i="73"/>
  <c r="D117" i="73"/>
  <c r="L116" i="73"/>
  <c r="G116" i="73"/>
  <c r="D116" i="73"/>
  <c r="L115" i="73"/>
  <c r="G115" i="73"/>
  <c r="D115" i="73"/>
  <c r="L114" i="73"/>
  <c r="G114" i="73"/>
  <c r="D114" i="73"/>
  <c r="G113" i="73"/>
  <c r="D113" i="73"/>
  <c r="L112" i="73"/>
  <c r="G111" i="73"/>
  <c r="D111" i="73"/>
  <c r="F45" i="73"/>
  <c r="K104" i="73"/>
  <c r="L79" i="73" s="1"/>
  <c r="F103" i="73"/>
  <c r="K96" i="73"/>
  <c r="F96" i="73"/>
  <c r="F184" i="73"/>
  <c r="C163" i="72"/>
  <c r="C162" i="72"/>
  <c r="C224" i="72"/>
  <c r="C223" i="72"/>
  <c r="C218" i="72"/>
  <c r="C217" i="72"/>
  <c r="C215" i="72"/>
  <c r="C129" i="72"/>
  <c r="C128" i="72"/>
  <c r="C127" i="72"/>
  <c r="C126" i="72"/>
  <c r="C125" i="72"/>
  <c r="C124" i="72"/>
  <c r="C123" i="72"/>
  <c r="C122" i="72"/>
  <c r="C121" i="72"/>
  <c r="C119" i="72"/>
  <c r="D119" i="72" s="1"/>
  <c r="C118" i="72"/>
  <c r="C117" i="72"/>
  <c r="C116" i="72"/>
  <c r="C115" i="72"/>
  <c r="C114" i="72"/>
  <c r="C113" i="72"/>
  <c r="C112" i="72"/>
  <c r="C111" i="72"/>
  <c r="C79" i="72"/>
  <c r="C78" i="72"/>
  <c r="C77" i="72"/>
  <c r="C76" i="72"/>
  <c r="C75" i="72"/>
  <c r="C74" i="72"/>
  <c r="C73" i="72"/>
  <c r="C72" i="72"/>
  <c r="C97" i="72" s="1"/>
  <c r="C71" i="72"/>
  <c r="C54" i="72"/>
  <c r="C53" i="72"/>
  <c r="C52" i="72"/>
  <c r="C51" i="72"/>
  <c r="C50" i="72"/>
  <c r="C49" i="72"/>
  <c r="C48" i="72"/>
  <c r="C47" i="72"/>
  <c r="C46" i="72"/>
  <c r="C29" i="72"/>
  <c r="C28" i="72"/>
  <c r="C27" i="72"/>
  <c r="C26" i="72"/>
  <c r="C25" i="72"/>
  <c r="C24" i="72"/>
  <c r="C99" i="72" s="1"/>
  <c r="C23" i="72"/>
  <c r="C22" i="72"/>
  <c r="C21" i="72"/>
  <c r="F224" i="72"/>
  <c r="F222" i="72"/>
  <c r="C220" i="72"/>
  <c r="F219" i="72"/>
  <c r="K185" i="72"/>
  <c r="H185" i="72"/>
  <c r="F185" i="72"/>
  <c r="C185" i="72"/>
  <c r="M184" i="72"/>
  <c r="H184" i="72"/>
  <c r="C184" i="72"/>
  <c r="K226" i="72"/>
  <c r="K224" i="72"/>
  <c r="K220" i="72"/>
  <c r="K216" i="72"/>
  <c r="K215" i="72"/>
  <c r="K214" i="72"/>
  <c r="L129" i="72"/>
  <c r="G126" i="72"/>
  <c r="L124" i="72"/>
  <c r="G124" i="72"/>
  <c r="D124" i="72"/>
  <c r="G123" i="72"/>
  <c r="G121" i="72"/>
  <c r="F120" i="72"/>
  <c r="G120" i="72" s="1"/>
  <c r="L119" i="72"/>
  <c r="G119" i="72"/>
  <c r="L118" i="72"/>
  <c r="G118" i="72"/>
  <c r="D118" i="72"/>
  <c r="L117" i="72"/>
  <c r="G117" i="72"/>
  <c r="D117" i="72"/>
  <c r="D116" i="72"/>
  <c r="L115" i="72"/>
  <c r="G115" i="72"/>
  <c r="L114" i="72"/>
  <c r="G114" i="72"/>
  <c r="D114" i="72"/>
  <c r="G113" i="72"/>
  <c r="L112" i="72"/>
  <c r="G112" i="72"/>
  <c r="D112" i="72"/>
  <c r="L111" i="72"/>
  <c r="G111" i="72"/>
  <c r="K100" i="72"/>
  <c r="L100" i="72" s="1"/>
  <c r="K103" i="72"/>
  <c r="L103" i="72" s="1"/>
  <c r="C102" i="72"/>
  <c r="F100" i="72"/>
  <c r="G25" i="72" s="1"/>
  <c r="F97" i="72"/>
  <c r="G97" i="72" s="1"/>
  <c r="F184" i="72"/>
  <c r="Q170" i="97"/>
  <c r="P170" i="97"/>
  <c r="O170" i="97"/>
  <c r="N170" i="97"/>
  <c r="M170" i="97"/>
  <c r="L170" i="97"/>
  <c r="J170" i="97"/>
  <c r="I170" i="97"/>
  <c r="H170" i="97"/>
  <c r="G170" i="97"/>
  <c r="F170" i="97"/>
  <c r="E170" i="97"/>
  <c r="D170" i="97"/>
  <c r="C170" i="97"/>
  <c r="Q164" i="97"/>
  <c r="P164" i="97"/>
  <c r="O164" i="97"/>
  <c r="N164" i="97"/>
  <c r="M164" i="97"/>
  <c r="L164" i="97"/>
  <c r="K164" i="97"/>
  <c r="J164" i="97"/>
  <c r="I164" i="97"/>
  <c r="H164" i="97"/>
  <c r="G164" i="97"/>
  <c r="F164" i="97"/>
  <c r="E164" i="97"/>
  <c r="D164" i="97"/>
  <c r="D160" i="97" s="1"/>
  <c r="C164" i="97"/>
  <c r="Q161" i="97"/>
  <c r="P161" i="97"/>
  <c r="O161" i="97"/>
  <c r="N161" i="97"/>
  <c r="M161" i="97"/>
  <c r="L161" i="97"/>
  <c r="K161" i="97"/>
  <c r="J161" i="97"/>
  <c r="I161" i="97"/>
  <c r="H161" i="97"/>
  <c r="G161" i="97"/>
  <c r="F161" i="97"/>
  <c r="E161" i="97"/>
  <c r="D161" i="97"/>
  <c r="C161" i="97"/>
  <c r="Q152" i="97"/>
  <c r="P152" i="97"/>
  <c r="O152" i="97"/>
  <c r="N152" i="97"/>
  <c r="M152" i="97"/>
  <c r="L152" i="97"/>
  <c r="K152" i="97"/>
  <c r="J152" i="97"/>
  <c r="I152" i="97"/>
  <c r="H152" i="97"/>
  <c r="G152" i="97"/>
  <c r="F152" i="97"/>
  <c r="E152" i="97"/>
  <c r="D152" i="97"/>
  <c r="C152" i="97"/>
  <c r="Q137" i="97"/>
  <c r="P137" i="97"/>
  <c r="O137" i="97"/>
  <c r="N137" i="97"/>
  <c r="M137" i="97"/>
  <c r="L137" i="97"/>
  <c r="K137" i="97"/>
  <c r="J137" i="97"/>
  <c r="I137" i="97"/>
  <c r="H137" i="97"/>
  <c r="G137" i="97"/>
  <c r="F137" i="97"/>
  <c r="E137" i="97"/>
  <c r="D137" i="97"/>
  <c r="C137" i="97"/>
  <c r="Q120" i="97"/>
  <c r="P120" i="97"/>
  <c r="O120" i="97"/>
  <c r="N120" i="97"/>
  <c r="M120" i="97"/>
  <c r="L120" i="97"/>
  <c r="K120" i="97"/>
  <c r="J120" i="97"/>
  <c r="I120" i="97"/>
  <c r="H120" i="97"/>
  <c r="G120" i="97"/>
  <c r="F120" i="97"/>
  <c r="E120" i="97"/>
  <c r="D120" i="97"/>
  <c r="C120" i="97"/>
  <c r="Q110" i="97"/>
  <c r="P110" i="97"/>
  <c r="O110" i="97"/>
  <c r="N110" i="97"/>
  <c r="M110" i="97"/>
  <c r="L110" i="97"/>
  <c r="K110" i="97"/>
  <c r="J110" i="97"/>
  <c r="I110" i="97"/>
  <c r="H110" i="97"/>
  <c r="G110" i="97"/>
  <c r="F110" i="97"/>
  <c r="E110" i="97"/>
  <c r="D110" i="97"/>
  <c r="D131" i="97" s="1"/>
  <c r="C110" i="97"/>
  <c r="Q104" i="97"/>
  <c r="P104" i="97"/>
  <c r="O104" i="97"/>
  <c r="N104" i="97"/>
  <c r="M104" i="97"/>
  <c r="L104" i="97"/>
  <c r="K104" i="97"/>
  <c r="J104" i="97"/>
  <c r="I104" i="97"/>
  <c r="H104" i="97"/>
  <c r="G104" i="97"/>
  <c r="F104" i="97"/>
  <c r="E104" i="97"/>
  <c r="D104" i="97"/>
  <c r="C104" i="97"/>
  <c r="Q103" i="97"/>
  <c r="P103" i="97"/>
  <c r="O103" i="97"/>
  <c r="N103" i="97"/>
  <c r="M103" i="97"/>
  <c r="L103" i="97"/>
  <c r="K103" i="97"/>
  <c r="J103" i="97"/>
  <c r="I103" i="97"/>
  <c r="H103" i="97"/>
  <c r="G103" i="97"/>
  <c r="F103" i="97"/>
  <c r="E103" i="97"/>
  <c r="D103" i="97"/>
  <c r="C103" i="97"/>
  <c r="Q102" i="97"/>
  <c r="P102" i="97"/>
  <c r="O102" i="97"/>
  <c r="N102" i="97"/>
  <c r="M102" i="97"/>
  <c r="L102" i="97"/>
  <c r="K102" i="97"/>
  <c r="J102" i="97"/>
  <c r="I102" i="97"/>
  <c r="H102" i="97"/>
  <c r="G102" i="97"/>
  <c r="F102" i="97"/>
  <c r="E102" i="97"/>
  <c r="D102" i="97"/>
  <c r="C102" i="97"/>
  <c r="Q101" i="97"/>
  <c r="P101" i="97"/>
  <c r="O101" i="97"/>
  <c r="N101" i="97"/>
  <c r="M101" i="97"/>
  <c r="L101" i="97"/>
  <c r="K101" i="97"/>
  <c r="J101" i="97"/>
  <c r="I101" i="97"/>
  <c r="H101" i="97"/>
  <c r="G101" i="97"/>
  <c r="F101" i="97"/>
  <c r="E101" i="97"/>
  <c r="D101" i="97"/>
  <c r="C101" i="97"/>
  <c r="Q100" i="97"/>
  <c r="P100" i="97"/>
  <c r="O100" i="97"/>
  <c r="N100" i="97"/>
  <c r="M100" i="97"/>
  <c r="L100" i="97"/>
  <c r="K100" i="97"/>
  <c r="J100" i="97"/>
  <c r="I100" i="97"/>
  <c r="H100" i="97"/>
  <c r="G100" i="97"/>
  <c r="F100" i="97"/>
  <c r="E100" i="97"/>
  <c r="D100" i="97"/>
  <c r="C100" i="97"/>
  <c r="Q99" i="97"/>
  <c r="P99" i="97"/>
  <c r="O99" i="97"/>
  <c r="N99" i="97"/>
  <c r="M99" i="97"/>
  <c r="L99" i="97"/>
  <c r="K99" i="97"/>
  <c r="J99" i="97"/>
  <c r="I99" i="97"/>
  <c r="H99" i="97"/>
  <c r="G99" i="97"/>
  <c r="F99" i="97"/>
  <c r="E99" i="97"/>
  <c r="D99" i="97"/>
  <c r="C99" i="97"/>
  <c r="Q98" i="97"/>
  <c r="P98" i="97"/>
  <c r="O98" i="97"/>
  <c r="N98" i="97"/>
  <c r="M98" i="97"/>
  <c r="L98" i="97"/>
  <c r="K98" i="97"/>
  <c r="J98" i="97"/>
  <c r="I98" i="97"/>
  <c r="H98" i="97"/>
  <c r="G98" i="97"/>
  <c r="F98" i="97"/>
  <c r="E98" i="97"/>
  <c r="D98" i="97"/>
  <c r="C98" i="97"/>
  <c r="Q97" i="97"/>
  <c r="P97" i="97"/>
  <c r="O97" i="97"/>
  <c r="N97" i="97"/>
  <c r="M97" i="97"/>
  <c r="L97" i="97"/>
  <c r="K97" i="97"/>
  <c r="J97" i="97"/>
  <c r="J95" i="97" s="1"/>
  <c r="I97" i="97"/>
  <c r="H97" i="97"/>
  <c r="G97" i="97"/>
  <c r="F97" i="97"/>
  <c r="E97" i="97"/>
  <c r="D97" i="97"/>
  <c r="C97" i="97"/>
  <c r="Q96" i="97"/>
  <c r="P96" i="97"/>
  <c r="O96" i="97"/>
  <c r="N96" i="97"/>
  <c r="M96" i="97"/>
  <c r="L96" i="97"/>
  <c r="K96" i="97"/>
  <c r="J96" i="97"/>
  <c r="I96" i="97"/>
  <c r="H96" i="97"/>
  <c r="G96" i="97"/>
  <c r="F96" i="97"/>
  <c r="E96" i="97"/>
  <c r="D96" i="97"/>
  <c r="C96" i="97"/>
  <c r="Q94" i="97"/>
  <c r="P94" i="97"/>
  <c r="O94" i="97"/>
  <c r="N94" i="97"/>
  <c r="M94" i="97"/>
  <c r="L94" i="97"/>
  <c r="K94" i="97"/>
  <c r="J94" i="97"/>
  <c r="I94" i="97"/>
  <c r="H94" i="97"/>
  <c r="G94" i="97"/>
  <c r="F94" i="97"/>
  <c r="E94" i="97"/>
  <c r="D94" i="97"/>
  <c r="C94" i="97"/>
  <c r="Q93" i="97"/>
  <c r="P93" i="97"/>
  <c r="O93" i="97"/>
  <c r="N93" i="97"/>
  <c r="M93" i="97"/>
  <c r="L93" i="97"/>
  <c r="K93" i="97"/>
  <c r="J93" i="97"/>
  <c r="I93" i="97"/>
  <c r="H93" i="97"/>
  <c r="G93" i="97"/>
  <c r="F93" i="97"/>
  <c r="E93" i="97"/>
  <c r="D93" i="97"/>
  <c r="C93" i="97"/>
  <c r="Q92" i="97"/>
  <c r="P92" i="97"/>
  <c r="O92" i="97"/>
  <c r="N92" i="97"/>
  <c r="M92" i="97"/>
  <c r="L92" i="97"/>
  <c r="K92" i="97"/>
  <c r="J92" i="97"/>
  <c r="I92" i="97"/>
  <c r="H92" i="97"/>
  <c r="G92" i="97"/>
  <c r="F92" i="97"/>
  <c r="E92" i="97"/>
  <c r="D92" i="97"/>
  <c r="C92" i="97"/>
  <c r="Q91" i="97"/>
  <c r="P91" i="97"/>
  <c r="O91" i="97"/>
  <c r="N91" i="97"/>
  <c r="M91" i="97"/>
  <c r="L91" i="97"/>
  <c r="K91" i="97"/>
  <c r="J91" i="97"/>
  <c r="I91" i="97"/>
  <c r="H91" i="97"/>
  <c r="G91" i="97"/>
  <c r="F91" i="97"/>
  <c r="E91" i="97"/>
  <c r="D91" i="97"/>
  <c r="C91" i="97"/>
  <c r="Q90" i="97"/>
  <c r="P90" i="97"/>
  <c r="O90" i="97"/>
  <c r="N90" i="97"/>
  <c r="M90" i="97"/>
  <c r="L90" i="97"/>
  <c r="K90" i="97"/>
  <c r="J90" i="97"/>
  <c r="I90" i="97"/>
  <c r="H90" i="97"/>
  <c r="G90" i="97"/>
  <c r="F90" i="97"/>
  <c r="E90" i="97"/>
  <c r="D90" i="97"/>
  <c r="C90" i="97"/>
  <c r="Q89" i="97"/>
  <c r="P89" i="97"/>
  <c r="O89" i="97"/>
  <c r="N89" i="97"/>
  <c r="M89" i="97"/>
  <c r="L89" i="97"/>
  <c r="K89" i="97"/>
  <c r="J89" i="97"/>
  <c r="I89" i="97"/>
  <c r="H89" i="97"/>
  <c r="G89" i="97"/>
  <c r="F89" i="97"/>
  <c r="E89" i="97"/>
  <c r="D89" i="97"/>
  <c r="C89" i="97"/>
  <c r="Q88" i="97"/>
  <c r="P88" i="97"/>
  <c r="O88" i="97"/>
  <c r="N88" i="97"/>
  <c r="M88" i="97"/>
  <c r="L88" i="97"/>
  <c r="K88" i="97"/>
  <c r="J88" i="97"/>
  <c r="I88" i="97"/>
  <c r="H88" i="97"/>
  <c r="G88" i="97"/>
  <c r="F88" i="97"/>
  <c r="E88" i="97"/>
  <c r="D88" i="97"/>
  <c r="C88" i="97"/>
  <c r="Q87" i="97"/>
  <c r="P87" i="97"/>
  <c r="O87" i="97"/>
  <c r="N87" i="97"/>
  <c r="M87" i="97"/>
  <c r="L87" i="97"/>
  <c r="K87" i="97"/>
  <c r="J87" i="97"/>
  <c r="I87" i="97"/>
  <c r="H87" i="97"/>
  <c r="G87" i="97"/>
  <c r="F87" i="97"/>
  <c r="E87" i="97"/>
  <c r="D87" i="97"/>
  <c r="C87" i="97"/>
  <c r="Q86" i="97"/>
  <c r="P86" i="97"/>
  <c r="O86" i="97"/>
  <c r="N86" i="97"/>
  <c r="M86" i="97"/>
  <c r="L86" i="97"/>
  <c r="K86" i="97"/>
  <c r="J86" i="97"/>
  <c r="I86" i="97"/>
  <c r="H86" i="97"/>
  <c r="G86" i="97"/>
  <c r="F86" i="97"/>
  <c r="E86" i="97"/>
  <c r="D86" i="97"/>
  <c r="C86" i="97"/>
  <c r="Q70" i="97"/>
  <c r="P70" i="97"/>
  <c r="O70" i="97"/>
  <c r="N70" i="97"/>
  <c r="M70" i="97"/>
  <c r="L70" i="97"/>
  <c r="K70" i="97"/>
  <c r="J70" i="97"/>
  <c r="I70" i="97"/>
  <c r="H70" i="97"/>
  <c r="G70" i="97"/>
  <c r="F70" i="97"/>
  <c r="E70" i="97"/>
  <c r="D70" i="97"/>
  <c r="C70" i="97"/>
  <c r="Q60" i="97"/>
  <c r="P60" i="97"/>
  <c r="O60" i="97"/>
  <c r="N60" i="97"/>
  <c r="M60" i="97"/>
  <c r="M81" i="97" s="1"/>
  <c r="L60" i="97"/>
  <c r="K60" i="97"/>
  <c r="J60" i="97"/>
  <c r="I60" i="97"/>
  <c r="H60" i="97"/>
  <c r="G60" i="97"/>
  <c r="F60" i="97"/>
  <c r="F81" i="97" s="1"/>
  <c r="E60" i="97"/>
  <c r="E81" i="97" s="1"/>
  <c r="D60" i="97"/>
  <c r="D81" i="97" s="1"/>
  <c r="C60" i="97"/>
  <c r="Q45" i="97"/>
  <c r="P45" i="97"/>
  <c r="O45" i="97"/>
  <c r="N45" i="97"/>
  <c r="M45" i="97"/>
  <c r="L45" i="97"/>
  <c r="K45" i="97"/>
  <c r="J45" i="97"/>
  <c r="I45" i="97"/>
  <c r="H45" i="97"/>
  <c r="G45" i="97"/>
  <c r="F45" i="97"/>
  <c r="E45" i="97"/>
  <c r="D45" i="97"/>
  <c r="C45" i="97"/>
  <c r="Q35" i="97"/>
  <c r="P35" i="97"/>
  <c r="O35" i="97"/>
  <c r="O56" i="97" s="1"/>
  <c r="N35" i="97"/>
  <c r="M35" i="97"/>
  <c r="L35" i="97"/>
  <c r="K35" i="97"/>
  <c r="J35" i="97"/>
  <c r="J56" i="97" s="1"/>
  <c r="I35" i="97"/>
  <c r="H35" i="97"/>
  <c r="G35" i="97"/>
  <c r="G56" i="97" s="1"/>
  <c r="F35" i="97"/>
  <c r="E35" i="97"/>
  <c r="D35" i="97"/>
  <c r="C35" i="97"/>
  <c r="Q20" i="97"/>
  <c r="P20" i="97"/>
  <c r="O20" i="97"/>
  <c r="N20" i="97"/>
  <c r="M20" i="97"/>
  <c r="L20" i="97"/>
  <c r="K20" i="97"/>
  <c r="J20" i="97"/>
  <c r="I20" i="97"/>
  <c r="H20" i="97"/>
  <c r="G20" i="97"/>
  <c r="F20" i="97"/>
  <c r="E20" i="97"/>
  <c r="D20" i="97"/>
  <c r="C20" i="97"/>
  <c r="Q10" i="97"/>
  <c r="Q31" i="97" s="1"/>
  <c r="P10" i="97"/>
  <c r="O10" i="97"/>
  <c r="N10" i="97"/>
  <c r="M10" i="97"/>
  <c r="L10" i="97"/>
  <c r="K10" i="97"/>
  <c r="J10" i="97"/>
  <c r="I10" i="97"/>
  <c r="H10" i="97"/>
  <c r="G10" i="97"/>
  <c r="F10" i="97"/>
  <c r="E10" i="97"/>
  <c r="E31" i="97" s="1"/>
  <c r="D10" i="97"/>
  <c r="C10" i="97"/>
  <c r="Q170" i="96"/>
  <c r="P170" i="96"/>
  <c r="O170" i="96"/>
  <c r="N170" i="96"/>
  <c r="M170" i="96"/>
  <c r="L170" i="96"/>
  <c r="K170" i="96"/>
  <c r="J170" i="96"/>
  <c r="I170" i="96"/>
  <c r="H170" i="96"/>
  <c r="G170" i="96"/>
  <c r="F170" i="96"/>
  <c r="E170" i="96"/>
  <c r="D170" i="96"/>
  <c r="C170" i="96"/>
  <c r="C164" i="96"/>
  <c r="Q161" i="96"/>
  <c r="P161" i="96"/>
  <c r="O161" i="96"/>
  <c r="O160" i="96" s="1"/>
  <c r="N161" i="96"/>
  <c r="N160" i="96" s="1"/>
  <c r="M161" i="96"/>
  <c r="L161" i="96"/>
  <c r="L160" i="96" s="1"/>
  <c r="K161" i="96"/>
  <c r="J161" i="96"/>
  <c r="I161" i="96"/>
  <c r="H161" i="96"/>
  <c r="G161" i="96"/>
  <c r="G160" i="96" s="1"/>
  <c r="F161" i="96"/>
  <c r="F160" i="96" s="1"/>
  <c r="E161" i="96"/>
  <c r="D161" i="96"/>
  <c r="D160" i="96" s="1"/>
  <c r="C161" i="96"/>
  <c r="Q152" i="96"/>
  <c r="P152" i="96"/>
  <c r="O152" i="96"/>
  <c r="N152" i="96"/>
  <c r="M152" i="96"/>
  <c r="L152" i="96"/>
  <c r="K152" i="96"/>
  <c r="J152" i="96"/>
  <c r="I152" i="96"/>
  <c r="H152" i="96"/>
  <c r="G152" i="96"/>
  <c r="F152" i="96"/>
  <c r="E152" i="96"/>
  <c r="D152" i="96"/>
  <c r="C152" i="96"/>
  <c r="Q137" i="96"/>
  <c r="P137" i="96"/>
  <c r="O137" i="96"/>
  <c r="N137" i="96"/>
  <c r="M137" i="96"/>
  <c r="L137" i="96"/>
  <c r="K137" i="96"/>
  <c r="J137" i="96"/>
  <c r="I137" i="96"/>
  <c r="H137" i="96"/>
  <c r="G137" i="96"/>
  <c r="F137" i="96"/>
  <c r="E137" i="96"/>
  <c r="D137" i="96"/>
  <c r="C137" i="96"/>
  <c r="Q120" i="96"/>
  <c r="P120" i="96"/>
  <c r="O120" i="96"/>
  <c r="N120" i="96"/>
  <c r="M120" i="96"/>
  <c r="L120" i="96"/>
  <c r="K120" i="96"/>
  <c r="J120" i="96"/>
  <c r="I120" i="96"/>
  <c r="H120" i="96"/>
  <c r="G120" i="96"/>
  <c r="F120" i="96"/>
  <c r="E120" i="96"/>
  <c r="D120" i="96"/>
  <c r="C120" i="96"/>
  <c r="Q110" i="96"/>
  <c r="P110" i="96"/>
  <c r="P131" i="96" s="1"/>
  <c r="O110" i="96"/>
  <c r="N110" i="96"/>
  <c r="M110" i="96"/>
  <c r="M131" i="96" s="1"/>
  <c r="L110" i="96"/>
  <c r="K110" i="96"/>
  <c r="J110" i="96"/>
  <c r="I110" i="96"/>
  <c r="I131" i="96" s="1"/>
  <c r="H110" i="96"/>
  <c r="H131" i="96" s="1"/>
  <c r="G110" i="96"/>
  <c r="G131" i="96" s="1"/>
  <c r="F110" i="96"/>
  <c r="E110" i="96"/>
  <c r="E131" i="96" s="1"/>
  <c r="D110" i="96"/>
  <c r="C110" i="96"/>
  <c r="Q104" i="96"/>
  <c r="P104" i="96"/>
  <c r="O104" i="96"/>
  <c r="N104" i="96"/>
  <c r="M104" i="96"/>
  <c r="L104" i="96"/>
  <c r="K104" i="96"/>
  <c r="J104" i="96"/>
  <c r="I104" i="96"/>
  <c r="H104" i="96"/>
  <c r="G104" i="96"/>
  <c r="F104" i="96"/>
  <c r="E104" i="96"/>
  <c r="D104" i="96"/>
  <c r="C104" i="96"/>
  <c r="Q103" i="96"/>
  <c r="P103" i="96"/>
  <c r="O103" i="96"/>
  <c r="N103" i="96"/>
  <c r="M103" i="96"/>
  <c r="L103" i="96"/>
  <c r="K103" i="96"/>
  <c r="J103" i="96"/>
  <c r="I103" i="96"/>
  <c r="H103" i="96"/>
  <c r="G103" i="96"/>
  <c r="F103" i="96"/>
  <c r="E103" i="96"/>
  <c r="D103" i="96"/>
  <c r="C103" i="96"/>
  <c r="Q102" i="96"/>
  <c r="P102" i="96"/>
  <c r="O102" i="96"/>
  <c r="N102" i="96"/>
  <c r="M102" i="96"/>
  <c r="L102" i="96"/>
  <c r="K102" i="96"/>
  <c r="J102" i="96"/>
  <c r="I102" i="96"/>
  <c r="H102" i="96"/>
  <c r="G102" i="96"/>
  <c r="F102" i="96"/>
  <c r="E102" i="96"/>
  <c r="D102" i="96"/>
  <c r="C102" i="96"/>
  <c r="Q101" i="96"/>
  <c r="P101" i="96"/>
  <c r="O101" i="96"/>
  <c r="N101" i="96"/>
  <c r="M101" i="96"/>
  <c r="L101" i="96"/>
  <c r="K101" i="96"/>
  <c r="J101" i="96"/>
  <c r="I101" i="96"/>
  <c r="H101" i="96"/>
  <c r="G101" i="96"/>
  <c r="F101" i="96"/>
  <c r="E101" i="96"/>
  <c r="D101" i="96"/>
  <c r="C101" i="96"/>
  <c r="Q100" i="96"/>
  <c r="P100" i="96"/>
  <c r="O100" i="96"/>
  <c r="N100" i="96"/>
  <c r="M100" i="96"/>
  <c r="L100" i="96"/>
  <c r="K100" i="96"/>
  <c r="J100" i="96"/>
  <c r="I100" i="96"/>
  <c r="H100" i="96"/>
  <c r="G100" i="96"/>
  <c r="F100" i="96"/>
  <c r="E100" i="96"/>
  <c r="D100" i="96"/>
  <c r="C100" i="96"/>
  <c r="Q99" i="96"/>
  <c r="P99" i="96"/>
  <c r="O99" i="96"/>
  <c r="N99" i="96"/>
  <c r="M99" i="96"/>
  <c r="L99" i="96"/>
  <c r="K99" i="96"/>
  <c r="J99" i="96"/>
  <c r="I99" i="96"/>
  <c r="H99" i="96"/>
  <c r="G99" i="96"/>
  <c r="F99" i="96"/>
  <c r="E99" i="96"/>
  <c r="D99" i="96"/>
  <c r="C99" i="96"/>
  <c r="Q98" i="96"/>
  <c r="P98" i="96"/>
  <c r="O98" i="96"/>
  <c r="N98" i="96"/>
  <c r="M98" i="96"/>
  <c r="L98" i="96"/>
  <c r="K98" i="96"/>
  <c r="J98" i="96"/>
  <c r="I98" i="96"/>
  <c r="H98" i="96"/>
  <c r="G98" i="96"/>
  <c r="F98" i="96"/>
  <c r="E98" i="96"/>
  <c r="D98" i="96"/>
  <c r="C98" i="96"/>
  <c r="Q97" i="96"/>
  <c r="P97" i="96"/>
  <c r="O97" i="96"/>
  <c r="N97" i="96"/>
  <c r="M97" i="96"/>
  <c r="L97" i="96"/>
  <c r="K97" i="96"/>
  <c r="J97" i="96"/>
  <c r="I97" i="96"/>
  <c r="H97" i="96"/>
  <c r="G97" i="96"/>
  <c r="F97" i="96"/>
  <c r="F95" i="96" s="1"/>
  <c r="E97" i="96"/>
  <c r="D97" i="96"/>
  <c r="C97" i="96"/>
  <c r="Q96" i="96"/>
  <c r="P96" i="96"/>
  <c r="P95" i="96" s="1"/>
  <c r="O96" i="96"/>
  <c r="N96" i="96"/>
  <c r="M96" i="96"/>
  <c r="M95" i="96" s="1"/>
  <c r="L96" i="96"/>
  <c r="L95" i="96" s="1"/>
  <c r="K96" i="96"/>
  <c r="J96" i="96"/>
  <c r="I96" i="96"/>
  <c r="I95" i="96" s="1"/>
  <c r="H96" i="96"/>
  <c r="H95" i="96" s="1"/>
  <c r="G96" i="96"/>
  <c r="F96" i="96"/>
  <c r="E96" i="96"/>
  <c r="E95" i="96" s="1"/>
  <c r="D96" i="96"/>
  <c r="D95" i="96" s="1"/>
  <c r="C96" i="96"/>
  <c r="C95" i="96" s="1"/>
  <c r="Q94" i="96"/>
  <c r="P94" i="96"/>
  <c r="O94" i="96"/>
  <c r="N94" i="96"/>
  <c r="M94" i="96"/>
  <c r="L94" i="96"/>
  <c r="K94" i="96"/>
  <c r="J94" i="96"/>
  <c r="I94" i="96"/>
  <c r="H94" i="96"/>
  <c r="G94" i="96"/>
  <c r="F94" i="96"/>
  <c r="E94" i="96"/>
  <c r="D94" i="96"/>
  <c r="C94" i="96"/>
  <c r="Q93" i="96"/>
  <c r="P93" i="96"/>
  <c r="O93" i="96"/>
  <c r="N93" i="96"/>
  <c r="M93" i="96"/>
  <c r="L93" i="96"/>
  <c r="K93" i="96"/>
  <c r="J93" i="96"/>
  <c r="I93" i="96"/>
  <c r="H93" i="96"/>
  <c r="G93" i="96"/>
  <c r="F93" i="96"/>
  <c r="E93" i="96"/>
  <c r="D93" i="96"/>
  <c r="C93" i="96"/>
  <c r="Q92" i="96"/>
  <c r="P92" i="96"/>
  <c r="O92" i="96"/>
  <c r="N92" i="96"/>
  <c r="M92" i="96"/>
  <c r="L92" i="96"/>
  <c r="K92" i="96"/>
  <c r="J92" i="96"/>
  <c r="I92" i="96"/>
  <c r="H92" i="96"/>
  <c r="G92" i="96"/>
  <c r="F92" i="96"/>
  <c r="E92" i="96"/>
  <c r="D92" i="96"/>
  <c r="C92" i="96"/>
  <c r="Q91" i="96"/>
  <c r="P91" i="96"/>
  <c r="O91" i="96"/>
  <c r="N91" i="96"/>
  <c r="M91" i="96"/>
  <c r="L91" i="96"/>
  <c r="K91" i="96"/>
  <c r="J91" i="96"/>
  <c r="I91" i="96"/>
  <c r="H91" i="96"/>
  <c r="G91" i="96"/>
  <c r="F91" i="96"/>
  <c r="E91" i="96"/>
  <c r="D91" i="96"/>
  <c r="C91" i="96"/>
  <c r="Q90" i="96"/>
  <c r="P90" i="96"/>
  <c r="O90" i="96"/>
  <c r="N90" i="96"/>
  <c r="M90" i="96"/>
  <c r="L90" i="96"/>
  <c r="K90" i="96"/>
  <c r="J90" i="96"/>
  <c r="I90" i="96"/>
  <c r="H90" i="96"/>
  <c r="G90" i="96"/>
  <c r="F90" i="96"/>
  <c r="E90" i="96"/>
  <c r="D90" i="96"/>
  <c r="C90" i="96"/>
  <c r="Q89" i="96"/>
  <c r="P89" i="96"/>
  <c r="O89" i="96"/>
  <c r="N89" i="96"/>
  <c r="M89" i="96"/>
  <c r="L89" i="96"/>
  <c r="K89" i="96"/>
  <c r="J89" i="96"/>
  <c r="I89" i="96"/>
  <c r="H89" i="96"/>
  <c r="G89" i="96"/>
  <c r="F89" i="96"/>
  <c r="E89" i="96"/>
  <c r="D89" i="96"/>
  <c r="C89" i="96"/>
  <c r="Q88" i="96"/>
  <c r="P88" i="96"/>
  <c r="O88" i="96"/>
  <c r="N88" i="96"/>
  <c r="M88" i="96"/>
  <c r="L88" i="96"/>
  <c r="K88" i="96"/>
  <c r="J88" i="96"/>
  <c r="I88" i="96"/>
  <c r="H88" i="96"/>
  <c r="G88" i="96"/>
  <c r="F88" i="96"/>
  <c r="E88" i="96"/>
  <c r="D88" i="96"/>
  <c r="C88" i="96"/>
  <c r="Q87" i="96"/>
  <c r="P87" i="96"/>
  <c r="O87" i="96"/>
  <c r="N87" i="96"/>
  <c r="M87" i="96"/>
  <c r="L87" i="96"/>
  <c r="K87" i="96"/>
  <c r="J87" i="96"/>
  <c r="I87" i="96"/>
  <c r="H87" i="96"/>
  <c r="G87" i="96"/>
  <c r="F87" i="96"/>
  <c r="E87" i="96"/>
  <c r="D87" i="96"/>
  <c r="C87" i="96"/>
  <c r="Q86" i="96"/>
  <c r="P86" i="96"/>
  <c r="O86" i="96"/>
  <c r="N86" i="96"/>
  <c r="M86" i="96"/>
  <c r="L86" i="96"/>
  <c r="K86" i="96"/>
  <c r="J86" i="96"/>
  <c r="I86" i="96"/>
  <c r="H86" i="96"/>
  <c r="G86" i="96"/>
  <c r="F86" i="96"/>
  <c r="E86" i="96"/>
  <c r="D86" i="96"/>
  <c r="C86" i="96"/>
  <c r="Q70" i="96"/>
  <c r="P70" i="96"/>
  <c r="O70" i="96"/>
  <c r="N70" i="96"/>
  <c r="M70" i="96"/>
  <c r="L70" i="96"/>
  <c r="K70" i="96"/>
  <c r="J70" i="96"/>
  <c r="I70" i="96"/>
  <c r="H70" i="96"/>
  <c r="G70" i="96"/>
  <c r="F70" i="96"/>
  <c r="E70" i="96"/>
  <c r="D70" i="96"/>
  <c r="C70" i="96"/>
  <c r="Q60" i="96"/>
  <c r="P60" i="96"/>
  <c r="O60" i="96"/>
  <c r="O81" i="96" s="1"/>
  <c r="N60" i="96"/>
  <c r="M60" i="96"/>
  <c r="L60" i="96"/>
  <c r="L81" i="96" s="1"/>
  <c r="K60" i="96"/>
  <c r="K81" i="96" s="1"/>
  <c r="J60" i="96"/>
  <c r="I60" i="96"/>
  <c r="H60" i="96"/>
  <c r="G60" i="96"/>
  <c r="G81" i="96" s="1"/>
  <c r="F60" i="96"/>
  <c r="F81" i="96" s="1"/>
  <c r="E60" i="96"/>
  <c r="D60" i="96"/>
  <c r="D81" i="96" s="1"/>
  <c r="C60" i="96"/>
  <c r="C81" i="96" s="1"/>
  <c r="Q45" i="96"/>
  <c r="P45" i="96"/>
  <c r="O45" i="96"/>
  <c r="N45" i="96"/>
  <c r="M45" i="96"/>
  <c r="L45" i="96"/>
  <c r="K45" i="96"/>
  <c r="J45" i="96"/>
  <c r="I45" i="96"/>
  <c r="H45" i="96"/>
  <c r="G45" i="96"/>
  <c r="F45" i="96"/>
  <c r="E45" i="96"/>
  <c r="D45" i="96"/>
  <c r="C45" i="96"/>
  <c r="Q35" i="96"/>
  <c r="Q56" i="96" s="1"/>
  <c r="P35" i="96"/>
  <c r="O35" i="96"/>
  <c r="O56" i="96" s="1"/>
  <c r="N35" i="96"/>
  <c r="N56" i="96" s="1"/>
  <c r="M35" i="96"/>
  <c r="L35" i="96"/>
  <c r="L56" i="96" s="1"/>
  <c r="K35" i="96"/>
  <c r="K56" i="96" s="1"/>
  <c r="J35" i="96"/>
  <c r="I35" i="96"/>
  <c r="I56" i="96" s="1"/>
  <c r="H35" i="96"/>
  <c r="G35" i="96"/>
  <c r="G56" i="96" s="1"/>
  <c r="F35" i="96"/>
  <c r="F56" i="96" s="1"/>
  <c r="E35" i="96"/>
  <c r="D35" i="96"/>
  <c r="D56" i="96" s="1"/>
  <c r="C35" i="96"/>
  <c r="C56" i="96" s="1"/>
  <c r="Q20" i="96"/>
  <c r="P20" i="96"/>
  <c r="O20" i="96"/>
  <c r="N20" i="96"/>
  <c r="M20" i="96"/>
  <c r="L20" i="96"/>
  <c r="K20" i="96"/>
  <c r="J20" i="96"/>
  <c r="I20" i="96"/>
  <c r="H20" i="96"/>
  <c r="G20" i="96"/>
  <c r="F20" i="96"/>
  <c r="E20" i="96"/>
  <c r="D20" i="96"/>
  <c r="C20" i="96"/>
  <c r="Q10" i="96"/>
  <c r="P10" i="96"/>
  <c r="O10" i="96"/>
  <c r="O31" i="96" s="1"/>
  <c r="N10" i="96"/>
  <c r="N31" i="96" s="1"/>
  <c r="M10" i="96"/>
  <c r="L10" i="96"/>
  <c r="K10" i="96"/>
  <c r="K31" i="96" s="1"/>
  <c r="J10" i="96"/>
  <c r="I10" i="96"/>
  <c r="H10" i="96"/>
  <c r="G10" i="96"/>
  <c r="G31" i="96" s="1"/>
  <c r="F10" i="96"/>
  <c r="F31" i="96" s="1"/>
  <c r="E10" i="96"/>
  <c r="D10" i="96"/>
  <c r="C10" i="96"/>
  <c r="C31" i="96" s="1"/>
  <c r="F160" i="78" l="1"/>
  <c r="G26" i="78"/>
  <c r="K36" i="87"/>
  <c r="K15" i="87"/>
  <c r="K38" i="98"/>
  <c r="K69" i="98"/>
  <c r="F94" i="84"/>
  <c r="G19" i="84" s="1"/>
  <c r="F93" i="80"/>
  <c r="G93" i="80" s="1"/>
  <c r="F89" i="74"/>
  <c r="F203" i="74" s="1"/>
  <c r="F43" i="87"/>
  <c r="F43" i="98"/>
  <c r="F44" i="87"/>
  <c r="J31" i="97"/>
  <c r="P81" i="97"/>
  <c r="C131" i="97"/>
  <c r="K131" i="97"/>
  <c r="K102" i="81"/>
  <c r="L52" i="81" s="1"/>
  <c r="F31" i="97"/>
  <c r="D95" i="97"/>
  <c r="L95" i="97"/>
  <c r="G31" i="97"/>
  <c r="K97" i="80"/>
  <c r="L97" i="80" s="1"/>
  <c r="L56" i="97"/>
  <c r="F160" i="97"/>
  <c r="N160" i="97"/>
  <c r="K164" i="72"/>
  <c r="M164" i="72" s="1"/>
  <c r="K164" i="84"/>
  <c r="E131" i="97"/>
  <c r="Q160" i="97"/>
  <c r="Q131" i="96"/>
  <c r="G22" i="72"/>
  <c r="F161" i="82"/>
  <c r="F20" i="77"/>
  <c r="F45" i="77"/>
  <c r="F110" i="77"/>
  <c r="G110" i="77" s="1"/>
  <c r="C131" i="96"/>
  <c r="K131" i="96"/>
  <c r="F152" i="82"/>
  <c r="K95" i="96"/>
  <c r="D131" i="96"/>
  <c r="G29" i="81"/>
  <c r="F160" i="80"/>
  <c r="N95" i="96"/>
  <c r="G51" i="78"/>
  <c r="F60" i="86"/>
  <c r="O131" i="96"/>
  <c r="H154" i="82"/>
  <c r="F60" i="85"/>
  <c r="F103" i="85"/>
  <c r="G28" i="85" s="1"/>
  <c r="H157" i="82"/>
  <c r="F164" i="72"/>
  <c r="H164" i="72" s="1"/>
  <c r="C20" i="78"/>
  <c r="C70" i="84"/>
  <c r="C164" i="84"/>
  <c r="D100" i="84"/>
  <c r="D74" i="72"/>
  <c r="M21" i="72"/>
  <c r="H21" i="72"/>
  <c r="M29" i="72"/>
  <c r="H29" i="72"/>
  <c r="M53" i="72"/>
  <c r="H53" i="72"/>
  <c r="H77" i="72"/>
  <c r="M77" i="72"/>
  <c r="H116" i="72"/>
  <c r="M116" i="72"/>
  <c r="H125" i="72"/>
  <c r="M125" i="72"/>
  <c r="M28" i="73"/>
  <c r="H28" i="73"/>
  <c r="M46" i="73"/>
  <c r="H46" i="73"/>
  <c r="M54" i="73"/>
  <c r="H54" i="73"/>
  <c r="H72" i="73"/>
  <c r="M72" i="73"/>
  <c r="M111" i="73"/>
  <c r="H111" i="73"/>
  <c r="M119" i="73"/>
  <c r="H119" i="73"/>
  <c r="M128" i="73"/>
  <c r="H128" i="73"/>
  <c r="M163" i="73"/>
  <c r="H163" i="73"/>
  <c r="C97" i="74"/>
  <c r="H22" i="74"/>
  <c r="M22" i="74"/>
  <c r="H46" i="74"/>
  <c r="M46" i="74"/>
  <c r="H54" i="74"/>
  <c r="M54" i="74"/>
  <c r="M78" i="74"/>
  <c r="H78" i="74"/>
  <c r="M117" i="74"/>
  <c r="H117" i="74"/>
  <c r="D126" i="74"/>
  <c r="M126" i="74"/>
  <c r="H126" i="74"/>
  <c r="M28" i="75"/>
  <c r="H28" i="75"/>
  <c r="M52" i="75"/>
  <c r="H52" i="75"/>
  <c r="M76" i="75"/>
  <c r="H76" i="75"/>
  <c r="D115" i="75"/>
  <c r="M115" i="75"/>
  <c r="H115" i="75"/>
  <c r="D124" i="75"/>
  <c r="M124" i="75"/>
  <c r="H124" i="75"/>
  <c r="M21" i="77"/>
  <c r="H21" i="77"/>
  <c r="M29" i="77"/>
  <c r="H29" i="77"/>
  <c r="H53" i="77"/>
  <c r="M53" i="77"/>
  <c r="M77" i="77"/>
  <c r="H77" i="77"/>
  <c r="D116" i="77"/>
  <c r="M116" i="77"/>
  <c r="H116" i="77"/>
  <c r="M125" i="77"/>
  <c r="H125" i="77"/>
  <c r="D104" i="78"/>
  <c r="C103" i="78"/>
  <c r="M28" i="78"/>
  <c r="H28" i="78"/>
  <c r="H46" i="78"/>
  <c r="M46" i="78"/>
  <c r="H54" i="78"/>
  <c r="M54" i="78"/>
  <c r="M72" i="78"/>
  <c r="H72" i="78"/>
  <c r="H111" i="78"/>
  <c r="M111" i="78"/>
  <c r="H119" i="78"/>
  <c r="M119" i="78"/>
  <c r="H128" i="78"/>
  <c r="M128" i="78"/>
  <c r="C27" i="87"/>
  <c r="H27" i="80"/>
  <c r="M27" i="80"/>
  <c r="C51" i="87"/>
  <c r="H51" i="80"/>
  <c r="M51" i="80"/>
  <c r="C75" i="87"/>
  <c r="H75" i="80"/>
  <c r="M75" i="80"/>
  <c r="D114" i="80"/>
  <c r="H114" i="80"/>
  <c r="M114" i="80"/>
  <c r="C123" i="98"/>
  <c r="M123" i="80"/>
  <c r="H123" i="80"/>
  <c r="C96" i="81"/>
  <c r="H21" i="81"/>
  <c r="M21" i="81"/>
  <c r="H29" i="81"/>
  <c r="M29" i="81"/>
  <c r="H53" i="81"/>
  <c r="M53" i="81"/>
  <c r="H77" i="81"/>
  <c r="M77" i="81"/>
  <c r="M116" i="81"/>
  <c r="H116" i="81"/>
  <c r="M125" i="81"/>
  <c r="H125" i="81"/>
  <c r="M24" i="82"/>
  <c r="H24" i="82"/>
  <c r="M50" i="82"/>
  <c r="H50" i="82"/>
  <c r="M73" i="82"/>
  <c r="H73" i="82"/>
  <c r="D112" i="82"/>
  <c r="H112" i="82"/>
  <c r="M112" i="82"/>
  <c r="D126" i="82"/>
  <c r="M126" i="82"/>
  <c r="H126" i="82"/>
  <c r="M163" i="82"/>
  <c r="H163" i="82"/>
  <c r="H28" i="83"/>
  <c r="M28" i="83"/>
  <c r="M52" i="83"/>
  <c r="H52" i="83"/>
  <c r="M76" i="83"/>
  <c r="H76" i="83"/>
  <c r="M115" i="83"/>
  <c r="H115" i="83"/>
  <c r="D124" i="83"/>
  <c r="H124" i="83"/>
  <c r="M124" i="83"/>
  <c r="M27" i="84"/>
  <c r="H27" i="84"/>
  <c r="M51" i="84"/>
  <c r="H51" i="84"/>
  <c r="M75" i="84"/>
  <c r="H75" i="84"/>
  <c r="D114" i="84"/>
  <c r="H114" i="84"/>
  <c r="M114" i="84"/>
  <c r="D123" i="84"/>
  <c r="H123" i="84"/>
  <c r="M123" i="84"/>
  <c r="C99" i="85"/>
  <c r="M24" i="85"/>
  <c r="H24" i="85"/>
  <c r="M48" i="85"/>
  <c r="H48" i="85"/>
  <c r="H72" i="85"/>
  <c r="M72" i="85"/>
  <c r="H111" i="85"/>
  <c r="M111" i="85"/>
  <c r="H119" i="85"/>
  <c r="M119" i="85"/>
  <c r="M128" i="85"/>
  <c r="H128" i="85"/>
  <c r="H25" i="86"/>
  <c r="M25" i="86"/>
  <c r="H49" i="86"/>
  <c r="M49" i="86"/>
  <c r="H73" i="86"/>
  <c r="M73" i="86"/>
  <c r="M112" i="86"/>
  <c r="H112" i="86"/>
  <c r="M121" i="86"/>
  <c r="H121" i="86"/>
  <c r="M129" i="86"/>
  <c r="H129" i="86"/>
  <c r="D24" i="72"/>
  <c r="M22" i="72"/>
  <c r="H22" i="72"/>
  <c r="H46" i="72"/>
  <c r="M46" i="72"/>
  <c r="H54" i="72"/>
  <c r="M54" i="72"/>
  <c r="H78" i="72"/>
  <c r="M78" i="72"/>
  <c r="H117" i="72"/>
  <c r="M117" i="72"/>
  <c r="M126" i="72"/>
  <c r="H126" i="72"/>
  <c r="C98" i="73"/>
  <c r="H23" i="73"/>
  <c r="M23" i="73"/>
  <c r="M49" i="73"/>
  <c r="H49" i="73"/>
  <c r="M75" i="73"/>
  <c r="H75" i="73"/>
  <c r="M114" i="73"/>
  <c r="H114" i="73"/>
  <c r="M123" i="73"/>
  <c r="H123" i="73"/>
  <c r="D101" i="74"/>
  <c r="H23" i="74"/>
  <c r="M23" i="74"/>
  <c r="M47" i="74"/>
  <c r="H47" i="74"/>
  <c r="M71" i="74"/>
  <c r="H71" i="74"/>
  <c r="M79" i="74"/>
  <c r="H79" i="74"/>
  <c r="M118" i="74"/>
  <c r="H118" i="74"/>
  <c r="M127" i="74"/>
  <c r="H127" i="74"/>
  <c r="M21" i="75"/>
  <c r="H21" i="75"/>
  <c r="M29" i="75"/>
  <c r="H29" i="75"/>
  <c r="M53" i="75"/>
  <c r="H53" i="75"/>
  <c r="C102" i="75"/>
  <c r="M77" i="75"/>
  <c r="H77" i="75"/>
  <c r="D116" i="75"/>
  <c r="M116" i="75"/>
  <c r="H116" i="75"/>
  <c r="M125" i="75"/>
  <c r="H125" i="75"/>
  <c r="H22" i="77"/>
  <c r="M22" i="77"/>
  <c r="C45" i="77"/>
  <c r="M46" i="77"/>
  <c r="H46" i="77"/>
  <c r="M54" i="77"/>
  <c r="H54" i="77"/>
  <c r="M78" i="77"/>
  <c r="H78" i="77"/>
  <c r="M117" i="77"/>
  <c r="H117" i="77"/>
  <c r="M126" i="77"/>
  <c r="H126" i="77"/>
  <c r="H23" i="78"/>
  <c r="M23" i="78"/>
  <c r="M49" i="78"/>
  <c r="H49" i="78"/>
  <c r="H75" i="78"/>
  <c r="M75" i="78"/>
  <c r="D114" i="78"/>
  <c r="H114" i="78"/>
  <c r="M114" i="78"/>
  <c r="M123" i="78"/>
  <c r="H123" i="78"/>
  <c r="C103" i="80"/>
  <c r="H28" i="80"/>
  <c r="M28" i="80"/>
  <c r="H52" i="80"/>
  <c r="M52" i="80"/>
  <c r="C76" i="87"/>
  <c r="H76" i="80"/>
  <c r="M76" i="80"/>
  <c r="C115" i="87"/>
  <c r="M115" i="80"/>
  <c r="H115" i="80"/>
  <c r="C124" i="98"/>
  <c r="M124" i="80"/>
  <c r="H124" i="80"/>
  <c r="D97" i="81"/>
  <c r="M97" i="81"/>
  <c r="H22" i="81"/>
  <c r="M22" i="81"/>
  <c r="H46" i="81"/>
  <c r="M46" i="81"/>
  <c r="H54" i="81"/>
  <c r="M54" i="81"/>
  <c r="M78" i="81"/>
  <c r="H78" i="81"/>
  <c r="M117" i="81"/>
  <c r="H117" i="81"/>
  <c r="M126" i="81"/>
  <c r="H126" i="81"/>
  <c r="M27" i="82"/>
  <c r="H27" i="82"/>
  <c r="H53" i="82"/>
  <c r="M53" i="82"/>
  <c r="H76" i="82"/>
  <c r="M76" i="82"/>
  <c r="D115" i="82"/>
  <c r="M115" i="82"/>
  <c r="H115" i="82"/>
  <c r="M121" i="82"/>
  <c r="H121" i="82"/>
  <c r="M129" i="82"/>
  <c r="H129" i="82"/>
  <c r="M21" i="83"/>
  <c r="H21" i="83"/>
  <c r="M29" i="83"/>
  <c r="H29" i="83"/>
  <c r="M53" i="83"/>
  <c r="H53" i="83"/>
  <c r="M77" i="83"/>
  <c r="H77" i="83"/>
  <c r="H116" i="83"/>
  <c r="M116" i="83"/>
  <c r="H125" i="83"/>
  <c r="M125" i="83"/>
  <c r="M28" i="84"/>
  <c r="H28" i="84"/>
  <c r="M52" i="84"/>
  <c r="H52" i="84"/>
  <c r="M76" i="84"/>
  <c r="H76" i="84"/>
  <c r="H115" i="84"/>
  <c r="M115" i="84"/>
  <c r="M124" i="84"/>
  <c r="H124" i="84"/>
  <c r="M25" i="85"/>
  <c r="H25" i="85"/>
  <c r="H49" i="85"/>
  <c r="M49" i="85"/>
  <c r="H73" i="85"/>
  <c r="M73" i="85"/>
  <c r="M112" i="85"/>
  <c r="H112" i="85"/>
  <c r="M121" i="85"/>
  <c r="H121" i="85"/>
  <c r="M129" i="85"/>
  <c r="H129" i="85"/>
  <c r="H26" i="86"/>
  <c r="M26" i="86"/>
  <c r="H50" i="86"/>
  <c r="M50" i="86"/>
  <c r="H74" i="86"/>
  <c r="M74" i="86"/>
  <c r="M113" i="86"/>
  <c r="H113" i="86"/>
  <c r="H122" i="86"/>
  <c r="M122" i="86"/>
  <c r="H23" i="72"/>
  <c r="M23" i="72"/>
  <c r="H47" i="72"/>
  <c r="M47" i="72"/>
  <c r="H71" i="72"/>
  <c r="M71" i="72"/>
  <c r="H79" i="72"/>
  <c r="M79" i="72"/>
  <c r="M118" i="72"/>
  <c r="H118" i="72"/>
  <c r="M127" i="72"/>
  <c r="H127" i="72"/>
  <c r="M162" i="72"/>
  <c r="H162" i="72"/>
  <c r="M26" i="73"/>
  <c r="H26" i="73"/>
  <c r="M52" i="73"/>
  <c r="H52" i="73"/>
  <c r="M78" i="73"/>
  <c r="H78" i="73"/>
  <c r="M117" i="73"/>
  <c r="H117" i="73"/>
  <c r="M126" i="73"/>
  <c r="H126" i="73"/>
  <c r="M24" i="74"/>
  <c r="H24" i="74"/>
  <c r="M48" i="74"/>
  <c r="H48" i="74"/>
  <c r="M72" i="74"/>
  <c r="H72" i="74"/>
  <c r="M111" i="74"/>
  <c r="H111" i="74"/>
  <c r="M119" i="74"/>
  <c r="H119" i="74"/>
  <c r="H128" i="74"/>
  <c r="M128" i="74"/>
  <c r="M22" i="75"/>
  <c r="H22" i="75"/>
  <c r="C45" i="75"/>
  <c r="M46" i="75"/>
  <c r="H46" i="75"/>
  <c r="M54" i="75"/>
  <c r="H54" i="75"/>
  <c r="M78" i="75"/>
  <c r="H78" i="75"/>
  <c r="M117" i="75"/>
  <c r="H117" i="75"/>
  <c r="M126" i="75"/>
  <c r="H126" i="75"/>
  <c r="C20" i="77"/>
  <c r="M23" i="77"/>
  <c r="H23" i="77"/>
  <c r="M47" i="77"/>
  <c r="H47" i="77"/>
  <c r="M71" i="77"/>
  <c r="H71" i="77"/>
  <c r="M79" i="77"/>
  <c r="H79" i="77"/>
  <c r="D118" i="77"/>
  <c r="M118" i="77"/>
  <c r="H118" i="77"/>
  <c r="M127" i="77"/>
  <c r="H127" i="77"/>
  <c r="M26" i="78"/>
  <c r="H26" i="78"/>
  <c r="H52" i="78"/>
  <c r="M52" i="78"/>
  <c r="H78" i="78"/>
  <c r="M78" i="78"/>
  <c r="D117" i="78"/>
  <c r="M117" i="78"/>
  <c r="H117" i="78"/>
  <c r="D126" i="78"/>
  <c r="M126" i="78"/>
  <c r="H126" i="78"/>
  <c r="C21" i="98"/>
  <c r="H21" i="80"/>
  <c r="M21" i="80"/>
  <c r="C29" i="87"/>
  <c r="H29" i="80"/>
  <c r="M29" i="80"/>
  <c r="C53" i="98"/>
  <c r="H53" i="80"/>
  <c r="M53" i="80"/>
  <c r="C77" i="87"/>
  <c r="H77" i="80"/>
  <c r="M77" i="80"/>
  <c r="C116" i="87"/>
  <c r="M116" i="80"/>
  <c r="H116" i="80"/>
  <c r="C125" i="98"/>
  <c r="H125" i="80"/>
  <c r="M125" i="80"/>
  <c r="H23" i="81"/>
  <c r="M23" i="81"/>
  <c r="M47" i="81"/>
  <c r="H47" i="81"/>
  <c r="M71" i="81"/>
  <c r="H71" i="81"/>
  <c r="M79" i="81"/>
  <c r="H79" i="81"/>
  <c r="M118" i="81"/>
  <c r="H118" i="81"/>
  <c r="H127" i="81"/>
  <c r="M127" i="81"/>
  <c r="H22" i="82"/>
  <c r="M22" i="82"/>
  <c r="M48" i="82"/>
  <c r="H48" i="82"/>
  <c r="M71" i="82"/>
  <c r="H71" i="82"/>
  <c r="M79" i="82"/>
  <c r="H79" i="82"/>
  <c r="D124" i="82"/>
  <c r="M124" i="82"/>
  <c r="H124" i="82"/>
  <c r="C97" i="83"/>
  <c r="M22" i="83"/>
  <c r="H22" i="83"/>
  <c r="M46" i="83"/>
  <c r="H46" i="83"/>
  <c r="M54" i="83"/>
  <c r="H54" i="83"/>
  <c r="M78" i="83"/>
  <c r="H78" i="83"/>
  <c r="H117" i="83"/>
  <c r="M117" i="83"/>
  <c r="H126" i="83"/>
  <c r="M126" i="83"/>
  <c r="M21" i="84"/>
  <c r="H21" i="84"/>
  <c r="C104" i="84"/>
  <c r="M29" i="84"/>
  <c r="H29" i="84"/>
  <c r="C103" i="84"/>
  <c r="M53" i="84"/>
  <c r="H53" i="84"/>
  <c r="M77" i="84"/>
  <c r="H77" i="84"/>
  <c r="D116" i="84"/>
  <c r="M116" i="84"/>
  <c r="H116" i="84"/>
  <c r="M125" i="84"/>
  <c r="H125" i="84"/>
  <c r="M162" i="84"/>
  <c r="H162" i="84"/>
  <c r="H26" i="85"/>
  <c r="M26" i="85"/>
  <c r="H50" i="85"/>
  <c r="M50" i="85"/>
  <c r="H74" i="85"/>
  <c r="M74" i="85"/>
  <c r="M113" i="85"/>
  <c r="H113" i="85"/>
  <c r="M122" i="85"/>
  <c r="H122" i="85"/>
  <c r="H27" i="86"/>
  <c r="M27" i="86"/>
  <c r="H51" i="86"/>
  <c r="M51" i="86"/>
  <c r="M75" i="86"/>
  <c r="H75" i="86"/>
  <c r="H114" i="86"/>
  <c r="M114" i="86"/>
  <c r="D123" i="86"/>
  <c r="H123" i="86"/>
  <c r="M123" i="86"/>
  <c r="D102" i="72"/>
  <c r="D126" i="72"/>
  <c r="M24" i="72"/>
  <c r="H24" i="72"/>
  <c r="H48" i="72"/>
  <c r="M48" i="72"/>
  <c r="H72" i="72"/>
  <c r="M72" i="72"/>
  <c r="M111" i="72"/>
  <c r="H111" i="72"/>
  <c r="H119" i="72"/>
  <c r="M119" i="72"/>
  <c r="M128" i="72"/>
  <c r="H128" i="72"/>
  <c r="M163" i="72"/>
  <c r="H163" i="72"/>
  <c r="H21" i="73"/>
  <c r="M21" i="73"/>
  <c r="H29" i="73"/>
  <c r="M29" i="73"/>
  <c r="M47" i="73"/>
  <c r="H47" i="73"/>
  <c r="C70" i="73"/>
  <c r="M73" i="73"/>
  <c r="H73" i="73"/>
  <c r="M112" i="73"/>
  <c r="H112" i="73"/>
  <c r="C120" i="73"/>
  <c r="M121" i="73"/>
  <c r="H121" i="73"/>
  <c r="D129" i="73"/>
  <c r="M129" i="73"/>
  <c r="H129" i="73"/>
  <c r="C164" i="73"/>
  <c r="M165" i="73"/>
  <c r="H165" i="73"/>
  <c r="M25" i="74"/>
  <c r="H25" i="74"/>
  <c r="M49" i="74"/>
  <c r="H49" i="74"/>
  <c r="M73" i="74"/>
  <c r="H73" i="74"/>
  <c r="H112" i="74"/>
  <c r="M112" i="74"/>
  <c r="H121" i="74"/>
  <c r="M121" i="74"/>
  <c r="H129" i="74"/>
  <c r="M129" i="74"/>
  <c r="M23" i="75"/>
  <c r="H23" i="75"/>
  <c r="M47" i="75"/>
  <c r="H47" i="75"/>
  <c r="M71" i="75"/>
  <c r="H71" i="75"/>
  <c r="M79" i="75"/>
  <c r="H79" i="75"/>
  <c r="M118" i="75"/>
  <c r="H118" i="75"/>
  <c r="M127" i="75"/>
  <c r="H127" i="75"/>
  <c r="M24" i="77"/>
  <c r="H24" i="77"/>
  <c r="M48" i="77"/>
  <c r="H48" i="77"/>
  <c r="M72" i="77"/>
  <c r="H72" i="77"/>
  <c r="M111" i="77"/>
  <c r="H111" i="77"/>
  <c r="M119" i="77"/>
  <c r="H119" i="77"/>
  <c r="H128" i="77"/>
  <c r="M128" i="77"/>
  <c r="C96" i="78"/>
  <c r="H21" i="78"/>
  <c r="M21" i="78"/>
  <c r="H29" i="78"/>
  <c r="M29" i="78"/>
  <c r="H47" i="78"/>
  <c r="M47" i="78"/>
  <c r="M73" i="78"/>
  <c r="H73" i="78"/>
  <c r="D112" i="78"/>
  <c r="H112" i="78"/>
  <c r="M112" i="78"/>
  <c r="C120" i="78"/>
  <c r="H121" i="78"/>
  <c r="M121" i="78"/>
  <c r="H129" i="78"/>
  <c r="M129" i="78"/>
  <c r="M162" i="78"/>
  <c r="H162" i="78"/>
  <c r="C22" i="87"/>
  <c r="H22" i="80"/>
  <c r="M22" i="80"/>
  <c r="C46" i="87"/>
  <c r="H46" i="80"/>
  <c r="M46" i="80"/>
  <c r="C54" i="87"/>
  <c r="H54" i="80"/>
  <c r="M54" i="80"/>
  <c r="C78" i="87"/>
  <c r="H78" i="80"/>
  <c r="M78" i="80"/>
  <c r="C117" i="87"/>
  <c r="H117" i="80"/>
  <c r="M117" i="80"/>
  <c r="C126" i="98"/>
  <c r="H126" i="80"/>
  <c r="M126" i="80"/>
  <c r="H100" i="81"/>
  <c r="M24" i="81"/>
  <c r="H24" i="81"/>
  <c r="M48" i="81"/>
  <c r="H48" i="81"/>
  <c r="M72" i="81"/>
  <c r="H72" i="81"/>
  <c r="H111" i="81"/>
  <c r="M111" i="81"/>
  <c r="D119" i="81"/>
  <c r="H119" i="81"/>
  <c r="M119" i="81"/>
  <c r="H128" i="81"/>
  <c r="M128" i="81"/>
  <c r="M25" i="82"/>
  <c r="H25" i="82"/>
  <c r="M51" i="82"/>
  <c r="H51" i="82"/>
  <c r="M74" i="82"/>
  <c r="H74" i="82"/>
  <c r="D113" i="82"/>
  <c r="M113" i="82"/>
  <c r="H113" i="82"/>
  <c r="D118" i="82"/>
  <c r="M118" i="82"/>
  <c r="H118" i="82"/>
  <c r="M127" i="82"/>
  <c r="H127" i="82"/>
  <c r="M165" i="82"/>
  <c r="H165" i="82"/>
  <c r="M23" i="83"/>
  <c r="H23" i="83"/>
  <c r="M47" i="83"/>
  <c r="H47" i="83"/>
  <c r="M71" i="83"/>
  <c r="H71" i="83"/>
  <c r="M79" i="83"/>
  <c r="H79" i="83"/>
  <c r="D118" i="83"/>
  <c r="H118" i="83"/>
  <c r="M118" i="83"/>
  <c r="M127" i="83"/>
  <c r="H127" i="83"/>
  <c r="M22" i="84"/>
  <c r="H22" i="84"/>
  <c r="M46" i="84"/>
  <c r="H46" i="84"/>
  <c r="M54" i="84"/>
  <c r="H54" i="84"/>
  <c r="H78" i="84"/>
  <c r="M78" i="84"/>
  <c r="M117" i="84"/>
  <c r="H117" i="84"/>
  <c r="D126" i="84"/>
  <c r="M126" i="84"/>
  <c r="H126" i="84"/>
  <c r="M163" i="84"/>
  <c r="H163" i="84"/>
  <c r="D104" i="85"/>
  <c r="H27" i="85"/>
  <c r="M27" i="85"/>
  <c r="H51" i="85"/>
  <c r="M51" i="85"/>
  <c r="H75" i="85"/>
  <c r="M75" i="85"/>
  <c r="M114" i="85"/>
  <c r="H114" i="85"/>
  <c r="M123" i="85"/>
  <c r="H123" i="85"/>
  <c r="H28" i="86"/>
  <c r="M28" i="86"/>
  <c r="M52" i="86"/>
  <c r="H52" i="86"/>
  <c r="M76" i="86"/>
  <c r="H76" i="86"/>
  <c r="D115" i="86"/>
  <c r="H115" i="86"/>
  <c r="M115" i="86"/>
  <c r="H124" i="86"/>
  <c r="M124" i="86"/>
  <c r="C161" i="72"/>
  <c r="H25" i="72"/>
  <c r="M25" i="72"/>
  <c r="H49" i="72"/>
  <c r="M49" i="72"/>
  <c r="H73" i="72"/>
  <c r="M73" i="72"/>
  <c r="M112" i="72"/>
  <c r="H112" i="72"/>
  <c r="H121" i="72"/>
  <c r="M121" i="72"/>
  <c r="H129" i="72"/>
  <c r="M129" i="72"/>
  <c r="H24" i="73"/>
  <c r="M24" i="73"/>
  <c r="H50" i="73"/>
  <c r="M50" i="73"/>
  <c r="M76" i="73"/>
  <c r="H76" i="73"/>
  <c r="M115" i="73"/>
  <c r="H115" i="73"/>
  <c r="M124" i="73"/>
  <c r="H124" i="73"/>
  <c r="M26" i="74"/>
  <c r="H26" i="74"/>
  <c r="M50" i="74"/>
  <c r="H50" i="74"/>
  <c r="M74" i="74"/>
  <c r="H74" i="74"/>
  <c r="H113" i="74"/>
  <c r="M113" i="74"/>
  <c r="M122" i="74"/>
  <c r="H122" i="74"/>
  <c r="M24" i="75"/>
  <c r="H24" i="75"/>
  <c r="M48" i="75"/>
  <c r="H48" i="75"/>
  <c r="M72" i="75"/>
  <c r="H72" i="75"/>
  <c r="M111" i="75"/>
  <c r="H111" i="75"/>
  <c r="D119" i="75"/>
  <c r="M119" i="75"/>
  <c r="H119" i="75"/>
  <c r="M128" i="75"/>
  <c r="H128" i="75"/>
  <c r="M25" i="77"/>
  <c r="H25" i="77"/>
  <c r="M49" i="77"/>
  <c r="H49" i="77"/>
  <c r="M73" i="77"/>
  <c r="H73" i="77"/>
  <c r="H112" i="77"/>
  <c r="M112" i="77"/>
  <c r="M121" i="77"/>
  <c r="H121" i="77"/>
  <c r="M129" i="77"/>
  <c r="H129" i="77"/>
  <c r="C99" i="78"/>
  <c r="D49" i="78" s="1"/>
  <c r="H24" i="78"/>
  <c r="M24" i="78"/>
  <c r="M50" i="78"/>
  <c r="H50" i="78"/>
  <c r="H76" i="78"/>
  <c r="M76" i="78"/>
  <c r="M115" i="78"/>
  <c r="H115" i="78"/>
  <c r="M124" i="78"/>
  <c r="H124" i="78"/>
  <c r="C98" i="80"/>
  <c r="H23" i="80"/>
  <c r="M23" i="80"/>
  <c r="C47" i="87"/>
  <c r="M47" i="80"/>
  <c r="H47" i="80"/>
  <c r="C71" i="98"/>
  <c r="M71" i="80"/>
  <c r="H71" i="80"/>
  <c r="C79" i="87"/>
  <c r="M79" i="80"/>
  <c r="H79" i="80"/>
  <c r="C118" i="87"/>
  <c r="H118" i="80"/>
  <c r="M118" i="80"/>
  <c r="C127" i="98"/>
  <c r="H127" i="80"/>
  <c r="M127" i="80"/>
  <c r="M25" i="81"/>
  <c r="H25" i="81"/>
  <c r="M49" i="81"/>
  <c r="H49" i="81"/>
  <c r="M73" i="81"/>
  <c r="H73" i="81"/>
  <c r="H112" i="81"/>
  <c r="M112" i="81"/>
  <c r="H121" i="81"/>
  <c r="M121" i="81"/>
  <c r="H129" i="81"/>
  <c r="M129" i="81"/>
  <c r="M28" i="82"/>
  <c r="H28" i="82"/>
  <c r="M46" i="82"/>
  <c r="H46" i="82"/>
  <c r="M54" i="82"/>
  <c r="H54" i="82"/>
  <c r="M77" i="82"/>
  <c r="H77" i="82"/>
  <c r="D116" i="82"/>
  <c r="M116" i="82"/>
  <c r="H116" i="82"/>
  <c r="M122" i="82"/>
  <c r="H122" i="82"/>
  <c r="M24" i="83"/>
  <c r="H24" i="83"/>
  <c r="M48" i="83"/>
  <c r="H48" i="83"/>
  <c r="H72" i="83"/>
  <c r="M72" i="83"/>
  <c r="D111" i="83"/>
  <c r="M111" i="83"/>
  <c r="H111" i="83"/>
  <c r="M119" i="83"/>
  <c r="H119" i="83"/>
  <c r="M128" i="83"/>
  <c r="H128" i="83"/>
  <c r="C98" i="84"/>
  <c r="D73" i="84" s="1"/>
  <c r="M23" i="84"/>
  <c r="H23" i="84"/>
  <c r="H47" i="84"/>
  <c r="M47" i="84"/>
  <c r="H71" i="84"/>
  <c r="M71" i="84"/>
  <c r="H79" i="84"/>
  <c r="M79" i="84"/>
  <c r="M118" i="84"/>
  <c r="H118" i="84"/>
  <c r="M127" i="84"/>
  <c r="H127" i="84"/>
  <c r="M165" i="84"/>
  <c r="H165" i="84"/>
  <c r="H28" i="85"/>
  <c r="M28" i="85"/>
  <c r="H52" i="85"/>
  <c r="M52" i="85"/>
  <c r="M76" i="85"/>
  <c r="H76" i="85"/>
  <c r="D115" i="85"/>
  <c r="M115" i="85"/>
  <c r="H115" i="85"/>
  <c r="H124" i="85"/>
  <c r="M124" i="85"/>
  <c r="M21" i="86"/>
  <c r="H21" i="86"/>
  <c r="M29" i="86"/>
  <c r="H29" i="86"/>
  <c r="M53" i="86"/>
  <c r="H53" i="86"/>
  <c r="M77" i="86"/>
  <c r="H77" i="86"/>
  <c r="D116" i="86"/>
  <c r="H116" i="86"/>
  <c r="M116" i="86"/>
  <c r="H125" i="86"/>
  <c r="M125" i="86"/>
  <c r="H97" i="72"/>
  <c r="H26" i="72"/>
  <c r="M26" i="72"/>
  <c r="H50" i="72"/>
  <c r="M50" i="72"/>
  <c r="M74" i="72"/>
  <c r="H74" i="72"/>
  <c r="D113" i="72"/>
  <c r="H113" i="72"/>
  <c r="M113" i="72"/>
  <c r="H122" i="72"/>
  <c r="M122" i="72"/>
  <c r="H27" i="73"/>
  <c r="M27" i="73"/>
  <c r="M53" i="73"/>
  <c r="H53" i="73"/>
  <c r="M71" i="73"/>
  <c r="H71" i="73"/>
  <c r="M79" i="73"/>
  <c r="H79" i="73"/>
  <c r="M118" i="73"/>
  <c r="H118" i="73"/>
  <c r="M127" i="73"/>
  <c r="H127" i="73"/>
  <c r="M162" i="73"/>
  <c r="H162" i="73"/>
  <c r="D99" i="74"/>
  <c r="M99" i="74"/>
  <c r="H70" i="74"/>
  <c r="M27" i="74"/>
  <c r="H27" i="74"/>
  <c r="M51" i="74"/>
  <c r="H51" i="74"/>
  <c r="M75" i="74"/>
  <c r="H75" i="74"/>
  <c r="D114" i="74"/>
  <c r="M114" i="74"/>
  <c r="H114" i="74"/>
  <c r="D123" i="74"/>
  <c r="M123" i="74"/>
  <c r="H123" i="74"/>
  <c r="M25" i="75"/>
  <c r="H25" i="75"/>
  <c r="M49" i="75"/>
  <c r="H49" i="75"/>
  <c r="M73" i="75"/>
  <c r="H73" i="75"/>
  <c r="M112" i="75"/>
  <c r="H112" i="75"/>
  <c r="M121" i="75"/>
  <c r="H121" i="75"/>
  <c r="M129" i="75"/>
  <c r="H129" i="75"/>
  <c r="M26" i="77"/>
  <c r="H26" i="77"/>
  <c r="M50" i="77"/>
  <c r="H50" i="77"/>
  <c r="M74" i="77"/>
  <c r="H74" i="77"/>
  <c r="M113" i="77"/>
  <c r="H113" i="77"/>
  <c r="M122" i="77"/>
  <c r="H122" i="77"/>
  <c r="C102" i="78"/>
  <c r="M27" i="78"/>
  <c r="H27" i="78"/>
  <c r="H53" i="78"/>
  <c r="M53" i="78"/>
  <c r="M71" i="78"/>
  <c r="H71" i="78"/>
  <c r="M79" i="78"/>
  <c r="H79" i="78"/>
  <c r="D118" i="78"/>
  <c r="M118" i="78"/>
  <c r="H118" i="78"/>
  <c r="H127" i="78"/>
  <c r="M127" i="78"/>
  <c r="M163" i="78"/>
  <c r="H163" i="78"/>
  <c r="C24" i="87"/>
  <c r="M24" i="80"/>
  <c r="H24" i="80"/>
  <c r="C48" i="87"/>
  <c r="M48" i="80"/>
  <c r="H48" i="80"/>
  <c r="C72" i="87"/>
  <c r="M72" i="80"/>
  <c r="H72" i="80"/>
  <c r="D111" i="80"/>
  <c r="H111" i="80"/>
  <c r="M111" i="80"/>
  <c r="D119" i="80"/>
  <c r="H119" i="80"/>
  <c r="M119" i="80"/>
  <c r="C128" i="98"/>
  <c r="H128" i="80"/>
  <c r="M128" i="80"/>
  <c r="M101" i="81"/>
  <c r="M26" i="81"/>
  <c r="H26" i="81"/>
  <c r="M50" i="81"/>
  <c r="H50" i="81"/>
  <c r="M74" i="81"/>
  <c r="H74" i="81"/>
  <c r="H113" i="81"/>
  <c r="M113" i="81"/>
  <c r="M122" i="81"/>
  <c r="H122" i="81"/>
  <c r="M23" i="82"/>
  <c r="H23" i="82"/>
  <c r="M49" i="82"/>
  <c r="H49" i="82"/>
  <c r="M72" i="82"/>
  <c r="H72" i="82"/>
  <c r="D111" i="82"/>
  <c r="M111" i="82"/>
  <c r="H111" i="82"/>
  <c r="M125" i="82"/>
  <c r="H125" i="82"/>
  <c r="C161" i="82"/>
  <c r="M162" i="82"/>
  <c r="H162" i="82"/>
  <c r="M25" i="83"/>
  <c r="H25" i="83"/>
  <c r="H49" i="83"/>
  <c r="M49" i="83"/>
  <c r="H73" i="83"/>
  <c r="M73" i="83"/>
  <c r="M112" i="83"/>
  <c r="H112" i="83"/>
  <c r="M121" i="83"/>
  <c r="H121" i="83"/>
  <c r="M129" i="83"/>
  <c r="H129" i="83"/>
  <c r="H70" i="84"/>
  <c r="M70" i="84"/>
  <c r="H24" i="84"/>
  <c r="M24" i="84"/>
  <c r="H48" i="84"/>
  <c r="M48" i="84"/>
  <c r="M72" i="84"/>
  <c r="H72" i="84"/>
  <c r="M111" i="84"/>
  <c r="H111" i="84"/>
  <c r="M119" i="84"/>
  <c r="H119" i="84"/>
  <c r="M128" i="84"/>
  <c r="H128" i="84"/>
  <c r="H21" i="85"/>
  <c r="M21" i="85"/>
  <c r="H29" i="85"/>
  <c r="M29" i="85"/>
  <c r="M53" i="85"/>
  <c r="H53" i="85"/>
  <c r="M77" i="85"/>
  <c r="H77" i="85"/>
  <c r="D116" i="85"/>
  <c r="H116" i="85"/>
  <c r="M116" i="85"/>
  <c r="H125" i="85"/>
  <c r="M125" i="85"/>
  <c r="M22" i="86"/>
  <c r="H22" i="86"/>
  <c r="M46" i="86"/>
  <c r="H46" i="86"/>
  <c r="M54" i="86"/>
  <c r="H54" i="86"/>
  <c r="H78" i="86"/>
  <c r="M78" i="86"/>
  <c r="H117" i="86"/>
  <c r="M117" i="86"/>
  <c r="H126" i="86"/>
  <c r="M126" i="86"/>
  <c r="C70" i="72"/>
  <c r="H27" i="72"/>
  <c r="M27" i="72"/>
  <c r="M51" i="72"/>
  <c r="H51" i="72"/>
  <c r="H75" i="72"/>
  <c r="M75" i="72"/>
  <c r="H114" i="72"/>
  <c r="M114" i="72"/>
  <c r="D123" i="72"/>
  <c r="H123" i="72"/>
  <c r="M123" i="72"/>
  <c r="H22" i="73"/>
  <c r="M22" i="73"/>
  <c r="H48" i="73"/>
  <c r="M48" i="73"/>
  <c r="M74" i="73"/>
  <c r="H74" i="73"/>
  <c r="M113" i="73"/>
  <c r="H113" i="73"/>
  <c r="M122" i="73"/>
  <c r="H122" i="73"/>
  <c r="M28" i="74"/>
  <c r="H28" i="74"/>
  <c r="C102" i="74"/>
  <c r="D102" i="74" s="1"/>
  <c r="M52" i="74"/>
  <c r="H52" i="74"/>
  <c r="H76" i="74"/>
  <c r="M76" i="74"/>
  <c r="D115" i="74"/>
  <c r="M115" i="74"/>
  <c r="H115" i="74"/>
  <c r="D124" i="74"/>
  <c r="M124" i="74"/>
  <c r="H124" i="74"/>
  <c r="M26" i="75"/>
  <c r="H26" i="75"/>
  <c r="M50" i="75"/>
  <c r="H50" i="75"/>
  <c r="M74" i="75"/>
  <c r="H74" i="75"/>
  <c r="M113" i="75"/>
  <c r="H113" i="75"/>
  <c r="M122" i="75"/>
  <c r="H122" i="75"/>
  <c r="M27" i="77"/>
  <c r="H27" i="77"/>
  <c r="M51" i="77"/>
  <c r="H51" i="77"/>
  <c r="M75" i="77"/>
  <c r="H75" i="77"/>
  <c r="M114" i="77"/>
  <c r="H114" i="77"/>
  <c r="M123" i="77"/>
  <c r="H123" i="77"/>
  <c r="H22" i="78"/>
  <c r="M22" i="78"/>
  <c r="M48" i="78"/>
  <c r="H48" i="78"/>
  <c r="M74" i="78"/>
  <c r="H74" i="78"/>
  <c r="D113" i="78"/>
  <c r="H113" i="78"/>
  <c r="M113" i="78"/>
  <c r="H122" i="78"/>
  <c r="M122" i="78"/>
  <c r="C25" i="87"/>
  <c r="M25" i="80"/>
  <c r="H25" i="80"/>
  <c r="C49" i="98"/>
  <c r="M49" i="80"/>
  <c r="H49" i="80"/>
  <c r="C73" i="87"/>
  <c r="H73" i="80"/>
  <c r="M73" i="80"/>
  <c r="C112" i="87"/>
  <c r="H112" i="80"/>
  <c r="M112" i="80"/>
  <c r="C121" i="98"/>
  <c r="H121" i="80"/>
  <c r="M121" i="80"/>
  <c r="C129" i="87"/>
  <c r="H129" i="80"/>
  <c r="M129" i="80"/>
  <c r="M27" i="81"/>
  <c r="H27" i="81"/>
  <c r="M51" i="81"/>
  <c r="H51" i="81"/>
  <c r="H75" i="81"/>
  <c r="M75" i="81"/>
  <c r="M114" i="81"/>
  <c r="H114" i="81"/>
  <c r="D123" i="81"/>
  <c r="M123" i="81"/>
  <c r="H123" i="81"/>
  <c r="M26" i="82"/>
  <c r="H26" i="82"/>
  <c r="M52" i="82"/>
  <c r="H52" i="82"/>
  <c r="M75" i="82"/>
  <c r="H75" i="82"/>
  <c r="D114" i="82"/>
  <c r="M114" i="82"/>
  <c r="H114" i="82"/>
  <c r="D119" i="82"/>
  <c r="M119" i="82"/>
  <c r="H119" i="82"/>
  <c r="H128" i="82"/>
  <c r="M128" i="82"/>
  <c r="H26" i="83"/>
  <c r="M26" i="83"/>
  <c r="C100" i="83"/>
  <c r="H50" i="83"/>
  <c r="M50" i="83"/>
  <c r="H74" i="83"/>
  <c r="M74" i="83"/>
  <c r="M113" i="83"/>
  <c r="H113" i="83"/>
  <c r="M122" i="83"/>
  <c r="H122" i="83"/>
  <c r="C164" i="83"/>
  <c r="M165" i="83"/>
  <c r="H165" i="83"/>
  <c r="H25" i="84"/>
  <c r="M25" i="84"/>
  <c r="M49" i="84"/>
  <c r="H49" i="84"/>
  <c r="M73" i="84"/>
  <c r="H73" i="84"/>
  <c r="M112" i="84"/>
  <c r="H112" i="84"/>
  <c r="M121" i="84"/>
  <c r="H121" i="84"/>
  <c r="M129" i="84"/>
  <c r="H129" i="84"/>
  <c r="M22" i="85"/>
  <c r="H22" i="85"/>
  <c r="M46" i="85"/>
  <c r="H46" i="85"/>
  <c r="M54" i="85"/>
  <c r="H54" i="85"/>
  <c r="M78" i="85"/>
  <c r="H78" i="85"/>
  <c r="H117" i="85"/>
  <c r="M117" i="85"/>
  <c r="D126" i="85"/>
  <c r="H126" i="85"/>
  <c r="M126" i="85"/>
  <c r="M23" i="86"/>
  <c r="H23" i="86"/>
  <c r="H47" i="86"/>
  <c r="M47" i="86"/>
  <c r="H71" i="86"/>
  <c r="M71" i="86"/>
  <c r="H79" i="86"/>
  <c r="M79" i="86"/>
  <c r="D118" i="86"/>
  <c r="H118" i="86"/>
  <c r="M118" i="86"/>
  <c r="M127" i="86"/>
  <c r="H127" i="86"/>
  <c r="M28" i="72"/>
  <c r="H28" i="72"/>
  <c r="M52" i="72"/>
  <c r="H52" i="72"/>
  <c r="M76" i="72"/>
  <c r="H76" i="72"/>
  <c r="D115" i="72"/>
  <c r="H115" i="72"/>
  <c r="M115" i="72"/>
  <c r="H124" i="72"/>
  <c r="M124" i="72"/>
  <c r="M25" i="73"/>
  <c r="H25" i="73"/>
  <c r="M51" i="73"/>
  <c r="H51" i="73"/>
  <c r="M77" i="73"/>
  <c r="H77" i="73"/>
  <c r="M116" i="73"/>
  <c r="H116" i="73"/>
  <c r="M125" i="73"/>
  <c r="H125" i="73"/>
  <c r="M21" i="74"/>
  <c r="H21" i="74"/>
  <c r="C104" i="74"/>
  <c r="D54" i="74" s="1"/>
  <c r="M29" i="74"/>
  <c r="H29" i="74"/>
  <c r="H53" i="74"/>
  <c r="M53" i="74"/>
  <c r="H77" i="74"/>
  <c r="M77" i="74"/>
  <c r="M116" i="74"/>
  <c r="H116" i="74"/>
  <c r="M125" i="74"/>
  <c r="H125" i="74"/>
  <c r="C101" i="75"/>
  <c r="M27" i="75"/>
  <c r="H27" i="75"/>
  <c r="M51" i="75"/>
  <c r="H51" i="75"/>
  <c r="M75" i="75"/>
  <c r="H75" i="75"/>
  <c r="D114" i="75"/>
  <c r="M114" i="75"/>
  <c r="H114" i="75"/>
  <c r="M123" i="75"/>
  <c r="H123" i="75"/>
  <c r="M28" i="77"/>
  <c r="H28" i="77"/>
  <c r="M52" i="77"/>
  <c r="H52" i="77"/>
  <c r="H76" i="77"/>
  <c r="M76" i="77"/>
  <c r="M115" i="77"/>
  <c r="H115" i="77"/>
  <c r="M124" i="77"/>
  <c r="H124" i="77"/>
  <c r="M25" i="78"/>
  <c r="H25" i="78"/>
  <c r="M51" i="78"/>
  <c r="H51" i="78"/>
  <c r="H77" i="78"/>
  <c r="M77" i="78"/>
  <c r="D116" i="78"/>
  <c r="M116" i="78"/>
  <c r="H116" i="78"/>
  <c r="M125" i="78"/>
  <c r="H125" i="78"/>
  <c r="C164" i="78"/>
  <c r="H165" i="78"/>
  <c r="M165" i="78"/>
  <c r="C26" i="87"/>
  <c r="M26" i="80"/>
  <c r="H26" i="80"/>
  <c r="C50" i="98"/>
  <c r="H50" i="80"/>
  <c r="M50" i="80"/>
  <c r="C74" i="87"/>
  <c r="H74" i="80"/>
  <c r="M74" i="80"/>
  <c r="D113" i="80"/>
  <c r="H113" i="80"/>
  <c r="M113" i="80"/>
  <c r="H122" i="80"/>
  <c r="M122" i="80"/>
  <c r="M28" i="81"/>
  <c r="H28" i="81"/>
  <c r="H52" i="81"/>
  <c r="M52" i="81"/>
  <c r="H76" i="81"/>
  <c r="M76" i="81"/>
  <c r="D115" i="81"/>
  <c r="M115" i="81"/>
  <c r="H115" i="81"/>
  <c r="M124" i="81"/>
  <c r="H124" i="81"/>
  <c r="C20" i="82"/>
  <c r="M21" i="82"/>
  <c r="H21" i="82"/>
  <c r="M29" i="82"/>
  <c r="H29" i="82"/>
  <c r="C45" i="82"/>
  <c r="M47" i="82"/>
  <c r="H47" i="82"/>
  <c r="M78" i="82"/>
  <c r="H78" i="82"/>
  <c r="D117" i="82"/>
  <c r="M117" i="82"/>
  <c r="H117" i="82"/>
  <c r="D123" i="82"/>
  <c r="M123" i="82"/>
  <c r="H123" i="82"/>
  <c r="H27" i="83"/>
  <c r="M27" i="83"/>
  <c r="H51" i="83"/>
  <c r="M51" i="83"/>
  <c r="M75" i="83"/>
  <c r="H75" i="83"/>
  <c r="D114" i="83"/>
  <c r="M114" i="83"/>
  <c r="H114" i="83"/>
  <c r="M123" i="83"/>
  <c r="H123" i="83"/>
  <c r="M26" i="84"/>
  <c r="H26" i="84"/>
  <c r="M50" i="84"/>
  <c r="H50" i="84"/>
  <c r="M74" i="84"/>
  <c r="H74" i="84"/>
  <c r="M113" i="84"/>
  <c r="H113" i="84"/>
  <c r="H122" i="84"/>
  <c r="M122" i="84"/>
  <c r="M23" i="85"/>
  <c r="H23" i="85"/>
  <c r="M47" i="85"/>
  <c r="H47" i="85"/>
  <c r="M71" i="85"/>
  <c r="H71" i="85"/>
  <c r="M79" i="85"/>
  <c r="H79" i="85"/>
  <c r="D118" i="85"/>
  <c r="H118" i="85"/>
  <c r="M118" i="85"/>
  <c r="H127" i="85"/>
  <c r="M127" i="85"/>
  <c r="H24" i="86"/>
  <c r="M24" i="86"/>
  <c r="H48" i="86"/>
  <c r="M48" i="86"/>
  <c r="H72" i="86"/>
  <c r="M72" i="86"/>
  <c r="M111" i="86"/>
  <c r="H111" i="86"/>
  <c r="D119" i="86"/>
  <c r="M119" i="86"/>
  <c r="H119" i="86"/>
  <c r="M128" i="86"/>
  <c r="H128" i="86"/>
  <c r="K184" i="83"/>
  <c r="M6" i="83"/>
  <c r="K184" i="75"/>
  <c r="M6" i="75"/>
  <c r="F92" i="84"/>
  <c r="F90" i="74"/>
  <c r="G65" i="74" s="1"/>
  <c r="F37" i="98"/>
  <c r="F18" i="98"/>
  <c r="K66" i="98"/>
  <c r="K16" i="98"/>
  <c r="F88" i="86"/>
  <c r="G38" i="86" s="1"/>
  <c r="F37" i="87"/>
  <c r="F87" i="87" s="1"/>
  <c r="F201" i="87" s="1"/>
  <c r="M215" i="75"/>
  <c r="K62" i="87"/>
  <c r="F44" i="98"/>
  <c r="F15" i="98"/>
  <c r="F38" i="98"/>
  <c r="F92" i="73"/>
  <c r="G67" i="73" s="1"/>
  <c r="K69" i="87"/>
  <c r="K38" i="87"/>
  <c r="K44" i="87"/>
  <c r="K67" i="87"/>
  <c r="K65" i="87"/>
  <c r="F89" i="86"/>
  <c r="G64" i="86" s="1"/>
  <c r="F16" i="98"/>
  <c r="F39" i="98"/>
  <c r="M172" i="98"/>
  <c r="F91" i="84"/>
  <c r="G41" i="84" s="1"/>
  <c r="F94" i="77"/>
  <c r="G44" i="77" s="1"/>
  <c r="K43" i="87"/>
  <c r="K66" i="87"/>
  <c r="F91" i="75"/>
  <c r="G41" i="75" s="1"/>
  <c r="K43" i="98"/>
  <c r="K12" i="87"/>
  <c r="F93" i="75"/>
  <c r="G18" i="75" s="1"/>
  <c r="F42" i="98"/>
  <c r="K92" i="74"/>
  <c r="L67" i="74" s="1"/>
  <c r="K44" i="98"/>
  <c r="K88" i="85"/>
  <c r="L88" i="85" s="1"/>
  <c r="K67" i="98"/>
  <c r="F13" i="87"/>
  <c r="K65" i="98"/>
  <c r="F92" i="72"/>
  <c r="G42" i="72" s="1"/>
  <c r="F89" i="75"/>
  <c r="F203" i="75" s="1"/>
  <c r="F93" i="85"/>
  <c r="G18" i="85" s="1"/>
  <c r="F93" i="78"/>
  <c r="G43" i="78" s="1"/>
  <c r="F35" i="85"/>
  <c r="K92" i="72"/>
  <c r="L67" i="72" s="1"/>
  <c r="K94" i="81"/>
  <c r="L44" i="81" s="1"/>
  <c r="F12" i="98"/>
  <c r="F94" i="73"/>
  <c r="G19" i="73" s="1"/>
  <c r="F36" i="87"/>
  <c r="F86" i="73"/>
  <c r="G36" i="73" s="1"/>
  <c r="F91" i="78"/>
  <c r="F205" i="78" s="1"/>
  <c r="H220" i="73"/>
  <c r="F38" i="87"/>
  <c r="F15" i="87"/>
  <c r="M150" i="84"/>
  <c r="F39" i="87"/>
  <c r="F92" i="74"/>
  <c r="F206" i="74" s="1"/>
  <c r="F92" i="83"/>
  <c r="G92" i="83" s="1"/>
  <c r="F92" i="85"/>
  <c r="G17" i="85" s="1"/>
  <c r="K64" i="98"/>
  <c r="H215" i="74"/>
  <c r="K5" i="80"/>
  <c r="M149" i="84"/>
  <c r="H215" i="75"/>
  <c r="K92" i="75"/>
  <c r="L67" i="75" s="1"/>
  <c r="K90" i="74"/>
  <c r="L15" i="74" s="1"/>
  <c r="M214" i="73"/>
  <c r="M219" i="73"/>
  <c r="F18" i="87"/>
  <c r="F91" i="81"/>
  <c r="G41" i="81" s="1"/>
  <c r="F89" i="83"/>
  <c r="F203" i="83" s="1"/>
  <c r="F87" i="80"/>
  <c r="G62" i="80" s="1"/>
  <c r="F90" i="73"/>
  <c r="G40" i="73" s="1"/>
  <c r="F90" i="78"/>
  <c r="F204" i="78" s="1"/>
  <c r="F41" i="87"/>
  <c r="F41" i="98"/>
  <c r="F90" i="77"/>
  <c r="G15" i="77" s="1"/>
  <c r="F170" i="82"/>
  <c r="K19" i="98"/>
  <c r="F89" i="81"/>
  <c r="F203" i="81" s="1"/>
  <c r="K175" i="98"/>
  <c r="K175" i="87"/>
  <c r="M175" i="87" s="1"/>
  <c r="F89" i="85"/>
  <c r="G89" i="85" s="1"/>
  <c r="F175" i="87"/>
  <c r="H175" i="87" s="1"/>
  <c r="K87" i="82"/>
  <c r="L12" i="82" s="1"/>
  <c r="K88" i="75"/>
  <c r="L63" i="75" s="1"/>
  <c r="K94" i="74"/>
  <c r="L94" i="74" s="1"/>
  <c r="K88" i="78"/>
  <c r="K202" i="78" s="1"/>
  <c r="K13" i="87"/>
  <c r="K18" i="98"/>
  <c r="F90" i="72"/>
  <c r="G65" i="72" s="1"/>
  <c r="F86" i="72"/>
  <c r="G86" i="72" s="1"/>
  <c r="M142" i="82"/>
  <c r="H224" i="78"/>
  <c r="M145" i="82"/>
  <c r="H140" i="82"/>
  <c r="F147" i="98"/>
  <c r="H147" i="98" s="1"/>
  <c r="H141" i="82"/>
  <c r="H149" i="82"/>
  <c r="C220" i="84"/>
  <c r="F175" i="98"/>
  <c r="H175" i="80"/>
  <c r="F174" i="98"/>
  <c r="H174" i="80"/>
  <c r="H153" i="82"/>
  <c r="F155" i="87"/>
  <c r="F157" i="87"/>
  <c r="F152" i="84"/>
  <c r="F155" i="98"/>
  <c r="F156" i="98"/>
  <c r="H156" i="80"/>
  <c r="F93" i="82"/>
  <c r="G68" i="82" s="1"/>
  <c r="F35" i="86"/>
  <c r="M85" i="96"/>
  <c r="M106" i="96" s="1"/>
  <c r="M133" i="96" s="1"/>
  <c r="F88" i="73"/>
  <c r="G38" i="73" s="1"/>
  <c r="F89" i="84"/>
  <c r="G14" i="84" s="1"/>
  <c r="G85" i="96"/>
  <c r="O85" i="96"/>
  <c r="F93" i="81"/>
  <c r="G18" i="81" s="1"/>
  <c r="H175" i="82"/>
  <c r="M175" i="82"/>
  <c r="H173" i="82"/>
  <c r="M173" i="82"/>
  <c r="H174" i="82"/>
  <c r="M174" i="82"/>
  <c r="C170" i="82"/>
  <c r="M172" i="82"/>
  <c r="H172" i="82"/>
  <c r="H172" i="84"/>
  <c r="M172" i="84"/>
  <c r="H173" i="84"/>
  <c r="M173" i="84"/>
  <c r="H175" i="73"/>
  <c r="M175" i="73"/>
  <c r="M175" i="81"/>
  <c r="H175" i="81"/>
  <c r="C170" i="84"/>
  <c r="M174" i="84"/>
  <c r="H174" i="84"/>
  <c r="M175" i="77"/>
  <c r="H175" i="77"/>
  <c r="M172" i="78"/>
  <c r="H172" i="78"/>
  <c r="H175" i="78"/>
  <c r="M175" i="78"/>
  <c r="H175" i="83"/>
  <c r="M175" i="83"/>
  <c r="H175" i="84"/>
  <c r="M175" i="84"/>
  <c r="M173" i="81"/>
  <c r="H173" i="81"/>
  <c r="H173" i="75"/>
  <c r="M173" i="75"/>
  <c r="H172" i="86"/>
  <c r="M172" i="86"/>
  <c r="M175" i="75"/>
  <c r="H175" i="75"/>
  <c r="M175" i="72"/>
  <c r="H175" i="72"/>
  <c r="H148" i="82"/>
  <c r="M148" i="82"/>
  <c r="H138" i="82"/>
  <c r="H146" i="82"/>
  <c r="M138" i="82"/>
  <c r="M146" i="82"/>
  <c r="H144" i="82"/>
  <c r="C223" i="82"/>
  <c r="M147" i="82"/>
  <c r="M144" i="82"/>
  <c r="D129" i="82"/>
  <c r="H142" i="82"/>
  <c r="H150" i="82"/>
  <c r="M150" i="82"/>
  <c r="H158" i="82"/>
  <c r="M158" i="82"/>
  <c r="M155" i="84"/>
  <c r="H155" i="84"/>
  <c r="H155" i="78"/>
  <c r="M155" i="78"/>
  <c r="M156" i="84"/>
  <c r="H156" i="84"/>
  <c r="M157" i="84"/>
  <c r="H157" i="84"/>
  <c r="H156" i="78"/>
  <c r="M156" i="78"/>
  <c r="M153" i="82"/>
  <c r="M158" i="84"/>
  <c r="H158" i="84"/>
  <c r="M156" i="82"/>
  <c r="H157" i="78"/>
  <c r="M157" i="78"/>
  <c r="M153" i="78"/>
  <c r="H153" i="78"/>
  <c r="M154" i="82"/>
  <c r="H158" i="78"/>
  <c r="M158" i="78"/>
  <c r="M155" i="82"/>
  <c r="H155" i="82"/>
  <c r="M157" i="82"/>
  <c r="H153" i="84"/>
  <c r="M153" i="84"/>
  <c r="H148" i="78"/>
  <c r="H146" i="84"/>
  <c r="M224" i="78"/>
  <c r="H147" i="84"/>
  <c r="C221" i="78"/>
  <c r="H221" i="78" s="1"/>
  <c r="M145" i="78"/>
  <c r="H145" i="78"/>
  <c r="H148" i="84"/>
  <c r="M146" i="78"/>
  <c r="H146" i="78"/>
  <c r="H149" i="78"/>
  <c r="H149" i="84"/>
  <c r="C224" i="84"/>
  <c r="M224" i="84" s="1"/>
  <c r="M148" i="84"/>
  <c r="H150" i="84"/>
  <c r="C223" i="78"/>
  <c r="M223" i="78" s="1"/>
  <c r="M147" i="78"/>
  <c r="H145" i="84"/>
  <c r="G129" i="82"/>
  <c r="K91" i="74"/>
  <c r="L91" i="74" s="1"/>
  <c r="K86" i="75"/>
  <c r="L36" i="75" s="1"/>
  <c r="K94" i="75"/>
  <c r="L94" i="75" s="1"/>
  <c r="K41" i="98"/>
  <c r="K92" i="78"/>
  <c r="L92" i="78" s="1"/>
  <c r="F221" i="82"/>
  <c r="H145" i="82"/>
  <c r="F219" i="82"/>
  <c r="H219" i="82" s="1"/>
  <c r="H143" i="82"/>
  <c r="F215" i="82"/>
  <c r="H215" i="82" s="1"/>
  <c r="H139" i="82"/>
  <c r="F223" i="82"/>
  <c r="H147" i="82"/>
  <c r="F150" i="98"/>
  <c r="F223" i="78"/>
  <c r="H147" i="78"/>
  <c r="F150" i="87"/>
  <c r="F226" i="87" s="1"/>
  <c r="F220" i="84"/>
  <c r="H144" i="84"/>
  <c r="K86" i="74"/>
  <c r="L11" i="74" s="1"/>
  <c r="K90" i="72"/>
  <c r="L65" i="72" s="1"/>
  <c r="K92" i="80"/>
  <c r="L17" i="80" s="1"/>
  <c r="F86" i="80"/>
  <c r="G36" i="80" s="1"/>
  <c r="F35" i="80"/>
  <c r="F36" i="98"/>
  <c r="F14" i="87"/>
  <c r="E85" i="96"/>
  <c r="E106" i="96" s="1"/>
  <c r="E133" i="96" s="1"/>
  <c r="M221" i="74"/>
  <c r="M220" i="85"/>
  <c r="M216" i="81"/>
  <c r="M220" i="81"/>
  <c r="H172" i="98"/>
  <c r="M163" i="87"/>
  <c r="H163" i="87"/>
  <c r="H165" i="87"/>
  <c r="H162" i="98"/>
  <c r="H216" i="73"/>
  <c r="F135" i="96"/>
  <c r="O135" i="96"/>
  <c r="C164" i="82"/>
  <c r="M166" i="82"/>
  <c r="H166" i="82"/>
  <c r="H166" i="77"/>
  <c r="M166" i="77"/>
  <c r="M166" i="83"/>
  <c r="H166" i="83"/>
  <c r="M166" i="86"/>
  <c r="H166" i="86"/>
  <c r="C166" i="87"/>
  <c r="C164" i="87" s="1"/>
  <c r="C160" i="87" s="1"/>
  <c r="M166" i="80"/>
  <c r="H166" i="80"/>
  <c r="M166" i="81"/>
  <c r="H166" i="81"/>
  <c r="M166" i="73"/>
  <c r="H166" i="73"/>
  <c r="M166" i="72"/>
  <c r="H166" i="72"/>
  <c r="H166" i="78"/>
  <c r="M166" i="78"/>
  <c r="H166" i="74"/>
  <c r="M166" i="74"/>
  <c r="H166" i="84"/>
  <c r="M166" i="84"/>
  <c r="M166" i="85"/>
  <c r="H166" i="85"/>
  <c r="M166" i="75"/>
  <c r="H166" i="75"/>
  <c r="K89" i="83"/>
  <c r="K203" i="83" s="1"/>
  <c r="F87" i="84"/>
  <c r="G12" i="84" s="1"/>
  <c r="F14" i="98"/>
  <c r="G44" i="84"/>
  <c r="F93" i="86"/>
  <c r="G68" i="86" s="1"/>
  <c r="H174" i="87"/>
  <c r="M220" i="86"/>
  <c r="M223" i="86"/>
  <c r="H223" i="86"/>
  <c r="M224" i="86"/>
  <c r="H216" i="84"/>
  <c r="M216" i="84"/>
  <c r="M215" i="81"/>
  <c r="H215" i="80"/>
  <c r="H217" i="80"/>
  <c r="M147" i="98"/>
  <c r="H214" i="80"/>
  <c r="C224" i="87"/>
  <c r="H148" i="87"/>
  <c r="H149" i="98"/>
  <c r="M226" i="80"/>
  <c r="M158" i="87"/>
  <c r="H158" i="87"/>
  <c r="H157" i="87"/>
  <c r="H224" i="80"/>
  <c r="M220" i="78"/>
  <c r="H218" i="78"/>
  <c r="M218" i="78"/>
  <c r="M219" i="78"/>
  <c r="M217" i="78"/>
  <c r="H217" i="78"/>
  <c r="H214" i="78"/>
  <c r="M216" i="78"/>
  <c r="H216" i="78"/>
  <c r="H223" i="77"/>
  <c r="M224" i="77"/>
  <c r="H224" i="77"/>
  <c r="M219" i="75"/>
  <c r="M216" i="74"/>
  <c r="M220" i="74"/>
  <c r="M224" i="74"/>
  <c r="H223" i="74"/>
  <c r="H219" i="74"/>
  <c r="M216" i="73"/>
  <c r="M224" i="73"/>
  <c r="M222" i="73"/>
  <c r="M215" i="73"/>
  <c r="M220" i="73"/>
  <c r="H214" i="73"/>
  <c r="H215" i="73"/>
  <c r="M223" i="73"/>
  <c r="H223" i="73"/>
  <c r="M225" i="73"/>
  <c r="H225" i="73"/>
  <c r="H219" i="73"/>
  <c r="F224" i="73"/>
  <c r="H224" i="73" s="1"/>
  <c r="F218" i="73"/>
  <c r="H218" i="73" s="1"/>
  <c r="F221" i="73"/>
  <c r="H145" i="73"/>
  <c r="F137" i="74"/>
  <c r="G128" i="74" s="1"/>
  <c r="F215" i="72"/>
  <c r="H215" i="72" s="1"/>
  <c r="F222" i="74"/>
  <c r="F222" i="73"/>
  <c r="H222" i="73" s="1"/>
  <c r="F217" i="75"/>
  <c r="F217" i="73"/>
  <c r="H217" i="73" s="1"/>
  <c r="F221" i="75"/>
  <c r="M220" i="72"/>
  <c r="K5" i="72"/>
  <c r="M215" i="72"/>
  <c r="M224" i="72"/>
  <c r="H224" i="72"/>
  <c r="K225" i="82"/>
  <c r="M149" i="82"/>
  <c r="K219" i="82"/>
  <c r="M219" i="82" s="1"/>
  <c r="M143" i="82"/>
  <c r="K217" i="82"/>
  <c r="M141" i="82"/>
  <c r="K216" i="82"/>
  <c r="M140" i="82"/>
  <c r="K215" i="82"/>
  <c r="M215" i="82" s="1"/>
  <c r="M139" i="82"/>
  <c r="H152" i="85"/>
  <c r="H154" i="85"/>
  <c r="F220" i="85"/>
  <c r="H220" i="85" s="1"/>
  <c r="H144" i="85"/>
  <c r="F157" i="98"/>
  <c r="M154" i="86"/>
  <c r="H154" i="86"/>
  <c r="H150" i="86"/>
  <c r="M150" i="86"/>
  <c r="C226" i="86"/>
  <c r="H222" i="86"/>
  <c r="H145" i="86"/>
  <c r="M145" i="86"/>
  <c r="H146" i="86"/>
  <c r="M146" i="86"/>
  <c r="C218" i="86"/>
  <c r="M142" i="86"/>
  <c r="H142" i="86"/>
  <c r="C219" i="86"/>
  <c r="M143" i="86"/>
  <c r="H143" i="86"/>
  <c r="H138" i="86"/>
  <c r="M138" i="86"/>
  <c r="M140" i="86"/>
  <c r="H140" i="86"/>
  <c r="M139" i="86"/>
  <c r="H139" i="86"/>
  <c r="D129" i="86"/>
  <c r="C226" i="85"/>
  <c r="M150" i="85"/>
  <c r="H150" i="85"/>
  <c r="C224" i="85"/>
  <c r="M148" i="85"/>
  <c r="H148" i="85"/>
  <c r="C222" i="85"/>
  <c r="H146" i="85"/>
  <c r="M146" i="85"/>
  <c r="H145" i="85"/>
  <c r="M145" i="85"/>
  <c r="M141" i="85"/>
  <c r="H141" i="85"/>
  <c r="C218" i="85"/>
  <c r="M142" i="85"/>
  <c r="H142" i="85"/>
  <c r="M140" i="85"/>
  <c r="H140" i="85"/>
  <c r="M219" i="85"/>
  <c r="H219" i="85"/>
  <c r="M143" i="85"/>
  <c r="H143" i="85"/>
  <c r="D129" i="85"/>
  <c r="M138" i="85"/>
  <c r="H138" i="85"/>
  <c r="C215" i="85"/>
  <c r="M139" i="85"/>
  <c r="H139" i="85"/>
  <c r="M154" i="84"/>
  <c r="H154" i="84"/>
  <c r="H219" i="84"/>
  <c r="M143" i="84"/>
  <c r="H143" i="84"/>
  <c r="M142" i="84"/>
  <c r="H142" i="84"/>
  <c r="C217" i="84"/>
  <c r="H141" i="84"/>
  <c r="M141" i="84"/>
  <c r="C215" i="84"/>
  <c r="H139" i="84"/>
  <c r="M139" i="84"/>
  <c r="M138" i="84"/>
  <c r="H138" i="84"/>
  <c r="M154" i="83"/>
  <c r="H154" i="83"/>
  <c r="H153" i="83"/>
  <c r="M153" i="83"/>
  <c r="M150" i="83"/>
  <c r="H150" i="83"/>
  <c r="C224" i="83"/>
  <c r="M148" i="83"/>
  <c r="H148" i="83"/>
  <c r="C221" i="83"/>
  <c r="H145" i="83"/>
  <c r="M145" i="83"/>
  <c r="H141" i="83"/>
  <c r="M141" i="83"/>
  <c r="C218" i="83"/>
  <c r="M142" i="83"/>
  <c r="H142" i="83"/>
  <c r="M143" i="83"/>
  <c r="H143" i="83"/>
  <c r="C216" i="83"/>
  <c r="H140" i="83"/>
  <c r="M140" i="83"/>
  <c r="C220" i="83"/>
  <c r="M144" i="83"/>
  <c r="H144" i="83"/>
  <c r="H139" i="83"/>
  <c r="M139" i="83"/>
  <c r="M138" i="83"/>
  <c r="H138" i="83"/>
  <c r="H144" i="77"/>
  <c r="M144" i="77"/>
  <c r="C220" i="77"/>
  <c r="C219" i="77"/>
  <c r="H143" i="77"/>
  <c r="M143" i="77"/>
  <c r="D129" i="77"/>
  <c r="M139" i="77"/>
  <c r="H139" i="77"/>
  <c r="M138" i="77"/>
  <c r="H138" i="77"/>
  <c r="H140" i="77"/>
  <c r="M140" i="77"/>
  <c r="C217" i="77"/>
  <c r="H141" i="77"/>
  <c r="M141" i="77"/>
  <c r="H142" i="77"/>
  <c r="M142" i="77"/>
  <c r="H157" i="74"/>
  <c r="M157" i="74"/>
  <c r="H154" i="73"/>
  <c r="M154" i="73"/>
  <c r="H153" i="74"/>
  <c r="M153" i="74"/>
  <c r="H153" i="75"/>
  <c r="M153" i="75"/>
  <c r="H154" i="74"/>
  <c r="M154" i="74"/>
  <c r="H153" i="72"/>
  <c r="M153" i="72"/>
  <c r="H154" i="72"/>
  <c r="M154" i="72"/>
  <c r="H153" i="73"/>
  <c r="M153" i="73"/>
  <c r="M154" i="75"/>
  <c r="H154" i="75"/>
  <c r="M150" i="75"/>
  <c r="H150" i="75"/>
  <c r="C226" i="75"/>
  <c r="M150" i="74"/>
  <c r="H150" i="74"/>
  <c r="M150" i="73"/>
  <c r="H150" i="73"/>
  <c r="C226" i="73"/>
  <c r="H150" i="72"/>
  <c r="M150" i="72"/>
  <c r="F173" i="98"/>
  <c r="H173" i="98" s="1"/>
  <c r="H173" i="80"/>
  <c r="L28" i="72"/>
  <c r="K93" i="73"/>
  <c r="L43" i="73" s="1"/>
  <c r="K17" i="87"/>
  <c r="K40" i="98"/>
  <c r="K63" i="98"/>
  <c r="E160" i="97"/>
  <c r="E135" i="97" s="1"/>
  <c r="K96" i="74"/>
  <c r="L71" i="74" s="1"/>
  <c r="K100" i="78"/>
  <c r="L129" i="82"/>
  <c r="K74" i="87"/>
  <c r="K173" i="87"/>
  <c r="J131" i="97"/>
  <c r="O160" i="97"/>
  <c r="O135" i="97" s="1"/>
  <c r="K91" i="72"/>
  <c r="K205" i="72" s="1"/>
  <c r="K60" i="75"/>
  <c r="L129" i="75"/>
  <c r="K170" i="75"/>
  <c r="K21" i="87"/>
  <c r="K114" i="87"/>
  <c r="L114" i="87" s="1"/>
  <c r="P160" i="97"/>
  <c r="P135" i="97" s="1"/>
  <c r="I160" i="97"/>
  <c r="I135" i="97" s="1"/>
  <c r="K24" i="98"/>
  <c r="K117" i="87"/>
  <c r="L117" i="87" s="1"/>
  <c r="K150" i="98"/>
  <c r="K103" i="86"/>
  <c r="L103" i="86" s="1"/>
  <c r="K20" i="75"/>
  <c r="K99" i="77"/>
  <c r="L99" i="77" s="1"/>
  <c r="K161" i="84"/>
  <c r="G96" i="82"/>
  <c r="F45" i="85"/>
  <c r="F120" i="85"/>
  <c r="G120" i="85" s="1"/>
  <c r="F70" i="86"/>
  <c r="C160" i="96"/>
  <c r="C135" i="96" s="1"/>
  <c r="K160" i="96"/>
  <c r="K135" i="96" s="1"/>
  <c r="J95" i="96"/>
  <c r="L131" i="96"/>
  <c r="G78" i="78"/>
  <c r="F20" i="81"/>
  <c r="F142" i="87"/>
  <c r="F218" i="87" s="1"/>
  <c r="F161" i="83"/>
  <c r="F160" i="83" s="1"/>
  <c r="F99" i="85"/>
  <c r="G24" i="85" s="1"/>
  <c r="F131" i="96"/>
  <c r="N131" i="96"/>
  <c r="E160" i="96"/>
  <c r="E135" i="96" s="1"/>
  <c r="M160" i="96"/>
  <c r="M135" i="96" s="1"/>
  <c r="F70" i="75"/>
  <c r="F70" i="81"/>
  <c r="F143" i="98"/>
  <c r="F20" i="86"/>
  <c r="G95" i="96"/>
  <c r="O95" i="96"/>
  <c r="F120" i="82"/>
  <c r="G120" i="82" s="1"/>
  <c r="F40" i="87"/>
  <c r="F60" i="84"/>
  <c r="N81" i="96"/>
  <c r="H160" i="96"/>
  <c r="H135" i="96" s="1"/>
  <c r="P160" i="96"/>
  <c r="P135" i="96" s="1"/>
  <c r="G71" i="82"/>
  <c r="F104" i="82"/>
  <c r="G29" i="82" s="1"/>
  <c r="F96" i="86"/>
  <c r="G46" i="86" s="1"/>
  <c r="P81" i="96"/>
  <c r="G21" i="82"/>
  <c r="F110" i="72"/>
  <c r="F161" i="72"/>
  <c r="F28" i="98"/>
  <c r="F65" i="98"/>
  <c r="F113" i="87"/>
  <c r="F122" i="98"/>
  <c r="C120" i="80"/>
  <c r="C45" i="81"/>
  <c r="C104" i="81"/>
  <c r="D54" i="81" s="1"/>
  <c r="C21" i="87"/>
  <c r="C49" i="87"/>
  <c r="C53" i="87"/>
  <c r="C103" i="87" s="1"/>
  <c r="C71" i="87"/>
  <c r="C25" i="98"/>
  <c r="C47" i="98"/>
  <c r="C72" i="98"/>
  <c r="C116" i="98"/>
  <c r="C119" i="98"/>
  <c r="C157" i="98"/>
  <c r="M157" i="98" s="1"/>
  <c r="C163" i="98"/>
  <c r="C70" i="83"/>
  <c r="C110" i="83"/>
  <c r="D52" i="72"/>
  <c r="C102" i="80"/>
  <c r="D77" i="80" s="1"/>
  <c r="C28" i="87"/>
  <c r="C113" i="87"/>
  <c r="C119" i="87"/>
  <c r="C123" i="87"/>
  <c r="C126" i="87"/>
  <c r="C29" i="98"/>
  <c r="C51" i="98"/>
  <c r="C54" i="98"/>
  <c r="C73" i="98"/>
  <c r="C76" i="98"/>
  <c r="C79" i="98"/>
  <c r="C114" i="98"/>
  <c r="C129" i="98"/>
  <c r="C150" i="98"/>
  <c r="C100" i="85"/>
  <c r="D100" i="85" s="1"/>
  <c r="C50" i="87"/>
  <c r="C162" i="87"/>
  <c r="C172" i="87"/>
  <c r="M172" i="87" s="1"/>
  <c r="C22" i="98"/>
  <c r="C26" i="98"/>
  <c r="C117" i="98"/>
  <c r="C175" i="98"/>
  <c r="C170" i="83"/>
  <c r="C45" i="72"/>
  <c r="C96" i="73"/>
  <c r="D46" i="73" s="1"/>
  <c r="C104" i="73"/>
  <c r="D54" i="73" s="1"/>
  <c r="C70" i="78"/>
  <c r="C96" i="80"/>
  <c r="D96" i="80" s="1"/>
  <c r="C121" i="87"/>
  <c r="C149" i="87"/>
  <c r="C225" i="87" s="1"/>
  <c r="C48" i="98"/>
  <c r="C52" i="98"/>
  <c r="C111" i="98"/>
  <c r="C158" i="98"/>
  <c r="C165" i="98"/>
  <c r="C101" i="86"/>
  <c r="D51" i="86" s="1"/>
  <c r="C99" i="80"/>
  <c r="D99" i="80" s="1"/>
  <c r="C155" i="98"/>
  <c r="C114" i="87"/>
  <c r="C124" i="87"/>
  <c r="C127" i="87"/>
  <c r="C23" i="98"/>
  <c r="C27" i="98"/>
  <c r="C74" i="98"/>
  <c r="C77" i="98"/>
  <c r="C70" i="86"/>
  <c r="C156" i="98"/>
  <c r="C23" i="87"/>
  <c r="C111" i="87"/>
  <c r="D111" i="87" s="1"/>
  <c r="C112" i="98"/>
  <c r="C115" i="98"/>
  <c r="C118" i="98"/>
  <c r="D54" i="85"/>
  <c r="C45" i="74"/>
  <c r="C70" i="75"/>
  <c r="C170" i="81"/>
  <c r="C52" i="87"/>
  <c r="C128" i="87"/>
  <c r="C24" i="98"/>
  <c r="C46" i="98"/>
  <c r="C75" i="98"/>
  <c r="C78" i="98"/>
  <c r="C96" i="84"/>
  <c r="D71" i="84" s="1"/>
  <c r="C102" i="84"/>
  <c r="D52" i="84" s="1"/>
  <c r="C97" i="85"/>
  <c r="C98" i="72"/>
  <c r="D23" i="72" s="1"/>
  <c r="C170" i="72"/>
  <c r="C100" i="73"/>
  <c r="D50" i="73" s="1"/>
  <c r="C170" i="73"/>
  <c r="C122" i="87"/>
  <c r="C125" i="87"/>
  <c r="C28" i="98"/>
  <c r="C113" i="98"/>
  <c r="C122" i="98"/>
  <c r="D79" i="85"/>
  <c r="K63" i="87"/>
  <c r="K92" i="77"/>
  <c r="L42" i="77" s="1"/>
  <c r="O81" i="97"/>
  <c r="K64" i="87"/>
  <c r="K60" i="78"/>
  <c r="K60" i="72"/>
  <c r="K61" i="98"/>
  <c r="K91" i="80"/>
  <c r="L41" i="80" s="1"/>
  <c r="K41" i="87"/>
  <c r="K94" i="86"/>
  <c r="K208" i="86" s="1"/>
  <c r="K40" i="87"/>
  <c r="K94" i="85"/>
  <c r="K208" i="85" s="1"/>
  <c r="K42" i="98"/>
  <c r="I56" i="97"/>
  <c r="K17" i="98"/>
  <c r="K86" i="84"/>
  <c r="L61" i="84" s="1"/>
  <c r="K11" i="87"/>
  <c r="K88" i="72"/>
  <c r="K202" i="72" s="1"/>
  <c r="K94" i="84"/>
  <c r="L69" i="84" s="1"/>
  <c r="K88" i="74"/>
  <c r="L88" i="74" s="1"/>
  <c r="F35" i="83"/>
  <c r="F88" i="85"/>
  <c r="F202" i="85" s="1"/>
  <c r="F13" i="98"/>
  <c r="F10" i="72"/>
  <c r="F10" i="74"/>
  <c r="F31" i="74" s="1"/>
  <c r="G10" i="74" s="1"/>
  <c r="K5" i="78"/>
  <c r="K5" i="87"/>
  <c r="C174" i="98"/>
  <c r="C173" i="87"/>
  <c r="C170" i="78"/>
  <c r="F170" i="73"/>
  <c r="K174" i="87"/>
  <c r="M174" i="87" s="1"/>
  <c r="N95" i="97"/>
  <c r="M85" i="97"/>
  <c r="L114" i="81"/>
  <c r="K18" i="87"/>
  <c r="K42" i="87"/>
  <c r="K11" i="98"/>
  <c r="K21" i="98"/>
  <c r="K117" i="98"/>
  <c r="L117" i="98" s="1"/>
  <c r="Q95" i="97"/>
  <c r="K31" i="97"/>
  <c r="D56" i="97"/>
  <c r="P56" i="97"/>
  <c r="J81" i="97"/>
  <c r="G81" i="97"/>
  <c r="L24" i="74"/>
  <c r="K24" i="87"/>
  <c r="K99" i="87" s="1"/>
  <c r="L99" i="87" s="1"/>
  <c r="K53" i="87"/>
  <c r="K147" i="87"/>
  <c r="K223" i="87" s="1"/>
  <c r="K173" i="98"/>
  <c r="M173" i="98" s="1"/>
  <c r="F56" i="97"/>
  <c r="L81" i="97"/>
  <c r="Q135" i="97"/>
  <c r="K10" i="73"/>
  <c r="K92" i="73"/>
  <c r="L42" i="73" s="1"/>
  <c r="K97" i="73"/>
  <c r="L47" i="73" s="1"/>
  <c r="K101" i="73"/>
  <c r="L26" i="73" s="1"/>
  <c r="K70" i="73"/>
  <c r="K161" i="73"/>
  <c r="K160" i="73" s="1"/>
  <c r="K138" i="87"/>
  <c r="K214" i="87" s="1"/>
  <c r="K148" i="87"/>
  <c r="K224" i="87" s="1"/>
  <c r="K22" i="98"/>
  <c r="K97" i="98" s="1"/>
  <c r="K36" i="98"/>
  <c r="K70" i="81"/>
  <c r="H56" i="97"/>
  <c r="N81" i="97"/>
  <c r="C95" i="97"/>
  <c r="L131" i="97"/>
  <c r="F135" i="97"/>
  <c r="G160" i="97"/>
  <c r="G135" i="97" s="1"/>
  <c r="K50" i="87"/>
  <c r="K100" i="87" s="1"/>
  <c r="L100" i="87" s="1"/>
  <c r="K61" i="87"/>
  <c r="P31" i="97"/>
  <c r="K103" i="80"/>
  <c r="K72" i="87"/>
  <c r="K112" i="87"/>
  <c r="L112" i="87" s="1"/>
  <c r="K115" i="98"/>
  <c r="L115" i="98" s="1"/>
  <c r="K87" i="72"/>
  <c r="L62" i="72" s="1"/>
  <c r="K120" i="72"/>
  <c r="L120" i="72" s="1"/>
  <c r="K86" i="81"/>
  <c r="L11" i="81" s="1"/>
  <c r="K22" i="87"/>
  <c r="K138" i="98"/>
  <c r="L129" i="98" s="1"/>
  <c r="K104" i="80"/>
  <c r="H95" i="97"/>
  <c r="P95" i="97"/>
  <c r="M131" i="97"/>
  <c r="K90" i="80"/>
  <c r="L40" i="80" s="1"/>
  <c r="K170" i="81"/>
  <c r="K164" i="82"/>
  <c r="H31" i="97"/>
  <c r="M56" i="97"/>
  <c r="K95" i="97"/>
  <c r="N131" i="97"/>
  <c r="C160" i="97"/>
  <c r="C135" i="97" s="1"/>
  <c r="L160" i="97"/>
  <c r="L135" i="97" s="1"/>
  <c r="L74" i="74"/>
  <c r="K52" i="87"/>
  <c r="K102" i="87" s="1"/>
  <c r="L27" i="87" s="1"/>
  <c r="K145" i="87"/>
  <c r="K221" i="87" s="1"/>
  <c r="K98" i="72"/>
  <c r="L73" i="72" s="1"/>
  <c r="K98" i="74"/>
  <c r="E95" i="97"/>
  <c r="I31" i="97"/>
  <c r="N56" i="97"/>
  <c r="H81" i="97"/>
  <c r="I95" i="97"/>
  <c r="K10" i="82"/>
  <c r="K31" i="82" s="1"/>
  <c r="L20" i="82" s="1"/>
  <c r="K110" i="83"/>
  <c r="L110" i="83" s="1"/>
  <c r="L28" i="75"/>
  <c r="K99" i="83"/>
  <c r="L99" i="83" s="1"/>
  <c r="L129" i="83"/>
  <c r="K170" i="83"/>
  <c r="K170" i="73"/>
  <c r="L72" i="78"/>
  <c r="K120" i="77"/>
  <c r="L120" i="77" s="1"/>
  <c r="K93" i="83"/>
  <c r="K207" i="83" s="1"/>
  <c r="K60" i="85"/>
  <c r="K81" i="85" s="1"/>
  <c r="K87" i="84"/>
  <c r="L37" i="84" s="1"/>
  <c r="K127" i="98"/>
  <c r="K165" i="98"/>
  <c r="K96" i="83"/>
  <c r="L46" i="83" s="1"/>
  <c r="K70" i="83"/>
  <c r="K20" i="85"/>
  <c r="K110" i="82"/>
  <c r="L110" i="82" s="1"/>
  <c r="K102" i="75"/>
  <c r="K116" i="87"/>
  <c r="L116" i="87" s="1"/>
  <c r="K120" i="83"/>
  <c r="K104" i="83"/>
  <c r="L29" i="83" s="1"/>
  <c r="K98" i="85"/>
  <c r="L98" i="85" s="1"/>
  <c r="K98" i="86"/>
  <c r="L48" i="86" s="1"/>
  <c r="K98" i="84"/>
  <c r="L98" i="84" s="1"/>
  <c r="K60" i="82"/>
  <c r="L54" i="74"/>
  <c r="K110" i="74"/>
  <c r="K91" i="75"/>
  <c r="K205" i="75" s="1"/>
  <c r="K12" i="98"/>
  <c r="K25" i="87"/>
  <c r="K60" i="81"/>
  <c r="K118" i="87"/>
  <c r="L118" i="87" s="1"/>
  <c r="K10" i="85"/>
  <c r="K93" i="85"/>
  <c r="K207" i="85" s="1"/>
  <c r="K100" i="85"/>
  <c r="K93" i="84"/>
  <c r="L18" i="84" s="1"/>
  <c r="K45" i="73"/>
  <c r="K161" i="82"/>
  <c r="K96" i="80"/>
  <c r="L96" i="80" s="1"/>
  <c r="K94" i="83"/>
  <c r="K208" i="83" s="1"/>
  <c r="K101" i="83"/>
  <c r="M101" i="83" s="1"/>
  <c r="K101" i="84"/>
  <c r="L101" i="84" s="1"/>
  <c r="K102" i="83"/>
  <c r="L102" i="83" s="1"/>
  <c r="K96" i="86"/>
  <c r="L46" i="86" s="1"/>
  <c r="K20" i="78"/>
  <c r="M20" i="78" s="1"/>
  <c r="K45" i="74"/>
  <c r="K102" i="74"/>
  <c r="L102" i="74" s="1"/>
  <c r="K70" i="75"/>
  <c r="K90" i="85"/>
  <c r="L65" i="85" s="1"/>
  <c r="F170" i="75"/>
  <c r="K137" i="85"/>
  <c r="L128" i="85" s="1"/>
  <c r="K224" i="80"/>
  <c r="M224" i="80" s="1"/>
  <c r="K143" i="87"/>
  <c r="K219" i="87" s="1"/>
  <c r="K140" i="87"/>
  <c r="K216" i="87" s="1"/>
  <c r="D135" i="97"/>
  <c r="F143" i="87"/>
  <c r="F219" i="87" s="1"/>
  <c r="L135" i="96"/>
  <c r="F218" i="81"/>
  <c r="F140" i="98"/>
  <c r="F140" i="87"/>
  <c r="F216" i="87" s="1"/>
  <c r="F146" i="98"/>
  <c r="D135" i="96"/>
  <c r="C152" i="83"/>
  <c r="C153" i="98"/>
  <c r="C140" i="87"/>
  <c r="C154" i="98"/>
  <c r="C142" i="98"/>
  <c r="C143" i="87"/>
  <c r="C155" i="87"/>
  <c r="C144" i="87"/>
  <c r="C139" i="87"/>
  <c r="C139" i="98"/>
  <c r="C145" i="87"/>
  <c r="C221" i="87" s="1"/>
  <c r="C146" i="87"/>
  <c r="C156" i="87"/>
  <c r="C154" i="87"/>
  <c r="C153" i="87"/>
  <c r="C150" i="87"/>
  <c r="C145" i="98"/>
  <c r="C146" i="98"/>
  <c r="C147" i="87"/>
  <c r="C222" i="80"/>
  <c r="C142" i="87"/>
  <c r="C143" i="98"/>
  <c r="C148" i="98"/>
  <c r="C138" i="98"/>
  <c r="C144" i="98"/>
  <c r="M144" i="98" s="1"/>
  <c r="C140" i="98"/>
  <c r="C141" i="98"/>
  <c r="C219" i="80"/>
  <c r="C218" i="80"/>
  <c r="C141" i="87"/>
  <c r="K160" i="97"/>
  <c r="K135" i="97" s="1"/>
  <c r="J160" i="97"/>
  <c r="J135" i="97" s="1"/>
  <c r="N135" i="97"/>
  <c r="C166" i="98"/>
  <c r="C164" i="98" s="1"/>
  <c r="N135" i="96"/>
  <c r="F166" i="87"/>
  <c r="F164" i="87" s="1"/>
  <c r="M31" i="97"/>
  <c r="M95" i="97"/>
  <c r="K60" i="86"/>
  <c r="K60" i="83"/>
  <c r="K88" i="83"/>
  <c r="K202" i="83" s="1"/>
  <c r="Q56" i="97"/>
  <c r="K89" i="81"/>
  <c r="L39" i="81" s="1"/>
  <c r="K37" i="87"/>
  <c r="K91" i="85"/>
  <c r="K205" i="85" s="1"/>
  <c r="K39" i="98"/>
  <c r="K91" i="86"/>
  <c r="K205" i="86" s="1"/>
  <c r="K35" i="83"/>
  <c r="Q85" i="97"/>
  <c r="Q106" i="97" s="1"/>
  <c r="K91" i="84"/>
  <c r="L16" i="84" s="1"/>
  <c r="K35" i="77"/>
  <c r="K92" i="84"/>
  <c r="L17" i="84" s="1"/>
  <c r="K35" i="73"/>
  <c r="K19" i="87"/>
  <c r="K15" i="98"/>
  <c r="D85" i="97"/>
  <c r="D106" i="97" s="1"/>
  <c r="K10" i="83"/>
  <c r="K92" i="83"/>
  <c r="K206" i="83" s="1"/>
  <c r="K90" i="83"/>
  <c r="K204" i="83" s="1"/>
  <c r="K91" i="83"/>
  <c r="K205" i="83" s="1"/>
  <c r="L31" i="97"/>
  <c r="K87" i="80"/>
  <c r="L37" i="80" s="1"/>
  <c r="K13" i="98"/>
  <c r="K16" i="87"/>
  <c r="K88" i="80"/>
  <c r="L13" i="80" s="1"/>
  <c r="K89" i="78"/>
  <c r="K203" i="78" s="1"/>
  <c r="C31" i="97"/>
  <c r="F19" i="87"/>
  <c r="F94" i="87" s="1"/>
  <c r="H81" i="96"/>
  <c r="F60" i="77"/>
  <c r="J56" i="96"/>
  <c r="F88" i="81"/>
  <c r="G38" i="81" s="1"/>
  <c r="F10" i="85"/>
  <c r="F16" i="87"/>
  <c r="F90" i="80"/>
  <c r="G65" i="80" s="1"/>
  <c r="F91" i="80"/>
  <c r="F205" i="80" s="1"/>
  <c r="F11" i="87"/>
  <c r="G18" i="80"/>
  <c r="G66" i="78"/>
  <c r="F87" i="73"/>
  <c r="G37" i="73" s="1"/>
  <c r="F88" i="75"/>
  <c r="G88" i="75" s="1"/>
  <c r="G40" i="74"/>
  <c r="G14" i="74"/>
  <c r="F81" i="84"/>
  <c r="F194" i="84" s="1"/>
  <c r="L22" i="84"/>
  <c r="L72" i="84"/>
  <c r="L26" i="84"/>
  <c r="K96" i="84"/>
  <c r="L96" i="84" s="1"/>
  <c r="G79" i="84"/>
  <c r="K60" i="84"/>
  <c r="G27" i="84"/>
  <c r="K104" i="84"/>
  <c r="L104" i="84" s="1"/>
  <c r="F110" i="84"/>
  <c r="F92" i="86"/>
  <c r="G92" i="86" s="1"/>
  <c r="L50" i="85"/>
  <c r="L25" i="85"/>
  <c r="F97" i="85"/>
  <c r="G47" i="85" s="1"/>
  <c r="L116" i="83"/>
  <c r="K86" i="83"/>
  <c r="K200" i="83" s="1"/>
  <c r="K45" i="83"/>
  <c r="K228" i="83"/>
  <c r="K87" i="83"/>
  <c r="K201" i="83" s="1"/>
  <c r="K20" i="83"/>
  <c r="K137" i="83"/>
  <c r="G46" i="81"/>
  <c r="K37" i="98"/>
  <c r="K103" i="98"/>
  <c r="L103" i="98" s="1"/>
  <c r="K62" i="98"/>
  <c r="F93" i="98"/>
  <c r="G43" i="98" s="1"/>
  <c r="F97" i="81"/>
  <c r="H97" i="81" s="1"/>
  <c r="K101" i="87"/>
  <c r="L26" i="87" s="1"/>
  <c r="F119" i="98"/>
  <c r="G119" i="98" s="1"/>
  <c r="F17" i="98"/>
  <c r="F26" i="98"/>
  <c r="F20" i="98" s="1"/>
  <c r="F63" i="98"/>
  <c r="F72" i="98"/>
  <c r="F97" i="98" s="1"/>
  <c r="F111" i="98"/>
  <c r="G111" i="98" s="1"/>
  <c r="F128" i="98"/>
  <c r="F144" i="98"/>
  <c r="F154" i="87"/>
  <c r="F166" i="98"/>
  <c r="F164" i="98" s="1"/>
  <c r="K14" i="98"/>
  <c r="K23" i="98"/>
  <c r="K68" i="98"/>
  <c r="K77" i="98"/>
  <c r="K102" i="98" s="1"/>
  <c r="L102" i="98" s="1"/>
  <c r="K125" i="98"/>
  <c r="K120" i="98" s="1"/>
  <c r="K141" i="98"/>
  <c r="K149" i="98"/>
  <c r="M149" i="98" s="1"/>
  <c r="K162" i="87"/>
  <c r="K93" i="81"/>
  <c r="L43" i="81" s="1"/>
  <c r="L116" i="81"/>
  <c r="G54" i="81"/>
  <c r="F35" i="81"/>
  <c r="F60" i="81"/>
  <c r="F81" i="81" s="1"/>
  <c r="F74" i="87"/>
  <c r="F122" i="87"/>
  <c r="F138" i="87"/>
  <c r="F214" i="87" s="1"/>
  <c r="K25" i="98"/>
  <c r="K100" i="98" s="1"/>
  <c r="K79" i="98"/>
  <c r="F113" i="98"/>
  <c r="G113" i="98" s="1"/>
  <c r="K143" i="98"/>
  <c r="F152" i="98"/>
  <c r="G25" i="81"/>
  <c r="K45" i="81"/>
  <c r="F65" i="87"/>
  <c r="F60" i="87" s="1"/>
  <c r="K71" i="87"/>
  <c r="K127" i="87"/>
  <c r="F19" i="98"/>
  <c r="F74" i="98"/>
  <c r="F101" i="81"/>
  <c r="G101" i="81" s="1"/>
  <c r="K35" i="81"/>
  <c r="F45" i="81"/>
  <c r="G113" i="81"/>
  <c r="F51" i="87"/>
  <c r="K165" i="87"/>
  <c r="F173" i="87"/>
  <c r="F11" i="98"/>
  <c r="K91" i="81"/>
  <c r="L91" i="81" s="1"/>
  <c r="K97" i="87"/>
  <c r="L97" i="87" s="1"/>
  <c r="F28" i="87"/>
  <c r="F103" i="87" s="1"/>
  <c r="K48" i="87"/>
  <c r="F156" i="87"/>
  <c r="F51" i="98"/>
  <c r="K118" i="98"/>
  <c r="L118" i="98" s="1"/>
  <c r="K71" i="98"/>
  <c r="K103" i="87"/>
  <c r="L103" i="87" s="1"/>
  <c r="K39" i="87"/>
  <c r="F42" i="87"/>
  <c r="K153" i="87"/>
  <c r="K152" i="87" s="1"/>
  <c r="K99" i="98"/>
  <c r="L99" i="98" s="1"/>
  <c r="F99" i="81"/>
  <c r="G49" i="81" s="1"/>
  <c r="F103" i="81"/>
  <c r="F146" i="87"/>
  <c r="G129" i="98"/>
  <c r="K219" i="81"/>
  <c r="M219" i="81" s="1"/>
  <c r="L23" i="80"/>
  <c r="G26" i="80"/>
  <c r="G77" i="80"/>
  <c r="F99" i="80"/>
  <c r="G49" i="80" s="1"/>
  <c r="K14" i="87"/>
  <c r="K46" i="87"/>
  <c r="F49" i="87"/>
  <c r="F40" i="98"/>
  <c r="K162" i="98"/>
  <c r="K161" i="98" s="1"/>
  <c r="K160" i="98" s="1"/>
  <c r="K89" i="80"/>
  <c r="K203" i="80" s="1"/>
  <c r="K102" i="80"/>
  <c r="K225" i="80"/>
  <c r="F17" i="87"/>
  <c r="K54" i="87"/>
  <c r="F63" i="87"/>
  <c r="F111" i="87"/>
  <c r="G111" i="87" s="1"/>
  <c r="F119" i="87"/>
  <c r="G119" i="87" s="1"/>
  <c r="K68" i="87"/>
  <c r="F72" i="87"/>
  <c r="K77" i="87"/>
  <c r="K46" i="98"/>
  <c r="G27" i="80"/>
  <c r="L47" i="80"/>
  <c r="K217" i="80"/>
  <c r="M217" i="80" s="1"/>
  <c r="K125" i="87"/>
  <c r="F49" i="98"/>
  <c r="K116" i="98"/>
  <c r="L116" i="98" s="1"/>
  <c r="L24" i="80"/>
  <c r="F92" i="80"/>
  <c r="G42" i="80" s="1"/>
  <c r="F128" i="87"/>
  <c r="K54" i="98"/>
  <c r="F97" i="80"/>
  <c r="G72" i="80" s="1"/>
  <c r="L49" i="80"/>
  <c r="K93" i="80"/>
  <c r="K207" i="80" s="1"/>
  <c r="K23" i="87"/>
  <c r="K141" i="87"/>
  <c r="K217" i="87" s="1"/>
  <c r="F144" i="87"/>
  <c r="K149" i="87"/>
  <c r="K225" i="87" s="1"/>
  <c r="G52" i="80"/>
  <c r="F220" i="80"/>
  <c r="F26" i="87"/>
  <c r="G47" i="77"/>
  <c r="G22" i="77"/>
  <c r="G72" i="77"/>
  <c r="F97" i="75"/>
  <c r="F45" i="75"/>
  <c r="F86" i="75"/>
  <c r="G61" i="75" s="1"/>
  <c r="K104" i="75"/>
  <c r="L79" i="75" s="1"/>
  <c r="F99" i="75"/>
  <c r="G99" i="75" s="1"/>
  <c r="L24" i="75"/>
  <c r="G54" i="75"/>
  <c r="L74" i="75"/>
  <c r="K35" i="74"/>
  <c r="G64" i="74"/>
  <c r="L78" i="74"/>
  <c r="L116" i="74"/>
  <c r="K87" i="74"/>
  <c r="L62" i="74" s="1"/>
  <c r="F101" i="74"/>
  <c r="H101" i="74" s="1"/>
  <c r="F35" i="74"/>
  <c r="F56" i="74" s="1"/>
  <c r="G35" i="74" s="1"/>
  <c r="L46" i="74"/>
  <c r="G89" i="74"/>
  <c r="F88" i="74"/>
  <c r="G38" i="74" s="1"/>
  <c r="L49" i="74"/>
  <c r="G39" i="74"/>
  <c r="L53" i="74"/>
  <c r="G25" i="74"/>
  <c r="L28" i="74"/>
  <c r="L48" i="72"/>
  <c r="L98" i="72"/>
  <c r="L23" i="72"/>
  <c r="L78" i="72"/>
  <c r="K10" i="72"/>
  <c r="K89" i="72"/>
  <c r="L89" i="72" s="1"/>
  <c r="L25" i="72"/>
  <c r="G47" i="72"/>
  <c r="F89" i="72"/>
  <c r="G64" i="72" s="1"/>
  <c r="F81" i="86"/>
  <c r="G60" i="86" s="1"/>
  <c r="C96" i="86"/>
  <c r="D21" i="86" s="1"/>
  <c r="K99" i="86"/>
  <c r="L99" i="86" s="1"/>
  <c r="G103" i="86"/>
  <c r="G78" i="86"/>
  <c r="G53" i="86"/>
  <c r="C45" i="86"/>
  <c r="F86" i="86"/>
  <c r="G36" i="86" s="1"/>
  <c r="K89" i="86"/>
  <c r="L14" i="86" s="1"/>
  <c r="C98" i="86"/>
  <c r="F10" i="86"/>
  <c r="K87" i="86"/>
  <c r="L37" i="86" s="1"/>
  <c r="K88" i="86"/>
  <c r="L13" i="86" s="1"/>
  <c r="F98" i="86"/>
  <c r="G48" i="86" s="1"/>
  <c r="C100" i="86"/>
  <c r="K101" i="86"/>
  <c r="L26" i="86" s="1"/>
  <c r="L74" i="86"/>
  <c r="K93" i="86"/>
  <c r="L18" i="86" s="1"/>
  <c r="C20" i="86"/>
  <c r="F91" i="86"/>
  <c r="G16" i="86" s="1"/>
  <c r="F102" i="86"/>
  <c r="G102" i="86" s="1"/>
  <c r="K120" i="86"/>
  <c r="L120" i="86" s="1"/>
  <c r="K10" i="86"/>
  <c r="F90" i="86"/>
  <c r="G15" i="86" s="1"/>
  <c r="K92" i="86"/>
  <c r="L17" i="86" s="1"/>
  <c r="K100" i="86"/>
  <c r="L25" i="86" s="1"/>
  <c r="K104" i="86"/>
  <c r="L104" i="86" s="1"/>
  <c r="L96" i="86"/>
  <c r="G88" i="86"/>
  <c r="F94" i="86"/>
  <c r="G19" i="86" s="1"/>
  <c r="F97" i="86"/>
  <c r="G22" i="86" s="1"/>
  <c r="C99" i="86"/>
  <c r="L77" i="86"/>
  <c r="L52" i="86"/>
  <c r="L27" i="86"/>
  <c r="L102" i="86"/>
  <c r="G115" i="86"/>
  <c r="F110" i="86"/>
  <c r="F184" i="86"/>
  <c r="K5" i="86"/>
  <c r="F87" i="86"/>
  <c r="G12" i="86" s="1"/>
  <c r="K97" i="86"/>
  <c r="L22" i="86" s="1"/>
  <c r="F101" i="86"/>
  <c r="G101" i="86" s="1"/>
  <c r="F99" i="86"/>
  <c r="G24" i="86" s="1"/>
  <c r="C103" i="86"/>
  <c r="D28" i="86" s="1"/>
  <c r="K70" i="86"/>
  <c r="C102" i="86"/>
  <c r="K110" i="86"/>
  <c r="K222" i="86"/>
  <c r="M222" i="86" s="1"/>
  <c r="K226" i="86"/>
  <c r="K86" i="86"/>
  <c r="L61" i="86" s="1"/>
  <c r="C104" i="86"/>
  <c r="G28" i="86"/>
  <c r="F217" i="86"/>
  <c r="C221" i="86"/>
  <c r="K90" i="86"/>
  <c r="L65" i="86" s="1"/>
  <c r="C97" i="86"/>
  <c r="F100" i="86"/>
  <c r="F104" i="86"/>
  <c r="K35" i="86"/>
  <c r="F45" i="86"/>
  <c r="C120" i="86"/>
  <c r="K215" i="86"/>
  <c r="C216" i="86"/>
  <c r="F214" i="86"/>
  <c r="H214" i="86" s="1"/>
  <c r="F137" i="86"/>
  <c r="G127" i="86" s="1"/>
  <c r="K170" i="86"/>
  <c r="F120" i="86"/>
  <c r="G120" i="86" s="1"/>
  <c r="C217" i="86"/>
  <c r="K214" i="86"/>
  <c r="M214" i="86" s="1"/>
  <c r="K137" i="86"/>
  <c r="L127" i="86" s="1"/>
  <c r="K218" i="86"/>
  <c r="C110" i="86"/>
  <c r="L129" i="86"/>
  <c r="C215" i="86"/>
  <c r="C137" i="86"/>
  <c r="F216" i="86"/>
  <c r="F224" i="86"/>
  <c r="H224" i="86" s="1"/>
  <c r="F220" i="86"/>
  <c r="H220" i="86" s="1"/>
  <c r="C225" i="86"/>
  <c r="C170" i="86"/>
  <c r="F170" i="86"/>
  <c r="D50" i="85"/>
  <c r="D97" i="85"/>
  <c r="D22" i="85"/>
  <c r="K87" i="85"/>
  <c r="L62" i="85" s="1"/>
  <c r="F20" i="85"/>
  <c r="F96" i="85"/>
  <c r="G46" i="85" s="1"/>
  <c r="K99" i="85"/>
  <c r="L74" i="85" s="1"/>
  <c r="K103" i="85"/>
  <c r="L103" i="85" s="1"/>
  <c r="C101" i="85"/>
  <c r="G74" i="85"/>
  <c r="K86" i="85"/>
  <c r="L11" i="85" s="1"/>
  <c r="K102" i="85"/>
  <c r="L52" i="85" s="1"/>
  <c r="F104" i="85"/>
  <c r="G104" i="85" s="1"/>
  <c r="G67" i="85"/>
  <c r="F87" i="85"/>
  <c r="G37" i="85" s="1"/>
  <c r="K120" i="85"/>
  <c r="L120" i="85" s="1"/>
  <c r="D75" i="85"/>
  <c r="D121" i="85"/>
  <c r="C120" i="85"/>
  <c r="C217" i="85"/>
  <c r="D72" i="85"/>
  <c r="D99" i="85"/>
  <c r="D74" i="85"/>
  <c r="F100" i="85"/>
  <c r="G50" i="85" s="1"/>
  <c r="K101" i="85"/>
  <c r="L26" i="85" s="1"/>
  <c r="K104" i="85"/>
  <c r="L29" i="85" s="1"/>
  <c r="D47" i="85"/>
  <c r="F70" i="85"/>
  <c r="G113" i="85"/>
  <c r="F110" i="85"/>
  <c r="D24" i="85"/>
  <c r="L100" i="85"/>
  <c r="L75" i="85"/>
  <c r="G103" i="85"/>
  <c r="G53" i="85"/>
  <c r="F98" i="85"/>
  <c r="G48" i="85" s="1"/>
  <c r="C98" i="85"/>
  <c r="G99" i="85"/>
  <c r="G49" i="85"/>
  <c r="K89" i="85"/>
  <c r="K35" i="85"/>
  <c r="C96" i="85"/>
  <c r="C45" i="85"/>
  <c r="F86" i="85"/>
  <c r="F90" i="85"/>
  <c r="K92" i="85"/>
  <c r="F94" i="85"/>
  <c r="C20" i="85"/>
  <c r="K96" i="85"/>
  <c r="L46" i="85" s="1"/>
  <c r="K45" i="85"/>
  <c r="F91" i="85"/>
  <c r="G66" i="85" s="1"/>
  <c r="K97" i="85"/>
  <c r="L97" i="85" s="1"/>
  <c r="C223" i="85"/>
  <c r="K224" i="85"/>
  <c r="C102" i="85"/>
  <c r="C103" i="85"/>
  <c r="C225" i="85"/>
  <c r="F101" i="85"/>
  <c r="F102" i="85"/>
  <c r="G27" i="85" s="1"/>
  <c r="G54" i="85"/>
  <c r="C110" i="85"/>
  <c r="K5" i="85"/>
  <c r="D29" i="85"/>
  <c r="C137" i="85"/>
  <c r="C216" i="85"/>
  <c r="K223" i="85"/>
  <c r="F218" i="85"/>
  <c r="G78" i="85"/>
  <c r="K110" i="85"/>
  <c r="F221" i="85"/>
  <c r="C70" i="85"/>
  <c r="F214" i="85"/>
  <c r="F137" i="85"/>
  <c r="G128" i="85" s="1"/>
  <c r="K216" i="85"/>
  <c r="C214" i="85"/>
  <c r="F226" i="85"/>
  <c r="K214" i="85"/>
  <c r="C221" i="85"/>
  <c r="D25" i="84"/>
  <c r="C99" i="84"/>
  <c r="C45" i="84"/>
  <c r="D98" i="84"/>
  <c r="D48" i="84"/>
  <c r="D96" i="84"/>
  <c r="F206" i="84"/>
  <c r="G92" i="84"/>
  <c r="D103" i="84"/>
  <c r="D28" i="84"/>
  <c r="F96" i="84"/>
  <c r="G46" i="84" s="1"/>
  <c r="F45" i="84"/>
  <c r="G52" i="84"/>
  <c r="F90" i="84"/>
  <c r="G15" i="84" s="1"/>
  <c r="F101" i="84"/>
  <c r="G26" i="84" s="1"/>
  <c r="G28" i="84"/>
  <c r="G67" i="84"/>
  <c r="F86" i="84"/>
  <c r="G11" i="84" s="1"/>
  <c r="F10" i="84"/>
  <c r="K88" i="84"/>
  <c r="L99" i="84"/>
  <c r="L49" i="84"/>
  <c r="D53" i="84"/>
  <c r="G60" i="84"/>
  <c r="L74" i="84"/>
  <c r="G93" i="84"/>
  <c r="G68" i="84"/>
  <c r="G43" i="84"/>
  <c r="F207" i="84"/>
  <c r="D23" i="84"/>
  <c r="C20" i="84"/>
  <c r="K35" i="84"/>
  <c r="F222" i="84"/>
  <c r="F98" i="84"/>
  <c r="G73" i="84" s="1"/>
  <c r="F99" i="84"/>
  <c r="L51" i="84"/>
  <c r="D54" i="84"/>
  <c r="K90" i="84"/>
  <c r="L15" i="84" s="1"/>
  <c r="C97" i="84"/>
  <c r="D22" i="84" s="1"/>
  <c r="K220" i="84"/>
  <c r="K10" i="84"/>
  <c r="K103" i="84"/>
  <c r="L28" i="84" s="1"/>
  <c r="G42" i="84"/>
  <c r="G54" i="84"/>
  <c r="D78" i="84"/>
  <c r="F88" i="84"/>
  <c r="G38" i="84" s="1"/>
  <c r="K89" i="84"/>
  <c r="L14" i="84" s="1"/>
  <c r="G110" i="84"/>
  <c r="F120" i="84"/>
  <c r="G120" i="84" s="1"/>
  <c r="K218" i="84"/>
  <c r="C223" i="84"/>
  <c r="K5" i="84"/>
  <c r="F208" i="84"/>
  <c r="G94" i="84"/>
  <c r="F20" i="84"/>
  <c r="K102" i="84"/>
  <c r="L27" i="84" s="1"/>
  <c r="K45" i="84"/>
  <c r="L47" i="84"/>
  <c r="G78" i="84"/>
  <c r="F97" i="84"/>
  <c r="G22" i="84" s="1"/>
  <c r="F100" i="84"/>
  <c r="G25" i="84" s="1"/>
  <c r="D121" i="84"/>
  <c r="C120" i="84"/>
  <c r="G17" i="84"/>
  <c r="G18" i="84"/>
  <c r="L24" i="84"/>
  <c r="G53" i="84"/>
  <c r="F137" i="84"/>
  <c r="G128" i="84" s="1"/>
  <c r="K223" i="84"/>
  <c r="C152" i="84"/>
  <c r="F35" i="84"/>
  <c r="D50" i="84"/>
  <c r="D75" i="84"/>
  <c r="G77" i="84"/>
  <c r="L97" i="84"/>
  <c r="K110" i="84"/>
  <c r="K137" i="84"/>
  <c r="L128" i="84" s="1"/>
  <c r="K221" i="84"/>
  <c r="F226" i="84"/>
  <c r="K20" i="84"/>
  <c r="G69" i="84"/>
  <c r="K120" i="84"/>
  <c r="L120" i="84" s="1"/>
  <c r="L121" i="84"/>
  <c r="C137" i="84"/>
  <c r="C101" i="84"/>
  <c r="G29" i="84"/>
  <c r="G49" i="84"/>
  <c r="G74" i="84"/>
  <c r="K100" i="84"/>
  <c r="L75" i="84" s="1"/>
  <c r="G129" i="84"/>
  <c r="F214" i="84"/>
  <c r="F215" i="84"/>
  <c r="K219" i="84"/>
  <c r="M219" i="84" s="1"/>
  <c r="C221" i="84"/>
  <c r="F161" i="84"/>
  <c r="F160" i="84" s="1"/>
  <c r="F217" i="84"/>
  <c r="K152" i="84"/>
  <c r="K222" i="84"/>
  <c r="D111" i="84"/>
  <c r="C110" i="84"/>
  <c r="K214" i="84"/>
  <c r="F170" i="84"/>
  <c r="F223" i="84"/>
  <c r="C226" i="84"/>
  <c r="M226" i="84" s="1"/>
  <c r="K170" i="84"/>
  <c r="C214" i="84"/>
  <c r="C225" i="84"/>
  <c r="M225" i="84" s="1"/>
  <c r="C161" i="84"/>
  <c r="C160" i="84" s="1"/>
  <c r="K217" i="84"/>
  <c r="K215" i="84"/>
  <c r="C222" i="84"/>
  <c r="F225" i="84"/>
  <c r="C218" i="84"/>
  <c r="F221" i="84"/>
  <c r="D116" i="83"/>
  <c r="D101" i="83"/>
  <c r="D26" i="83"/>
  <c r="L101" i="83"/>
  <c r="L51" i="83"/>
  <c r="G96" i="83"/>
  <c r="F98" i="83"/>
  <c r="G23" i="83" s="1"/>
  <c r="D47" i="83"/>
  <c r="D75" i="83"/>
  <c r="G79" i="83"/>
  <c r="F101" i="83"/>
  <c r="G101" i="83" s="1"/>
  <c r="D121" i="83"/>
  <c r="C120" i="83"/>
  <c r="D22" i="83"/>
  <c r="C45" i="83"/>
  <c r="D50" i="83"/>
  <c r="G54" i="83"/>
  <c r="F60" i="83"/>
  <c r="G75" i="83"/>
  <c r="L76" i="83"/>
  <c r="G121" i="83"/>
  <c r="F120" i="83"/>
  <c r="G120" i="83" s="1"/>
  <c r="F225" i="83"/>
  <c r="F87" i="83"/>
  <c r="G12" i="83" s="1"/>
  <c r="L26" i="83"/>
  <c r="C103" i="83"/>
  <c r="D28" i="83" s="1"/>
  <c r="G29" i="83"/>
  <c r="G46" i="83"/>
  <c r="C226" i="83"/>
  <c r="C96" i="83"/>
  <c r="D25" i="83"/>
  <c r="G50" i="83"/>
  <c r="G71" i="83"/>
  <c r="F97" i="83"/>
  <c r="G97" i="83" s="1"/>
  <c r="C214" i="83"/>
  <c r="C137" i="83"/>
  <c r="F184" i="83"/>
  <c r="C20" i="83"/>
  <c r="G21" i="83"/>
  <c r="L97" i="83"/>
  <c r="C99" i="83"/>
  <c r="G25" i="83"/>
  <c r="L50" i="83"/>
  <c r="F91" i="83"/>
  <c r="G16" i="83" s="1"/>
  <c r="F93" i="83"/>
  <c r="G68" i="83" s="1"/>
  <c r="F110" i="83"/>
  <c r="F214" i="83"/>
  <c r="F137" i="83"/>
  <c r="G128" i="83" s="1"/>
  <c r="F226" i="83"/>
  <c r="F86" i="83"/>
  <c r="G11" i="83" s="1"/>
  <c r="F20" i="83"/>
  <c r="F45" i="83"/>
  <c r="F70" i="83"/>
  <c r="D76" i="83"/>
  <c r="G111" i="83"/>
  <c r="L100" i="83"/>
  <c r="L25" i="83"/>
  <c r="C102" i="83"/>
  <c r="G48" i="83"/>
  <c r="D72" i="83"/>
  <c r="G76" i="83"/>
  <c r="F88" i="83"/>
  <c r="F170" i="83"/>
  <c r="F10" i="83"/>
  <c r="F94" i="83"/>
  <c r="G19" i="83" s="1"/>
  <c r="C98" i="83"/>
  <c r="D23" i="83" s="1"/>
  <c r="F102" i="83"/>
  <c r="G102" i="83" s="1"/>
  <c r="L49" i="83"/>
  <c r="D51" i="83"/>
  <c r="F90" i="83"/>
  <c r="G65" i="83" s="1"/>
  <c r="L103" i="83"/>
  <c r="D129" i="83"/>
  <c r="C223" i="83"/>
  <c r="C104" i="83"/>
  <c r="G129" i="83"/>
  <c r="F216" i="83"/>
  <c r="C222" i="83"/>
  <c r="F99" i="83"/>
  <c r="G99" i="83" s="1"/>
  <c r="C215" i="83"/>
  <c r="F218" i="83"/>
  <c r="F103" i="83"/>
  <c r="G103" i="83" s="1"/>
  <c r="F152" i="83"/>
  <c r="C219" i="83"/>
  <c r="F222" i="83"/>
  <c r="C217" i="83"/>
  <c r="F220" i="83"/>
  <c r="C225" i="83"/>
  <c r="G73" i="82"/>
  <c r="G48" i="82"/>
  <c r="G98" i="82"/>
  <c r="K45" i="82"/>
  <c r="F91" i="82"/>
  <c r="G16" i="82" s="1"/>
  <c r="K101" i="82"/>
  <c r="C103" i="82"/>
  <c r="G78" i="82"/>
  <c r="F90" i="82"/>
  <c r="G15" i="82" s="1"/>
  <c r="K93" i="82"/>
  <c r="L18" i="82" s="1"/>
  <c r="K97" i="82"/>
  <c r="L22" i="82" s="1"/>
  <c r="C99" i="82"/>
  <c r="G28" i="82"/>
  <c r="K104" i="82"/>
  <c r="L29" i="82" s="1"/>
  <c r="F35" i="82"/>
  <c r="F97" i="82"/>
  <c r="G22" i="82" s="1"/>
  <c r="F89" i="82"/>
  <c r="G39" i="82" s="1"/>
  <c r="K91" i="82"/>
  <c r="L41" i="82" s="1"/>
  <c r="K92" i="82"/>
  <c r="L42" i="82" s="1"/>
  <c r="F99" i="82"/>
  <c r="G24" i="82" s="1"/>
  <c r="K100" i="82"/>
  <c r="L25" i="82" s="1"/>
  <c r="C102" i="82"/>
  <c r="F20" i="82"/>
  <c r="K96" i="82"/>
  <c r="L21" i="82" s="1"/>
  <c r="C98" i="82"/>
  <c r="F102" i="82"/>
  <c r="G27" i="82" s="1"/>
  <c r="K103" i="82"/>
  <c r="L53" i="82" s="1"/>
  <c r="G104" i="82"/>
  <c r="F184" i="82"/>
  <c r="K5" i="82"/>
  <c r="K184" i="82" s="1"/>
  <c r="F87" i="82"/>
  <c r="G12" i="82" s="1"/>
  <c r="G23" i="82"/>
  <c r="K99" i="82"/>
  <c r="L24" i="82" s="1"/>
  <c r="C152" i="82"/>
  <c r="H152" i="82" s="1"/>
  <c r="F86" i="82"/>
  <c r="G36" i="82" s="1"/>
  <c r="K89" i="82"/>
  <c r="L14" i="82" s="1"/>
  <c r="F94" i="82"/>
  <c r="G19" i="82" s="1"/>
  <c r="C104" i="82"/>
  <c r="F60" i="82"/>
  <c r="G103" i="82"/>
  <c r="G53" i="82"/>
  <c r="C96" i="82"/>
  <c r="D71" i="82" s="1"/>
  <c r="F10" i="82"/>
  <c r="K88" i="82"/>
  <c r="L13" i="82" s="1"/>
  <c r="G93" i="82"/>
  <c r="C100" i="82"/>
  <c r="F101" i="82"/>
  <c r="G51" i="82" s="1"/>
  <c r="F225" i="82"/>
  <c r="K221" i="82"/>
  <c r="C70" i="82"/>
  <c r="F216" i="82"/>
  <c r="F164" i="82"/>
  <c r="F160" i="82" s="1"/>
  <c r="F45" i="82"/>
  <c r="G79" i="82"/>
  <c r="F137" i="82"/>
  <c r="F224" i="82"/>
  <c r="H224" i="82" s="1"/>
  <c r="K170" i="82"/>
  <c r="K86" i="82"/>
  <c r="L36" i="82" s="1"/>
  <c r="F88" i="82"/>
  <c r="G38" i="82" s="1"/>
  <c r="K90" i="82"/>
  <c r="F92" i="82"/>
  <c r="K94" i="82"/>
  <c r="L44" i="82" s="1"/>
  <c r="C97" i="82"/>
  <c r="K98" i="82"/>
  <c r="F100" i="82"/>
  <c r="C101" i="82"/>
  <c r="K102" i="82"/>
  <c r="K35" i="82"/>
  <c r="F226" i="82"/>
  <c r="H226" i="82" s="1"/>
  <c r="F214" i="82"/>
  <c r="H214" i="82" s="1"/>
  <c r="C217" i="82"/>
  <c r="K137" i="82"/>
  <c r="K222" i="82"/>
  <c r="M222" i="82" s="1"/>
  <c r="K70" i="82"/>
  <c r="G111" i="82"/>
  <c r="F110" i="82"/>
  <c r="D121" i="82"/>
  <c r="C120" i="82"/>
  <c r="K120" i="82"/>
  <c r="L120" i="82" s="1"/>
  <c r="K220" i="82"/>
  <c r="M220" i="82" s="1"/>
  <c r="C110" i="82"/>
  <c r="F217" i="82"/>
  <c r="C216" i="82"/>
  <c r="C137" i="82"/>
  <c r="D128" i="82" s="1"/>
  <c r="K223" i="82"/>
  <c r="F218" i="82"/>
  <c r="H218" i="82" s="1"/>
  <c r="K224" i="82"/>
  <c r="M224" i="82" s="1"/>
  <c r="K214" i="82"/>
  <c r="M214" i="82" s="1"/>
  <c r="C221" i="82"/>
  <c r="F222" i="82"/>
  <c r="H222" i="82" s="1"/>
  <c r="F220" i="82"/>
  <c r="H220" i="82" s="1"/>
  <c r="K226" i="82"/>
  <c r="M226" i="82" s="1"/>
  <c r="K152" i="82"/>
  <c r="K218" i="82"/>
  <c r="M218" i="82" s="1"/>
  <c r="C225" i="82"/>
  <c r="F96" i="98"/>
  <c r="G21" i="98" s="1"/>
  <c r="F104" i="98"/>
  <c r="G104" i="98" s="1"/>
  <c r="K98" i="98"/>
  <c r="L23" i="98" s="1"/>
  <c r="F100" i="98"/>
  <c r="G25" i="98" s="1"/>
  <c r="G114" i="98"/>
  <c r="L124" i="98"/>
  <c r="C98" i="98"/>
  <c r="F98" i="98"/>
  <c r="G73" i="98" s="1"/>
  <c r="F102" i="98"/>
  <c r="G27" i="98" s="1"/>
  <c r="K152" i="98"/>
  <c r="K101" i="98"/>
  <c r="F103" i="98"/>
  <c r="F161" i="98"/>
  <c r="C104" i="87"/>
  <c r="F96" i="87"/>
  <c r="G71" i="87" s="1"/>
  <c r="F161" i="87"/>
  <c r="K104" i="87"/>
  <c r="L29" i="87" s="1"/>
  <c r="F221" i="87"/>
  <c r="C102" i="87"/>
  <c r="G121" i="87"/>
  <c r="L123" i="87"/>
  <c r="C97" i="87"/>
  <c r="G102" i="87"/>
  <c r="G77" i="87"/>
  <c r="G52" i="87"/>
  <c r="C101" i="87"/>
  <c r="G27" i="87"/>
  <c r="F98" i="87"/>
  <c r="G73" i="87" s="1"/>
  <c r="C161" i="87"/>
  <c r="F223" i="87"/>
  <c r="F100" i="87"/>
  <c r="G113" i="87"/>
  <c r="F104" i="87"/>
  <c r="G54" i="87" s="1"/>
  <c r="K70" i="87"/>
  <c r="F224" i="87"/>
  <c r="F217" i="87"/>
  <c r="L111" i="87"/>
  <c r="K218" i="87"/>
  <c r="K161" i="87"/>
  <c r="C102" i="81"/>
  <c r="D27" i="81" s="1"/>
  <c r="C137" i="81"/>
  <c r="D22" i="81"/>
  <c r="D47" i="81"/>
  <c r="D100" i="81"/>
  <c r="D50" i="81"/>
  <c r="L102" i="81"/>
  <c r="L77" i="81"/>
  <c r="L27" i="81"/>
  <c r="D51" i="81"/>
  <c r="F201" i="81"/>
  <c r="G87" i="81"/>
  <c r="G62" i="81"/>
  <c r="G37" i="81"/>
  <c r="G103" i="81"/>
  <c r="G53" i="81"/>
  <c r="G78" i="81"/>
  <c r="D101" i="81"/>
  <c r="D76" i="81"/>
  <c r="D26" i="81"/>
  <c r="L76" i="81"/>
  <c r="L51" i="81"/>
  <c r="L101" i="81"/>
  <c r="K10" i="81"/>
  <c r="G99" i="81"/>
  <c r="K5" i="81"/>
  <c r="G12" i="81"/>
  <c r="D21" i="81"/>
  <c r="L22" i="81"/>
  <c r="G24" i="81"/>
  <c r="D25" i="81"/>
  <c r="L26" i="81"/>
  <c r="G28" i="81"/>
  <c r="D29" i="81"/>
  <c r="G60" i="81"/>
  <c r="D79" i="81"/>
  <c r="G121" i="81"/>
  <c r="F120" i="81"/>
  <c r="G120" i="81" s="1"/>
  <c r="F170" i="81"/>
  <c r="F194" i="81"/>
  <c r="G70" i="81"/>
  <c r="K90" i="81"/>
  <c r="L40" i="81" s="1"/>
  <c r="F92" i="81"/>
  <c r="G67" i="81" s="1"/>
  <c r="K98" i="81"/>
  <c r="L73" i="81" s="1"/>
  <c r="G100" i="81"/>
  <c r="G75" i="81"/>
  <c r="G79" i="81"/>
  <c r="K99" i="81"/>
  <c r="C223" i="81"/>
  <c r="G21" i="81"/>
  <c r="L47" i="81"/>
  <c r="D75" i="81"/>
  <c r="C120" i="81"/>
  <c r="F225" i="81"/>
  <c r="F219" i="81"/>
  <c r="H219" i="81" s="1"/>
  <c r="D96" i="81"/>
  <c r="F10" i="81"/>
  <c r="K87" i="81"/>
  <c r="L62" i="81" s="1"/>
  <c r="K20" i="81"/>
  <c r="C98" i="81"/>
  <c r="K103" i="81"/>
  <c r="L78" i="81" s="1"/>
  <c r="D72" i="81"/>
  <c r="C110" i="81"/>
  <c r="F214" i="81"/>
  <c r="F137" i="81"/>
  <c r="G128" i="81" s="1"/>
  <c r="G129" i="81"/>
  <c r="G22" i="81"/>
  <c r="G26" i="81"/>
  <c r="D71" i="81"/>
  <c r="G72" i="81"/>
  <c r="K221" i="81"/>
  <c r="F161" i="81"/>
  <c r="H161" i="81" s="1"/>
  <c r="F86" i="81"/>
  <c r="G36" i="81" s="1"/>
  <c r="K88" i="81"/>
  <c r="F90" i="81"/>
  <c r="G40" i="81" s="1"/>
  <c r="K92" i="81"/>
  <c r="L42" i="81" s="1"/>
  <c r="F94" i="81"/>
  <c r="G44" i="81" s="1"/>
  <c r="C20" i="81"/>
  <c r="K96" i="81"/>
  <c r="L46" i="81" s="1"/>
  <c r="F98" i="81"/>
  <c r="C99" i="81"/>
  <c r="K100" i="81"/>
  <c r="L75" i="81" s="1"/>
  <c r="F102" i="81"/>
  <c r="C103" i="81"/>
  <c r="K104" i="81"/>
  <c r="L79" i="81" s="1"/>
  <c r="C70" i="81"/>
  <c r="C218" i="81"/>
  <c r="G71" i="81"/>
  <c r="L72" i="81"/>
  <c r="F220" i="81"/>
  <c r="H220" i="81" s="1"/>
  <c r="F222" i="81"/>
  <c r="H222" i="81" s="1"/>
  <c r="C224" i="81"/>
  <c r="F226" i="81"/>
  <c r="H226" i="81" s="1"/>
  <c r="K214" i="81"/>
  <c r="K137" i="81"/>
  <c r="C217" i="81"/>
  <c r="F224" i="81"/>
  <c r="K226" i="81"/>
  <c r="M226" i="81" s="1"/>
  <c r="F110" i="81"/>
  <c r="F152" i="81"/>
  <c r="C221" i="81"/>
  <c r="K110" i="81"/>
  <c r="G76" i="81"/>
  <c r="K120" i="81"/>
  <c r="L120" i="81" s="1"/>
  <c r="C214" i="81"/>
  <c r="F215" i="81"/>
  <c r="H215" i="81" s="1"/>
  <c r="K218" i="81"/>
  <c r="C225" i="81"/>
  <c r="F216" i="81"/>
  <c r="H216" i="81" s="1"/>
  <c r="K222" i="81"/>
  <c r="M222" i="81" s="1"/>
  <c r="D78" i="80"/>
  <c r="D28" i="80"/>
  <c r="D21" i="80"/>
  <c r="D27" i="80"/>
  <c r="D129" i="80"/>
  <c r="L78" i="80"/>
  <c r="L103" i="80"/>
  <c r="L53" i="80"/>
  <c r="F94" i="80"/>
  <c r="L28" i="80"/>
  <c r="L29" i="80"/>
  <c r="G43" i="80"/>
  <c r="F70" i="80"/>
  <c r="C170" i="80"/>
  <c r="K86" i="80"/>
  <c r="L36" i="80" s="1"/>
  <c r="K35" i="80"/>
  <c r="F89" i="80"/>
  <c r="G39" i="80" s="1"/>
  <c r="K20" i="80"/>
  <c r="L100" i="80"/>
  <c r="L75" i="80"/>
  <c r="F45" i="80"/>
  <c r="L51" i="80"/>
  <c r="L73" i="80"/>
  <c r="L98" i="80"/>
  <c r="L25" i="80"/>
  <c r="L26" i="80"/>
  <c r="L54" i="80"/>
  <c r="L74" i="80"/>
  <c r="F120" i="80"/>
  <c r="G120" i="80" s="1"/>
  <c r="G121" i="80"/>
  <c r="F207" i="80"/>
  <c r="F10" i="80"/>
  <c r="L22" i="80"/>
  <c r="D103" i="80"/>
  <c r="D53" i="80"/>
  <c r="C45" i="80"/>
  <c r="L121" i="80"/>
  <c r="K120" i="80"/>
  <c r="L120" i="80" s="1"/>
  <c r="F225" i="80"/>
  <c r="L50" i="80"/>
  <c r="C100" i="80"/>
  <c r="K216" i="80"/>
  <c r="F223" i="80"/>
  <c r="L104" i="80"/>
  <c r="L79" i="80"/>
  <c r="D23" i="80"/>
  <c r="G51" i="80"/>
  <c r="G101" i="80"/>
  <c r="F60" i="80"/>
  <c r="G68" i="80"/>
  <c r="D73" i="80"/>
  <c r="G75" i="80"/>
  <c r="K110" i="80"/>
  <c r="C20" i="80"/>
  <c r="F98" i="80"/>
  <c r="G48" i="80" s="1"/>
  <c r="D48" i="80"/>
  <c r="C97" i="80"/>
  <c r="K10" i="80"/>
  <c r="F20" i="80"/>
  <c r="F103" i="80"/>
  <c r="C104" i="80"/>
  <c r="D79" i="80" s="1"/>
  <c r="D71" i="80"/>
  <c r="C70" i="80"/>
  <c r="G78" i="80"/>
  <c r="F88" i="80"/>
  <c r="K94" i="80"/>
  <c r="C101" i="80"/>
  <c r="K214" i="80"/>
  <c r="M214" i="80" s="1"/>
  <c r="K137" i="80"/>
  <c r="C225" i="80"/>
  <c r="K170" i="80"/>
  <c r="C220" i="80"/>
  <c r="M220" i="80" s="1"/>
  <c r="F104" i="80"/>
  <c r="G104" i="80" s="1"/>
  <c r="K45" i="80"/>
  <c r="D51" i="80"/>
  <c r="F96" i="80"/>
  <c r="G71" i="80" s="1"/>
  <c r="D116" i="80"/>
  <c r="C110" i="80"/>
  <c r="F170" i="80"/>
  <c r="G25" i="80"/>
  <c r="G50" i="80"/>
  <c r="K60" i="80"/>
  <c r="L76" i="80"/>
  <c r="G111" i="80"/>
  <c r="F110" i="80"/>
  <c r="K218" i="80"/>
  <c r="F152" i="80"/>
  <c r="H152" i="80" s="1"/>
  <c r="L72" i="80"/>
  <c r="F226" i="80"/>
  <c r="H226" i="80" s="1"/>
  <c r="L48" i="80"/>
  <c r="K70" i="80"/>
  <c r="K215" i="80"/>
  <c r="M215" i="80" s="1"/>
  <c r="C221" i="80"/>
  <c r="F137" i="80"/>
  <c r="C216" i="80"/>
  <c r="F219" i="80"/>
  <c r="L129" i="80"/>
  <c r="C223" i="80"/>
  <c r="C137" i="80"/>
  <c r="L74" i="78"/>
  <c r="D77" i="78"/>
  <c r="D52" i="78"/>
  <c r="D21" i="78"/>
  <c r="K104" i="78"/>
  <c r="L104" i="78" s="1"/>
  <c r="D121" i="78"/>
  <c r="K87" i="78"/>
  <c r="K201" i="78" s="1"/>
  <c r="G23" i="78"/>
  <c r="G48" i="78"/>
  <c r="L24" i="78"/>
  <c r="G28" i="78"/>
  <c r="L100" i="78"/>
  <c r="L50" i="78"/>
  <c r="G27" i="78"/>
  <c r="F104" i="78"/>
  <c r="G79" i="78" s="1"/>
  <c r="K45" i="78"/>
  <c r="G110" i="78"/>
  <c r="F45" i="78"/>
  <c r="G49" i="78"/>
  <c r="C222" i="78"/>
  <c r="M222" i="78" s="1"/>
  <c r="K214" i="78"/>
  <c r="M214" i="78" s="1"/>
  <c r="K137" i="78"/>
  <c r="F96" i="78"/>
  <c r="F20" i="78"/>
  <c r="H20" i="78" s="1"/>
  <c r="G99" i="78"/>
  <c r="G74" i="78"/>
  <c r="F87" i="78"/>
  <c r="G12" i="78" s="1"/>
  <c r="F220" i="78"/>
  <c r="H220" i="78" s="1"/>
  <c r="K93" i="78"/>
  <c r="L18" i="78" s="1"/>
  <c r="F86" i="78"/>
  <c r="F10" i="78"/>
  <c r="F100" i="78"/>
  <c r="G102" i="78"/>
  <c r="G52" i="78"/>
  <c r="K70" i="78"/>
  <c r="F88" i="78"/>
  <c r="G13" i="78" s="1"/>
  <c r="F89" i="78"/>
  <c r="K94" i="78"/>
  <c r="K103" i="78"/>
  <c r="L53" i="78" s="1"/>
  <c r="L51" i="78"/>
  <c r="G77" i="78"/>
  <c r="L99" i="78"/>
  <c r="K10" i="78"/>
  <c r="K96" i="78"/>
  <c r="L21" i="78" s="1"/>
  <c r="L47" i="78"/>
  <c r="F60" i="78"/>
  <c r="G76" i="78"/>
  <c r="C98" i="78"/>
  <c r="D102" i="78"/>
  <c r="F152" i="78"/>
  <c r="K86" i="78"/>
  <c r="L22" i="78"/>
  <c r="L25" i="78"/>
  <c r="L26" i="78"/>
  <c r="F35" i="78"/>
  <c r="D54" i="78"/>
  <c r="K102" i="78"/>
  <c r="K110" i="78"/>
  <c r="K170" i="78"/>
  <c r="F92" i="78"/>
  <c r="G17" i="78" s="1"/>
  <c r="G93" i="78"/>
  <c r="D71" i="78"/>
  <c r="G73" i="78"/>
  <c r="L76" i="78"/>
  <c r="K98" i="78"/>
  <c r="L23" i="78" s="1"/>
  <c r="L112" i="78"/>
  <c r="F94" i="78"/>
  <c r="G69" i="78" s="1"/>
  <c r="C97" i="78"/>
  <c r="D28" i="78"/>
  <c r="D46" i="78"/>
  <c r="C45" i="78"/>
  <c r="D53" i="78"/>
  <c r="F70" i="78"/>
  <c r="L75" i="78"/>
  <c r="K90" i="78"/>
  <c r="L15" i="78" s="1"/>
  <c r="K91" i="78"/>
  <c r="L41" i="78" s="1"/>
  <c r="F97" i="78"/>
  <c r="C100" i="78"/>
  <c r="D29" i="78"/>
  <c r="K35" i="78"/>
  <c r="G53" i="78"/>
  <c r="D78" i="78"/>
  <c r="D79" i="78"/>
  <c r="C101" i="78"/>
  <c r="C226" i="78"/>
  <c r="K120" i="78"/>
  <c r="L120" i="78" s="1"/>
  <c r="F215" i="78"/>
  <c r="H215" i="78" s="1"/>
  <c r="C225" i="78"/>
  <c r="M225" i="78" s="1"/>
  <c r="F219" i="78"/>
  <c r="H219" i="78" s="1"/>
  <c r="C110" i="78"/>
  <c r="D111" i="78"/>
  <c r="F120" i="78"/>
  <c r="G120" i="78" s="1"/>
  <c r="K215" i="78"/>
  <c r="M215" i="78" s="1"/>
  <c r="L129" i="78"/>
  <c r="K221" i="78"/>
  <c r="C137" i="78"/>
  <c r="F137" i="78"/>
  <c r="C152" i="78"/>
  <c r="M152" i="78" s="1"/>
  <c r="C161" i="78"/>
  <c r="F170" i="78"/>
  <c r="F99" i="77"/>
  <c r="G99" i="77" s="1"/>
  <c r="F88" i="77"/>
  <c r="G13" i="77" s="1"/>
  <c r="K96" i="77"/>
  <c r="L21" i="77" s="1"/>
  <c r="K20" i="77"/>
  <c r="L103" i="77"/>
  <c r="L78" i="77"/>
  <c r="L53" i="77"/>
  <c r="K220" i="77"/>
  <c r="K90" i="77"/>
  <c r="L15" i="77" s="1"/>
  <c r="C101" i="77"/>
  <c r="F102" i="77"/>
  <c r="G27" i="77" s="1"/>
  <c r="K100" i="77"/>
  <c r="L50" i="77" s="1"/>
  <c r="F86" i="77"/>
  <c r="G61" i="77" s="1"/>
  <c r="F10" i="77"/>
  <c r="K88" i="77"/>
  <c r="L63" i="77" s="1"/>
  <c r="K89" i="77"/>
  <c r="C97" i="77"/>
  <c r="D72" i="77" s="1"/>
  <c r="F98" i="77"/>
  <c r="G23" i="77" s="1"/>
  <c r="L49" i="77"/>
  <c r="F70" i="77"/>
  <c r="F81" i="77" s="1"/>
  <c r="F87" i="77"/>
  <c r="G12" i="77" s="1"/>
  <c r="K102" i="77"/>
  <c r="L77" i="77" s="1"/>
  <c r="C104" i="77"/>
  <c r="F184" i="77"/>
  <c r="K5" i="77"/>
  <c r="F92" i="77"/>
  <c r="G17" i="77" s="1"/>
  <c r="K98" i="77"/>
  <c r="L23" i="77" s="1"/>
  <c r="C100" i="77"/>
  <c r="D75" i="77" s="1"/>
  <c r="F104" i="77"/>
  <c r="G29" i="77" s="1"/>
  <c r="K86" i="77"/>
  <c r="L11" i="77" s="1"/>
  <c r="F91" i="77"/>
  <c r="G16" i="77" s="1"/>
  <c r="K94" i="77"/>
  <c r="L19" i="77" s="1"/>
  <c r="C96" i="77"/>
  <c r="F100" i="77"/>
  <c r="G25" i="77" s="1"/>
  <c r="K101" i="77"/>
  <c r="L101" i="77" s="1"/>
  <c r="C103" i="77"/>
  <c r="F137" i="77"/>
  <c r="G127" i="77" s="1"/>
  <c r="F214" i="77"/>
  <c r="H214" i="77" s="1"/>
  <c r="K10" i="77"/>
  <c r="K93" i="77"/>
  <c r="L68" i="77" s="1"/>
  <c r="F96" i="77"/>
  <c r="G21" i="77" s="1"/>
  <c r="K97" i="77"/>
  <c r="L97" i="77" s="1"/>
  <c r="C99" i="77"/>
  <c r="D24" i="77" s="1"/>
  <c r="F103" i="77"/>
  <c r="G103" i="77" s="1"/>
  <c r="K104" i="77"/>
  <c r="L29" i="77" s="1"/>
  <c r="F35" i="77"/>
  <c r="K45" i="77"/>
  <c r="C120" i="77"/>
  <c r="K222" i="77"/>
  <c r="K214" i="77"/>
  <c r="M214" i="77" s="1"/>
  <c r="K137" i="77"/>
  <c r="L128" i="77" s="1"/>
  <c r="K216" i="77"/>
  <c r="M216" i="77" s="1"/>
  <c r="C225" i="77"/>
  <c r="K110" i="77"/>
  <c r="L111" i="77"/>
  <c r="G129" i="77"/>
  <c r="K70" i="77"/>
  <c r="F217" i="77"/>
  <c r="K225" i="77"/>
  <c r="K87" i="77"/>
  <c r="L37" i="77" s="1"/>
  <c r="F89" i="77"/>
  <c r="K91" i="77"/>
  <c r="L41" i="77" s="1"/>
  <c r="F93" i="77"/>
  <c r="G43" i="77" s="1"/>
  <c r="C98" i="77"/>
  <c r="F101" i="77"/>
  <c r="C102" i="77"/>
  <c r="K60" i="77"/>
  <c r="K223" i="77"/>
  <c r="M223" i="77" s="1"/>
  <c r="K215" i="77"/>
  <c r="C218" i="77"/>
  <c r="C70" i="77"/>
  <c r="G78" i="77"/>
  <c r="D111" i="77"/>
  <c r="C110" i="77"/>
  <c r="L129" i="77"/>
  <c r="C137" i="77"/>
  <c r="F226" i="77"/>
  <c r="F216" i="77"/>
  <c r="H216" i="77" s="1"/>
  <c r="F221" i="77"/>
  <c r="H221" i="77" s="1"/>
  <c r="F170" i="77"/>
  <c r="H170" i="77" s="1"/>
  <c r="K218" i="77"/>
  <c r="C215" i="77"/>
  <c r="K170" i="77"/>
  <c r="M170" i="77" s="1"/>
  <c r="F120" i="77"/>
  <c r="G120" i="77" s="1"/>
  <c r="H152" i="77"/>
  <c r="G121" i="77"/>
  <c r="K217" i="77"/>
  <c r="K221" i="77"/>
  <c r="M221" i="77" s="1"/>
  <c r="K219" i="77"/>
  <c r="C226" i="77"/>
  <c r="C222" i="77"/>
  <c r="F225" i="77"/>
  <c r="D102" i="75"/>
  <c r="D52" i="75"/>
  <c r="D27" i="75"/>
  <c r="C99" i="75"/>
  <c r="D49" i="75" s="1"/>
  <c r="D51" i="75"/>
  <c r="C98" i="75"/>
  <c r="D73" i="75" s="1"/>
  <c r="K89" i="75"/>
  <c r="L39" i="75" s="1"/>
  <c r="F92" i="75"/>
  <c r="G17" i="75" s="1"/>
  <c r="F94" i="75"/>
  <c r="G19" i="75" s="1"/>
  <c r="F10" i="75"/>
  <c r="L97" i="75"/>
  <c r="L72" i="75"/>
  <c r="L47" i="75"/>
  <c r="K90" i="75"/>
  <c r="L40" i="75" s="1"/>
  <c r="C20" i="75"/>
  <c r="C96" i="75"/>
  <c r="D46" i="75" s="1"/>
  <c r="G96" i="75"/>
  <c r="G71" i="75"/>
  <c r="G21" i="75"/>
  <c r="K100" i="75"/>
  <c r="L25" i="75" s="1"/>
  <c r="C97" i="75"/>
  <c r="L102" i="75"/>
  <c r="L52" i="75"/>
  <c r="L27" i="75"/>
  <c r="L77" i="75"/>
  <c r="G68" i="75"/>
  <c r="K10" i="75"/>
  <c r="F87" i="75"/>
  <c r="G37" i="75" s="1"/>
  <c r="F20" i="75"/>
  <c r="K35" i="75"/>
  <c r="F60" i="75"/>
  <c r="F101" i="75"/>
  <c r="G26" i="75" s="1"/>
  <c r="C120" i="75"/>
  <c r="K214" i="75"/>
  <c r="K137" i="75"/>
  <c r="L53" i="75"/>
  <c r="F219" i="75"/>
  <c r="H219" i="75" s="1"/>
  <c r="F225" i="75"/>
  <c r="K93" i="75"/>
  <c r="F98" i="75"/>
  <c r="G98" i="75" s="1"/>
  <c r="C100" i="75"/>
  <c r="L49" i="75"/>
  <c r="D77" i="75"/>
  <c r="F90" i="75"/>
  <c r="G40" i="75" s="1"/>
  <c r="K110" i="75"/>
  <c r="G129" i="75"/>
  <c r="C137" i="75"/>
  <c r="C170" i="75"/>
  <c r="K217" i="75"/>
  <c r="D26" i="75"/>
  <c r="D76" i="75"/>
  <c r="K101" i="75"/>
  <c r="L101" i="75" s="1"/>
  <c r="D113" i="75"/>
  <c r="C110" i="75"/>
  <c r="F218" i="75"/>
  <c r="H218" i="75" s="1"/>
  <c r="K96" i="75"/>
  <c r="L21" i="75" s="1"/>
  <c r="G77" i="75"/>
  <c r="G79" i="75"/>
  <c r="K87" i="75"/>
  <c r="F100" i="75"/>
  <c r="G50" i="75" s="1"/>
  <c r="C224" i="75"/>
  <c r="L22" i="75"/>
  <c r="G52" i="75"/>
  <c r="K98" i="75"/>
  <c r="L48" i="75" s="1"/>
  <c r="G121" i="75"/>
  <c r="F120" i="75"/>
  <c r="G120" i="75" s="1"/>
  <c r="G27" i="75"/>
  <c r="F103" i="75"/>
  <c r="G53" i="75" s="1"/>
  <c r="G29" i="75"/>
  <c r="F35" i="75"/>
  <c r="L78" i="75"/>
  <c r="C104" i="75"/>
  <c r="F137" i="75"/>
  <c r="G128" i="75" s="1"/>
  <c r="F214" i="75"/>
  <c r="F220" i="75"/>
  <c r="H220" i="75" s="1"/>
  <c r="C223" i="75"/>
  <c r="K224" i="75"/>
  <c r="C103" i="75"/>
  <c r="K45" i="75"/>
  <c r="K120" i="75"/>
  <c r="L120" i="75" s="1"/>
  <c r="C216" i="75"/>
  <c r="M216" i="75" s="1"/>
  <c r="F224" i="75"/>
  <c r="K226" i="75"/>
  <c r="F110" i="75"/>
  <c r="C221" i="75"/>
  <c r="M221" i="75" s="1"/>
  <c r="F222" i="75"/>
  <c r="H222" i="75" s="1"/>
  <c r="G111" i="75"/>
  <c r="C214" i="75"/>
  <c r="K220" i="75"/>
  <c r="M220" i="75" s="1"/>
  <c r="K218" i="75"/>
  <c r="M218" i="75" s="1"/>
  <c r="C225" i="75"/>
  <c r="C217" i="75"/>
  <c r="F226" i="75"/>
  <c r="F216" i="75"/>
  <c r="K222" i="75"/>
  <c r="M222" i="75" s="1"/>
  <c r="D77" i="74"/>
  <c r="D27" i="74"/>
  <c r="D52" i="74"/>
  <c r="D74" i="74"/>
  <c r="D49" i="74"/>
  <c r="C98" i="74"/>
  <c r="G101" i="74"/>
  <c r="G26" i="74"/>
  <c r="F81" i="74"/>
  <c r="G60" i="74" s="1"/>
  <c r="G104" i="74"/>
  <c r="G54" i="74"/>
  <c r="G76" i="74"/>
  <c r="D97" i="74"/>
  <c r="D47" i="74"/>
  <c r="L98" i="74"/>
  <c r="L48" i="74"/>
  <c r="L50" i="74"/>
  <c r="D22" i="74"/>
  <c r="L23" i="74"/>
  <c r="L100" i="74"/>
  <c r="L75" i="74"/>
  <c r="D104" i="74"/>
  <c r="G51" i="74"/>
  <c r="G79" i="74"/>
  <c r="C120" i="74"/>
  <c r="F93" i="74"/>
  <c r="G68" i="74" s="1"/>
  <c r="K20" i="74"/>
  <c r="F97" i="74"/>
  <c r="K60" i="74"/>
  <c r="F102" i="74"/>
  <c r="G111" i="74"/>
  <c r="F110" i="74"/>
  <c r="K215" i="74"/>
  <c r="M215" i="74" s="1"/>
  <c r="K137" i="74"/>
  <c r="L127" i="74" s="1"/>
  <c r="K219" i="74"/>
  <c r="M219" i="74" s="1"/>
  <c r="G50" i="74"/>
  <c r="D51" i="74"/>
  <c r="D116" i="74"/>
  <c r="C110" i="74"/>
  <c r="C226" i="74"/>
  <c r="F86" i="74"/>
  <c r="G11" i="74" s="1"/>
  <c r="F204" i="74"/>
  <c r="G90" i="74"/>
  <c r="F94" i="74"/>
  <c r="G44" i="74" s="1"/>
  <c r="C20" i="74"/>
  <c r="L96" i="74"/>
  <c r="F98" i="74"/>
  <c r="G98" i="74" s="1"/>
  <c r="L73" i="74"/>
  <c r="F96" i="74"/>
  <c r="G71" i="74" s="1"/>
  <c r="C103" i="74"/>
  <c r="C222" i="74"/>
  <c r="F226" i="74"/>
  <c r="G15" i="74"/>
  <c r="L21" i="74"/>
  <c r="D24" i="74"/>
  <c r="L25" i="74"/>
  <c r="L29" i="74"/>
  <c r="K70" i="74"/>
  <c r="M70" i="74" s="1"/>
  <c r="D76" i="74"/>
  <c r="L79" i="74"/>
  <c r="C170" i="74"/>
  <c r="K10" i="74"/>
  <c r="F87" i="74"/>
  <c r="K89" i="74"/>
  <c r="F91" i="74"/>
  <c r="G16" i="74" s="1"/>
  <c r="K93" i="74"/>
  <c r="C96" i="74"/>
  <c r="K97" i="74"/>
  <c r="L22" i="74" s="1"/>
  <c r="F99" i="74"/>
  <c r="G24" i="74" s="1"/>
  <c r="C100" i="74"/>
  <c r="K101" i="74"/>
  <c r="L26" i="74" s="1"/>
  <c r="F103" i="74"/>
  <c r="G28" i="74" s="1"/>
  <c r="K218" i="74"/>
  <c r="K222" i="74"/>
  <c r="K5" i="74"/>
  <c r="D29" i="74"/>
  <c r="G75" i="74"/>
  <c r="L77" i="74"/>
  <c r="L110" i="74"/>
  <c r="D72" i="74"/>
  <c r="G123" i="74"/>
  <c r="F120" i="74"/>
  <c r="G120" i="74" s="1"/>
  <c r="C137" i="74"/>
  <c r="C225" i="74"/>
  <c r="F216" i="74"/>
  <c r="H216" i="74" s="1"/>
  <c r="F221" i="74"/>
  <c r="H221" i="74" s="1"/>
  <c r="F225" i="74"/>
  <c r="L121" i="74"/>
  <c r="K120" i="74"/>
  <c r="L120" i="74" s="1"/>
  <c r="K170" i="74"/>
  <c r="K217" i="74"/>
  <c r="M217" i="74" s="1"/>
  <c r="C218" i="74"/>
  <c r="F224" i="74"/>
  <c r="H224" i="74" s="1"/>
  <c r="C214" i="74"/>
  <c r="M214" i="74" s="1"/>
  <c r="F217" i="74"/>
  <c r="H217" i="74" s="1"/>
  <c r="K223" i="74"/>
  <c r="M223" i="74" s="1"/>
  <c r="F220" i="74"/>
  <c r="H220" i="74" s="1"/>
  <c r="K226" i="74"/>
  <c r="G23" i="73"/>
  <c r="L129" i="73"/>
  <c r="K88" i="73"/>
  <c r="L38" i="73" s="1"/>
  <c r="D121" i="73"/>
  <c r="G96" i="73"/>
  <c r="G46" i="73"/>
  <c r="L49" i="73"/>
  <c r="L99" i="73"/>
  <c r="G103" i="73"/>
  <c r="G53" i="73"/>
  <c r="G78" i="73"/>
  <c r="G28" i="73"/>
  <c r="C102" i="73"/>
  <c r="F91" i="73"/>
  <c r="K98" i="73"/>
  <c r="L73" i="73" s="1"/>
  <c r="L96" i="73"/>
  <c r="L71" i="73"/>
  <c r="K5" i="73"/>
  <c r="F89" i="73"/>
  <c r="G14" i="73" s="1"/>
  <c r="K20" i="73"/>
  <c r="L21" i="73"/>
  <c r="C101" i="73"/>
  <c r="K217" i="73"/>
  <c r="M217" i="73" s="1"/>
  <c r="K137" i="73"/>
  <c r="F161" i="73"/>
  <c r="F160" i="73" s="1"/>
  <c r="F93" i="73"/>
  <c r="G18" i="73" s="1"/>
  <c r="C99" i="73"/>
  <c r="D49" i="73" s="1"/>
  <c r="F101" i="73"/>
  <c r="G26" i="73" s="1"/>
  <c r="K89" i="73"/>
  <c r="L14" i="73" s="1"/>
  <c r="K94" i="73"/>
  <c r="L69" i="73" s="1"/>
  <c r="K120" i="73"/>
  <c r="L120" i="73" s="1"/>
  <c r="F102" i="73"/>
  <c r="G52" i="73" s="1"/>
  <c r="F10" i="73"/>
  <c r="K91" i="73"/>
  <c r="L16" i="73" s="1"/>
  <c r="D23" i="73"/>
  <c r="K102" i="73"/>
  <c r="L27" i="73" s="1"/>
  <c r="D104" i="73"/>
  <c r="D48" i="73"/>
  <c r="K60" i="73"/>
  <c r="C97" i="73"/>
  <c r="F99" i="73"/>
  <c r="G24" i="73" s="1"/>
  <c r="F100" i="73"/>
  <c r="G25" i="73" s="1"/>
  <c r="F35" i="73"/>
  <c r="G48" i="73"/>
  <c r="D71" i="73"/>
  <c r="L24" i="73"/>
  <c r="K90" i="73"/>
  <c r="L15" i="73" s="1"/>
  <c r="C20" i="73"/>
  <c r="K87" i="73"/>
  <c r="L12" i="73" s="1"/>
  <c r="F97" i="73"/>
  <c r="G97" i="73" s="1"/>
  <c r="C103" i="73"/>
  <c r="F104" i="73"/>
  <c r="G29" i="73" s="1"/>
  <c r="F70" i="73"/>
  <c r="F81" i="73" s="1"/>
  <c r="G71" i="73"/>
  <c r="G73" i="73"/>
  <c r="K86" i="73"/>
  <c r="L36" i="73" s="1"/>
  <c r="F20" i="73"/>
  <c r="G21" i="73"/>
  <c r="K100" i="73"/>
  <c r="L25" i="73" s="1"/>
  <c r="D47" i="73"/>
  <c r="C45" i="73"/>
  <c r="L104" i="73"/>
  <c r="D112" i="73"/>
  <c r="C110" i="73"/>
  <c r="K103" i="73"/>
  <c r="L78" i="73" s="1"/>
  <c r="G112" i="73"/>
  <c r="F110" i="73"/>
  <c r="K221" i="73"/>
  <c r="L46" i="73"/>
  <c r="L74" i="73"/>
  <c r="C137" i="73"/>
  <c r="L54" i="73"/>
  <c r="K218" i="73"/>
  <c r="M218" i="73" s="1"/>
  <c r="L29" i="73"/>
  <c r="L111" i="73"/>
  <c r="K110" i="73"/>
  <c r="D73" i="73"/>
  <c r="F120" i="73"/>
  <c r="G120" i="73" s="1"/>
  <c r="C221" i="73"/>
  <c r="C161" i="73"/>
  <c r="F137" i="73"/>
  <c r="D99" i="72"/>
  <c r="D48" i="72"/>
  <c r="K20" i="72"/>
  <c r="K96" i="72"/>
  <c r="L21" i="72" s="1"/>
  <c r="D27" i="72"/>
  <c r="G50" i="72"/>
  <c r="D22" i="72"/>
  <c r="G100" i="72"/>
  <c r="G75" i="72"/>
  <c r="F35" i="72"/>
  <c r="F45" i="72"/>
  <c r="K35" i="72"/>
  <c r="C103" i="72"/>
  <c r="C20" i="72"/>
  <c r="F94" i="72"/>
  <c r="D97" i="72"/>
  <c r="D47" i="72"/>
  <c r="D72" i="72"/>
  <c r="F101" i="72"/>
  <c r="G76" i="72" s="1"/>
  <c r="G26" i="72"/>
  <c r="G110" i="72"/>
  <c r="F131" i="72"/>
  <c r="F104" i="72"/>
  <c r="F220" i="72"/>
  <c r="H220" i="72" s="1"/>
  <c r="F87" i="72"/>
  <c r="F91" i="72"/>
  <c r="G16" i="72" s="1"/>
  <c r="K97" i="72"/>
  <c r="M97" i="72" s="1"/>
  <c r="F102" i="72"/>
  <c r="G52" i="72" s="1"/>
  <c r="C104" i="72"/>
  <c r="G72" i="72"/>
  <c r="F88" i="72"/>
  <c r="G38" i="72" s="1"/>
  <c r="C101" i="72"/>
  <c r="K110" i="72"/>
  <c r="K218" i="72"/>
  <c r="M218" i="72" s="1"/>
  <c r="F103" i="72"/>
  <c r="G28" i="72" s="1"/>
  <c r="K99" i="72"/>
  <c r="L74" i="72" s="1"/>
  <c r="F152" i="72"/>
  <c r="K86" i="72"/>
  <c r="C96" i="72"/>
  <c r="L50" i="72"/>
  <c r="K70" i="72"/>
  <c r="L75" i="72"/>
  <c r="K94" i="72"/>
  <c r="D111" i="72"/>
  <c r="C110" i="72"/>
  <c r="G116" i="72"/>
  <c r="C120" i="72"/>
  <c r="K161" i="72"/>
  <c r="K45" i="72"/>
  <c r="C219" i="72"/>
  <c r="K170" i="72"/>
  <c r="F20" i="72"/>
  <c r="F96" i="72"/>
  <c r="K101" i="72"/>
  <c r="L101" i="72" s="1"/>
  <c r="K102" i="72"/>
  <c r="M102" i="72" s="1"/>
  <c r="F60" i="72"/>
  <c r="F93" i="72"/>
  <c r="D121" i="72"/>
  <c r="K217" i="72"/>
  <c r="M217" i="72" s="1"/>
  <c r="L53" i="72"/>
  <c r="C214" i="72"/>
  <c r="C137" i="72"/>
  <c r="C216" i="72"/>
  <c r="K93" i="72"/>
  <c r="L18" i="72" s="1"/>
  <c r="F98" i="72"/>
  <c r="G98" i="72" s="1"/>
  <c r="C100" i="72"/>
  <c r="K104" i="72"/>
  <c r="L104" i="72" s="1"/>
  <c r="D49" i="72"/>
  <c r="D77" i="72"/>
  <c r="F214" i="72"/>
  <c r="F137" i="72"/>
  <c r="F216" i="72"/>
  <c r="K223" i="72"/>
  <c r="M223" i="72" s="1"/>
  <c r="F225" i="72"/>
  <c r="C152" i="72"/>
  <c r="F99" i="72"/>
  <c r="G24" i="72" s="1"/>
  <c r="D73" i="72"/>
  <c r="D129" i="72"/>
  <c r="G129" i="72"/>
  <c r="C222" i="72"/>
  <c r="F170" i="72"/>
  <c r="F217" i="72"/>
  <c r="H217" i="72" s="1"/>
  <c r="C226" i="72"/>
  <c r="K137" i="72"/>
  <c r="L127" i="72" s="1"/>
  <c r="F218" i="72"/>
  <c r="H218" i="72" s="1"/>
  <c r="F223" i="72"/>
  <c r="H223" i="72" s="1"/>
  <c r="C221" i="72"/>
  <c r="F221" i="72"/>
  <c r="C225" i="72"/>
  <c r="D31" i="97"/>
  <c r="G85" i="97"/>
  <c r="P85" i="97"/>
  <c r="P106" i="97" s="1"/>
  <c r="F95" i="97"/>
  <c r="F131" i="97"/>
  <c r="M160" i="97"/>
  <c r="M135" i="97" s="1"/>
  <c r="G95" i="97"/>
  <c r="E85" i="97"/>
  <c r="H85" i="97"/>
  <c r="H106" i="97" s="1"/>
  <c r="N31" i="97"/>
  <c r="O31" i="97"/>
  <c r="C56" i="97"/>
  <c r="K56" i="97"/>
  <c r="I81" i="97"/>
  <c r="Q81" i="97"/>
  <c r="I85" i="97"/>
  <c r="I106" i="97" s="1"/>
  <c r="H131" i="97"/>
  <c r="P131" i="97"/>
  <c r="I131" i="97"/>
  <c r="Q131" i="97"/>
  <c r="H160" i="97"/>
  <c r="H135" i="97" s="1"/>
  <c r="O85" i="97"/>
  <c r="O95" i="97"/>
  <c r="E56" i="97"/>
  <c r="C81" i="97"/>
  <c r="K81" i="97"/>
  <c r="J85" i="97"/>
  <c r="J106" i="97" s="1"/>
  <c r="K85" i="97"/>
  <c r="K106" i="97" s="1"/>
  <c r="K133" i="97" s="1"/>
  <c r="C85" i="97"/>
  <c r="C106" i="97" s="1"/>
  <c r="C133" i="97" s="1"/>
  <c r="L85" i="97"/>
  <c r="L106" i="97" s="1"/>
  <c r="F85" i="97"/>
  <c r="G131" i="97"/>
  <c r="O131" i="97"/>
  <c r="N85" i="97"/>
  <c r="N106" i="97" s="1"/>
  <c r="H56" i="96"/>
  <c r="P85" i="96"/>
  <c r="P106" i="96" s="1"/>
  <c r="P133" i="96" s="1"/>
  <c r="I31" i="96"/>
  <c r="I85" i="96"/>
  <c r="I106" i="96" s="1"/>
  <c r="I133" i="96" s="1"/>
  <c r="J31" i="96"/>
  <c r="J81" i="96"/>
  <c r="J85" i="96"/>
  <c r="J106" i="96" s="1"/>
  <c r="I160" i="96"/>
  <c r="I135" i="96" s="1"/>
  <c r="Q160" i="96"/>
  <c r="Q135" i="96" s="1"/>
  <c r="P31" i="96"/>
  <c r="D31" i="96"/>
  <c r="L31" i="96"/>
  <c r="C85" i="96"/>
  <c r="C106" i="96" s="1"/>
  <c r="C133" i="96" s="1"/>
  <c r="K85" i="96"/>
  <c r="K106" i="96" s="1"/>
  <c r="K133" i="96" s="1"/>
  <c r="J160" i="96"/>
  <c r="J135" i="96" s="1"/>
  <c r="H31" i="96"/>
  <c r="Q81" i="96"/>
  <c r="Q85" i="96"/>
  <c r="G135" i="96"/>
  <c r="D85" i="96"/>
  <c r="D106" i="96" s="1"/>
  <c r="D133" i="96" s="1"/>
  <c r="L85" i="96"/>
  <c r="L106" i="96" s="1"/>
  <c r="L133" i="96" s="1"/>
  <c r="P56" i="96"/>
  <c r="Q31" i="96"/>
  <c r="E31" i="96"/>
  <c r="M31" i="96"/>
  <c r="E56" i="96"/>
  <c r="M56" i="96"/>
  <c r="E81" i="96"/>
  <c r="M81" i="96"/>
  <c r="Q95" i="96"/>
  <c r="J131" i="96"/>
  <c r="H85" i="96"/>
  <c r="H106" i="96" s="1"/>
  <c r="I81" i="96"/>
  <c r="F85" i="96"/>
  <c r="F106" i="96" s="1"/>
  <c r="F133" i="96" s="1"/>
  <c r="N85" i="96"/>
  <c r="N106" i="96" s="1"/>
  <c r="G76" i="86" l="1"/>
  <c r="F93" i="87"/>
  <c r="G43" i="87" s="1"/>
  <c r="L52" i="74"/>
  <c r="L24" i="77"/>
  <c r="L74" i="77"/>
  <c r="L23" i="85"/>
  <c r="L21" i="80"/>
  <c r="L46" i="80"/>
  <c r="L71" i="84"/>
  <c r="L71" i="80"/>
  <c r="L29" i="86"/>
  <c r="K56" i="73"/>
  <c r="L35" i="73" s="1"/>
  <c r="K81" i="75"/>
  <c r="L60" i="75" s="1"/>
  <c r="L73" i="84"/>
  <c r="L48" i="84"/>
  <c r="L73" i="85"/>
  <c r="M101" i="74"/>
  <c r="M99" i="72"/>
  <c r="L78" i="87"/>
  <c r="K31" i="85"/>
  <c r="L20" i="85" s="1"/>
  <c r="M100" i="81"/>
  <c r="L78" i="86"/>
  <c r="K160" i="84"/>
  <c r="L23" i="84"/>
  <c r="L48" i="85"/>
  <c r="K81" i="81"/>
  <c r="L60" i="81" s="1"/>
  <c r="M106" i="97"/>
  <c r="M104" i="78"/>
  <c r="M100" i="84"/>
  <c r="K160" i="72"/>
  <c r="L53" i="87"/>
  <c r="K91" i="98"/>
  <c r="L16" i="98" s="1"/>
  <c r="L28" i="87"/>
  <c r="L74" i="83"/>
  <c r="L24" i="83"/>
  <c r="L28" i="86"/>
  <c r="L53" i="86"/>
  <c r="K56" i="74"/>
  <c r="M104" i="85"/>
  <c r="G77" i="72"/>
  <c r="G27" i="73"/>
  <c r="G74" i="81"/>
  <c r="G21" i="84"/>
  <c r="G71" i="86"/>
  <c r="G21" i="86"/>
  <c r="G106" i="96"/>
  <c r="G133" i="96" s="1"/>
  <c r="F160" i="87"/>
  <c r="F56" i="85"/>
  <c r="G35" i="85" s="1"/>
  <c r="H99" i="72"/>
  <c r="G96" i="86"/>
  <c r="G76" i="75"/>
  <c r="G24" i="75"/>
  <c r="G54" i="82"/>
  <c r="G51" i="86"/>
  <c r="H101" i="81"/>
  <c r="H104" i="85"/>
  <c r="H99" i="74"/>
  <c r="H104" i="78"/>
  <c r="F160" i="81"/>
  <c r="G71" i="84"/>
  <c r="G70" i="84"/>
  <c r="F160" i="98"/>
  <c r="H102" i="72"/>
  <c r="H101" i="83"/>
  <c r="F160" i="72"/>
  <c r="G79" i="77"/>
  <c r="G23" i="86"/>
  <c r="G48" i="77"/>
  <c r="G26" i="82"/>
  <c r="H100" i="84"/>
  <c r="G72" i="85"/>
  <c r="F56" i="81"/>
  <c r="G35" i="81" s="1"/>
  <c r="F120" i="98"/>
  <c r="G120" i="98" s="1"/>
  <c r="O106" i="96"/>
  <c r="O133" i="96" s="1"/>
  <c r="O168" i="96" s="1"/>
  <c r="O177" i="96" s="1"/>
  <c r="C45" i="98"/>
  <c r="C120" i="87"/>
  <c r="D79" i="74"/>
  <c r="D101" i="86"/>
  <c r="D49" i="80"/>
  <c r="D24" i="80"/>
  <c r="D46" i="84"/>
  <c r="D76" i="86"/>
  <c r="D21" i="73"/>
  <c r="D75" i="73"/>
  <c r="D25" i="85"/>
  <c r="D96" i="73"/>
  <c r="D100" i="73"/>
  <c r="D50" i="77"/>
  <c r="D21" i="84"/>
  <c r="D26" i="86"/>
  <c r="D46" i="80"/>
  <c r="D78" i="86"/>
  <c r="C110" i="98"/>
  <c r="C45" i="87"/>
  <c r="C97" i="98"/>
  <c r="D97" i="98" s="1"/>
  <c r="C160" i="82"/>
  <c r="C135" i="82" s="1"/>
  <c r="C99" i="87"/>
  <c r="D24" i="87" s="1"/>
  <c r="H97" i="98"/>
  <c r="M99" i="87"/>
  <c r="D120" i="81"/>
  <c r="H120" i="81"/>
  <c r="M120" i="81"/>
  <c r="D120" i="87"/>
  <c r="H104" i="87"/>
  <c r="M104" i="87"/>
  <c r="D23" i="82"/>
  <c r="M98" i="82"/>
  <c r="H98" i="82"/>
  <c r="M45" i="84"/>
  <c r="H45" i="84"/>
  <c r="M100" i="86"/>
  <c r="H100" i="86"/>
  <c r="M122" i="87"/>
  <c r="H122" i="87"/>
  <c r="H45" i="74"/>
  <c r="M45" i="74"/>
  <c r="H25" i="98"/>
  <c r="M25" i="98"/>
  <c r="D126" i="98"/>
  <c r="M126" i="98"/>
  <c r="H126" i="98"/>
  <c r="M110" i="73"/>
  <c r="H110" i="73"/>
  <c r="D75" i="74"/>
  <c r="H100" i="74"/>
  <c r="M100" i="74"/>
  <c r="D104" i="75"/>
  <c r="M104" i="75"/>
  <c r="H104" i="75"/>
  <c r="D22" i="75"/>
  <c r="M97" i="75"/>
  <c r="H97" i="75"/>
  <c r="D102" i="80"/>
  <c r="D23" i="81"/>
  <c r="H98" i="81"/>
  <c r="M98" i="81"/>
  <c r="M152" i="82"/>
  <c r="D102" i="83"/>
  <c r="M102" i="83"/>
  <c r="H102" i="83"/>
  <c r="D120" i="83"/>
  <c r="M120" i="83"/>
  <c r="H120" i="83"/>
  <c r="D77" i="84"/>
  <c r="D99" i="84"/>
  <c r="M99" i="84"/>
  <c r="H99" i="84"/>
  <c r="H110" i="85"/>
  <c r="M110" i="85"/>
  <c r="D102" i="85"/>
  <c r="M102" i="85"/>
  <c r="H102" i="85"/>
  <c r="H96" i="86"/>
  <c r="M96" i="86"/>
  <c r="M75" i="98"/>
  <c r="H75" i="98"/>
  <c r="C102" i="98"/>
  <c r="M77" i="98"/>
  <c r="H77" i="98"/>
  <c r="H99" i="80"/>
  <c r="M99" i="80"/>
  <c r="D121" i="87"/>
  <c r="H121" i="87"/>
  <c r="M121" i="87"/>
  <c r="D117" i="98"/>
  <c r="M117" i="98"/>
  <c r="H117" i="98"/>
  <c r="M129" i="98"/>
  <c r="H129" i="98"/>
  <c r="D126" i="87"/>
  <c r="H126" i="87"/>
  <c r="M126" i="87"/>
  <c r="M70" i="83"/>
  <c r="H70" i="83"/>
  <c r="C70" i="87"/>
  <c r="M71" i="87"/>
  <c r="H71" i="87"/>
  <c r="H50" i="98"/>
  <c r="M50" i="98"/>
  <c r="D101" i="75"/>
  <c r="M101" i="75"/>
  <c r="H101" i="75"/>
  <c r="D112" i="87"/>
  <c r="H112" i="87"/>
  <c r="M112" i="87"/>
  <c r="M48" i="87"/>
  <c r="H48" i="87"/>
  <c r="D118" i="87"/>
  <c r="H118" i="87"/>
  <c r="M118" i="87"/>
  <c r="H54" i="87"/>
  <c r="M54" i="87"/>
  <c r="C160" i="73"/>
  <c r="M125" i="98"/>
  <c r="H125" i="98"/>
  <c r="D115" i="87"/>
  <c r="M115" i="87"/>
  <c r="H115" i="87"/>
  <c r="M103" i="80"/>
  <c r="H103" i="80"/>
  <c r="H45" i="77"/>
  <c r="M45" i="77"/>
  <c r="D49" i="85"/>
  <c r="M99" i="85"/>
  <c r="H99" i="85"/>
  <c r="D103" i="78"/>
  <c r="M103" i="78"/>
  <c r="H103" i="78"/>
  <c r="M110" i="72"/>
  <c r="H110" i="72"/>
  <c r="D103" i="72"/>
  <c r="H103" i="72"/>
  <c r="M103" i="72"/>
  <c r="M98" i="75"/>
  <c r="H98" i="75"/>
  <c r="D97" i="87"/>
  <c r="M97" i="87"/>
  <c r="H70" i="86"/>
  <c r="M70" i="86"/>
  <c r="H29" i="98"/>
  <c r="M29" i="98"/>
  <c r="C160" i="78"/>
  <c r="D99" i="78"/>
  <c r="H99" i="78"/>
  <c r="M99" i="78"/>
  <c r="M104" i="84"/>
  <c r="H104" i="84"/>
  <c r="H21" i="98"/>
  <c r="M21" i="98"/>
  <c r="D78" i="72"/>
  <c r="D29" i="73"/>
  <c r="M20" i="74"/>
  <c r="H20" i="74"/>
  <c r="M99" i="75"/>
  <c r="H99" i="75"/>
  <c r="M110" i="77"/>
  <c r="H110" i="77"/>
  <c r="M101" i="77"/>
  <c r="H101" i="77"/>
  <c r="H70" i="80"/>
  <c r="M70" i="80"/>
  <c r="D50" i="80"/>
  <c r="H100" i="80"/>
  <c r="M100" i="80"/>
  <c r="D52" i="80"/>
  <c r="M100" i="82"/>
  <c r="H100" i="82"/>
  <c r="D79" i="82"/>
  <c r="M104" i="82"/>
  <c r="H104" i="82"/>
  <c r="D28" i="82"/>
  <c r="M103" i="82"/>
  <c r="H103" i="82"/>
  <c r="D102" i="84"/>
  <c r="D102" i="86"/>
  <c r="H102" i="86"/>
  <c r="M102" i="86"/>
  <c r="D25" i="73"/>
  <c r="M100" i="73"/>
  <c r="H100" i="73"/>
  <c r="M46" i="98"/>
  <c r="H46" i="98"/>
  <c r="D118" i="98"/>
  <c r="M118" i="98"/>
  <c r="H118" i="98"/>
  <c r="M74" i="98"/>
  <c r="H74" i="98"/>
  <c r="H101" i="86"/>
  <c r="M101" i="86"/>
  <c r="H96" i="80"/>
  <c r="M96" i="80"/>
  <c r="H26" i="98"/>
  <c r="M26" i="98"/>
  <c r="D114" i="98"/>
  <c r="M114" i="98"/>
  <c r="H114" i="98"/>
  <c r="D123" i="87"/>
  <c r="M123" i="87"/>
  <c r="H123" i="87"/>
  <c r="H53" i="87"/>
  <c r="M53" i="87"/>
  <c r="M25" i="87"/>
  <c r="H25" i="87"/>
  <c r="M47" i="87"/>
  <c r="H47" i="87"/>
  <c r="C160" i="72"/>
  <c r="H161" i="72"/>
  <c r="M161" i="72"/>
  <c r="D96" i="78"/>
  <c r="M96" i="78"/>
  <c r="H96" i="78"/>
  <c r="M53" i="98"/>
  <c r="H53" i="98"/>
  <c r="M20" i="77"/>
  <c r="H20" i="77"/>
  <c r="H27" i="87"/>
  <c r="M27" i="87"/>
  <c r="D120" i="82"/>
  <c r="H120" i="82"/>
  <c r="M120" i="82"/>
  <c r="H20" i="85"/>
  <c r="M20" i="85"/>
  <c r="H20" i="86"/>
  <c r="M20" i="86"/>
  <c r="M78" i="98"/>
  <c r="H78" i="98"/>
  <c r="H110" i="83"/>
  <c r="M110" i="83"/>
  <c r="D100" i="72"/>
  <c r="H100" i="72"/>
  <c r="M100" i="72"/>
  <c r="M20" i="73"/>
  <c r="H20" i="73"/>
  <c r="D22" i="73"/>
  <c r="M97" i="73"/>
  <c r="H97" i="73"/>
  <c r="M98" i="74"/>
  <c r="H98" i="74"/>
  <c r="D53" i="75"/>
  <c r="M103" i="75"/>
  <c r="H103" i="75"/>
  <c r="D22" i="77"/>
  <c r="M97" i="77"/>
  <c r="H97" i="77"/>
  <c r="H98" i="78"/>
  <c r="M98" i="78"/>
  <c r="D74" i="78"/>
  <c r="H110" i="80"/>
  <c r="M110" i="80"/>
  <c r="H20" i="80"/>
  <c r="M20" i="80"/>
  <c r="H45" i="80"/>
  <c r="M45" i="80"/>
  <c r="D74" i="81"/>
  <c r="H99" i="81"/>
  <c r="M99" i="81"/>
  <c r="D79" i="87"/>
  <c r="M102" i="82"/>
  <c r="H102" i="82"/>
  <c r="C131" i="83"/>
  <c r="D27" i="84"/>
  <c r="D47" i="84"/>
  <c r="M97" i="84"/>
  <c r="H97" i="84"/>
  <c r="D98" i="85"/>
  <c r="H98" i="85"/>
  <c r="M98" i="85"/>
  <c r="M101" i="85"/>
  <c r="H101" i="85"/>
  <c r="D120" i="86"/>
  <c r="M120" i="86"/>
  <c r="H120" i="86"/>
  <c r="M45" i="86"/>
  <c r="H45" i="86"/>
  <c r="C99" i="98"/>
  <c r="D74" i="98" s="1"/>
  <c r="H24" i="98"/>
  <c r="M24" i="98"/>
  <c r="D115" i="98"/>
  <c r="M115" i="98"/>
  <c r="H115" i="98"/>
  <c r="H27" i="98"/>
  <c r="M27" i="98"/>
  <c r="H70" i="78"/>
  <c r="M70" i="78"/>
  <c r="M22" i="98"/>
  <c r="H22" i="98"/>
  <c r="C104" i="98"/>
  <c r="M79" i="98"/>
  <c r="H79" i="98"/>
  <c r="D119" i="87"/>
  <c r="H119" i="87"/>
  <c r="M119" i="87"/>
  <c r="M49" i="87"/>
  <c r="H49" i="87"/>
  <c r="M20" i="82"/>
  <c r="H20" i="82"/>
  <c r="H129" i="87"/>
  <c r="M129" i="87"/>
  <c r="M161" i="82"/>
  <c r="H161" i="82"/>
  <c r="D117" i="87"/>
  <c r="H117" i="87"/>
  <c r="M117" i="87"/>
  <c r="M102" i="75"/>
  <c r="H102" i="75"/>
  <c r="D98" i="73"/>
  <c r="M98" i="73"/>
  <c r="H98" i="73"/>
  <c r="D46" i="81"/>
  <c r="M96" i="81"/>
  <c r="H96" i="81"/>
  <c r="M97" i="74"/>
  <c r="H97" i="74"/>
  <c r="D25" i="75"/>
  <c r="M100" i="75"/>
  <c r="H100" i="75"/>
  <c r="D52" i="77"/>
  <c r="M102" i="77"/>
  <c r="H102" i="77"/>
  <c r="D26" i="87"/>
  <c r="M101" i="87"/>
  <c r="M98" i="72"/>
  <c r="H98" i="72"/>
  <c r="M23" i="98"/>
  <c r="H23" i="98"/>
  <c r="D119" i="98"/>
  <c r="M119" i="98"/>
  <c r="H119" i="98"/>
  <c r="M26" i="87"/>
  <c r="H26" i="87"/>
  <c r="H73" i="87"/>
  <c r="M73" i="87"/>
  <c r="M102" i="74"/>
  <c r="H102" i="74"/>
  <c r="H70" i="72"/>
  <c r="M70" i="72"/>
  <c r="M24" i="87"/>
  <c r="H24" i="87"/>
  <c r="D27" i="78"/>
  <c r="M102" i="78"/>
  <c r="H102" i="78"/>
  <c r="M79" i="87"/>
  <c r="H79" i="87"/>
  <c r="H46" i="87"/>
  <c r="M46" i="87"/>
  <c r="M70" i="73"/>
  <c r="H70" i="73"/>
  <c r="D116" i="87"/>
  <c r="M116" i="87"/>
  <c r="H116" i="87"/>
  <c r="H76" i="87"/>
  <c r="M76" i="87"/>
  <c r="H75" i="87"/>
  <c r="M75" i="87"/>
  <c r="M110" i="74"/>
  <c r="H110" i="74"/>
  <c r="D71" i="77"/>
  <c r="M96" i="77"/>
  <c r="H96" i="77"/>
  <c r="D97" i="80"/>
  <c r="H97" i="80"/>
  <c r="M97" i="80"/>
  <c r="D53" i="81"/>
  <c r="M103" i="81"/>
  <c r="H103" i="81"/>
  <c r="H103" i="85"/>
  <c r="M103" i="85"/>
  <c r="H97" i="86"/>
  <c r="M97" i="86"/>
  <c r="M99" i="86"/>
  <c r="H99" i="86"/>
  <c r="H45" i="73"/>
  <c r="M45" i="73"/>
  <c r="D26" i="73"/>
  <c r="M101" i="73"/>
  <c r="H101" i="73"/>
  <c r="D71" i="74"/>
  <c r="M96" i="74"/>
  <c r="H96" i="74"/>
  <c r="D104" i="77"/>
  <c r="M104" i="77"/>
  <c r="H104" i="77"/>
  <c r="H100" i="78"/>
  <c r="M100" i="78"/>
  <c r="H45" i="78"/>
  <c r="M45" i="78"/>
  <c r="H104" i="80"/>
  <c r="M104" i="80"/>
  <c r="D51" i="87"/>
  <c r="D102" i="87"/>
  <c r="M102" i="87"/>
  <c r="H102" i="87"/>
  <c r="D98" i="98"/>
  <c r="M98" i="98"/>
  <c r="H98" i="98"/>
  <c r="D51" i="82"/>
  <c r="M101" i="82"/>
  <c r="H101" i="82"/>
  <c r="D110" i="83"/>
  <c r="D24" i="83"/>
  <c r="M99" i="83"/>
  <c r="H99" i="83"/>
  <c r="D103" i="83"/>
  <c r="H103" i="83"/>
  <c r="M103" i="83"/>
  <c r="D104" i="84"/>
  <c r="C120" i="98"/>
  <c r="M122" i="98"/>
  <c r="H122" i="98"/>
  <c r="H128" i="87"/>
  <c r="M128" i="87"/>
  <c r="D112" i="98"/>
  <c r="M112" i="98"/>
  <c r="H112" i="98"/>
  <c r="M104" i="73"/>
  <c r="H104" i="73"/>
  <c r="M76" i="98"/>
  <c r="H76" i="98"/>
  <c r="D113" i="87"/>
  <c r="H113" i="87"/>
  <c r="M113" i="87"/>
  <c r="H21" i="87"/>
  <c r="M21" i="87"/>
  <c r="M104" i="74"/>
  <c r="H104" i="74"/>
  <c r="D51" i="72"/>
  <c r="H101" i="72"/>
  <c r="M101" i="72"/>
  <c r="D98" i="72"/>
  <c r="D102" i="73"/>
  <c r="M102" i="73"/>
  <c r="H102" i="73"/>
  <c r="M103" i="74"/>
  <c r="H103" i="74"/>
  <c r="M110" i="75"/>
  <c r="H110" i="75"/>
  <c r="D24" i="75"/>
  <c r="D120" i="75"/>
  <c r="M120" i="75"/>
  <c r="H120" i="75"/>
  <c r="M70" i="77"/>
  <c r="H70" i="77"/>
  <c r="D49" i="77"/>
  <c r="H99" i="77"/>
  <c r="M99" i="77"/>
  <c r="D28" i="77"/>
  <c r="M103" i="77"/>
  <c r="H103" i="77"/>
  <c r="D26" i="78"/>
  <c r="H101" i="78"/>
  <c r="M101" i="78"/>
  <c r="D24" i="78"/>
  <c r="D74" i="80"/>
  <c r="C110" i="87"/>
  <c r="C101" i="98"/>
  <c r="D51" i="98" s="1"/>
  <c r="M110" i="82"/>
  <c r="H110" i="82"/>
  <c r="M70" i="82"/>
  <c r="H70" i="82"/>
  <c r="D24" i="82"/>
  <c r="H99" i="82"/>
  <c r="M99" i="82"/>
  <c r="M161" i="84"/>
  <c r="H161" i="84"/>
  <c r="M110" i="84"/>
  <c r="H110" i="84"/>
  <c r="D26" i="84"/>
  <c r="H101" i="84"/>
  <c r="M101" i="84"/>
  <c r="D79" i="84"/>
  <c r="D29" i="84"/>
  <c r="M70" i="85"/>
  <c r="H70" i="85"/>
  <c r="M45" i="85"/>
  <c r="H45" i="85"/>
  <c r="D120" i="85"/>
  <c r="M120" i="85"/>
  <c r="H120" i="85"/>
  <c r="D29" i="86"/>
  <c r="H104" i="86"/>
  <c r="M104" i="86"/>
  <c r="D103" i="86"/>
  <c r="H103" i="86"/>
  <c r="M103" i="86"/>
  <c r="D113" i="98"/>
  <c r="M113" i="98"/>
  <c r="H113" i="98"/>
  <c r="H97" i="85"/>
  <c r="M97" i="85"/>
  <c r="H52" i="87"/>
  <c r="M52" i="87"/>
  <c r="H111" i="87"/>
  <c r="M111" i="87"/>
  <c r="H127" i="87"/>
  <c r="M127" i="87"/>
  <c r="D111" i="98"/>
  <c r="M111" i="98"/>
  <c r="H111" i="98"/>
  <c r="M96" i="73"/>
  <c r="H96" i="73"/>
  <c r="H73" i="98"/>
  <c r="M73" i="98"/>
  <c r="H28" i="87"/>
  <c r="M28" i="87"/>
  <c r="D116" i="98"/>
  <c r="M116" i="98"/>
  <c r="H116" i="98"/>
  <c r="D104" i="81"/>
  <c r="M104" i="81"/>
  <c r="H104" i="81"/>
  <c r="D100" i="83"/>
  <c r="M100" i="83"/>
  <c r="H100" i="83"/>
  <c r="M128" i="98"/>
  <c r="H128" i="98"/>
  <c r="M98" i="84"/>
  <c r="H98" i="84"/>
  <c r="D98" i="80"/>
  <c r="H98" i="80"/>
  <c r="M98" i="80"/>
  <c r="M103" i="84"/>
  <c r="H103" i="84"/>
  <c r="H29" i="87"/>
  <c r="M29" i="87"/>
  <c r="M45" i="75"/>
  <c r="H45" i="75"/>
  <c r="D29" i="72"/>
  <c r="H104" i="72"/>
  <c r="M104" i="72"/>
  <c r="M161" i="73"/>
  <c r="H161" i="73"/>
  <c r="D120" i="72"/>
  <c r="M120" i="72"/>
  <c r="H120" i="72"/>
  <c r="D21" i="72"/>
  <c r="H96" i="72"/>
  <c r="M96" i="72"/>
  <c r="M99" i="73"/>
  <c r="H99" i="73"/>
  <c r="D48" i="77"/>
  <c r="M98" i="77"/>
  <c r="H98" i="77"/>
  <c r="H161" i="78"/>
  <c r="M161" i="78"/>
  <c r="D26" i="80"/>
  <c r="H101" i="80"/>
  <c r="M101" i="80"/>
  <c r="M70" i="81"/>
  <c r="H70" i="81"/>
  <c r="M20" i="81"/>
  <c r="H20" i="81"/>
  <c r="M110" i="81"/>
  <c r="H110" i="81"/>
  <c r="C100" i="98"/>
  <c r="D100" i="98" s="1"/>
  <c r="D21" i="82"/>
  <c r="M96" i="82"/>
  <c r="H96" i="82"/>
  <c r="H104" i="83"/>
  <c r="M104" i="83"/>
  <c r="D120" i="84"/>
  <c r="M120" i="84"/>
  <c r="H120" i="84"/>
  <c r="D21" i="85"/>
  <c r="H96" i="85"/>
  <c r="M96" i="85"/>
  <c r="H102" i="84"/>
  <c r="M102" i="84"/>
  <c r="D124" i="87"/>
  <c r="M124" i="87"/>
  <c r="H124" i="87"/>
  <c r="M45" i="72"/>
  <c r="H45" i="72"/>
  <c r="M54" i="98"/>
  <c r="H54" i="98"/>
  <c r="H72" i="98"/>
  <c r="M72" i="98"/>
  <c r="D121" i="98"/>
  <c r="M121" i="98"/>
  <c r="H121" i="98"/>
  <c r="M72" i="87"/>
  <c r="H72" i="87"/>
  <c r="M127" i="98"/>
  <c r="H127" i="98"/>
  <c r="M78" i="87"/>
  <c r="H78" i="87"/>
  <c r="D120" i="78"/>
  <c r="H120" i="78"/>
  <c r="M120" i="78"/>
  <c r="D124" i="98"/>
  <c r="M124" i="98"/>
  <c r="H124" i="98"/>
  <c r="D123" i="98"/>
  <c r="M123" i="98"/>
  <c r="H123" i="98"/>
  <c r="M96" i="75"/>
  <c r="H96" i="75"/>
  <c r="H110" i="86"/>
  <c r="M110" i="86"/>
  <c r="H28" i="98"/>
  <c r="M28" i="98"/>
  <c r="C98" i="87"/>
  <c r="D23" i="87" s="1"/>
  <c r="H23" i="87"/>
  <c r="M23" i="87"/>
  <c r="H52" i="98"/>
  <c r="M52" i="98"/>
  <c r="C100" i="87"/>
  <c r="D100" i="87" s="1"/>
  <c r="H50" i="87"/>
  <c r="M50" i="87"/>
  <c r="M102" i="80"/>
  <c r="H102" i="80"/>
  <c r="H45" i="81"/>
  <c r="M45" i="81"/>
  <c r="H45" i="82"/>
  <c r="M45" i="82"/>
  <c r="H74" i="87"/>
  <c r="M74" i="87"/>
  <c r="H20" i="72"/>
  <c r="M20" i="72"/>
  <c r="D28" i="73"/>
  <c r="M103" i="73"/>
  <c r="H103" i="73"/>
  <c r="D79" i="73"/>
  <c r="D120" i="74"/>
  <c r="H120" i="74"/>
  <c r="M120" i="74"/>
  <c r="M20" i="75"/>
  <c r="H20" i="75"/>
  <c r="D23" i="75"/>
  <c r="D120" i="77"/>
  <c r="H120" i="77"/>
  <c r="M120" i="77"/>
  <c r="D100" i="77"/>
  <c r="M100" i="77"/>
  <c r="H100" i="77"/>
  <c r="M110" i="78"/>
  <c r="H110" i="78"/>
  <c r="M97" i="78"/>
  <c r="H97" i="78"/>
  <c r="D102" i="81"/>
  <c r="M102" i="81"/>
  <c r="H102" i="81"/>
  <c r="D78" i="87"/>
  <c r="M103" i="87"/>
  <c r="H103" i="87"/>
  <c r="C96" i="98"/>
  <c r="D96" i="98" s="1"/>
  <c r="D72" i="82"/>
  <c r="M97" i="82"/>
  <c r="H97" i="82"/>
  <c r="D98" i="83"/>
  <c r="M98" i="83"/>
  <c r="H98" i="83"/>
  <c r="H20" i="83"/>
  <c r="M20" i="83"/>
  <c r="D21" i="83"/>
  <c r="H96" i="83"/>
  <c r="M96" i="83"/>
  <c r="M45" i="83"/>
  <c r="H45" i="83"/>
  <c r="M20" i="84"/>
  <c r="H20" i="84"/>
  <c r="D24" i="86"/>
  <c r="D25" i="86"/>
  <c r="D23" i="86"/>
  <c r="M98" i="86"/>
  <c r="H98" i="86"/>
  <c r="H125" i="87"/>
  <c r="M125" i="87"/>
  <c r="M96" i="84"/>
  <c r="H96" i="84"/>
  <c r="M70" i="75"/>
  <c r="H70" i="75"/>
  <c r="D114" i="87"/>
  <c r="M114" i="87"/>
  <c r="H114" i="87"/>
  <c r="H48" i="98"/>
  <c r="M48" i="98"/>
  <c r="M100" i="85"/>
  <c r="H100" i="85"/>
  <c r="H51" i="98"/>
  <c r="M51" i="98"/>
  <c r="H47" i="98"/>
  <c r="M47" i="98"/>
  <c r="D120" i="80"/>
  <c r="H120" i="80"/>
  <c r="M120" i="80"/>
  <c r="H49" i="98"/>
  <c r="M49" i="98"/>
  <c r="H71" i="98"/>
  <c r="M71" i="98"/>
  <c r="H22" i="87"/>
  <c r="M22" i="87"/>
  <c r="D120" i="73"/>
  <c r="M120" i="73"/>
  <c r="H120" i="73"/>
  <c r="D97" i="83"/>
  <c r="H97" i="83"/>
  <c r="M97" i="83"/>
  <c r="H77" i="87"/>
  <c r="M77" i="87"/>
  <c r="H51" i="87"/>
  <c r="M51" i="87"/>
  <c r="G16" i="75"/>
  <c r="K184" i="81"/>
  <c r="M6" i="81"/>
  <c r="K184" i="86"/>
  <c r="M6" i="86"/>
  <c r="K184" i="72"/>
  <c r="M6" i="72"/>
  <c r="K184" i="73"/>
  <c r="M6" i="73"/>
  <c r="K184" i="85"/>
  <c r="M6" i="85"/>
  <c r="K184" i="87"/>
  <c r="M6" i="87"/>
  <c r="K184" i="78"/>
  <c r="M6" i="78"/>
  <c r="Z6" i="75"/>
  <c r="M185" i="75"/>
  <c r="K184" i="77"/>
  <c r="M6" i="77"/>
  <c r="K184" i="74"/>
  <c r="M6" i="74"/>
  <c r="Z6" i="83"/>
  <c r="M185" i="83"/>
  <c r="K184" i="84"/>
  <c r="M6" i="84"/>
  <c r="K184" i="80"/>
  <c r="M6" i="80"/>
  <c r="F87" i="98"/>
  <c r="G62" i="98" s="1"/>
  <c r="G13" i="86"/>
  <c r="G63" i="86"/>
  <c r="F202" i="86"/>
  <c r="G42" i="74"/>
  <c r="F207" i="78"/>
  <c r="G64" i="85"/>
  <c r="G40" i="72"/>
  <c r="G18" i="78"/>
  <c r="G16" i="78"/>
  <c r="G41" i="78"/>
  <c r="G86" i="80"/>
  <c r="G42" i="85"/>
  <c r="G92" i="85"/>
  <c r="G14" i="85"/>
  <c r="G61" i="80"/>
  <c r="F206" i="85"/>
  <c r="F91" i="87"/>
  <c r="G66" i="87" s="1"/>
  <c r="G39" i="85"/>
  <c r="G91" i="78"/>
  <c r="F203" i="85"/>
  <c r="G68" i="78"/>
  <c r="G91" i="75"/>
  <c r="G14" i="86"/>
  <c r="G89" i="86"/>
  <c r="F203" i="86"/>
  <c r="F204" i="77"/>
  <c r="L92" i="72"/>
  <c r="K206" i="72"/>
  <c r="G87" i="84"/>
  <c r="F90" i="98"/>
  <c r="G65" i="98" s="1"/>
  <c r="G62" i="84"/>
  <c r="F201" i="84"/>
  <c r="L42" i="72"/>
  <c r="L17" i="72"/>
  <c r="F205" i="75"/>
  <c r="G39" i="86"/>
  <c r="G94" i="77"/>
  <c r="G37" i="84"/>
  <c r="G66" i="75"/>
  <c r="L38" i="85"/>
  <c r="K90" i="87"/>
  <c r="K204" i="87" s="1"/>
  <c r="F200" i="72"/>
  <c r="F94" i="98"/>
  <c r="G94" i="98" s="1"/>
  <c r="G89" i="84"/>
  <c r="K202" i="85"/>
  <c r="G64" i="84"/>
  <c r="F203" i="84"/>
  <c r="G36" i="72"/>
  <c r="G39" i="84"/>
  <c r="L13" i="85"/>
  <c r="G11" i="72"/>
  <c r="G61" i="72"/>
  <c r="L63" i="85"/>
  <c r="F91" i="98"/>
  <c r="G41" i="98" s="1"/>
  <c r="G17" i="73"/>
  <c r="G42" i="73"/>
  <c r="G92" i="73"/>
  <c r="G39" i="83"/>
  <c r="G14" i="83"/>
  <c r="K208" i="81"/>
  <c r="G64" i="83"/>
  <c r="F89" i="98"/>
  <c r="G14" i="98" s="1"/>
  <c r="G89" i="83"/>
  <c r="L66" i="72"/>
  <c r="F206" i="73"/>
  <c r="K87" i="87"/>
  <c r="L12" i="87" s="1"/>
  <c r="L41" i="72"/>
  <c r="K170" i="98"/>
  <c r="K200" i="74"/>
  <c r="G69" i="73"/>
  <c r="G43" i="75"/>
  <c r="F207" i="75"/>
  <c r="G43" i="82"/>
  <c r="G93" i="75"/>
  <c r="G17" i="72"/>
  <c r="F206" i="72"/>
  <c r="L38" i="78"/>
  <c r="F207" i="82"/>
  <c r="G66" i="84"/>
  <c r="G91" i="84"/>
  <c r="L42" i="75"/>
  <c r="F205" i="84"/>
  <c r="L63" i="78"/>
  <c r="L88" i="78"/>
  <c r="F92" i="98"/>
  <c r="G17" i="98" s="1"/>
  <c r="K94" i="87"/>
  <c r="K208" i="87" s="1"/>
  <c r="G39" i="75"/>
  <c r="K88" i="87"/>
  <c r="L88" i="87" s="1"/>
  <c r="G18" i="82"/>
  <c r="L13" i="78"/>
  <c r="G12" i="80"/>
  <c r="G16" i="84"/>
  <c r="G14" i="75"/>
  <c r="F86" i="87"/>
  <c r="G36" i="87" s="1"/>
  <c r="G67" i="72"/>
  <c r="G94" i="73"/>
  <c r="G90" i="73"/>
  <c r="L86" i="74"/>
  <c r="G89" i="75"/>
  <c r="G92" i="72"/>
  <c r="G44" i="73"/>
  <c r="F208" i="73"/>
  <c r="G62" i="73"/>
  <c r="L36" i="74"/>
  <c r="L61" i="74"/>
  <c r="G64" i="75"/>
  <c r="G69" i="77"/>
  <c r="G42" i="83"/>
  <c r="F208" i="77"/>
  <c r="G17" i="83"/>
  <c r="G19" i="77"/>
  <c r="G65" i="78"/>
  <c r="G90" i="78"/>
  <c r="G15" i="78"/>
  <c r="L168" i="96"/>
  <c r="L177" i="96" s="1"/>
  <c r="K208" i="74"/>
  <c r="F88" i="87"/>
  <c r="G38" i="87" s="1"/>
  <c r="K94" i="98"/>
  <c r="L44" i="98" s="1"/>
  <c r="G63" i="73"/>
  <c r="G90" i="77"/>
  <c r="L94" i="81"/>
  <c r="G91" i="81"/>
  <c r="G90" i="72"/>
  <c r="L40" i="72"/>
  <c r="G88" i="73"/>
  <c r="F205" i="81"/>
  <c r="F204" i="72"/>
  <c r="G65" i="77"/>
  <c r="G16" i="81"/>
  <c r="G15" i="72"/>
  <c r="G13" i="73"/>
  <c r="K207" i="73"/>
  <c r="M173" i="87"/>
  <c r="L19" i="81"/>
  <c r="F202" i="73"/>
  <c r="G40" i="77"/>
  <c r="G66" i="81"/>
  <c r="L69" i="81"/>
  <c r="L16" i="74"/>
  <c r="L87" i="82"/>
  <c r="K201" i="82"/>
  <c r="D168" i="96"/>
  <c r="D177" i="96" s="1"/>
  <c r="G93" i="98"/>
  <c r="G18" i="86"/>
  <c r="L17" i="74"/>
  <c r="G14" i="81"/>
  <c r="F206" i="83"/>
  <c r="F207" i="85"/>
  <c r="G39" i="81"/>
  <c r="F207" i="86"/>
  <c r="L42" i="74"/>
  <c r="G38" i="85"/>
  <c r="G86" i="73"/>
  <c r="L65" i="74"/>
  <c r="L92" i="74"/>
  <c r="L40" i="74"/>
  <c r="K208" i="75"/>
  <c r="L69" i="75"/>
  <c r="G43" i="86"/>
  <c r="F200" i="73"/>
  <c r="G11" i="73"/>
  <c r="K206" i="74"/>
  <c r="L90" i="74"/>
  <c r="G43" i="85"/>
  <c r="G61" i="73"/>
  <c r="K204" i="74"/>
  <c r="G93" i="86"/>
  <c r="G67" i="83"/>
  <c r="M217" i="75"/>
  <c r="G40" i="78"/>
  <c r="G93" i="85"/>
  <c r="G68" i="85"/>
  <c r="K168" i="97"/>
  <c r="K177" i="97" s="1"/>
  <c r="K90" i="98"/>
  <c r="L15" i="98" s="1"/>
  <c r="G12" i="73"/>
  <c r="G68" i="73"/>
  <c r="F89" i="87"/>
  <c r="G64" i="87" s="1"/>
  <c r="G65" i="73"/>
  <c r="F204" i="73"/>
  <c r="G17" i="74"/>
  <c r="H224" i="75"/>
  <c r="L92" i="75"/>
  <c r="G11" i="80"/>
  <c r="H217" i="82"/>
  <c r="L11" i="75"/>
  <c r="K91" i="87"/>
  <c r="L41" i="87" s="1"/>
  <c r="K206" i="75"/>
  <c r="G44" i="75"/>
  <c r="L13" i="75"/>
  <c r="G87" i="80"/>
  <c r="G67" i="74"/>
  <c r="G92" i="74"/>
  <c r="L17" i="75"/>
  <c r="G18" i="98"/>
  <c r="L37" i="82"/>
  <c r="L41" i="74"/>
  <c r="L66" i="74"/>
  <c r="G15" i="73"/>
  <c r="G37" i="80"/>
  <c r="F201" i="80"/>
  <c r="M222" i="77"/>
  <c r="K205" i="74"/>
  <c r="F200" i="80"/>
  <c r="L62" i="82"/>
  <c r="F35" i="98"/>
  <c r="M214" i="75"/>
  <c r="H170" i="80"/>
  <c r="H216" i="75"/>
  <c r="L88" i="75"/>
  <c r="L61" i="75"/>
  <c r="K202" i="75"/>
  <c r="L38" i="75"/>
  <c r="H221" i="73"/>
  <c r="G36" i="75"/>
  <c r="G89" i="81"/>
  <c r="K202" i="74"/>
  <c r="L69" i="74"/>
  <c r="L19" i="74"/>
  <c r="F86" i="98"/>
  <c r="G86" i="98" s="1"/>
  <c r="L13" i="74"/>
  <c r="L19" i="75"/>
  <c r="G43" i="81"/>
  <c r="G93" i="81"/>
  <c r="G86" i="75"/>
  <c r="G68" i="81"/>
  <c r="F207" i="81"/>
  <c r="L39" i="84"/>
  <c r="L44" i="74"/>
  <c r="F200" i="75"/>
  <c r="G64" i="81"/>
  <c r="L16" i="72"/>
  <c r="L91" i="72"/>
  <c r="G87" i="73"/>
  <c r="G62" i="85"/>
  <c r="F201" i="73"/>
  <c r="G68" i="98"/>
  <c r="G88" i="85"/>
  <c r="K81" i="72"/>
  <c r="L70" i="72" s="1"/>
  <c r="G13" i="81"/>
  <c r="M222" i="84"/>
  <c r="G88" i="81"/>
  <c r="M221" i="84"/>
  <c r="F202" i="81"/>
  <c r="G63" i="85"/>
  <c r="F202" i="75"/>
  <c r="G63" i="75"/>
  <c r="G45" i="85"/>
  <c r="M223" i="82"/>
  <c r="M223" i="84"/>
  <c r="M220" i="84"/>
  <c r="L67" i="84"/>
  <c r="L15" i="72"/>
  <c r="L90" i="72"/>
  <c r="L44" i="75"/>
  <c r="K204" i="72"/>
  <c r="L87" i="74"/>
  <c r="L86" i="75"/>
  <c r="K200" i="75"/>
  <c r="L91" i="80"/>
  <c r="K89" i="98"/>
  <c r="L64" i="98" s="1"/>
  <c r="L67" i="78"/>
  <c r="L42" i="78"/>
  <c r="F206" i="86"/>
  <c r="G13" i="75"/>
  <c r="K92" i="87"/>
  <c r="L67" i="87" s="1"/>
  <c r="K206" i="78"/>
  <c r="G38" i="75"/>
  <c r="L17" i="78"/>
  <c r="L68" i="85"/>
  <c r="L37" i="72"/>
  <c r="Q133" i="97"/>
  <c r="Q168" i="97" s="1"/>
  <c r="Q177" i="97" s="1"/>
  <c r="K202" i="80"/>
  <c r="L39" i="80"/>
  <c r="G13" i="85"/>
  <c r="F35" i="87"/>
  <c r="L43" i="85"/>
  <c r="L13" i="83"/>
  <c r="L19" i="84"/>
  <c r="L19" i="86"/>
  <c r="L69" i="86"/>
  <c r="G40" i="80"/>
  <c r="G90" i="80"/>
  <c r="F90" i="87"/>
  <c r="G40" i="87" s="1"/>
  <c r="F204" i="80"/>
  <c r="G15" i="80"/>
  <c r="G65" i="84"/>
  <c r="L42" i="84"/>
  <c r="L16" i="83"/>
  <c r="L93" i="85"/>
  <c r="L41" i="83"/>
  <c r="L18" i="85"/>
  <c r="F170" i="98"/>
  <c r="L44" i="85"/>
  <c r="L94" i="85"/>
  <c r="L69" i="85"/>
  <c r="K92" i="98"/>
  <c r="L67" i="98" s="1"/>
  <c r="L38" i="74"/>
  <c r="H221" i="84"/>
  <c r="H223" i="84"/>
  <c r="H223" i="82"/>
  <c r="H224" i="84"/>
  <c r="H225" i="84"/>
  <c r="M221" i="78"/>
  <c r="H220" i="84"/>
  <c r="F168" i="96"/>
  <c r="F177" i="96" s="1"/>
  <c r="F152" i="87"/>
  <c r="G63" i="74"/>
  <c r="G42" i="75"/>
  <c r="G61" i="84"/>
  <c r="G19" i="74"/>
  <c r="G40" i="86"/>
  <c r="F31" i="72"/>
  <c r="F192" i="72" s="1"/>
  <c r="G39" i="72"/>
  <c r="G37" i="78"/>
  <c r="M170" i="82"/>
  <c r="H170" i="82"/>
  <c r="H170" i="84"/>
  <c r="M170" i="84"/>
  <c r="M216" i="82"/>
  <c r="H216" i="82"/>
  <c r="M217" i="82"/>
  <c r="M221" i="82"/>
  <c r="H221" i="82"/>
  <c r="H225" i="82"/>
  <c r="D127" i="82"/>
  <c r="M225" i="82"/>
  <c r="H152" i="78"/>
  <c r="H222" i="84"/>
  <c r="H226" i="84"/>
  <c r="H222" i="78"/>
  <c r="H225" i="78"/>
  <c r="H223" i="78"/>
  <c r="M168" i="96"/>
  <c r="M177" i="96" s="1"/>
  <c r="L12" i="72"/>
  <c r="L93" i="84"/>
  <c r="L87" i="72"/>
  <c r="L66" i="75"/>
  <c r="L16" i="75"/>
  <c r="L42" i="80"/>
  <c r="K207" i="84"/>
  <c r="K201" i="72"/>
  <c r="L92" i="73"/>
  <c r="L17" i="73"/>
  <c r="L41" i="75"/>
  <c r="L67" i="80"/>
  <c r="L68" i="84"/>
  <c r="K206" i="73"/>
  <c r="L67" i="73"/>
  <c r="L91" i="75"/>
  <c r="K81" i="78"/>
  <c r="L60" i="78" s="1"/>
  <c r="L92" i="80"/>
  <c r="L43" i="84"/>
  <c r="K206" i="80"/>
  <c r="K201" i="84"/>
  <c r="L19" i="85"/>
  <c r="L62" i="84"/>
  <c r="L63" i="74"/>
  <c r="L12" i="84"/>
  <c r="L87" i="84"/>
  <c r="L44" i="86"/>
  <c r="L94" i="86"/>
  <c r="G127" i="82"/>
  <c r="H137" i="82"/>
  <c r="L18" i="80"/>
  <c r="L18" i="73"/>
  <c r="L87" i="80"/>
  <c r="L43" i="80"/>
  <c r="L93" i="73"/>
  <c r="L62" i="80"/>
  <c r="L12" i="80"/>
  <c r="K201" i="80"/>
  <c r="L94" i="84"/>
  <c r="L68" i="73"/>
  <c r="K208" i="84"/>
  <c r="K88" i="98"/>
  <c r="L38" i="98" s="1"/>
  <c r="L68" i="80"/>
  <c r="L93" i="80"/>
  <c r="L42" i="83"/>
  <c r="L17" i="83"/>
  <c r="L44" i="84"/>
  <c r="K203" i="81"/>
  <c r="K200" i="81"/>
  <c r="L14" i="81"/>
  <c r="L66" i="98"/>
  <c r="L40" i="83"/>
  <c r="L11" i="84"/>
  <c r="L86" i="84"/>
  <c r="L66" i="80"/>
  <c r="K200" i="84"/>
  <c r="K205" i="80"/>
  <c r="L91" i="98"/>
  <c r="L41" i="98"/>
  <c r="L36" i="84"/>
  <c r="L61" i="81"/>
  <c r="L64" i="81"/>
  <c r="L15" i="83"/>
  <c r="L90" i="83"/>
  <c r="L36" i="81"/>
  <c r="L89" i="81"/>
  <c r="L86" i="81"/>
  <c r="L64" i="83"/>
  <c r="L65" i="83"/>
  <c r="L16" i="80"/>
  <c r="K86" i="87"/>
  <c r="L61" i="87" s="1"/>
  <c r="L64" i="80"/>
  <c r="L89" i="80"/>
  <c r="L63" i="80"/>
  <c r="L38" i="80"/>
  <c r="L88" i="80"/>
  <c r="L17" i="77"/>
  <c r="L67" i="77"/>
  <c r="K206" i="77"/>
  <c r="L92" i="77"/>
  <c r="L63" i="72"/>
  <c r="L38" i="72"/>
  <c r="K31" i="72"/>
  <c r="K192" i="72" s="1"/>
  <c r="L88" i="72"/>
  <c r="G17" i="86"/>
  <c r="G67" i="86"/>
  <c r="G42" i="86"/>
  <c r="F10" i="87"/>
  <c r="F88" i="98"/>
  <c r="G88" i="74"/>
  <c r="G64" i="73"/>
  <c r="F202" i="74"/>
  <c r="G39" i="73"/>
  <c r="G13" i="74"/>
  <c r="C170" i="87"/>
  <c r="G127" i="74"/>
  <c r="H137" i="72"/>
  <c r="H225" i="83"/>
  <c r="M225" i="83"/>
  <c r="H223" i="83"/>
  <c r="M223" i="83"/>
  <c r="H221" i="81"/>
  <c r="M221" i="81"/>
  <c r="H224" i="81"/>
  <c r="M224" i="81"/>
  <c r="H157" i="98"/>
  <c r="H223" i="81"/>
  <c r="M223" i="81"/>
  <c r="M148" i="87"/>
  <c r="M162" i="98"/>
  <c r="M165" i="87"/>
  <c r="M175" i="98"/>
  <c r="H175" i="98"/>
  <c r="H161" i="87"/>
  <c r="M161" i="87"/>
  <c r="M139" i="87"/>
  <c r="C137" i="87"/>
  <c r="D127" i="87" s="1"/>
  <c r="M162" i="87"/>
  <c r="H162" i="87"/>
  <c r="C161" i="98"/>
  <c r="C160" i="98" s="1"/>
  <c r="M163" i="98"/>
  <c r="H163" i="98"/>
  <c r="M165" i="98"/>
  <c r="H165" i="98"/>
  <c r="M137" i="78"/>
  <c r="H222" i="74"/>
  <c r="H137" i="73"/>
  <c r="M170" i="72"/>
  <c r="H170" i="72"/>
  <c r="M170" i="73"/>
  <c r="H170" i="73"/>
  <c r="H164" i="82"/>
  <c r="M164" i="82"/>
  <c r="H164" i="74"/>
  <c r="M164" i="74"/>
  <c r="H164" i="80"/>
  <c r="M164" i="80"/>
  <c r="M164" i="85"/>
  <c r="H164" i="85"/>
  <c r="H164" i="86"/>
  <c r="M164" i="86"/>
  <c r="H166" i="98"/>
  <c r="M166" i="98"/>
  <c r="H160" i="72"/>
  <c r="M164" i="87"/>
  <c r="H164" i="87"/>
  <c r="M164" i="81"/>
  <c r="H164" i="81"/>
  <c r="M164" i="75"/>
  <c r="H164" i="75"/>
  <c r="H160" i="85"/>
  <c r="M166" i="87"/>
  <c r="H166" i="87"/>
  <c r="M164" i="83"/>
  <c r="H164" i="83"/>
  <c r="H160" i="77"/>
  <c r="H164" i="78"/>
  <c r="M164" i="78"/>
  <c r="M164" i="73"/>
  <c r="H164" i="73"/>
  <c r="M164" i="84"/>
  <c r="H164" i="84"/>
  <c r="M164" i="77"/>
  <c r="H164" i="77"/>
  <c r="K86" i="98"/>
  <c r="L86" i="98" s="1"/>
  <c r="G16" i="80"/>
  <c r="G92" i="80"/>
  <c r="G66" i="80"/>
  <c r="G91" i="80"/>
  <c r="G41" i="80"/>
  <c r="H170" i="74"/>
  <c r="M170" i="74"/>
  <c r="M170" i="75"/>
  <c r="H170" i="75"/>
  <c r="H170" i="78"/>
  <c r="M170" i="78"/>
  <c r="M170" i="80"/>
  <c r="H172" i="87"/>
  <c r="K170" i="87"/>
  <c r="M170" i="81"/>
  <c r="H174" i="98"/>
  <c r="M174" i="98"/>
  <c r="H170" i="81"/>
  <c r="H170" i="83"/>
  <c r="M170" i="83"/>
  <c r="H170" i="85"/>
  <c r="M170" i="85"/>
  <c r="H170" i="86"/>
  <c r="M170" i="86"/>
  <c r="H225" i="86"/>
  <c r="M225" i="86"/>
  <c r="M217" i="86"/>
  <c r="H217" i="86"/>
  <c r="H223" i="85"/>
  <c r="M223" i="85"/>
  <c r="H225" i="85"/>
  <c r="M225" i="85"/>
  <c r="M222" i="83"/>
  <c r="H222" i="83"/>
  <c r="H152" i="81"/>
  <c r="M152" i="81"/>
  <c r="L129" i="87"/>
  <c r="H225" i="81"/>
  <c r="M225" i="81"/>
  <c r="H218" i="81"/>
  <c r="M218" i="81"/>
  <c r="H217" i="81"/>
  <c r="M217" i="81"/>
  <c r="H214" i="81"/>
  <c r="M214" i="81"/>
  <c r="D127" i="81"/>
  <c r="H137" i="81"/>
  <c r="M137" i="81"/>
  <c r="C219" i="87"/>
  <c r="M143" i="87"/>
  <c r="H143" i="87"/>
  <c r="C217" i="87"/>
  <c r="H141" i="87"/>
  <c r="M141" i="87"/>
  <c r="M218" i="80"/>
  <c r="H218" i="80"/>
  <c r="M219" i="80"/>
  <c r="H219" i="80"/>
  <c r="M145" i="98"/>
  <c r="H145" i="98"/>
  <c r="M142" i="98"/>
  <c r="H142" i="98"/>
  <c r="M141" i="98"/>
  <c r="H141" i="98"/>
  <c r="C226" i="87"/>
  <c r="H150" i="87"/>
  <c r="M150" i="87"/>
  <c r="H154" i="98"/>
  <c r="M154" i="98"/>
  <c r="M156" i="98"/>
  <c r="H156" i="98"/>
  <c r="H224" i="87"/>
  <c r="M224" i="87"/>
  <c r="H147" i="87"/>
  <c r="M147" i="87"/>
  <c r="H155" i="98"/>
  <c r="M155" i="98"/>
  <c r="H216" i="80"/>
  <c r="M216" i="80"/>
  <c r="M146" i="98"/>
  <c r="H146" i="98"/>
  <c r="H140" i="98"/>
  <c r="M140" i="98"/>
  <c r="M153" i="87"/>
  <c r="H153" i="87"/>
  <c r="C216" i="87"/>
  <c r="H140" i="87"/>
  <c r="M140" i="87"/>
  <c r="M221" i="87"/>
  <c r="H221" i="87"/>
  <c r="H155" i="87"/>
  <c r="M155" i="87"/>
  <c r="H221" i="80"/>
  <c r="M221" i="80"/>
  <c r="D129" i="87"/>
  <c r="H138" i="87"/>
  <c r="M138" i="87"/>
  <c r="C152" i="87"/>
  <c r="M152" i="87" s="1"/>
  <c r="H154" i="87"/>
  <c r="M154" i="87"/>
  <c r="C152" i="98"/>
  <c r="M152" i="98" s="1"/>
  <c r="H153" i="98"/>
  <c r="M153" i="98"/>
  <c r="M158" i="98"/>
  <c r="H158" i="98"/>
  <c r="M156" i="87"/>
  <c r="H156" i="87"/>
  <c r="H150" i="98"/>
  <c r="M150" i="98"/>
  <c r="D128" i="80"/>
  <c r="M137" i="80"/>
  <c r="C223" i="87"/>
  <c r="H220" i="80"/>
  <c r="D129" i="98"/>
  <c r="H138" i="98"/>
  <c r="M138" i="98"/>
  <c r="C222" i="87"/>
  <c r="M146" i="87"/>
  <c r="H146" i="87"/>
  <c r="M223" i="80"/>
  <c r="H223" i="80"/>
  <c r="H148" i="98"/>
  <c r="M148" i="98"/>
  <c r="M225" i="80"/>
  <c r="H225" i="80"/>
  <c r="H144" i="98"/>
  <c r="M143" i="98"/>
  <c r="H143" i="98"/>
  <c r="H139" i="98"/>
  <c r="M139" i="98"/>
  <c r="H149" i="87"/>
  <c r="M149" i="87"/>
  <c r="H225" i="87"/>
  <c r="M225" i="87"/>
  <c r="C218" i="87"/>
  <c r="M142" i="87"/>
  <c r="H142" i="87"/>
  <c r="C215" i="87"/>
  <c r="H139" i="87"/>
  <c r="M145" i="87"/>
  <c r="H145" i="87"/>
  <c r="H222" i="80"/>
  <c r="M222" i="80"/>
  <c r="C220" i="87"/>
  <c r="M220" i="87" s="1"/>
  <c r="M144" i="87"/>
  <c r="H226" i="78"/>
  <c r="M226" i="78"/>
  <c r="H226" i="77"/>
  <c r="M226" i="77"/>
  <c r="M225" i="77"/>
  <c r="H225" i="77"/>
  <c r="H222" i="77"/>
  <c r="M224" i="75"/>
  <c r="M223" i="75"/>
  <c r="H223" i="75"/>
  <c r="H214" i="75"/>
  <c r="H221" i="75"/>
  <c r="H225" i="75"/>
  <c r="M225" i="75"/>
  <c r="H217" i="75"/>
  <c r="M222" i="74"/>
  <c r="M218" i="74"/>
  <c r="M225" i="74"/>
  <c r="H225" i="74"/>
  <c r="H214" i="74"/>
  <c r="H218" i="74"/>
  <c r="C228" i="73"/>
  <c r="M221" i="73"/>
  <c r="F228" i="73"/>
  <c r="M225" i="72"/>
  <c r="H225" i="72"/>
  <c r="M222" i="72"/>
  <c r="H222" i="72"/>
  <c r="H216" i="72"/>
  <c r="M216" i="72"/>
  <c r="M214" i="72"/>
  <c r="H214" i="72"/>
  <c r="H221" i="72"/>
  <c r="M221" i="72"/>
  <c r="H219" i="72"/>
  <c r="M219" i="72"/>
  <c r="L128" i="82"/>
  <c r="M137" i="82"/>
  <c r="L127" i="85"/>
  <c r="F220" i="87"/>
  <c r="H144" i="87"/>
  <c r="G128" i="80"/>
  <c r="H137" i="80"/>
  <c r="I168" i="96"/>
  <c r="I177" i="96" s="1"/>
  <c r="G128" i="78"/>
  <c r="H137" i="78"/>
  <c r="E168" i="96"/>
  <c r="E177" i="96" s="1"/>
  <c r="C168" i="96"/>
  <c r="C177" i="96" s="1"/>
  <c r="K168" i="96"/>
  <c r="K177" i="96" s="1"/>
  <c r="M152" i="86"/>
  <c r="H152" i="86"/>
  <c r="M226" i="86"/>
  <c r="H226" i="86"/>
  <c r="M221" i="86"/>
  <c r="H221" i="86"/>
  <c r="H219" i="86"/>
  <c r="M219" i="86"/>
  <c r="H218" i="86"/>
  <c r="M218" i="86"/>
  <c r="D127" i="86"/>
  <c r="H137" i="86"/>
  <c r="M137" i="86"/>
  <c r="M215" i="86"/>
  <c r="H215" i="86"/>
  <c r="M216" i="86"/>
  <c r="H216" i="86"/>
  <c r="M226" i="85"/>
  <c r="H226" i="85"/>
  <c r="M224" i="85"/>
  <c r="H224" i="85"/>
  <c r="H222" i="85"/>
  <c r="M222" i="85"/>
  <c r="H221" i="85"/>
  <c r="M221" i="85"/>
  <c r="M216" i="85"/>
  <c r="H216" i="85"/>
  <c r="M214" i="85"/>
  <c r="H214" i="85"/>
  <c r="H137" i="85"/>
  <c r="M137" i="85"/>
  <c r="M218" i="85"/>
  <c r="H218" i="85"/>
  <c r="M217" i="85"/>
  <c r="H217" i="85"/>
  <c r="M215" i="85"/>
  <c r="H215" i="85"/>
  <c r="M152" i="84"/>
  <c r="H152" i="84"/>
  <c r="M218" i="84"/>
  <c r="H218" i="84"/>
  <c r="M217" i="84"/>
  <c r="H217" i="84"/>
  <c r="M215" i="84"/>
  <c r="H215" i="84"/>
  <c r="M214" i="84"/>
  <c r="H214" i="84"/>
  <c r="D128" i="84"/>
  <c r="H137" i="84"/>
  <c r="M137" i="84"/>
  <c r="M152" i="83"/>
  <c r="H152" i="83"/>
  <c r="M226" i="83"/>
  <c r="H226" i="83"/>
  <c r="M224" i="83"/>
  <c r="H224" i="83"/>
  <c r="H221" i="83"/>
  <c r="M221" i="83"/>
  <c r="H216" i="83"/>
  <c r="M216" i="83"/>
  <c r="M217" i="83"/>
  <c r="H217" i="83"/>
  <c r="H219" i="83"/>
  <c r="M219" i="83"/>
  <c r="H220" i="83"/>
  <c r="M220" i="83"/>
  <c r="H218" i="83"/>
  <c r="M218" i="83"/>
  <c r="M215" i="83"/>
  <c r="H215" i="83"/>
  <c r="M214" i="83"/>
  <c r="H214" i="83"/>
  <c r="H137" i="83"/>
  <c r="M137" i="83"/>
  <c r="H220" i="77"/>
  <c r="M220" i="77"/>
  <c r="M137" i="77"/>
  <c r="H137" i="77"/>
  <c r="H215" i="77"/>
  <c r="M215" i="77"/>
  <c r="H217" i="77"/>
  <c r="M217" i="77"/>
  <c r="H219" i="77"/>
  <c r="M219" i="77"/>
  <c r="H218" i="77"/>
  <c r="M218" i="77"/>
  <c r="H152" i="73"/>
  <c r="M152" i="73"/>
  <c r="H152" i="72"/>
  <c r="M152" i="72"/>
  <c r="H152" i="74"/>
  <c r="M152" i="74"/>
  <c r="N152" i="74" s="1"/>
  <c r="H152" i="75"/>
  <c r="M152" i="75"/>
  <c r="M137" i="75"/>
  <c r="H137" i="75"/>
  <c r="M226" i="75"/>
  <c r="H226" i="75"/>
  <c r="M226" i="74"/>
  <c r="H226" i="74"/>
  <c r="H137" i="74"/>
  <c r="M137" i="74"/>
  <c r="M137" i="73"/>
  <c r="M226" i="73"/>
  <c r="H226" i="73"/>
  <c r="M226" i="72"/>
  <c r="H226" i="72"/>
  <c r="D127" i="72"/>
  <c r="M137" i="72"/>
  <c r="F170" i="87"/>
  <c r="H173" i="87"/>
  <c r="D102" i="98"/>
  <c r="D52" i="98"/>
  <c r="F110" i="98"/>
  <c r="H110" i="98" s="1"/>
  <c r="C70" i="98"/>
  <c r="C170" i="98"/>
  <c r="C20" i="98"/>
  <c r="L16" i="86"/>
  <c r="L98" i="86"/>
  <c r="L16" i="81"/>
  <c r="L73" i="86"/>
  <c r="L91" i="86"/>
  <c r="K81" i="83"/>
  <c r="K194" i="83" s="1"/>
  <c r="L72" i="77"/>
  <c r="L79" i="78"/>
  <c r="K205" i="81"/>
  <c r="L27" i="74"/>
  <c r="K131" i="83"/>
  <c r="L66" i="86"/>
  <c r="L23" i="86"/>
  <c r="K96" i="87"/>
  <c r="L46" i="87" s="1"/>
  <c r="L27" i="77"/>
  <c r="G26" i="83"/>
  <c r="G13" i="84"/>
  <c r="G63" i="81"/>
  <c r="F137" i="98"/>
  <c r="G23" i="74"/>
  <c r="P168" i="96"/>
  <c r="P177" i="96" s="1"/>
  <c r="G78" i="74"/>
  <c r="G62" i="83"/>
  <c r="G75" i="73"/>
  <c r="G71" i="85"/>
  <c r="G26" i="86"/>
  <c r="G49" i="75"/>
  <c r="D50" i="87"/>
  <c r="D71" i="83"/>
  <c r="C95" i="78"/>
  <c r="D128" i="81"/>
  <c r="D72" i="98"/>
  <c r="D73" i="98"/>
  <c r="D22" i="98"/>
  <c r="D78" i="83"/>
  <c r="D127" i="84"/>
  <c r="D53" i="86"/>
  <c r="D47" i="98"/>
  <c r="D23" i="98"/>
  <c r="D27" i="86"/>
  <c r="D25" i="72"/>
  <c r="D52" i="87"/>
  <c r="D47" i="82"/>
  <c r="C103" i="98"/>
  <c r="C20" i="87"/>
  <c r="C96" i="87"/>
  <c r="C95" i="87" s="1"/>
  <c r="L91" i="85"/>
  <c r="L44" i="83"/>
  <c r="L69" i="83"/>
  <c r="K85" i="74"/>
  <c r="L90" i="80"/>
  <c r="L65" i="80"/>
  <c r="K204" i="80"/>
  <c r="L15" i="80"/>
  <c r="L66" i="84"/>
  <c r="L13" i="72"/>
  <c r="L93" i="81"/>
  <c r="L133" i="97"/>
  <c r="L168" i="97" s="1"/>
  <c r="L92" i="84"/>
  <c r="G106" i="97"/>
  <c r="G133" i="97" s="1"/>
  <c r="G168" i="97" s="1"/>
  <c r="L40" i="84"/>
  <c r="G11" i="82"/>
  <c r="G11" i="86"/>
  <c r="G62" i="87"/>
  <c r="G41" i="72"/>
  <c r="C168" i="97"/>
  <c r="C177" i="97" s="1"/>
  <c r="C135" i="77"/>
  <c r="L21" i="86"/>
  <c r="K160" i="82"/>
  <c r="M160" i="82" s="1"/>
  <c r="L63" i="87"/>
  <c r="L76" i="73"/>
  <c r="L45" i="73"/>
  <c r="L97" i="73"/>
  <c r="L22" i="73"/>
  <c r="L41" i="85"/>
  <c r="L72" i="73"/>
  <c r="O106" i="97"/>
  <c r="O133" i="97" s="1"/>
  <c r="O168" i="97" s="1"/>
  <c r="L39" i="78"/>
  <c r="L64" i="78"/>
  <c r="L71" i="78"/>
  <c r="K131" i="82"/>
  <c r="K81" i="84"/>
  <c r="L70" i="84" s="1"/>
  <c r="K93" i="87"/>
  <c r="L18" i="87" s="1"/>
  <c r="L76" i="84"/>
  <c r="F106" i="97"/>
  <c r="K110" i="87"/>
  <c r="L89" i="78"/>
  <c r="L77" i="83"/>
  <c r="L71" i="72"/>
  <c r="L51" i="73"/>
  <c r="L46" i="77"/>
  <c r="L28" i="98"/>
  <c r="L52" i="83"/>
  <c r="L16" i="85"/>
  <c r="L14" i="78"/>
  <c r="K20" i="87"/>
  <c r="L27" i="83"/>
  <c r="L71" i="86"/>
  <c r="L101" i="73"/>
  <c r="L120" i="83"/>
  <c r="L91" i="84"/>
  <c r="L29" i="78"/>
  <c r="L66" i="85"/>
  <c r="P133" i="97"/>
  <c r="P168" i="97" s="1"/>
  <c r="P177" i="97" s="1"/>
  <c r="E106" i="97"/>
  <c r="I133" i="97"/>
  <c r="I168" i="97" s="1"/>
  <c r="I177" i="97" s="1"/>
  <c r="L36" i="85"/>
  <c r="L38" i="86"/>
  <c r="L49" i="86"/>
  <c r="K228" i="73"/>
  <c r="L54" i="78"/>
  <c r="L50" i="87"/>
  <c r="L21" i="83"/>
  <c r="L52" i="84"/>
  <c r="K205" i="84"/>
  <c r="L15" i="85"/>
  <c r="K95" i="80"/>
  <c r="L90" i="85"/>
  <c r="L51" i="87"/>
  <c r="L70" i="75"/>
  <c r="L75" i="87"/>
  <c r="L49" i="82"/>
  <c r="K204" i="85"/>
  <c r="K95" i="83"/>
  <c r="L25" i="87"/>
  <c r="L72" i="82"/>
  <c r="L54" i="84"/>
  <c r="L50" i="73"/>
  <c r="L13" i="73"/>
  <c r="L76" i="87"/>
  <c r="L64" i="84"/>
  <c r="K206" i="84"/>
  <c r="L54" i="77"/>
  <c r="L43" i="78"/>
  <c r="K81" i="86"/>
  <c r="L70" i="86" s="1"/>
  <c r="L53" i="98"/>
  <c r="L17" i="82"/>
  <c r="L76" i="85"/>
  <c r="L101" i="87"/>
  <c r="L41" i="84"/>
  <c r="L40" i="85"/>
  <c r="K31" i="83"/>
  <c r="K192" i="83" s="1"/>
  <c r="L63" i="73"/>
  <c r="L73" i="77"/>
  <c r="L79" i="84"/>
  <c r="L78" i="85"/>
  <c r="L41" i="86"/>
  <c r="L46" i="84"/>
  <c r="K56" i="83"/>
  <c r="K193" i="83" s="1"/>
  <c r="L128" i="86"/>
  <c r="K137" i="98"/>
  <c r="L127" i="98" s="1"/>
  <c r="L127" i="77"/>
  <c r="G127" i="80"/>
  <c r="C214" i="87"/>
  <c r="C137" i="98"/>
  <c r="D127" i="98" s="1"/>
  <c r="D128" i="77"/>
  <c r="F135" i="82"/>
  <c r="F233" i="82" s="1"/>
  <c r="M133" i="97"/>
  <c r="M168" i="97" s="1"/>
  <c r="M177" i="97" s="1"/>
  <c r="L10" i="82"/>
  <c r="L64" i="82"/>
  <c r="K87" i="98"/>
  <c r="L87" i="98" s="1"/>
  <c r="K60" i="98"/>
  <c r="L61" i="83"/>
  <c r="L36" i="83"/>
  <c r="L86" i="83"/>
  <c r="K35" i="87"/>
  <c r="L11" i="80"/>
  <c r="H133" i="97"/>
  <c r="H168" i="97" s="1"/>
  <c r="L40" i="86"/>
  <c r="K10" i="87"/>
  <c r="L61" i="77"/>
  <c r="L64" i="74"/>
  <c r="L15" i="75"/>
  <c r="L14" i="75"/>
  <c r="L11" i="83"/>
  <c r="L13" i="77"/>
  <c r="L38" i="77"/>
  <c r="G62" i="82"/>
  <c r="G63" i="82"/>
  <c r="J133" i="96"/>
  <c r="J168" i="96" s="1"/>
  <c r="N133" i="96"/>
  <c r="N168" i="96" s="1"/>
  <c r="N177" i="96" s="1"/>
  <c r="G37" i="87"/>
  <c r="G87" i="87"/>
  <c r="G12" i="87"/>
  <c r="H133" i="96"/>
  <c r="H168" i="96" s="1"/>
  <c r="H177" i="96" s="1"/>
  <c r="G36" i="77"/>
  <c r="G50" i="84"/>
  <c r="L29" i="84"/>
  <c r="L21" i="84"/>
  <c r="K95" i="86"/>
  <c r="L72" i="85"/>
  <c r="L47" i="85"/>
  <c r="G41" i="85"/>
  <c r="G23" i="85"/>
  <c r="G12" i="85"/>
  <c r="G16" i="85"/>
  <c r="G79" i="85"/>
  <c r="G97" i="85"/>
  <c r="G22" i="85"/>
  <c r="K135" i="83"/>
  <c r="K233" i="83" s="1"/>
  <c r="G47" i="83"/>
  <c r="G51" i="83"/>
  <c r="G27" i="83"/>
  <c r="G40" i="83"/>
  <c r="G37" i="83"/>
  <c r="G77" i="83"/>
  <c r="L87" i="83"/>
  <c r="L62" i="83"/>
  <c r="L37" i="83"/>
  <c r="K210" i="83"/>
  <c r="L12" i="83"/>
  <c r="K85" i="83"/>
  <c r="K106" i="83" s="1"/>
  <c r="F14" i="102" s="1"/>
  <c r="N14" i="102" s="1"/>
  <c r="Q14" i="102" s="1"/>
  <c r="K35" i="98"/>
  <c r="G97" i="98"/>
  <c r="G72" i="98"/>
  <c r="K45" i="98"/>
  <c r="M45" i="98" s="1"/>
  <c r="F137" i="87"/>
  <c r="G128" i="87" s="1"/>
  <c r="L74" i="98"/>
  <c r="K10" i="98"/>
  <c r="F101" i="98"/>
  <c r="G51" i="98" s="1"/>
  <c r="F45" i="98"/>
  <c r="H45" i="98" s="1"/>
  <c r="F120" i="87"/>
  <c r="G120" i="87" s="1"/>
  <c r="L24" i="98"/>
  <c r="F101" i="87"/>
  <c r="G101" i="87" s="1"/>
  <c r="K120" i="87"/>
  <c r="L120" i="87" s="1"/>
  <c r="K93" i="98"/>
  <c r="L18" i="98" s="1"/>
  <c r="F99" i="87"/>
  <c r="G74" i="87" s="1"/>
  <c r="L28" i="81"/>
  <c r="F110" i="87"/>
  <c r="G110" i="87" s="1"/>
  <c r="F10" i="98"/>
  <c r="F31" i="98" s="1"/>
  <c r="G20" i="98" s="1"/>
  <c r="L49" i="98"/>
  <c r="L78" i="98"/>
  <c r="G22" i="98"/>
  <c r="G47" i="98"/>
  <c r="G53" i="87"/>
  <c r="G103" i="87"/>
  <c r="G28" i="87"/>
  <c r="G78" i="87"/>
  <c r="K207" i="81"/>
  <c r="F45" i="87"/>
  <c r="L22" i="87"/>
  <c r="F20" i="87"/>
  <c r="G127" i="81"/>
  <c r="L18" i="81"/>
  <c r="F222" i="87"/>
  <c r="F60" i="98"/>
  <c r="K70" i="98"/>
  <c r="L72" i="87"/>
  <c r="K56" i="81"/>
  <c r="K193" i="81" s="1"/>
  <c r="G47" i="81"/>
  <c r="G97" i="81"/>
  <c r="L68" i="81"/>
  <c r="K98" i="87"/>
  <c r="L23" i="87" s="1"/>
  <c r="F70" i="98"/>
  <c r="L47" i="87"/>
  <c r="F70" i="87"/>
  <c r="F81" i="87" s="1"/>
  <c r="G60" i="87" s="1"/>
  <c r="L96" i="87"/>
  <c r="G69" i="81"/>
  <c r="F92" i="87"/>
  <c r="K20" i="98"/>
  <c r="L12" i="81"/>
  <c r="F99" i="98"/>
  <c r="G49" i="98" s="1"/>
  <c r="L48" i="98"/>
  <c r="L54" i="81"/>
  <c r="L67" i="81"/>
  <c r="G21" i="87"/>
  <c r="L77" i="98"/>
  <c r="K89" i="87"/>
  <c r="L39" i="87" s="1"/>
  <c r="K137" i="87"/>
  <c r="L41" i="81"/>
  <c r="L66" i="81"/>
  <c r="G76" i="87"/>
  <c r="G71" i="98"/>
  <c r="G129" i="87"/>
  <c r="G51" i="81"/>
  <c r="K85" i="81"/>
  <c r="L52" i="80"/>
  <c r="G46" i="80"/>
  <c r="G67" i="80"/>
  <c r="K60" i="87"/>
  <c r="K81" i="87" s="1"/>
  <c r="G50" i="98"/>
  <c r="L102" i="80"/>
  <c r="L27" i="80"/>
  <c r="F206" i="80"/>
  <c r="F97" i="87"/>
  <c r="G22" i="87" s="1"/>
  <c r="G17" i="80"/>
  <c r="G46" i="98"/>
  <c r="K45" i="87"/>
  <c r="G47" i="80"/>
  <c r="G97" i="80"/>
  <c r="G22" i="80"/>
  <c r="L77" i="80"/>
  <c r="F85" i="80"/>
  <c r="G21" i="80"/>
  <c r="G79" i="80"/>
  <c r="G51" i="87"/>
  <c r="K110" i="98"/>
  <c r="L110" i="98" s="1"/>
  <c r="L14" i="80"/>
  <c r="G13" i="80"/>
  <c r="G46" i="87"/>
  <c r="G99" i="80"/>
  <c r="G74" i="80"/>
  <c r="G24" i="80"/>
  <c r="L71" i="87"/>
  <c r="K104" i="98"/>
  <c r="G38" i="80"/>
  <c r="G54" i="98"/>
  <c r="G23" i="98"/>
  <c r="K96" i="98"/>
  <c r="L46" i="98" s="1"/>
  <c r="G75" i="77"/>
  <c r="G67" i="77"/>
  <c r="G37" i="77"/>
  <c r="L62" i="77"/>
  <c r="L47" i="77"/>
  <c r="G28" i="77"/>
  <c r="L18" i="77"/>
  <c r="L22" i="77"/>
  <c r="K85" i="75"/>
  <c r="G74" i="75"/>
  <c r="L46" i="75"/>
  <c r="G11" i="75"/>
  <c r="L104" i="75"/>
  <c r="L29" i="75"/>
  <c r="L54" i="75"/>
  <c r="G97" i="75"/>
  <c r="G47" i="75"/>
  <c r="G22" i="75"/>
  <c r="G73" i="75"/>
  <c r="G72" i="75"/>
  <c r="K201" i="74"/>
  <c r="L12" i="74"/>
  <c r="G48" i="74"/>
  <c r="G43" i="74"/>
  <c r="G70" i="74"/>
  <c r="L14" i="74"/>
  <c r="L37" i="74"/>
  <c r="L76" i="72"/>
  <c r="L24" i="72"/>
  <c r="L128" i="72"/>
  <c r="K203" i="72"/>
  <c r="L64" i="72"/>
  <c r="L39" i="72"/>
  <c r="L14" i="72"/>
  <c r="G89" i="72"/>
  <c r="F203" i="72"/>
  <c r="G14" i="72"/>
  <c r="C131" i="86"/>
  <c r="D110" i="86"/>
  <c r="G128" i="86"/>
  <c r="G52" i="86"/>
  <c r="F201" i="86"/>
  <c r="G87" i="86"/>
  <c r="G37" i="86"/>
  <c r="G62" i="86"/>
  <c r="D52" i="86"/>
  <c r="L100" i="86"/>
  <c r="L75" i="86"/>
  <c r="L50" i="86"/>
  <c r="L36" i="86"/>
  <c r="F200" i="86"/>
  <c r="F85" i="86"/>
  <c r="G61" i="86"/>
  <c r="G86" i="86"/>
  <c r="D96" i="86"/>
  <c r="D71" i="86"/>
  <c r="D46" i="86"/>
  <c r="C95" i="86"/>
  <c r="K131" i="86"/>
  <c r="L110" i="86"/>
  <c r="G72" i="86"/>
  <c r="G97" i="86"/>
  <c r="F56" i="86"/>
  <c r="F95" i="86"/>
  <c r="D98" i="86"/>
  <c r="D73" i="86"/>
  <c r="K31" i="86"/>
  <c r="C228" i="86"/>
  <c r="F228" i="86"/>
  <c r="K56" i="86"/>
  <c r="G99" i="86"/>
  <c r="G74" i="86"/>
  <c r="G49" i="86"/>
  <c r="G47" i="86"/>
  <c r="F208" i="86"/>
  <c r="G94" i="86"/>
  <c r="K206" i="86"/>
  <c r="L92" i="86"/>
  <c r="L67" i="86"/>
  <c r="L79" i="86"/>
  <c r="K207" i="86"/>
  <c r="L93" i="86"/>
  <c r="L68" i="86"/>
  <c r="L43" i="86"/>
  <c r="L101" i="86"/>
  <c r="L51" i="86"/>
  <c r="L76" i="86"/>
  <c r="G69" i="86"/>
  <c r="F135" i="86"/>
  <c r="G79" i="86"/>
  <c r="G104" i="86"/>
  <c r="G54" i="86"/>
  <c r="G29" i="86"/>
  <c r="G110" i="86"/>
  <c r="F131" i="86"/>
  <c r="G77" i="86"/>
  <c r="D77" i="86"/>
  <c r="L54" i="86"/>
  <c r="G75" i="86"/>
  <c r="G50" i="86"/>
  <c r="G25" i="86"/>
  <c r="G100" i="86"/>
  <c r="G44" i="86"/>
  <c r="F204" i="86"/>
  <c r="G90" i="86"/>
  <c r="G65" i="86"/>
  <c r="G27" i="86"/>
  <c r="D100" i="86"/>
  <c r="D75" i="86"/>
  <c r="D50" i="86"/>
  <c r="K202" i="86"/>
  <c r="L63" i="86"/>
  <c r="L88" i="86"/>
  <c r="D48" i="86"/>
  <c r="F194" i="86"/>
  <c r="G70" i="86"/>
  <c r="K228" i="86"/>
  <c r="K200" i="86"/>
  <c r="K85" i="86"/>
  <c r="L86" i="86"/>
  <c r="L11" i="86"/>
  <c r="K135" i="86"/>
  <c r="D72" i="86"/>
  <c r="D47" i="86"/>
  <c r="D22" i="86"/>
  <c r="D97" i="86"/>
  <c r="D128" i="86"/>
  <c r="L62" i="86"/>
  <c r="K201" i="86"/>
  <c r="L87" i="86"/>
  <c r="L12" i="86"/>
  <c r="K204" i="86"/>
  <c r="L90" i="86"/>
  <c r="L15" i="86"/>
  <c r="D104" i="86"/>
  <c r="D54" i="86"/>
  <c r="D79" i="86"/>
  <c r="L97" i="86"/>
  <c r="L47" i="86"/>
  <c r="L72" i="86"/>
  <c r="D99" i="86"/>
  <c r="D74" i="86"/>
  <c r="D49" i="86"/>
  <c r="F205" i="86"/>
  <c r="G91" i="86"/>
  <c r="G41" i="86"/>
  <c r="G66" i="86"/>
  <c r="G98" i="86"/>
  <c r="G73" i="86"/>
  <c r="F31" i="86"/>
  <c r="G10" i="86" s="1"/>
  <c r="K203" i="86"/>
  <c r="L89" i="86"/>
  <c r="L64" i="86"/>
  <c r="L39" i="86"/>
  <c r="L42" i="86"/>
  <c r="L24" i="86"/>
  <c r="D27" i="85"/>
  <c r="K135" i="85"/>
  <c r="D103" i="85"/>
  <c r="D78" i="85"/>
  <c r="L10" i="85"/>
  <c r="D77" i="85"/>
  <c r="C228" i="85"/>
  <c r="F204" i="85"/>
  <c r="G90" i="85"/>
  <c r="G65" i="85"/>
  <c r="G15" i="85"/>
  <c r="L28" i="85"/>
  <c r="K201" i="85"/>
  <c r="L87" i="85"/>
  <c r="L12" i="85"/>
  <c r="F81" i="85"/>
  <c r="G70" i="85" s="1"/>
  <c r="L104" i="85"/>
  <c r="L79" i="85"/>
  <c r="L37" i="85"/>
  <c r="L99" i="85"/>
  <c r="L49" i="85"/>
  <c r="K203" i="85"/>
  <c r="L39" i="85"/>
  <c r="L89" i="85"/>
  <c r="C131" i="85"/>
  <c r="D110" i="85"/>
  <c r="D28" i="85"/>
  <c r="L96" i="85"/>
  <c r="K95" i="85"/>
  <c r="L71" i="85"/>
  <c r="L21" i="85"/>
  <c r="F200" i="85"/>
  <c r="G86" i="85"/>
  <c r="F85" i="85"/>
  <c r="G61" i="85"/>
  <c r="G36" i="85"/>
  <c r="G11" i="85"/>
  <c r="D23" i="85"/>
  <c r="L64" i="85"/>
  <c r="L101" i="85"/>
  <c r="L51" i="85"/>
  <c r="G29" i="85"/>
  <c r="L54" i="85"/>
  <c r="D53" i="85"/>
  <c r="L24" i="85"/>
  <c r="K192" i="85"/>
  <c r="L110" i="85"/>
  <c r="K131" i="85"/>
  <c r="G102" i="85"/>
  <c r="G77" i="85"/>
  <c r="C95" i="85"/>
  <c r="D96" i="85"/>
  <c r="D46" i="85"/>
  <c r="D48" i="85"/>
  <c r="L14" i="85"/>
  <c r="D101" i="85"/>
  <c r="D26" i="85"/>
  <c r="G96" i="85"/>
  <c r="F95" i="85"/>
  <c r="G21" i="85"/>
  <c r="L53" i="85"/>
  <c r="K228" i="85"/>
  <c r="F135" i="85"/>
  <c r="G127" i="85"/>
  <c r="C135" i="85"/>
  <c r="D128" i="85"/>
  <c r="D127" i="85"/>
  <c r="G51" i="85"/>
  <c r="G101" i="85"/>
  <c r="G76" i="85"/>
  <c r="G94" i="85"/>
  <c r="G69" i="85"/>
  <c r="F208" i="85"/>
  <c r="G19" i="85"/>
  <c r="F131" i="85"/>
  <c r="G110" i="85"/>
  <c r="D52" i="85"/>
  <c r="G100" i="85"/>
  <c r="G75" i="85"/>
  <c r="L22" i="85"/>
  <c r="K194" i="85"/>
  <c r="L70" i="85"/>
  <c r="F201" i="85"/>
  <c r="G87" i="85"/>
  <c r="L102" i="85"/>
  <c r="L77" i="85"/>
  <c r="L27" i="85"/>
  <c r="D51" i="85"/>
  <c r="D76" i="85"/>
  <c r="F228" i="85"/>
  <c r="D71" i="85"/>
  <c r="G26" i="85"/>
  <c r="F205" i="85"/>
  <c r="G91" i="85"/>
  <c r="K206" i="85"/>
  <c r="L92" i="85"/>
  <c r="L67" i="85"/>
  <c r="L42" i="85"/>
  <c r="L17" i="85"/>
  <c r="K56" i="85"/>
  <c r="L35" i="85" s="1"/>
  <c r="G98" i="85"/>
  <c r="G73" i="85"/>
  <c r="G52" i="85"/>
  <c r="G25" i="85"/>
  <c r="D73" i="85"/>
  <c r="L60" i="85"/>
  <c r="G40" i="85"/>
  <c r="K200" i="85"/>
  <c r="K85" i="85"/>
  <c r="L61" i="85"/>
  <c r="L86" i="85"/>
  <c r="G44" i="85"/>
  <c r="F193" i="85"/>
  <c r="F31" i="85"/>
  <c r="D49" i="84"/>
  <c r="D74" i="84"/>
  <c r="D24" i="84"/>
  <c r="K202" i="84"/>
  <c r="L88" i="84"/>
  <c r="L38" i="84"/>
  <c r="L100" i="84"/>
  <c r="L25" i="84"/>
  <c r="L50" i="84"/>
  <c r="G127" i="84"/>
  <c r="L103" i="84"/>
  <c r="L78" i="84"/>
  <c r="L53" i="84"/>
  <c r="D97" i="84"/>
  <c r="D72" i="84"/>
  <c r="K56" i="84"/>
  <c r="L35" i="84" s="1"/>
  <c r="F135" i="84"/>
  <c r="F131" i="84"/>
  <c r="F200" i="84"/>
  <c r="G86" i="84"/>
  <c r="G36" i="84"/>
  <c r="F85" i="84"/>
  <c r="K85" i="84"/>
  <c r="K135" i="84"/>
  <c r="L127" i="84"/>
  <c r="D51" i="84"/>
  <c r="K31" i="84"/>
  <c r="K204" i="84"/>
  <c r="L65" i="84"/>
  <c r="L90" i="84"/>
  <c r="G96" i="84"/>
  <c r="F95" i="84"/>
  <c r="K228" i="84"/>
  <c r="L102" i="84"/>
  <c r="L77" i="84"/>
  <c r="C228" i="84"/>
  <c r="C131" i="84"/>
  <c r="D110" i="84"/>
  <c r="L63" i="84"/>
  <c r="G75" i="84"/>
  <c r="G100" i="84"/>
  <c r="K203" i="84"/>
  <c r="L89" i="84"/>
  <c r="G99" i="84"/>
  <c r="G24" i="84"/>
  <c r="F204" i="84"/>
  <c r="G90" i="84"/>
  <c r="G40" i="84"/>
  <c r="K95" i="84"/>
  <c r="D76" i="84"/>
  <c r="D101" i="84"/>
  <c r="K131" i="84"/>
  <c r="L110" i="84"/>
  <c r="G97" i="84"/>
  <c r="G72" i="84"/>
  <c r="G47" i="84"/>
  <c r="F202" i="84"/>
  <c r="G63" i="84"/>
  <c r="G88" i="84"/>
  <c r="G98" i="84"/>
  <c r="G23" i="84"/>
  <c r="G48" i="84"/>
  <c r="C95" i="84"/>
  <c r="F31" i="84"/>
  <c r="G76" i="84"/>
  <c r="G51" i="84"/>
  <c r="G101" i="84"/>
  <c r="F228" i="84"/>
  <c r="F56" i="84"/>
  <c r="G35" i="84" s="1"/>
  <c r="L13" i="84"/>
  <c r="D27" i="83"/>
  <c r="D52" i="83"/>
  <c r="G28" i="83"/>
  <c r="G74" i="83"/>
  <c r="L93" i="83"/>
  <c r="L128" i="83"/>
  <c r="L98" i="83"/>
  <c r="L23" i="83"/>
  <c r="F31" i="83"/>
  <c r="L53" i="83"/>
  <c r="L92" i="83"/>
  <c r="L67" i="83"/>
  <c r="F131" i="83"/>
  <c r="G110" i="83"/>
  <c r="L88" i="83"/>
  <c r="D127" i="83"/>
  <c r="D128" i="83"/>
  <c r="D53" i="83"/>
  <c r="C95" i="83"/>
  <c r="D96" i="83"/>
  <c r="D46" i="83"/>
  <c r="G43" i="83"/>
  <c r="L18" i="83"/>
  <c r="L94" i="83"/>
  <c r="L19" i="83"/>
  <c r="F207" i="83"/>
  <c r="G93" i="83"/>
  <c r="G18" i="83"/>
  <c r="F202" i="83"/>
  <c r="G88" i="83"/>
  <c r="G13" i="83"/>
  <c r="L96" i="83"/>
  <c r="F205" i="83"/>
  <c r="G91" i="83"/>
  <c r="G41" i="83"/>
  <c r="D74" i="83"/>
  <c r="D99" i="83"/>
  <c r="L127" i="83"/>
  <c r="G53" i="83"/>
  <c r="C228" i="83"/>
  <c r="D104" i="83"/>
  <c r="D54" i="83"/>
  <c r="F204" i="83"/>
  <c r="G90" i="83"/>
  <c r="G38" i="83"/>
  <c r="G127" i="83"/>
  <c r="L78" i="83"/>
  <c r="L14" i="83"/>
  <c r="F81" i="83"/>
  <c r="G70" i="83" s="1"/>
  <c r="L63" i="83"/>
  <c r="G49" i="83"/>
  <c r="F56" i="83"/>
  <c r="G45" i="83" s="1"/>
  <c r="L47" i="83"/>
  <c r="G98" i="83"/>
  <c r="G73" i="83"/>
  <c r="D79" i="83"/>
  <c r="F208" i="83"/>
  <c r="G94" i="83"/>
  <c r="G69" i="83"/>
  <c r="G15" i="83"/>
  <c r="G63" i="83"/>
  <c r="L104" i="83"/>
  <c r="L79" i="83"/>
  <c r="F200" i="83"/>
  <c r="G86" i="83"/>
  <c r="F85" i="83"/>
  <c r="G61" i="83"/>
  <c r="D73" i="83"/>
  <c r="L22" i="83"/>
  <c r="G78" i="83"/>
  <c r="G36" i="83"/>
  <c r="L54" i="83"/>
  <c r="F201" i="83"/>
  <c r="G87" i="83"/>
  <c r="D29" i="83"/>
  <c r="L73" i="83"/>
  <c r="G44" i="83"/>
  <c r="F135" i="83"/>
  <c r="G52" i="83"/>
  <c r="G24" i="83"/>
  <c r="F228" i="83"/>
  <c r="L71" i="83"/>
  <c r="L72" i="83"/>
  <c r="D49" i="83"/>
  <c r="F95" i="83"/>
  <c r="L75" i="83"/>
  <c r="G72" i="83"/>
  <c r="L28" i="83"/>
  <c r="L91" i="83"/>
  <c r="G66" i="83"/>
  <c r="L89" i="83"/>
  <c r="L39" i="83"/>
  <c r="D48" i="83"/>
  <c r="L68" i="83"/>
  <c r="G22" i="83"/>
  <c r="D77" i="83"/>
  <c r="L48" i="83"/>
  <c r="L66" i="83"/>
  <c r="L38" i="83"/>
  <c r="L43" i="83"/>
  <c r="D50" i="82"/>
  <c r="D100" i="82"/>
  <c r="D75" i="82"/>
  <c r="F31" i="82"/>
  <c r="G20" i="82" s="1"/>
  <c r="D102" i="82"/>
  <c r="D77" i="82"/>
  <c r="D52" i="82"/>
  <c r="L101" i="82"/>
  <c r="L51" i="82"/>
  <c r="K56" i="82"/>
  <c r="L45" i="82" s="1"/>
  <c r="F206" i="82"/>
  <c r="G92" i="82"/>
  <c r="G67" i="82"/>
  <c r="G17" i="82"/>
  <c r="L69" i="82"/>
  <c r="D29" i="82"/>
  <c r="K203" i="82"/>
  <c r="L39" i="82"/>
  <c r="L89" i="82"/>
  <c r="F201" i="82"/>
  <c r="G87" i="82"/>
  <c r="G37" i="82"/>
  <c r="G40" i="82"/>
  <c r="L71" i="82"/>
  <c r="K95" i="82"/>
  <c r="L96" i="82"/>
  <c r="L46" i="82"/>
  <c r="L97" i="82"/>
  <c r="L47" i="82"/>
  <c r="L102" i="82"/>
  <c r="L52" i="82"/>
  <c r="L27" i="82"/>
  <c r="K204" i="82"/>
  <c r="L65" i="82"/>
  <c r="L90" i="82"/>
  <c r="L15" i="82"/>
  <c r="D104" i="82"/>
  <c r="D54" i="82"/>
  <c r="L40" i="82"/>
  <c r="L103" i="82"/>
  <c r="L78" i="82"/>
  <c r="L75" i="82"/>
  <c r="L50" i="82"/>
  <c r="L100" i="82"/>
  <c r="F56" i="82"/>
  <c r="G35" i="82" s="1"/>
  <c r="F205" i="82"/>
  <c r="G91" i="82"/>
  <c r="G41" i="82"/>
  <c r="G66" i="82"/>
  <c r="F228" i="82"/>
  <c r="D101" i="82"/>
  <c r="D76" i="82"/>
  <c r="D26" i="82"/>
  <c r="L38" i="82"/>
  <c r="F200" i="82"/>
  <c r="G61" i="82"/>
  <c r="F85" i="82"/>
  <c r="G86" i="82"/>
  <c r="L28" i="82"/>
  <c r="K207" i="82"/>
  <c r="L93" i="82"/>
  <c r="L43" i="82"/>
  <c r="L68" i="82"/>
  <c r="F203" i="82"/>
  <c r="G89" i="82"/>
  <c r="G64" i="82"/>
  <c r="G14" i="82"/>
  <c r="K228" i="82"/>
  <c r="G128" i="82"/>
  <c r="F131" i="82"/>
  <c r="G110" i="82"/>
  <c r="G100" i="82"/>
  <c r="G75" i="82"/>
  <c r="G50" i="82"/>
  <c r="G25" i="82"/>
  <c r="F202" i="82"/>
  <c r="G88" i="82"/>
  <c r="G13" i="82"/>
  <c r="K202" i="82"/>
  <c r="L63" i="82"/>
  <c r="L88" i="82"/>
  <c r="D96" i="82"/>
  <c r="C95" i="82"/>
  <c r="D46" i="82"/>
  <c r="L77" i="82"/>
  <c r="G42" i="82"/>
  <c r="G49" i="82"/>
  <c r="G74" i="82"/>
  <c r="G99" i="82"/>
  <c r="G97" i="82"/>
  <c r="F95" i="82"/>
  <c r="G72" i="82"/>
  <c r="G47" i="82"/>
  <c r="L104" i="82"/>
  <c r="L79" i="82"/>
  <c r="L54" i="82"/>
  <c r="C131" i="82"/>
  <c r="D110" i="82"/>
  <c r="L127" i="82"/>
  <c r="L98" i="82"/>
  <c r="L73" i="82"/>
  <c r="L23" i="82"/>
  <c r="K200" i="82"/>
  <c r="L61" i="82"/>
  <c r="K85" i="82"/>
  <c r="L86" i="82"/>
  <c r="L11" i="82"/>
  <c r="F208" i="82"/>
  <c r="G69" i="82"/>
  <c r="G44" i="82"/>
  <c r="G94" i="82"/>
  <c r="G77" i="82"/>
  <c r="G102" i="82"/>
  <c r="G52" i="82"/>
  <c r="F204" i="82"/>
  <c r="G65" i="82"/>
  <c r="G90" i="82"/>
  <c r="L48" i="82"/>
  <c r="D97" i="82"/>
  <c r="D22" i="82"/>
  <c r="G101" i="82"/>
  <c r="G76" i="82"/>
  <c r="F81" i="82"/>
  <c r="G60" i="82" s="1"/>
  <c r="C228" i="82"/>
  <c r="L99" i="82"/>
  <c r="L74" i="82"/>
  <c r="K81" i="82"/>
  <c r="L70" i="82" s="1"/>
  <c r="K206" i="82"/>
  <c r="L67" i="82"/>
  <c r="L92" i="82"/>
  <c r="D78" i="82"/>
  <c r="D103" i="82"/>
  <c r="D53" i="82"/>
  <c r="K192" i="82"/>
  <c r="K208" i="82"/>
  <c r="L94" i="82"/>
  <c r="L19" i="82"/>
  <c r="D25" i="82"/>
  <c r="D98" i="82"/>
  <c r="D48" i="82"/>
  <c r="D73" i="82"/>
  <c r="D27" i="82"/>
  <c r="K205" i="82"/>
  <c r="L91" i="82"/>
  <c r="L66" i="82"/>
  <c r="L16" i="82"/>
  <c r="L76" i="82"/>
  <c r="D74" i="82"/>
  <c r="D99" i="82"/>
  <c r="D49" i="82"/>
  <c r="L26" i="82"/>
  <c r="L100" i="98"/>
  <c r="L50" i="98"/>
  <c r="G87" i="98"/>
  <c r="L101" i="98"/>
  <c r="L26" i="98"/>
  <c r="L76" i="98"/>
  <c r="L52" i="98"/>
  <c r="F131" i="98"/>
  <c r="G110" i="98"/>
  <c r="D27" i="98"/>
  <c r="G29" i="98"/>
  <c r="G103" i="98"/>
  <c r="G78" i="98"/>
  <c r="G28" i="98"/>
  <c r="L25" i="98"/>
  <c r="G96" i="98"/>
  <c r="G53" i="98"/>
  <c r="G100" i="98"/>
  <c r="G75" i="98"/>
  <c r="G79" i="98"/>
  <c r="L75" i="98"/>
  <c r="D48" i="98"/>
  <c r="L51" i="98"/>
  <c r="L27" i="98"/>
  <c r="L97" i="98"/>
  <c r="L22" i="98"/>
  <c r="L47" i="98"/>
  <c r="D110" i="98"/>
  <c r="C131" i="98"/>
  <c r="D76" i="98"/>
  <c r="D21" i="98"/>
  <c r="G102" i="98"/>
  <c r="G77" i="98"/>
  <c r="G52" i="98"/>
  <c r="L120" i="98"/>
  <c r="D104" i="98"/>
  <c r="D29" i="98"/>
  <c r="D79" i="98"/>
  <c r="G98" i="98"/>
  <c r="G48" i="98"/>
  <c r="D77" i="98"/>
  <c r="D46" i="98"/>
  <c r="L98" i="98"/>
  <c r="L73" i="98"/>
  <c r="L72" i="98"/>
  <c r="D103" i="87"/>
  <c r="D53" i="87"/>
  <c r="D28" i="87"/>
  <c r="L49" i="87"/>
  <c r="D72" i="87"/>
  <c r="D104" i="87"/>
  <c r="D54" i="87"/>
  <c r="L24" i="87"/>
  <c r="D27" i="87"/>
  <c r="K228" i="87"/>
  <c r="D77" i="87"/>
  <c r="L104" i="87"/>
  <c r="L54" i="87"/>
  <c r="L79" i="87"/>
  <c r="D29" i="87"/>
  <c r="F208" i="87"/>
  <c r="G94" i="87"/>
  <c r="G44" i="87"/>
  <c r="G19" i="87"/>
  <c r="G100" i="87"/>
  <c r="G25" i="87"/>
  <c r="G75" i="87"/>
  <c r="D101" i="87"/>
  <c r="D76" i="87"/>
  <c r="L102" i="87"/>
  <c r="L77" i="87"/>
  <c r="G69" i="87"/>
  <c r="G93" i="87"/>
  <c r="F207" i="87"/>
  <c r="G68" i="87"/>
  <c r="G18" i="87"/>
  <c r="L74" i="87"/>
  <c r="D22" i="87"/>
  <c r="L110" i="87"/>
  <c r="G104" i="87"/>
  <c r="G29" i="87"/>
  <c r="G98" i="87"/>
  <c r="G23" i="87"/>
  <c r="G48" i="87"/>
  <c r="G50" i="87"/>
  <c r="G49" i="87"/>
  <c r="G96" i="87"/>
  <c r="L52" i="87"/>
  <c r="G26" i="87"/>
  <c r="G79" i="87"/>
  <c r="D74" i="87"/>
  <c r="C131" i="87"/>
  <c r="D110" i="87"/>
  <c r="G97" i="87"/>
  <c r="D99" i="87"/>
  <c r="D49" i="87"/>
  <c r="D47" i="87"/>
  <c r="C95" i="81"/>
  <c r="D77" i="81"/>
  <c r="D52" i="81"/>
  <c r="L99" i="81"/>
  <c r="L49" i="81"/>
  <c r="L98" i="81"/>
  <c r="L23" i="81"/>
  <c r="D99" i="81"/>
  <c r="D24" i="81"/>
  <c r="K202" i="81"/>
  <c r="L88" i="81"/>
  <c r="L13" i="81"/>
  <c r="F206" i="81"/>
  <c r="G92" i="81"/>
  <c r="G17" i="81"/>
  <c r="L48" i="81"/>
  <c r="G102" i="81"/>
  <c r="G27" i="81"/>
  <c r="G77" i="81"/>
  <c r="G98" i="81"/>
  <c r="G23" i="81"/>
  <c r="F95" i="81"/>
  <c r="K201" i="81"/>
  <c r="L37" i="81"/>
  <c r="L87" i="81"/>
  <c r="K204" i="81"/>
  <c r="L90" i="81"/>
  <c r="L15" i="81"/>
  <c r="L24" i="81"/>
  <c r="K31" i="81"/>
  <c r="L20" i="81" s="1"/>
  <c r="C228" i="81"/>
  <c r="L71" i="81"/>
  <c r="L96" i="81"/>
  <c r="K95" i="81"/>
  <c r="L21" i="81"/>
  <c r="F200" i="81"/>
  <c r="F85" i="81"/>
  <c r="G11" i="81"/>
  <c r="G86" i="81"/>
  <c r="G61" i="81"/>
  <c r="L53" i="81"/>
  <c r="L103" i="81"/>
  <c r="F31" i="81"/>
  <c r="G10" i="81" s="1"/>
  <c r="G73" i="81"/>
  <c r="F193" i="81"/>
  <c r="L63" i="81"/>
  <c r="F204" i="81"/>
  <c r="G90" i="81"/>
  <c r="G15" i="81"/>
  <c r="F131" i="81"/>
  <c r="G110" i="81"/>
  <c r="D98" i="81"/>
  <c r="D48" i="81"/>
  <c r="G48" i="81"/>
  <c r="G65" i="81"/>
  <c r="D49" i="81"/>
  <c r="L65" i="81"/>
  <c r="K228" i="81"/>
  <c r="L128" i="81"/>
  <c r="K135" i="81"/>
  <c r="L127" i="81"/>
  <c r="L104" i="81"/>
  <c r="L29" i="81"/>
  <c r="F208" i="81"/>
  <c r="G19" i="81"/>
  <c r="G94" i="81"/>
  <c r="F135" i="81"/>
  <c r="F228" i="81"/>
  <c r="L74" i="81"/>
  <c r="G52" i="81"/>
  <c r="L110" i="81"/>
  <c r="K131" i="81"/>
  <c r="L25" i="81"/>
  <c r="L100" i="81"/>
  <c r="D78" i="81"/>
  <c r="D103" i="81"/>
  <c r="D28" i="81"/>
  <c r="K206" i="81"/>
  <c r="L92" i="81"/>
  <c r="L17" i="81"/>
  <c r="C131" i="81"/>
  <c r="D110" i="81"/>
  <c r="D73" i="81"/>
  <c r="L38" i="81"/>
  <c r="G45" i="81"/>
  <c r="L50" i="81"/>
  <c r="G42" i="81"/>
  <c r="D22" i="80"/>
  <c r="C95" i="80"/>
  <c r="C228" i="80"/>
  <c r="K135" i="80"/>
  <c r="L128" i="80"/>
  <c r="L127" i="80"/>
  <c r="D75" i="80"/>
  <c r="F208" i="80"/>
  <c r="G94" i="80"/>
  <c r="G69" i="80"/>
  <c r="G19" i="80"/>
  <c r="F135" i="80"/>
  <c r="G96" i="80"/>
  <c r="F95" i="80"/>
  <c r="K228" i="80"/>
  <c r="L110" i="80"/>
  <c r="K131" i="80"/>
  <c r="G64" i="80"/>
  <c r="G14" i="80"/>
  <c r="D101" i="80"/>
  <c r="D76" i="80"/>
  <c r="F228" i="80"/>
  <c r="F31" i="80"/>
  <c r="G20" i="80" s="1"/>
  <c r="G54" i="80"/>
  <c r="K81" i="80"/>
  <c r="L60" i="80" s="1"/>
  <c r="G29" i="80"/>
  <c r="K208" i="80"/>
  <c r="L69" i="80"/>
  <c r="L94" i="80"/>
  <c r="D104" i="80"/>
  <c r="D29" i="80"/>
  <c r="G98" i="80"/>
  <c r="G73" i="80"/>
  <c r="G23" i="80"/>
  <c r="D72" i="80"/>
  <c r="G44" i="80"/>
  <c r="D127" i="80"/>
  <c r="L44" i="80"/>
  <c r="F202" i="80"/>
  <c r="G88" i="80"/>
  <c r="G63" i="80"/>
  <c r="G103" i="80"/>
  <c r="G28" i="80"/>
  <c r="G53" i="80"/>
  <c r="L19" i="80"/>
  <c r="D47" i="80"/>
  <c r="K56" i="80"/>
  <c r="L45" i="80" s="1"/>
  <c r="D54" i="80"/>
  <c r="D100" i="80"/>
  <c r="D25" i="80"/>
  <c r="F203" i="80"/>
  <c r="G89" i="80"/>
  <c r="F131" i="80"/>
  <c r="G110" i="80"/>
  <c r="D110" i="80"/>
  <c r="C131" i="80"/>
  <c r="K31" i="80"/>
  <c r="L10" i="80" s="1"/>
  <c r="F81" i="80"/>
  <c r="G70" i="80" s="1"/>
  <c r="K200" i="80"/>
  <c r="L61" i="80"/>
  <c r="L86" i="80"/>
  <c r="K85" i="80"/>
  <c r="F56" i="80"/>
  <c r="G45" i="80" s="1"/>
  <c r="L87" i="78"/>
  <c r="L37" i="78"/>
  <c r="C228" i="78"/>
  <c r="F228" i="78"/>
  <c r="L62" i="78"/>
  <c r="D22" i="78"/>
  <c r="L12" i="78"/>
  <c r="D127" i="78"/>
  <c r="K204" i="78"/>
  <c r="L90" i="78"/>
  <c r="L40" i="78"/>
  <c r="L65" i="78"/>
  <c r="D128" i="78"/>
  <c r="F56" i="78"/>
  <c r="G35" i="78" s="1"/>
  <c r="K208" i="78"/>
  <c r="L44" i="78"/>
  <c r="L69" i="78"/>
  <c r="L94" i="78"/>
  <c r="G100" i="78"/>
  <c r="G50" i="78"/>
  <c r="G75" i="78"/>
  <c r="F95" i="78"/>
  <c r="G96" i="78"/>
  <c r="G46" i="78"/>
  <c r="F208" i="78"/>
  <c r="G44" i="78"/>
  <c r="G94" i="78"/>
  <c r="L110" i="78"/>
  <c r="K131" i="78"/>
  <c r="L19" i="78"/>
  <c r="G21" i="78"/>
  <c r="G67" i="78"/>
  <c r="C131" i="78"/>
  <c r="D110" i="78"/>
  <c r="D100" i="78"/>
  <c r="D75" i="78"/>
  <c r="D25" i="78"/>
  <c r="K200" i="78"/>
  <c r="L36" i="78"/>
  <c r="K85" i="78"/>
  <c r="L86" i="78"/>
  <c r="F203" i="78"/>
  <c r="G89" i="78"/>
  <c r="G14" i="78"/>
  <c r="G64" i="78"/>
  <c r="D98" i="78"/>
  <c r="D73" i="78"/>
  <c r="G127" i="78"/>
  <c r="G71" i="78"/>
  <c r="L11" i="78"/>
  <c r="K95" i="78"/>
  <c r="L96" i="78"/>
  <c r="L46" i="78"/>
  <c r="F202" i="78"/>
  <c r="G88" i="78"/>
  <c r="G63" i="78"/>
  <c r="G38" i="78"/>
  <c r="F31" i="78"/>
  <c r="G10" i="78" s="1"/>
  <c r="D48" i="78"/>
  <c r="K56" i="78"/>
  <c r="L35" i="78" s="1"/>
  <c r="F135" i="78"/>
  <c r="G97" i="78"/>
  <c r="G72" i="78"/>
  <c r="G22" i="78"/>
  <c r="F81" i="78"/>
  <c r="G60" i="78" s="1"/>
  <c r="K31" i="78"/>
  <c r="L10" i="78" s="1"/>
  <c r="F200" i="78"/>
  <c r="F85" i="78"/>
  <c r="G36" i="78"/>
  <c r="G86" i="78"/>
  <c r="G39" i="78"/>
  <c r="K135" i="78"/>
  <c r="L128" i="78"/>
  <c r="L127" i="78"/>
  <c r="G104" i="78"/>
  <c r="G54" i="78"/>
  <c r="G11" i="78"/>
  <c r="F206" i="78"/>
  <c r="G92" i="78"/>
  <c r="G42" i="78"/>
  <c r="G19" i="78"/>
  <c r="D50" i="78"/>
  <c r="G61" i="78"/>
  <c r="D23" i="78"/>
  <c r="K228" i="78"/>
  <c r="G29" i="78"/>
  <c r="D101" i="78"/>
  <c r="D51" i="78"/>
  <c r="D76" i="78"/>
  <c r="L102" i="78"/>
  <c r="L77" i="78"/>
  <c r="L52" i="78"/>
  <c r="L27" i="78"/>
  <c r="F131" i="78"/>
  <c r="L91" i="78"/>
  <c r="K205" i="78"/>
  <c r="L66" i="78"/>
  <c r="L16" i="78"/>
  <c r="L61" i="78"/>
  <c r="D97" i="78"/>
  <c r="D47" i="78"/>
  <c r="D72" i="78"/>
  <c r="L98" i="78"/>
  <c r="L48" i="78"/>
  <c r="L73" i="78"/>
  <c r="L78" i="78"/>
  <c r="L28" i="78"/>
  <c r="L103" i="78"/>
  <c r="G25" i="78"/>
  <c r="K207" i="78"/>
  <c r="L93" i="78"/>
  <c r="L68" i="78"/>
  <c r="F201" i="78"/>
  <c r="G87" i="78"/>
  <c r="G62" i="78"/>
  <c r="G47" i="78"/>
  <c r="D127" i="77"/>
  <c r="D79" i="77"/>
  <c r="D54" i="77"/>
  <c r="D25" i="77"/>
  <c r="D29" i="77"/>
  <c r="F194" i="77"/>
  <c r="G60" i="77"/>
  <c r="F131" i="77"/>
  <c r="L76" i="77"/>
  <c r="F203" i="77"/>
  <c r="G89" i="77"/>
  <c r="G64" i="77"/>
  <c r="G14" i="77"/>
  <c r="K131" i="77"/>
  <c r="L110" i="77"/>
  <c r="C95" i="77"/>
  <c r="D96" i="77"/>
  <c r="K203" i="77"/>
  <c r="L64" i="77"/>
  <c r="L89" i="77"/>
  <c r="F135" i="77"/>
  <c r="K81" i="77"/>
  <c r="L70" i="77" s="1"/>
  <c r="K201" i="77"/>
  <c r="L87" i="77"/>
  <c r="L12" i="77"/>
  <c r="F56" i="77"/>
  <c r="G35" i="77" s="1"/>
  <c r="F228" i="77"/>
  <c r="L94" i="77"/>
  <c r="K208" i="77"/>
  <c r="L69" i="77"/>
  <c r="L44" i="77"/>
  <c r="G52" i="77"/>
  <c r="G104" i="77"/>
  <c r="G54" i="77"/>
  <c r="G11" i="77"/>
  <c r="G98" i="77"/>
  <c r="G73" i="77"/>
  <c r="K202" i="77"/>
  <c r="L88" i="77"/>
  <c r="G49" i="77"/>
  <c r="K31" i="77"/>
  <c r="L10" i="77" s="1"/>
  <c r="D51" i="77"/>
  <c r="D101" i="77"/>
  <c r="C228" i="77"/>
  <c r="C131" i="77"/>
  <c r="D110" i="77"/>
  <c r="G74" i="77"/>
  <c r="D77" i="77"/>
  <c r="D102" i="77"/>
  <c r="D27" i="77"/>
  <c r="G66" i="77"/>
  <c r="G128" i="77"/>
  <c r="D103" i="77"/>
  <c r="D78" i="77"/>
  <c r="D76" i="77"/>
  <c r="F201" i="77"/>
  <c r="G62" i="77"/>
  <c r="G87" i="77"/>
  <c r="G41" i="77"/>
  <c r="F31" i="77"/>
  <c r="G10" i="77" s="1"/>
  <c r="L96" i="77"/>
  <c r="K95" i="77"/>
  <c r="L71" i="77"/>
  <c r="G101" i="77"/>
  <c r="G76" i="77"/>
  <c r="G26" i="77"/>
  <c r="D53" i="77"/>
  <c r="L104" i="77"/>
  <c r="L79" i="77"/>
  <c r="G96" i="77"/>
  <c r="G46" i="77"/>
  <c r="F95" i="77"/>
  <c r="L26" i="77"/>
  <c r="L102" i="77"/>
  <c r="L52" i="77"/>
  <c r="G71" i="77"/>
  <c r="G39" i="77"/>
  <c r="D97" i="77"/>
  <c r="D47" i="77"/>
  <c r="G86" i="77"/>
  <c r="F200" i="77"/>
  <c r="F85" i="77"/>
  <c r="G51" i="77"/>
  <c r="G53" i="77"/>
  <c r="D98" i="77"/>
  <c r="D73" i="77"/>
  <c r="D23" i="77"/>
  <c r="K228" i="77"/>
  <c r="F205" i="77"/>
  <c r="G91" i="77"/>
  <c r="D46" i="77"/>
  <c r="G70" i="77"/>
  <c r="G88" i="77"/>
  <c r="G63" i="77"/>
  <c r="F202" i="77"/>
  <c r="G38" i="77"/>
  <c r="K135" i="77"/>
  <c r="K207" i="77"/>
  <c r="L93" i="77"/>
  <c r="L43" i="77"/>
  <c r="L48" i="77"/>
  <c r="L98" i="77"/>
  <c r="K204" i="77"/>
  <c r="L90" i="77"/>
  <c r="L65" i="77"/>
  <c r="L40" i="77"/>
  <c r="F207" i="77"/>
  <c r="G68" i="77"/>
  <c r="G93" i="77"/>
  <c r="G18" i="77"/>
  <c r="G100" i="77"/>
  <c r="G50" i="77"/>
  <c r="L39" i="77"/>
  <c r="L51" i="77"/>
  <c r="L100" i="77"/>
  <c r="L75" i="77"/>
  <c r="G102" i="77"/>
  <c r="G77" i="77"/>
  <c r="L25" i="77"/>
  <c r="K56" i="77"/>
  <c r="K205" i="77"/>
  <c r="L66" i="77"/>
  <c r="L91" i="77"/>
  <c r="L16" i="77"/>
  <c r="D99" i="77"/>
  <c r="D74" i="77"/>
  <c r="D21" i="77"/>
  <c r="K200" i="77"/>
  <c r="L86" i="77"/>
  <c r="K85" i="77"/>
  <c r="L36" i="77"/>
  <c r="G92" i="77"/>
  <c r="F206" i="77"/>
  <c r="G42" i="77"/>
  <c r="L14" i="77"/>
  <c r="D26" i="77"/>
  <c r="G24" i="77"/>
  <c r="D75" i="75"/>
  <c r="D98" i="75"/>
  <c r="D48" i="75"/>
  <c r="D99" i="75"/>
  <c r="D74" i="75"/>
  <c r="K207" i="75"/>
  <c r="L93" i="75"/>
  <c r="L128" i="75"/>
  <c r="K31" i="75"/>
  <c r="F131" i="75"/>
  <c r="G110" i="75"/>
  <c r="L50" i="75"/>
  <c r="C95" i="75"/>
  <c r="D71" i="75"/>
  <c r="D96" i="75"/>
  <c r="D79" i="75"/>
  <c r="D54" i="75"/>
  <c r="D78" i="75"/>
  <c r="L68" i="75"/>
  <c r="L62" i="75"/>
  <c r="L110" i="75"/>
  <c r="K131" i="75"/>
  <c r="K228" i="75"/>
  <c r="D97" i="75"/>
  <c r="D72" i="75"/>
  <c r="F95" i="75"/>
  <c r="L51" i="75"/>
  <c r="G78" i="75"/>
  <c r="G103" i="75"/>
  <c r="D128" i="75"/>
  <c r="D127" i="75"/>
  <c r="F81" i="75"/>
  <c r="G48" i="75"/>
  <c r="L98" i="75"/>
  <c r="L73" i="75"/>
  <c r="C131" i="75"/>
  <c r="D110" i="75"/>
  <c r="D50" i="75"/>
  <c r="D100" i="75"/>
  <c r="K56" i="75"/>
  <c r="L45" i="75" s="1"/>
  <c r="L76" i="75"/>
  <c r="D21" i="75"/>
  <c r="D103" i="75"/>
  <c r="D28" i="75"/>
  <c r="F228" i="75"/>
  <c r="F56" i="75"/>
  <c r="G35" i="75" s="1"/>
  <c r="G100" i="75"/>
  <c r="G75" i="75"/>
  <c r="G25" i="75"/>
  <c r="F204" i="75"/>
  <c r="G90" i="75"/>
  <c r="G51" i="75"/>
  <c r="G101" i="75"/>
  <c r="L26" i="75"/>
  <c r="G65" i="75"/>
  <c r="L90" i="75"/>
  <c r="K204" i="75"/>
  <c r="L65" i="75"/>
  <c r="G15" i="75"/>
  <c r="G127" i="75"/>
  <c r="F135" i="75"/>
  <c r="L100" i="75"/>
  <c r="L75" i="75"/>
  <c r="F31" i="75"/>
  <c r="G10" i="75" s="1"/>
  <c r="D29" i="75"/>
  <c r="K135" i="75"/>
  <c r="C228" i="75"/>
  <c r="L96" i="75"/>
  <c r="K95" i="75"/>
  <c r="K194" i="75"/>
  <c r="G23" i="75"/>
  <c r="L71" i="75"/>
  <c r="L23" i="75"/>
  <c r="D47" i="75"/>
  <c r="F208" i="75"/>
  <c r="G94" i="75"/>
  <c r="G69" i="75"/>
  <c r="K203" i="75"/>
  <c r="L64" i="75"/>
  <c r="L89" i="75"/>
  <c r="L127" i="75"/>
  <c r="G28" i="75"/>
  <c r="K201" i="75"/>
  <c r="L87" i="75"/>
  <c r="L37" i="75"/>
  <c r="L18" i="75"/>
  <c r="F201" i="75"/>
  <c r="G87" i="75"/>
  <c r="F85" i="75"/>
  <c r="G62" i="75"/>
  <c r="G12" i="75"/>
  <c r="L12" i="75"/>
  <c r="L43" i="75"/>
  <c r="F206" i="75"/>
  <c r="G92" i="75"/>
  <c r="G67" i="75"/>
  <c r="D25" i="74"/>
  <c r="D98" i="74"/>
  <c r="D73" i="74"/>
  <c r="D48" i="74"/>
  <c r="D23" i="74"/>
  <c r="C228" i="74"/>
  <c r="K131" i="74"/>
  <c r="L97" i="74"/>
  <c r="L47" i="74"/>
  <c r="K31" i="74"/>
  <c r="L20" i="74" s="1"/>
  <c r="K81" i="74"/>
  <c r="L70" i="74" s="1"/>
  <c r="F192" i="74"/>
  <c r="F193" i="74"/>
  <c r="G45" i="74"/>
  <c r="G73" i="74"/>
  <c r="G20" i="74"/>
  <c r="G74" i="74"/>
  <c r="D96" i="74"/>
  <c r="C95" i="74"/>
  <c r="D46" i="74"/>
  <c r="G102" i="74"/>
  <c r="G77" i="74"/>
  <c r="F201" i="74"/>
  <c r="G87" i="74"/>
  <c r="G62" i="74"/>
  <c r="G37" i="74"/>
  <c r="G12" i="74"/>
  <c r="K207" i="74"/>
  <c r="L93" i="74"/>
  <c r="L43" i="74"/>
  <c r="G22" i="74"/>
  <c r="G97" i="74"/>
  <c r="L72" i="74"/>
  <c r="K228" i="74"/>
  <c r="K95" i="74"/>
  <c r="G52" i="74"/>
  <c r="G99" i="74"/>
  <c r="G49" i="74"/>
  <c r="D127" i="74"/>
  <c r="L68" i="74"/>
  <c r="D21" i="74"/>
  <c r="G103" i="74"/>
  <c r="G53" i="74"/>
  <c r="F205" i="74"/>
  <c r="G91" i="74"/>
  <c r="G41" i="74"/>
  <c r="K135" i="74"/>
  <c r="L128" i="74"/>
  <c r="G72" i="74"/>
  <c r="F194" i="74"/>
  <c r="F131" i="74"/>
  <c r="G110" i="74"/>
  <c r="K193" i="74"/>
  <c r="L35" i="74"/>
  <c r="D128" i="74"/>
  <c r="L18" i="74"/>
  <c r="L101" i="74"/>
  <c r="L51" i="74"/>
  <c r="K203" i="74"/>
  <c r="L89" i="74"/>
  <c r="L39" i="74"/>
  <c r="G66" i="74"/>
  <c r="D103" i="74"/>
  <c r="D78" i="74"/>
  <c r="G86" i="74"/>
  <c r="F200" i="74"/>
  <c r="F85" i="74"/>
  <c r="G61" i="74"/>
  <c r="F207" i="74"/>
  <c r="G18" i="74"/>
  <c r="G93" i="74"/>
  <c r="D53" i="74"/>
  <c r="G47" i="74"/>
  <c r="D28" i="74"/>
  <c r="F228" i="74"/>
  <c r="F135" i="74"/>
  <c r="D100" i="74"/>
  <c r="D50" i="74"/>
  <c r="F95" i="74"/>
  <c r="G96" i="74"/>
  <c r="G46" i="74"/>
  <c r="G21" i="74"/>
  <c r="F208" i="74"/>
  <c r="G94" i="74"/>
  <c r="C131" i="74"/>
  <c r="D110" i="74"/>
  <c r="L76" i="74"/>
  <c r="G27" i="74"/>
  <c r="G69" i="74"/>
  <c r="L45" i="74"/>
  <c r="G36" i="74"/>
  <c r="G22" i="73"/>
  <c r="L88" i="73"/>
  <c r="K202" i="73"/>
  <c r="G72" i="73"/>
  <c r="D77" i="73"/>
  <c r="D27" i="73"/>
  <c r="F85" i="73"/>
  <c r="G127" i="73"/>
  <c r="F31" i="73"/>
  <c r="G20" i="73" s="1"/>
  <c r="L66" i="73"/>
  <c r="L98" i="73"/>
  <c r="L48" i="73"/>
  <c r="K131" i="73"/>
  <c r="L110" i="73"/>
  <c r="C131" i="73"/>
  <c r="D110" i="73"/>
  <c r="G100" i="73"/>
  <c r="G50" i="73"/>
  <c r="L41" i="73"/>
  <c r="F194" i="73"/>
  <c r="D99" i="73"/>
  <c r="D74" i="73"/>
  <c r="D24" i="73"/>
  <c r="G93" i="73"/>
  <c r="F207" i="73"/>
  <c r="G76" i="73"/>
  <c r="F205" i="73"/>
  <c r="G66" i="73"/>
  <c r="G91" i="73"/>
  <c r="F131" i="73"/>
  <c r="G110" i="73"/>
  <c r="L11" i="73"/>
  <c r="G70" i="73"/>
  <c r="L90" i="73"/>
  <c r="K204" i="73"/>
  <c r="L65" i="73"/>
  <c r="L40" i="73"/>
  <c r="G99" i="73"/>
  <c r="G74" i="73"/>
  <c r="G102" i="73"/>
  <c r="G77" i="73"/>
  <c r="G60" i="73"/>
  <c r="L19" i="73"/>
  <c r="F135" i="73"/>
  <c r="G16" i="73"/>
  <c r="L62" i="73"/>
  <c r="G49" i="73"/>
  <c r="G128" i="73"/>
  <c r="L44" i="73"/>
  <c r="G104" i="73"/>
  <c r="G54" i="73"/>
  <c r="G79" i="73"/>
  <c r="D76" i="73"/>
  <c r="K95" i="73"/>
  <c r="D128" i="73"/>
  <c r="D127" i="73"/>
  <c r="L53" i="73"/>
  <c r="L103" i="73"/>
  <c r="K31" i="73"/>
  <c r="D53" i="73"/>
  <c r="L39" i="73"/>
  <c r="D97" i="73"/>
  <c r="D72" i="73"/>
  <c r="K81" i="73"/>
  <c r="L60" i="73" s="1"/>
  <c r="K135" i="73"/>
  <c r="L128" i="73"/>
  <c r="L127" i="73"/>
  <c r="L28" i="73"/>
  <c r="G47" i="73"/>
  <c r="K200" i="73"/>
  <c r="L86" i="73"/>
  <c r="K85" i="73"/>
  <c r="L61" i="73"/>
  <c r="L102" i="73"/>
  <c r="L52" i="73"/>
  <c r="L77" i="73"/>
  <c r="L100" i="73"/>
  <c r="L75" i="73"/>
  <c r="D103" i="73"/>
  <c r="D78" i="73"/>
  <c r="F56" i="73"/>
  <c r="C95" i="73"/>
  <c r="G89" i="73"/>
  <c r="F203" i="73"/>
  <c r="G41" i="73"/>
  <c r="G43" i="73"/>
  <c r="D52" i="73"/>
  <c r="K193" i="73"/>
  <c r="K205" i="73"/>
  <c r="L91" i="73"/>
  <c r="G101" i="73"/>
  <c r="G51" i="73"/>
  <c r="D101" i="73"/>
  <c r="D51" i="73"/>
  <c r="K201" i="73"/>
  <c r="L87" i="73"/>
  <c r="L94" i="73"/>
  <c r="K208" i="73"/>
  <c r="L23" i="73"/>
  <c r="F95" i="73"/>
  <c r="L37" i="73"/>
  <c r="K203" i="73"/>
  <c r="L89" i="73"/>
  <c r="L64" i="73"/>
  <c r="D53" i="72"/>
  <c r="D26" i="72"/>
  <c r="D54" i="72"/>
  <c r="D50" i="72"/>
  <c r="F208" i="72"/>
  <c r="G94" i="72"/>
  <c r="G99" i="72"/>
  <c r="G49" i="72"/>
  <c r="F135" i="72"/>
  <c r="G127" i="72"/>
  <c r="L52" i="72"/>
  <c r="L27" i="72"/>
  <c r="L102" i="72"/>
  <c r="L77" i="72"/>
  <c r="K208" i="72"/>
  <c r="L94" i="72"/>
  <c r="L69" i="72"/>
  <c r="L54" i="72"/>
  <c r="K200" i="72"/>
  <c r="K85" i="72"/>
  <c r="L61" i="72"/>
  <c r="L86" i="72"/>
  <c r="G104" i="72"/>
  <c r="G79" i="72"/>
  <c r="L68" i="72"/>
  <c r="G44" i="72"/>
  <c r="L36" i="72"/>
  <c r="G48" i="72"/>
  <c r="L96" i="72"/>
  <c r="K95" i="72"/>
  <c r="G23" i="72"/>
  <c r="F228" i="72"/>
  <c r="L26" i="72"/>
  <c r="G128" i="72"/>
  <c r="G101" i="72"/>
  <c r="G51" i="72"/>
  <c r="D28" i="72"/>
  <c r="L19" i="72"/>
  <c r="K56" i="72"/>
  <c r="L35" i="72" s="1"/>
  <c r="L43" i="72"/>
  <c r="G103" i="72"/>
  <c r="G78" i="72"/>
  <c r="K131" i="72"/>
  <c r="L110" i="72"/>
  <c r="G29" i="72"/>
  <c r="G93" i="72"/>
  <c r="F207" i="72"/>
  <c r="G43" i="72"/>
  <c r="F95" i="72"/>
  <c r="G21" i="72"/>
  <c r="G71" i="72"/>
  <c r="G96" i="72"/>
  <c r="G46" i="72"/>
  <c r="L46" i="72"/>
  <c r="D101" i="72"/>
  <c r="D76" i="72"/>
  <c r="F205" i="72"/>
  <c r="G91" i="72"/>
  <c r="L79" i="72"/>
  <c r="G66" i="72"/>
  <c r="L51" i="72"/>
  <c r="G19" i="72"/>
  <c r="F56" i="72"/>
  <c r="G35" i="72" s="1"/>
  <c r="K228" i="72"/>
  <c r="K207" i="72"/>
  <c r="L93" i="72"/>
  <c r="D104" i="72"/>
  <c r="D79" i="72"/>
  <c r="G54" i="72"/>
  <c r="K135" i="72"/>
  <c r="G68" i="72"/>
  <c r="D96" i="72"/>
  <c r="C95" i="72"/>
  <c r="D46" i="72"/>
  <c r="D71" i="72"/>
  <c r="L99" i="72"/>
  <c r="L49" i="72"/>
  <c r="G88" i="72"/>
  <c r="F202" i="72"/>
  <c r="G63" i="72"/>
  <c r="G102" i="72"/>
  <c r="G27" i="72"/>
  <c r="L44" i="72"/>
  <c r="D75" i="72"/>
  <c r="G74" i="72"/>
  <c r="L72" i="72"/>
  <c r="L97" i="72"/>
  <c r="C135" i="72"/>
  <c r="D128" i="72"/>
  <c r="F201" i="72"/>
  <c r="G37" i="72"/>
  <c r="G62" i="72"/>
  <c r="G12" i="72"/>
  <c r="G87" i="72"/>
  <c r="F85" i="72"/>
  <c r="L29" i="72"/>
  <c r="C228" i="72"/>
  <c r="F81" i="72"/>
  <c r="L11" i="72"/>
  <c r="D110" i="72"/>
  <c r="C131" i="72"/>
  <c r="G18" i="72"/>
  <c r="G73" i="72"/>
  <c r="L22" i="72"/>
  <c r="G53" i="72"/>
  <c r="G69" i="72"/>
  <c r="L47" i="72"/>
  <c r="G13" i="72"/>
  <c r="D133" i="97"/>
  <c r="D168" i="97" s="1"/>
  <c r="D177" i="97" s="1"/>
  <c r="J133" i="97"/>
  <c r="J168" i="97" s="1"/>
  <c r="J177" i="97" s="1"/>
  <c r="N133" i="97"/>
  <c r="N168" i="97" s="1"/>
  <c r="G168" i="96"/>
  <c r="G177" i="96" s="1"/>
  <c r="Q106" i="96"/>
  <c r="G37" i="98" l="1"/>
  <c r="G12" i="98"/>
  <c r="H160" i="82"/>
  <c r="G41" i="87"/>
  <c r="G91" i="87"/>
  <c r="K194" i="81"/>
  <c r="F205" i="87"/>
  <c r="L70" i="81"/>
  <c r="G16" i="87"/>
  <c r="L21" i="87"/>
  <c r="L62" i="87"/>
  <c r="L16" i="87"/>
  <c r="K31" i="87"/>
  <c r="L10" i="87" s="1"/>
  <c r="M120" i="87"/>
  <c r="M110" i="98"/>
  <c r="F31" i="87"/>
  <c r="F192" i="87" s="1"/>
  <c r="H101" i="87"/>
  <c r="H45" i="87"/>
  <c r="H97" i="87"/>
  <c r="F56" i="87"/>
  <c r="G45" i="87" s="1"/>
  <c r="G24" i="87"/>
  <c r="H120" i="87"/>
  <c r="G99" i="87"/>
  <c r="D49" i="98"/>
  <c r="D25" i="98"/>
  <c r="D75" i="98"/>
  <c r="D75" i="87"/>
  <c r="H99" i="87"/>
  <c r="D25" i="87"/>
  <c r="M97" i="98"/>
  <c r="M45" i="87"/>
  <c r="D101" i="98"/>
  <c r="H131" i="86"/>
  <c r="M131" i="86"/>
  <c r="D50" i="98"/>
  <c r="M100" i="98"/>
  <c r="H100" i="98"/>
  <c r="M131" i="83"/>
  <c r="H131" i="83"/>
  <c r="M102" i="98"/>
  <c r="H102" i="98"/>
  <c r="M95" i="80"/>
  <c r="H95" i="80"/>
  <c r="M95" i="84"/>
  <c r="H95" i="84"/>
  <c r="M131" i="85"/>
  <c r="H131" i="85"/>
  <c r="D21" i="87"/>
  <c r="H96" i="87"/>
  <c r="M96" i="87"/>
  <c r="M95" i="78"/>
  <c r="H95" i="78"/>
  <c r="D99" i="98"/>
  <c r="M99" i="98"/>
  <c r="H99" i="98"/>
  <c r="D24" i="98"/>
  <c r="M131" i="81"/>
  <c r="H131" i="81"/>
  <c r="H100" i="87"/>
  <c r="M100" i="87"/>
  <c r="M95" i="73"/>
  <c r="H95" i="73"/>
  <c r="M95" i="81"/>
  <c r="H95" i="81"/>
  <c r="H95" i="72"/>
  <c r="M95" i="72"/>
  <c r="M131" i="75"/>
  <c r="H131" i="75"/>
  <c r="M131" i="77"/>
  <c r="H131" i="77"/>
  <c r="H131" i="78"/>
  <c r="M131" i="78"/>
  <c r="H131" i="80"/>
  <c r="M131" i="80"/>
  <c r="H131" i="98"/>
  <c r="M95" i="82"/>
  <c r="H95" i="82"/>
  <c r="H131" i="84"/>
  <c r="M131" i="84"/>
  <c r="M103" i="98"/>
  <c r="H103" i="98"/>
  <c r="H20" i="98"/>
  <c r="M20" i="98"/>
  <c r="D71" i="98"/>
  <c r="M96" i="98"/>
  <c r="H96" i="98"/>
  <c r="D26" i="98"/>
  <c r="M101" i="98"/>
  <c r="H101" i="98"/>
  <c r="D120" i="98"/>
  <c r="M120" i="98"/>
  <c r="H120" i="98"/>
  <c r="M131" i="74"/>
  <c r="H131" i="74"/>
  <c r="M131" i="82"/>
  <c r="H131" i="82"/>
  <c r="H95" i="86"/>
  <c r="M95" i="86"/>
  <c r="H110" i="87"/>
  <c r="M110" i="87"/>
  <c r="M95" i="77"/>
  <c r="H95" i="77"/>
  <c r="M95" i="75"/>
  <c r="H95" i="75"/>
  <c r="D54" i="98"/>
  <c r="M104" i="98"/>
  <c r="H104" i="98"/>
  <c r="H20" i="87"/>
  <c r="M20" i="87"/>
  <c r="M131" i="73"/>
  <c r="H131" i="73"/>
  <c r="C95" i="98"/>
  <c r="H70" i="98"/>
  <c r="M70" i="98"/>
  <c r="M70" i="87"/>
  <c r="H70" i="87"/>
  <c r="M95" i="74"/>
  <c r="H95" i="74"/>
  <c r="H131" i="72"/>
  <c r="M131" i="72"/>
  <c r="H95" i="83"/>
  <c r="M95" i="83"/>
  <c r="H95" i="85"/>
  <c r="M95" i="85"/>
  <c r="H98" i="87"/>
  <c r="M98" i="87"/>
  <c r="D48" i="87"/>
  <c r="D98" i="87"/>
  <c r="D73" i="87"/>
  <c r="G15" i="98"/>
  <c r="G90" i="98"/>
  <c r="G40" i="98"/>
  <c r="G66" i="98"/>
  <c r="Z6" i="84"/>
  <c r="M185" i="84"/>
  <c r="Z6" i="73"/>
  <c r="M185" i="73"/>
  <c r="Z6" i="78"/>
  <c r="M185" i="78"/>
  <c r="Z6" i="72"/>
  <c r="M185" i="72"/>
  <c r="Z6" i="74"/>
  <c r="M185" i="74"/>
  <c r="Z6" i="87"/>
  <c r="M185" i="87"/>
  <c r="Z6" i="86"/>
  <c r="M185" i="86"/>
  <c r="Z6" i="80"/>
  <c r="M185" i="80"/>
  <c r="Z6" i="77"/>
  <c r="M185" i="77"/>
  <c r="Z6" i="85"/>
  <c r="M185" i="85"/>
  <c r="Z6" i="81"/>
  <c r="M185" i="81"/>
  <c r="L19" i="98"/>
  <c r="G36" i="98"/>
  <c r="G19" i="98"/>
  <c r="G44" i="98"/>
  <c r="G69" i="98"/>
  <c r="L87" i="87"/>
  <c r="L37" i="87"/>
  <c r="K201" i="87"/>
  <c r="L91" i="87"/>
  <c r="L66" i="87"/>
  <c r="L40" i="87"/>
  <c r="L90" i="87"/>
  <c r="L65" i="87"/>
  <c r="K205" i="87"/>
  <c r="L15" i="87"/>
  <c r="M170" i="98"/>
  <c r="G16" i="98"/>
  <c r="G91" i="98"/>
  <c r="G11" i="87"/>
  <c r="G39" i="98"/>
  <c r="G64" i="98"/>
  <c r="G89" i="98"/>
  <c r="L13" i="87"/>
  <c r="L17" i="98"/>
  <c r="G14" i="87"/>
  <c r="F203" i="87"/>
  <c r="G20" i="72"/>
  <c r="K135" i="82"/>
  <c r="K233" i="82" s="1"/>
  <c r="L38" i="87"/>
  <c r="K202" i="87"/>
  <c r="G42" i="98"/>
  <c r="G92" i="98"/>
  <c r="G63" i="87"/>
  <c r="G88" i="87"/>
  <c r="L69" i="98"/>
  <c r="F200" i="87"/>
  <c r="G13" i="87"/>
  <c r="F202" i="87"/>
  <c r="L94" i="98"/>
  <c r="L69" i="87"/>
  <c r="L19" i="87"/>
  <c r="L40" i="98"/>
  <c r="G61" i="87"/>
  <c r="G67" i="98"/>
  <c r="G86" i="87"/>
  <c r="L65" i="98"/>
  <c r="L90" i="98"/>
  <c r="L44" i="87"/>
  <c r="L94" i="87"/>
  <c r="K194" i="72"/>
  <c r="L60" i="72"/>
  <c r="L39" i="98"/>
  <c r="L14" i="98"/>
  <c r="G65" i="87"/>
  <c r="L89" i="98"/>
  <c r="G89" i="87"/>
  <c r="G39" i="87"/>
  <c r="F56" i="98"/>
  <c r="G45" i="98" s="1"/>
  <c r="L70" i="78"/>
  <c r="G10" i="72"/>
  <c r="K194" i="78"/>
  <c r="L20" i="72"/>
  <c r="G11" i="98"/>
  <c r="F85" i="98"/>
  <c r="G61" i="98"/>
  <c r="H170" i="87"/>
  <c r="L10" i="72"/>
  <c r="M170" i="87"/>
  <c r="M228" i="78"/>
  <c r="K206" i="87"/>
  <c r="L92" i="87"/>
  <c r="L17" i="87"/>
  <c r="L42" i="87"/>
  <c r="H228" i="73"/>
  <c r="L42" i="98"/>
  <c r="L92" i="98"/>
  <c r="L61" i="98"/>
  <c r="L13" i="98"/>
  <c r="L63" i="98"/>
  <c r="K194" i="84"/>
  <c r="L36" i="98"/>
  <c r="G90" i="87"/>
  <c r="F204" i="87"/>
  <c r="G15" i="87"/>
  <c r="L88" i="98"/>
  <c r="F85" i="87"/>
  <c r="F106" i="87" s="1"/>
  <c r="G95" i="87" s="1"/>
  <c r="L11" i="98"/>
  <c r="F210" i="73"/>
  <c r="G200" i="73" s="1"/>
  <c r="K194" i="86"/>
  <c r="G63" i="98"/>
  <c r="G38" i="98"/>
  <c r="G88" i="98"/>
  <c r="G13" i="98"/>
  <c r="M228" i="82"/>
  <c r="H228" i="82"/>
  <c r="L12" i="98"/>
  <c r="H135" i="82"/>
  <c r="G125" i="82"/>
  <c r="L37" i="98"/>
  <c r="L62" i="98"/>
  <c r="L86" i="87"/>
  <c r="L45" i="81"/>
  <c r="L35" i="81"/>
  <c r="K200" i="87"/>
  <c r="L36" i="87"/>
  <c r="L11" i="87"/>
  <c r="G45" i="78"/>
  <c r="F228" i="87"/>
  <c r="M161" i="98"/>
  <c r="H161" i="98"/>
  <c r="H228" i="80"/>
  <c r="H220" i="87"/>
  <c r="H228" i="78"/>
  <c r="M228" i="73"/>
  <c r="M160" i="85"/>
  <c r="M160" i="72"/>
  <c r="M160" i="77"/>
  <c r="C135" i="74"/>
  <c r="M135" i="74" s="1"/>
  <c r="H160" i="74"/>
  <c r="M160" i="74"/>
  <c r="C135" i="75"/>
  <c r="C233" i="75" s="1"/>
  <c r="M160" i="75"/>
  <c r="H160" i="75"/>
  <c r="C135" i="81"/>
  <c r="H135" i="81" s="1"/>
  <c r="M160" i="81"/>
  <c r="H160" i="81"/>
  <c r="C135" i="78"/>
  <c r="M135" i="78" s="1"/>
  <c r="H160" i="78"/>
  <c r="M160" i="78"/>
  <c r="C135" i="80"/>
  <c r="M135" i="80" s="1"/>
  <c r="M160" i="80"/>
  <c r="H160" i="80"/>
  <c r="C135" i="86"/>
  <c r="C233" i="86" s="1"/>
  <c r="M160" i="86"/>
  <c r="H160" i="86"/>
  <c r="C135" i="87"/>
  <c r="D125" i="87" s="1"/>
  <c r="H160" i="87"/>
  <c r="M160" i="87"/>
  <c r="M160" i="98"/>
  <c r="H160" i="98"/>
  <c r="C135" i="84"/>
  <c r="H135" i="84" s="1"/>
  <c r="H160" i="84"/>
  <c r="M160" i="84"/>
  <c r="C135" i="73"/>
  <c r="M135" i="73" s="1"/>
  <c r="M160" i="73"/>
  <c r="H160" i="73"/>
  <c r="H164" i="98"/>
  <c r="M164" i="98"/>
  <c r="H170" i="98"/>
  <c r="H152" i="98"/>
  <c r="C135" i="98"/>
  <c r="D125" i="98" s="1"/>
  <c r="M228" i="81"/>
  <c r="H228" i="81"/>
  <c r="C228" i="87"/>
  <c r="F135" i="98"/>
  <c r="M228" i="80"/>
  <c r="M222" i="87"/>
  <c r="H222" i="87"/>
  <c r="D128" i="98"/>
  <c r="M137" i="98"/>
  <c r="D128" i="87"/>
  <c r="M137" i="87"/>
  <c r="M214" i="87"/>
  <c r="H214" i="87"/>
  <c r="M215" i="87"/>
  <c r="H215" i="87"/>
  <c r="M226" i="87"/>
  <c r="H226" i="87"/>
  <c r="H152" i="87"/>
  <c r="H223" i="87"/>
  <c r="M223" i="87"/>
  <c r="H217" i="87"/>
  <c r="M217" i="87"/>
  <c r="M216" i="87"/>
  <c r="H216" i="87"/>
  <c r="M218" i="87"/>
  <c r="H218" i="87"/>
  <c r="M219" i="87"/>
  <c r="H219" i="87"/>
  <c r="G127" i="87"/>
  <c r="H137" i="87"/>
  <c r="G127" i="98"/>
  <c r="H137" i="98"/>
  <c r="G128" i="98"/>
  <c r="M228" i="86"/>
  <c r="H228" i="86"/>
  <c r="M228" i="85"/>
  <c r="H228" i="85"/>
  <c r="H135" i="85"/>
  <c r="M135" i="85"/>
  <c r="M228" i="84"/>
  <c r="H228" i="84"/>
  <c r="M228" i="83"/>
  <c r="H228" i="83"/>
  <c r="M228" i="77"/>
  <c r="H228" i="77"/>
  <c r="M135" i="77"/>
  <c r="H135" i="77"/>
  <c r="D125" i="77"/>
  <c r="C233" i="77"/>
  <c r="M228" i="75"/>
  <c r="H228" i="75"/>
  <c r="M228" i="74"/>
  <c r="H228" i="74"/>
  <c r="H135" i="72"/>
  <c r="M135" i="72"/>
  <c r="M228" i="72"/>
  <c r="H228" i="72"/>
  <c r="K135" i="98"/>
  <c r="L128" i="98"/>
  <c r="K85" i="98"/>
  <c r="L35" i="82"/>
  <c r="K196" i="83"/>
  <c r="L45" i="83"/>
  <c r="K56" i="87"/>
  <c r="L35" i="87" s="1"/>
  <c r="G101" i="98"/>
  <c r="D96" i="87"/>
  <c r="D71" i="87"/>
  <c r="D46" i="87"/>
  <c r="D53" i="98"/>
  <c r="D78" i="98"/>
  <c r="D28" i="98"/>
  <c r="D103" i="98"/>
  <c r="L93" i="87"/>
  <c r="K207" i="87"/>
  <c r="L68" i="87"/>
  <c r="L43" i="87"/>
  <c r="L93" i="98"/>
  <c r="L177" i="97"/>
  <c r="L43" i="98"/>
  <c r="E133" i="97"/>
  <c r="E168" i="97" s="1"/>
  <c r="G10" i="82"/>
  <c r="J177" i="96"/>
  <c r="K210" i="84"/>
  <c r="L217" i="84" s="1"/>
  <c r="L60" i="86"/>
  <c r="F133" i="97"/>
  <c r="F168" i="97" s="1"/>
  <c r="F177" i="97" s="1"/>
  <c r="L73" i="87"/>
  <c r="L60" i="84"/>
  <c r="L60" i="77"/>
  <c r="K81" i="98"/>
  <c r="L60" i="98" s="1"/>
  <c r="F135" i="87"/>
  <c r="L70" i="80"/>
  <c r="K56" i="98"/>
  <c r="L45" i="98" s="1"/>
  <c r="L35" i="75"/>
  <c r="H177" i="97"/>
  <c r="K210" i="75"/>
  <c r="L214" i="75" s="1"/>
  <c r="G45" i="82"/>
  <c r="F81" i="98"/>
  <c r="G60" i="98" s="1"/>
  <c r="G70" i="78"/>
  <c r="G92" i="87"/>
  <c r="F206" i="87"/>
  <c r="F106" i="80"/>
  <c r="G145" i="80" s="1"/>
  <c r="L45" i="84"/>
  <c r="K232" i="83"/>
  <c r="K133" i="83"/>
  <c r="K168" i="83" s="1"/>
  <c r="L68" i="98"/>
  <c r="K31" i="98"/>
  <c r="L20" i="98" s="1"/>
  <c r="G76" i="98"/>
  <c r="G26" i="98"/>
  <c r="K131" i="87"/>
  <c r="M131" i="87" s="1"/>
  <c r="F131" i="87"/>
  <c r="H131" i="87" s="1"/>
  <c r="K135" i="87"/>
  <c r="L125" i="87" s="1"/>
  <c r="F95" i="87"/>
  <c r="H95" i="87" s="1"/>
  <c r="L10" i="81"/>
  <c r="G72" i="87"/>
  <c r="G47" i="87"/>
  <c r="L98" i="87"/>
  <c r="L48" i="87"/>
  <c r="K95" i="87"/>
  <c r="M95" i="87" s="1"/>
  <c r="G24" i="98"/>
  <c r="K106" i="81"/>
  <c r="L85" i="81" s="1"/>
  <c r="G99" i="98"/>
  <c r="G74" i="98"/>
  <c r="K131" i="98"/>
  <c r="M131" i="98" s="1"/>
  <c r="F95" i="98"/>
  <c r="K85" i="87"/>
  <c r="G17" i="87"/>
  <c r="G67" i="87"/>
  <c r="G42" i="87"/>
  <c r="K210" i="81"/>
  <c r="L226" i="81" s="1"/>
  <c r="L128" i="87"/>
  <c r="L127" i="87"/>
  <c r="K203" i="87"/>
  <c r="L64" i="87"/>
  <c r="L89" i="87"/>
  <c r="L14" i="87"/>
  <c r="F210" i="80"/>
  <c r="G218" i="80" s="1"/>
  <c r="L104" i="98"/>
  <c r="L79" i="98"/>
  <c r="L29" i="98"/>
  <c r="K95" i="98"/>
  <c r="L54" i="98"/>
  <c r="L21" i="98"/>
  <c r="L96" i="98"/>
  <c r="L71" i="98"/>
  <c r="F210" i="75"/>
  <c r="G220" i="75" s="1"/>
  <c r="F210" i="72"/>
  <c r="G203" i="72" s="1"/>
  <c r="F233" i="86"/>
  <c r="G125" i="86"/>
  <c r="F106" i="86"/>
  <c r="G85" i="86" s="1"/>
  <c r="K210" i="86"/>
  <c r="L201" i="86" s="1"/>
  <c r="F210" i="86"/>
  <c r="G200" i="86" s="1"/>
  <c r="K233" i="86"/>
  <c r="L125" i="86"/>
  <c r="K192" i="86"/>
  <c r="L20" i="86"/>
  <c r="F193" i="86"/>
  <c r="G35" i="86"/>
  <c r="L10" i="86"/>
  <c r="G45" i="86"/>
  <c r="K106" i="86"/>
  <c r="F192" i="86"/>
  <c r="G20" i="86"/>
  <c r="K193" i="86"/>
  <c r="L45" i="86"/>
  <c r="L35" i="86"/>
  <c r="F210" i="85"/>
  <c r="G200" i="85" s="1"/>
  <c r="F192" i="85"/>
  <c r="G10" i="85"/>
  <c r="K193" i="85"/>
  <c r="G20" i="85"/>
  <c r="F233" i="85"/>
  <c r="G125" i="85"/>
  <c r="L45" i="85"/>
  <c r="K210" i="85"/>
  <c r="C233" i="85"/>
  <c r="D125" i="85"/>
  <c r="F106" i="85"/>
  <c r="G85" i="85" s="1"/>
  <c r="K233" i="85"/>
  <c r="L125" i="85"/>
  <c r="K106" i="85"/>
  <c r="F194" i="85"/>
  <c r="G60" i="85"/>
  <c r="F233" i="84"/>
  <c r="G125" i="84"/>
  <c r="F106" i="84"/>
  <c r="G95" i="84" s="1"/>
  <c r="K233" i="84"/>
  <c r="L125" i="84"/>
  <c r="K192" i="84"/>
  <c r="F210" i="84"/>
  <c r="G200" i="84" s="1"/>
  <c r="F193" i="84"/>
  <c r="L20" i="84"/>
  <c r="L10" i="84"/>
  <c r="K193" i="84"/>
  <c r="F192" i="84"/>
  <c r="K106" i="84"/>
  <c r="L131" i="84" s="1"/>
  <c r="G10" i="84"/>
  <c r="G20" i="84"/>
  <c r="G45" i="84"/>
  <c r="F233" i="83"/>
  <c r="G125" i="83"/>
  <c r="L125" i="83"/>
  <c r="F192" i="83"/>
  <c r="G10" i="83"/>
  <c r="L60" i="83"/>
  <c r="L20" i="83"/>
  <c r="L10" i="83"/>
  <c r="F194" i="83"/>
  <c r="L95" i="83"/>
  <c r="L131" i="83"/>
  <c r="F106" i="83"/>
  <c r="G81" i="83" s="1"/>
  <c r="L35" i="83"/>
  <c r="G60" i="83"/>
  <c r="L206" i="83"/>
  <c r="G20" i="83"/>
  <c r="L70" i="83"/>
  <c r="L31" i="83"/>
  <c r="F210" i="83"/>
  <c r="G208" i="83" s="1"/>
  <c r="F193" i="83"/>
  <c r="G35" i="83"/>
  <c r="K210" i="82"/>
  <c r="L208" i="82" s="1"/>
  <c r="C233" i="82"/>
  <c r="H233" i="82" s="1"/>
  <c r="D125" i="82"/>
  <c r="F193" i="82"/>
  <c r="K106" i="82"/>
  <c r="L85" i="82" s="1"/>
  <c r="F106" i="82"/>
  <c r="G131" i="82" s="1"/>
  <c r="K194" i="82"/>
  <c r="L60" i="82"/>
  <c r="F194" i="82"/>
  <c r="G70" i="82"/>
  <c r="F210" i="82"/>
  <c r="G203" i="82" s="1"/>
  <c r="K193" i="82"/>
  <c r="F192" i="82"/>
  <c r="G10" i="98"/>
  <c r="G70" i="98"/>
  <c r="K194" i="87"/>
  <c r="L60" i="87"/>
  <c r="G70" i="87"/>
  <c r="L70" i="87"/>
  <c r="F194" i="87"/>
  <c r="F233" i="81"/>
  <c r="G125" i="81"/>
  <c r="F106" i="81"/>
  <c r="G85" i="81" s="1"/>
  <c r="F192" i="81"/>
  <c r="G20" i="81"/>
  <c r="F210" i="81"/>
  <c r="G208" i="81" s="1"/>
  <c r="K233" i="81"/>
  <c r="L125" i="81"/>
  <c r="K192" i="81"/>
  <c r="G60" i="80"/>
  <c r="L20" i="80"/>
  <c r="F233" i="80"/>
  <c r="G125" i="80"/>
  <c r="F192" i="80"/>
  <c r="F194" i="80"/>
  <c r="L35" i="80"/>
  <c r="K106" i="80"/>
  <c r="L31" i="80" s="1"/>
  <c r="K194" i="80"/>
  <c r="G10" i="80"/>
  <c r="K192" i="80"/>
  <c r="K233" i="80"/>
  <c r="L125" i="80"/>
  <c r="K210" i="80"/>
  <c r="L208" i="80" s="1"/>
  <c r="F193" i="80"/>
  <c r="G35" i="80"/>
  <c r="K193" i="80"/>
  <c r="G20" i="78"/>
  <c r="L45" i="78"/>
  <c r="F233" i="78"/>
  <c r="G125" i="78"/>
  <c r="F106" i="78"/>
  <c r="G85" i="78" s="1"/>
  <c r="K193" i="78"/>
  <c r="F210" i="78"/>
  <c r="G200" i="78" s="1"/>
  <c r="K106" i="78"/>
  <c r="F193" i="78"/>
  <c r="K192" i="78"/>
  <c r="L20" i="78"/>
  <c r="K210" i="78"/>
  <c r="L200" i="78" s="1"/>
  <c r="K233" i="78"/>
  <c r="L125" i="78"/>
  <c r="F192" i="78"/>
  <c r="F194" i="78"/>
  <c r="F233" i="77"/>
  <c r="G125" i="77"/>
  <c r="K233" i="77"/>
  <c r="L125" i="77"/>
  <c r="K194" i="77"/>
  <c r="K193" i="77"/>
  <c r="L35" i="77"/>
  <c r="K106" i="77"/>
  <c r="L45" i="77"/>
  <c r="F106" i="77"/>
  <c r="G85" i="77" s="1"/>
  <c r="F192" i="77"/>
  <c r="G20" i="77"/>
  <c r="K192" i="77"/>
  <c r="F210" i="77"/>
  <c r="G202" i="77" s="1"/>
  <c r="F193" i="77"/>
  <c r="G45" i="77"/>
  <c r="K210" i="77"/>
  <c r="L208" i="77" s="1"/>
  <c r="L20" i="77"/>
  <c r="K192" i="75"/>
  <c r="L20" i="75"/>
  <c r="F233" i="75"/>
  <c r="G125" i="75"/>
  <c r="K233" i="75"/>
  <c r="L125" i="75"/>
  <c r="F192" i="75"/>
  <c r="F193" i="75"/>
  <c r="G45" i="75"/>
  <c r="F194" i="75"/>
  <c r="G70" i="75"/>
  <c r="G60" i="75"/>
  <c r="F106" i="75"/>
  <c r="G81" i="75" s="1"/>
  <c r="G20" i="75"/>
  <c r="K193" i="75"/>
  <c r="L10" i="75"/>
  <c r="K106" i="75"/>
  <c r="F10" i="102" s="1"/>
  <c r="N10" i="102" s="1"/>
  <c r="Q10" i="102" s="1"/>
  <c r="F233" i="74"/>
  <c r="G125" i="74"/>
  <c r="F210" i="74"/>
  <c r="G200" i="74" s="1"/>
  <c r="F106" i="74"/>
  <c r="G131" i="74" s="1"/>
  <c r="K194" i="74"/>
  <c r="K233" i="74"/>
  <c r="L125" i="74"/>
  <c r="F196" i="74"/>
  <c r="G196" i="74" s="1"/>
  <c r="K192" i="74"/>
  <c r="L10" i="74"/>
  <c r="K210" i="74"/>
  <c r="L207" i="74" s="1"/>
  <c r="K106" i="74"/>
  <c r="L60" i="74"/>
  <c r="F233" i="73"/>
  <c r="G125" i="73"/>
  <c r="K194" i="73"/>
  <c r="L70" i="73"/>
  <c r="K192" i="73"/>
  <c r="L10" i="73"/>
  <c r="F106" i="73"/>
  <c r="G95" i="73" s="1"/>
  <c r="F192" i="73"/>
  <c r="G10" i="73"/>
  <c r="F193" i="73"/>
  <c r="G45" i="73"/>
  <c r="K210" i="73"/>
  <c r="L204" i="73" s="1"/>
  <c r="G35" i="73"/>
  <c r="K106" i="73"/>
  <c r="K233" i="73"/>
  <c r="L125" i="73"/>
  <c r="L20" i="73"/>
  <c r="K233" i="72"/>
  <c r="L125" i="72"/>
  <c r="K210" i="72"/>
  <c r="L200" i="72" s="1"/>
  <c r="K106" i="72"/>
  <c r="F7" i="102" s="1"/>
  <c r="F106" i="72"/>
  <c r="G95" i="72" s="1"/>
  <c r="L45" i="72"/>
  <c r="F233" i="72"/>
  <c r="G125" i="72"/>
  <c r="F194" i="72"/>
  <c r="G70" i="72"/>
  <c r="C233" i="72"/>
  <c r="D125" i="72"/>
  <c r="F193" i="72"/>
  <c r="K193" i="72"/>
  <c r="G60" i="72"/>
  <c r="G45" i="72"/>
  <c r="N177" i="97"/>
  <c r="G177" i="97"/>
  <c r="O177" i="97"/>
  <c r="Q133" i="96"/>
  <c r="Q168" i="96" s="1"/>
  <c r="L56" i="85" l="1"/>
  <c r="F15" i="102"/>
  <c r="N15" i="102" s="1"/>
  <c r="Q15" i="102" s="1"/>
  <c r="L85" i="78"/>
  <c r="F12" i="102"/>
  <c r="N12" i="102" s="1"/>
  <c r="Q12" i="102" s="1"/>
  <c r="L81" i="74"/>
  <c r="F9" i="102"/>
  <c r="N9" i="102" s="1"/>
  <c r="Q9" i="102" s="1"/>
  <c r="L56" i="77"/>
  <c r="F11" i="102"/>
  <c r="N11" i="102" s="1"/>
  <c r="Q11" i="102" s="1"/>
  <c r="L95" i="73"/>
  <c r="F8" i="102"/>
  <c r="N8" i="102" s="1"/>
  <c r="Q8" i="102" s="1"/>
  <c r="L56" i="86"/>
  <c r="F16" i="102"/>
  <c r="N16" i="102" s="1"/>
  <c r="Q16" i="102" s="1"/>
  <c r="N7" i="102"/>
  <c r="G10" i="87"/>
  <c r="L20" i="87"/>
  <c r="K192" i="87"/>
  <c r="G20" i="87"/>
  <c r="F193" i="87"/>
  <c r="G35" i="87"/>
  <c r="M95" i="98"/>
  <c r="H95" i="98"/>
  <c r="G35" i="98"/>
  <c r="G205" i="73"/>
  <c r="G220" i="73"/>
  <c r="G206" i="73"/>
  <c r="G210" i="73"/>
  <c r="G207" i="73"/>
  <c r="G221" i="73"/>
  <c r="G222" i="73"/>
  <c r="G204" i="73"/>
  <c r="G225" i="73"/>
  <c r="G228" i="73"/>
  <c r="K196" i="72"/>
  <c r="L196" i="72" s="1"/>
  <c r="G217" i="73"/>
  <c r="G223" i="73"/>
  <c r="G216" i="73"/>
  <c r="G215" i="73"/>
  <c r="G201" i="73"/>
  <c r="G208" i="73"/>
  <c r="G203" i="73"/>
  <c r="G219" i="73"/>
  <c r="G226" i="73"/>
  <c r="G202" i="73"/>
  <c r="F106" i="98"/>
  <c r="G56" i="98" s="1"/>
  <c r="G224" i="73"/>
  <c r="G214" i="73"/>
  <c r="G218" i="73"/>
  <c r="M135" i="82"/>
  <c r="L125" i="82"/>
  <c r="M135" i="81"/>
  <c r="M135" i="75"/>
  <c r="D125" i="81"/>
  <c r="C233" i="87"/>
  <c r="M135" i="98"/>
  <c r="H135" i="75"/>
  <c r="H135" i="87"/>
  <c r="D125" i="74"/>
  <c r="C233" i="74"/>
  <c r="M233" i="74" s="1"/>
  <c r="D125" i="86"/>
  <c r="H135" i="74"/>
  <c r="H228" i="87"/>
  <c r="C233" i="81"/>
  <c r="H233" i="81" s="1"/>
  <c r="C233" i="78"/>
  <c r="H233" i="78" s="1"/>
  <c r="D125" i="84"/>
  <c r="C233" i="84"/>
  <c r="M233" i="84" s="1"/>
  <c r="D125" i="78"/>
  <c r="H135" i="78"/>
  <c r="M135" i="84"/>
  <c r="K193" i="87"/>
  <c r="L70" i="98"/>
  <c r="G223" i="75"/>
  <c r="G219" i="75"/>
  <c r="G223" i="72"/>
  <c r="G218" i="75"/>
  <c r="G224" i="72"/>
  <c r="G207" i="75"/>
  <c r="G207" i="72"/>
  <c r="G221" i="75"/>
  <c r="K106" i="98"/>
  <c r="L216" i="84"/>
  <c r="L203" i="75"/>
  <c r="L226" i="84"/>
  <c r="K210" i="87"/>
  <c r="L204" i="87" s="1"/>
  <c r="M135" i="86"/>
  <c r="H135" i="86"/>
  <c r="M233" i="82"/>
  <c r="L215" i="75"/>
  <c r="L45" i="87"/>
  <c r="F210" i="87"/>
  <c r="G215" i="87" s="1"/>
  <c r="G228" i="72"/>
  <c r="G205" i="72"/>
  <c r="G206" i="72"/>
  <c r="G219" i="72"/>
  <c r="G214" i="75"/>
  <c r="G217" i="75"/>
  <c r="G221" i="72"/>
  <c r="G218" i="72"/>
  <c r="G226" i="72"/>
  <c r="G228" i="75"/>
  <c r="G224" i="75"/>
  <c r="G215" i="75"/>
  <c r="G201" i="72"/>
  <c r="G202" i="72"/>
  <c r="G204" i="72"/>
  <c r="G214" i="72"/>
  <c r="G222" i="72"/>
  <c r="G204" i="75"/>
  <c r="G208" i="75"/>
  <c r="G225" i="75"/>
  <c r="G222" i="75"/>
  <c r="G203" i="75"/>
  <c r="G201" i="75"/>
  <c r="G216" i="75"/>
  <c r="G202" i="75"/>
  <c r="G210" i="75"/>
  <c r="G200" i="72"/>
  <c r="G210" i="72"/>
  <c r="G216" i="72"/>
  <c r="G225" i="72"/>
  <c r="G206" i="75"/>
  <c r="G205" i="75"/>
  <c r="G226" i="75"/>
  <c r="G215" i="72"/>
  <c r="G220" i="72"/>
  <c r="G208" i="72"/>
  <c r="G217" i="72"/>
  <c r="G200" i="75"/>
  <c r="L125" i="98"/>
  <c r="D125" i="80"/>
  <c r="C233" i="80"/>
  <c r="H233" i="80" s="1"/>
  <c r="D125" i="75"/>
  <c r="D125" i="73"/>
  <c r="C233" i="73"/>
  <c r="H233" i="73" s="1"/>
  <c r="H135" i="73"/>
  <c r="H135" i="98"/>
  <c r="H135" i="80"/>
  <c r="G31" i="84"/>
  <c r="G131" i="86"/>
  <c r="M228" i="87"/>
  <c r="K233" i="87"/>
  <c r="G125" i="98"/>
  <c r="M135" i="87"/>
  <c r="F233" i="87"/>
  <c r="G125" i="87"/>
  <c r="M233" i="86"/>
  <c r="H233" i="86"/>
  <c r="M233" i="85"/>
  <c r="H233" i="85"/>
  <c r="H233" i="77"/>
  <c r="M233" i="77"/>
  <c r="H233" i="75"/>
  <c r="M233" i="75"/>
  <c r="M233" i="72"/>
  <c r="H233" i="72"/>
  <c r="L202" i="82"/>
  <c r="G56" i="84"/>
  <c r="G131" i="84"/>
  <c r="L200" i="82"/>
  <c r="L228" i="84"/>
  <c r="L223" i="84"/>
  <c r="L225" i="84"/>
  <c r="L200" i="84"/>
  <c r="L203" i="84"/>
  <c r="L210" i="84"/>
  <c r="L204" i="84"/>
  <c r="L220" i="84"/>
  <c r="L214" i="84"/>
  <c r="L221" i="84"/>
  <c r="L202" i="84"/>
  <c r="L208" i="84"/>
  <c r="L218" i="84"/>
  <c r="L215" i="84"/>
  <c r="L219" i="84"/>
  <c r="L205" i="84"/>
  <c r="L207" i="84"/>
  <c r="L222" i="84"/>
  <c r="L224" i="84"/>
  <c r="L207" i="72"/>
  <c r="L221" i="75"/>
  <c r="L205" i="75"/>
  <c r="L216" i="75"/>
  <c r="L206" i="75"/>
  <c r="L219" i="75"/>
  <c r="L200" i="75"/>
  <c r="L228" i="75"/>
  <c r="L220" i="75"/>
  <c r="L201" i="75"/>
  <c r="L208" i="75"/>
  <c r="L218" i="75"/>
  <c r="E177" i="97"/>
  <c r="L201" i="84"/>
  <c r="L206" i="84"/>
  <c r="G201" i="85"/>
  <c r="G208" i="85"/>
  <c r="G205" i="85"/>
  <c r="G31" i="86"/>
  <c r="G228" i="85"/>
  <c r="G204" i="83"/>
  <c r="G163" i="80"/>
  <c r="G131" i="78"/>
  <c r="G85" i="75"/>
  <c r="G56" i="72"/>
  <c r="L31" i="77"/>
  <c r="L203" i="82"/>
  <c r="L207" i="82"/>
  <c r="L208" i="72"/>
  <c r="L35" i="98"/>
  <c r="L81" i="82"/>
  <c r="L131" i="77"/>
  <c r="L207" i="75"/>
  <c r="L224" i="75"/>
  <c r="L223" i="75"/>
  <c r="L226" i="75"/>
  <c r="L225" i="75"/>
  <c r="L222" i="75"/>
  <c r="L217" i="75"/>
  <c r="L210" i="75"/>
  <c r="L204" i="75"/>
  <c r="L202" i="75"/>
  <c r="L149" i="81"/>
  <c r="L95" i="77"/>
  <c r="L200" i="86"/>
  <c r="L56" i="84"/>
  <c r="L131" i="85"/>
  <c r="L85" i="85"/>
  <c r="L95" i="85"/>
  <c r="L162" i="81"/>
  <c r="L172" i="81"/>
  <c r="K133" i="81"/>
  <c r="L133" i="81" s="1"/>
  <c r="L142" i="81"/>
  <c r="L154" i="81"/>
  <c r="L31" i="81"/>
  <c r="L146" i="81"/>
  <c r="L174" i="81"/>
  <c r="L175" i="81"/>
  <c r="K232" i="81"/>
  <c r="L232" i="81" s="1"/>
  <c r="L56" i="81"/>
  <c r="L153" i="81"/>
  <c r="L228" i="77"/>
  <c r="L200" i="77"/>
  <c r="L208" i="73"/>
  <c r="L203" i="73"/>
  <c r="L201" i="73"/>
  <c r="L228" i="80"/>
  <c r="L85" i="80"/>
  <c r="L204" i="77"/>
  <c r="L85" i="73"/>
  <c r="L228" i="74"/>
  <c r="L131" i="73"/>
  <c r="L200" i="73"/>
  <c r="G31" i="82"/>
  <c r="G56" i="78"/>
  <c r="G150" i="80"/>
  <c r="G155" i="80"/>
  <c r="G207" i="77"/>
  <c r="G157" i="80"/>
  <c r="G31" i="78"/>
  <c r="G95" i="85"/>
  <c r="G205" i="86"/>
  <c r="G56" i="83"/>
  <c r="G165" i="80"/>
  <c r="G162" i="80"/>
  <c r="G31" i="80"/>
  <c r="G164" i="80"/>
  <c r="G147" i="80"/>
  <c r="G166" i="80"/>
  <c r="G172" i="80"/>
  <c r="F133" i="80"/>
  <c r="G133" i="80" s="1"/>
  <c r="G95" i="80"/>
  <c r="G56" i="80"/>
  <c r="G85" i="80"/>
  <c r="G175" i="80"/>
  <c r="G149" i="80"/>
  <c r="G106" i="80"/>
  <c r="G158" i="80"/>
  <c r="G131" i="80"/>
  <c r="G153" i="80"/>
  <c r="G140" i="80"/>
  <c r="G173" i="80"/>
  <c r="G156" i="80"/>
  <c r="G154" i="80"/>
  <c r="G81" i="80"/>
  <c r="G141" i="80"/>
  <c r="F232" i="80"/>
  <c r="G232" i="80" s="1"/>
  <c r="G146" i="80"/>
  <c r="G144" i="80"/>
  <c r="G142" i="80"/>
  <c r="G139" i="80"/>
  <c r="G217" i="80"/>
  <c r="G148" i="80"/>
  <c r="G174" i="80"/>
  <c r="G143" i="80"/>
  <c r="G161" i="80"/>
  <c r="G138" i="80"/>
  <c r="G200" i="80"/>
  <c r="G208" i="80"/>
  <c r="G206" i="80"/>
  <c r="G214" i="80"/>
  <c r="G219" i="80"/>
  <c r="G220" i="80"/>
  <c r="G202" i="80"/>
  <c r="G223" i="80"/>
  <c r="G222" i="80"/>
  <c r="G203" i="80"/>
  <c r="G225" i="80"/>
  <c r="G224" i="80"/>
  <c r="G228" i="80"/>
  <c r="G201" i="80"/>
  <c r="G215" i="80"/>
  <c r="G205" i="80"/>
  <c r="G210" i="80"/>
  <c r="G226" i="80"/>
  <c r="G95" i="77"/>
  <c r="G201" i="78"/>
  <c r="G203" i="78"/>
  <c r="G31" i="77"/>
  <c r="G202" i="78"/>
  <c r="G208" i="78"/>
  <c r="G206" i="78"/>
  <c r="G131" i="73"/>
  <c r="G201" i="74"/>
  <c r="G228" i="74"/>
  <c r="G208" i="74"/>
  <c r="G228" i="84"/>
  <c r="G85" i="84"/>
  <c r="G204" i="84"/>
  <c r="G202" i="84"/>
  <c r="L31" i="84"/>
  <c r="G56" i="86"/>
  <c r="G204" i="85"/>
  <c r="G131" i="83"/>
  <c r="G95" i="83"/>
  <c r="G200" i="83"/>
  <c r="G202" i="83"/>
  <c r="K234" i="83"/>
  <c r="K177" i="83"/>
  <c r="K235" i="83" s="1"/>
  <c r="G204" i="81"/>
  <c r="G206" i="81"/>
  <c r="L10" i="98"/>
  <c r="L150" i="81"/>
  <c r="L155" i="81"/>
  <c r="L156" i="81"/>
  <c r="L106" i="81"/>
  <c r="L141" i="81"/>
  <c r="L138" i="81"/>
  <c r="L165" i="81"/>
  <c r="L166" i="81"/>
  <c r="L173" i="81"/>
  <c r="L131" i="81"/>
  <c r="L157" i="81"/>
  <c r="L144" i="81"/>
  <c r="L143" i="81"/>
  <c r="L158" i="81"/>
  <c r="L217" i="81"/>
  <c r="L164" i="81"/>
  <c r="L140" i="81"/>
  <c r="L81" i="81"/>
  <c r="L95" i="81"/>
  <c r="L145" i="81"/>
  <c r="L139" i="81"/>
  <c r="L148" i="81"/>
  <c r="L147" i="81"/>
  <c r="L161" i="81"/>
  <c r="L163" i="81"/>
  <c r="L208" i="81"/>
  <c r="L205" i="81"/>
  <c r="K106" i="87"/>
  <c r="L81" i="87" s="1"/>
  <c r="L224" i="81"/>
  <c r="G200" i="81"/>
  <c r="L202" i="81"/>
  <c r="L214" i="81"/>
  <c r="G85" i="98"/>
  <c r="L223" i="81"/>
  <c r="L204" i="81"/>
  <c r="L221" i="81"/>
  <c r="L225" i="81"/>
  <c r="L210" i="81"/>
  <c r="L218" i="81"/>
  <c r="L206" i="81"/>
  <c r="G228" i="81"/>
  <c r="L222" i="81"/>
  <c r="L220" i="81"/>
  <c r="L201" i="81"/>
  <c r="L203" i="81"/>
  <c r="L215" i="81"/>
  <c r="L200" i="81"/>
  <c r="L216" i="81"/>
  <c r="G131" i="81"/>
  <c r="G31" i="81"/>
  <c r="L228" i="81"/>
  <c r="L207" i="81"/>
  <c r="L219" i="81"/>
  <c r="L56" i="80"/>
  <c r="L131" i="80"/>
  <c r="G204" i="80"/>
  <c r="G221" i="80"/>
  <c r="G216" i="80"/>
  <c r="G81" i="87"/>
  <c r="L81" i="80"/>
  <c r="G207" i="80"/>
  <c r="G131" i="87"/>
  <c r="G228" i="77"/>
  <c r="L203" i="77"/>
  <c r="L202" i="77"/>
  <c r="G56" i="77"/>
  <c r="L207" i="77"/>
  <c r="G131" i="77"/>
  <c r="L201" i="77"/>
  <c r="L205" i="77"/>
  <c r="G56" i="75"/>
  <c r="G31" i="75"/>
  <c r="G95" i="75"/>
  <c r="G131" i="75"/>
  <c r="G207" i="74"/>
  <c r="K232" i="86"/>
  <c r="L232" i="86" s="1"/>
  <c r="L173" i="86"/>
  <c r="L166" i="86"/>
  <c r="L174" i="86"/>
  <c r="L144" i="86"/>
  <c r="L153" i="86"/>
  <c r="L145" i="86"/>
  <c r="L106" i="86"/>
  <c r="L172" i="86"/>
  <c r="L162" i="86"/>
  <c r="L156" i="86"/>
  <c r="L148" i="86"/>
  <c r="L161" i="86"/>
  <c r="L158" i="86"/>
  <c r="L149" i="86"/>
  <c r="L141" i="86"/>
  <c r="L165" i="86"/>
  <c r="L157" i="86"/>
  <c r="L147" i="86"/>
  <c r="K133" i="86"/>
  <c r="L133" i="86" s="1"/>
  <c r="L163" i="86"/>
  <c r="L143" i="86"/>
  <c r="L154" i="86"/>
  <c r="L138" i="86"/>
  <c r="L164" i="86"/>
  <c r="L146" i="86"/>
  <c r="L139" i="86"/>
  <c r="L175" i="86"/>
  <c r="L150" i="86"/>
  <c r="L142" i="86"/>
  <c r="L155" i="86"/>
  <c r="L140" i="86"/>
  <c r="L95" i="86"/>
  <c r="L81" i="86"/>
  <c r="L210" i="86"/>
  <c r="L220" i="86"/>
  <c r="L216" i="86"/>
  <c r="L219" i="86"/>
  <c r="L205" i="86"/>
  <c r="L223" i="86"/>
  <c r="L225" i="86"/>
  <c r="L224" i="86"/>
  <c r="L217" i="86"/>
  <c r="L221" i="86"/>
  <c r="L226" i="86"/>
  <c r="L218" i="86"/>
  <c r="L208" i="86"/>
  <c r="L222" i="86"/>
  <c r="L214" i="86"/>
  <c r="L215" i="86"/>
  <c r="L206" i="86"/>
  <c r="L85" i="86"/>
  <c r="G95" i="86"/>
  <c r="L131" i="86"/>
  <c r="G210" i="86"/>
  <c r="G226" i="86"/>
  <c r="G225" i="86"/>
  <c r="G218" i="86"/>
  <c r="G222" i="86"/>
  <c r="G215" i="86"/>
  <c r="G221" i="86"/>
  <c r="G219" i="86"/>
  <c r="G223" i="86"/>
  <c r="G214" i="86"/>
  <c r="G220" i="86"/>
  <c r="G216" i="86"/>
  <c r="G202" i="86"/>
  <c r="G217" i="86"/>
  <c r="G207" i="86"/>
  <c r="G203" i="86"/>
  <c r="G206" i="86"/>
  <c r="G224" i="86"/>
  <c r="G204" i="86"/>
  <c r="G175" i="86"/>
  <c r="F232" i="86"/>
  <c r="G232" i="86" s="1"/>
  <c r="G158" i="86"/>
  <c r="G147" i="86"/>
  <c r="F133" i="86"/>
  <c r="G133" i="86" s="1"/>
  <c r="G154" i="86"/>
  <c r="G145" i="86"/>
  <c r="G155" i="86"/>
  <c r="G174" i="86"/>
  <c r="G165" i="86"/>
  <c r="G156" i="86"/>
  <c r="G146" i="86"/>
  <c r="G106" i="86"/>
  <c r="G149" i="86"/>
  <c r="G143" i="86"/>
  <c r="G172" i="86"/>
  <c r="G163" i="86"/>
  <c r="G139" i="86"/>
  <c r="G150" i="86"/>
  <c r="G142" i="86"/>
  <c r="G166" i="86"/>
  <c r="G157" i="86"/>
  <c r="G153" i="86"/>
  <c r="G140" i="86"/>
  <c r="G144" i="86"/>
  <c r="G173" i="86"/>
  <c r="G162" i="86"/>
  <c r="G141" i="86"/>
  <c r="G138" i="86"/>
  <c r="G148" i="86"/>
  <c r="G161" i="86"/>
  <c r="G81" i="86"/>
  <c r="G164" i="86"/>
  <c r="L31" i="86"/>
  <c r="F196" i="86"/>
  <c r="G193" i="86" s="1"/>
  <c r="K196" i="86"/>
  <c r="L207" i="86"/>
  <c r="G208" i="86"/>
  <c r="G201" i="86"/>
  <c r="G228" i="86"/>
  <c r="L202" i="86"/>
  <c r="L203" i="86"/>
  <c r="L228" i="86"/>
  <c r="L204" i="86"/>
  <c r="L210" i="85"/>
  <c r="L208" i="85"/>
  <c r="L219" i="85"/>
  <c r="L205" i="85"/>
  <c r="L218" i="85"/>
  <c r="L215" i="85"/>
  <c r="L220" i="85"/>
  <c r="L222" i="85"/>
  <c r="L217" i="85"/>
  <c r="L221" i="85"/>
  <c r="L226" i="85"/>
  <c r="L225" i="85"/>
  <c r="L223" i="85"/>
  <c r="L207" i="85"/>
  <c r="L202" i="85"/>
  <c r="L224" i="85"/>
  <c r="L204" i="85"/>
  <c r="L214" i="85"/>
  <c r="L216" i="85"/>
  <c r="L206" i="85"/>
  <c r="L200" i="85"/>
  <c r="L201" i="85"/>
  <c r="F232" i="85"/>
  <c r="G232" i="85" s="1"/>
  <c r="F133" i="85"/>
  <c r="G165" i="85"/>
  <c r="G154" i="85"/>
  <c r="G143" i="85"/>
  <c r="G147" i="85"/>
  <c r="G172" i="85"/>
  <c r="G141" i="85"/>
  <c r="G158" i="85"/>
  <c r="G106" i="85"/>
  <c r="G139" i="85"/>
  <c r="G162" i="85"/>
  <c r="G175" i="85"/>
  <c r="G166" i="85"/>
  <c r="G140" i="85"/>
  <c r="G161" i="85"/>
  <c r="G142" i="85"/>
  <c r="G149" i="85"/>
  <c r="G138" i="85"/>
  <c r="G153" i="85"/>
  <c r="G155" i="85"/>
  <c r="G146" i="85"/>
  <c r="G144" i="85"/>
  <c r="G163" i="85"/>
  <c r="G156" i="85"/>
  <c r="G145" i="85"/>
  <c r="G157" i="85"/>
  <c r="G148" i="85"/>
  <c r="G174" i="85"/>
  <c r="G173" i="85"/>
  <c r="G164" i="85"/>
  <c r="G150" i="85"/>
  <c r="G56" i="85"/>
  <c r="G31" i="85"/>
  <c r="F196" i="85"/>
  <c r="G192" i="85" s="1"/>
  <c r="K196" i="85"/>
  <c r="L193" i="85" s="1"/>
  <c r="L228" i="85"/>
  <c r="G81" i="85"/>
  <c r="K232" i="85"/>
  <c r="L232" i="85" s="1"/>
  <c r="L174" i="85"/>
  <c r="L154" i="85"/>
  <c r="K133" i="85"/>
  <c r="K168" i="85" s="1"/>
  <c r="L106" i="85"/>
  <c r="L143" i="85"/>
  <c r="L149" i="85"/>
  <c r="L139" i="85"/>
  <c r="L145" i="85"/>
  <c r="L172" i="85"/>
  <c r="L166" i="85"/>
  <c r="L146" i="85"/>
  <c r="L157" i="85"/>
  <c r="L156" i="85"/>
  <c r="L165" i="85"/>
  <c r="L138" i="85"/>
  <c r="L153" i="85"/>
  <c r="L173" i="85"/>
  <c r="L175" i="85"/>
  <c r="L150" i="85"/>
  <c r="L142" i="85"/>
  <c r="L141" i="85"/>
  <c r="L162" i="85"/>
  <c r="L148" i="85"/>
  <c r="L147" i="85"/>
  <c r="L163" i="85"/>
  <c r="L140" i="85"/>
  <c r="L155" i="85"/>
  <c r="L144" i="85"/>
  <c r="L158" i="85"/>
  <c r="L161" i="85"/>
  <c r="L31" i="85"/>
  <c r="L81" i="85"/>
  <c r="L164" i="85"/>
  <c r="L203" i="85"/>
  <c r="G131" i="85"/>
  <c r="G210" i="85"/>
  <c r="G220" i="85"/>
  <c r="G224" i="85"/>
  <c r="G216" i="85"/>
  <c r="G202" i="85"/>
  <c r="G215" i="85"/>
  <c r="G222" i="85"/>
  <c r="G217" i="85"/>
  <c r="G219" i="85"/>
  <c r="G223" i="85"/>
  <c r="G225" i="85"/>
  <c r="G226" i="85"/>
  <c r="G206" i="85"/>
  <c r="G203" i="85"/>
  <c r="G207" i="85"/>
  <c r="G214" i="85"/>
  <c r="G221" i="85"/>
  <c r="G218" i="85"/>
  <c r="L95" i="84"/>
  <c r="G175" i="84"/>
  <c r="G143" i="84"/>
  <c r="G155" i="84"/>
  <c r="F232" i="84"/>
  <c r="G232" i="84" s="1"/>
  <c r="G142" i="84"/>
  <c r="G165" i="84"/>
  <c r="G106" i="84"/>
  <c r="G156" i="84"/>
  <c r="F133" i="84"/>
  <c r="G172" i="84"/>
  <c r="G158" i="84"/>
  <c r="G149" i="84"/>
  <c r="G144" i="84"/>
  <c r="G150" i="84"/>
  <c r="G138" i="84"/>
  <c r="G141" i="84"/>
  <c r="G154" i="84"/>
  <c r="G147" i="84"/>
  <c r="G145" i="84"/>
  <c r="G140" i="84"/>
  <c r="G163" i="84"/>
  <c r="G153" i="84"/>
  <c r="G148" i="84"/>
  <c r="G146" i="84"/>
  <c r="G173" i="84"/>
  <c r="G162" i="84"/>
  <c r="G157" i="84"/>
  <c r="G174" i="84"/>
  <c r="G166" i="84"/>
  <c r="G81" i="84"/>
  <c r="G139" i="84"/>
  <c r="G161" i="84"/>
  <c r="G164" i="84"/>
  <c r="L85" i="84"/>
  <c r="F196" i="84"/>
  <c r="L162" i="84"/>
  <c r="L173" i="84"/>
  <c r="K133" i="84"/>
  <c r="L133" i="84" s="1"/>
  <c r="L149" i="84"/>
  <c r="K232" i="84"/>
  <c r="L232" i="84" s="1"/>
  <c r="L106" i="84"/>
  <c r="L163" i="84"/>
  <c r="L166" i="84"/>
  <c r="L158" i="84"/>
  <c r="L174" i="84"/>
  <c r="L148" i="84"/>
  <c r="L144" i="84"/>
  <c r="L142" i="84"/>
  <c r="L147" i="84"/>
  <c r="L145" i="84"/>
  <c r="L156" i="84"/>
  <c r="L150" i="84"/>
  <c r="L146" i="84"/>
  <c r="L141" i="84"/>
  <c r="L164" i="84"/>
  <c r="L161" i="84"/>
  <c r="L155" i="84"/>
  <c r="L153" i="84"/>
  <c r="L138" i="84"/>
  <c r="L172" i="84"/>
  <c r="L140" i="84"/>
  <c r="L139" i="84"/>
  <c r="L157" i="84"/>
  <c r="L165" i="84"/>
  <c r="L143" i="84"/>
  <c r="L175" i="84"/>
  <c r="L154" i="84"/>
  <c r="L81" i="84"/>
  <c r="G210" i="84"/>
  <c r="G216" i="84"/>
  <c r="G224" i="84"/>
  <c r="G218" i="84"/>
  <c r="G219" i="84"/>
  <c r="G220" i="84"/>
  <c r="G217" i="84"/>
  <c r="G222" i="84"/>
  <c r="G221" i="84"/>
  <c r="G208" i="84"/>
  <c r="G214" i="84"/>
  <c r="G225" i="84"/>
  <c r="G215" i="84"/>
  <c r="G201" i="84"/>
  <c r="G203" i="84"/>
  <c r="G205" i="84"/>
  <c r="G207" i="84"/>
  <c r="G226" i="84"/>
  <c r="G223" i="84"/>
  <c r="G206" i="84"/>
  <c r="K196" i="84"/>
  <c r="L193" i="84" s="1"/>
  <c r="L210" i="83"/>
  <c r="L225" i="83"/>
  <c r="L217" i="83"/>
  <c r="L214" i="83"/>
  <c r="L221" i="83"/>
  <c r="L228" i="83"/>
  <c r="L204" i="83"/>
  <c r="L216" i="83"/>
  <c r="L201" i="83"/>
  <c r="L223" i="83"/>
  <c r="L215" i="83"/>
  <c r="L220" i="83"/>
  <c r="L219" i="83"/>
  <c r="L218" i="83"/>
  <c r="L200" i="83"/>
  <c r="L226" i="83"/>
  <c r="L224" i="83"/>
  <c r="L222" i="83"/>
  <c r="L208" i="83"/>
  <c r="L207" i="83"/>
  <c r="G210" i="83"/>
  <c r="G223" i="83"/>
  <c r="G219" i="83"/>
  <c r="G215" i="83"/>
  <c r="G221" i="83"/>
  <c r="G203" i="83"/>
  <c r="G224" i="83"/>
  <c r="G217" i="83"/>
  <c r="G206" i="83"/>
  <c r="G226" i="83"/>
  <c r="G214" i="83"/>
  <c r="G220" i="83"/>
  <c r="G222" i="83"/>
  <c r="G216" i="83"/>
  <c r="G225" i="83"/>
  <c r="G218" i="83"/>
  <c r="G201" i="83"/>
  <c r="G205" i="83"/>
  <c r="L196" i="83"/>
  <c r="L192" i="83"/>
  <c r="L81" i="83"/>
  <c r="G228" i="83"/>
  <c r="G207" i="83"/>
  <c r="L232" i="83"/>
  <c r="L172" i="83"/>
  <c r="L133" i="83"/>
  <c r="L149" i="83"/>
  <c r="L106" i="83"/>
  <c r="L158" i="83"/>
  <c r="L141" i="83"/>
  <c r="L165" i="83"/>
  <c r="L166" i="83"/>
  <c r="L157" i="83"/>
  <c r="L163" i="83"/>
  <c r="L148" i="83"/>
  <c r="L147" i="83"/>
  <c r="L145" i="83"/>
  <c r="L144" i="83"/>
  <c r="L140" i="83"/>
  <c r="L155" i="83"/>
  <c r="L173" i="83"/>
  <c r="L154" i="83"/>
  <c r="L162" i="83"/>
  <c r="L143" i="83"/>
  <c r="L142" i="83"/>
  <c r="L174" i="83"/>
  <c r="L146" i="83"/>
  <c r="L175" i="83"/>
  <c r="L164" i="83"/>
  <c r="L139" i="83"/>
  <c r="L156" i="83"/>
  <c r="L150" i="83"/>
  <c r="L138" i="83"/>
  <c r="L153" i="83"/>
  <c r="L85" i="83"/>
  <c r="L161" i="83"/>
  <c r="F232" i="83"/>
  <c r="G232" i="83" s="1"/>
  <c r="G163" i="83"/>
  <c r="G145" i="83"/>
  <c r="G106" i="83"/>
  <c r="G161" i="83"/>
  <c r="G172" i="83"/>
  <c r="F133" i="83"/>
  <c r="G133" i="83" s="1"/>
  <c r="G143" i="83"/>
  <c r="G141" i="83"/>
  <c r="G175" i="83"/>
  <c r="G162" i="83"/>
  <c r="G154" i="83"/>
  <c r="G155" i="83"/>
  <c r="G148" i="83"/>
  <c r="G157" i="83"/>
  <c r="G153" i="83"/>
  <c r="G147" i="83"/>
  <c r="G156" i="83"/>
  <c r="G138" i="83"/>
  <c r="G165" i="83"/>
  <c r="G144" i="83"/>
  <c r="G139" i="83"/>
  <c r="G158" i="83"/>
  <c r="G174" i="83"/>
  <c r="G142" i="83"/>
  <c r="G166" i="83"/>
  <c r="G146" i="83"/>
  <c r="G150" i="83"/>
  <c r="G173" i="83"/>
  <c r="G149" i="83"/>
  <c r="G140" i="83"/>
  <c r="G164" i="83"/>
  <c r="L203" i="83"/>
  <c r="G31" i="83"/>
  <c r="G85" i="83"/>
  <c r="L56" i="83"/>
  <c r="F196" i="83"/>
  <c r="G196" i="83" s="1"/>
  <c r="L205" i="83"/>
  <c r="L193" i="83"/>
  <c r="L202" i="83"/>
  <c r="G205" i="82"/>
  <c r="L95" i="82"/>
  <c r="G202" i="82"/>
  <c r="G228" i="82"/>
  <c r="F232" i="82"/>
  <c r="G172" i="82"/>
  <c r="G175" i="82"/>
  <c r="G174" i="82"/>
  <c r="G156" i="82"/>
  <c r="G145" i="82"/>
  <c r="G163" i="82"/>
  <c r="G155" i="82"/>
  <c r="G143" i="82"/>
  <c r="F133" i="82"/>
  <c r="G133" i="82" s="1"/>
  <c r="G147" i="82"/>
  <c r="G106" i="82"/>
  <c r="G140" i="82"/>
  <c r="G161" i="82"/>
  <c r="G149" i="82"/>
  <c r="G142" i="82"/>
  <c r="G150" i="82"/>
  <c r="G158" i="82"/>
  <c r="G162" i="82"/>
  <c r="G138" i="82"/>
  <c r="G146" i="82"/>
  <c r="G157" i="82"/>
  <c r="G144" i="82"/>
  <c r="G165" i="82"/>
  <c r="G139" i="82"/>
  <c r="G141" i="82"/>
  <c r="G173" i="82"/>
  <c r="G148" i="82"/>
  <c r="G154" i="82"/>
  <c r="G166" i="82"/>
  <c r="G153" i="82"/>
  <c r="G164" i="82"/>
  <c r="G95" i="82"/>
  <c r="G81" i="82"/>
  <c r="G206" i="82"/>
  <c r="G208" i="82"/>
  <c r="L165" i="82"/>
  <c r="L140" i="82"/>
  <c r="L166" i="82"/>
  <c r="L149" i="82"/>
  <c r="L139" i="82"/>
  <c r="L106" i="82"/>
  <c r="K232" i="82"/>
  <c r="L232" i="82" s="1"/>
  <c r="L161" i="82"/>
  <c r="L173" i="82"/>
  <c r="L162" i="82"/>
  <c r="L172" i="82"/>
  <c r="L154" i="82"/>
  <c r="L163" i="82"/>
  <c r="L157" i="82"/>
  <c r="K133" i="82"/>
  <c r="L133" i="82" s="1"/>
  <c r="L143" i="82"/>
  <c r="L156" i="82"/>
  <c r="L142" i="82"/>
  <c r="L153" i="82"/>
  <c r="L158" i="82"/>
  <c r="L174" i="82"/>
  <c r="L144" i="82"/>
  <c r="L138" i="82"/>
  <c r="L164" i="82"/>
  <c r="L145" i="82"/>
  <c r="L146" i="82"/>
  <c r="L147" i="82"/>
  <c r="L155" i="82"/>
  <c r="L141" i="82"/>
  <c r="L175" i="82"/>
  <c r="L150" i="82"/>
  <c r="L148" i="82"/>
  <c r="L31" i="82"/>
  <c r="L131" i="82"/>
  <c r="G210" i="82"/>
  <c r="G223" i="82"/>
  <c r="G215" i="82"/>
  <c r="G219" i="82"/>
  <c r="G221" i="82"/>
  <c r="G207" i="82"/>
  <c r="G216" i="82"/>
  <c r="G220" i="82"/>
  <c r="G225" i="82"/>
  <c r="G224" i="82"/>
  <c r="G222" i="82"/>
  <c r="G218" i="82"/>
  <c r="G217" i="82"/>
  <c r="G226" i="82"/>
  <c r="G214" i="82"/>
  <c r="G200" i="82"/>
  <c r="G204" i="82"/>
  <c r="F196" i="82"/>
  <c r="G196" i="82" s="1"/>
  <c r="G85" i="82"/>
  <c r="K196" i="82"/>
  <c r="L210" i="82"/>
  <c r="L216" i="82"/>
  <c r="L219" i="82"/>
  <c r="L217" i="82"/>
  <c r="L215" i="82"/>
  <c r="L225" i="82"/>
  <c r="L218" i="82"/>
  <c r="L226" i="82"/>
  <c r="L223" i="82"/>
  <c r="L221" i="82"/>
  <c r="L214" i="82"/>
  <c r="L224" i="82"/>
  <c r="L201" i="82"/>
  <c r="L222" i="82"/>
  <c r="L220" i="82"/>
  <c r="L56" i="82"/>
  <c r="L205" i="82"/>
  <c r="L228" i="82"/>
  <c r="L204" i="82"/>
  <c r="G201" i="82"/>
  <c r="G56" i="82"/>
  <c r="L206" i="82"/>
  <c r="F133" i="87"/>
  <c r="F232" i="87"/>
  <c r="G232" i="87" s="1"/>
  <c r="G174" i="87"/>
  <c r="G143" i="87"/>
  <c r="G106" i="87"/>
  <c r="G154" i="87"/>
  <c r="G149" i="87"/>
  <c r="G165" i="87"/>
  <c r="G147" i="87"/>
  <c r="G153" i="87"/>
  <c r="G166" i="87"/>
  <c r="G145" i="87"/>
  <c r="G164" i="87"/>
  <c r="G172" i="87"/>
  <c r="G162" i="87"/>
  <c r="G155" i="87"/>
  <c r="G141" i="87"/>
  <c r="G138" i="87"/>
  <c r="G163" i="87"/>
  <c r="G148" i="87"/>
  <c r="G142" i="87"/>
  <c r="G173" i="87"/>
  <c r="G140" i="87"/>
  <c r="G139" i="87"/>
  <c r="G144" i="87"/>
  <c r="G156" i="87"/>
  <c r="G150" i="87"/>
  <c r="G146" i="87"/>
  <c r="G158" i="87"/>
  <c r="G157" i="87"/>
  <c r="G175" i="87"/>
  <c r="G161" i="87"/>
  <c r="G85" i="87"/>
  <c r="G31" i="87"/>
  <c r="G56" i="87"/>
  <c r="F196" i="87"/>
  <c r="G193" i="87" s="1"/>
  <c r="K196" i="81"/>
  <c r="G95" i="81"/>
  <c r="G218" i="81"/>
  <c r="G210" i="81"/>
  <c r="G217" i="81"/>
  <c r="G221" i="81"/>
  <c r="G223" i="81"/>
  <c r="G203" i="81"/>
  <c r="G220" i="81"/>
  <c r="G224" i="81"/>
  <c r="G219" i="81"/>
  <c r="G215" i="81"/>
  <c r="G216" i="81"/>
  <c r="G201" i="81"/>
  <c r="G226" i="81"/>
  <c r="G202" i="81"/>
  <c r="G207" i="81"/>
  <c r="G205" i="81"/>
  <c r="G222" i="81"/>
  <c r="G214" i="81"/>
  <c r="G225" i="81"/>
  <c r="F196" i="81"/>
  <c r="F232" i="81"/>
  <c r="G232" i="81" s="1"/>
  <c r="G141" i="81"/>
  <c r="G174" i="81"/>
  <c r="G163" i="81"/>
  <c r="G145" i="81"/>
  <c r="G175" i="81"/>
  <c r="F133" i="81"/>
  <c r="G133" i="81" s="1"/>
  <c r="G172" i="81"/>
  <c r="G154" i="81"/>
  <c r="G142" i="81"/>
  <c r="G165" i="81"/>
  <c r="G158" i="81"/>
  <c r="G147" i="81"/>
  <c r="G106" i="81"/>
  <c r="G143" i="81"/>
  <c r="G156" i="81"/>
  <c r="G144" i="81"/>
  <c r="G157" i="81"/>
  <c r="G140" i="81"/>
  <c r="G155" i="81"/>
  <c r="G81" i="81"/>
  <c r="G162" i="81"/>
  <c r="G146" i="81"/>
  <c r="G166" i="81"/>
  <c r="G149" i="81"/>
  <c r="G139" i="81"/>
  <c r="G138" i="81"/>
  <c r="G148" i="81"/>
  <c r="G153" i="81"/>
  <c r="G173" i="81"/>
  <c r="G150" i="81"/>
  <c r="G164" i="81"/>
  <c r="G161" i="81"/>
  <c r="G56" i="81"/>
  <c r="K196" i="80"/>
  <c r="L196" i="80" s="1"/>
  <c r="F196" i="80"/>
  <c r="G196" i="80" s="1"/>
  <c r="L210" i="80"/>
  <c r="L220" i="80"/>
  <c r="L219" i="80"/>
  <c r="L217" i="80"/>
  <c r="L224" i="80"/>
  <c r="L222" i="80"/>
  <c r="L221" i="80"/>
  <c r="L223" i="80"/>
  <c r="L203" i="80"/>
  <c r="L225" i="80"/>
  <c r="L226" i="80"/>
  <c r="L205" i="80"/>
  <c r="L201" i="80"/>
  <c r="L215" i="80"/>
  <c r="L202" i="80"/>
  <c r="L214" i="80"/>
  <c r="L216" i="80"/>
  <c r="L218" i="80"/>
  <c r="L206" i="80"/>
  <c r="L204" i="80"/>
  <c r="L207" i="80"/>
  <c r="L200" i="80"/>
  <c r="L106" i="80"/>
  <c r="L172" i="80"/>
  <c r="L163" i="80"/>
  <c r="L145" i="80"/>
  <c r="K133" i="80"/>
  <c r="L133" i="80" s="1"/>
  <c r="K232" i="80"/>
  <c r="L232" i="80" s="1"/>
  <c r="L158" i="80"/>
  <c r="L156" i="80"/>
  <c r="L143" i="80"/>
  <c r="L153" i="80"/>
  <c r="L138" i="80"/>
  <c r="L161" i="80"/>
  <c r="L165" i="80"/>
  <c r="L141" i="80"/>
  <c r="L173" i="80"/>
  <c r="L166" i="80"/>
  <c r="L174" i="80"/>
  <c r="L140" i="80"/>
  <c r="L149" i="80"/>
  <c r="L142" i="80"/>
  <c r="L157" i="80"/>
  <c r="L154" i="80"/>
  <c r="L139" i="80"/>
  <c r="L150" i="80"/>
  <c r="L144" i="80"/>
  <c r="L175" i="80"/>
  <c r="L162" i="80"/>
  <c r="L146" i="80"/>
  <c r="L148" i="80"/>
  <c r="L147" i="80"/>
  <c r="L155" i="80"/>
  <c r="L164" i="80"/>
  <c r="L95" i="80"/>
  <c r="L131" i="78"/>
  <c r="L207" i="78"/>
  <c r="L205" i="78"/>
  <c r="L208" i="78"/>
  <c r="L56" i="78"/>
  <c r="L95" i="78"/>
  <c r="F196" i="78"/>
  <c r="G196" i="78" s="1"/>
  <c r="K232" i="78"/>
  <c r="L232" i="78" s="1"/>
  <c r="L153" i="78"/>
  <c r="L143" i="78"/>
  <c r="K133" i="78"/>
  <c r="L157" i="78"/>
  <c r="L173" i="78"/>
  <c r="L140" i="78"/>
  <c r="L106" i="78"/>
  <c r="L165" i="78"/>
  <c r="L147" i="78"/>
  <c r="L150" i="78"/>
  <c r="L162" i="78"/>
  <c r="L166" i="78"/>
  <c r="L148" i="78"/>
  <c r="L144" i="78"/>
  <c r="L175" i="78"/>
  <c r="L139" i="78"/>
  <c r="L145" i="78"/>
  <c r="L155" i="78"/>
  <c r="L174" i="78"/>
  <c r="L142" i="78"/>
  <c r="L141" i="78"/>
  <c r="L161" i="78"/>
  <c r="L146" i="78"/>
  <c r="L164" i="78"/>
  <c r="L138" i="78"/>
  <c r="L172" i="78"/>
  <c r="L149" i="78"/>
  <c r="L156" i="78"/>
  <c r="L158" i="78"/>
  <c r="L163" i="78"/>
  <c r="L154" i="78"/>
  <c r="L81" i="78"/>
  <c r="F232" i="78"/>
  <c r="G232" i="78" s="1"/>
  <c r="G150" i="78"/>
  <c r="G145" i="78"/>
  <c r="F133" i="78"/>
  <c r="G138" i="78"/>
  <c r="G174" i="78"/>
  <c r="G155" i="78"/>
  <c r="G106" i="78"/>
  <c r="G153" i="78"/>
  <c r="G141" i="78"/>
  <c r="G175" i="78"/>
  <c r="G156" i="78"/>
  <c r="G140" i="78"/>
  <c r="G146" i="78"/>
  <c r="G163" i="78"/>
  <c r="G158" i="78"/>
  <c r="G142" i="78"/>
  <c r="G161" i="78"/>
  <c r="G147" i="78"/>
  <c r="G173" i="78"/>
  <c r="G143" i="78"/>
  <c r="G148" i="78"/>
  <c r="G154" i="78"/>
  <c r="G149" i="78"/>
  <c r="G157" i="78"/>
  <c r="G162" i="78"/>
  <c r="G144" i="78"/>
  <c r="G166" i="78"/>
  <c r="G165" i="78"/>
  <c r="G172" i="78"/>
  <c r="G139" i="78"/>
  <c r="G164" i="78"/>
  <c r="L210" i="78"/>
  <c r="L203" i="78"/>
  <c r="L216" i="78"/>
  <c r="L226" i="78"/>
  <c r="L225" i="78"/>
  <c r="L224" i="78"/>
  <c r="L202" i="78"/>
  <c r="L222" i="78"/>
  <c r="L218" i="78"/>
  <c r="L223" i="78"/>
  <c r="L217" i="78"/>
  <c r="L219" i="78"/>
  <c r="L220" i="78"/>
  <c r="L215" i="78"/>
  <c r="L206" i="78"/>
  <c r="L201" i="78"/>
  <c r="L221" i="78"/>
  <c r="L214" i="78"/>
  <c r="G81" i="78"/>
  <c r="L31" i="78"/>
  <c r="G95" i="78"/>
  <c r="L228" i="78"/>
  <c r="K196" i="78"/>
  <c r="L192" i="78" s="1"/>
  <c r="G210" i="78"/>
  <c r="G218" i="78"/>
  <c r="G225" i="78"/>
  <c r="G205" i="78"/>
  <c r="G221" i="78"/>
  <c r="G204" i="78"/>
  <c r="G223" i="78"/>
  <c r="G216" i="78"/>
  <c r="G217" i="78"/>
  <c r="G226" i="78"/>
  <c r="G222" i="78"/>
  <c r="G214" i="78"/>
  <c r="G224" i="78"/>
  <c r="G228" i="78"/>
  <c r="G207" i="78"/>
  <c r="G219" i="78"/>
  <c r="G220" i="78"/>
  <c r="G215" i="78"/>
  <c r="L204" i="78"/>
  <c r="F196" i="77"/>
  <c r="G193" i="77" s="1"/>
  <c r="L85" i="77"/>
  <c r="L106" i="77"/>
  <c r="L173" i="77"/>
  <c r="L154" i="77"/>
  <c r="L174" i="77"/>
  <c r="L166" i="77"/>
  <c r="K232" i="77"/>
  <c r="L232" i="77" s="1"/>
  <c r="L153" i="77"/>
  <c r="K133" i="77"/>
  <c r="L133" i="77" s="1"/>
  <c r="L148" i="77"/>
  <c r="L158" i="77"/>
  <c r="L162" i="77"/>
  <c r="L139" i="77"/>
  <c r="L150" i="77"/>
  <c r="L175" i="77"/>
  <c r="L138" i="77"/>
  <c r="L157" i="77"/>
  <c r="L163" i="77"/>
  <c r="L146" i="77"/>
  <c r="L147" i="77"/>
  <c r="L155" i="77"/>
  <c r="L144" i="77"/>
  <c r="L165" i="77"/>
  <c r="L140" i="77"/>
  <c r="L149" i="77"/>
  <c r="L145" i="77"/>
  <c r="L141" i="77"/>
  <c r="L142" i="77"/>
  <c r="L156" i="77"/>
  <c r="L172" i="77"/>
  <c r="L143" i="77"/>
  <c r="L161" i="77"/>
  <c r="L164" i="77"/>
  <c r="G175" i="77"/>
  <c r="F133" i="77"/>
  <c r="F232" i="77"/>
  <c r="G232" i="77" s="1"/>
  <c r="G165" i="77"/>
  <c r="G146" i="77"/>
  <c r="G142" i="77"/>
  <c r="G147" i="77"/>
  <c r="G143" i="77"/>
  <c r="G161" i="77"/>
  <c r="G106" i="77"/>
  <c r="G173" i="77"/>
  <c r="G145" i="77"/>
  <c r="G174" i="77"/>
  <c r="G155" i="77"/>
  <c r="G158" i="77"/>
  <c r="G166" i="77"/>
  <c r="G153" i="77"/>
  <c r="G162" i="77"/>
  <c r="G154" i="77"/>
  <c r="G163" i="77"/>
  <c r="G156" i="77"/>
  <c r="G141" i="77"/>
  <c r="G157" i="77"/>
  <c r="G148" i="77"/>
  <c r="G138" i="77"/>
  <c r="G172" i="77"/>
  <c r="G144" i="77"/>
  <c r="G140" i="77"/>
  <c r="G139" i="77"/>
  <c r="G150" i="77"/>
  <c r="G149" i="77"/>
  <c r="G81" i="77"/>
  <c r="G164" i="77"/>
  <c r="G203" i="77"/>
  <c r="K196" i="77"/>
  <c r="L196" i="77" s="1"/>
  <c r="G205" i="77"/>
  <c r="G201" i="77"/>
  <c r="L210" i="77"/>
  <c r="L224" i="77"/>
  <c r="L226" i="77"/>
  <c r="L215" i="77"/>
  <c r="L221" i="77"/>
  <c r="L225" i="77"/>
  <c r="L223" i="77"/>
  <c r="L206" i="77"/>
  <c r="L217" i="77"/>
  <c r="L218" i="77"/>
  <c r="L219" i="77"/>
  <c r="L216" i="77"/>
  <c r="L222" i="77"/>
  <c r="L214" i="77"/>
  <c r="L220" i="77"/>
  <c r="G200" i="77"/>
  <c r="L81" i="77"/>
  <c r="G210" i="77"/>
  <c r="G218" i="77"/>
  <c r="G215" i="77"/>
  <c r="G219" i="77"/>
  <c r="G222" i="77"/>
  <c r="G224" i="77"/>
  <c r="G223" i="77"/>
  <c r="G220" i="77"/>
  <c r="G214" i="77"/>
  <c r="G225" i="77"/>
  <c r="G217" i="77"/>
  <c r="G221" i="77"/>
  <c r="G216" i="77"/>
  <c r="G208" i="77"/>
  <c r="G204" i="77"/>
  <c r="G226" i="77"/>
  <c r="G206" i="77"/>
  <c r="K196" i="75"/>
  <c r="L192" i="75" s="1"/>
  <c r="L165" i="75"/>
  <c r="L166" i="75"/>
  <c r="L156" i="75"/>
  <c r="K232" i="75"/>
  <c r="L232" i="75" s="1"/>
  <c r="L172" i="75"/>
  <c r="L143" i="75"/>
  <c r="L173" i="75"/>
  <c r="L106" i="75"/>
  <c r="L149" i="75"/>
  <c r="K133" i="75"/>
  <c r="L162" i="75"/>
  <c r="L147" i="75"/>
  <c r="L154" i="75"/>
  <c r="L174" i="75"/>
  <c r="L141" i="75"/>
  <c r="L158" i="75"/>
  <c r="L146" i="75"/>
  <c r="L153" i="75"/>
  <c r="L157" i="75"/>
  <c r="L144" i="75"/>
  <c r="L148" i="75"/>
  <c r="L142" i="75"/>
  <c r="L164" i="75"/>
  <c r="L163" i="75"/>
  <c r="L175" i="75"/>
  <c r="L139" i="75"/>
  <c r="L150" i="75"/>
  <c r="L155" i="75"/>
  <c r="L140" i="75"/>
  <c r="L138" i="75"/>
  <c r="L145" i="75"/>
  <c r="L81" i="75"/>
  <c r="L85" i="75"/>
  <c r="L161" i="75"/>
  <c r="L31" i="75"/>
  <c r="L56" i="75"/>
  <c r="F232" i="75"/>
  <c r="G232" i="75" s="1"/>
  <c r="G175" i="75"/>
  <c r="G174" i="75"/>
  <c r="G163" i="75"/>
  <c r="G106" i="75"/>
  <c r="G147" i="75"/>
  <c r="F133" i="75"/>
  <c r="G133" i="75" s="1"/>
  <c r="G172" i="75"/>
  <c r="G158" i="75"/>
  <c r="G145" i="75"/>
  <c r="G156" i="75"/>
  <c r="G141" i="75"/>
  <c r="G154" i="75"/>
  <c r="G166" i="75"/>
  <c r="G155" i="75"/>
  <c r="G138" i="75"/>
  <c r="G148" i="75"/>
  <c r="G162" i="75"/>
  <c r="G143" i="75"/>
  <c r="G146" i="75"/>
  <c r="G139" i="75"/>
  <c r="G173" i="75"/>
  <c r="G142" i="75"/>
  <c r="G150" i="75"/>
  <c r="G149" i="75"/>
  <c r="G165" i="75"/>
  <c r="G140" i="75"/>
  <c r="G153" i="75"/>
  <c r="G144" i="75"/>
  <c r="G157" i="75"/>
  <c r="G164" i="75"/>
  <c r="G161" i="75"/>
  <c r="L131" i="75"/>
  <c r="F196" i="75"/>
  <c r="G196" i="75" s="1"/>
  <c r="L95" i="75"/>
  <c r="G192" i="74"/>
  <c r="G193" i="74"/>
  <c r="G194" i="74"/>
  <c r="F133" i="74"/>
  <c r="G165" i="74"/>
  <c r="F232" i="74"/>
  <c r="G232" i="74" s="1"/>
  <c r="G146" i="74"/>
  <c r="G106" i="74"/>
  <c r="G175" i="74"/>
  <c r="G138" i="74"/>
  <c r="G155" i="74"/>
  <c r="G172" i="74"/>
  <c r="G164" i="74"/>
  <c r="G147" i="74"/>
  <c r="G156" i="74"/>
  <c r="G153" i="74"/>
  <c r="G144" i="74"/>
  <c r="G163" i="74"/>
  <c r="G150" i="74"/>
  <c r="G140" i="74"/>
  <c r="G157" i="74"/>
  <c r="G158" i="74"/>
  <c r="G154" i="74"/>
  <c r="G139" i="74"/>
  <c r="G149" i="74"/>
  <c r="G148" i="74"/>
  <c r="G162" i="74"/>
  <c r="G141" i="74"/>
  <c r="G173" i="74"/>
  <c r="G174" i="74"/>
  <c r="G142" i="74"/>
  <c r="G145" i="74"/>
  <c r="G143" i="74"/>
  <c r="G166" i="74"/>
  <c r="G81" i="74"/>
  <c r="G31" i="74"/>
  <c r="G161" i="74"/>
  <c r="G56" i="74"/>
  <c r="G210" i="74"/>
  <c r="G215" i="74"/>
  <c r="G219" i="74"/>
  <c r="G214" i="74"/>
  <c r="G218" i="74"/>
  <c r="G223" i="74"/>
  <c r="G203" i="74"/>
  <c r="G222" i="74"/>
  <c r="G224" i="74"/>
  <c r="G221" i="74"/>
  <c r="G220" i="74"/>
  <c r="G217" i="74"/>
  <c r="G202" i="74"/>
  <c r="G206" i="74"/>
  <c r="G216" i="74"/>
  <c r="G204" i="74"/>
  <c r="G225" i="74"/>
  <c r="G226" i="74"/>
  <c r="K232" i="74"/>
  <c r="L232" i="74" s="1"/>
  <c r="L106" i="74"/>
  <c r="L153" i="74"/>
  <c r="L140" i="74"/>
  <c r="L154" i="74"/>
  <c r="L173" i="74"/>
  <c r="L144" i="74"/>
  <c r="K133" i="74"/>
  <c r="L133" i="74" s="1"/>
  <c r="L174" i="74"/>
  <c r="L139" i="74"/>
  <c r="L163" i="74"/>
  <c r="L138" i="74"/>
  <c r="L150" i="74"/>
  <c r="L148" i="74"/>
  <c r="L157" i="74"/>
  <c r="L145" i="74"/>
  <c r="L165" i="74"/>
  <c r="L156" i="74"/>
  <c r="L141" i="74"/>
  <c r="L175" i="74"/>
  <c r="L158" i="74"/>
  <c r="L161" i="74"/>
  <c r="L149" i="74"/>
  <c r="L155" i="74"/>
  <c r="L143" i="74"/>
  <c r="L142" i="74"/>
  <c r="L172" i="74"/>
  <c r="L162" i="74"/>
  <c r="L146" i="74"/>
  <c r="L166" i="74"/>
  <c r="L147" i="74"/>
  <c r="L164" i="74"/>
  <c r="L85" i="74"/>
  <c r="L56" i="74"/>
  <c r="G95" i="74"/>
  <c r="G85" i="74"/>
  <c r="L210" i="74"/>
  <c r="L224" i="74"/>
  <c r="L221" i="74"/>
  <c r="L216" i="74"/>
  <c r="L214" i="74"/>
  <c r="L205" i="74"/>
  <c r="L225" i="74"/>
  <c r="L201" i="74"/>
  <c r="L220" i="74"/>
  <c r="L219" i="74"/>
  <c r="L222" i="74"/>
  <c r="L217" i="74"/>
  <c r="L200" i="74"/>
  <c r="L223" i="74"/>
  <c r="L204" i="74"/>
  <c r="L206" i="74"/>
  <c r="L208" i="74"/>
  <c r="L226" i="74"/>
  <c r="L202" i="74"/>
  <c r="L218" i="74"/>
  <c r="L215" i="74"/>
  <c r="L31" i="74"/>
  <c r="L95" i="74"/>
  <c r="L131" i="74"/>
  <c r="K196" i="74"/>
  <c r="L192" i="74" s="1"/>
  <c r="G205" i="74"/>
  <c r="L203" i="74"/>
  <c r="L81" i="73"/>
  <c r="G31" i="73"/>
  <c r="L205" i="73"/>
  <c r="G56" i="73"/>
  <c r="L173" i="73"/>
  <c r="L166" i="73"/>
  <c r="L162" i="73"/>
  <c r="L157" i="73"/>
  <c r="L153" i="73"/>
  <c r="L148" i="73"/>
  <c r="L144" i="73"/>
  <c r="L140" i="73"/>
  <c r="K133" i="73"/>
  <c r="L133" i="73" s="1"/>
  <c r="L165" i="73"/>
  <c r="L164" i="73"/>
  <c r="L156" i="73"/>
  <c r="L155" i="73"/>
  <c r="L143" i="73"/>
  <c r="L106" i="73"/>
  <c r="K232" i="73"/>
  <c r="L232" i="73" s="1"/>
  <c r="L175" i="73"/>
  <c r="L174" i="73"/>
  <c r="L150" i="73"/>
  <c r="L149" i="73"/>
  <c r="L163" i="73"/>
  <c r="L161" i="73"/>
  <c r="L172" i="73"/>
  <c r="L147" i="73"/>
  <c r="L138" i="73"/>
  <c r="L158" i="73"/>
  <c r="L146" i="73"/>
  <c r="L139" i="73"/>
  <c r="L145" i="73"/>
  <c r="L141" i="73"/>
  <c r="L154" i="73"/>
  <c r="L142" i="73"/>
  <c r="L56" i="73"/>
  <c r="G175" i="73"/>
  <c r="G155" i="73"/>
  <c r="G150" i="73"/>
  <c r="G146" i="73"/>
  <c r="G142" i="73"/>
  <c r="G138" i="73"/>
  <c r="G174" i="73"/>
  <c r="G173" i="73"/>
  <c r="G172" i="73"/>
  <c r="G149" i="73"/>
  <c r="G148" i="73"/>
  <c r="G147" i="73"/>
  <c r="G163" i="73"/>
  <c r="G154" i="73"/>
  <c r="G158" i="73"/>
  <c r="G139" i="73"/>
  <c r="G106" i="73"/>
  <c r="F232" i="73"/>
  <c r="G232" i="73" s="1"/>
  <c r="G144" i="73"/>
  <c r="G141" i="73"/>
  <c r="F133" i="73"/>
  <c r="G165" i="73"/>
  <c r="G157" i="73"/>
  <c r="G145" i="73"/>
  <c r="G143" i="73"/>
  <c r="G166" i="73"/>
  <c r="G140" i="73"/>
  <c r="G156" i="73"/>
  <c r="G162" i="73"/>
  <c r="G153" i="73"/>
  <c r="G81" i="73"/>
  <c r="G161" i="73"/>
  <c r="G164" i="73"/>
  <c r="G85" i="73"/>
  <c r="F196" i="73"/>
  <c r="G192" i="73" s="1"/>
  <c r="L210" i="73"/>
  <c r="L224" i="73"/>
  <c r="L219" i="73"/>
  <c r="L216" i="73"/>
  <c r="L214" i="73"/>
  <c r="L222" i="73"/>
  <c r="L223" i="73"/>
  <c r="L215" i="73"/>
  <c r="L220" i="73"/>
  <c r="L226" i="73"/>
  <c r="L225" i="73"/>
  <c r="L207" i="73"/>
  <c r="L206" i="73"/>
  <c r="L221" i="73"/>
  <c r="L218" i="73"/>
  <c r="L217" i="73"/>
  <c r="L202" i="73"/>
  <c r="L228" i="73"/>
  <c r="L31" i="73"/>
  <c r="K196" i="73"/>
  <c r="L192" i="73" s="1"/>
  <c r="L173" i="72"/>
  <c r="L158" i="72"/>
  <c r="K232" i="72"/>
  <c r="L232" i="72" s="1"/>
  <c r="L149" i="72"/>
  <c r="L145" i="72"/>
  <c r="L139" i="72"/>
  <c r="L157" i="72"/>
  <c r="K133" i="72"/>
  <c r="L106" i="72"/>
  <c r="L143" i="72"/>
  <c r="L166" i="72"/>
  <c r="L174" i="72"/>
  <c r="L163" i="72"/>
  <c r="L140" i="72"/>
  <c r="L162" i="72"/>
  <c r="L141" i="72"/>
  <c r="L144" i="72"/>
  <c r="L155" i="72"/>
  <c r="L164" i="72"/>
  <c r="L150" i="72"/>
  <c r="L175" i="72"/>
  <c r="L147" i="72"/>
  <c r="L153" i="72"/>
  <c r="L148" i="72"/>
  <c r="L146" i="72"/>
  <c r="L156" i="72"/>
  <c r="L138" i="72"/>
  <c r="L172" i="72"/>
  <c r="L165" i="72"/>
  <c r="L142" i="72"/>
  <c r="L154" i="72"/>
  <c r="L81" i="72"/>
  <c r="L161" i="72"/>
  <c r="L31" i="72"/>
  <c r="L131" i="72"/>
  <c r="L210" i="72"/>
  <c r="L219" i="72"/>
  <c r="L216" i="72"/>
  <c r="L225" i="72"/>
  <c r="L222" i="72"/>
  <c r="L221" i="72"/>
  <c r="L220" i="72"/>
  <c r="L202" i="72"/>
  <c r="L224" i="72"/>
  <c r="L214" i="72"/>
  <c r="L215" i="72"/>
  <c r="L203" i="72"/>
  <c r="L226" i="72"/>
  <c r="L223" i="72"/>
  <c r="L204" i="72"/>
  <c r="L206" i="72"/>
  <c r="L201" i="72"/>
  <c r="L218" i="72"/>
  <c r="L205" i="72"/>
  <c r="L217" i="72"/>
  <c r="L95" i="72"/>
  <c r="F196" i="72"/>
  <c r="G194" i="72" s="1"/>
  <c r="L228" i="72"/>
  <c r="L56" i="72"/>
  <c r="G175" i="72"/>
  <c r="F133" i="72"/>
  <c r="G133" i="72" s="1"/>
  <c r="G106" i="72"/>
  <c r="G156" i="72"/>
  <c r="G143" i="72"/>
  <c r="F232" i="72"/>
  <c r="G232" i="72" s="1"/>
  <c r="G150" i="72"/>
  <c r="G139" i="72"/>
  <c r="G161" i="72"/>
  <c r="G172" i="72"/>
  <c r="G166" i="72"/>
  <c r="G149" i="72"/>
  <c r="G142" i="72"/>
  <c r="G173" i="72"/>
  <c r="G174" i="72"/>
  <c r="G163" i="72"/>
  <c r="G141" i="72"/>
  <c r="G138" i="72"/>
  <c r="G157" i="72"/>
  <c r="G154" i="72"/>
  <c r="G147" i="72"/>
  <c r="G146" i="72"/>
  <c r="G153" i="72"/>
  <c r="G164" i="72"/>
  <c r="G148" i="72"/>
  <c r="G155" i="72"/>
  <c r="G158" i="72"/>
  <c r="G165" i="72"/>
  <c r="G145" i="72"/>
  <c r="G144" i="72"/>
  <c r="G140" i="72"/>
  <c r="G162" i="72"/>
  <c r="G31" i="72"/>
  <c r="G131" i="72"/>
  <c r="L194" i="72"/>
  <c r="L193" i="72"/>
  <c r="G81" i="72"/>
  <c r="G85" i="72"/>
  <c r="L85" i="72"/>
  <c r="Q177" i="96"/>
  <c r="L163" i="98" l="1"/>
  <c r="F13" i="102"/>
  <c r="Q7" i="102"/>
  <c r="G144" i="98"/>
  <c r="G158" i="98"/>
  <c r="G165" i="98"/>
  <c r="F133" i="98"/>
  <c r="G133" i="98" s="1"/>
  <c r="G162" i="98"/>
  <c r="G157" i="98"/>
  <c r="G175" i="98"/>
  <c r="G139" i="98"/>
  <c r="G81" i="98"/>
  <c r="G154" i="98"/>
  <c r="G146" i="98"/>
  <c r="G172" i="98"/>
  <c r="G176" i="98"/>
  <c r="G161" i="98"/>
  <c r="G140" i="98"/>
  <c r="G153" i="98"/>
  <c r="G138" i="98"/>
  <c r="G31" i="98"/>
  <c r="G173" i="98"/>
  <c r="G166" i="98"/>
  <c r="G143" i="98"/>
  <c r="G106" i="98"/>
  <c r="G131" i="98"/>
  <c r="G142" i="98"/>
  <c r="G149" i="98"/>
  <c r="G148" i="98"/>
  <c r="G164" i="98"/>
  <c r="G141" i="98"/>
  <c r="G145" i="98"/>
  <c r="G163" i="98"/>
  <c r="G156" i="98"/>
  <c r="G95" i="98"/>
  <c r="G174" i="98"/>
  <c r="G150" i="98"/>
  <c r="G147" i="98"/>
  <c r="G155" i="98"/>
  <c r="L192" i="72"/>
  <c r="G133" i="85"/>
  <c r="F168" i="85"/>
  <c r="G207" i="87"/>
  <c r="G201" i="87"/>
  <c r="G204" i="87"/>
  <c r="G218" i="87"/>
  <c r="G202" i="87"/>
  <c r="G216" i="87"/>
  <c r="G205" i="87"/>
  <c r="M233" i="87"/>
  <c r="H233" i="87"/>
  <c r="G221" i="87"/>
  <c r="G210" i="87"/>
  <c r="G208" i="87"/>
  <c r="G214" i="87"/>
  <c r="G219" i="87"/>
  <c r="G223" i="87"/>
  <c r="G224" i="87"/>
  <c r="G228" i="87"/>
  <c r="G203" i="87"/>
  <c r="G226" i="87"/>
  <c r="G225" i="87"/>
  <c r="G200" i="87"/>
  <c r="G220" i="87"/>
  <c r="G206" i="87"/>
  <c r="G222" i="87"/>
  <c r="G217" i="87"/>
  <c r="L149" i="98"/>
  <c r="L172" i="98"/>
  <c r="L162" i="98"/>
  <c r="L85" i="98"/>
  <c r="L156" i="98"/>
  <c r="L164" i="98"/>
  <c r="L139" i="98"/>
  <c r="L142" i="98"/>
  <c r="L140" i="98"/>
  <c r="L145" i="98"/>
  <c r="L95" i="98"/>
  <c r="L158" i="98"/>
  <c r="L173" i="98"/>
  <c r="K133" i="98"/>
  <c r="K168" i="98" s="1"/>
  <c r="K179" i="98" s="1"/>
  <c r="L179" i="98" s="1"/>
  <c r="L106" i="98"/>
  <c r="L56" i="98"/>
  <c r="L165" i="98"/>
  <c r="L157" i="98"/>
  <c r="L144" i="98"/>
  <c r="L31" i="98"/>
  <c r="L161" i="98"/>
  <c r="L141" i="98"/>
  <c r="L146" i="98"/>
  <c r="L154" i="98"/>
  <c r="L81" i="98"/>
  <c r="L175" i="98"/>
  <c r="L155" i="98"/>
  <c r="L147" i="98"/>
  <c r="L174" i="98"/>
  <c r="L143" i="98"/>
  <c r="L166" i="98"/>
  <c r="L138" i="98"/>
  <c r="L176" i="98"/>
  <c r="L131" i="98"/>
  <c r="L150" i="98"/>
  <c r="L153" i="98"/>
  <c r="L148" i="98"/>
  <c r="M233" i="81"/>
  <c r="H233" i="74"/>
  <c r="L217" i="87"/>
  <c r="L205" i="87"/>
  <c r="L219" i="87"/>
  <c r="M233" i="78"/>
  <c r="L214" i="87"/>
  <c r="L203" i="87"/>
  <c r="L216" i="87"/>
  <c r="L201" i="87"/>
  <c r="L215" i="87"/>
  <c r="L223" i="87"/>
  <c r="L220" i="87"/>
  <c r="L226" i="87"/>
  <c r="L218" i="87"/>
  <c r="L228" i="87"/>
  <c r="L206" i="87"/>
  <c r="L207" i="87"/>
  <c r="H233" i="84"/>
  <c r="L208" i="87"/>
  <c r="L200" i="87"/>
  <c r="L202" i="87"/>
  <c r="K196" i="87"/>
  <c r="L196" i="87" s="1"/>
  <c r="L224" i="87"/>
  <c r="L221" i="87"/>
  <c r="L225" i="87"/>
  <c r="L222" i="87"/>
  <c r="L210" i="87"/>
  <c r="M233" i="80"/>
  <c r="M233" i="73"/>
  <c r="K133" i="87"/>
  <c r="L133" i="87" s="1"/>
  <c r="L139" i="87"/>
  <c r="L166" i="87"/>
  <c r="G233" i="84"/>
  <c r="L122" i="81"/>
  <c r="K168" i="81"/>
  <c r="K234" i="81" s="1"/>
  <c r="L234" i="81" s="1"/>
  <c r="L233" i="78"/>
  <c r="L192" i="77"/>
  <c r="G194" i="78"/>
  <c r="G194" i="85"/>
  <c r="L192" i="84"/>
  <c r="L193" i="75"/>
  <c r="L233" i="73"/>
  <c r="L233" i="77"/>
  <c r="L170" i="81"/>
  <c r="L170" i="84"/>
  <c r="L170" i="77"/>
  <c r="L160" i="84"/>
  <c r="L152" i="84" s="1"/>
  <c r="L160" i="81"/>
  <c r="L152" i="81" s="1"/>
  <c r="L233" i="81"/>
  <c r="L137" i="81"/>
  <c r="L194" i="73"/>
  <c r="G160" i="82"/>
  <c r="G152" i="82" s="1"/>
  <c r="G194" i="82"/>
  <c r="G192" i="82"/>
  <c r="G160" i="80"/>
  <c r="G152" i="80" s="1"/>
  <c r="G193" i="78"/>
  <c r="G170" i="80"/>
  <c r="G233" i="83"/>
  <c r="G170" i="86"/>
  <c r="G192" i="83"/>
  <c r="G137" i="80"/>
  <c r="F168" i="80"/>
  <c r="G168" i="80" s="1"/>
  <c r="G122" i="80"/>
  <c r="G233" i="80"/>
  <c r="G170" i="78"/>
  <c r="G193" i="73"/>
  <c r="G160" i="72"/>
  <c r="G152" i="72" s="1"/>
  <c r="G192" i="75"/>
  <c r="G170" i="84"/>
  <c r="G160" i="84"/>
  <c r="G152" i="84" s="1"/>
  <c r="L233" i="86"/>
  <c r="G160" i="86"/>
  <c r="G152" i="86" s="1"/>
  <c r="G233" i="85"/>
  <c r="G170" i="85"/>
  <c r="L160" i="83"/>
  <c r="L152" i="83" s="1"/>
  <c r="L145" i="87"/>
  <c r="L165" i="87"/>
  <c r="L154" i="87"/>
  <c r="L172" i="87"/>
  <c r="L163" i="87"/>
  <c r="L143" i="87"/>
  <c r="L131" i="87"/>
  <c r="L146" i="87"/>
  <c r="L150" i="87"/>
  <c r="K232" i="87"/>
  <c r="L95" i="87"/>
  <c r="L140" i="87"/>
  <c r="L157" i="87"/>
  <c r="L106" i="87"/>
  <c r="L161" i="87"/>
  <c r="L153" i="87"/>
  <c r="L173" i="87"/>
  <c r="L142" i="87"/>
  <c r="L162" i="87"/>
  <c r="L141" i="87"/>
  <c r="L144" i="87"/>
  <c r="L138" i="87"/>
  <c r="L149" i="87"/>
  <c r="L31" i="87"/>
  <c r="L158" i="87"/>
  <c r="L148" i="87"/>
  <c r="L155" i="87"/>
  <c r="L174" i="87"/>
  <c r="L85" i="87"/>
  <c r="L164" i="87"/>
  <c r="L147" i="87"/>
  <c r="L175" i="87"/>
  <c r="L156" i="87"/>
  <c r="L56" i="87"/>
  <c r="G233" i="87"/>
  <c r="L137" i="80"/>
  <c r="L194" i="80"/>
  <c r="G233" i="77"/>
  <c r="G233" i="75"/>
  <c r="G193" i="75"/>
  <c r="L233" i="75"/>
  <c r="G194" i="75"/>
  <c r="G233" i="74"/>
  <c r="L160" i="74"/>
  <c r="L152" i="74" s="1"/>
  <c r="G160" i="74"/>
  <c r="G152" i="74" s="1"/>
  <c r="G193" i="72"/>
  <c r="G192" i="86"/>
  <c r="L137" i="86"/>
  <c r="L196" i="86"/>
  <c r="L194" i="86"/>
  <c r="G196" i="86"/>
  <c r="G194" i="86"/>
  <c r="G137" i="86"/>
  <c r="L170" i="86"/>
  <c r="G233" i="86"/>
  <c r="F168" i="86"/>
  <c r="G122" i="86"/>
  <c r="L193" i="86"/>
  <c r="K168" i="86"/>
  <c r="L122" i="86"/>
  <c r="L192" i="86"/>
  <c r="L160" i="86"/>
  <c r="L152" i="86" s="1"/>
  <c r="L233" i="85"/>
  <c r="G196" i="85"/>
  <c r="G193" i="85"/>
  <c r="G122" i="85"/>
  <c r="G160" i="85"/>
  <c r="G152" i="85" s="1"/>
  <c r="L170" i="85"/>
  <c r="L122" i="85"/>
  <c r="L133" i="85"/>
  <c r="L137" i="85"/>
  <c r="L160" i="85"/>
  <c r="L152" i="85" s="1"/>
  <c r="L196" i="85"/>
  <c r="L194" i="85"/>
  <c r="L192" i="85"/>
  <c r="G137" i="85"/>
  <c r="L196" i="84"/>
  <c r="L194" i="84"/>
  <c r="F168" i="84"/>
  <c r="G122" i="84"/>
  <c r="G196" i="84"/>
  <c r="G194" i="84"/>
  <c r="G193" i="84"/>
  <c r="G192" i="84"/>
  <c r="G137" i="84"/>
  <c r="K168" i="84"/>
  <c r="L122" i="84"/>
  <c r="L137" i="84"/>
  <c r="G133" i="84"/>
  <c r="L233" i="84"/>
  <c r="G160" i="83"/>
  <c r="G152" i="83" s="1"/>
  <c r="L233" i="83"/>
  <c r="G137" i="83"/>
  <c r="L170" i="83"/>
  <c r="L137" i="83"/>
  <c r="G194" i="83"/>
  <c r="G193" i="83"/>
  <c r="L194" i="83"/>
  <c r="G122" i="83"/>
  <c r="F168" i="83"/>
  <c r="G170" i="83"/>
  <c r="L122" i="83"/>
  <c r="G232" i="82"/>
  <c r="G233" i="82"/>
  <c r="L170" i="82"/>
  <c r="G137" i="82"/>
  <c r="L196" i="82"/>
  <c r="L192" i="82"/>
  <c r="G193" i="82"/>
  <c r="L194" i="82"/>
  <c r="L193" i="82"/>
  <c r="F168" i="82"/>
  <c r="G122" i="82"/>
  <c r="L137" i="82"/>
  <c r="K168" i="82"/>
  <c r="L122" i="82"/>
  <c r="L160" i="82"/>
  <c r="L152" i="82" s="1"/>
  <c r="L233" i="82"/>
  <c r="G170" i="82"/>
  <c r="G196" i="87"/>
  <c r="G192" i="87"/>
  <c r="G137" i="87"/>
  <c r="F168" i="87"/>
  <c r="G122" i="87"/>
  <c r="G194" i="87"/>
  <c r="G160" i="87"/>
  <c r="G152" i="87" s="1"/>
  <c r="G133" i="87"/>
  <c r="G170" i="87"/>
  <c r="G196" i="81"/>
  <c r="G194" i="81"/>
  <c r="G193" i="81"/>
  <c r="F168" i="81"/>
  <c r="G122" i="81"/>
  <c r="G137" i="81"/>
  <c r="G192" i="81"/>
  <c r="G233" i="81"/>
  <c r="G160" i="81"/>
  <c r="G152" i="81" s="1"/>
  <c r="L196" i="81"/>
  <c r="L194" i="81"/>
  <c r="L193" i="81"/>
  <c r="G170" i="81"/>
  <c r="L192" i="81"/>
  <c r="L233" i="80"/>
  <c r="L170" i="80"/>
  <c r="G193" i="80"/>
  <c r="G194" i="80"/>
  <c r="L193" i="80"/>
  <c r="L192" i="80"/>
  <c r="L160" i="80"/>
  <c r="K168" i="80"/>
  <c r="L122" i="80"/>
  <c r="G192" i="80"/>
  <c r="L170" i="78"/>
  <c r="L137" i="78"/>
  <c r="K168" i="78"/>
  <c r="L122" i="78"/>
  <c r="L193" i="78"/>
  <c r="F168" i="78"/>
  <c r="G122" i="78"/>
  <c r="L196" i="78"/>
  <c r="L194" i="78"/>
  <c r="G133" i="78"/>
  <c r="L160" i="78"/>
  <c r="L152" i="78" s="1"/>
  <c r="L133" i="78"/>
  <c r="G160" i="78"/>
  <c r="G152" i="78" s="1"/>
  <c r="G192" i="78"/>
  <c r="G233" i="78"/>
  <c r="G137" i="78"/>
  <c r="L194" i="77"/>
  <c r="L193" i="77"/>
  <c r="G170" i="77"/>
  <c r="F168" i="77"/>
  <c r="G122" i="77"/>
  <c r="K168" i="77"/>
  <c r="L122" i="77"/>
  <c r="G137" i="77"/>
  <c r="G160" i="77"/>
  <c r="G152" i="77" s="1"/>
  <c r="G133" i="77"/>
  <c r="L160" i="77"/>
  <c r="L152" i="77" s="1"/>
  <c r="L137" i="77"/>
  <c r="G196" i="77"/>
  <c r="G194" i="77"/>
  <c r="G192" i="77"/>
  <c r="G160" i="75"/>
  <c r="G152" i="75" s="1"/>
  <c r="G137" i="75"/>
  <c r="L137" i="75"/>
  <c r="G170" i="75"/>
  <c r="F168" i="75"/>
  <c r="G122" i="75"/>
  <c r="L170" i="75"/>
  <c r="L196" i="75"/>
  <c r="L194" i="75"/>
  <c r="L160" i="75"/>
  <c r="L152" i="75" s="1"/>
  <c r="K168" i="75"/>
  <c r="L122" i="75"/>
  <c r="L133" i="75"/>
  <c r="L196" i="74"/>
  <c r="L193" i="74"/>
  <c r="L137" i="74"/>
  <c r="L194" i="74"/>
  <c r="L170" i="74"/>
  <c r="G170" i="74"/>
  <c r="K168" i="74"/>
  <c r="L122" i="74"/>
  <c r="F168" i="74"/>
  <c r="G122" i="74"/>
  <c r="L233" i="74"/>
  <c r="G137" i="74"/>
  <c r="G133" i="74"/>
  <c r="G233" i="73"/>
  <c r="L160" i="73"/>
  <c r="L152" i="73" s="1"/>
  <c r="G160" i="73"/>
  <c r="G152" i="73" s="1"/>
  <c r="L137" i="73"/>
  <c r="L196" i="73"/>
  <c r="L193" i="73"/>
  <c r="G196" i="73"/>
  <c r="G194" i="73"/>
  <c r="G137" i="73"/>
  <c r="G170" i="73"/>
  <c r="L170" i="73"/>
  <c r="F168" i="73"/>
  <c r="G122" i="73"/>
  <c r="K168" i="73"/>
  <c r="L122" i="73"/>
  <c r="G133" i="73"/>
  <c r="F168" i="72"/>
  <c r="G122" i="72"/>
  <c r="G233" i="72"/>
  <c r="L170" i="72"/>
  <c r="L137" i="72"/>
  <c r="L233" i="72"/>
  <c r="G196" i="72"/>
  <c r="G192" i="72"/>
  <c r="L160" i="72"/>
  <c r="L152" i="72" s="1"/>
  <c r="K168" i="72"/>
  <c r="L122" i="72"/>
  <c r="L133" i="72"/>
  <c r="G137" i="72"/>
  <c r="G170" i="72"/>
  <c r="F168" i="98" l="1"/>
  <c r="F179" i="98" s="1"/>
  <c r="G179" i="98" s="1"/>
  <c r="G122" i="98"/>
  <c r="N13" i="102"/>
  <c r="F18" i="102"/>
  <c r="F21" i="102"/>
  <c r="G170" i="98"/>
  <c r="G160" i="98"/>
  <c r="G152" i="98" s="1"/>
  <c r="G137" i="98"/>
  <c r="L160" i="98"/>
  <c r="L152" i="98" s="1"/>
  <c r="L137" i="98"/>
  <c r="L170" i="98"/>
  <c r="L133" i="98"/>
  <c r="L122" i="98"/>
  <c r="L192" i="87"/>
  <c r="L193" i="87"/>
  <c r="L194" i="87"/>
  <c r="L122" i="87"/>
  <c r="K168" i="87"/>
  <c r="K177" i="87" s="1"/>
  <c r="G135" i="72"/>
  <c r="L135" i="73"/>
  <c r="G135" i="84"/>
  <c r="L168" i="81"/>
  <c r="K177" i="81"/>
  <c r="K235" i="81" s="1"/>
  <c r="L235" i="81" s="1"/>
  <c r="F234" i="80"/>
  <c r="L135" i="84"/>
  <c r="L135" i="81"/>
  <c r="F177" i="80"/>
  <c r="G177" i="80" s="1"/>
  <c r="L135" i="72"/>
  <c r="G135" i="80"/>
  <c r="L135" i="82"/>
  <c r="L135" i="77"/>
  <c r="L135" i="83"/>
  <c r="L135" i="80"/>
  <c r="L160" i="87"/>
  <c r="L152" i="87" s="1"/>
  <c r="G135" i="82"/>
  <c r="G135" i="83"/>
  <c r="G135" i="78"/>
  <c r="G135" i="74"/>
  <c r="G135" i="86"/>
  <c r="L170" i="87"/>
  <c r="L232" i="87"/>
  <c r="L233" i="87"/>
  <c r="L137" i="87"/>
  <c r="G135" i="81"/>
  <c r="G135" i="87"/>
  <c r="L152" i="80"/>
  <c r="L135" i="74"/>
  <c r="F234" i="86"/>
  <c r="G234" i="86" s="1"/>
  <c r="F177" i="86"/>
  <c r="G168" i="86"/>
  <c r="L135" i="86"/>
  <c r="K234" i="86"/>
  <c r="L234" i="86" s="1"/>
  <c r="K177" i="86"/>
  <c r="L168" i="86"/>
  <c r="K234" i="85"/>
  <c r="L234" i="85" s="1"/>
  <c r="K177" i="85"/>
  <c r="L168" i="85"/>
  <c r="F234" i="85"/>
  <c r="G234" i="85" s="1"/>
  <c r="F177" i="85"/>
  <c r="G168" i="85"/>
  <c r="G135" i="85"/>
  <c r="L135" i="85"/>
  <c r="F234" i="84"/>
  <c r="G234" i="84" s="1"/>
  <c r="F177" i="84"/>
  <c r="G168" i="84"/>
  <c r="K234" i="84"/>
  <c r="L234" i="84" s="1"/>
  <c r="K177" i="84"/>
  <c r="L168" i="84"/>
  <c r="L234" i="83"/>
  <c r="L168" i="83"/>
  <c r="F234" i="83"/>
  <c r="G234" i="83" s="1"/>
  <c r="F177" i="83"/>
  <c r="G168" i="83"/>
  <c r="K234" i="82"/>
  <c r="K177" i="82"/>
  <c r="L168" i="82"/>
  <c r="F234" i="82"/>
  <c r="G234" i="82" s="1"/>
  <c r="F177" i="82"/>
  <c r="G168" i="82"/>
  <c r="K177" i="98"/>
  <c r="L168" i="98"/>
  <c r="F177" i="98"/>
  <c r="G168" i="98"/>
  <c r="F234" i="87"/>
  <c r="F177" i="87"/>
  <c r="G168" i="87"/>
  <c r="F234" i="81"/>
  <c r="G234" i="81" s="1"/>
  <c r="F177" i="81"/>
  <c r="G168" i="81"/>
  <c r="K177" i="80"/>
  <c r="K234" i="80"/>
  <c r="L234" i="80" s="1"/>
  <c r="L168" i="80"/>
  <c r="F234" i="78"/>
  <c r="F177" i="78"/>
  <c r="G168" i="78"/>
  <c r="K234" i="78"/>
  <c r="L234" i="78" s="1"/>
  <c r="K177" i="78"/>
  <c r="L168" i="78"/>
  <c r="L135" i="78"/>
  <c r="K177" i="77"/>
  <c r="K234" i="77"/>
  <c r="L234" i="77" s="1"/>
  <c r="L168" i="77"/>
  <c r="F234" i="77"/>
  <c r="G234" i="77" s="1"/>
  <c r="F177" i="77"/>
  <c r="G168" i="77"/>
  <c r="G135" i="77"/>
  <c r="L135" i="75"/>
  <c r="G135" i="75"/>
  <c r="K234" i="75"/>
  <c r="L234" i="75" s="1"/>
  <c r="K177" i="75"/>
  <c r="L168" i="75"/>
  <c r="F234" i="75"/>
  <c r="G234" i="75" s="1"/>
  <c r="F177" i="75"/>
  <c r="G168" i="75"/>
  <c r="F234" i="74"/>
  <c r="G234" i="74" s="1"/>
  <c r="F177" i="74"/>
  <c r="G168" i="74"/>
  <c r="K234" i="74"/>
  <c r="L234" i="74" s="1"/>
  <c r="K177" i="74"/>
  <c r="L168" i="74"/>
  <c r="G135" i="73"/>
  <c r="F234" i="73"/>
  <c r="G234" i="73" s="1"/>
  <c r="F177" i="73"/>
  <c r="G168" i="73"/>
  <c r="K177" i="73"/>
  <c r="K234" i="73"/>
  <c r="L234" i="73" s="1"/>
  <c r="L168" i="73"/>
  <c r="F234" i="72"/>
  <c r="G234" i="72" s="1"/>
  <c r="F177" i="72"/>
  <c r="G168" i="72"/>
  <c r="K234" i="72"/>
  <c r="L234" i="72" s="1"/>
  <c r="K177" i="72"/>
  <c r="L168" i="72"/>
  <c r="N21" i="102" l="1"/>
  <c r="Q21" i="102" s="1"/>
  <c r="J22" i="102"/>
  <c r="F19" i="102"/>
  <c r="J19" i="102"/>
  <c r="Q13" i="102"/>
  <c r="N18" i="102"/>
  <c r="Q18" i="102" s="1"/>
  <c r="G135" i="98"/>
  <c r="L135" i="98"/>
  <c r="L168" i="87"/>
  <c r="K234" i="87"/>
  <c r="L234" i="87" s="1"/>
  <c r="L177" i="81"/>
  <c r="L234" i="82"/>
  <c r="G234" i="80"/>
  <c r="G234" i="87"/>
  <c r="G234" i="78"/>
  <c r="F235" i="80"/>
  <c r="L135" i="87"/>
  <c r="F235" i="86"/>
  <c r="G235" i="86" s="1"/>
  <c r="G177" i="86"/>
  <c r="K235" i="86"/>
  <c r="L235" i="86" s="1"/>
  <c r="L177" i="86"/>
  <c r="F235" i="85"/>
  <c r="G235" i="85" s="1"/>
  <c r="G177" i="85"/>
  <c r="K235" i="85"/>
  <c r="L235" i="85" s="1"/>
  <c r="L177" i="85"/>
  <c r="K235" i="84"/>
  <c r="L235" i="84" s="1"/>
  <c r="L177" i="84"/>
  <c r="F235" i="84"/>
  <c r="G235" i="84" s="1"/>
  <c r="G177" i="84"/>
  <c r="L235" i="83"/>
  <c r="L177" i="83"/>
  <c r="F235" i="83"/>
  <c r="G235" i="83" s="1"/>
  <c r="G177" i="83"/>
  <c r="F235" i="82"/>
  <c r="G235" i="82" s="1"/>
  <c r="G177" i="82"/>
  <c r="K235" i="82"/>
  <c r="L177" i="82"/>
  <c r="L177" i="98"/>
  <c r="G177" i="98"/>
  <c r="F235" i="87"/>
  <c r="G177" i="87"/>
  <c r="K235" i="87"/>
  <c r="L235" i="87" s="1"/>
  <c r="L177" i="87"/>
  <c r="F235" i="81"/>
  <c r="G177" i="81"/>
  <c r="K235" i="80"/>
  <c r="L235" i="80" s="1"/>
  <c r="L177" i="80"/>
  <c r="K235" i="78"/>
  <c r="L235" i="78" s="1"/>
  <c r="L177" i="78"/>
  <c r="F235" i="78"/>
  <c r="G177" i="78"/>
  <c r="F235" i="77"/>
  <c r="G235" i="77" s="1"/>
  <c r="G177" i="77"/>
  <c r="K235" i="77"/>
  <c r="L235" i="77" s="1"/>
  <c r="L177" i="77"/>
  <c r="K235" i="75"/>
  <c r="L235" i="75" s="1"/>
  <c r="L177" i="75"/>
  <c r="F235" i="75"/>
  <c r="G235" i="75" s="1"/>
  <c r="G177" i="75"/>
  <c r="K235" i="74"/>
  <c r="L235" i="74" s="1"/>
  <c r="L177" i="74"/>
  <c r="F235" i="74"/>
  <c r="G235" i="74" s="1"/>
  <c r="G177" i="74"/>
  <c r="K235" i="73"/>
  <c r="L235" i="73" s="1"/>
  <c r="L177" i="73"/>
  <c r="F235" i="73"/>
  <c r="G235" i="73" s="1"/>
  <c r="G177" i="73"/>
  <c r="K235" i="72"/>
  <c r="L235" i="72" s="1"/>
  <c r="L177" i="72"/>
  <c r="F235" i="72"/>
  <c r="G235" i="72" s="1"/>
  <c r="G177" i="72"/>
  <c r="G235" i="81" l="1"/>
  <c r="L235" i="82"/>
  <c r="G235" i="78"/>
  <c r="G235" i="87"/>
  <c r="G235" i="80"/>
  <c r="Q170" i="91"/>
  <c r="P170" i="91"/>
  <c r="O170" i="91"/>
  <c r="N170" i="91"/>
  <c r="M170" i="91"/>
  <c r="L170" i="91"/>
  <c r="K170" i="91"/>
  <c r="J170" i="91"/>
  <c r="I170" i="91"/>
  <c r="H170" i="91"/>
  <c r="G170" i="91"/>
  <c r="F170" i="91"/>
  <c r="E170" i="91"/>
  <c r="D170" i="91"/>
  <c r="C170" i="91"/>
  <c r="Q164" i="91"/>
  <c r="P164" i="91"/>
  <c r="O164" i="91"/>
  <c r="M164" i="91"/>
  <c r="L164" i="91"/>
  <c r="K164" i="91"/>
  <c r="J164" i="91"/>
  <c r="J160" i="91" s="1"/>
  <c r="I164" i="91"/>
  <c r="I160" i="91" s="1"/>
  <c r="H164" i="91"/>
  <c r="G164" i="91"/>
  <c r="F164" i="91"/>
  <c r="E164" i="91"/>
  <c r="D164" i="91"/>
  <c r="C164" i="91"/>
  <c r="Q161" i="91"/>
  <c r="P161" i="91"/>
  <c r="O161" i="91"/>
  <c r="M161" i="91"/>
  <c r="L161" i="91"/>
  <c r="K161" i="91"/>
  <c r="J161" i="91"/>
  <c r="I161" i="91"/>
  <c r="H161" i="91"/>
  <c r="G161" i="91"/>
  <c r="F161" i="91"/>
  <c r="E161" i="91"/>
  <c r="D161" i="91"/>
  <c r="C161" i="91"/>
  <c r="Q152" i="91"/>
  <c r="O152" i="91"/>
  <c r="N152" i="91"/>
  <c r="M152" i="91"/>
  <c r="L152" i="91"/>
  <c r="K152" i="91"/>
  <c r="J152" i="91"/>
  <c r="I152" i="91"/>
  <c r="H152" i="91"/>
  <c r="G152" i="91"/>
  <c r="F152" i="91"/>
  <c r="E152" i="91"/>
  <c r="D152" i="91"/>
  <c r="C152" i="91"/>
  <c r="Q137" i="91"/>
  <c r="P137" i="91"/>
  <c r="O137" i="91"/>
  <c r="N137" i="91"/>
  <c r="M137" i="91"/>
  <c r="L137" i="91"/>
  <c r="K137" i="91"/>
  <c r="J137" i="91"/>
  <c r="I137" i="91"/>
  <c r="H137" i="91"/>
  <c r="G137" i="91"/>
  <c r="F137" i="91"/>
  <c r="E137" i="91"/>
  <c r="D137" i="91"/>
  <c r="Q120" i="91"/>
  <c r="P120" i="91"/>
  <c r="O120" i="91"/>
  <c r="N120" i="91"/>
  <c r="M120" i="91"/>
  <c r="L120" i="91"/>
  <c r="K120" i="91"/>
  <c r="J120" i="91"/>
  <c r="I120" i="91"/>
  <c r="H120" i="91"/>
  <c r="G120" i="91"/>
  <c r="F120" i="91"/>
  <c r="E120" i="91"/>
  <c r="D120" i="91"/>
  <c r="C120" i="91"/>
  <c r="Q110" i="91"/>
  <c r="P110" i="91"/>
  <c r="O110" i="91"/>
  <c r="N110" i="91"/>
  <c r="M110" i="91"/>
  <c r="L110" i="91"/>
  <c r="L131" i="91" s="1"/>
  <c r="K110" i="91"/>
  <c r="J110" i="91"/>
  <c r="I110" i="91"/>
  <c r="H110" i="91"/>
  <c r="G110" i="91"/>
  <c r="F110" i="91"/>
  <c r="F131" i="91" s="1"/>
  <c r="E110" i="91"/>
  <c r="D110" i="91"/>
  <c r="D131" i="91" s="1"/>
  <c r="C110" i="91"/>
  <c r="Q104" i="91"/>
  <c r="P104" i="91"/>
  <c r="O104" i="91"/>
  <c r="N104" i="91"/>
  <c r="M104" i="91"/>
  <c r="L104" i="91"/>
  <c r="K104" i="91"/>
  <c r="J104" i="91"/>
  <c r="I104" i="91"/>
  <c r="H104" i="91"/>
  <c r="G104" i="91"/>
  <c r="F104" i="91"/>
  <c r="E104" i="91"/>
  <c r="D104" i="91"/>
  <c r="C104" i="91"/>
  <c r="Q103" i="91"/>
  <c r="P103" i="91"/>
  <c r="O103" i="91"/>
  <c r="N103" i="91"/>
  <c r="M103" i="91"/>
  <c r="L103" i="91"/>
  <c r="K103" i="91"/>
  <c r="J103" i="91"/>
  <c r="I103" i="91"/>
  <c r="H103" i="91"/>
  <c r="G103" i="91"/>
  <c r="F103" i="91"/>
  <c r="E103" i="91"/>
  <c r="D103" i="91"/>
  <c r="C103" i="91"/>
  <c r="Q102" i="91"/>
  <c r="P102" i="91"/>
  <c r="O102" i="91"/>
  <c r="N102" i="91"/>
  <c r="M102" i="91"/>
  <c r="L102" i="91"/>
  <c r="K102" i="91"/>
  <c r="J102" i="91"/>
  <c r="I102" i="91"/>
  <c r="H102" i="91"/>
  <c r="G102" i="91"/>
  <c r="F102" i="91"/>
  <c r="E102" i="91"/>
  <c r="D102" i="91"/>
  <c r="C102" i="91"/>
  <c r="Q101" i="91"/>
  <c r="P101" i="91"/>
  <c r="O101" i="91"/>
  <c r="N101" i="91"/>
  <c r="M101" i="91"/>
  <c r="L101" i="91"/>
  <c r="K101" i="91"/>
  <c r="J101" i="91"/>
  <c r="I101" i="91"/>
  <c r="H101" i="91"/>
  <c r="G101" i="91"/>
  <c r="F101" i="91"/>
  <c r="E101" i="91"/>
  <c r="D101" i="91"/>
  <c r="C101" i="91"/>
  <c r="Q100" i="91"/>
  <c r="P100" i="91"/>
  <c r="O100" i="91"/>
  <c r="N100" i="91"/>
  <c r="M100" i="91"/>
  <c r="L100" i="91"/>
  <c r="K100" i="91"/>
  <c r="J100" i="91"/>
  <c r="I100" i="91"/>
  <c r="H100" i="91"/>
  <c r="G100" i="91"/>
  <c r="F100" i="91"/>
  <c r="E100" i="91"/>
  <c r="D100" i="91"/>
  <c r="C100" i="91"/>
  <c r="Q99" i="91"/>
  <c r="P99" i="91"/>
  <c r="O99" i="91"/>
  <c r="N99" i="91"/>
  <c r="M99" i="91"/>
  <c r="L99" i="91"/>
  <c r="K99" i="91"/>
  <c r="J99" i="91"/>
  <c r="I99" i="91"/>
  <c r="H99" i="91"/>
  <c r="G99" i="91"/>
  <c r="F99" i="91"/>
  <c r="E99" i="91"/>
  <c r="D99" i="91"/>
  <c r="C99" i="91"/>
  <c r="Q98" i="91"/>
  <c r="P98" i="91"/>
  <c r="O98" i="91"/>
  <c r="N98" i="91"/>
  <c r="M98" i="91"/>
  <c r="L98" i="91"/>
  <c r="K98" i="91"/>
  <c r="J98" i="91"/>
  <c r="I98" i="91"/>
  <c r="H98" i="91"/>
  <c r="G98" i="91"/>
  <c r="F98" i="91"/>
  <c r="E98" i="91"/>
  <c r="D98" i="91"/>
  <c r="C98" i="91"/>
  <c r="Q97" i="91"/>
  <c r="P97" i="91"/>
  <c r="O97" i="91"/>
  <c r="N97" i="91"/>
  <c r="M97" i="91"/>
  <c r="L97" i="91"/>
  <c r="K97" i="91"/>
  <c r="J97" i="91"/>
  <c r="I97" i="91"/>
  <c r="H97" i="91"/>
  <c r="G97" i="91"/>
  <c r="F97" i="91"/>
  <c r="E97" i="91"/>
  <c r="D97" i="91"/>
  <c r="C97" i="91"/>
  <c r="Q96" i="91"/>
  <c r="P96" i="91"/>
  <c r="O96" i="91"/>
  <c r="N96" i="91"/>
  <c r="M96" i="91"/>
  <c r="L96" i="91"/>
  <c r="K96" i="91"/>
  <c r="J96" i="91"/>
  <c r="I96" i="91"/>
  <c r="H96" i="91"/>
  <c r="G96" i="91"/>
  <c r="F96" i="91"/>
  <c r="E96" i="91"/>
  <c r="D96" i="91"/>
  <c r="C96" i="91"/>
  <c r="Q70" i="91"/>
  <c r="P70" i="91"/>
  <c r="O70" i="91"/>
  <c r="N70" i="91"/>
  <c r="M70" i="91"/>
  <c r="L70" i="91"/>
  <c r="K70" i="91"/>
  <c r="J70" i="91"/>
  <c r="I70" i="91"/>
  <c r="H70" i="91"/>
  <c r="G70" i="91"/>
  <c r="F70" i="91"/>
  <c r="E70" i="91"/>
  <c r="D70" i="91"/>
  <c r="C70" i="91"/>
  <c r="Q45" i="91"/>
  <c r="P45" i="91"/>
  <c r="O45" i="91"/>
  <c r="N45" i="91"/>
  <c r="M45" i="91"/>
  <c r="L45" i="91"/>
  <c r="K45" i="91"/>
  <c r="J45" i="91"/>
  <c r="I45" i="91"/>
  <c r="H45" i="91"/>
  <c r="G45" i="91"/>
  <c r="F45" i="91"/>
  <c r="E45" i="91"/>
  <c r="D45" i="91"/>
  <c r="C45" i="91"/>
  <c r="Q20" i="91"/>
  <c r="P20" i="91"/>
  <c r="O20" i="91"/>
  <c r="N20" i="91"/>
  <c r="M20" i="91"/>
  <c r="L20" i="91"/>
  <c r="K20" i="91"/>
  <c r="J20" i="91"/>
  <c r="I20" i="91"/>
  <c r="H20" i="91"/>
  <c r="G20" i="91"/>
  <c r="F20" i="91"/>
  <c r="E20" i="91"/>
  <c r="D20" i="91"/>
  <c r="C20" i="91"/>
  <c r="M160" i="91" l="1"/>
  <c r="D160" i="91"/>
  <c r="L160" i="91"/>
  <c r="O160" i="91"/>
  <c r="O135" i="91" s="1"/>
  <c r="G160" i="91"/>
  <c r="G135" i="91" s="1"/>
  <c r="Q160" i="91"/>
  <c r="Q135" i="91" s="1"/>
  <c r="N131" i="91"/>
  <c r="L135" i="91"/>
  <c r="G95" i="91"/>
  <c r="O95" i="91"/>
  <c r="H131" i="91"/>
  <c r="F160" i="91"/>
  <c r="F135" i="91" s="1"/>
  <c r="D135" i="91"/>
  <c r="E160" i="91"/>
  <c r="E135" i="91" s="1"/>
  <c r="M135" i="91"/>
  <c r="H95" i="91"/>
  <c r="I135" i="91"/>
  <c r="I95" i="91"/>
  <c r="Q95" i="91"/>
  <c r="J95" i="91"/>
  <c r="J131" i="91"/>
  <c r="P95" i="91"/>
  <c r="C95" i="91"/>
  <c r="K95" i="91"/>
  <c r="D95" i="91"/>
  <c r="L95" i="91"/>
  <c r="E131" i="91"/>
  <c r="M131" i="91"/>
  <c r="F95" i="91"/>
  <c r="E95" i="91"/>
  <c r="M95" i="91"/>
  <c r="N95" i="91"/>
  <c r="G131" i="91"/>
  <c r="O131" i="91"/>
  <c r="P131" i="91"/>
  <c r="C160" i="91"/>
  <c r="C135" i="91" s="1"/>
  <c r="K160" i="91"/>
  <c r="K135" i="91" s="1"/>
  <c r="J135" i="91"/>
  <c r="H160" i="91"/>
  <c r="H135" i="91" s="1"/>
  <c r="P160" i="91"/>
  <c r="P135" i="91" s="1"/>
  <c r="I131" i="91"/>
  <c r="Q131" i="91"/>
  <c r="C131" i="91"/>
  <c r="K131" i="91"/>
  <c r="U176" i="98" l="1"/>
  <c r="V176" i="98" s="1"/>
  <c r="AA176" i="98" l="1"/>
  <c r="S5" i="98" l="1"/>
  <c r="S175" i="84"/>
  <c r="S174" i="84"/>
  <c r="S173" i="84"/>
  <c r="S172" i="84"/>
  <c r="S166" i="84"/>
  <c r="S165" i="84"/>
  <c r="S163" i="84"/>
  <c r="S162" i="84"/>
  <c r="S158" i="84"/>
  <c r="S157" i="84"/>
  <c r="S156" i="84"/>
  <c r="S155" i="84"/>
  <c r="S153" i="84"/>
  <c r="S129" i="84"/>
  <c r="S128" i="84"/>
  <c r="S127" i="84"/>
  <c r="S126" i="84"/>
  <c r="S125" i="84"/>
  <c r="S124" i="84"/>
  <c r="S123" i="84"/>
  <c r="S122" i="84"/>
  <c r="S121" i="84"/>
  <c r="S119" i="84"/>
  <c r="S118" i="84"/>
  <c r="S117" i="84"/>
  <c r="S116" i="84"/>
  <c r="S115" i="84"/>
  <c r="S114" i="84"/>
  <c r="S113" i="84"/>
  <c r="S112" i="84"/>
  <c r="S111" i="84"/>
  <c r="S79" i="84"/>
  <c r="S78" i="84"/>
  <c r="S77" i="84"/>
  <c r="S76" i="84"/>
  <c r="S75" i="84"/>
  <c r="S74" i="84"/>
  <c r="S73" i="84"/>
  <c r="S72" i="84"/>
  <c r="S71" i="84"/>
  <c r="S69" i="84"/>
  <c r="S68" i="84"/>
  <c r="S67" i="84"/>
  <c r="S66" i="84"/>
  <c r="S65" i="84"/>
  <c r="S64" i="84"/>
  <c r="S63" i="84"/>
  <c r="S62" i="84"/>
  <c r="S61" i="84"/>
  <c r="S54" i="84"/>
  <c r="S53" i="84"/>
  <c r="S52" i="84"/>
  <c r="S51" i="84"/>
  <c r="S50" i="84"/>
  <c r="S49" i="84"/>
  <c r="S48" i="84"/>
  <c r="S47" i="84"/>
  <c r="S46" i="84"/>
  <c r="S44" i="84"/>
  <c r="S43" i="84"/>
  <c r="S42" i="84"/>
  <c r="S41" i="84"/>
  <c r="S40" i="84"/>
  <c r="S39" i="84"/>
  <c r="S38" i="84"/>
  <c r="S37" i="84"/>
  <c r="S36" i="84"/>
  <c r="S29" i="84"/>
  <c r="S28" i="84"/>
  <c r="S27" i="84"/>
  <c r="S26" i="84"/>
  <c r="S25" i="84"/>
  <c r="S24" i="84"/>
  <c r="S23" i="84"/>
  <c r="S22" i="84"/>
  <c r="S21" i="84"/>
  <c r="S19" i="84"/>
  <c r="S18" i="84"/>
  <c r="S17" i="84"/>
  <c r="S16" i="84"/>
  <c r="S15" i="84"/>
  <c r="S14" i="84"/>
  <c r="S13" i="84"/>
  <c r="S12" i="84"/>
  <c r="S11" i="84"/>
  <c r="S164" i="84" l="1"/>
  <c r="X5" i="98"/>
  <c r="S165" i="86"/>
  <c r="S164" i="86" s="1"/>
  <c r="S163" i="86"/>
  <c r="S162" i="86"/>
  <c r="S158" i="86"/>
  <c r="S157" i="86"/>
  <c r="S156" i="86"/>
  <c r="S155" i="86"/>
  <c r="S153" i="86"/>
  <c r="S129" i="86"/>
  <c r="S128" i="86"/>
  <c r="S127" i="86"/>
  <c r="S126" i="86"/>
  <c r="S125" i="86"/>
  <c r="S124" i="86"/>
  <c r="S123" i="86"/>
  <c r="S122" i="86"/>
  <c r="S121" i="86"/>
  <c r="S119" i="86"/>
  <c r="S118" i="86"/>
  <c r="S117" i="86"/>
  <c r="S116" i="86"/>
  <c r="S115" i="86"/>
  <c r="S114" i="86"/>
  <c r="S113" i="86"/>
  <c r="S112" i="86"/>
  <c r="S111" i="86"/>
  <c r="S79" i="86"/>
  <c r="S78" i="86"/>
  <c r="S77" i="86"/>
  <c r="S76" i="86"/>
  <c r="S75" i="86"/>
  <c r="S74" i="86"/>
  <c r="S73" i="86"/>
  <c r="S72" i="86"/>
  <c r="S71" i="86"/>
  <c r="S69" i="86"/>
  <c r="S68" i="86"/>
  <c r="S67" i="86"/>
  <c r="S66" i="86"/>
  <c r="S65" i="86"/>
  <c r="S64" i="86"/>
  <c r="S63" i="86"/>
  <c r="S62" i="86"/>
  <c r="S61" i="86"/>
  <c r="S54" i="86"/>
  <c r="S53" i="86"/>
  <c r="S52" i="86"/>
  <c r="S51" i="86"/>
  <c r="S50" i="86"/>
  <c r="S49" i="86"/>
  <c r="S48" i="86"/>
  <c r="S47" i="86"/>
  <c r="S46" i="86"/>
  <c r="S44" i="86"/>
  <c r="S43" i="86"/>
  <c r="S42" i="86"/>
  <c r="S41" i="86"/>
  <c r="S40" i="86"/>
  <c r="S39" i="86"/>
  <c r="S38" i="86"/>
  <c r="S37" i="86"/>
  <c r="S36" i="86"/>
  <c r="S29" i="86"/>
  <c r="S28" i="86"/>
  <c r="S27" i="86"/>
  <c r="S26" i="86"/>
  <c r="S25" i="86"/>
  <c r="S24" i="86"/>
  <c r="S23" i="86"/>
  <c r="S22" i="86"/>
  <c r="S21" i="86"/>
  <c r="S19" i="86"/>
  <c r="S18" i="86"/>
  <c r="S17" i="86"/>
  <c r="S16" i="86"/>
  <c r="S15" i="86"/>
  <c r="S14" i="86"/>
  <c r="S13" i="86"/>
  <c r="S12" i="86"/>
  <c r="S11" i="86"/>
  <c r="S165" i="85"/>
  <c r="S164" i="85" s="1"/>
  <c r="S163" i="85"/>
  <c r="S162" i="85"/>
  <c r="S158" i="85"/>
  <c r="S157" i="85"/>
  <c r="S156" i="85"/>
  <c r="S155" i="85"/>
  <c r="S153" i="85"/>
  <c r="S129" i="85"/>
  <c r="S128" i="85"/>
  <c r="S127" i="85"/>
  <c r="S126" i="85"/>
  <c r="S125" i="85"/>
  <c r="S124" i="85"/>
  <c r="S123" i="85"/>
  <c r="S122" i="85"/>
  <c r="S121" i="85"/>
  <c r="S119" i="85"/>
  <c r="S118" i="85"/>
  <c r="S117" i="85"/>
  <c r="S116" i="85"/>
  <c r="S115" i="85"/>
  <c r="S114" i="85"/>
  <c r="S113" i="85"/>
  <c r="S112" i="85"/>
  <c r="S111" i="85"/>
  <c r="S79" i="85"/>
  <c r="S78" i="85"/>
  <c r="S77" i="85"/>
  <c r="S76" i="85"/>
  <c r="S75" i="85"/>
  <c r="S74" i="85"/>
  <c r="S73" i="85"/>
  <c r="S72" i="85"/>
  <c r="S71" i="85"/>
  <c r="S69" i="85"/>
  <c r="S68" i="85"/>
  <c r="S67" i="85"/>
  <c r="S66" i="85"/>
  <c r="S65" i="85"/>
  <c r="S64" i="85"/>
  <c r="S63" i="85"/>
  <c r="S62" i="85"/>
  <c r="S61" i="85"/>
  <c r="S54" i="85"/>
  <c r="S53" i="85"/>
  <c r="S52" i="85"/>
  <c r="S51" i="85"/>
  <c r="S50" i="85"/>
  <c r="S49" i="85"/>
  <c r="S48" i="85"/>
  <c r="S47" i="85"/>
  <c r="S46" i="85"/>
  <c r="S44" i="85"/>
  <c r="S43" i="85"/>
  <c r="S42" i="85"/>
  <c r="S41" i="85"/>
  <c r="S40" i="85"/>
  <c r="S39" i="85"/>
  <c r="S38" i="85"/>
  <c r="S37" i="85"/>
  <c r="S36" i="85"/>
  <c r="S29" i="85"/>
  <c r="S28" i="85"/>
  <c r="S27" i="85"/>
  <c r="S26" i="85"/>
  <c r="S25" i="85"/>
  <c r="S24" i="85"/>
  <c r="S23" i="85"/>
  <c r="S22" i="85"/>
  <c r="S21" i="85"/>
  <c r="S19" i="85"/>
  <c r="S18" i="85"/>
  <c r="S17" i="85"/>
  <c r="S16" i="85"/>
  <c r="S15" i="85"/>
  <c r="S14" i="85"/>
  <c r="S13" i="85"/>
  <c r="S12" i="85"/>
  <c r="S11" i="85"/>
  <c r="S165" i="83"/>
  <c r="S164" i="83" s="1"/>
  <c r="S163" i="83"/>
  <c r="S162" i="83"/>
  <c r="S158" i="83"/>
  <c r="S157" i="83"/>
  <c r="S156" i="83"/>
  <c r="S155" i="83"/>
  <c r="S129" i="83"/>
  <c r="S128" i="83"/>
  <c r="S127" i="83"/>
  <c r="S126" i="83"/>
  <c r="S125" i="83"/>
  <c r="S124" i="83"/>
  <c r="S123" i="83"/>
  <c r="S122" i="83"/>
  <c r="S121" i="83"/>
  <c r="S119" i="83"/>
  <c r="S118" i="83"/>
  <c r="S117" i="83"/>
  <c r="S116" i="83"/>
  <c r="S115" i="83"/>
  <c r="S114" i="83"/>
  <c r="S113" i="83"/>
  <c r="S112" i="83"/>
  <c r="S111" i="83"/>
  <c r="S79" i="83"/>
  <c r="S78" i="83"/>
  <c r="S77" i="83"/>
  <c r="S76" i="83"/>
  <c r="S75" i="83"/>
  <c r="S74" i="83"/>
  <c r="S73" i="83"/>
  <c r="S72" i="83"/>
  <c r="S71" i="83"/>
  <c r="S69" i="83"/>
  <c r="S68" i="83"/>
  <c r="S67" i="83"/>
  <c r="S66" i="83"/>
  <c r="S65" i="83"/>
  <c r="S64" i="83"/>
  <c r="S63" i="83"/>
  <c r="S62" i="83"/>
  <c r="S61" i="83"/>
  <c r="S54" i="83"/>
  <c r="S53" i="83"/>
  <c r="S52" i="83"/>
  <c r="S51" i="83"/>
  <c r="S50" i="83"/>
  <c r="S49" i="83"/>
  <c r="S48" i="83"/>
  <c r="S47" i="83"/>
  <c r="S46" i="83"/>
  <c r="S44" i="83"/>
  <c r="S43" i="83"/>
  <c r="S42" i="83"/>
  <c r="S41" i="83"/>
  <c r="S40" i="83"/>
  <c r="S39" i="83"/>
  <c r="S38" i="83"/>
  <c r="S37" i="83"/>
  <c r="S36" i="83"/>
  <c r="S29" i="83"/>
  <c r="S28" i="83"/>
  <c r="S27" i="83"/>
  <c r="S26" i="83"/>
  <c r="S25" i="83"/>
  <c r="S24" i="83"/>
  <c r="S23" i="83"/>
  <c r="S22" i="83"/>
  <c r="S21" i="83"/>
  <c r="S19" i="83"/>
  <c r="S18" i="83"/>
  <c r="S17" i="83"/>
  <c r="S16" i="83"/>
  <c r="S15" i="83"/>
  <c r="S14" i="83"/>
  <c r="S13" i="83"/>
  <c r="S12" i="83"/>
  <c r="S11" i="83"/>
  <c r="S175" i="82"/>
  <c r="S174" i="82"/>
  <c r="S173" i="82"/>
  <c r="S172" i="82"/>
  <c r="S166" i="82"/>
  <c r="S165" i="82"/>
  <c r="S163" i="82"/>
  <c r="S162" i="82"/>
  <c r="S158" i="82"/>
  <c r="S157" i="82"/>
  <c r="S156" i="82"/>
  <c r="S155" i="82"/>
  <c r="S154" i="82"/>
  <c r="S153" i="82"/>
  <c r="S150" i="82"/>
  <c r="S149" i="82"/>
  <c r="S148" i="82"/>
  <c r="S147" i="82"/>
  <c r="S146" i="82"/>
  <c r="S145" i="82"/>
  <c r="S144" i="82"/>
  <c r="S143" i="82"/>
  <c r="S142" i="82"/>
  <c r="S141" i="82"/>
  <c r="S140" i="82"/>
  <c r="S139" i="82"/>
  <c r="S138" i="82"/>
  <c r="S129" i="82"/>
  <c r="S128" i="82"/>
  <c r="S127" i="82"/>
  <c r="S126" i="82"/>
  <c r="S125" i="82"/>
  <c r="S124" i="82"/>
  <c r="S123" i="82"/>
  <c r="S122" i="82"/>
  <c r="S121" i="82"/>
  <c r="S119" i="82"/>
  <c r="S118" i="82"/>
  <c r="S117" i="82"/>
  <c r="S116" i="82"/>
  <c r="S115" i="82"/>
  <c r="S114" i="82"/>
  <c r="S113" i="82"/>
  <c r="S112" i="82"/>
  <c r="S111" i="82"/>
  <c r="S79" i="82"/>
  <c r="S78" i="82"/>
  <c r="S77" i="82"/>
  <c r="S76" i="82"/>
  <c r="S75" i="82"/>
  <c r="S74" i="82"/>
  <c r="S73" i="82"/>
  <c r="S72" i="82"/>
  <c r="S71" i="82"/>
  <c r="S69" i="82"/>
  <c r="S68" i="82"/>
  <c r="S67" i="82"/>
  <c r="S66" i="82"/>
  <c r="S65" i="82"/>
  <c r="S64" i="82"/>
  <c r="S63" i="82"/>
  <c r="S62" i="82"/>
  <c r="S61" i="82"/>
  <c r="S54" i="82"/>
  <c r="S53" i="82"/>
  <c r="S52" i="82"/>
  <c r="S51" i="82"/>
  <c r="S50" i="82"/>
  <c r="S49" i="82"/>
  <c r="S48" i="82"/>
  <c r="S47" i="82"/>
  <c r="S46" i="82"/>
  <c r="S44" i="82"/>
  <c r="S43" i="82"/>
  <c r="S42" i="82"/>
  <c r="S41" i="82"/>
  <c r="S40" i="82"/>
  <c r="S39" i="82"/>
  <c r="S38" i="82"/>
  <c r="S37" i="82"/>
  <c r="S36" i="82"/>
  <c r="S29" i="82"/>
  <c r="S28" i="82"/>
  <c r="S27" i="82"/>
  <c r="S26" i="82"/>
  <c r="S25" i="82"/>
  <c r="S24" i="82"/>
  <c r="S23" i="82"/>
  <c r="S22" i="82"/>
  <c r="S21" i="82"/>
  <c r="S19" i="82"/>
  <c r="S18" i="82"/>
  <c r="S17" i="82"/>
  <c r="S16" i="82"/>
  <c r="S15" i="82"/>
  <c r="S14" i="82"/>
  <c r="S13" i="82"/>
  <c r="S12" i="82"/>
  <c r="S11" i="82"/>
  <c r="S164" i="81"/>
  <c r="S165" i="81"/>
  <c r="S163" i="81"/>
  <c r="S162" i="81"/>
  <c r="S158" i="81"/>
  <c r="S157" i="81"/>
  <c r="S156" i="81"/>
  <c r="S155" i="81"/>
  <c r="S145" i="98"/>
  <c r="S144" i="98"/>
  <c r="S129" i="81"/>
  <c r="S128" i="81"/>
  <c r="S127" i="81"/>
  <c r="S126" i="81"/>
  <c r="S125" i="81"/>
  <c r="S124" i="81"/>
  <c r="S123" i="81"/>
  <c r="S122" i="81"/>
  <c r="S121" i="81"/>
  <c r="S119" i="81"/>
  <c r="S118" i="81"/>
  <c r="S117" i="81"/>
  <c r="S116" i="81"/>
  <c r="S115" i="81"/>
  <c r="S114" i="81"/>
  <c r="S113" i="81"/>
  <c r="S112" i="81"/>
  <c r="S111" i="81"/>
  <c r="S79" i="81"/>
  <c r="S78" i="81"/>
  <c r="S77" i="81"/>
  <c r="S76" i="81"/>
  <c r="S75" i="81"/>
  <c r="S74" i="81"/>
  <c r="S73" i="81"/>
  <c r="S72" i="81"/>
  <c r="S71" i="81"/>
  <c r="S69" i="81"/>
  <c r="S68" i="81"/>
  <c r="S67" i="81"/>
  <c r="S66" i="81"/>
  <c r="S65" i="81"/>
  <c r="S64" i="81"/>
  <c r="S63" i="81"/>
  <c r="S62" i="81"/>
  <c r="S61" i="81"/>
  <c r="S54" i="81"/>
  <c r="S53" i="81"/>
  <c r="S52" i="81"/>
  <c r="S51" i="81"/>
  <c r="S50" i="81"/>
  <c r="S49" i="81"/>
  <c r="S48" i="81"/>
  <c r="S47" i="81"/>
  <c r="S46" i="81"/>
  <c r="S44" i="81"/>
  <c r="S43" i="81"/>
  <c r="S42" i="81"/>
  <c r="S41" i="81"/>
  <c r="S40" i="81"/>
  <c r="S39" i="81"/>
  <c r="S38" i="81"/>
  <c r="S37" i="81"/>
  <c r="S36" i="81"/>
  <c r="S29" i="81"/>
  <c r="S28" i="81"/>
  <c r="S27" i="81"/>
  <c r="S26" i="81"/>
  <c r="S25" i="81"/>
  <c r="S24" i="81"/>
  <c r="S23" i="81"/>
  <c r="S22" i="81"/>
  <c r="S21" i="81"/>
  <c r="S19" i="81"/>
  <c r="S18" i="81"/>
  <c r="S17" i="81"/>
  <c r="S16" i="81"/>
  <c r="S15" i="81"/>
  <c r="S14" i="81"/>
  <c r="S13" i="81"/>
  <c r="S12" i="81"/>
  <c r="S11" i="81"/>
  <c r="S172" i="98"/>
  <c r="S164" i="80"/>
  <c r="S165" i="80"/>
  <c r="S163" i="80"/>
  <c r="S163" i="98" s="1"/>
  <c r="S162" i="80"/>
  <c r="S162" i="98" s="1"/>
  <c r="S158" i="80"/>
  <c r="S158" i="98" s="1"/>
  <c r="S156" i="80"/>
  <c r="S155" i="80"/>
  <c r="S154" i="98"/>
  <c r="S149" i="98"/>
  <c r="S129" i="80"/>
  <c r="S129" i="98" s="1"/>
  <c r="S128" i="80"/>
  <c r="S127" i="80"/>
  <c r="S126" i="80"/>
  <c r="S126" i="98" s="1"/>
  <c r="T126" i="98" s="1"/>
  <c r="S125" i="80"/>
  <c r="S125" i="98" s="1"/>
  <c r="S124" i="80"/>
  <c r="S124" i="98" s="1"/>
  <c r="T124" i="98" s="1"/>
  <c r="S123" i="80"/>
  <c r="S122" i="80"/>
  <c r="S121" i="80"/>
  <c r="S119" i="80"/>
  <c r="S119" i="98" s="1"/>
  <c r="T119" i="98" s="1"/>
  <c r="S118" i="80"/>
  <c r="S117" i="80"/>
  <c r="S117" i="98" s="1"/>
  <c r="T117" i="98" s="1"/>
  <c r="S116" i="80"/>
  <c r="S116" i="98" s="1"/>
  <c r="T116" i="98" s="1"/>
  <c r="S115" i="80"/>
  <c r="S114" i="80"/>
  <c r="S113" i="80"/>
  <c r="S113" i="98" s="1"/>
  <c r="T113" i="98" s="1"/>
  <c r="S112" i="80"/>
  <c r="S112" i="98" s="1"/>
  <c r="T112" i="98" s="1"/>
  <c r="S111" i="80"/>
  <c r="S111" i="98" s="1"/>
  <c r="S79" i="80"/>
  <c r="S78" i="80"/>
  <c r="S77" i="80"/>
  <c r="S76" i="80"/>
  <c r="S76" i="98" s="1"/>
  <c r="S75" i="80"/>
  <c r="S74" i="80"/>
  <c r="S74" i="98" s="1"/>
  <c r="S73" i="80"/>
  <c r="S73" i="98" s="1"/>
  <c r="S72" i="80"/>
  <c r="S71" i="80"/>
  <c r="S69" i="80"/>
  <c r="S69" i="98" s="1"/>
  <c r="S68" i="80"/>
  <c r="S68" i="98" s="1"/>
  <c r="S67" i="80"/>
  <c r="S67" i="98" s="1"/>
  <c r="S66" i="80"/>
  <c r="S65" i="80"/>
  <c r="S64" i="80"/>
  <c r="S63" i="80"/>
  <c r="S63" i="98" s="1"/>
  <c r="S62" i="80"/>
  <c r="S61" i="80"/>
  <c r="S61" i="98" s="1"/>
  <c r="S54" i="80"/>
  <c r="S54" i="98" s="1"/>
  <c r="S53" i="80"/>
  <c r="S52" i="80"/>
  <c r="S51" i="80"/>
  <c r="S51" i="98" s="1"/>
  <c r="S50" i="80"/>
  <c r="S50" i="98" s="1"/>
  <c r="S49" i="80"/>
  <c r="S49" i="98" s="1"/>
  <c r="S48" i="80"/>
  <c r="S47" i="80"/>
  <c r="S46" i="80"/>
  <c r="S44" i="80"/>
  <c r="S43" i="80"/>
  <c r="S42" i="80"/>
  <c r="S41" i="80"/>
  <c r="S40" i="80"/>
  <c r="S39" i="80"/>
  <c r="S38" i="80"/>
  <c r="S37" i="80"/>
  <c r="S36" i="80"/>
  <c r="S29" i="80"/>
  <c r="S28" i="80"/>
  <c r="S27" i="80"/>
  <c r="S26" i="80"/>
  <c r="S26" i="98" s="1"/>
  <c r="S25" i="80"/>
  <c r="S24" i="80"/>
  <c r="S24" i="98" s="1"/>
  <c r="S23" i="80"/>
  <c r="S23" i="98" s="1"/>
  <c r="S22" i="80"/>
  <c r="S21" i="80"/>
  <c r="S19" i="80"/>
  <c r="S18" i="80"/>
  <c r="S17" i="80"/>
  <c r="S16" i="80"/>
  <c r="S15" i="80"/>
  <c r="S14" i="80"/>
  <c r="S13" i="80"/>
  <c r="S12" i="80"/>
  <c r="S11" i="80"/>
  <c r="S165" i="77"/>
  <c r="S164" i="77" s="1"/>
  <c r="S163" i="77"/>
  <c r="S162" i="77"/>
  <c r="S158" i="77"/>
  <c r="S156" i="77"/>
  <c r="S155" i="77"/>
  <c r="S129" i="77"/>
  <c r="S128" i="77"/>
  <c r="S127" i="77"/>
  <c r="S126" i="77"/>
  <c r="S125" i="77"/>
  <c r="S124" i="77"/>
  <c r="S123" i="77"/>
  <c r="S122" i="77"/>
  <c r="S121" i="77"/>
  <c r="S119" i="77"/>
  <c r="S118" i="77"/>
  <c r="S117" i="77"/>
  <c r="S116" i="77"/>
  <c r="S115" i="77"/>
  <c r="S114" i="77"/>
  <c r="S113" i="77"/>
  <c r="S112" i="77"/>
  <c r="S111" i="77"/>
  <c r="S79" i="77"/>
  <c r="S78" i="77"/>
  <c r="S77" i="77"/>
  <c r="S76" i="77"/>
  <c r="S75" i="77"/>
  <c r="S74" i="77"/>
  <c r="S73" i="77"/>
  <c r="S72" i="77"/>
  <c r="S71" i="77"/>
  <c r="S69" i="77"/>
  <c r="S68" i="77"/>
  <c r="S67" i="77"/>
  <c r="S66" i="77"/>
  <c r="S65" i="77"/>
  <c r="S64" i="77"/>
  <c r="S63" i="77"/>
  <c r="S62" i="77"/>
  <c r="S61" i="77"/>
  <c r="S54" i="77"/>
  <c r="S53" i="77"/>
  <c r="S52" i="77"/>
  <c r="S51" i="77"/>
  <c r="S50" i="77"/>
  <c r="S49" i="77"/>
  <c r="S48" i="77"/>
  <c r="S47" i="77"/>
  <c r="S46" i="77"/>
  <c r="S44" i="77"/>
  <c r="S43" i="77"/>
  <c r="S42" i="77"/>
  <c r="S41" i="77"/>
  <c r="S40" i="77"/>
  <c r="S39" i="77"/>
  <c r="S38" i="77"/>
  <c r="S37" i="77"/>
  <c r="S36" i="77"/>
  <c r="S29" i="77"/>
  <c r="S28" i="77"/>
  <c r="S27" i="77"/>
  <c r="S26" i="77"/>
  <c r="S25" i="77"/>
  <c r="S24" i="77"/>
  <c r="S23" i="77"/>
  <c r="S22" i="77"/>
  <c r="S21" i="77"/>
  <c r="S19" i="77"/>
  <c r="S18" i="77"/>
  <c r="S17" i="77"/>
  <c r="S16" i="77"/>
  <c r="S15" i="77"/>
  <c r="S14" i="77"/>
  <c r="S13" i="77"/>
  <c r="S12" i="77"/>
  <c r="S11" i="77"/>
  <c r="S165" i="75"/>
  <c r="S164" i="75" s="1"/>
  <c r="S163" i="75"/>
  <c r="S162" i="75"/>
  <c r="S158" i="75"/>
  <c r="S156" i="75"/>
  <c r="S155" i="75"/>
  <c r="S153" i="75"/>
  <c r="S129" i="75"/>
  <c r="S128" i="75"/>
  <c r="S127" i="75"/>
  <c r="S126" i="75"/>
  <c r="S125" i="75"/>
  <c r="S124" i="75"/>
  <c r="S123" i="75"/>
  <c r="S122" i="75"/>
  <c r="S121" i="75"/>
  <c r="S119" i="75"/>
  <c r="S118" i="75"/>
  <c r="S117" i="75"/>
  <c r="S116" i="75"/>
  <c r="S115" i="75"/>
  <c r="S114" i="75"/>
  <c r="S113" i="75"/>
  <c r="S112" i="75"/>
  <c r="S111" i="75"/>
  <c r="S79" i="75"/>
  <c r="S78" i="75"/>
  <c r="S77" i="75"/>
  <c r="S76" i="75"/>
  <c r="S75" i="75"/>
  <c r="S74" i="75"/>
  <c r="S73" i="75"/>
  <c r="S72" i="75"/>
  <c r="S71" i="75"/>
  <c r="S69" i="75"/>
  <c r="S68" i="75"/>
  <c r="S67" i="75"/>
  <c r="S66" i="75"/>
  <c r="S65" i="75"/>
  <c r="S64" i="75"/>
  <c r="S63" i="75"/>
  <c r="S62" i="75"/>
  <c r="S61" i="75"/>
  <c r="S54" i="75"/>
  <c r="S53" i="75"/>
  <c r="S52" i="75"/>
  <c r="S51" i="75"/>
  <c r="S50" i="75"/>
  <c r="S49" i="75"/>
  <c r="S48" i="75"/>
  <c r="S47" i="75"/>
  <c r="S46" i="75"/>
  <c r="S44" i="75"/>
  <c r="S43" i="75"/>
  <c r="S42" i="75"/>
  <c r="S41" i="75"/>
  <c r="S40" i="75"/>
  <c r="S39" i="75"/>
  <c r="S38" i="75"/>
  <c r="S37" i="75"/>
  <c r="S36" i="75"/>
  <c r="S29" i="75"/>
  <c r="S28" i="75"/>
  <c r="S27" i="75"/>
  <c r="S26" i="75"/>
  <c r="S25" i="75"/>
  <c r="S24" i="75"/>
  <c r="S23" i="75"/>
  <c r="S22" i="75"/>
  <c r="S21" i="75"/>
  <c r="S19" i="75"/>
  <c r="S18" i="75"/>
  <c r="S17" i="75"/>
  <c r="S16" i="75"/>
  <c r="S15" i="75"/>
  <c r="S14" i="75"/>
  <c r="S13" i="75"/>
  <c r="S12" i="75"/>
  <c r="S11" i="75"/>
  <c r="S165" i="74"/>
  <c r="S164" i="74" s="1"/>
  <c r="S163" i="74"/>
  <c r="S162" i="74"/>
  <c r="S158" i="74"/>
  <c r="S156" i="74"/>
  <c r="S155" i="74"/>
  <c r="S129" i="74"/>
  <c r="S128" i="74"/>
  <c r="S127" i="74"/>
  <c r="S126" i="74"/>
  <c r="S125" i="74"/>
  <c r="S124" i="74"/>
  <c r="S123" i="74"/>
  <c r="S122" i="74"/>
  <c r="S121" i="74"/>
  <c r="S119" i="74"/>
  <c r="S118" i="74"/>
  <c r="S117" i="74"/>
  <c r="S116" i="74"/>
  <c r="S115" i="74"/>
  <c r="S114" i="74"/>
  <c r="S113" i="74"/>
  <c r="S112" i="74"/>
  <c r="S111" i="74"/>
  <c r="S79" i="74"/>
  <c r="S78" i="74"/>
  <c r="S77" i="74"/>
  <c r="S76" i="74"/>
  <c r="S75" i="74"/>
  <c r="S74" i="74"/>
  <c r="S73" i="74"/>
  <c r="S72" i="74"/>
  <c r="S71" i="74"/>
  <c r="S69" i="74"/>
  <c r="S68" i="74"/>
  <c r="S67" i="74"/>
  <c r="S66" i="74"/>
  <c r="S65" i="74"/>
  <c r="S64" i="74"/>
  <c r="S63" i="74"/>
  <c r="S62" i="74"/>
  <c r="S61" i="74"/>
  <c r="S54" i="74"/>
  <c r="S53" i="74"/>
  <c r="S52" i="74"/>
  <c r="S51" i="74"/>
  <c r="S50" i="74"/>
  <c r="S49" i="74"/>
  <c r="S48" i="74"/>
  <c r="S47" i="74"/>
  <c r="S46" i="74"/>
  <c r="S44" i="74"/>
  <c r="S43" i="74"/>
  <c r="S42" i="74"/>
  <c r="S41" i="74"/>
  <c r="S40" i="74"/>
  <c r="S39" i="74"/>
  <c r="S38" i="74"/>
  <c r="S37" i="74"/>
  <c r="S36" i="74"/>
  <c r="S29" i="74"/>
  <c r="S28" i="74"/>
  <c r="S27" i="74"/>
  <c r="S26" i="74"/>
  <c r="S25" i="74"/>
  <c r="S24" i="74"/>
  <c r="S23" i="74"/>
  <c r="S22" i="74"/>
  <c r="S21" i="74"/>
  <c r="S19" i="74"/>
  <c r="S18" i="74"/>
  <c r="S17" i="74"/>
  <c r="S16" i="74"/>
  <c r="S15" i="74"/>
  <c r="S14" i="74"/>
  <c r="S13" i="74"/>
  <c r="S12" i="74"/>
  <c r="S11" i="74"/>
  <c r="S166" i="72"/>
  <c r="S165" i="72"/>
  <c r="S163" i="72"/>
  <c r="S162" i="72"/>
  <c r="S158" i="72"/>
  <c r="S156" i="72"/>
  <c r="S155" i="72"/>
  <c r="S129" i="72"/>
  <c r="S128" i="72"/>
  <c r="S127" i="72"/>
  <c r="S126" i="72"/>
  <c r="S125" i="72"/>
  <c r="S124" i="72"/>
  <c r="S123" i="72"/>
  <c r="S122" i="72"/>
  <c r="S121" i="72"/>
  <c r="S119" i="72"/>
  <c r="S118" i="72"/>
  <c r="S117" i="72"/>
  <c r="S116" i="72"/>
  <c r="S115" i="72"/>
  <c r="S114" i="72"/>
  <c r="S113" i="72"/>
  <c r="S112" i="72"/>
  <c r="S111" i="72"/>
  <c r="S79" i="72"/>
  <c r="S78" i="72"/>
  <c r="S77" i="72"/>
  <c r="S76" i="72"/>
  <c r="S75" i="72"/>
  <c r="S74" i="72"/>
  <c r="S73" i="72"/>
  <c r="S72" i="72"/>
  <c r="S71" i="72"/>
  <c r="S69" i="72"/>
  <c r="S68" i="72"/>
  <c r="S67" i="72"/>
  <c r="S66" i="72"/>
  <c r="S65" i="72"/>
  <c r="S64" i="72"/>
  <c r="S63" i="72"/>
  <c r="S62" i="72"/>
  <c r="S61" i="72"/>
  <c r="S54" i="72"/>
  <c r="S53" i="72"/>
  <c r="S52" i="72"/>
  <c r="S51" i="72"/>
  <c r="S50" i="72"/>
  <c r="S49" i="72"/>
  <c r="S48" i="72"/>
  <c r="S47" i="72"/>
  <c r="S46" i="72"/>
  <c r="S44" i="72"/>
  <c r="S43" i="72"/>
  <c r="S42" i="72"/>
  <c r="S41" i="72"/>
  <c r="S40" i="72"/>
  <c r="S39" i="72"/>
  <c r="S38" i="72"/>
  <c r="S37" i="72"/>
  <c r="S36" i="72"/>
  <c r="S29" i="72"/>
  <c r="S28" i="72"/>
  <c r="S27" i="72"/>
  <c r="S26" i="72"/>
  <c r="S25" i="72"/>
  <c r="S24" i="72"/>
  <c r="S23" i="72"/>
  <c r="S22" i="72"/>
  <c r="S21" i="72"/>
  <c r="S19" i="72"/>
  <c r="S18" i="72"/>
  <c r="S17" i="72"/>
  <c r="S16" i="72"/>
  <c r="S15" i="72"/>
  <c r="S14" i="72"/>
  <c r="S13" i="72"/>
  <c r="S12" i="72"/>
  <c r="S11" i="72"/>
  <c r="F175" i="79"/>
  <c r="F174" i="79"/>
  <c r="F173" i="79"/>
  <c r="F172" i="79"/>
  <c r="F166" i="79"/>
  <c r="F165" i="79"/>
  <c r="F163" i="79"/>
  <c r="F162" i="79"/>
  <c r="F158" i="79"/>
  <c r="F157" i="79"/>
  <c r="F156" i="79"/>
  <c r="F155" i="79"/>
  <c r="F154" i="79"/>
  <c r="F153" i="79"/>
  <c r="F150" i="79"/>
  <c r="F149" i="79"/>
  <c r="F148" i="79"/>
  <c r="F147" i="79"/>
  <c r="F146" i="79"/>
  <c r="F145" i="79"/>
  <c r="F144" i="79"/>
  <c r="F143" i="79"/>
  <c r="F142" i="79"/>
  <c r="F141" i="79"/>
  <c r="F140" i="79"/>
  <c r="F139" i="79"/>
  <c r="F138" i="79"/>
  <c r="F129" i="79"/>
  <c r="F128" i="79"/>
  <c r="F127" i="79"/>
  <c r="F126" i="79"/>
  <c r="F125" i="79"/>
  <c r="F124" i="79"/>
  <c r="F123" i="79"/>
  <c r="F122" i="79"/>
  <c r="F121" i="79"/>
  <c r="F119" i="79"/>
  <c r="F118" i="79"/>
  <c r="F117" i="79"/>
  <c r="F116" i="79"/>
  <c r="F115" i="79"/>
  <c r="F114" i="79"/>
  <c r="F113" i="79"/>
  <c r="F112" i="79"/>
  <c r="F111" i="79"/>
  <c r="F79" i="79"/>
  <c r="F78" i="79"/>
  <c r="F77" i="79"/>
  <c r="F76" i="79"/>
  <c r="F75" i="79"/>
  <c r="F74" i="79"/>
  <c r="F73" i="79"/>
  <c r="F72" i="79"/>
  <c r="F71" i="79"/>
  <c r="F69" i="79"/>
  <c r="F68" i="79"/>
  <c r="F67" i="79"/>
  <c r="F66" i="79"/>
  <c r="F65" i="79"/>
  <c r="F64" i="79"/>
  <c r="F63" i="79"/>
  <c r="F62" i="79"/>
  <c r="F61" i="79"/>
  <c r="F54" i="79"/>
  <c r="F53" i="79"/>
  <c r="F52" i="79"/>
  <c r="F51" i="79"/>
  <c r="F50" i="79"/>
  <c r="F49" i="79"/>
  <c r="F48" i="79"/>
  <c r="F47" i="79"/>
  <c r="F46" i="79"/>
  <c r="F44" i="79"/>
  <c r="F43" i="79"/>
  <c r="F42" i="79"/>
  <c r="F41" i="79"/>
  <c r="F40" i="79"/>
  <c r="F39" i="79"/>
  <c r="F38" i="79"/>
  <c r="F37" i="79"/>
  <c r="F36" i="79"/>
  <c r="F29" i="79"/>
  <c r="F28" i="79"/>
  <c r="F27" i="79"/>
  <c r="F26" i="79"/>
  <c r="F25" i="79"/>
  <c r="F24" i="79"/>
  <c r="F23" i="79"/>
  <c r="F22" i="79"/>
  <c r="F21" i="79"/>
  <c r="F19" i="79"/>
  <c r="F18" i="79"/>
  <c r="F17" i="79"/>
  <c r="F16" i="79"/>
  <c r="F15" i="79"/>
  <c r="F14" i="79"/>
  <c r="F13" i="79"/>
  <c r="F12" i="79"/>
  <c r="F11" i="79"/>
  <c r="F175" i="76"/>
  <c r="F174" i="76"/>
  <c r="F173" i="76"/>
  <c r="F172" i="76"/>
  <c r="F166" i="76"/>
  <c r="F165" i="76"/>
  <c r="F163" i="76"/>
  <c r="F162" i="76"/>
  <c r="F158" i="76"/>
  <c r="F157" i="76"/>
  <c r="F156" i="76"/>
  <c r="F155" i="76"/>
  <c r="F154" i="76"/>
  <c r="F153" i="76"/>
  <c r="F150" i="76"/>
  <c r="F149" i="76"/>
  <c r="F148" i="76"/>
  <c r="F147" i="76"/>
  <c r="F146" i="76"/>
  <c r="F145" i="76"/>
  <c r="F144" i="76"/>
  <c r="F143" i="76"/>
  <c r="F142" i="76"/>
  <c r="F141" i="76"/>
  <c r="F140" i="76"/>
  <c r="F139" i="76"/>
  <c r="F138" i="76"/>
  <c r="F129" i="76"/>
  <c r="F128" i="76"/>
  <c r="F127" i="76"/>
  <c r="F126" i="76"/>
  <c r="F125" i="76"/>
  <c r="F124" i="76"/>
  <c r="F123" i="76"/>
  <c r="F122" i="76"/>
  <c r="F121" i="76"/>
  <c r="F119" i="76"/>
  <c r="F118" i="76"/>
  <c r="F117" i="76"/>
  <c r="F116" i="76"/>
  <c r="F115" i="76"/>
  <c r="F114" i="76"/>
  <c r="F113" i="76"/>
  <c r="F112" i="76"/>
  <c r="F111" i="76"/>
  <c r="F79" i="76"/>
  <c r="F78" i="76"/>
  <c r="F77" i="76"/>
  <c r="F76" i="76"/>
  <c r="F75" i="76"/>
  <c r="F74" i="76"/>
  <c r="F73" i="76"/>
  <c r="F72" i="76"/>
  <c r="F71" i="76"/>
  <c r="F69" i="76"/>
  <c r="F68" i="76"/>
  <c r="F67" i="76"/>
  <c r="F66" i="76"/>
  <c r="F65" i="76"/>
  <c r="F64" i="76"/>
  <c r="F63" i="76"/>
  <c r="F62" i="76"/>
  <c r="F61" i="76"/>
  <c r="F54" i="76"/>
  <c r="F53" i="76"/>
  <c r="F52" i="76"/>
  <c r="F51" i="76"/>
  <c r="F50" i="76"/>
  <c r="F49" i="76"/>
  <c r="F48" i="76"/>
  <c r="F47" i="76"/>
  <c r="F46" i="76"/>
  <c r="F44" i="76"/>
  <c r="F43" i="76"/>
  <c r="F42" i="76"/>
  <c r="F41" i="76"/>
  <c r="F40" i="76"/>
  <c r="F39" i="76"/>
  <c r="F38" i="76"/>
  <c r="F37" i="76"/>
  <c r="F36" i="76"/>
  <c r="F29" i="76"/>
  <c r="F28" i="76"/>
  <c r="F27" i="76"/>
  <c r="F26" i="76"/>
  <c r="F25" i="76"/>
  <c r="F24" i="76"/>
  <c r="F23" i="76"/>
  <c r="F22" i="76"/>
  <c r="F21" i="76"/>
  <c r="F19" i="76"/>
  <c r="F18" i="76"/>
  <c r="F17" i="76"/>
  <c r="F16" i="76"/>
  <c r="F15" i="76"/>
  <c r="F14" i="76"/>
  <c r="F13" i="76"/>
  <c r="F12" i="76"/>
  <c r="F11" i="76"/>
  <c r="S164" i="72" l="1"/>
  <c r="S38" i="98"/>
  <c r="S44" i="98"/>
  <c r="S36" i="98"/>
  <c r="S175" i="98"/>
  <c r="S13" i="98"/>
  <c r="S17" i="98"/>
  <c r="S19" i="98"/>
  <c r="S137" i="86"/>
  <c r="S152" i="72"/>
  <c r="S18" i="98"/>
  <c r="S41" i="98"/>
  <c r="S42" i="98"/>
  <c r="S11" i="98"/>
  <c r="S150" i="98"/>
  <c r="S37" i="98"/>
  <c r="S25" i="98"/>
  <c r="S39" i="98"/>
  <c r="S62" i="98"/>
  <c r="S71" i="98"/>
  <c r="S118" i="98"/>
  <c r="T118" i="98" s="1"/>
  <c r="S127" i="98"/>
  <c r="S165" i="98"/>
  <c r="S101" i="98"/>
  <c r="T101" i="98" s="1"/>
  <c r="S12" i="98"/>
  <c r="S21" i="98"/>
  <c r="S43" i="98"/>
  <c r="S52" i="98"/>
  <c r="S75" i="98"/>
  <c r="S100" i="98" s="1"/>
  <c r="T25" i="98" s="1"/>
  <c r="S114" i="98"/>
  <c r="T114" i="98" s="1"/>
  <c r="S139" i="98"/>
  <c r="S147" i="98"/>
  <c r="S174" i="98"/>
  <c r="S161" i="98"/>
  <c r="S138" i="98"/>
  <c r="S146" i="98"/>
  <c r="S173" i="98"/>
  <c r="S99" i="98"/>
  <c r="T99" i="98" s="1"/>
  <c r="S153" i="98"/>
  <c r="S140" i="98"/>
  <c r="S22" i="98"/>
  <c r="S40" i="98"/>
  <c r="S53" i="98"/>
  <c r="S72" i="98"/>
  <c r="S115" i="98"/>
  <c r="T115" i="98" s="1"/>
  <c r="S128" i="98"/>
  <c r="S148" i="98"/>
  <c r="S166" i="98"/>
  <c r="T111" i="98"/>
  <c r="S14" i="98"/>
  <c r="S27" i="98"/>
  <c r="S46" i="98"/>
  <c r="S64" i="98"/>
  <c r="S77" i="98"/>
  <c r="S121" i="98"/>
  <c r="S141" i="98"/>
  <c r="S155" i="98"/>
  <c r="S15" i="98"/>
  <c r="S28" i="98"/>
  <c r="S47" i="98"/>
  <c r="S65" i="98"/>
  <c r="S78" i="98"/>
  <c r="S122" i="98"/>
  <c r="S142" i="98"/>
  <c r="S156" i="98"/>
  <c r="S16" i="98"/>
  <c r="S29" i="98"/>
  <c r="S48" i="98"/>
  <c r="S98" i="98" s="1"/>
  <c r="S66" i="98"/>
  <c r="S79" i="98"/>
  <c r="S123" i="98"/>
  <c r="T123" i="98" s="1"/>
  <c r="S143" i="98"/>
  <c r="S157" i="98"/>
  <c r="T26" i="98"/>
  <c r="T51" i="98"/>
  <c r="T76" i="98"/>
  <c r="X129" i="86"/>
  <c r="X128" i="86"/>
  <c r="X127" i="86"/>
  <c r="X126" i="86"/>
  <c r="X125" i="86"/>
  <c r="X124" i="86"/>
  <c r="X123" i="86"/>
  <c r="X122" i="86"/>
  <c r="X121" i="86"/>
  <c r="X119" i="86"/>
  <c r="X118" i="86"/>
  <c r="X117" i="86"/>
  <c r="X116" i="86"/>
  <c r="X115" i="86"/>
  <c r="X114" i="86"/>
  <c r="X113" i="86"/>
  <c r="X112" i="86"/>
  <c r="X111" i="86"/>
  <c r="X79" i="86"/>
  <c r="X78" i="86"/>
  <c r="X77" i="86"/>
  <c r="X76" i="86"/>
  <c r="X75" i="86"/>
  <c r="X74" i="86"/>
  <c r="X73" i="86"/>
  <c r="X72" i="86"/>
  <c r="X71" i="86"/>
  <c r="X69" i="86"/>
  <c r="X68" i="86"/>
  <c r="X67" i="86"/>
  <c r="X66" i="86"/>
  <c r="X65" i="86"/>
  <c r="X64" i="86"/>
  <c r="X63" i="86"/>
  <c r="X62" i="86"/>
  <c r="X61" i="86"/>
  <c r="X54" i="86"/>
  <c r="X53" i="86"/>
  <c r="X52" i="86"/>
  <c r="X51" i="86"/>
  <c r="X50" i="86"/>
  <c r="X49" i="86"/>
  <c r="X48" i="86"/>
  <c r="X47" i="86"/>
  <c r="X46" i="86"/>
  <c r="X44" i="86"/>
  <c r="X43" i="86"/>
  <c r="X42" i="86"/>
  <c r="X41" i="86"/>
  <c r="X40" i="86"/>
  <c r="X39" i="86"/>
  <c r="X38" i="86"/>
  <c r="X37" i="86"/>
  <c r="X36" i="86"/>
  <c r="X29" i="86"/>
  <c r="X28" i="86"/>
  <c r="X27" i="86"/>
  <c r="X26" i="86"/>
  <c r="X25" i="86"/>
  <c r="X100" i="86" s="1"/>
  <c r="X24" i="86"/>
  <c r="X23" i="86"/>
  <c r="X22" i="86"/>
  <c r="X21" i="86"/>
  <c r="X19" i="86"/>
  <c r="X18" i="86"/>
  <c r="X17" i="86"/>
  <c r="X16" i="86"/>
  <c r="X15" i="86"/>
  <c r="X14" i="86"/>
  <c r="X13" i="86"/>
  <c r="X12" i="86"/>
  <c r="X11" i="86"/>
  <c r="X129" i="85"/>
  <c r="X128" i="85"/>
  <c r="X127" i="85"/>
  <c r="X126" i="85"/>
  <c r="X125" i="85"/>
  <c r="X124" i="85"/>
  <c r="X123" i="85"/>
  <c r="X122" i="85"/>
  <c r="X121" i="85"/>
  <c r="X119" i="85"/>
  <c r="X118" i="85"/>
  <c r="X117" i="85"/>
  <c r="X116" i="85"/>
  <c r="X115" i="85"/>
  <c r="X114" i="85"/>
  <c r="X113" i="85"/>
  <c r="X112" i="85"/>
  <c r="X111" i="85"/>
  <c r="X79" i="85"/>
  <c r="X78" i="85"/>
  <c r="X77" i="85"/>
  <c r="X76" i="85"/>
  <c r="X75" i="85"/>
  <c r="X74" i="85"/>
  <c r="X73" i="85"/>
  <c r="X72" i="85"/>
  <c r="X71" i="85"/>
  <c r="X69" i="85"/>
  <c r="X68" i="85"/>
  <c r="X67" i="85"/>
  <c r="X66" i="85"/>
  <c r="X65" i="85"/>
  <c r="X64" i="85"/>
  <c r="X63" i="85"/>
  <c r="X62" i="85"/>
  <c r="X61" i="85"/>
  <c r="X54" i="85"/>
  <c r="X53" i="85"/>
  <c r="X52" i="85"/>
  <c r="X51" i="85"/>
  <c r="X50" i="85"/>
  <c r="X49" i="85"/>
  <c r="X48" i="85"/>
  <c r="X98" i="85" s="1"/>
  <c r="X47" i="85"/>
  <c r="X46" i="85"/>
  <c r="X44" i="85"/>
  <c r="X43" i="85"/>
  <c r="X42" i="85"/>
  <c r="X41" i="85"/>
  <c r="X40" i="85"/>
  <c r="X39" i="85"/>
  <c r="X38" i="85"/>
  <c r="X37" i="85"/>
  <c r="X36" i="85"/>
  <c r="X29" i="85"/>
  <c r="X28" i="85"/>
  <c r="X27" i="85"/>
  <c r="X26" i="85"/>
  <c r="X25" i="85"/>
  <c r="X24" i="85"/>
  <c r="X23" i="85"/>
  <c r="X22" i="85"/>
  <c r="X21" i="85"/>
  <c r="X19" i="85"/>
  <c r="X18" i="85"/>
  <c r="X17" i="85"/>
  <c r="X16" i="85"/>
  <c r="X15" i="85"/>
  <c r="X14" i="85"/>
  <c r="X13" i="85"/>
  <c r="X12" i="85"/>
  <c r="X11" i="85"/>
  <c r="X175" i="84"/>
  <c r="X174" i="84"/>
  <c r="X173" i="84"/>
  <c r="X172" i="84"/>
  <c r="X166" i="84"/>
  <c r="X165" i="84"/>
  <c r="X163" i="84"/>
  <c r="X162" i="84"/>
  <c r="X158" i="84"/>
  <c r="X157" i="84"/>
  <c r="X156" i="84"/>
  <c r="X155" i="84"/>
  <c r="X153" i="84"/>
  <c r="X129" i="84"/>
  <c r="X128" i="84"/>
  <c r="X127" i="84"/>
  <c r="X126" i="84"/>
  <c r="X125" i="84"/>
  <c r="X124" i="84"/>
  <c r="X123" i="84"/>
  <c r="X122" i="84"/>
  <c r="X121" i="84"/>
  <c r="X119" i="84"/>
  <c r="X118" i="84"/>
  <c r="X117" i="84"/>
  <c r="X116" i="84"/>
  <c r="X115" i="84"/>
  <c r="X114" i="84"/>
  <c r="X113" i="84"/>
  <c r="X112" i="84"/>
  <c r="X111" i="84"/>
  <c r="X79" i="84"/>
  <c r="X78" i="84"/>
  <c r="X77" i="84"/>
  <c r="X76" i="84"/>
  <c r="X75" i="84"/>
  <c r="X74" i="84"/>
  <c r="X73" i="84"/>
  <c r="X72" i="84"/>
  <c r="X71" i="84"/>
  <c r="X69" i="84"/>
  <c r="X68" i="84"/>
  <c r="X67" i="84"/>
  <c r="X66" i="84"/>
  <c r="X65" i="84"/>
  <c r="X64" i="84"/>
  <c r="X63" i="84"/>
  <c r="X62" i="84"/>
  <c r="X61" i="84"/>
  <c r="X54" i="84"/>
  <c r="X53" i="84"/>
  <c r="X52" i="84"/>
  <c r="X51" i="84"/>
  <c r="X50" i="84"/>
  <c r="X49" i="84"/>
  <c r="X48" i="84"/>
  <c r="X47" i="84"/>
  <c r="X46" i="84"/>
  <c r="X44" i="84"/>
  <c r="X43" i="84"/>
  <c r="X42" i="84"/>
  <c r="X41" i="84"/>
  <c r="X40" i="84"/>
  <c r="X39" i="84"/>
  <c r="X38" i="84"/>
  <c r="X37" i="84"/>
  <c r="X36" i="84"/>
  <c r="X29" i="84"/>
  <c r="X28" i="84"/>
  <c r="X27" i="84"/>
  <c r="X26" i="84"/>
  <c r="X25" i="84"/>
  <c r="X24" i="84"/>
  <c r="X23" i="84"/>
  <c r="X22" i="84"/>
  <c r="X97" i="84" s="1"/>
  <c r="X21" i="84"/>
  <c r="X19" i="84"/>
  <c r="X18" i="84"/>
  <c r="X17" i="84"/>
  <c r="X16" i="84"/>
  <c r="X15" i="84"/>
  <c r="X14" i="84"/>
  <c r="X13" i="84"/>
  <c r="X12" i="84"/>
  <c r="X11" i="84"/>
  <c r="X129" i="83"/>
  <c r="X128" i="83"/>
  <c r="X127" i="83"/>
  <c r="X126" i="83"/>
  <c r="X125" i="83"/>
  <c r="X124" i="83"/>
  <c r="X123" i="83"/>
  <c r="X122" i="83"/>
  <c r="X121" i="83"/>
  <c r="X119" i="83"/>
  <c r="X118" i="83"/>
  <c r="X117" i="83"/>
  <c r="X116" i="83"/>
  <c r="X115" i="83"/>
  <c r="X114" i="83"/>
  <c r="X113" i="83"/>
  <c r="X112" i="83"/>
  <c r="X111" i="83"/>
  <c r="X79" i="83"/>
  <c r="X78" i="83"/>
  <c r="X77" i="83"/>
  <c r="X76" i="83"/>
  <c r="X101" i="83" s="1"/>
  <c r="X75" i="83"/>
  <c r="X74" i="83"/>
  <c r="X73" i="83"/>
  <c r="X72" i="83"/>
  <c r="X71" i="83"/>
  <c r="X69" i="83"/>
  <c r="X68" i="83"/>
  <c r="X67" i="83"/>
  <c r="X66" i="83"/>
  <c r="X65" i="83"/>
  <c r="X64" i="83"/>
  <c r="X63" i="83"/>
  <c r="X62" i="83"/>
  <c r="X61" i="83"/>
  <c r="X54" i="83"/>
  <c r="X53" i="83"/>
  <c r="X52" i="83"/>
  <c r="X51" i="83"/>
  <c r="X50" i="83"/>
  <c r="X49" i="83"/>
  <c r="X48" i="83"/>
  <c r="X47" i="83"/>
  <c r="X46" i="83"/>
  <c r="X44" i="83"/>
  <c r="X43" i="83"/>
  <c r="X42" i="83"/>
  <c r="X41" i="83"/>
  <c r="X40" i="83"/>
  <c r="X39" i="83"/>
  <c r="X38" i="83"/>
  <c r="X37" i="83"/>
  <c r="X36" i="83"/>
  <c r="X29" i="83"/>
  <c r="X28" i="83"/>
  <c r="X27" i="83"/>
  <c r="X26" i="83"/>
  <c r="X25" i="83"/>
  <c r="X24" i="83"/>
  <c r="X23" i="83"/>
  <c r="X98" i="83" s="1"/>
  <c r="X22" i="83"/>
  <c r="X21" i="83"/>
  <c r="X19" i="83"/>
  <c r="X18" i="83"/>
  <c r="X17" i="83"/>
  <c r="X16" i="83"/>
  <c r="X15" i="83"/>
  <c r="X14" i="83"/>
  <c r="X13" i="83"/>
  <c r="X12" i="83"/>
  <c r="X11" i="83"/>
  <c r="X175" i="82"/>
  <c r="X174" i="82"/>
  <c r="X173" i="82"/>
  <c r="X172" i="82"/>
  <c r="X166" i="82"/>
  <c r="X165" i="82"/>
  <c r="X163" i="82"/>
  <c r="X162" i="82"/>
  <c r="X158" i="82"/>
  <c r="X157" i="82"/>
  <c r="X156" i="82"/>
  <c r="X155" i="82"/>
  <c r="X154" i="82"/>
  <c r="X153" i="82"/>
  <c r="X150" i="82"/>
  <c r="X149" i="82"/>
  <c r="X148" i="82"/>
  <c r="X147" i="82"/>
  <c r="X146" i="82"/>
  <c r="X145" i="82"/>
  <c r="X144" i="82"/>
  <c r="X143" i="82"/>
  <c r="X142" i="82"/>
  <c r="X141" i="82"/>
  <c r="X140" i="82"/>
  <c r="X139" i="82"/>
  <c r="X138" i="82"/>
  <c r="X129" i="82"/>
  <c r="X128" i="82"/>
  <c r="X127" i="82"/>
  <c r="X126" i="82"/>
  <c r="X125" i="82"/>
  <c r="X124" i="82"/>
  <c r="X123" i="82"/>
  <c r="X122" i="82"/>
  <c r="X121" i="82"/>
  <c r="X119" i="82"/>
  <c r="X118" i="82"/>
  <c r="X117" i="82"/>
  <c r="X116" i="82"/>
  <c r="X115" i="82"/>
  <c r="X114" i="82"/>
  <c r="X113" i="82"/>
  <c r="X112" i="82"/>
  <c r="X111" i="82"/>
  <c r="X79" i="82"/>
  <c r="X78" i="82"/>
  <c r="X77" i="82"/>
  <c r="X76" i="82"/>
  <c r="X75" i="82"/>
  <c r="X74" i="82"/>
  <c r="X73" i="82"/>
  <c r="X72" i="82"/>
  <c r="X71" i="82"/>
  <c r="X69" i="82"/>
  <c r="X68" i="82"/>
  <c r="X67" i="82"/>
  <c r="X66" i="82"/>
  <c r="X65" i="82"/>
  <c r="X64" i="82"/>
  <c r="X63" i="82"/>
  <c r="X62" i="82"/>
  <c r="X61" i="82"/>
  <c r="X54" i="82"/>
  <c r="X53" i="82"/>
  <c r="X52" i="82"/>
  <c r="X51" i="82"/>
  <c r="X50" i="82"/>
  <c r="X49" i="82"/>
  <c r="X48" i="82"/>
  <c r="X47" i="82"/>
  <c r="X46" i="82"/>
  <c r="X44" i="82"/>
  <c r="X43" i="82"/>
  <c r="X42" i="82"/>
  <c r="X41" i="82"/>
  <c r="X40" i="82"/>
  <c r="X39" i="82"/>
  <c r="X38" i="82"/>
  <c r="X37" i="82"/>
  <c r="X36" i="82"/>
  <c r="X29" i="82"/>
  <c r="X28" i="82"/>
  <c r="X27" i="82"/>
  <c r="X26" i="82"/>
  <c r="X101" i="82" s="1"/>
  <c r="X25" i="82"/>
  <c r="X24" i="82"/>
  <c r="X23" i="82"/>
  <c r="X22" i="82"/>
  <c r="X21" i="82"/>
  <c r="X19" i="82"/>
  <c r="X18" i="82"/>
  <c r="X17" i="82"/>
  <c r="X16" i="82"/>
  <c r="X15" i="82"/>
  <c r="X14" i="82"/>
  <c r="X13" i="82"/>
  <c r="X12" i="82"/>
  <c r="X11" i="82"/>
  <c r="X129" i="81"/>
  <c r="X128" i="81"/>
  <c r="X127" i="81"/>
  <c r="X126" i="81"/>
  <c r="X125" i="81"/>
  <c r="X124" i="81"/>
  <c r="X123" i="81"/>
  <c r="X122" i="81"/>
  <c r="X121" i="81"/>
  <c r="X119" i="81"/>
  <c r="X118" i="81"/>
  <c r="X117" i="81"/>
  <c r="X116" i="81"/>
  <c r="X115" i="81"/>
  <c r="X114" i="81"/>
  <c r="X113" i="81"/>
  <c r="X112" i="81"/>
  <c r="X111" i="81"/>
  <c r="X79" i="81"/>
  <c r="X78" i="81"/>
  <c r="X77" i="81"/>
  <c r="X76" i="81"/>
  <c r="X75" i="81"/>
  <c r="X74" i="81"/>
  <c r="X73" i="81"/>
  <c r="X72" i="81"/>
  <c r="X71" i="81"/>
  <c r="X69" i="81"/>
  <c r="X68" i="81"/>
  <c r="X67" i="81"/>
  <c r="X66" i="81"/>
  <c r="X65" i="81"/>
  <c r="X64" i="81"/>
  <c r="X63" i="81"/>
  <c r="X62" i="81"/>
  <c r="X61" i="81"/>
  <c r="X54" i="81"/>
  <c r="X53" i="81"/>
  <c r="X52" i="81"/>
  <c r="X51" i="81"/>
  <c r="X50" i="81"/>
  <c r="X49" i="81"/>
  <c r="X48" i="81"/>
  <c r="X47" i="81"/>
  <c r="X46" i="81"/>
  <c r="X44" i="81"/>
  <c r="X43" i="81"/>
  <c r="X42" i="81"/>
  <c r="X41" i="81"/>
  <c r="X40" i="81"/>
  <c r="X39" i="81"/>
  <c r="X38" i="81"/>
  <c r="X37" i="81"/>
  <c r="X36" i="81"/>
  <c r="X29" i="81"/>
  <c r="X28" i="81"/>
  <c r="X27" i="81"/>
  <c r="X26" i="81"/>
  <c r="X25" i="81"/>
  <c r="X24" i="81"/>
  <c r="X23" i="81"/>
  <c r="X22" i="81"/>
  <c r="X21" i="81"/>
  <c r="X19" i="81"/>
  <c r="X18" i="81"/>
  <c r="X17" i="81"/>
  <c r="X16" i="81"/>
  <c r="X15" i="81"/>
  <c r="X14" i="81"/>
  <c r="X13" i="81"/>
  <c r="X12" i="81"/>
  <c r="X11" i="81"/>
  <c r="X172" i="98"/>
  <c r="X155" i="98"/>
  <c r="X154" i="98"/>
  <c r="X149" i="98"/>
  <c r="X141" i="98"/>
  <c r="X129" i="80"/>
  <c r="X129" i="98" s="1"/>
  <c r="X128" i="80"/>
  <c r="X127" i="80"/>
  <c r="X126" i="80"/>
  <c r="X125" i="80"/>
  <c r="X124" i="80"/>
  <c r="X123" i="80"/>
  <c r="X122" i="80"/>
  <c r="X121" i="80"/>
  <c r="X121" i="98" s="1"/>
  <c r="X119" i="80"/>
  <c r="X118" i="80"/>
  <c r="X117" i="80"/>
  <c r="X116" i="80"/>
  <c r="X116" i="98" s="1"/>
  <c r="Y116" i="98" s="1"/>
  <c r="X115" i="80"/>
  <c r="X114" i="80"/>
  <c r="X113" i="80"/>
  <c r="X112" i="80"/>
  <c r="X111" i="80"/>
  <c r="X79" i="80"/>
  <c r="X78" i="80"/>
  <c r="X77" i="80"/>
  <c r="X77" i="98" s="1"/>
  <c r="X76" i="80"/>
  <c r="X75" i="80"/>
  <c r="X75" i="98" s="1"/>
  <c r="X74" i="80"/>
  <c r="X73" i="80"/>
  <c r="X73" i="98" s="1"/>
  <c r="X72" i="80"/>
  <c r="X71" i="80"/>
  <c r="X69" i="80"/>
  <c r="X68" i="80"/>
  <c r="X67" i="80"/>
  <c r="X66" i="80"/>
  <c r="X65" i="80"/>
  <c r="X64" i="80"/>
  <c r="X63" i="80"/>
  <c r="X62" i="80"/>
  <c r="X61" i="80"/>
  <c r="X54" i="80"/>
  <c r="X54" i="98" s="1"/>
  <c r="X53" i="80"/>
  <c r="X52" i="80"/>
  <c r="X51" i="80"/>
  <c r="X50" i="80"/>
  <c r="X49" i="80"/>
  <c r="X48" i="80"/>
  <c r="X47" i="80"/>
  <c r="X46" i="80"/>
  <c r="X46" i="98" s="1"/>
  <c r="X44" i="80"/>
  <c r="X43" i="80"/>
  <c r="X42" i="80"/>
  <c r="X41" i="80"/>
  <c r="X40" i="80"/>
  <c r="X39" i="80"/>
  <c r="X38" i="80"/>
  <c r="X37" i="80"/>
  <c r="X36" i="80"/>
  <c r="X29" i="80"/>
  <c r="X28" i="80"/>
  <c r="X27" i="80"/>
  <c r="X27" i="98" s="1"/>
  <c r="X26" i="80"/>
  <c r="X26" i="98" s="1"/>
  <c r="X25" i="80"/>
  <c r="X24" i="80"/>
  <c r="X23" i="80"/>
  <c r="X23" i="98" s="1"/>
  <c r="X22" i="80"/>
  <c r="X21" i="80"/>
  <c r="X19" i="80"/>
  <c r="X18" i="80"/>
  <c r="X17" i="80"/>
  <c r="X16" i="80"/>
  <c r="X15" i="80"/>
  <c r="X14" i="80"/>
  <c r="X13" i="80"/>
  <c r="X12" i="80"/>
  <c r="X11" i="80"/>
  <c r="K175" i="79"/>
  <c r="K174" i="79"/>
  <c r="K173" i="79"/>
  <c r="K172" i="79"/>
  <c r="K166" i="79"/>
  <c r="K165" i="79"/>
  <c r="K163" i="79"/>
  <c r="K162" i="79"/>
  <c r="K158" i="79"/>
  <c r="K157" i="79"/>
  <c r="K156" i="79"/>
  <c r="K155" i="79"/>
  <c r="K154" i="79"/>
  <c r="K153" i="79"/>
  <c r="K150" i="79"/>
  <c r="K149" i="79"/>
  <c r="K148" i="79"/>
  <c r="K147" i="79"/>
  <c r="K146" i="79"/>
  <c r="K145" i="79"/>
  <c r="K144" i="79"/>
  <c r="K143" i="79"/>
  <c r="K142" i="79"/>
  <c r="K141" i="79"/>
  <c r="K140" i="79"/>
  <c r="K139" i="79"/>
  <c r="K138" i="79"/>
  <c r="K129" i="79"/>
  <c r="K128" i="79"/>
  <c r="K127" i="79"/>
  <c r="K126" i="79"/>
  <c r="K125" i="79"/>
  <c r="K124" i="79"/>
  <c r="K123" i="79"/>
  <c r="K122" i="79"/>
  <c r="K121" i="79"/>
  <c r="K119" i="79"/>
  <c r="K118" i="79"/>
  <c r="K117" i="79"/>
  <c r="K116" i="79"/>
  <c r="K115" i="79"/>
  <c r="K114" i="79"/>
  <c r="K113" i="79"/>
  <c r="K112" i="79"/>
  <c r="K111" i="79"/>
  <c r="K79" i="79"/>
  <c r="K78" i="79"/>
  <c r="K77" i="79"/>
  <c r="K76" i="79"/>
  <c r="K75" i="79"/>
  <c r="K74" i="79"/>
  <c r="K73" i="79"/>
  <c r="K72" i="79"/>
  <c r="K71" i="79"/>
  <c r="K69" i="79"/>
  <c r="K68" i="79"/>
  <c r="K67" i="79"/>
  <c r="K66" i="79"/>
  <c r="K65" i="79"/>
  <c r="K64" i="79"/>
  <c r="K63" i="79"/>
  <c r="K62" i="79"/>
  <c r="K61" i="79"/>
  <c r="K54" i="79"/>
  <c r="K53" i="79"/>
  <c r="K52" i="79"/>
  <c r="K51" i="79"/>
  <c r="K50" i="79"/>
  <c r="K49" i="79"/>
  <c r="K48" i="79"/>
  <c r="K47" i="79"/>
  <c r="K46" i="79"/>
  <c r="K44" i="79"/>
  <c r="K43" i="79"/>
  <c r="K42" i="79"/>
  <c r="K41" i="79"/>
  <c r="K40" i="79"/>
  <c r="K39" i="79"/>
  <c r="K38" i="79"/>
  <c r="K37" i="79"/>
  <c r="K36" i="79"/>
  <c r="K29" i="79"/>
  <c r="K28" i="79"/>
  <c r="K27" i="79"/>
  <c r="K26" i="79"/>
  <c r="K25" i="79"/>
  <c r="K24" i="79"/>
  <c r="K23" i="79"/>
  <c r="K22" i="79"/>
  <c r="K21" i="79"/>
  <c r="K19" i="79"/>
  <c r="K18" i="79"/>
  <c r="K17" i="79"/>
  <c r="K16" i="79"/>
  <c r="K15" i="79"/>
  <c r="K14" i="79"/>
  <c r="K13" i="79"/>
  <c r="K12" i="79"/>
  <c r="K11" i="79"/>
  <c r="X120" i="78"/>
  <c r="X110" i="78"/>
  <c r="X70" i="78"/>
  <c r="X60" i="78"/>
  <c r="X104" i="78"/>
  <c r="X45" i="78"/>
  <c r="X35" i="78"/>
  <c r="X98" i="78"/>
  <c r="X89" i="78"/>
  <c r="X129" i="77"/>
  <c r="X128" i="77"/>
  <c r="X127" i="77"/>
  <c r="X126" i="77"/>
  <c r="X125" i="77"/>
  <c r="X124" i="77"/>
  <c r="X123" i="77"/>
  <c r="X122" i="77"/>
  <c r="X121" i="77"/>
  <c r="X119" i="77"/>
  <c r="X118" i="77"/>
  <c r="X117" i="77"/>
  <c r="X116" i="77"/>
  <c r="X115" i="77"/>
  <c r="X114" i="77"/>
  <c r="X113" i="77"/>
  <c r="X112" i="77"/>
  <c r="X111" i="77"/>
  <c r="X79" i="77"/>
  <c r="X78" i="77"/>
  <c r="X77" i="77"/>
  <c r="X76" i="77"/>
  <c r="X75" i="77"/>
  <c r="X74" i="77"/>
  <c r="X73" i="77"/>
  <c r="X72" i="77"/>
  <c r="X71" i="77"/>
  <c r="X69" i="77"/>
  <c r="X68" i="77"/>
  <c r="X67" i="77"/>
  <c r="X66" i="77"/>
  <c r="X65" i="77"/>
  <c r="X64" i="77"/>
  <c r="X63" i="77"/>
  <c r="X62" i="77"/>
  <c r="X61" i="77"/>
  <c r="X54" i="77"/>
  <c r="X53" i="77"/>
  <c r="X52" i="77"/>
  <c r="X51" i="77"/>
  <c r="X50" i="77"/>
  <c r="X49" i="77"/>
  <c r="X48" i="77"/>
  <c r="X47" i="77"/>
  <c r="X46" i="77"/>
  <c r="X44" i="77"/>
  <c r="X43" i="77"/>
  <c r="X42" i="77"/>
  <c r="X41" i="77"/>
  <c r="X40" i="77"/>
  <c r="X39" i="77"/>
  <c r="X38" i="77"/>
  <c r="X37" i="77"/>
  <c r="X36" i="77"/>
  <c r="X29" i="77"/>
  <c r="X28" i="77"/>
  <c r="X27" i="77"/>
  <c r="X26" i="77"/>
  <c r="X25" i="77"/>
  <c r="X24" i="77"/>
  <c r="X23" i="77"/>
  <c r="X22" i="77"/>
  <c r="X21" i="77"/>
  <c r="X19" i="77"/>
  <c r="X18" i="77"/>
  <c r="X17" i="77"/>
  <c r="X16" i="77"/>
  <c r="X15" i="77"/>
  <c r="X14" i="77"/>
  <c r="X13" i="77"/>
  <c r="X12" i="77"/>
  <c r="X11" i="77"/>
  <c r="K175" i="76"/>
  <c r="K174" i="76"/>
  <c r="K173" i="76"/>
  <c r="K172" i="76"/>
  <c r="K166" i="76"/>
  <c r="K165" i="76"/>
  <c r="K163" i="76"/>
  <c r="K162" i="76"/>
  <c r="K158" i="76"/>
  <c r="K157" i="76"/>
  <c r="K156" i="76"/>
  <c r="K155" i="76"/>
  <c r="K154" i="76"/>
  <c r="K153" i="76"/>
  <c r="K150" i="76"/>
  <c r="K149" i="76"/>
  <c r="K148" i="76"/>
  <c r="K147" i="76"/>
  <c r="K146" i="76"/>
  <c r="K145" i="76"/>
  <c r="K144" i="76"/>
  <c r="K143" i="76"/>
  <c r="K142" i="76"/>
  <c r="K141" i="76"/>
  <c r="K140" i="76"/>
  <c r="K139" i="76"/>
  <c r="K138" i="76"/>
  <c r="K129" i="76"/>
  <c r="K128" i="76"/>
  <c r="K127" i="76"/>
  <c r="K126" i="76"/>
  <c r="K125" i="76"/>
  <c r="K124" i="76"/>
  <c r="K123" i="76"/>
  <c r="K122" i="76"/>
  <c r="K121" i="76"/>
  <c r="K119" i="76"/>
  <c r="K118" i="76"/>
  <c r="K117" i="76"/>
  <c r="K116" i="76"/>
  <c r="K115" i="76"/>
  <c r="K114" i="76"/>
  <c r="K113" i="76"/>
  <c r="K112" i="76"/>
  <c r="K111" i="76"/>
  <c r="K79" i="76"/>
  <c r="K78" i="76"/>
  <c r="K77" i="76"/>
  <c r="K76" i="76"/>
  <c r="K75" i="76"/>
  <c r="K74" i="76"/>
  <c r="K73" i="76"/>
  <c r="K72" i="76"/>
  <c r="K71" i="76"/>
  <c r="K69" i="76"/>
  <c r="K68" i="76"/>
  <c r="K67" i="76"/>
  <c r="K66" i="76"/>
  <c r="K65" i="76"/>
  <c r="K64" i="76"/>
  <c r="K63" i="76"/>
  <c r="K62" i="76"/>
  <c r="K61" i="76"/>
  <c r="K54" i="76"/>
  <c r="K53" i="76"/>
  <c r="K52" i="76"/>
  <c r="K51" i="76"/>
  <c r="K50" i="76"/>
  <c r="K49" i="76"/>
  <c r="K48" i="76"/>
  <c r="K47" i="76"/>
  <c r="K46" i="76"/>
  <c r="K44" i="76"/>
  <c r="K43" i="76"/>
  <c r="K42" i="76"/>
  <c r="K41" i="76"/>
  <c r="K40" i="76"/>
  <c r="K39" i="76"/>
  <c r="K38" i="76"/>
  <c r="K37" i="76"/>
  <c r="K36" i="76"/>
  <c r="K29" i="76"/>
  <c r="K28" i="76"/>
  <c r="K27" i="76"/>
  <c r="K26" i="76"/>
  <c r="K25" i="76"/>
  <c r="K24" i="76"/>
  <c r="K23" i="76"/>
  <c r="K22" i="76"/>
  <c r="K21" i="76"/>
  <c r="K19" i="76"/>
  <c r="K18" i="76"/>
  <c r="K17" i="76"/>
  <c r="K16" i="76"/>
  <c r="K15" i="76"/>
  <c r="K14" i="76"/>
  <c r="K13" i="76"/>
  <c r="K12" i="76"/>
  <c r="K11" i="76"/>
  <c r="X129" i="75"/>
  <c r="X128" i="75"/>
  <c r="X127" i="75"/>
  <c r="X126" i="75"/>
  <c r="X125" i="75"/>
  <c r="X124" i="75"/>
  <c r="X123" i="75"/>
  <c r="X122" i="75"/>
  <c r="X121" i="75"/>
  <c r="X119" i="75"/>
  <c r="X118" i="75"/>
  <c r="X117" i="75"/>
  <c r="X116" i="75"/>
  <c r="X115" i="75"/>
  <c r="X114" i="75"/>
  <c r="X113" i="75"/>
  <c r="X112" i="75"/>
  <c r="X111" i="75"/>
  <c r="X79" i="75"/>
  <c r="X78" i="75"/>
  <c r="X77" i="75"/>
  <c r="X76" i="75"/>
  <c r="X75" i="75"/>
  <c r="X74" i="75"/>
  <c r="X73" i="75"/>
  <c r="X72" i="75"/>
  <c r="X71" i="75"/>
  <c r="X69" i="75"/>
  <c r="X68" i="75"/>
  <c r="X67" i="75"/>
  <c r="X66" i="75"/>
  <c r="X65" i="75"/>
  <c r="X64" i="75"/>
  <c r="X63" i="75"/>
  <c r="X62" i="75"/>
  <c r="X61" i="75"/>
  <c r="X54" i="75"/>
  <c r="X53" i="75"/>
  <c r="X52" i="75"/>
  <c r="X51" i="75"/>
  <c r="X50" i="75"/>
  <c r="X49" i="75"/>
  <c r="X48" i="75"/>
  <c r="X47" i="75"/>
  <c r="X46" i="75"/>
  <c r="X44" i="75"/>
  <c r="X43" i="75"/>
  <c r="X42" i="75"/>
  <c r="X41" i="75"/>
  <c r="X40" i="75"/>
  <c r="X39" i="75"/>
  <c r="X38" i="75"/>
  <c r="X37" i="75"/>
  <c r="X36" i="75"/>
  <c r="X29" i="75"/>
  <c r="X28" i="75"/>
  <c r="X27" i="75"/>
  <c r="X26" i="75"/>
  <c r="X25" i="75"/>
  <c r="X24" i="75"/>
  <c r="X23" i="75"/>
  <c r="X22" i="75"/>
  <c r="X21" i="75"/>
  <c r="X19" i="75"/>
  <c r="X18" i="75"/>
  <c r="X17" i="75"/>
  <c r="X16" i="75"/>
  <c r="X15" i="75"/>
  <c r="X14" i="75"/>
  <c r="X13" i="75"/>
  <c r="X12" i="75"/>
  <c r="X11" i="75"/>
  <c r="X129" i="74"/>
  <c r="X128" i="74"/>
  <c r="X127" i="74"/>
  <c r="X126" i="74"/>
  <c r="X125" i="74"/>
  <c r="X124" i="74"/>
  <c r="X123" i="74"/>
  <c r="X122" i="74"/>
  <c r="X121" i="74"/>
  <c r="X119" i="74"/>
  <c r="X118" i="74"/>
  <c r="X117" i="74"/>
  <c r="X116" i="74"/>
  <c r="X115" i="74"/>
  <c r="X114" i="74"/>
  <c r="X113" i="74"/>
  <c r="X112" i="74"/>
  <c r="X111" i="74"/>
  <c r="X79" i="74"/>
  <c r="X78" i="74"/>
  <c r="X77" i="74"/>
  <c r="X76" i="74"/>
  <c r="X75" i="74"/>
  <c r="X74" i="74"/>
  <c r="X73" i="74"/>
  <c r="X72" i="74"/>
  <c r="X71" i="74"/>
  <c r="X69" i="74"/>
  <c r="X68" i="74"/>
  <c r="X67" i="74"/>
  <c r="X66" i="74"/>
  <c r="X65" i="74"/>
  <c r="X64" i="74"/>
  <c r="X63" i="74"/>
  <c r="X62" i="74"/>
  <c r="X61" i="74"/>
  <c r="X54" i="74"/>
  <c r="X53" i="74"/>
  <c r="X52" i="74"/>
  <c r="X51" i="74"/>
  <c r="X50" i="74"/>
  <c r="X49" i="74"/>
  <c r="X48" i="74"/>
  <c r="X47" i="74"/>
  <c r="X46" i="74"/>
  <c r="X44" i="74"/>
  <c r="X43" i="74"/>
  <c r="X42" i="74"/>
  <c r="X41" i="74"/>
  <c r="X40" i="74"/>
  <c r="X39" i="74"/>
  <c r="X38" i="74"/>
  <c r="X37" i="74"/>
  <c r="X36" i="74"/>
  <c r="X29" i="74"/>
  <c r="X28" i="74"/>
  <c r="X27" i="74"/>
  <c r="X26" i="74"/>
  <c r="X25" i="74"/>
  <c r="X24" i="74"/>
  <c r="X23" i="74"/>
  <c r="X22" i="74"/>
  <c r="X21" i="74"/>
  <c r="X19" i="74"/>
  <c r="X18" i="74"/>
  <c r="X17" i="74"/>
  <c r="X16" i="74"/>
  <c r="X15" i="74"/>
  <c r="X14" i="74"/>
  <c r="X13" i="74"/>
  <c r="X12" i="74"/>
  <c r="X11" i="74"/>
  <c r="X60" i="73"/>
  <c r="X86" i="73"/>
  <c r="X97" i="73"/>
  <c r="X88" i="73"/>
  <c r="X165" i="72"/>
  <c r="X164" i="72" s="1"/>
  <c r="X163" i="72"/>
  <c r="X162" i="72"/>
  <c r="X161" i="72" s="1"/>
  <c r="X129" i="72"/>
  <c r="X128" i="72"/>
  <c r="X127" i="72"/>
  <c r="X126" i="72"/>
  <c r="X125" i="72"/>
  <c r="X124" i="72"/>
  <c r="X123" i="72"/>
  <c r="X122" i="72"/>
  <c r="X121" i="72"/>
  <c r="X119" i="72"/>
  <c r="X118" i="72"/>
  <c r="X117" i="72"/>
  <c r="X116" i="72"/>
  <c r="X115" i="72"/>
  <c r="X114" i="72"/>
  <c r="X113" i="72"/>
  <c r="X112" i="72"/>
  <c r="X111" i="72"/>
  <c r="X79" i="72"/>
  <c r="X78" i="72"/>
  <c r="X77" i="72"/>
  <c r="X76" i="72"/>
  <c r="X75" i="72"/>
  <c r="X74" i="72"/>
  <c r="X73" i="72"/>
  <c r="X72" i="72"/>
  <c r="X71" i="72"/>
  <c r="X69" i="72"/>
  <c r="X68" i="72"/>
  <c r="X67" i="72"/>
  <c r="X66" i="72"/>
  <c r="X65" i="72"/>
  <c r="X64" i="72"/>
  <c r="X63" i="72"/>
  <c r="X62" i="72"/>
  <c r="X61" i="72"/>
  <c r="X54" i="72"/>
  <c r="X53" i="72"/>
  <c r="X52" i="72"/>
  <c r="X51" i="72"/>
  <c r="X50" i="72"/>
  <c r="X49" i="72"/>
  <c r="X48" i="72"/>
  <c r="X47" i="72"/>
  <c r="X46" i="72"/>
  <c r="X44" i="72"/>
  <c r="X43" i="72"/>
  <c r="X42" i="72"/>
  <c r="X41" i="72"/>
  <c r="X40" i="72"/>
  <c r="X39" i="72"/>
  <c r="X38" i="72"/>
  <c r="X37" i="72"/>
  <c r="X36" i="72"/>
  <c r="X29" i="72"/>
  <c r="X28" i="72"/>
  <c r="X27" i="72"/>
  <c r="X26" i="72"/>
  <c r="X25" i="72"/>
  <c r="X24" i="72"/>
  <c r="X23" i="72"/>
  <c r="X22" i="72"/>
  <c r="X21" i="72"/>
  <c r="X19" i="72"/>
  <c r="X18" i="72"/>
  <c r="X17" i="72"/>
  <c r="X16" i="72"/>
  <c r="X15" i="72"/>
  <c r="X14" i="72"/>
  <c r="X13" i="72"/>
  <c r="X12" i="72"/>
  <c r="X11" i="72"/>
  <c r="F5" i="46"/>
  <c r="K5" i="46" s="1"/>
  <c r="S5" i="74"/>
  <c r="X5" i="74" s="1"/>
  <c r="S5" i="75"/>
  <c r="X5" i="75" s="1"/>
  <c r="F5" i="76"/>
  <c r="K5" i="76" s="1"/>
  <c r="S5" i="77"/>
  <c r="X5" i="77" s="1"/>
  <c r="S5" i="78"/>
  <c r="X5" i="78" s="1"/>
  <c r="F5" i="79"/>
  <c r="K5" i="79" s="1"/>
  <c r="S5" i="80"/>
  <c r="X5" i="80" s="1"/>
  <c r="S5" i="81"/>
  <c r="X5" i="81" s="1"/>
  <c r="S5" i="87"/>
  <c r="X5" i="87" s="1"/>
  <c r="S5" i="82"/>
  <c r="X5" i="82" s="1"/>
  <c r="S5" i="83"/>
  <c r="X5" i="83" s="1"/>
  <c r="S5" i="84"/>
  <c r="X5" i="84" s="1"/>
  <c r="S5" i="85"/>
  <c r="X5" i="85" s="1"/>
  <c r="S5" i="86"/>
  <c r="X5" i="86" s="1"/>
  <c r="S5" i="73"/>
  <c r="X5" i="73" s="1"/>
  <c r="S170" i="86"/>
  <c r="S161" i="86"/>
  <c r="S160" i="86" s="1"/>
  <c r="S152" i="86"/>
  <c r="S120" i="86"/>
  <c r="S110" i="86"/>
  <c r="S104" i="86"/>
  <c r="S94" i="86"/>
  <c r="S93" i="86"/>
  <c r="S92" i="86"/>
  <c r="S70" i="86"/>
  <c r="S60" i="86"/>
  <c r="S45" i="86"/>
  <c r="S35" i="86"/>
  <c r="S103" i="86"/>
  <c r="S102" i="86"/>
  <c r="S101" i="86"/>
  <c r="S100" i="86"/>
  <c r="S99" i="86"/>
  <c r="S98" i="86"/>
  <c r="S97" i="86"/>
  <c r="S96" i="86"/>
  <c r="S20" i="86"/>
  <c r="S91" i="86"/>
  <c r="S90" i="86"/>
  <c r="S89" i="86"/>
  <c r="S88" i="86"/>
  <c r="S87" i="86"/>
  <c r="S86" i="86"/>
  <c r="S10" i="86"/>
  <c r="X102" i="85"/>
  <c r="X97" i="85"/>
  <c r="S170" i="85"/>
  <c r="S161" i="85"/>
  <c r="S160" i="85" s="1"/>
  <c r="S152" i="85"/>
  <c r="S137" i="85"/>
  <c r="S120" i="85"/>
  <c r="S110" i="85"/>
  <c r="S100" i="85"/>
  <c r="S93" i="85"/>
  <c r="S88" i="85"/>
  <c r="S97" i="85"/>
  <c r="S70" i="85"/>
  <c r="S60" i="85"/>
  <c r="S104" i="85"/>
  <c r="S45" i="85"/>
  <c r="S94" i="85"/>
  <c r="S92" i="85"/>
  <c r="S35" i="85"/>
  <c r="S103" i="85"/>
  <c r="S102" i="85"/>
  <c r="S101" i="85"/>
  <c r="S99" i="85"/>
  <c r="S98" i="85"/>
  <c r="S96" i="85"/>
  <c r="S91" i="85"/>
  <c r="S90" i="85"/>
  <c r="S89" i="85"/>
  <c r="S87" i="85"/>
  <c r="S86" i="85"/>
  <c r="X99" i="84"/>
  <c r="S170" i="84"/>
  <c r="S161" i="84"/>
  <c r="S160" i="84" s="1"/>
  <c r="S152" i="84"/>
  <c r="S137" i="84"/>
  <c r="S120" i="84"/>
  <c r="S110" i="84"/>
  <c r="S100" i="84"/>
  <c r="S93" i="84"/>
  <c r="S88" i="84"/>
  <c r="S70" i="84"/>
  <c r="S60" i="84"/>
  <c r="S104" i="84"/>
  <c r="S98" i="84"/>
  <c r="S45" i="84"/>
  <c r="S94" i="84"/>
  <c r="S92" i="84"/>
  <c r="S35" i="84"/>
  <c r="S103" i="84"/>
  <c r="S102" i="84"/>
  <c r="S101" i="84"/>
  <c r="S99" i="84"/>
  <c r="S97" i="84"/>
  <c r="S96" i="84"/>
  <c r="S91" i="84"/>
  <c r="S90" i="84"/>
  <c r="S89" i="84"/>
  <c r="S87" i="84"/>
  <c r="S170" i="83"/>
  <c r="S161" i="83"/>
  <c r="S160" i="83" s="1"/>
  <c r="S152" i="83"/>
  <c r="S137" i="83"/>
  <c r="S120" i="83"/>
  <c r="S110" i="83"/>
  <c r="S99" i="83"/>
  <c r="S94" i="83"/>
  <c r="S87" i="83"/>
  <c r="S104" i="83"/>
  <c r="S70" i="83"/>
  <c r="S92" i="83"/>
  <c r="S60" i="83"/>
  <c r="S45" i="83"/>
  <c r="S93" i="83"/>
  <c r="S35" i="83"/>
  <c r="S103" i="83"/>
  <c r="S102" i="83"/>
  <c r="S101" i="83"/>
  <c r="S100" i="83"/>
  <c r="S98" i="83"/>
  <c r="S97" i="83"/>
  <c r="S20" i="83"/>
  <c r="S91" i="83"/>
  <c r="S90" i="83"/>
  <c r="S89" i="83"/>
  <c r="S88" i="83"/>
  <c r="S86" i="83"/>
  <c r="S170" i="82"/>
  <c r="S164" i="82"/>
  <c r="S161" i="82"/>
  <c r="S152" i="82"/>
  <c r="S137" i="82"/>
  <c r="S120" i="82"/>
  <c r="S110" i="82"/>
  <c r="S104" i="82"/>
  <c r="S103" i="82"/>
  <c r="S93" i="82"/>
  <c r="S92" i="82"/>
  <c r="S91" i="82"/>
  <c r="S70" i="82"/>
  <c r="S60" i="82"/>
  <c r="S98" i="82"/>
  <c r="S97" i="82"/>
  <c r="S45" i="82"/>
  <c r="S86" i="82"/>
  <c r="S35" i="82"/>
  <c r="S102" i="82"/>
  <c r="S101" i="82"/>
  <c r="S100" i="82"/>
  <c r="S99" i="82"/>
  <c r="S96" i="82"/>
  <c r="S20" i="82"/>
  <c r="S94" i="82"/>
  <c r="S90" i="82"/>
  <c r="S89" i="82"/>
  <c r="S88" i="82"/>
  <c r="S87" i="82"/>
  <c r="S170" i="81"/>
  <c r="S161" i="81"/>
  <c r="S160" i="81" s="1"/>
  <c r="S152" i="81"/>
  <c r="S137" i="81"/>
  <c r="S120" i="81"/>
  <c r="S110" i="81"/>
  <c r="S94" i="81"/>
  <c r="S93" i="81"/>
  <c r="S70" i="81"/>
  <c r="S60" i="81"/>
  <c r="S104" i="81"/>
  <c r="S99" i="81"/>
  <c r="S45" i="81"/>
  <c r="S92" i="81"/>
  <c r="S87" i="81"/>
  <c r="S35" i="81"/>
  <c r="S103" i="81"/>
  <c r="S102" i="81"/>
  <c r="S101" i="81"/>
  <c r="S100" i="81"/>
  <c r="S98" i="81"/>
  <c r="S97" i="81"/>
  <c r="S96" i="81"/>
  <c r="S91" i="81"/>
  <c r="S90" i="81"/>
  <c r="S89" i="81"/>
  <c r="S88" i="81"/>
  <c r="S86" i="81"/>
  <c r="S10" i="81"/>
  <c r="S170" i="80"/>
  <c r="S161" i="80"/>
  <c r="S160" i="80" s="1"/>
  <c r="S152" i="80"/>
  <c r="S137" i="80"/>
  <c r="S120" i="80"/>
  <c r="S110" i="80"/>
  <c r="S104" i="80"/>
  <c r="S97" i="80"/>
  <c r="S92" i="80"/>
  <c r="S70" i="80"/>
  <c r="S94" i="80"/>
  <c r="S60" i="80"/>
  <c r="S45" i="80"/>
  <c r="S93" i="80"/>
  <c r="S35" i="80"/>
  <c r="S103" i="80"/>
  <c r="S102" i="80"/>
  <c r="S101" i="80"/>
  <c r="S100" i="80"/>
  <c r="S99" i="80"/>
  <c r="S98" i="80"/>
  <c r="S20" i="80"/>
  <c r="S91" i="80"/>
  <c r="S90" i="80"/>
  <c r="S89" i="80"/>
  <c r="S88" i="80"/>
  <c r="S87" i="80"/>
  <c r="S86" i="80"/>
  <c r="K161" i="79"/>
  <c r="F170" i="79"/>
  <c r="F164" i="79"/>
  <c r="F161" i="79"/>
  <c r="F152" i="79"/>
  <c r="F137" i="79"/>
  <c r="F120" i="79"/>
  <c r="F110" i="79"/>
  <c r="F131" i="79" s="1"/>
  <c r="F104" i="79"/>
  <c r="F94" i="79"/>
  <c r="F93" i="79"/>
  <c r="F92" i="79"/>
  <c r="F70" i="79"/>
  <c r="F60" i="79"/>
  <c r="F45" i="79"/>
  <c r="F35" i="79"/>
  <c r="F103" i="79"/>
  <c r="F102" i="79"/>
  <c r="F101" i="79"/>
  <c r="F100" i="79"/>
  <c r="F99" i="79"/>
  <c r="F98" i="79"/>
  <c r="F97" i="79"/>
  <c r="F96" i="79"/>
  <c r="F20" i="79"/>
  <c r="F91" i="79"/>
  <c r="F90" i="79"/>
  <c r="F89" i="79"/>
  <c r="F88" i="79"/>
  <c r="F87" i="79"/>
  <c r="F86" i="79"/>
  <c r="X170" i="78"/>
  <c r="X99" i="78"/>
  <c r="X97" i="78"/>
  <c r="X94" i="78"/>
  <c r="X92" i="78"/>
  <c r="X103" i="78"/>
  <c r="X101" i="78"/>
  <c r="X100" i="78"/>
  <c r="X91" i="78"/>
  <c r="X90" i="78"/>
  <c r="X88" i="78"/>
  <c r="X86" i="78"/>
  <c r="S170" i="78"/>
  <c r="S161" i="78"/>
  <c r="S160" i="78" s="1"/>
  <c r="S152" i="78"/>
  <c r="S120" i="78"/>
  <c r="S110" i="78"/>
  <c r="S98" i="78"/>
  <c r="S97" i="78"/>
  <c r="S96" i="78"/>
  <c r="S86" i="78"/>
  <c r="S70" i="78"/>
  <c r="S94" i="78"/>
  <c r="S93" i="78"/>
  <c r="S60" i="78"/>
  <c r="S102" i="78"/>
  <c r="S45" i="78"/>
  <c r="S90" i="78"/>
  <c r="S35" i="78"/>
  <c r="S104" i="78"/>
  <c r="S103" i="78"/>
  <c r="S101" i="78"/>
  <c r="S100" i="78"/>
  <c r="S99" i="78"/>
  <c r="S20" i="78"/>
  <c r="S92" i="78"/>
  <c r="S91" i="78"/>
  <c r="S89" i="78"/>
  <c r="S88" i="78"/>
  <c r="S87" i="78"/>
  <c r="S10" i="78"/>
  <c r="X102" i="77"/>
  <c r="S170" i="77"/>
  <c r="S161" i="77"/>
  <c r="S160" i="77" s="1"/>
  <c r="S152" i="77"/>
  <c r="S137" i="77"/>
  <c r="S120" i="77"/>
  <c r="S110" i="77"/>
  <c r="S100" i="77"/>
  <c r="S99" i="77"/>
  <c r="S88" i="77"/>
  <c r="S87" i="77"/>
  <c r="S70" i="77"/>
  <c r="S60" i="77"/>
  <c r="S104" i="77"/>
  <c r="S45" i="77"/>
  <c r="S94" i="77"/>
  <c r="S93" i="77"/>
  <c r="S92" i="77"/>
  <c r="S35" i="77"/>
  <c r="S103" i="77"/>
  <c r="S102" i="77"/>
  <c r="S101" i="77"/>
  <c r="S98" i="77"/>
  <c r="S97" i="77"/>
  <c r="S96" i="77"/>
  <c r="S91" i="77"/>
  <c r="S90" i="77"/>
  <c r="S89" i="77"/>
  <c r="S10" i="77"/>
  <c r="S86" i="77"/>
  <c r="F170" i="76"/>
  <c r="F164" i="76"/>
  <c r="F161" i="76"/>
  <c r="F152" i="76"/>
  <c r="F137" i="76"/>
  <c r="F120" i="76"/>
  <c r="F110" i="76"/>
  <c r="F104" i="76"/>
  <c r="F100" i="76"/>
  <c r="F96" i="76"/>
  <c r="F92" i="76"/>
  <c r="F88" i="76"/>
  <c r="F70" i="76"/>
  <c r="F60" i="76"/>
  <c r="F98" i="76"/>
  <c r="F45" i="76"/>
  <c r="F94" i="76"/>
  <c r="F93" i="76"/>
  <c r="F35" i="76"/>
  <c r="F103" i="76"/>
  <c r="F102" i="76"/>
  <c r="F101" i="76"/>
  <c r="F99" i="76"/>
  <c r="F97" i="76"/>
  <c r="F91" i="76"/>
  <c r="F90" i="76"/>
  <c r="F89" i="76"/>
  <c r="F87" i="76"/>
  <c r="S170" i="75"/>
  <c r="S161" i="75"/>
  <c r="S160" i="75" s="1"/>
  <c r="S152" i="75"/>
  <c r="S137" i="75"/>
  <c r="S120" i="75"/>
  <c r="S110" i="75"/>
  <c r="S94" i="75"/>
  <c r="S93" i="75"/>
  <c r="S104" i="75"/>
  <c r="S103" i="75"/>
  <c r="S70" i="75"/>
  <c r="S92" i="75"/>
  <c r="S91" i="75"/>
  <c r="S60" i="75"/>
  <c r="S45" i="75"/>
  <c r="S35" i="75"/>
  <c r="S102" i="75"/>
  <c r="S101" i="75"/>
  <c r="S100" i="75"/>
  <c r="S99" i="75"/>
  <c r="S98" i="75"/>
  <c r="S97" i="75"/>
  <c r="S96" i="75"/>
  <c r="S90" i="75"/>
  <c r="S89" i="75"/>
  <c r="S88" i="75"/>
  <c r="S87" i="75"/>
  <c r="S86" i="75"/>
  <c r="S10" i="75"/>
  <c r="X161" i="73"/>
  <c r="X160" i="73" s="1"/>
  <c r="X99" i="73"/>
  <c r="X87" i="73"/>
  <c r="X94" i="73"/>
  <c r="X93" i="73"/>
  <c r="X102" i="73"/>
  <c r="X100" i="73"/>
  <c r="X96" i="73"/>
  <c r="X89" i="73"/>
  <c r="S170" i="73"/>
  <c r="S161" i="73"/>
  <c r="S160" i="73" s="1"/>
  <c r="S152" i="73"/>
  <c r="S137" i="73"/>
  <c r="S120" i="73"/>
  <c r="S110" i="73"/>
  <c r="S104" i="73"/>
  <c r="S97" i="73"/>
  <c r="S93" i="73"/>
  <c r="S92" i="73"/>
  <c r="S70" i="73"/>
  <c r="S60" i="73"/>
  <c r="S45" i="73"/>
  <c r="S94" i="73"/>
  <c r="S35" i="73"/>
  <c r="S103" i="73"/>
  <c r="S102" i="73"/>
  <c r="S101" i="73"/>
  <c r="S100" i="73"/>
  <c r="S99" i="73"/>
  <c r="S96" i="73"/>
  <c r="S20" i="73"/>
  <c r="S91" i="73"/>
  <c r="S90" i="73"/>
  <c r="S89" i="73"/>
  <c r="S88" i="73"/>
  <c r="S87" i="73"/>
  <c r="S10" i="73"/>
  <c r="S170" i="74"/>
  <c r="S161" i="74"/>
  <c r="S160" i="74" s="1"/>
  <c r="S152" i="74"/>
  <c r="S137" i="74"/>
  <c r="S120" i="74"/>
  <c r="S110" i="74"/>
  <c r="S100" i="74"/>
  <c r="S96" i="74"/>
  <c r="S88" i="74"/>
  <c r="S70" i="74"/>
  <c r="S60" i="74"/>
  <c r="S45" i="74"/>
  <c r="S94" i="74"/>
  <c r="S93" i="74"/>
  <c r="S35" i="74"/>
  <c r="S104" i="74"/>
  <c r="S103" i="74"/>
  <c r="S102" i="74"/>
  <c r="S101" i="74"/>
  <c r="S99" i="74"/>
  <c r="S98" i="74"/>
  <c r="S97" i="74"/>
  <c r="S92" i="74"/>
  <c r="S91" i="74"/>
  <c r="S90" i="74"/>
  <c r="S89" i="74"/>
  <c r="S87" i="74"/>
  <c r="S10" i="74"/>
  <c r="X170" i="72"/>
  <c r="S170" i="72"/>
  <c r="S161" i="72"/>
  <c r="S137" i="72"/>
  <c r="S120" i="72"/>
  <c r="S110" i="72"/>
  <c r="S104" i="72"/>
  <c r="S97" i="72"/>
  <c r="S96" i="72"/>
  <c r="S92" i="72"/>
  <c r="S70" i="72"/>
  <c r="S94" i="72"/>
  <c r="S60" i="72"/>
  <c r="S45" i="72"/>
  <c r="S93" i="72"/>
  <c r="S35" i="72"/>
  <c r="S103" i="72"/>
  <c r="S102" i="72"/>
  <c r="S101" i="72"/>
  <c r="S100" i="72"/>
  <c r="S99" i="72"/>
  <c r="S91" i="72"/>
  <c r="S90" i="72"/>
  <c r="S89" i="72"/>
  <c r="S88" i="72"/>
  <c r="S87" i="72"/>
  <c r="AG170" i="96"/>
  <c r="AF170" i="96"/>
  <c r="AE170" i="96"/>
  <c r="AD170" i="96"/>
  <c r="AC170" i="96"/>
  <c r="AB170" i="96"/>
  <c r="AA170" i="96"/>
  <c r="Z170" i="96"/>
  <c r="Y170" i="96"/>
  <c r="X170" i="96"/>
  <c r="V170" i="96"/>
  <c r="U170" i="96"/>
  <c r="T170" i="96"/>
  <c r="S170" i="96"/>
  <c r="AG164" i="96"/>
  <c r="AF164" i="96"/>
  <c r="AE164" i="96"/>
  <c r="AD164" i="96"/>
  <c r="AC164" i="96"/>
  <c r="AB164" i="96"/>
  <c r="AA164" i="96"/>
  <c r="Z164" i="96"/>
  <c r="Y164" i="96"/>
  <c r="X164" i="96"/>
  <c r="V164" i="96"/>
  <c r="U164" i="96"/>
  <c r="T164" i="96"/>
  <c r="S164" i="96"/>
  <c r="AG161" i="96"/>
  <c r="AF161" i="96"/>
  <c r="AE161" i="96"/>
  <c r="AD161" i="96"/>
  <c r="AC161" i="96"/>
  <c r="AB161" i="96"/>
  <c r="AA161" i="96"/>
  <c r="Z161" i="96"/>
  <c r="Y161" i="96"/>
  <c r="X161" i="96"/>
  <c r="V161" i="96"/>
  <c r="U161" i="96"/>
  <c r="T161" i="96"/>
  <c r="S161" i="96"/>
  <c r="AG152" i="96"/>
  <c r="AF152" i="96"/>
  <c r="AE152" i="96"/>
  <c r="AD152" i="96"/>
  <c r="AC152" i="96"/>
  <c r="AB152" i="96"/>
  <c r="AA152" i="96"/>
  <c r="Z152" i="96"/>
  <c r="Y152" i="96"/>
  <c r="X152" i="96"/>
  <c r="V152" i="96"/>
  <c r="U152" i="96"/>
  <c r="T152" i="96"/>
  <c r="S152" i="96"/>
  <c r="AG137" i="96"/>
  <c r="AF137" i="96"/>
  <c r="AE137" i="96"/>
  <c r="AD137" i="96"/>
  <c r="AC137" i="96"/>
  <c r="AB137" i="96"/>
  <c r="AA137" i="96"/>
  <c r="Z137" i="96"/>
  <c r="Y137" i="96"/>
  <c r="X137" i="96"/>
  <c r="V137" i="96"/>
  <c r="U137" i="96"/>
  <c r="T137" i="96"/>
  <c r="S137" i="96"/>
  <c r="AG104" i="96"/>
  <c r="AF104" i="96"/>
  <c r="AE104" i="96"/>
  <c r="AD104" i="96"/>
  <c r="AC104" i="96"/>
  <c r="AB104" i="96"/>
  <c r="AA104" i="96"/>
  <c r="Y104" i="96"/>
  <c r="X104" i="96"/>
  <c r="W104" i="96"/>
  <c r="V104" i="96"/>
  <c r="U104" i="96"/>
  <c r="T104" i="96"/>
  <c r="S104" i="96"/>
  <c r="AG103" i="96"/>
  <c r="AF103" i="96"/>
  <c r="AE103" i="96"/>
  <c r="AD103" i="96"/>
  <c r="AC103" i="96"/>
  <c r="AB103" i="96"/>
  <c r="AA103" i="96"/>
  <c r="Y103" i="96"/>
  <c r="X103" i="96"/>
  <c r="W103" i="96"/>
  <c r="V103" i="96"/>
  <c r="U103" i="96"/>
  <c r="T103" i="96"/>
  <c r="S103" i="96"/>
  <c r="AG102" i="96"/>
  <c r="AF102" i="96"/>
  <c r="AE102" i="96"/>
  <c r="AD102" i="96"/>
  <c r="AC102" i="96"/>
  <c r="AB102" i="96"/>
  <c r="AA102" i="96"/>
  <c r="Y102" i="96"/>
  <c r="X102" i="96"/>
  <c r="W102" i="96"/>
  <c r="V102" i="96"/>
  <c r="U102" i="96"/>
  <c r="T102" i="96"/>
  <c r="S102" i="96"/>
  <c r="AG101" i="96"/>
  <c r="AF101" i="96"/>
  <c r="AE101" i="96"/>
  <c r="AD101" i="96"/>
  <c r="AC101" i="96"/>
  <c r="AB101" i="96"/>
  <c r="AA101" i="96"/>
  <c r="Y101" i="96"/>
  <c r="X101" i="96"/>
  <c r="W101" i="96"/>
  <c r="V101" i="96"/>
  <c r="U101" i="96"/>
  <c r="T101" i="96"/>
  <c r="S101" i="96"/>
  <c r="AG100" i="96"/>
  <c r="AF100" i="96"/>
  <c r="AE100" i="96"/>
  <c r="AD100" i="96"/>
  <c r="AC100" i="96"/>
  <c r="AB100" i="96"/>
  <c r="AA100" i="96"/>
  <c r="Y100" i="96"/>
  <c r="X100" i="96"/>
  <c r="W100" i="96"/>
  <c r="V100" i="96"/>
  <c r="U100" i="96"/>
  <c r="T100" i="96"/>
  <c r="S100" i="96"/>
  <c r="AG99" i="96"/>
  <c r="AF99" i="96"/>
  <c r="AE99" i="96"/>
  <c r="AD99" i="96"/>
  <c r="AC99" i="96"/>
  <c r="AB99" i="96"/>
  <c r="AA99" i="96"/>
  <c r="Y99" i="96"/>
  <c r="X99" i="96"/>
  <c r="W99" i="96"/>
  <c r="V99" i="96"/>
  <c r="U99" i="96"/>
  <c r="T99" i="96"/>
  <c r="S99" i="96"/>
  <c r="AG98" i="96"/>
  <c r="AF98" i="96"/>
  <c r="AE98" i="96"/>
  <c r="AD98" i="96"/>
  <c r="AC98" i="96"/>
  <c r="AB98" i="96"/>
  <c r="AA98" i="96"/>
  <c r="Y98" i="96"/>
  <c r="X98" i="96"/>
  <c r="W98" i="96"/>
  <c r="V98" i="96"/>
  <c r="U98" i="96"/>
  <c r="T98" i="96"/>
  <c r="S98" i="96"/>
  <c r="AG97" i="96"/>
  <c r="AF97" i="96"/>
  <c r="AE97" i="96"/>
  <c r="AD97" i="96"/>
  <c r="AC97" i="96"/>
  <c r="AB97" i="96"/>
  <c r="AA97" i="96"/>
  <c r="Y97" i="96"/>
  <c r="X97" i="96"/>
  <c r="W97" i="96"/>
  <c r="V97" i="96"/>
  <c r="U97" i="96"/>
  <c r="T97" i="96"/>
  <c r="S97" i="96"/>
  <c r="AG96" i="96"/>
  <c r="AF96" i="96"/>
  <c r="AE96" i="96"/>
  <c r="AD96" i="96"/>
  <c r="AC96" i="96"/>
  <c r="AB96" i="96"/>
  <c r="AA96" i="96"/>
  <c r="Y96" i="96"/>
  <c r="X96" i="96"/>
  <c r="W96" i="96"/>
  <c r="V96" i="96"/>
  <c r="U96" i="96"/>
  <c r="T96" i="96"/>
  <c r="S96" i="96"/>
  <c r="AE95" i="96"/>
  <c r="AG94" i="96"/>
  <c r="AF94" i="96"/>
  <c r="AE94" i="96"/>
  <c r="AD94" i="96"/>
  <c r="AC94" i="96"/>
  <c r="AB94" i="96"/>
  <c r="Y94" i="96"/>
  <c r="X94" i="96"/>
  <c r="W94" i="96"/>
  <c r="V94" i="96"/>
  <c r="U94" i="96"/>
  <c r="T94" i="96"/>
  <c r="S94" i="96"/>
  <c r="AG93" i="96"/>
  <c r="AF93" i="96"/>
  <c r="AE93" i="96"/>
  <c r="AD93" i="96"/>
  <c r="AC93" i="96"/>
  <c r="AB93" i="96"/>
  <c r="AA93" i="96"/>
  <c r="Y93" i="96"/>
  <c r="X93" i="96"/>
  <c r="W93" i="96"/>
  <c r="V93" i="96"/>
  <c r="U93" i="96"/>
  <c r="T93" i="96"/>
  <c r="S93" i="96"/>
  <c r="AG92" i="96"/>
  <c r="AF92" i="96"/>
  <c r="AE92" i="96"/>
  <c r="AD92" i="96"/>
  <c r="AC92" i="96"/>
  <c r="AB92" i="96"/>
  <c r="AA92" i="96"/>
  <c r="Y92" i="96"/>
  <c r="X92" i="96"/>
  <c r="W92" i="96"/>
  <c r="V92" i="96"/>
  <c r="U92" i="96"/>
  <c r="T92" i="96"/>
  <c r="S92" i="96"/>
  <c r="AG91" i="96"/>
  <c r="AF91" i="96"/>
  <c r="AE91" i="96"/>
  <c r="AD91" i="96"/>
  <c r="AC91" i="96"/>
  <c r="AB91" i="96"/>
  <c r="AA91" i="96"/>
  <c r="Y91" i="96"/>
  <c r="X91" i="96"/>
  <c r="W91" i="96"/>
  <c r="V91" i="96"/>
  <c r="U91" i="96"/>
  <c r="T91" i="96"/>
  <c r="S91" i="96"/>
  <c r="AG90" i="96"/>
  <c r="AF90" i="96"/>
  <c r="AE90" i="96"/>
  <c r="AD90" i="96"/>
  <c r="AC90" i="96"/>
  <c r="AB90" i="96"/>
  <c r="AA90" i="96"/>
  <c r="Y90" i="96"/>
  <c r="X90" i="96"/>
  <c r="W90" i="96"/>
  <c r="V90" i="96"/>
  <c r="U90" i="96"/>
  <c r="T90" i="96"/>
  <c r="S90" i="96"/>
  <c r="AG89" i="96"/>
  <c r="AF89" i="96"/>
  <c r="AE89" i="96"/>
  <c r="AD89" i="96"/>
  <c r="AC89" i="96"/>
  <c r="AB89" i="96"/>
  <c r="AA89" i="96"/>
  <c r="Y89" i="96"/>
  <c r="X89" i="96"/>
  <c r="W89" i="96"/>
  <c r="V89" i="96"/>
  <c r="U89" i="96"/>
  <c r="T89" i="96"/>
  <c r="S89" i="96"/>
  <c r="AG88" i="96"/>
  <c r="AF88" i="96"/>
  <c r="AE88" i="96"/>
  <c r="AD88" i="96"/>
  <c r="AC88" i="96"/>
  <c r="AB88" i="96"/>
  <c r="AA88" i="96"/>
  <c r="Y88" i="96"/>
  <c r="X88" i="96"/>
  <c r="W88" i="96"/>
  <c r="V88" i="96"/>
  <c r="U88" i="96"/>
  <c r="T88" i="96"/>
  <c r="S88" i="96"/>
  <c r="AG87" i="96"/>
  <c r="AF87" i="96"/>
  <c r="AE87" i="96"/>
  <c r="AD87" i="96"/>
  <c r="AC87" i="96"/>
  <c r="AB87" i="96"/>
  <c r="AA87" i="96"/>
  <c r="Y87" i="96"/>
  <c r="X87" i="96"/>
  <c r="W87" i="96"/>
  <c r="V87" i="96"/>
  <c r="U87" i="96"/>
  <c r="T87" i="96"/>
  <c r="S87" i="96"/>
  <c r="AG86" i="96"/>
  <c r="AF86" i="96"/>
  <c r="AE86" i="96"/>
  <c r="AD86" i="96"/>
  <c r="AC86" i="96"/>
  <c r="AB86" i="96"/>
  <c r="AA86" i="96"/>
  <c r="Y86" i="96"/>
  <c r="X86" i="96"/>
  <c r="W86" i="96"/>
  <c r="V86" i="96"/>
  <c r="U86" i="96"/>
  <c r="T86" i="96"/>
  <c r="S86" i="96"/>
  <c r="AG70" i="96"/>
  <c r="AF70" i="96"/>
  <c r="AE70" i="96"/>
  <c r="AD70" i="96"/>
  <c r="AC70" i="96"/>
  <c r="AB70" i="96"/>
  <c r="AA70" i="96"/>
  <c r="Y70" i="96"/>
  <c r="X70" i="96"/>
  <c r="W70" i="96"/>
  <c r="V70" i="96"/>
  <c r="U70" i="96"/>
  <c r="T70" i="96"/>
  <c r="S70" i="96"/>
  <c r="AG60" i="96"/>
  <c r="AF60" i="96"/>
  <c r="AE60" i="96"/>
  <c r="AD60" i="96"/>
  <c r="AC60" i="96"/>
  <c r="AB60" i="96"/>
  <c r="AA60" i="96"/>
  <c r="Y60" i="96"/>
  <c r="X60" i="96"/>
  <c r="W60" i="96"/>
  <c r="V60" i="96"/>
  <c r="U60" i="96"/>
  <c r="T60" i="96"/>
  <c r="S60" i="96"/>
  <c r="AG45" i="96"/>
  <c r="AF45" i="96"/>
  <c r="AE45" i="96"/>
  <c r="AD45" i="96"/>
  <c r="AC45" i="96"/>
  <c r="AB45" i="96"/>
  <c r="AA45" i="96"/>
  <c r="Y45" i="96"/>
  <c r="X45" i="96"/>
  <c r="W45" i="96"/>
  <c r="V45" i="96"/>
  <c r="U45" i="96"/>
  <c r="T45" i="96"/>
  <c r="S45" i="96"/>
  <c r="AG35" i="96"/>
  <c r="AG56" i="96" s="1"/>
  <c r="AF35" i="96"/>
  <c r="AE35" i="96"/>
  <c r="AD35" i="96"/>
  <c r="AC35" i="96"/>
  <c r="AB35" i="96"/>
  <c r="AB56" i="96" s="1"/>
  <c r="AA35" i="96"/>
  <c r="Y35" i="96"/>
  <c r="X35" i="96"/>
  <c r="W35" i="96"/>
  <c r="V35" i="96"/>
  <c r="U35" i="96"/>
  <c r="T35" i="96"/>
  <c r="S35" i="96"/>
  <c r="S56" i="96" s="1"/>
  <c r="AG20" i="96"/>
  <c r="AF20" i="96"/>
  <c r="AE20" i="96"/>
  <c r="AD20" i="96"/>
  <c r="AC20" i="96"/>
  <c r="AB20" i="96"/>
  <c r="AA20" i="96"/>
  <c r="Y20" i="96"/>
  <c r="X20" i="96"/>
  <c r="W20" i="96"/>
  <c r="V20" i="96"/>
  <c r="U20" i="96"/>
  <c r="T20" i="96"/>
  <c r="S20" i="96"/>
  <c r="AG10" i="96"/>
  <c r="AF10" i="96"/>
  <c r="AF31" i="96" s="1"/>
  <c r="AE10" i="96"/>
  <c r="AD10" i="96"/>
  <c r="AC10" i="96"/>
  <c r="AB10" i="96"/>
  <c r="AA10" i="96"/>
  <c r="Y10" i="96"/>
  <c r="X10" i="96"/>
  <c r="W10" i="96"/>
  <c r="W31" i="96" s="1"/>
  <c r="V10" i="96"/>
  <c r="U10" i="96"/>
  <c r="T10" i="96"/>
  <c r="S10" i="96"/>
  <c r="S31" i="96" s="1"/>
  <c r="S88" i="98" l="1"/>
  <c r="T63" i="98" s="1"/>
  <c r="K101" i="76"/>
  <c r="X96" i="83"/>
  <c r="X102" i="83"/>
  <c r="X100" i="84"/>
  <c r="X99" i="86"/>
  <c r="K164" i="79"/>
  <c r="X160" i="72"/>
  <c r="X25" i="98"/>
  <c r="X118" i="98"/>
  <c r="Y118" i="98" s="1"/>
  <c r="X119" i="98"/>
  <c r="Y119" i="98" s="1"/>
  <c r="X20" i="75"/>
  <c r="X102" i="75"/>
  <c r="X164" i="82"/>
  <c r="X104" i="83"/>
  <c r="X97" i="81"/>
  <c r="X103" i="81"/>
  <c r="X99" i="72"/>
  <c r="X161" i="82"/>
  <c r="X164" i="84"/>
  <c r="U31" i="96"/>
  <c r="AA56" i="96"/>
  <c r="V81" i="96"/>
  <c r="V31" i="96"/>
  <c r="S160" i="72"/>
  <c r="AB31" i="96"/>
  <c r="AF56" i="96"/>
  <c r="S81" i="96"/>
  <c r="AB81" i="96"/>
  <c r="S164" i="98"/>
  <c r="S160" i="98" s="1"/>
  <c r="S94" i="98"/>
  <c r="T94" i="98" s="1"/>
  <c r="S86" i="98"/>
  <c r="T11" i="98" s="1"/>
  <c r="S92" i="98"/>
  <c r="T67" i="98" s="1"/>
  <c r="S93" i="98"/>
  <c r="T18" i="98" s="1"/>
  <c r="X170" i="86"/>
  <c r="X63" i="98"/>
  <c r="X89" i="85"/>
  <c r="X41" i="98"/>
  <c r="X93" i="74"/>
  <c r="X89" i="83"/>
  <c r="X89" i="86"/>
  <c r="X86" i="86"/>
  <c r="X92" i="86"/>
  <c r="X88" i="72"/>
  <c r="X87" i="75"/>
  <c r="X93" i="83"/>
  <c r="X62" i="98"/>
  <c r="X94" i="84"/>
  <c r="X91" i="85"/>
  <c r="X14" i="98"/>
  <c r="S87" i="98"/>
  <c r="T62" i="98" s="1"/>
  <c r="X87" i="74"/>
  <c r="X94" i="86"/>
  <c r="X94" i="83"/>
  <c r="X64" i="98"/>
  <c r="K92" i="76"/>
  <c r="X93" i="82"/>
  <c r="X92" i="72"/>
  <c r="X43" i="98"/>
  <c r="K102" i="76"/>
  <c r="X101" i="74"/>
  <c r="X90" i="74"/>
  <c r="X98" i="75"/>
  <c r="X104" i="75"/>
  <c r="K94" i="76"/>
  <c r="K103" i="76"/>
  <c r="X56" i="78"/>
  <c r="X35" i="81"/>
  <c r="X100" i="82"/>
  <c r="X96" i="86"/>
  <c r="X100" i="85"/>
  <c r="X97" i="86"/>
  <c r="X93" i="72"/>
  <c r="X98" i="84"/>
  <c r="X94" i="85"/>
  <c r="X91" i="86"/>
  <c r="X170" i="77"/>
  <c r="K104" i="79"/>
  <c r="X91" i="81"/>
  <c r="X88" i="82"/>
  <c r="X91" i="83"/>
  <c r="X170" i="83"/>
  <c r="X88" i="84"/>
  <c r="X161" i="84"/>
  <c r="X102" i="72"/>
  <c r="X97" i="74"/>
  <c r="X94" i="74"/>
  <c r="X103" i="74"/>
  <c r="X93" i="75"/>
  <c r="X91" i="75"/>
  <c r="X100" i="75"/>
  <c r="X170" i="75"/>
  <c r="K90" i="76"/>
  <c r="K88" i="76"/>
  <c r="K97" i="76"/>
  <c r="X104" i="77"/>
  <c r="X93" i="77"/>
  <c r="K97" i="79"/>
  <c r="X90" i="81"/>
  <c r="X104" i="74"/>
  <c r="X101" i="75"/>
  <c r="K100" i="79"/>
  <c r="X97" i="80"/>
  <c r="X93" i="81"/>
  <c r="Y31" i="96"/>
  <c r="U56" i="96"/>
  <c r="V56" i="96"/>
  <c r="AE56" i="96"/>
  <c r="AA81" i="96"/>
  <c r="AA31" i="96"/>
  <c r="AB95" i="96"/>
  <c r="W81" i="96"/>
  <c r="AF81" i="96"/>
  <c r="AC95" i="96"/>
  <c r="K92" i="79"/>
  <c r="X87" i="81"/>
  <c r="X92" i="74"/>
  <c r="X94" i="82"/>
  <c r="X12" i="98"/>
  <c r="X92" i="83"/>
  <c r="X89" i="84"/>
  <c r="X86" i="85"/>
  <c r="X86" i="72"/>
  <c r="X94" i="77"/>
  <c r="X90" i="84"/>
  <c r="T69" i="98"/>
  <c r="S170" i="98"/>
  <c r="X174" i="98"/>
  <c r="X101" i="77"/>
  <c r="X93" i="85"/>
  <c r="X94" i="72"/>
  <c r="X101" i="72"/>
  <c r="X97" i="75"/>
  <c r="K161" i="76"/>
  <c r="X103" i="77"/>
  <c r="X97" i="77"/>
  <c r="K89" i="79"/>
  <c r="K102" i="79"/>
  <c r="K96" i="79"/>
  <c r="X92" i="80"/>
  <c r="X96" i="81"/>
  <c r="X92" i="82"/>
  <c r="X102" i="82"/>
  <c r="X35" i="72"/>
  <c r="K20" i="79"/>
  <c r="K60" i="79"/>
  <c r="X110" i="81"/>
  <c r="X110" i="82"/>
  <c r="X103" i="72"/>
  <c r="X96" i="74"/>
  <c r="X120" i="74"/>
  <c r="X99" i="75"/>
  <c r="X92" i="75"/>
  <c r="X60" i="75"/>
  <c r="K96" i="76"/>
  <c r="K89" i="76"/>
  <c r="K164" i="76"/>
  <c r="K160" i="76" s="1"/>
  <c r="X92" i="77"/>
  <c r="X110" i="77"/>
  <c r="K91" i="79"/>
  <c r="K98" i="79"/>
  <c r="X100" i="72"/>
  <c r="X89" i="75"/>
  <c r="K86" i="76"/>
  <c r="K99" i="76"/>
  <c r="X70" i="77"/>
  <c r="K94" i="79"/>
  <c r="K88" i="79"/>
  <c r="K101" i="79"/>
  <c r="K110" i="79"/>
  <c r="X16" i="98"/>
  <c r="X29" i="98"/>
  <c r="X48" i="98"/>
  <c r="X98" i="98" s="1"/>
  <c r="Y98" i="98" s="1"/>
  <c r="X66" i="98"/>
  <c r="K104" i="76"/>
  <c r="X99" i="74"/>
  <c r="X17" i="98"/>
  <c r="K10" i="76"/>
  <c r="X101" i="80"/>
  <c r="X86" i="77"/>
  <c r="X91" i="72"/>
  <c r="X98" i="72"/>
  <c r="X104" i="72"/>
  <c r="K99" i="79"/>
  <c r="K170" i="79"/>
  <c r="X21" i="98"/>
  <c r="X96" i="98" s="1"/>
  <c r="X39" i="98"/>
  <c r="X52" i="98"/>
  <c r="X102" i="98" s="1"/>
  <c r="Y102" i="98" s="1"/>
  <c r="X71" i="98"/>
  <c r="X114" i="98"/>
  <c r="Y114" i="98" s="1"/>
  <c r="X127" i="98"/>
  <c r="X147" i="98"/>
  <c r="X165" i="98"/>
  <c r="X60" i="82"/>
  <c r="X152" i="82"/>
  <c r="X102" i="86"/>
  <c r="X93" i="80"/>
  <c r="X35" i="74"/>
  <c r="X70" i="74"/>
  <c r="X94" i="75"/>
  <c r="X120" i="75"/>
  <c r="K120" i="76"/>
  <c r="X40" i="98"/>
  <c r="X72" i="98"/>
  <c r="X90" i="82"/>
  <c r="X97" i="82"/>
  <c r="X103" i="82"/>
  <c r="X86" i="74"/>
  <c r="X89" i="77"/>
  <c r="X170" i="80"/>
  <c r="X96" i="72"/>
  <c r="X88" i="74"/>
  <c r="X93" i="86"/>
  <c r="K110" i="76"/>
  <c r="K131" i="76" s="1"/>
  <c r="X45" i="77"/>
  <c r="X104" i="85"/>
  <c r="X20" i="74"/>
  <c r="X87" i="77"/>
  <c r="X110" i="75"/>
  <c r="X131" i="75" s="1"/>
  <c r="X79" i="98"/>
  <c r="X123" i="98"/>
  <c r="Y123" i="98" s="1"/>
  <c r="X157" i="98"/>
  <c r="X88" i="81"/>
  <c r="X94" i="81"/>
  <c r="X170" i="81"/>
  <c r="X91" i="82"/>
  <c r="X98" i="82"/>
  <c r="X98" i="86"/>
  <c r="X10" i="74"/>
  <c r="X31" i="74" s="1"/>
  <c r="X100" i="74"/>
  <c r="X110" i="74"/>
  <c r="X90" i="75"/>
  <c r="X45" i="75"/>
  <c r="X70" i="75"/>
  <c r="K87" i="76"/>
  <c r="K93" i="76"/>
  <c r="K100" i="76"/>
  <c r="K170" i="76"/>
  <c r="X120" i="77"/>
  <c r="X89" i="81"/>
  <c r="X102" i="81"/>
  <c r="X99" i="82"/>
  <c r="X86" i="84"/>
  <c r="X96" i="85"/>
  <c r="X87" i="72"/>
  <c r="X110" i="72"/>
  <c r="X18" i="98"/>
  <c r="X37" i="98"/>
  <c r="X50" i="98"/>
  <c r="X100" i="98" s="1"/>
  <c r="X68" i="98"/>
  <c r="X112" i="98"/>
  <c r="Y112" i="98" s="1"/>
  <c r="X125" i="98"/>
  <c r="X145" i="98"/>
  <c r="X162" i="98"/>
  <c r="X87" i="82"/>
  <c r="X103" i="85"/>
  <c r="X170" i="74"/>
  <c r="X139" i="98"/>
  <c r="X143" i="98"/>
  <c r="X166" i="98"/>
  <c r="X164" i="98" s="1"/>
  <c r="U160" i="96"/>
  <c r="U135" i="96" s="1"/>
  <c r="S135" i="74"/>
  <c r="V160" i="96"/>
  <c r="V135" i="96" s="1"/>
  <c r="X87" i="86"/>
  <c r="X87" i="83"/>
  <c r="X88" i="80"/>
  <c r="X60" i="77"/>
  <c r="X87" i="85"/>
  <c r="X86" i="81"/>
  <c r="X90" i="77"/>
  <c r="X89" i="74"/>
  <c r="X88" i="75"/>
  <c r="T44" i="98"/>
  <c r="T42" i="98"/>
  <c r="T13" i="98"/>
  <c r="T38" i="98"/>
  <c r="X88" i="86"/>
  <c r="X92" i="85"/>
  <c r="X45" i="85"/>
  <c r="X70" i="85"/>
  <c r="X96" i="84"/>
  <c r="X104" i="84"/>
  <c r="X93" i="84"/>
  <c r="X45" i="84"/>
  <c r="X60" i="84"/>
  <c r="X70" i="84"/>
  <c r="X110" i="84"/>
  <c r="X170" i="84"/>
  <c r="X103" i="84"/>
  <c r="X90" i="83"/>
  <c r="X35" i="83"/>
  <c r="X97" i="83"/>
  <c r="X86" i="83"/>
  <c r="X70" i="83"/>
  <c r="X120" i="82"/>
  <c r="X15" i="98"/>
  <c r="X24" i="98"/>
  <c r="X38" i="98"/>
  <c r="X47" i="98"/>
  <c r="X61" i="98"/>
  <c r="X69" i="98"/>
  <c r="X78" i="98"/>
  <c r="X117" i="98"/>
  <c r="Y117" i="98" s="1"/>
  <c r="X126" i="98"/>
  <c r="Y126" i="98" s="1"/>
  <c r="X142" i="98"/>
  <c r="X150" i="98"/>
  <c r="X163" i="98"/>
  <c r="X161" i="98" s="1"/>
  <c r="X104" i="81"/>
  <c r="X92" i="81"/>
  <c r="X101" i="81"/>
  <c r="X128" i="98"/>
  <c r="X11" i="98"/>
  <c r="X19" i="98"/>
  <c r="X28" i="98"/>
  <c r="X42" i="98"/>
  <c r="X51" i="98"/>
  <c r="X65" i="98"/>
  <c r="X74" i="98"/>
  <c r="X113" i="98"/>
  <c r="Y113" i="98" s="1"/>
  <c r="X122" i="98"/>
  <c r="X138" i="98"/>
  <c r="X146" i="98"/>
  <c r="X156" i="98"/>
  <c r="X173" i="98"/>
  <c r="X98" i="81"/>
  <c r="T88" i="98"/>
  <c r="T49" i="98"/>
  <c r="X102" i="80"/>
  <c r="S91" i="98"/>
  <c r="T91" i="98" s="1"/>
  <c r="X103" i="80"/>
  <c r="X90" i="80"/>
  <c r="X94" i="80"/>
  <c r="T74" i="98"/>
  <c r="X91" i="80"/>
  <c r="X101" i="73"/>
  <c r="X91" i="74"/>
  <c r="X102" i="74"/>
  <c r="X102" i="78"/>
  <c r="K90" i="79"/>
  <c r="K103" i="79"/>
  <c r="X96" i="80"/>
  <c r="X70" i="80"/>
  <c r="X45" i="81"/>
  <c r="X89" i="82"/>
  <c r="X88" i="83"/>
  <c r="X103" i="83"/>
  <c r="X35" i="84"/>
  <c r="X110" i="85"/>
  <c r="X137" i="85"/>
  <c r="K35" i="76"/>
  <c r="X87" i="78"/>
  <c r="X104" i="80"/>
  <c r="X60" i="81"/>
  <c r="X99" i="85"/>
  <c r="X99" i="83"/>
  <c r="X103" i="75"/>
  <c r="K45" i="79"/>
  <c r="X98" i="80"/>
  <c r="X20" i="81"/>
  <c r="X86" i="82"/>
  <c r="X89" i="72"/>
  <c r="X45" i="74"/>
  <c r="X35" i="73"/>
  <c r="X35" i="77"/>
  <c r="X56" i="77" s="1"/>
  <c r="X93" i="78"/>
  <c r="X87" i="80"/>
  <c r="X100" i="80"/>
  <c r="X70" i="81"/>
  <c r="X45" i="83"/>
  <c r="F95" i="76"/>
  <c r="X86" i="75"/>
  <c r="X88" i="77"/>
  <c r="X96" i="78"/>
  <c r="K70" i="79"/>
  <c r="X60" i="83"/>
  <c r="X91" i="84"/>
  <c r="X91" i="73"/>
  <c r="X98" i="77"/>
  <c r="X13" i="98"/>
  <c r="X22" i="98"/>
  <c r="X44" i="98"/>
  <c r="X53" i="98"/>
  <c r="X76" i="98"/>
  <c r="X115" i="98"/>
  <c r="Y115" i="98" s="1"/>
  <c r="X140" i="98"/>
  <c r="X148" i="98"/>
  <c r="X158" i="98"/>
  <c r="X175" i="98"/>
  <c r="X98" i="74"/>
  <c r="X89" i="80"/>
  <c r="X20" i="84"/>
  <c r="X102" i="84"/>
  <c r="X60" i="74"/>
  <c r="X92" i="73"/>
  <c r="X10" i="72"/>
  <c r="X97" i="72"/>
  <c r="X70" i="72"/>
  <c r="X91" i="77"/>
  <c r="K93" i="79"/>
  <c r="X120" i="81"/>
  <c r="X131" i="81" s="1"/>
  <c r="X101" i="84"/>
  <c r="X103" i="86"/>
  <c r="X45" i="73"/>
  <c r="X110" i="73"/>
  <c r="K60" i="76"/>
  <c r="K152" i="76"/>
  <c r="X99" i="77"/>
  <c r="X170" i="82"/>
  <c r="X10" i="83"/>
  <c r="X98" i="73"/>
  <c r="X104" i="73"/>
  <c r="X100" i="77"/>
  <c r="K120" i="79"/>
  <c r="X99" i="80"/>
  <c r="X49" i="98"/>
  <c r="X110" i="80"/>
  <c r="X111" i="98"/>
  <c r="X120" i="86"/>
  <c r="K35" i="79"/>
  <c r="Y121" i="98"/>
  <c r="X110" i="83"/>
  <c r="X87" i="84"/>
  <c r="X101" i="85"/>
  <c r="X60" i="85"/>
  <c r="X120" i="85"/>
  <c r="X60" i="72"/>
  <c r="X120" i="72"/>
  <c r="K87" i="79"/>
  <c r="X100" i="83"/>
  <c r="X90" i="86"/>
  <c r="X70" i="86"/>
  <c r="K160" i="79"/>
  <c r="X90" i="73"/>
  <c r="X120" i="73"/>
  <c r="K91" i="76"/>
  <c r="K45" i="76"/>
  <c r="K70" i="76"/>
  <c r="K137" i="76"/>
  <c r="X99" i="81"/>
  <c r="X104" i="82"/>
  <c r="X137" i="82"/>
  <c r="X120" i="83"/>
  <c r="F160" i="76"/>
  <c r="F135" i="76" s="1"/>
  <c r="F160" i="79"/>
  <c r="F135" i="79" s="1"/>
  <c r="X70" i="73"/>
  <c r="X81" i="73" s="1"/>
  <c r="X170" i="73"/>
  <c r="X86" i="80"/>
  <c r="X36" i="98"/>
  <c r="X60" i="80"/>
  <c r="X67" i="98"/>
  <c r="X120" i="80"/>
  <c r="X124" i="98"/>
  <c r="Y124" i="98" s="1"/>
  <c r="X100" i="81"/>
  <c r="X137" i="83"/>
  <c r="X92" i="84"/>
  <c r="X152" i="84"/>
  <c r="X35" i="85"/>
  <c r="X101" i="86"/>
  <c r="X110" i="86"/>
  <c r="X137" i="81"/>
  <c r="X135" i="81" s="1"/>
  <c r="X70" i="82"/>
  <c r="X120" i="84"/>
  <c r="X90" i="85"/>
  <c r="X88" i="85"/>
  <c r="X104" i="86"/>
  <c r="X60" i="86"/>
  <c r="T31" i="96"/>
  <c r="S131" i="78"/>
  <c r="AD160" i="96"/>
  <c r="AD135" i="96" s="1"/>
  <c r="S20" i="98"/>
  <c r="Y160" i="96"/>
  <c r="Y135" i="96" s="1"/>
  <c r="S131" i="81"/>
  <c r="T24" i="98"/>
  <c r="T98" i="98"/>
  <c r="T73" i="98"/>
  <c r="T23" i="98"/>
  <c r="AF95" i="96"/>
  <c r="V95" i="96"/>
  <c r="AG95" i="96"/>
  <c r="AC31" i="96"/>
  <c r="T81" i="96"/>
  <c r="AC81" i="96"/>
  <c r="Y95" i="96"/>
  <c r="U95" i="96"/>
  <c r="AE160" i="96"/>
  <c r="AE135" i="96" s="1"/>
  <c r="S160" i="82"/>
  <c r="S135" i="82" s="1"/>
  <c r="AD31" i="96"/>
  <c r="Y56" i="96"/>
  <c r="U81" i="96"/>
  <c r="AA95" i="96"/>
  <c r="T50" i="98"/>
  <c r="S45" i="98"/>
  <c r="S95" i="96"/>
  <c r="S96" i="98"/>
  <c r="T46" i="98" s="1"/>
  <c r="T95" i="96"/>
  <c r="X160" i="96"/>
  <c r="X135" i="96" s="1"/>
  <c r="AF160" i="96"/>
  <c r="AF135" i="96" s="1"/>
  <c r="Z160" i="96"/>
  <c r="Z135" i="96" s="1"/>
  <c r="X31" i="96"/>
  <c r="AG31" i="96"/>
  <c r="T56" i="96"/>
  <c r="AC56" i="96"/>
  <c r="X81" i="96"/>
  <c r="AG81" i="96"/>
  <c r="W95" i="96"/>
  <c r="AD95" i="96"/>
  <c r="AA160" i="96"/>
  <c r="AA135" i="96" s="1"/>
  <c r="S135" i="75"/>
  <c r="AD56" i="96"/>
  <c r="Y81" i="96"/>
  <c r="X95" i="96"/>
  <c r="S70" i="98"/>
  <c r="T129" i="98"/>
  <c r="S60" i="98"/>
  <c r="S131" i="75"/>
  <c r="S131" i="80"/>
  <c r="S102" i="98"/>
  <c r="S10" i="98"/>
  <c r="S89" i="98"/>
  <c r="T14" i="98" s="1"/>
  <c r="S31" i="73"/>
  <c r="T48" i="98"/>
  <c r="S103" i="98"/>
  <c r="S90" i="98"/>
  <c r="T40" i="98" s="1"/>
  <c r="S104" i="98"/>
  <c r="S97" i="98"/>
  <c r="T121" i="98"/>
  <c r="S120" i="98"/>
  <c r="T120" i="98" s="1"/>
  <c r="S135" i="72"/>
  <c r="S137" i="98"/>
  <c r="T128" i="98" s="1"/>
  <c r="S110" i="98"/>
  <c r="S131" i="84"/>
  <c r="S152" i="98"/>
  <c r="T75" i="98"/>
  <c r="T100" i="98"/>
  <c r="S35" i="98"/>
  <c r="X137" i="86"/>
  <c r="X137" i="84"/>
  <c r="X153" i="98"/>
  <c r="X137" i="80"/>
  <c r="X144" i="98"/>
  <c r="K152" i="79"/>
  <c r="K137" i="79"/>
  <c r="X137" i="78"/>
  <c r="X137" i="77"/>
  <c r="X137" i="74"/>
  <c r="X137" i="73"/>
  <c r="X137" i="75"/>
  <c r="X137" i="72"/>
  <c r="S135" i="84"/>
  <c r="S131" i="86"/>
  <c r="S56" i="83"/>
  <c r="S95" i="74"/>
  <c r="S131" i="73"/>
  <c r="S81" i="73"/>
  <c r="F95" i="79"/>
  <c r="S135" i="80"/>
  <c r="S135" i="85"/>
  <c r="S135" i="86"/>
  <c r="S95" i="84"/>
  <c r="S135" i="81"/>
  <c r="S131" i="82"/>
  <c r="S81" i="86"/>
  <c r="S95" i="85"/>
  <c r="S56" i="78"/>
  <c r="S81" i="82"/>
  <c r="S31" i="86"/>
  <c r="S135" i="77"/>
  <c r="S81" i="78"/>
  <c r="S135" i="78"/>
  <c r="S85" i="80"/>
  <c r="S85" i="85"/>
  <c r="S95" i="75"/>
  <c r="S135" i="73"/>
  <c r="AG160" i="96"/>
  <c r="AG135" i="96" s="1"/>
  <c r="AB160" i="96"/>
  <c r="AB135" i="96" s="1"/>
  <c r="AC160" i="96"/>
  <c r="AC135" i="96" s="1"/>
  <c r="AD81" i="96"/>
  <c r="AE81" i="96"/>
  <c r="W56" i="96"/>
  <c r="X56" i="96"/>
  <c r="Y85" i="96"/>
  <c r="AA85" i="96"/>
  <c r="U85" i="96"/>
  <c r="AF85" i="96"/>
  <c r="AD85" i="96"/>
  <c r="V85" i="96"/>
  <c r="AG85" i="96"/>
  <c r="AE31" i="96"/>
  <c r="W85" i="96"/>
  <c r="AB85" i="96"/>
  <c r="X85" i="96"/>
  <c r="AE85" i="96"/>
  <c r="AC85" i="96"/>
  <c r="T160" i="96"/>
  <c r="T135" i="96" s="1"/>
  <c r="T85" i="96"/>
  <c r="S160" i="96"/>
  <c r="S135" i="96" s="1"/>
  <c r="S85" i="96"/>
  <c r="X35" i="86"/>
  <c r="X45" i="86"/>
  <c r="X45" i="82"/>
  <c r="X35" i="82"/>
  <c r="X35" i="80"/>
  <c r="X45" i="80"/>
  <c r="K86" i="79"/>
  <c r="K98" i="76"/>
  <c r="X131" i="74"/>
  <c r="X103" i="73"/>
  <c r="X45" i="72"/>
  <c r="X90" i="72"/>
  <c r="X20" i="86"/>
  <c r="X10" i="86"/>
  <c r="S95" i="86"/>
  <c r="S85" i="86"/>
  <c r="S56" i="86"/>
  <c r="X20" i="85"/>
  <c r="X10" i="85"/>
  <c r="S131" i="85"/>
  <c r="S81" i="85"/>
  <c r="S56" i="85"/>
  <c r="S20" i="85"/>
  <c r="S10" i="85"/>
  <c r="X10" i="84"/>
  <c r="S81" i="84"/>
  <c r="S56" i="84"/>
  <c r="S20" i="84"/>
  <c r="S10" i="84"/>
  <c r="S86" i="84"/>
  <c r="S85" i="84" s="1"/>
  <c r="X20" i="83"/>
  <c r="S85" i="83"/>
  <c r="S81" i="83"/>
  <c r="S131" i="83"/>
  <c r="S135" i="83"/>
  <c r="S10" i="83"/>
  <c r="S31" i="83" s="1"/>
  <c r="S96" i="83"/>
  <c r="S95" i="83" s="1"/>
  <c r="X131" i="82"/>
  <c r="X20" i="82"/>
  <c r="X10" i="82"/>
  <c r="X96" i="82"/>
  <c r="S56" i="82"/>
  <c r="S85" i="82"/>
  <c r="S95" i="82"/>
  <c r="S10" i="82"/>
  <c r="S31" i="82" s="1"/>
  <c r="X10" i="81"/>
  <c r="S95" i="81"/>
  <c r="S85" i="81"/>
  <c r="S81" i="81"/>
  <c r="S56" i="81"/>
  <c r="S20" i="81"/>
  <c r="S31" i="81" s="1"/>
  <c r="X20" i="80"/>
  <c r="X10" i="80"/>
  <c r="S81" i="80"/>
  <c r="S56" i="80"/>
  <c r="S10" i="80"/>
  <c r="S31" i="80" s="1"/>
  <c r="S96" i="80"/>
  <c r="S95" i="80" s="1"/>
  <c r="K10" i="79"/>
  <c r="K31" i="79" s="1"/>
  <c r="F85" i="79"/>
  <c r="F81" i="79"/>
  <c r="F56" i="79"/>
  <c r="F10" i="79"/>
  <c r="F31" i="79" s="1"/>
  <c r="X131" i="78"/>
  <c r="X81" i="78"/>
  <c r="X20" i="78"/>
  <c r="X10" i="78"/>
  <c r="S31" i="78"/>
  <c r="S85" i="78"/>
  <c r="S95" i="78"/>
  <c r="X131" i="77"/>
  <c r="X20" i="77"/>
  <c r="X10" i="77"/>
  <c r="X96" i="77"/>
  <c r="S95" i="77"/>
  <c r="S131" i="77"/>
  <c r="S81" i="77"/>
  <c r="S85" i="77"/>
  <c r="S56" i="77"/>
  <c r="S20" i="77"/>
  <c r="S31" i="77" s="1"/>
  <c r="K20" i="76"/>
  <c r="F81" i="76"/>
  <c r="F131" i="76"/>
  <c r="F56" i="76"/>
  <c r="F20" i="76"/>
  <c r="F10" i="76"/>
  <c r="F86" i="76"/>
  <c r="F85" i="76" s="1"/>
  <c r="S85" i="75"/>
  <c r="S81" i="75"/>
  <c r="S56" i="75"/>
  <c r="S20" i="75"/>
  <c r="S31" i="75" s="1"/>
  <c r="X35" i="75"/>
  <c r="X10" i="75"/>
  <c r="X31" i="75" s="1"/>
  <c r="X96" i="75"/>
  <c r="X20" i="73"/>
  <c r="X10" i="73"/>
  <c r="S56" i="73"/>
  <c r="S86" i="73"/>
  <c r="S85" i="73" s="1"/>
  <c r="S98" i="73"/>
  <c r="S95" i="73" s="1"/>
  <c r="S131" i="74"/>
  <c r="S56" i="74"/>
  <c r="S81" i="74"/>
  <c r="S86" i="74"/>
  <c r="S85" i="74" s="1"/>
  <c r="S20" i="74"/>
  <c r="S31" i="74" s="1"/>
  <c r="X20" i="72"/>
  <c r="S81" i="72"/>
  <c r="S131" i="72"/>
  <c r="S56" i="72"/>
  <c r="S20" i="72"/>
  <c r="S10" i="72"/>
  <c r="S86" i="72"/>
  <c r="S85" i="72" s="1"/>
  <c r="S98" i="72"/>
  <c r="S95" i="72" s="1"/>
  <c r="X160" i="98" l="1"/>
  <c r="X81" i="74"/>
  <c r="X160" i="82"/>
  <c r="T36" i="98"/>
  <c r="T86" i="98"/>
  <c r="T61" i="98"/>
  <c r="T93" i="98"/>
  <c r="F106" i="76"/>
  <c r="K131" i="79"/>
  <c r="X95" i="78"/>
  <c r="X131" i="72"/>
  <c r="X56" i="84"/>
  <c r="X81" i="85"/>
  <c r="X81" i="77"/>
  <c r="X81" i="82"/>
  <c r="K56" i="79"/>
  <c r="X131" i="73"/>
  <c r="X56" i="74"/>
  <c r="K95" i="79"/>
  <c r="X160" i="84"/>
  <c r="S56" i="98"/>
  <c r="T35" i="98" s="1"/>
  <c r="T19" i="98"/>
  <c r="T43" i="98"/>
  <c r="T92" i="98"/>
  <c r="T17" i="98"/>
  <c r="T68" i="98"/>
  <c r="K31" i="76"/>
  <c r="X81" i="75"/>
  <c r="X56" i="72"/>
  <c r="K81" i="79"/>
  <c r="X89" i="98"/>
  <c r="Y14" i="98" s="1"/>
  <c r="X56" i="81"/>
  <c r="T66" i="98"/>
  <c r="X81" i="84"/>
  <c r="T37" i="98"/>
  <c r="T12" i="98"/>
  <c r="T87" i="98"/>
  <c r="X87" i="98"/>
  <c r="Y12" i="98" s="1"/>
  <c r="X93" i="98"/>
  <c r="Y68" i="98" s="1"/>
  <c r="X91" i="98"/>
  <c r="Y41" i="98" s="1"/>
  <c r="X85" i="72"/>
  <c r="X85" i="82"/>
  <c r="K56" i="76"/>
  <c r="X56" i="75"/>
  <c r="X31" i="81"/>
  <c r="X31" i="85"/>
  <c r="K95" i="76"/>
  <c r="K85" i="76"/>
  <c r="X95" i="74"/>
  <c r="X104" i="98"/>
  <c r="Y54" i="98" s="1"/>
  <c r="X56" i="73"/>
  <c r="X95" i="75"/>
  <c r="X81" i="72"/>
  <c r="X90" i="98"/>
  <c r="Y40" i="98" s="1"/>
  <c r="X95" i="72"/>
  <c r="T96" i="98"/>
  <c r="X85" i="85"/>
  <c r="X135" i="78"/>
  <c r="K135" i="79"/>
  <c r="X85" i="86"/>
  <c r="X131" i="83"/>
  <c r="X31" i="72"/>
  <c r="X95" i="81"/>
  <c r="X95" i="83"/>
  <c r="X85" i="81"/>
  <c r="Y129" i="98"/>
  <c r="X56" i="85"/>
  <c r="X131" i="85"/>
  <c r="X135" i="86"/>
  <c r="X97" i="98"/>
  <c r="Y47" i="98" s="1"/>
  <c r="X81" i="83"/>
  <c r="X85" i="74"/>
  <c r="X85" i="75"/>
  <c r="X135" i="82"/>
  <c r="X85" i="77"/>
  <c r="X85" i="83"/>
  <c r="X106" i="83" s="1"/>
  <c r="F36" i="102" s="1"/>
  <c r="Y25" i="98"/>
  <c r="Y75" i="98"/>
  <c r="Y100" i="98"/>
  <c r="Y50" i="98"/>
  <c r="X56" i="80"/>
  <c r="X81" i="86"/>
  <c r="X56" i="83"/>
  <c r="X31" i="84"/>
  <c r="X95" i="85"/>
  <c r="X95" i="77"/>
  <c r="X95" i="80"/>
  <c r="X95" i="84"/>
  <c r="X103" i="98"/>
  <c r="Y103" i="98" s="1"/>
  <c r="K85" i="79"/>
  <c r="K106" i="79" s="1"/>
  <c r="K133" i="79" s="1"/>
  <c r="X81" i="81"/>
  <c r="X135" i="84"/>
  <c r="X135" i="83"/>
  <c r="X135" i="74"/>
  <c r="X135" i="80"/>
  <c r="X135" i="72"/>
  <c r="K135" i="76"/>
  <c r="X81" i="80"/>
  <c r="X88" i="98"/>
  <c r="X85" i="78"/>
  <c r="X106" i="78" s="1"/>
  <c r="X85" i="73"/>
  <c r="X131" i="86"/>
  <c r="X131" i="84"/>
  <c r="X85" i="84"/>
  <c r="X10" i="98"/>
  <c r="X20" i="98"/>
  <c r="X86" i="98"/>
  <c r="Y36" i="98" s="1"/>
  <c r="X101" i="98"/>
  <c r="Y101" i="98" s="1"/>
  <c r="X94" i="98"/>
  <c r="Y19" i="98" s="1"/>
  <c r="Y77" i="98"/>
  <c r="X70" i="98"/>
  <c r="X170" i="98"/>
  <c r="X152" i="98"/>
  <c r="X99" i="98"/>
  <c r="Y24" i="98" s="1"/>
  <c r="T45" i="98"/>
  <c r="S31" i="98"/>
  <c r="T20" i="98" s="1"/>
  <c r="X85" i="80"/>
  <c r="T21" i="98"/>
  <c r="T41" i="98"/>
  <c r="T16" i="98"/>
  <c r="X135" i="75"/>
  <c r="X95" i="73"/>
  <c r="X95" i="86"/>
  <c r="X56" i="82"/>
  <c r="X137" i="98"/>
  <c r="Y127" i="98" s="1"/>
  <c r="X135" i="85"/>
  <c r="X45" i="98"/>
  <c r="X135" i="73"/>
  <c r="Y23" i="98"/>
  <c r="X95" i="82"/>
  <c r="X31" i="86"/>
  <c r="F106" i="79"/>
  <c r="F133" i="79" s="1"/>
  <c r="F168" i="79" s="1"/>
  <c r="F177" i="79" s="1"/>
  <c r="X31" i="80"/>
  <c r="X31" i="83"/>
  <c r="Y46" i="98"/>
  <c r="Y96" i="98"/>
  <c r="Y48" i="98"/>
  <c r="Y27" i="98"/>
  <c r="Y53" i="98"/>
  <c r="F31" i="76"/>
  <c r="X31" i="77"/>
  <c r="Y52" i="98"/>
  <c r="Y111" i="98"/>
  <c r="X110" i="98"/>
  <c r="X92" i="98"/>
  <c r="Y67" i="98" s="1"/>
  <c r="K81" i="76"/>
  <c r="X56" i="86"/>
  <c r="X120" i="98"/>
  <c r="Y120" i="98" s="1"/>
  <c r="X131" i="80"/>
  <c r="X31" i="82"/>
  <c r="X35" i="98"/>
  <c r="Y73" i="98"/>
  <c r="Y71" i="98"/>
  <c r="X60" i="98"/>
  <c r="Y21" i="98"/>
  <c r="S95" i="98"/>
  <c r="T15" i="98"/>
  <c r="T71" i="98"/>
  <c r="T52" i="98"/>
  <c r="T102" i="98"/>
  <c r="T27" i="98"/>
  <c r="T110" i="98"/>
  <c r="S131" i="98"/>
  <c r="T90" i="98"/>
  <c r="S106" i="81"/>
  <c r="S133" i="81" s="1"/>
  <c r="S168" i="81" s="1"/>
  <c r="S177" i="81" s="1"/>
  <c r="S135" i="98"/>
  <c r="T127" i="98"/>
  <c r="T103" i="98"/>
  <c r="T28" i="98"/>
  <c r="T53" i="98"/>
  <c r="S106" i="75"/>
  <c r="S133" i="75" s="1"/>
  <c r="S168" i="75" s="1"/>
  <c r="S81" i="98"/>
  <c r="T60" i="98" s="1"/>
  <c r="T65" i="98"/>
  <c r="T64" i="98"/>
  <c r="S85" i="98"/>
  <c r="T39" i="98"/>
  <c r="T89" i="98"/>
  <c r="T54" i="98"/>
  <c r="T104" i="98"/>
  <c r="T29" i="98"/>
  <c r="T78" i="98"/>
  <c r="S31" i="84"/>
  <c r="S106" i="86"/>
  <c r="S133" i="86" s="1"/>
  <c r="S168" i="86" s="1"/>
  <c r="S177" i="86" s="1"/>
  <c r="T97" i="98"/>
  <c r="T72" i="98"/>
  <c r="T22" i="98"/>
  <c r="T47" i="98"/>
  <c r="T77" i="98"/>
  <c r="T79" i="98"/>
  <c r="X135" i="77"/>
  <c r="S106" i="85"/>
  <c r="S133" i="85" s="1"/>
  <c r="S168" i="85" s="1"/>
  <c r="S177" i="85" s="1"/>
  <c r="S106" i="78"/>
  <c r="S133" i="78" s="1"/>
  <c r="S168" i="78" s="1"/>
  <c r="S177" i="78" s="1"/>
  <c r="S106" i="74"/>
  <c r="S133" i="74" s="1"/>
  <c r="S168" i="74" s="1"/>
  <c r="S177" i="74" s="1"/>
  <c r="S31" i="72"/>
  <c r="S106" i="77"/>
  <c r="S133" i="77" s="1"/>
  <c r="S168" i="77" s="1"/>
  <c r="S177" i="77" s="1"/>
  <c r="S106" i="80"/>
  <c r="S133" i="80" s="1"/>
  <c r="S168" i="80" s="1"/>
  <c r="S177" i="80" s="1"/>
  <c r="S106" i="84"/>
  <c r="S133" i="84" s="1"/>
  <c r="S168" i="84" s="1"/>
  <c r="S177" i="84" s="1"/>
  <c r="S31" i="85"/>
  <c r="F133" i="76"/>
  <c r="F168" i="76" s="1"/>
  <c r="F177" i="76" s="1"/>
  <c r="X31" i="78"/>
  <c r="X31" i="73"/>
  <c r="S106" i="83"/>
  <c r="S133" i="83" s="1"/>
  <c r="S168" i="83" s="1"/>
  <c r="S177" i="83" s="1"/>
  <c r="S106" i="82"/>
  <c r="S133" i="82" s="1"/>
  <c r="S168" i="82" s="1"/>
  <c r="S177" i="82" s="1"/>
  <c r="S106" i="73"/>
  <c r="S133" i="73" s="1"/>
  <c r="S168" i="73" s="1"/>
  <c r="S177" i="73" s="1"/>
  <c r="S106" i="72"/>
  <c r="S133" i="72" s="1"/>
  <c r="N36" i="102" l="1"/>
  <c r="F104" i="102"/>
  <c r="X133" i="78"/>
  <c r="F34" i="102"/>
  <c r="F102" i="102" s="1"/>
  <c r="X106" i="74"/>
  <c r="X106" i="86"/>
  <c r="F38" i="102" s="1"/>
  <c r="N38" i="102" s="1"/>
  <c r="Q38" i="102" s="1"/>
  <c r="X106" i="81"/>
  <c r="X133" i="81" s="1"/>
  <c r="X168" i="81" s="1"/>
  <c r="X177" i="81" s="1"/>
  <c r="K106" i="76"/>
  <c r="K133" i="76" s="1"/>
  <c r="K168" i="76" s="1"/>
  <c r="K177" i="76" s="1"/>
  <c r="Y49" i="98"/>
  <c r="Y104" i="98"/>
  <c r="X133" i="83"/>
  <c r="X168" i="83" s="1"/>
  <c r="X177" i="83" s="1"/>
  <c r="X106" i="77"/>
  <c r="X106" i="75"/>
  <c r="X106" i="72"/>
  <c r="Y29" i="98"/>
  <c r="Y79" i="98"/>
  <c r="Y89" i="98"/>
  <c r="Y39" i="98"/>
  <c r="Y64" i="98"/>
  <c r="K168" i="79"/>
  <c r="K177" i="79" s="1"/>
  <c r="X106" i="82"/>
  <c r="X133" i="82" s="1"/>
  <c r="X168" i="82" s="1"/>
  <c r="X177" i="82" s="1"/>
  <c r="Y87" i="98"/>
  <c r="Y37" i="98"/>
  <c r="Y62" i="98"/>
  <c r="Y18" i="98"/>
  <c r="Y43" i="98"/>
  <c r="Y93" i="98"/>
  <c r="Y66" i="98"/>
  <c r="Y91" i="98"/>
  <c r="Y16" i="98"/>
  <c r="Y15" i="98"/>
  <c r="Y90" i="98"/>
  <c r="X168" i="78"/>
  <c r="X177" i="78" s="1"/>
  <c r="Y65" i="98"/>
  <c r="X106" i="80"/>
  <c r="X133" i="80" s="1"/>
  <c r="X168" i="80" s="1"/>
  <c r="X177" i="80" s="1"/>
  <c r="Y63" i="98"/>
  <c r="X133" i="86"/>
  <c r="X168" i="86" s="1"/>
  <c r="X177" i="86" s="1"/>
  <c r="X106" i="73"/>
  <c r="X106" i="85"/>
  <c r="Y22" i="98"/>
  <c r="Y97" i="98"/>
  <c r="Y72" i="98"/>
  <c r="Y28" i="98"/>
  <c r="Y78" i="98"/>
  <c r="X106" i="84"/>
  <c r="X133" i="84" s="1"/>
  <c r="X168" i="84" s="1"/>
  <c r="X177" i="84" s="1"/>
  <c r="Y99" i="98"/>
  <c r="Y74" i="98"/>
  <c r="Y128" i="98"/>
  <c r="Y44" i="98"/>
  <c r="Y94" i="98"/>
  <c r="Y88" i="98"/>
  <c r="Y38" i="98"/>
  <c r="Y13" i="98"/>
  <c r="Y61" i="98"/>
  <c r="Y86" i="98"/>
  <c r="Y69" i="98"/>
  <c r="X31" i="98"/>
  <c r="Y20" i="98" s="1"/>
  <c r="Y11" i="98"/>
  <c r="Y51" i="98"/>
  <c r="X95" i="98"/>
  <c r="Y26" i="98"/>
  <c r="T10" i="98"/>
  <c r="Y76" i="98"/>
  <c r="X135" i="98"/>
  <c r="S106" i="98"/>
  <c r="T145" i="98" s="1"/>
  <c r="X81" i="98"/>
  <c r="Y60" i="98" s="1"/>
  <c r="Y92" i="98"/>
  <c r="Y17" i="98"/>
  <c r="Y42" i="98"/>
  <c r="Y110" i="98"/>
  <c r="X131" i="98"/>
  <c r="X85" i="98"/>
  <c r="X56" i="98"/>
  <c r="Y35" i="98" s="1"/>
  <c r="T125" i="98"/>
  <c r="T70" i="98"/>
  <c r="S168" i="72"/>
  <c r="E104" i="102" l="1"/>
  <c r="N104" i="102"/>
  <c r="N102" i="102"/>
  <c r="E102" i="102"/>
  <c r="Q36" i="102"/>
  <c r="AG36" i="102"/>
  <c r="X133" i="85"/>
  <c r="F37" i="102"/>
  <c r="N37" i="102" s="1"/>
  <c r="Q37" i="102" s="1"/>
  <c r="N34" i="102"/>
  <c r="X133" i="74"/>
  <c r="X168" i="74" s="1"/>
  <c r="X177" i="74" s="1"/>
  <c r="F31" i="102"/>
  <c r="X133" i="75"/>
  <c r="X168" i="75" s="1"/>
  <c r="F32" i="102"/>
  <c r="X133" i="77"/>
  <c r="X168" i="77" s="1"/>
  <c r="X177" i="77" s="1"/>
  <c r="F33" i="102"/>
  <c r="F101" i="102" s="1"/>
  <c r="X133" i="73"/>
  <c r="X168" i="73" s="1"/>
  <c r="X177" i="73" s="1"/>
  <c r="F30" i="102"/>
  <c r="X133" i="72"/>
  <c r="X168" i="72" s="1"/>
  <c r="F29" i="102"/>
  <c r="F97" i="102" s="1"/>
  <c r="X168" i="85"/>
  <c r="X177" i="85" s="1"/>
  <c r="Y10" i="98"/>
  <c r="T81" i="98"/>
  <c r="T146" i="98"/>
  <c r="T147" i="98"/>
  <c r="T141" i="98"/>
  <c r="T158" i="98"/>
  <c r="T148" i="98"/>
  <c r="T131" i="98"/>
  <c r="T143" i="98"/>
  <c r="T157" i="98"/>
  <c r="T142" i="98"/>
  <c r="T156" i="98"/>
  <c r="T138" i="98"/>
  <c r="T106" i="98"/>
  <c r="T150" i="98"/>
  <c r="T172" i="98"/>
  <c r="T174" i="98"/>
  <c r="T166" i="98"/>
  <c r="T163" i="98"/>
  <c r="S133" i="98"/>
  <c r="T122" i="98" s="1"/>
  <c r="T162" i="98"/>
  <c r="T56" i="98"/>
  <c r="T139" i="98"/>
  <c r="T85" i="98"/>
  <c r="T154" i="98"/>
  <c r="T173" i="98"/>
  <c r="T155" i="98"/>
  <c r="T175" i="98"/>
  <c r="T140" i="98"/>
  <c r="Y125" i="98"/>
  <c r="T31" i="98"/>
  <c r="T164" i="98"/>
  <c r="T144" i="98"/>
  <c r="T161" i="98"/>
  <c r="T95" i="98"/>
  <c r="T149" i="98"/>
  <c r="T153" i="98"/>
  <c r="T176" i="98"/>
  <c r="T165" i="98"/>
  <c r="Y45" i="98"/>
  <c r="X106" i="98"/>
  <c r="Y70" i="98"/>
  <c r="AG70" i="91"/>
  <c r="AF70" i="91"/>
  <c r="AE70" i="91"/>
  <c r="AD70" i="91"/>
  <c r="AC70" i="91"/>
  <c r="AB70" i="91"/>
  <c r="AA70" i="91"/>
  <c r="Z70" i="91"/>
  <c r="Y70" i="91"/>
  <c r="X70" i="91"/>
  <c r="W70" i="91"/>
  <c r="V70" i="91"/>
  <c r="U70" i="91"/>
  <c r="T70" i="91"/>
  <c r="S70" i="91"/>
  <c r="AG45" i="91"/>
  <c r="AF45" i="91"/>
  <c r="AE45" i="91"/>
  <c r="AD45" i="91"/>
  <c r="AC45" i="91"/>
  <c r="AB45" i="91"/>
  <c r="AA45" i="91"/>
  <c r="Z45" i="91"/>
  <c r="Y45" i="91"/>
  <c r="X45" i="91"/>
  <c r="W45" i="91"/>
  <c r="V45" i="91"/>
  <c r="U45" i="91"/>
  <c r="T45" i="91"/>
  <c r="S45" i="91"/>
  <c r="AG20" i="91"/>
  <c r="AF20" i="91"/>
  <c r="AE20" i="91"/>
  <c r="AD20" i="91"/>
  <c r="AC20" i="91"/>
  <c r="AB20" i="91"/>
  <c r="AA20" i="91"/>
  <c r="Z20" i="91"/>
  <c r="Y20" i="91"/>
  <c r="X20" i="91"/>
  <c r="W20" i="91"/>
  <c r="V20" i="91"/>
  <c r="U20" i="91"/>
  <c r="T20" i="91"/>
  <c r="S20" i="91"/>
  <c r="M102" i="102" l="1"/>
  <c r="Q102" i="102"/>
  <c r="M104" i="102"/>
  <c r="Q104" i="102"/>
  <c r="Q34" i="102"/>
  <c r="AG34" i="102"/>
  <c r="N32" i="102"/>
  <c r="F100" i="102"/>
  <c r="E97" i="102"/>
  <c r="N97" i="102"/>
  <c r="N30" i="102"/>
  <c r="F98" i="102"/>
  <c r="F106" i="102" s="1"/>
  <c r="E106" i="102" s="1"/>
  <c r="E101" i="102"/>
  <c r="N101" i="102"/>
  <c r="AL36" i="102"/>
  <c r="AK36" i="102" s="1"/>
  <c r="AF36" i="102"/>
  <c r="N31" i="102"/>
  <c r="F99" i="102"/>
  <c r="N33" i="102"/>
  <c r="Y85" i="98"/>
  <c r="F35" i="102"/>
  <c r="F103" i="102" s="1"/>
  <c r="N103" i="102" s="1"/>
  <c r="Q103" i="102" s="1"/>
  <c r="N29" i="102"/>
  <c r="AG29" i="102" s="1"/>
  <c r="F43" i="102"/>
  <c r="T137" i="98"/>
  <c r="S168" i="98"/>
  <c r="S179" i="98" s="1"/>
  <c r="T179" i="98" s="1"/>
  <c r="T133" i="98"/>
  <c r="T170" i="98"/>
  <c r="T160" i="98"/>
  <c r="T152" i="98" s="1"/>
  <c r="Y56" i="98"/>
  <c r="Y131" i="98"/>
  <c r="Y81" i="98"/>
  <c r="Y176" i="98"/>
  <c r="Y106" i="98"/>
  <c r="Y140" i="98"/>
  <c r="Y154" i="98"/>
  <c r="Y158" i="98"/>
  <c r="Y148" i="98"/>
  <c r="Y165" i="98"/>
  <c r="Y172" i="98"/>
  <c r="Y138" i="98"/>
  <c r="Y150" i="98"/>
  <c r="Y149" i="98"/>
  <c r="Y31" i="98"/>
  <c r="Y156" i="98"/>
  <c r="Y153" i="98"/>
  <c r="Y155" i="98"/>
  <c r="Y157" i="98"/>
  <c r="Y95" i="98"/>
  <c r="Y147" i="98"/>
  <c r="Y141" i="98"/>
  <c r="Y163" i="98"/>
  <c r="Y174" i="98"/>
  <c r="Y175" i="98"/>
  <c r="X133" i="98"/>
  <c r="Y133" i="98" s="1"/>
  <c r="Y144" i="98"/>
  <c r="Y146" i="98"/>
  <c r="Y166" i="98"/>
  <c r="Y145" i="98"/>
  <c r="Y142" i="98"/>
  <c r="Y173" i="98"/>
  <c r="Y139" i="98"/>
  <c r="Y161" i="98"/>
  <c r="Y162" i="98"/>
  <c r="Y164" i="98"/>
  <c r="Y143" i="98"/>
  <c r="S5" i="72"/>
  <c r="M101" i="102" l="1"/>
  <c r="Q101" i="102"/>
  <c r="Q97" i="102"/>
  <c r="AL29" i="102"/>
  <c r="AK29" i="102" s="1"/>
  <c r="AF29" i="102"/>
  <c r="M97" i="102"/>
  <c r="N99" i="102"/>
  <c r="E99" i="102"/>
  <c r="Q32" i="102"/>
  <c r="AG32" i="102"/>
  <c r="E103" i="102"/>
  <c r="M103" i="102"/>
  <c r="AL34" i="102"/>
  <c r="AK34" i="102" s="1"/>
  <c r="AF34" i="102"/>
  <c r="E98" i="102"/>
  <c r="N98" i="102"/>
  <c r="Q30" i="102"/>
  <c r="AG30" i="102"/>
  <c r="Q33" i="102"/>
  <c r="AG33" i="102"/>
  <c r="Q31" i="102"/>
  <c r="AG31" i="102"/>
  <c r="N100" i="102"/>
  <c r="E100" i="102"/>
  <c r="F40" i="102"/>
  <c r="N35" i="102"/>
  <c r="F41" i="102"/>
  <c r="J41" i="102"/>
  <c r="J44" i="102"/>
  <c r="N43" i="102"/>
  <c r="Q43" i="102" s="1"/>
  <c r="Q29" i="102"/>
  <c r="T135" i="98"/>
  <c r="S177" i="98"/>
  <c r="T168" i="98"/>
  <c r="Y170" i="98"/>
  <c r="Y137" i="98"/>
  <c r="Y160" i="98"/>
  <c r="Y152" i="98" s="1"/>
  <c r="Y122" i="98"/>
  <c r="X168" i="98"/>
  <c r="X179" i="98" s="1"/>
  <c r="Y179" i="98" s="1"/>
  <c r="AG70" i="97"/>
  <c r="AF70" i="97"/>
  <c r="AE70" i="97"/>
  <c r="AD70" i="97"/>
  <c r="AC70" i="97"/>
  <c r="AB70" i="97"/>
  <c r="AA70" i="97"/>
  <c r="Z70" i="97"/>
  <c r="Y70" i="97"/>
  <c r="X70" i="97"/>
  <c r="W70" i="97"/>
  <c r="V70" i="97"/>
  <c r="U70" i="97"/>
  <c r="T70" i="97"/>
  <c r="S70" i="97"/>
  <c r="AG60" i="97"/>
  <c r="AF60" i="97"/>
  <c r="AE60" i="97"/>
  <c r="AD60" i="97"/>
  <c r="AC60" i="97"/>
  <c r="AB60" i="97"/>
  <c r="AA60" i="97"/>
  <c r="Z60" i="97"/>
  <c r="Y60" i="97"/>
  <c r="X60" i="97"/>
  <c r="W60" i="97"/>
  <c r="V60" i="97"/>
  <c r="U60" i="97"/>
  <c r="T60" i="97"/>
  <c r="S60" i="97"/>
  <c r="AG45" i="97"/>
  <c r="AF45" i="97"/>
  <c r="AE45" i="97"/>
  <c r="AD45" i="97"/>
  <c r="AC45" i="97"/>
  <c r="AB45" i="97"/>
  <c r="AA45" i="97"/>
  <c r="Z45" i="97"/>
  <c r="Y45" i="97"/>
  <c r="X45" i="97"/>
  <c r="W45" i="97"/>
  <c r="V45" i="97"/>
  <c r="U45" i="97"/>
  <c r="T45" i="97"/>
  <c r="S45" i="97"/>
  <c r="AG20" i="97"/>
  <c r="AF20" i="97"/>
  <c r="AE20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G10" i="97"/>
  <c r="AF10" i="97"/>
  <c r="AE10" i="97"/>
  <c r="AD10" i="97"/>
  <c r="AC10" i="97"/>
  <c r="AB10" i="97"/>
  <c r="AA10" i="97"/>
  <c r="Z10" i="97"/>
  <c r="Y10" i="97"/>
  <c r="X10" i="97"/>
  <c r="W10" i="97"/>
  <c r="V10" i="97"/>
  <c r="U10" i="97"/>
  <c r="T10" i="97"/>
  <c r="S10" i="97"/>
  <c r="M100" i="102" l="1"/>
  <c r="Q100" i="102"/>
  <c r="M99" i="102"/>
  <c r="Q99" i="102"/>
  <c r="M98" i="102"/>
  <c r="Q98" i="102"/>
  <c r="N106" i="102"/>
  <c r="AF30" i="102"/>
  <c r="AL30" i="102"/>
  <c r="AK30" i="102" s="1"/>
  <c r="AL32" i="102"/>
  <c r="AK32" i="102" s="1"/>
  <c r="AF32" i="102"/>
  <c r="AL33" i="102"/>
  <c r="AK33" i="102" s="1"/>
  <c r="AF33" i="102"/>
  <c r="Q35" i="102"/>
  <c r="AG35" i="102"/>
  <c r="AG37" i="102"/>
  <c r="AL31" i="102"/>
  <c r="AK31" i="102" s="1"/>
  <c r="AF31" i="102"/>
  <c r="N40" i="102"/>
  <c r="Q40" i="102" s="1"/>
  <c r="T177" i="98"/>
  <c r="Y168" i="98"/>
  <c r="X177" i="98"/>
  <c r="Y135" i="98"/>
  <c r="AG170" i="97"/>
  <c r="AF170" i="97"/>
  <c r="AE170" i="97"/>
  <c r="AD170" i="97"/>
  <c r="AC170" i="97"/>
  <c r="AB170" i="97"/>
  <c r="AA170" i="97"/>
  <c r="Z170" i="97"/>
  <c r="Y170" i="97"/>
  <c r="X170" i="97"/>
  <c r="W170" i="97"/>
  <c r="V170" i="97"/>
  <c r="U170" i="97"/>
  <c r="T170" i="97"/>
  <c r="S170" i="97"/>
  <c r="AG164" i="97"/>
  <c r="AF164" i="97"/>
  <c r="AE164" i="97"/>
  <c r="AD164" i="97"/>
  <c r="AC164" i="97"/>
  <c r="AB164" i="97"/>
  <c r="AA164" i="97"/>
  <c r="Z164" i="97"/>
  <c r="Y164" i="97"/>
  <c r="X164" i="97"/>
  <c r="W164" i="97"/>
  <c r="V164" i="97"/>
  <c r="U164" i="97"/>
  <c r="T164" i="97"/>
  <c r="S164" i="97"/>
  <c r="AG161" i="97"/>
  <c r="AF161" i="97"/>
  <c r="AE161" i="97"/>
  <c r="AD161" i="97"/>
  <c r="AC161" i="97"/>
  <c r="AB161" i="97"/>
  <c r="AA161" i="97"/>
  <c r="Z161" i="97"/>
  <c r="Y161" i="97"/>
  <c r="X161" i="97"/>
  <c r="W161" i="97"/>
  <c r="V161" i="97"/>
  <c r="U161" i="97"/>
  <c r="T161" i="97"/>
  <c r="S161" i="97"/>
  <c r="AJ158" i="97"/>
  <c r="AJ157" i="97"/>
  <c r="AJ156" i="97"/>
  <c r="AJ155" i="97"/>
  <c r="AJ154" i="97"/>
  <c r="AJ153" i="97"/>
  <c r="AG152" i="97"/>
  <c r="AF152" i="97"/>
  <c r="AE152" i="97"/>
  <c r="AD152" i="97"/>
  <c r="AC152" i="97"/>
  <c r="AB152" i="97"/>
  <c r="AA152" i="97"/>
  <c r="Z152" i="97"/>
  <c r="Y152" i="97"/>
  <c r="X152" i="97"/>
  <c r="W152" i="97"/>
  <c r="V152" i="97"/>
  <c r="U152" i="97"/>
  <c r="T152" i="97"/>
  <c r="S152" i="97"/>
  <c r="AG137" i="97"/>
  <c r="AF137" i="97"/>
  <c r="AE137" i="97"/>
  <c r="AD137" i="97"/>
  <c r="AC137" i="97"/>
  <c r="AB137" i="97"/>
  <c r="AA137" i="97"/>
  <c r="Z137" i="97"/>
  <c r="Y137" i="97"/>
  <c r="X137" i="97"/>
  <c r="W137" i="97"/>
  <c r="V137" i="97"/>
  <c r="U137" i="97"/>
  <c r="T137" i="97"/>
  <c r="S137" i="97"/>
  <c r="AJ129" i="97"/>
  <c r="AJ128" i="97"/>
  <c r="AJ127" i="97"/>
  <c r="AJ126" i="97"/>
  <c r="AJ125" i="97"/>
  <c r="AJ124" i="97"/>
  <c r="AJ123" i="97"/>
  <c r="AJ122" i="97"/>
  <c r="AJ121" i="97"/>
  <c r="AG120" i="97"/>
  <c r="AF120" i="97"/>
  <c r="AE120" i="97"/>
  <c r="AD120" i="97"/>
  <c r="AC120" i="97"/>
  <c r="AB120" i="97"/>
  <c r="AA120" i="97"/>
  <c r="Z120" i="97"/>
  <c r="Y120" i="97"/>
  <c r="X120" i="97"/>
  <c r="W120" i="97"/>
  <c r="V120" i="97"/>
  <c r="U120" i="97"/>
  <c r="T120" i="97"/>
  <c r="S120" i="97"/>
  <c r="AJ119" i="97"/>
  <c r="AJ118" i="97"/>
  <c r="AJ117" i="97"/>
  <c r="AJ116" i="97"/>
  <c r="AJ115" i="97"/>
  <c r="AJ114" i="97"/>
  <c r="AJ113" i="97"/>
  <c r="AJ112" i="97"/>
  <c r="AJ111" i="97"/>
  <c r="AG110" i="97"/>
  <c r="AG131" i="97" s="1"/>
  <c r="AF110" i="97"/>
  <c r="AF131" i="97" s="1"/>
  <c r="AE110" i="97"/>
  <c r="AE131" i="97" s="1"/>
  <c r="AD110" i="97"/>
  <c r="AD131" i="97" s="1"/>
  <c r="AC110" i="97"/>
  <c r="AC131" i="97" s="1"/>
  <c r="AB110" i="97"/>
  <c r="AB131" i="97" s="1"/>
  <c r="AA110" i="97"/>
  <c r="AA131" i="97" s="1"/>
  <c r="Z110" i="97"/>
  <c r="Y110" i="97"/>
  <c r="Y131" i="97" s="1"/>
  <c r="X110" i="97"/>
  <c r="W110" i="97"/>
  <c r="W131" i="97" s="1"/>
  <c r="V110" i="97"/>
  <c r="V131" i="97" s="1"/>
  <c r="U110" i="97"/>
  <c r="U131" i="97" s="1"/>
  <c r="T110" i="97"/>
  <c r="T131" i="97" s="1"/>
  <c r="S110" i="97"/>
  <c r="S131" i="97" s="1"/>
  <c r="AG104" i="97"/>
  <c r="AF104" i="97"/>
  <c r="AE104" i="97"/>
  <c r="AD104" i="97"/>
  <c r="AC104" i="97"/>
  <c r="AB104" i="97"/>
  <c r="AA104" i="97"/>
  <c r="Z104" i="97"/>
  <c r="Y104" i="97"/>
  <c r="X104" i="97"/>
  <c r="W104" i="97"/>
  <c r="V104" i="97"/>
  <c r="U104" i="97"/>
  <c r="T104" i="97"/>
  <c r="S104" i="97"/>
  <c r="AG103" i="97"/>
  <c r="AF103" i="97"/>
  <c r="AE103" i="97"/>
  <c r="AD103" i="97"/>
  <c r="AC103" i="97"/>
  <c r="AB103" i="97"/>
  <c r="AA103" i="97"/>
  <c r="Z103" i="97"/>
  <c r="Y103" i="97"/>
  <c r="X103" i="97"/>
  <c r="W103" i="97"/>
  <c r="V103" i="97"/>
  <c r="U103" i="97"/>
  <c r="T103" i="97"/>
  <c r="S103" i="97"/>
  <c r="AG102" i="97"/>
  <c r="AF102" i="97"/>
  <c r="AE102" i="97"/>
  <c r="AD102" i="97"/>
  <c r="AC102" i="97"/>
  <c r="AB102" i="97"/>
  <c r="AA102" i="97"/>
  <c r="Z102" i="97"/>
  <c r="Y102" i="97"/>
  <c r="X102" i="97"/>
  <c r="W102" i="97"/>
  <c r="V102" i="97"/>
  <c r="U102" i="97"/>
  <c r="T102" i="97"/>
  <c r="S102" i="97"/>
  <c r="AG101" i="97"/>
  <c r="AF101" i="97"/>
  <c r="AE101" i="97"/>
  <c r="AD101" i="97"/>
  <c r="AC101" i="97"/>
  <c r="AB101" i="97"/>
  <c r="AA101" i="97"/>
  <c r="Z101" i="97"/>
  <c r="Y101" i="97"/>
  <c r="X101" i="97"/>
  <c r="W101" i="97"/>
  <c r="V101" i="97"/>
  <c r="U101" i="97"/>
  <c r="T101" i="97"/>
  <c r="S101" i="97"/>
  <c r="AG100" i="97"/>
  <c r="AF100" i="97"/>
  <c r="AE100" i="97"/>
  <c r="AD100" i="97"/>
  <c r="AC100" i="97"/>
  <c r="AB100" i="97"/>
  <c r="AA100" i="97"/>
  <c r="Z100" i="97"/>
  <c r="Y100" i="97"/>
  <c r="X100" i="97"/>
  <c r="W100" i="97"/>
  <c r="V100" i="97"/>
  <c r="U100" i="97"/>
  <c r="T100" i="97"/>
  <c r="S100" i="97"/>
  <c r="AG99" i="97"/>
  <c r="AF99" i="97"/>
  <c r="AE99" i="97"/>
  <c r="AD99" i="97"/>
  <c r="AC99" i="97"/>
  <c r="AB99" i="97"/>
  <c r="AA99" i="97"/>
  <c r="Z99" i="97"/>
  <c r="Y99" i="97"/>
  <c r="X99" i="97"/>
  <c r="W99" i="97"/>
  <c r="V99" i="97"/>
  <c r="U99" i="97"/>
  <c r="T99" i="97"/>
  <c r="S99" i="97"/>
  <c r="AG98" i="97"/>
  <c r="AF98" i="97"/>
  <c r="AE98" i="97"/>
  <c r="AD98" i="97"/>
  <c r="AC98" i="97"/>
  <c r="AB98" i="97"/>
  <c r="AA98" i="97"/>
  <c r="Z98" i="97"/>
  <c r="Y98" i="97"/>
  <c r="X98" i="97"/>
  <c r="W98" i="97"/>
  <c r="V98" i="97"/>
  <c r="U98" i="97"/>
  <c r="T98" i="97"/>
  <c r="S98" i="97"/>
  <c r="AG97" i="97"/>
  <c r="AF97" i="97"/>
  <c r="AE97" i="97"/>
  <c r="AD97" i="97"/>
  <c r="AC97" i="97"/>
  <c r="AB97" i="97"/>
  <c r="AA97" i="97"/>
  <c r="Z97" i="97"/>
  <c r="Y97" i="97"/>
  <c r="X97" i="97"/>
  <c r="W97" i="97"/>
  <c r="V97" i="97"/>
  <c r="U97" i="97"/>
  <c r="T97" i="97"/>
  <c r="S97" i="97"/>
  <c r="AG96" i="97"/>
  <c r="AF96" i="97"/>
  <c r="AE96" i="97"/>
  <c r="AD96" i="97"/>
  <c r="AC96" i="97"/>
  <c r="AB96" i="97"/>
  <c r="AA96" i="97"/>
  <c r="Z96" i="97"/>
  <c r="Y96" i="97"/>
  <c r="X96" i="97"/>
  <c r="W96" i="97"/>
  <c r="V96" i="97"/>
  <c r="U96" i="97"/>
  <c r="T96" i="97"/>
  <c r="S96" i="97"/>
  <c r="AG94" i="97"/>
  <c r="AF94" i="97"/>
  <c r="AE94" i="97"/>
  <c r="AD94" i="97"/>
  <c r="AC94" i="97"/>
  <c r="AB94" i="97"/>
  <c r="AA94" i="97"/>
  <c r="Z94" i="97"/>
  <c r="Y94" i="97"/>
  <c r="X94" i="97"/>
  <c r="W94" i="97"/>
  <c r="V94" i="97"/>
  <c r="U94" i="97"/>
  <c r="T94" i="97"/>
  <c r="S94" i="97"/>
  <c r="AG93" i="97"/>
  <c r="AF93" i="97"/>
  <c r="AE93" i="97"/>
  <c r="AD93" i="97"/>
  <c r="AC93" i="97"/>
  <c r="AB93" i="97"/>
  <c r="AA93" i="97"/>
  <c r="Z93" i="97"/>
  <c r="Y93" i="97"/>
  <c r="X93" i="97"/>
  <c r="W93" i="97"/>
  <c r="V93" i="97"/>
  <c r="U93" i="97"/>
  <c r="T93" i="97"/>
  <c r="S93" i="97"/>
  <c r="AG92" i="97"/>
  <c r="AF92" i="97"/>
  <c r="AE92" i="97"/>
  <c r="AD92" i="97"/>
  <c r="AC92" i="97"/>
  <c r="AB92" i="97"/>
  <c r="AA92" i="97"/>
  <c r="Z92" i="97"/>
  <c r="Y92" i="97"/>
  <c r="X92" i="97"/>
  <c r="W92" i="97"/>
  <c r="V92" i="97"/>
  <c r="U92" i="97"/>
  <c r="T92" i="97"/>
  <c r="S92" i="97"/>
  <c r="AG91" i="97"/>
  <c r="AF91" i="97"/>
  <c r="AE91" i="97"/>
  <c r="AD91" i="97"/>
  <c r="AC91" i="97"/>
  <c r="AB91" i="97"/>
  <c r="AA91" i="97"/>
  <c r="Z91" i="97"/>
  <c r="Y91" i="97"/>
  <c r="X91" i="97"/>
  <c r="W91" i="97"/>
  <c r="V91" i="97"/>
  <c r="U91" i="97"/>
  <c r="T91" i="97"/>
  <c r="S91" i="97"/>
  <c r="AG90" i="97"/>
  <c r="AF90" i="97"/>
  <c r="AE90" i="97"/>
  <c r="AD90" i="97"/>
  <c r="AC90" i="97"/>
  <c r="AB90" i="97"/>
  <c r="AA90" i="97"/>
  <c r="Z90" i="97"/>
  <c r="Y90" i="97"/>
  <c r="X90" i="97"/>
  <c r="W90" i="97"/>
  <c r="V90" i="97"/>
  <c r="U90" i="97"/>
  <c r="T90" i="97"/>
  <c r="S90" i="97"/>
  <c r="AG89" i="97"/>
  <c r="AF89" i="97"/>
  <c r="AE89" i="97"/>
  <c r="AD89" i="97"/>
  <c r="AC89" i="97"/>
  <c r="AB89" i="97"/>
  <c r="AA89" i="97"/>
  <c r="Z89" i="97"/>
  <c r="Y89" i="97"/>
  <c r="X89" i="97"/>
  <c r="W89" i="97"/>
  <c r="V89" i="97"/>
  <c r="U89" i="97"/>
  <c r="T89" i="97"/>
  <c r="S89" i="97"/>
  <c r="AG88" i="97"/>
  <c r="AF88" i="97"/>
  <c r="AE88" i="97"/>
  <c r="AD88" i="97"/>
  <c r="AC88" i="97"/>
  <c r="AB88" i="97"/>
  <c r="AA88" i="97"/>
  <c r="Z88" i="97"/>
  <c r="Y88" i="97"/>
  <c r="X88" i="97"/>
  <c r="W88" i="97"/>
  <c r="V88" i="97"/>
  <c r="U88" i="97"/>
  <c r="T88" i="97"/>
  <c r="S88" i="97"/>
  <c r="AG87" i="97"/>
  <c r="AF87" i="97"/>
  <c r="AE87" i="97"/>
  <c r="AD87" i="97"/>
  <c r="AC87" i="97"/>
  <c r="AB87" i="97"/>
  <c r="AA87" i="97"/>
  <c r="Z87" i="97"/>
  <c r="Y87" i="97"/>
  <c r="X87" i="97"/>
  <c r="W87" i="97"/>
  <c r="V87" i="97"/>
  <c r="U87" i="97"/>
  <c r="T87" i="97"/>
  <c r="S87" i="97"/>
  <c r="AG86" i="97"/>
  <c r="AF86" i="97"/>
  <c r="AE86" i="97"/>
  <c r="AD86" i="97"/>
  <c r="AC86" i="97"/>
  <c r="AB86" i="97"/>
  <c r="AA86" i="97"/>
  <c r="Z86" i="97"/>
  <c r="Y86" i="97"/>
  <c r="X86" i="97"/>
  <c r="W86" i="97"/>
  <c r="V86" i="97"/>
  <c r="U86" i="97"/>
  <c r="T86" i="97"/>
  <c r="S86" i="97"/>
  <c r="W81" i="97"/>
  <c r="AJ79" i="97"/>
  <c r="AJ78" i="97"/>
  <c r="AJ77" i="97"/>
  <c r="AJ76" i="97"/>
  <c r="AJ75" i="97"/>
  <c r="AJ74" i="97"/>
  <c r="AJ73" i="97"/>
  <c r="AJ72" i="97"/>
  <c r="AJ71" i="97"/>
  <c r="Z81" i="97"/>
  <c r="X81" i="97"/>
  <c r="AG81" i="97"/>
  <c r="AF81" i="97"/>
  <c r="AE81" i="97"/>
  <c r="AD81" i="97"/>
  <c r="AC81" i="97"/>
  <c r="AB81" i="97"/>
  <c r="AA81" i="97"/>
  <c r="Y81" i="97"/>
  <c r="V81" i="97"/>
  <c r="U81" i="97"/>
  <c r="T81" i="97"/>
  <c r="S81" i="97"/>
  <c r="AJ54" i="97"/>
  <c r="AJ53" i="97"/>
  <c r="AJ52" i="97"/>
  <c r="AJ51" i="97"/>
  <c r="AJ50" i="97"/>
  <c r="AJ49" i="97"/>
  <c r="AJ48" i="97"/>
  <c r="AJ47" i="97"/>
  <c r="AJ46" i="97"/>
  <c r="AG35" i="97"/>
  <c r="AG56" i="97" s="1"/>
  <c r="AF35" i="97"/>
  <c r="AF56" i="97" s="1"/>
  <c r="AE35" i="97"/>
  <c r="AD35" i="97"/>
  <c r="AD56" i="97" s="1"/>
  <c r="AC35" i="97"/>
  <c r="AC56" i="97" s="1"/>
  <c r="AB35" i="97"/>
  <c r="AA35" i="97"/>
  <c r="Z35" i="97"/>
  <c r="Y35" i="97"/>
  <c r="X35" i="97"/>
  <c r="W35" i="97"/>
  <c r="V35" i="97"/>
  <c r="U35" i="97"/>
  <c r="T35" i="97"/>
  <c r="T56" i="97" s="1"/>
  <c r="S35" i="97"/>
  <c r="W31" i="97"/>
  <c r="AJ29" i="97"/>
  <c r="AJ28" i="97"/>
  <c r="AJ27" i="97"/>
  <c r="AJ26" i="97"/>
  <c r="AJ25" i="97"/>
  <c r="AJ24" i="97"/>
  <c r="AJ23" i="97"/>
  <c r="AJ22" i="97"/>
  <c r="AJ21" i="97"/>
  <c r="Z31" i="97"/>
  <c r="X31" i="97"/>
  <c r="AJ11" i="97"/>
  <c r="X11" i="101" s="1"/>
  <c r="AG31" i="97"/>
  <c r="AF31" i="97"/>
  <c r="AE31" i="97"/>
  <c r="AD31" i="97"/>
  <c r="AC31" i="97"/>
  <c r="AB31" i="97"/>
  <c r="AA31" i="97"/>
  <c r="Y31" i="97"/>
  <c r="V31" i="97"/>
  <c r="U31" i="97"/>
  <c r="T31" i="97"/>
  <c r="S31" i="97"/>
  <c r="W170" i="96"/>
  <c r="W164" i="96"/>
  <c r="W161" i="96"/>
  <c r="AJ158" i="96"/>
  <c r="AJ157" i="96"/>
  <c r="AJ156" i="96"/>
  <c r="AJ155" i="96"/>
  <c r="AJ154" i="96"/>
  <c r="W152" i="96"/>
  <c r="W137" i="96"/>
  <c r="AJ129" i="96"/>
  <c r="AJ128" i="96"/>
  <c r="AJ127" i="96"/>
  <c r="AJ126" i="96"/>
  <c r="AJ125" i="96"/>
  <c r="AJ124" i="96"/>
  <c r="AJ123" i="96"/>
  <c r="AJ122" i="96"/>
  <c r="AJ121" i="96"/>
  <c r="AG120" i="96"/>
  <c r="AF120" i="96"/>
  <c r="AE120" i="96"/>
  <c r="AD120" i="96"/>
  <c r="AC120" i="96"/>
  <c r="AB120" i="96"/>
  <c r="AA120" i="96"/>
  <c r="Z120" i="96"/>
  <c r="Y120" i="96"/>
  <c r="X120" i="96"/>
  <c r="W120" i="96"/>
  <c r="V120" i="96"/>
  <c r="U120" i="96"/>
  <c r="T120" i="96"/>
  <c r="S120" i="96"/>
  <c r="AJ119" i="96"/>
  <c r="AJ118" i="96"/>
  <c r="AJ117" i="96"/>
  <c r="AJ116" i="96"/>
  <c r="AJ115" i="96"/>
  <c r="AJ114" i="96"/>
  <c r="AJ113" i="96"/>
  <c r="AJ112" i="96"/>
  <c r="AJ111" i="96"/>
  <c r="AG110" i="96"/>
  <c r="AF110" i="96"/>
  <c r="AF131" i="96" s="1"/>
  <c r="AE110" i="96"/>
  <c r="AE131" i="96" s="1"/>
  <c r="AD110" i="96"/>
  <c r="AD131" i="96" s="1"/>
  <c r="AC110" i="96"/>
  <c r="AC131" i="96" s="1"/>
  <c r="AB110" i="96"/>
  <c r="AB131" i="96" s="1"/>
  <c r="AA110" i="96"/>
  <c r="AA131" i="96" s="1"/>
  <c r="Z110" i="96"/>
  <c r="Z131" i="96" s="1"/>
  <c r="Y110" i="96"/>
  <c r="Y131" i="96" s="1"/>
  <c r="X110" i="96"/>
  <c r="W110" i="96"/>
  <c r="W131" i="96" s="1"/>
  <c r="V110" i="96"/>
  <c r="V131" i="96" s="1"/>
  <c r="U110" i="96"/>
  <c r="T110" i="96"/>
  <c r="T131" i="96" s="1"/>
  <c r="S110" i="96"/>
  <c r="S131" i="96" s="1"/>
  <c r="Z104" i="96"/>
  <c r="Z103" i="96"/>
  <c r="Z102" i="96"/>
  <c r="Z101" i="96"/>
  <c r="Z100" i="96"/>
  <c r="Z99" i="96"/>
  <c r="Z98" i="96"/>
  <c r="Z97" i="96"/>
  <c r="Z96" i="96"/>
  <c r="Z94" i="96"/>
  <c r="Z93" i="96"/>
  <c r="Z92" i="96"/>
  <c r="Z91" i="96"/>
  <c r="Z90" i="96"/>
  <c r="Z89" i="96"/>
  <c r="Z88" i="96"/>
  <c r="Z87" i="96"/>
  <c r="Z86" i="96"/>
  <c r="U106" i="96"/>
  <c r="Y106" i="96"/>
  <c r="AJ79" i="96"/>
  <c r="AJ78" i="96"/>
  <c r="AJ77" i="96"/>
  <c r="AJ76" i="96"/>
  <c r="AJ75" i="96"/>
  <c r="AJ74" i="96"/>
  <c r="AJ73" i="96"/>
  <c r="AJ72" i="96"/>
  <c r="AJ71" i="96"/>
  <c r="Z70" i="96"/>
  <c r="Z60" i="96"/>
  <c r="AJ54" i="96"/>
  <c r="AJ53" i="96"/>
  <c r="AJ52" i="96"/>
  <c r="AJ51" i="96"/>
  <c r="AJ50" i="96"/>
  <c r="AJ49" i="96"/>
  <c r="AJ48" i="96"/>
  <c r="AJ47" i="96"/>
  <c r="AJ46" i="96"/>
  <c r="Z45" i="96"/>
  <c r="Z35" i="96"/>
  <c r="Z56" i="96" s="1"/>
  <c r="AJ29" i="96"/>
  <c r="AJ28" i="96"/>
  <c r="AJ27" i="96"/>
  <c r="AJ26" i="96"/>
  <c r="AJ25" i="96"/>
  <c r="AJ24" i="96"/>
  <c r="AJ23" i="96"/>
  <c r="AJ22" i="96"/>
  <c r="AJ21" i="96"/>
  <c r="AJ96" i="96" s="1"/>
  <c r="Z20" i="96"/>
  <c r="AJ11" i="96"/>
  <c r="S11" i="101" s="1"/>
  <c r="Z10" i="96"/>
  <c r="M106" i="102" l="1"/>
  <c r="Q106" i="102"/>
  <c r="AL37" i="102"/>
  <c r="AK37" i="102" s="1"/>
  <c r="AF37" i="102"/>
  <c r="AL35" i="102"/>
  <c r="AK35" i="102" s="1"/>
  <c r="AF35" i="102"/>
  <c r="X86" i="101"/>
  <c r="Y11" i="101" s="1"/>
  <c r="X10" i="101"/>
  <c r="S86" i="101"/>
  <c r="S10" i="101"/>
  <c r="T11" i="101"/>
  <c r="AA160" i="97"/>
  <c r="AA135" i="97" s="1"/>
  <c r="AJ97" i="97"/>
  <c r="AJ91" i="97"/>
  <c r="AJ98" i="97"/>
  <c r="AJ164" i="96"/>
  <c r="AJ110" i="96"/>
  <c r="Z31" i="96"/>
  <c r="Z81" i="96"/>
  <c r="AJ161" i="96"/>
  <c r="Z160" i="97"/>
  <c r="Z135" i="97" s="1"/>
  <c r="AJ90" i="97"/>
  <c r="AJ92" i="97"/>
  <c r="AC160" i="97"/>
  <c r="AC135" i="97" s="1"/>
  <c r="X131" i="97"/>
  <c r="AJ99" i="97"/>
  <c r="AG160" i="97"/>
  <c r="AG135" i="97" s="1"/>
  <c r="S160" i="97"/>
  <c r="S135" i="97" s="1"/>
  <c r="T160" i="97"/>
  <c r="T135" i="97" s="1"/>
  <c r="AB160" i="97"/>
  <c r="AB135" i="97" s="1"/>
  <c r="V160" i="97"/>
  <c r="V135" i="97" s="1"/>
  <c r="AF85" i="97"/>
  <c r="AG85" i="97"/>
  <c r="AJ120" i="97"/>
  <c r="AF160" i="97"/>
  <c r="AF135" i="97" s="1"/>
  <c r="AC85" i="97"/>
  <c r="AD85" i="97"/>
  <c r="U160" i="97"/>
  <c r="U135" i="97" s="1"/>
  <c r="AJ101" i="97"/>
  <c r="Y177" i="98"/>
  <c r="AJ87" i="97"/>
  <c r="AJ110" i="97"/>
  <c r="AJ131" i="97" s="1"/>
  <c r="Z131" i="97"/>
  <c r="W160" i="97"/>
  <c r="W135" i="97" s="1"/>
  <c r="Z85" i="97"/>
  <c r="X131" i="96"/>
  <c r="AJ97" i="96"/>
  <c r="W160" i="96"/>
  <c r="W135" i="96" s="1"/>
  <c r="AJ103" i="96"/>
  <c r="AJ170" i="96"/>
  <c r="AJ87" i="96"/>
  <c r="AJ35" i="96"/>
  <c r="AJ88" i="96"/>
  <c r="AJ92" i="96"/>
  <c r="AJ45" i="96"/>
  <c r="AJ98" i="96"/>
  <c r="Z85" i="96"/>
  <c r="AJ100" i="96"/>
  <c r="AJ101" i="96"/>
  <c r="AJ99" i="96"/>
  <c r="AJ89" i="96"/>
  <c r="AJ93" i="96"/>
  <c r="AJ104" i="96"/>
  <c r="AJ94" i="96"/>
  <c r="AJ86" i="96"/>
  <c r="AJ91" i="96"/>
  <c r="AJ170" i="97"/>
  <c r="X160" i="97"/>
  <c r="X135" i="97" s="1"/>
  <c r="AJ161" i="97"/>
  <c r="AE160" i="97"/>
  <c r="AE135" i="97" s="1"/>
  <c r="Y160" i="97"/>
  <c r="Y135" i="97" s="1"/>
  <c r="AJ164" i="97"/>
  <c r="AD160" i="97"/>
  <c r="AD135" i="97" s="1"/>
  <c r="AB56" i="97"/>
  <c r="AJ93" i="97"/>
  <c r="AJ104" i="97"/>
  <c r="AJ45" i="97"/>
  <c r="AE56" i="97"/>
  <c r="AJ96" i="97"/>
  <c r="U56" i="97"/>
  <c r="V56" i="97"/>
  <c r="AJ60" i="97"/>
  <c r="W56" i="97"/>
  <c r="S56" i="97"/>
  <c r="X56" i="97"/>
  <c r="AC95" i="97"/>
  <c r="AJ70" i="97"/>
  <c r="AJ89" i="97"/>
  <c r="AJ100" i="97"/>
  <c r="Y56" i="97"/>
  <c r="AD95" i="97"/>
  <c r="AA95" i="97"/>
  <c r="Z56" i="97"/>
  <c r="S95" i="97"/>
  <c r="AE95" i="97"/>
  <c r="AB95" i="97"/>
  <c r="AJ102" i="97"/>
  <c r="AA56" i="97"/>
  <c r="W95" i="97"/>
  <c r="T95" i="97"/>
  <c r="AF95" i="97"/>
  <c r="AJ94" i="97"/>
  <c r="X95" i="97"/>
  <c r="U95" i="97"/>
  <c r="AG95" i="97"/>
  <c r="Y95" i="97"/>
  <c r="V95" i="97"/>
  <c r="AJ86" i="97"/>
  <c r="S85" i="97"/>
  <c r="Z95" i="97"/>
  <c r="T85" i="97"/>
  <c r="AJ10" i="97"/>
  <c r="U85" i="97"/>
  <c r="V85" i="97"/>
  <c r="W85" i="97"/>
  <c r="AA85" i="97"/>
  <c r="X85" i="97"/>
  <c r="AE85" i="97"/>
  <c r="AB85" i="97"/>
  <c r="Y85" i="97"/>
  <c r="AJ152" i="97"/>
  <c r="AJ35" i="97"/>
  <c r="AJ88" i="97"/>
  <c r="AJ103" i="97"/>
  <c r="AJ20" i="97"/>
  <c r="X106" i="96"/>
  <c r="Y133" i="96"/>
  <c r="Y168" i="96" s="1"/>
  <c r="AJ60" i="96"/>
  <c r="AJ70" i="96"/>
  <c r="AF106" i="96"/>
  <c r="AB106" i="96"/>
  <c r="AG106" i="96"/>
  <c r="S106" i="96"/>
  <c r="AE106" i="96"/>
  <c r="AE133" i="96" s="1"/>
  <c r="AJ120" i="96"/>
  <c r="AJ10" i="96"/>
  <c r="AD106" i="96"/>
  <c r="T106" i="96"/>
  <c r="AC106" i="96"/>
  <c r="Z95" i="96"/>
  <c r="V106" i="96"/>
  <c r="W106" i="96"/>
  <c r="AJ102" i="96"/>
  <c r="AJ90" i="96"/>
  <c r="U131" i="96"/>
  <c r="U133" i="96" s="1"/>
  <c r="U168" i="96" s="1"/>
  <c r="AG131" i="96"/>
  <c r="AJ153" i="96"/>
  <c r="AJ152" i="96" s="1"/>
  <c r="AJ20" i="96"/>
  <c r="P145" i="82"/>
  <c r="P143" i="82"/>
  <c r="P142" i="82"/>
  <c r="P141" i="82"/>
  <c r="P139" i="82"/>
  <c r="AN137" i="91"/>
  <c r="AM137" i="91"/>
  <c r="P129" i="86"/>
  <c r="P128" i="86"/>
  <c r="P127" i="86"/>
  <c r="P126" i="86"/>
  <c r="P125" i="86"/>
  <c r="P124" i="86"/>
  <c r="P123" i="86"/>
  <c r="P122" i="86"/>
  <c r="P121" i="86"/>
  <c r="P119" i="86"/>
  <c r="P118" i="86"/>
  <c r="P117" i="86"/>
  <c r="P116" i="86"/>
  <c r="P115" i="86"/>
  <c r="P114" i="86"/>
  <c r="P113" i="86"/>
  <c r="P112" i="86"/>
  <c r="P111" i="86"/>
  <c r="P79" i="86"/>
  <c r="P78" i="86"/>
  <c r="P77" i="86"/>
  <c r="P76" i="86"/>
  <c r="P75" i="86"/>
  <c r="P74" i="86"/>
  <c r="P73" i="86"/>
  <c r="P72" i="86"/>
  <c r="P71" i="86"/>
  <c r="P54" i="86"/>
  <c r="P53" i="86"/>
  <c r="P52" i="86"/>
  <c r="P51" i="86"/>
  <c r="P50" i="86"/>
  <c r="P49" i="86"/>
  <c r="P48" i="86"/>
  <c r="P47" i="86"/>
  <c r="P46" i="86"/>
  <c r="P29" i="86"/>
  <c r="P28" i="86"/>
  <c r="P27" i="86"/>
  <c r="P26" i="86"/>
  <c r="P25" i="86"/>
  <c r="P24" i="86"/>
  <c r="P23" i="86"/>
  <c r="P22" i="86"/>
  <c r="P21" i="86"/>
  <c r="P129" i="85"/>
  <c r="P128" i="85"/>
  <c r="P127" i="85"/>
  <c r="P126" i="85"/>
  <c r="P125" i="85"/>
  <c r="P124" i="85"/>
  <c r="P123" i="85"/>
  <c r="P122" i="85"/>
  <c r="P121" i="85"/>
  <c r="P119" i="85"/>
  <c r="P118" i="85"/>
  <c r="P117" i="85"/>
  <c r="P116" i="85"/>
  <c r="P115" i="85"/>
  <c r="P114" i="85"/>
  <c r="P113" i="85"/>
  <c r="P112" i="85"/>
  <c r="P111" i="85"/>
  <c r="P79" i="85"/>
  <c r="P78" i="85"/>
  <c r="P77" i="85"/>
  <c r="P76" i="85"/>
  <c r="P75" i="85"/>
  <c r="P74" i="85"/>
  <c r="P73" i="85"/>
  <c r="P72" i="85"/>
  <c r="P71" i="85"/>
  <c r="P54" i="85"/>
  <c r="P53" i="85"/>
  <c r="P52" i="85"/>
  <c r="P51" i="85"/>
  <c r="P50" i="85"/>
  <c r="P49" i="85"/>
  <c r="P48" i="85"/>
  <c r="P47" i="85"/>
  <c r="P46" i="85"/>
  <c r="P29" i="85"/>
  <c r="P28" i="85"/>
  <c r="P27" i="85"/>
  <c r="P26" i="85"/>
  <c r="P25" i="85"/>
  <c r="P24" i="85"/>
  <c r="P23" i="85"/>
  <c r="P22" i="85"/>
  <c r="P21" i="85"/>
  <c r="P175" i="84"/>
  <c r="P174" i="84"/>
  <c r="P173" i="84"/>
  <c r="P172" i="84"/>
  <c r="P166" i="84"/>
  <c r="P165" i="84"/>
  <c r="P163" i="84"/>
  <c r="P162" i="84"/>
  <c r="P158" i="84"/>
  <c r="P157" i="84"/>
  <c r="P156" i="84"/>
  <c r="P155" i="84"/>
  <c r="P153" i="84"/>
  <c r="P129" i="84"/>
  <c r="P128" i="84"/>
  <c r="P127" i="84"/>
  <c r="P126" i="84"/>
  <c r="P125" i="84"/>
  <c r="P124" i="84"/>
  <c r="P123" i="84"/>
  <c r="P122" i="84"/>
  <c r="P121" i="84"/>
  <c r="P119" i="84"/>
  <c r="P118" i="84"/>
  <c r="P117" i="84"/>
  <c r="P116" i="84"/>
  <c r="P115" i="84"/>
  <c r="P114" i="84"/>
  <c r="P113" i="84"/>
  <c r="P112" i="84"/>
  <c r="P111" i="84"/>
  <c r="P79" i="84"/>
  <c r="P78" i="84"/>
  <c r="P77" i="84"/>
  <c r="P76" i="84"/>
  <c r="P75" i="84"/>
  <c r="P74" i="84"/>
  <c r="P73" i="84"/>
  <c r="P72" i="84"/>
  <c r="P71" i="84"/>
  <c r="P54" i="84"/>
  <c r="P53" i="84"/>
  <c r="P52" i="84"/>
  <c r="P51" i="84"/>
  <c r="P50" i="84"/>
  <c r="P49" i="84"/>
  <c r="P48" i="84"/>
  <c r="P47" i="84"/>
  <c r="P46" i="84"/>
  <c r="P29" i="84"/>
  <c r="P28" i="84"/>
  <c r="P27" i="84"/>
  <c r="P26" i="84"/>
  <c r="P25" i="84"/>
  <c r="P24" i="84"/>
  <c r="P23" i="84"/>
  <c r="P22" i="84"/>
  <c r="P21" i="84"/>
  <c r="P129" i="83"/>
  <c r="P128" i="83"/>
  <c r="P127" i="83"/>
  <c r="P126" i="83"/>
  <c r="P125" i="83"/>
  <c r="P124" i="83"/>
  <c r="P123" i="83"/>
  <c r="P122" i="83"/>
  <c r="P121" i="83"/>
  <c r="P119" i="83"/>
  <c r="P118" i="83"/>
  <c r="P117" i="83"/>
  <c r="P116" i="83"/>
  <c r="P115" i="83"/>
  <c r="P114" i="83"/>
  <c r="P113" i="83"/>
  <c r="P112" i="83"/>
  <c r="P111" i="83"/>
  <c r="P79" i="83"/>
  <c r="P78" i="83"/>
  <c r="P77" i="83"/>
  <c r="P76" i="83"/>
  <c r="P75" i="83"/>
  <c r="P74" i="83"/>
  <c r="P73" i="83"/>
  <c r="P72" i="83"/>
  <c r="P71" i="83"/>
  <c r="P54" i="83"/>
  <c r="P53" i="83"/>
  <c r="P52" i="83"/>
  <c r="P51" i="83"/>
  <c r="P50" i="83"/>
  <c r="P49" i="83"/>
  <c r="P48" i="83"/>
  <c r="P47" i="83"/>
  <c r="P46" i="83"/>
  <c r="P29" i="83"/>
  <c r="P28" i="83"/>
  <c r="P27" i="83"/>
  <c r="P26" i="83"/>
  <c r="P25" i="83"/>
  <c r="P24" i="83"/>
  <c r="P23" i="83"/>
  <c r="P22" i="83"/>
  <c r="P21" i="83"/>
  <c r="P175" i="82"/>
  <c r="P174" i="82"/>
  <c r="P173" i="82"/>
  <c r="P172" i="82"/>
  <c r="P166" i="82"/>
  <c r="P165" i="82"/>
  <c r="P163" i="82"/>
  <c r="P162" i="82"/>
  <c r="P158" i="82"/>
  <c r="P157" i="82"/>
  <c r="P156" i="82"/>
  <c r="P155" i="82"/>
  <c r="P154" i="82"/>
  <c r="P153" i="82"/>
  <c r="P150" i="82"/>
  <c r="P149" i="82"/>
  <c r="P148" i="82"/>
  <c r="P147" i="82"/>
  <c r="P146" i="82"/>
  <c r="P144" i="82"/>
  <c r="P140" i="82"/>
  <c r="P138" i="82"/>
  <c r="P129" i="82"/>
  <c r="P128" i="82"/>
  <c r="P127" i="82"/>
  <c r="P126" i="82"/>
  <c r="P125" i="82"/>
  <c r="P124" i="82"/>
  <c r="P123" i="82"/>
  <c r="P122" i="82"/>
  <c r="P121" i="82"/>
  <c r="P119" i="82"/>
  <c r="P118" i="82"/>
  <c r="P117" i="82"/>
  <c r="P116" i="82"/>
  <c r="P115" i="82"/>
  <c r="P114" i="82"/>
  <c r="P113" i="82"/>
  <c r="P112" i="82"/>
  <c r="P111" i="82"/>
  <c r="P79" i="82"/>
  <c r="P78" i="82"/>
  <c r="P77" i="82"/>
  <c r="P76" i="82"/>
  <c r="P75" i="82"/>
  <c r="P74" i="82"/>
  <c r="P73" i="82"/>
  <c r="P72" i="82"/>
  <c r="P71" i="82"/>
  <c r="P54" i="82"/>
  <c r="P53" i="82"/>
  <c r="P52" i="82"/>
  <c r="P51" i="82"/>
  <c r="P50" i="82"/>
  <c r="P49" i="82"/>
  <c r="P48" i="82"/>
  <c r="P47" i="82"/>
  <c r="P46" i="82"/>
  <c r="P29" i="82"/>
  <c r="P28" i="82"/>
  <c r="P27" i="82"/>
  <c r="P26" i="82"/>
  <c r="P25" i="82"/>
  <c r="P24" i="82"/>
  <c r="P23" i="82"/>
  <c r="P22" i="82"/>
  <c r="P21" i="82"/>
  <c r="P129" i="81"/>
  <c r="P128" i="81"/>
  <c r="P127" i="81"/>
  <c r="P126" i="81"/>
  <c r="P125" i="81"/>
  <c r="P124" i="81"/>
  <c r="P123" i="81"/>
  <c r="P122" i="81"/>
  <c r="P121" i="81"/>
  <c r="P119" i="81"/>
  <c r="P118" i="81"/>
  <c r="P117" i="81"/>
  <c r="P116" i="81"/>
  <c r="P115" i="81"/>
  <c r="P114" i="81"/>
  <c r="P113" i="81"/>
  <c r="P112" i="81"/>
  <c r="P111" i="81"/>
  <c r="P79" i="81"/>
  <c r="P78" i="81"/>
  <c r="P77" i="81"/>
  <c r="P76" i="81"/>
  <c r="P75" i="81"/>
  <c r="P74" i="81"/>
  <c r="P73" i="81"/>
  <c r="P72" i="81"/>
  <c r="P71" i="81"/>
  <c r="P54" i="81"/>
  <c r="P53" i="81"/>
  <c r="P52" i="81"/>
  <c r="P51" i="81"/>
  <c r="P50" i="81"/>
  <c r="P49" i="81"/>
  <c r="P48" i="81"/>
  <c r="P47" i="81"/>
  <c r="P46" i="81"/>
  <c r="P29" i="81"/>
  <c r="P28" i="81"/>
  <c r="P27" i="81"/>
  <c r="P26" i="81"/>
  <c r="P25" i="81"/>
  <c r="P24" i="81"/>
  <c r="P23" i="81"/>
  <c r="P22" i="81"/>
  <c r="P21" i="81"/>
  <c r="P129" i="80"/>
  <c r="P128" i="80"/>
  <c r="P127" i="80"/>
  <c r="P126" i="80"/>
  <c r="P125" i="80"/>
  <c r="P124" i="80"/>
  <c r="P123" i="80"/>
  <c r="P122" i="80"/>
  <c r="P121" i="80"/>
  <c r="P119" i="80"/>
  <c r="P118" i="80"/>
  <c r="P117" i="80"/>
  <c r="P116" i="80"/>
  <c r="P115" i="80"/>
  <c r="P114" i="80"/>
  <c r="P113" i="80"/>
  <c r="P112" i="80"/>
  <c r="P111" i="80"/>
  <c r="P79" i="80"/>
  <c r="P78" i="80"/>
  <c r="P77" i="80"/>
  <c r="P76" i="80"/>
  <c r="P75" i="80"/>
  <c r="P74" i="80"/>
  <c r="P73" i="80"/>
  <c r="P72" i="80"/>
  <c r="P71" i="80"/>
  <c r="P54" i="80"/>
  <c r="P53" i="80"/>
  <c r="P52" i="80"/>
  <c r="P51" i="80"/>
  <c r="P50" i="80"/>
  <c r="P49" i="80"/>
  <c r="P48" i="80"/>
  <c r="P47" i="80"/>
  <c r="P46" i="80"/>
  <c r="P29" i="80"/>
  <c r="P28" i="80"/>
  <c r="P27" i="80"/>
  <c r="P26" i="80"/>
  <c r="P25" i="80"/>
  <c r="P24" i="80"/>
  <c r="P23" i="80"/>
  <c r="P22" i="80"/>
  <c r="P21" i="80"/>
  <c r="C175" i="79"/>
  <c r="C174" i="79"/>
  <c r="C173" i="79"/>
  <c r="C172" i="79"/>
  <c r="C166" i="79"/>
  <c r="C165" i="79"/>
  <c r="C163" i="79"/>
  <c r="C162" i="79"/>
  <c r="C158" i="79"/>
  <c r="C157" i="79"/>
  <c r="C156" i="79"/>
  <c r="C155" i="79"/>
  <c r="C154" i="79"/>
  <c r="C153" i="79"/>
  <c r="C150" i="79"/>
  <c r="C149" i="79"/>
  <c r="C148" i="79"/>
  <c r="C147" i="79"/>
  <c r="C146" i="79"/>
  <c r="C145" i="79"/>
  <c r="C144" i="79"/>
  <c r="C143" i="79"/>
  <c r="C142" i="79"/>
  <c r="C141" i="79"/>
  <c r="C140" i="79"/>
  <c r="C139" i="79"/>
  <c r="C138" i="79"/>
  <c r="C129" i="79"/>
  <c r="C128" i="79"/>
  <c r="C127" i="79"/>
  <c r="C126" i="79"/>
  <c r="C125" i="79"/>
  <c r="C124" i="79"/>
  <c r="C123" i="79"/>
  <c r="C122" i="79"/>
  <c r="C121" i="79"/>
  <c r="C119" i="79"/>
  <c r="C118" i="79"/>
  <c r="C117" i="79"/>
  <c r="C116" i="79"/>
  <c r="C115" i="79"/>
  <c r="C114" i="79"/>
  <c r="C113" i="79"/>
  <c r="C112" i="79"/>
  <c r="C111" i="79"/>
  <c r="C79" i="79"/>
  <c r="C78" i="79"/>
  <c r="C77" i="79"/>
  <c r="C76" i="79"/>
  <c r="C75" i="79"/>
  <c r="C74" i="79"/>
  <c r="C73" i="79"/>
  <c r="C72" i="79"/>
  <c r="C71" i="79"/>
  <c r="C54" i="79"/>
  <c r="C53" i="79"/>
  <c r="C52" i="79"/>
  <c r="C51" i="79"/>
  <c r="C50" i="79"/>
  <c r="C49" i="79"/>
  <c r="C48" i="79"/>
  <c r="C47" i="79"/>
  <c r="C46" i="79"/>
  <c r="C29" i="79"/>
  <c r="C28" i="79"/>
  <c r="C27" i="79"/>
  <c r="C26" i="79"/>
  <c r="C25" i="79"/>
  <c r="C24" i="79"/>
  <c r="C23" i="79"/>
  <c r="C22" i="79"/>
  <c r="C21" i="79"/>
  <c r="P129" i="77"/>
  <c r="P128" i="77"/>
  <c r="P127" i="77"/>
  <c r="P126" i="77"/>
  <c r="P125" i="77"/>
  <c r="P124" i="77"/>
  <c r="P123" i="77"/>
  <c r="P122" i="77"/>
  <c r="P121" i="77"/>
  <c r="P119" i="77"/>
  <c r="P118" i="77"/>
  <c r="P117" i="77"/>
  <c r="P116" i="77"/>
  <c r="P115" i="77"/>
  <c r="P114" i="77"/>
  <c r="P113" i="77"/>
  <c r="P112" i="77"/>
  <c r="P111" i="77"/>
  <c r="P79" i="77"/>
  <c r="P78" i="77"/>
  <c r="P77" i="77"/>
  <c r="P76" i="77"/>
  <c r="P75" i="77"/>
  <c r="P74" i="77"/>
  <c r="P73" i="77"/>
  <c r="P72" i="77"/>
  <c r="P71" i="77"/>
  <c r="P54" i="77"/>
  <c r="P53" i="77"/>
  <c r="P52" i="77"/>
  <c r="P51" i="77"/>
  <c r="P50" i="77"/>
  <c r="P49" i="77"/>
  <c r="P48" i="77"/>
  <c r="P47" i="77"/>
  <c r="P46" i="77"/>
  <c r="P29" i="77"/>
  <c r="P28" i="77"/>
  <c r="P27" i="77"/>
  <c r="P26" i="77"/>
  <c r="P25" i="77"/>
  <c r="P24" i="77"/>
  <c r="P23" i="77"/>
  <c r="P22" i="77"/>
  <c r="P21" i="77"/>
  <c r="C175" i="76"/>
  <c r="C174" i="76"/>
  <c r="C173" i="76"/>
  <c r="C172" i="76"/>
  <c r="C166" i="76"/>
  <c r="C165" i="76"/>
  <c r="C163" i="76"/>
  <c r="C162" i="76"/>
  <c r="C158" i="76"/>
  <c r="C157" i="76"/>
  <c r="C156" i="76"/>
  <c r="C155" i="76"/>
  <c r="C154" i="76"/>
  <c r="C153" i="76"/>
  <c r="C150" i="76"/>
  <c r="C149" i="76"/>
  <c r="C148" i="76"/>
  <c r="C147" i="76"/>
  <c r="C146" i="76"/>
  <c r="C145" i="76"/>
  <c r="C144" i="76"/>
  <c r="C143" i="76"/>
  <c r="C142" i="76"/>
  <c r="C141" i="76"/>
  <c r="C140" i="76"/>
  <c r="C139" i="76"/>
  <c r="C138" i="76"/>
  <c r="C129" i="76"/>
  <c r="C128" i="76"/>
  <c r="C127" i="76"/>
  <c r="C126" i="76"/>
  <c r="C125" i="76"/>
  <c r="C124" i="76"/>
  <c r="C123" i="76"/>
  <c r="C122" i="76"/>
  <c r="C121" i="76"/>
  <c r="C119" i="76"/>
  <c r="C118" i="76"/>
  <c r="C117" i="76"/>
  <c r="C116" i="76"/>
  <c r="C115" i="76"/>
  <c r="C114" i="76"/>
  <c r="C113" i="76"/>
  <c r="C112" i="76"/>
  <c r="C111" i="76"/>
  <c r="C79" i="76"/>
  <c r="C78" i="76"/>
  <c r="C77" i="76"/>
  <c r="C76" i="76"/>
  <c r="C75" i="76"/>
  <c r="C74" i="76"/>
  <c r="C73" i="76"/>
  <c r="C72" i="76"/>
  <c r="C71" i="76"/>
  <c r="C54" i="76"/>
  <c r="C53" i="76"/>
  <c r="C52" i="76"/>
  <c r="C51" i="76"/>
  <c r="C50" i="76"/>
  <c r="C49" i="76"/>
  <c r="C48" i="76"/>
  <c r="C47" i="76"/>
  <c r="C46" i="76"/>
  <c r="C29" i="76"/>
  <c r="C28" i="76"/>
  <c r="C27" i="76"/>
  <c r="C26" i="76"/>
  <c r="C25" i="76"/>
  <c r="C24" i="76"/>
  <c r="C23" i="76"/>
  <c r="C22" i="76"/>
  <c r="C21" i="76"/>
  <c r="P129" i="75"/>
  <c r="P128" i="75"/>
  <c r="P127" i="75"/>
  <c r="P126" i="75"/>
  <c r="P125" i="75"/>
  <c r="P124" i="75"/>
  <c r="P123" i="75"/>
  <c r="P122" i="75"/>
  <c r="P121" i="75"/>
  <c r="P119" i="75"/>
  <c r="P118" i="75"/>
  <c r="P117" i="75"/>
  <c r="P116" i="75"/>
  <c r="P115" i="75"/>
  <c r="P114" i="75"/>
  <c r="P113" i="75"/>
  <c r="P112" i="75"/>
  <c r="P111" i="75"/>
  <c r="P79" i="75"/>
  <c r="P78" i="75"/>
  <c r="P77" i="75"/>
  <c r="P76" i="75"/>
  <c r="P75" i="75"/>
  <c r="P74" i="75"/>
  <c r="P73" i="75"/>
  <c r="P72" i="75"/>
  <c r="P71" i="75"/>
  <c r="P54" i="75"/>
  <c r="P53" i="75"/>
  <c r="P52" i="75"/>
  <c r="P51" i="75"/>
  <c r="P50" i="75"/>
  <c r="P49" i="75"/>
  <c r="P48" i="75"/>
  <c r="P47" i="75"/>
  <c r="P46" i="75"/>
  <c r="P29" i="75"/>
  <c r="P28" i="75"/>
  <c r="P27" i="75"/>
  <c r="P26" i="75"/>
  <c r="P25" i="75"/>
  <c r="P24" i="75"/>
  <c r="P23" i="75"/>
  <c r="P22" i="75"/>
  <c r="P21" i="75"/>
  <c r="P129" i="74"/>
  <c r="P128" i="74"/>
  <c r="P127" i="74"/>
  <c r="P126" i="74"/>
  <c r="P125" i="74"/>
  <c r="P124" i="74"/>
  <c r="P123" i="74"/>
  <c r="P122" i="74"/>
  <c r="P121" i="74"/>
  <c r="P119" i="74"/>
  <c r="P118" i="74"/>
  <c r="P117" i="74"/>
  <c r="P116" i="74"/>
  <c r="P115" i="74"/>
  <c r="P114" i="74"/>
  <c r="P113" i="74"/>
  <c r="P112" i="74"/>
  <c r="P111" i="74"/>
  <c r="P79" i="74"/>
  <c r="P78" i="74"/>
  <c r="P77" i="74"/>
  <c r="P76" i="74"/>
  <c r="P75" i="74"/>
  <c r="P74" i="74"/>
  <c r="P73" i="74"/>
  <c r="P72" i="74"/>
  <c r="P71" i="74"/>
  <c r="P54" i="74"/>
  <c r="P53" i="74"/>
  <c r="P52" i="74"/>
  <c r="P51" i="74"/>
  <c r="P50" i="74"/>
  <c r="P49" i="74"/>
  <c r="P48" i="74"/>
  <c r="P47" i="74"/>
  <c r="P46" i="74"/>
  <c r="P29" i="74"/>
  <c r="P28" i="74"/>
  <c r="P27" i="74"/>
  <c r="P26" i="74"/>
  <c r="P25" i="74"/>
  <c r="P24" i="74"/>
  <c r="P23" i="74"/>
  <c r="P22" i="74"/>
  <c r="P21" i="74"/>
  <c r="P165" i="72"/>
  <c r="P164" i="72" s="1"/>
  <c r="P163" i="72"/>
  <c r="P162" i="72"/>
  <c r="P129" i="72"/>
  <c r="P128" i="72"/>
  <c r="P127" i="72"/>
  <c r="P126" i="72"/>
  <c r="P125" i="72"/>
  <c r="P124" i="72"/>
  <c r="P123" i="72"/>
  <c r="P122" i="72"/>
  <c r="P121" i="72"/>
  <c r="P119" i="72"/>
  <c r="P118" i="72"/>
  <c r="P117" i="72"/>
  <c r="P116" i="72"/>
  <c r="P115" i="72"/>
  <c r="P114" i="72"/>
  <c r="P113" i="72"/>
  <c r="P112" i="72"/>
  <c r="P111" i="72"/>
  <c r="P79" i="72"/>
  <c r="P78" i="72"/>
  <c r="P77" i="72"/>
  <c r="P76" i="72"/>
  <c r="P75" i="72"/>
  <c r="P74" i="72"/>
  <c r="P73" i="72"/>
  <c r="P72" i="72"/>
  <c r="P71" i="72"/>
  <c r="P54" i="72"/>
  <c r="P53" i="72"/>
  <c r="P52" i="72"/>
  <c r="P51" i="72"/>
  <c r="P50" i="72"/>
  <c r="P49" i="72"/>
  <c r="P48" i="72"/>
  <c r="P47" i="72"/>
  <c r="P46" i="72"/>
  <c r="P29" i="72"/>
  <c r="P28" i="72"/>
  <c r="P27" i="72"/>
  <c r="P26" i="72"/>
  <c r="P25" i="72"/>
  <c r="P24" i="72"/>
  <c r="P23" i="72"/>
  <c r="P22" i="72"/>
  <c r="P21" i="72"/>
  <c r="AJ158" i="91"/>
  <c r="AJ157" i="91"/>
  <c r="AJ156" i="91"/>
  <c r="AJ155" i="91"/>
  <c r="AJ154" i="91"/>
  <c r="AJ153" i="91"/>
  <c r="AJ129" i="91"/>
  <c r="AJ128" i="91"/>
  <c r="AJ127" i="91"/>
  <c r="AJ126" i="91"/>
  <c r="AJ125" i="91"/>
  <c r="AJ124" i="91"/>
  <c r="AJ123" i="91"/>
  <c r="AJ122" i="91"/>
  <c r="AJ121" i="91"/>
  <c r="AJ119" i="91"/>
  <c r="AJ118" i="91"/>
  <c r="AJ117" i="91"/>
  <c r="AJ116" i="91"/>
  <c r="AJ115" i="91"/>
  <c r="AJ114" i="91"/>
  <c r="AJ113" i="91"/>
  <c r="AJ112" i="91"/>
  <c r="AJ111" i="91"/>
  <c r="AJ79" i="91"/>
  <c r="AJ78" i="91"/>
  <c r="AJ77" i="91"/>
  <c r="AJ76" i="91"/>
  <c r="AJ75" i="91"/>
  <c r="AJ74" i="91"/>
  <c r="AJ73" i="91"/>
  <c r="AJ72" i="91"/>
  <c r="AJ71" i="91"/>
  <c r="AJ54" i="91"/>
  <c r="AJ53" i="91"/>
  <c r="AJ52" i="91"/>
  <c r="AJ51" i="91"/>
  <c r="AJ50" i="91"/>
  <c r="AJ49" i="91"/>
  <c r="AJ48" i="91"/>
  <c r="AJ47" i="91"/>
  <c r="AJ46" i="91"/>
  <c r="AJ29" i="91"/>
  <c r="AJ28" i="91"/>
  <c r="AJ27" i="91"/>
  <c r="AJ26" i="91"/>
  <c r="AJ25" i="91"/>
  <c r="AJ24" i="91"/>
  <c r="AJ23" i="91"/>
  <c r="AJ22" i="91"/>
  <c r="AJ21" i="91"/>
  <c r="AG170" i="91"/>
  <c r="AG164" i="91"/>
  <c r="AG161" i="91"/>
  <c r="AG152" i="91"/>
  <c r="AG137" i="91"/>
  <c r="AG120" i="91"/>
  <c r="AG110" i="91"/>
  <c r="AG104" i="91"/>
  <c r="AG103" i="91"/>
  <c r="AG102" i="91"/>
  <c r="AG101" i="91"/>
  <c r="AG100" i="91"/>
  <c r="AG99" i="91"/>
  <c r="AG98" i="91"/>
  <c r="AG97" i="91"/>
  <c r="AG96" i="91"/>
  <c r="AC170" i="91"/>
  <c r="AC164" i="91"/>
  <c r="AC161" i="91"/>
  <c r="AC152" i="91"/>
  <c r="AC120" i="91"/>
  <c r="AC110" i="91"/>
  <c r="AC104" i="91"/>
  <c r="AC103" i="91"/>
  <c r="AC102" i="91"/>
  <c r="AC101" i="91"/>
  <c r="AC100" i="91"/>
  <c r="AC99" i="91"/>
  <c r="AC98" i="91"/>
  <c r="AC97" i="91"/>
  <c r="AC96" i="91"/>
  <c r="AF170" i="91"/>
  <c r="AE170" i="91"/>
  <c r="AF164" i="91"/>
  <c r="AE164" i="91"/>
  <c r="AF161" i="91"/>
  <c r="AE161" i="91"/>
  <c r="AF152" i="91"/>
  <c r="AE152" i="91"/>
  <c r="AF137" i="91"/>
  <c r="AE137" i="91"/>
  <c r="AF120" i="91"/>
  <c r="AE120" i="91"/>
  <c r="AF110" i="91"/>
  <c r="AE110" i="91"/>
  <c r="AF104" i="91"/>
  <c r="AE104" i="91"/>
  <c r="AF103" i="91"/>
  <c r="AE103" i="91"/>
  <c r="AF102" i="91"/>
  <c r="AE102" i="91"/>
  <c r="AF101" i="91"/>
  <c r="AE101" i="91"/>
  <c r="AF100" i="91"/>
  <c r="AE100" i="91"/>
  <c r="AF99" i="91"/>
  <c r="AE99" i="91"/>
  <c r="AF98" i="91"/>
  <c r="AE98" i="91"/>
  <c r="AF97" i="91"/>
  <c r="AE97" i="91"/>
  <c r="AF96" i="91"/>
  <c r="AE96" i="91"/>
  <c r="X170" i="91"/>
  <c r="W170" i="91"/>
  <c r="V170" i="91"/>
  <c r="U170" i="91"/>
  <c r="T170" i="91"/>
  <c r="X164" i="91"/>
  <c r="W164" i="91"/>
  <c r="V164" i="91"/>
  <c r="U164" i="91"/>
  <c r="T164" i="91"/>
  <c r="X161" i="91"/>
  <c r="W161" i="91"/>
  <c r="V161" i="91"/>
  <c r="U161" i="91"/>
  <c r="T161" i="91"/>
  <c r="X152" i="91"/>
  <c r="W152" i="91"/>
  <c r="V152" i="91"/>
  <c r="U152" i="91"/>
  <c r="T152" i="91"/>
  <c r="X137" i="91"/>
  <c r="W137" i="91"/>
  <c r="V137" i="91"/>
  <c r="U137" i="91"/>
  <c r="T137" i="91"/>
  <c r="X120" i="91"/>
  <c r="W120" i="91"/>
  <c r="V120" i="91"/>
  <c r="U120" i="91"/>
  <c r="T120" i="91"/>
  <c r="X110" i="91"/>
  <c r="W110" i="91"/>
  <c r="V110" i="91"/>
  <c r="U110" i="91"/>
  <c r="T110" i="91"/>
  <c r="X104" i="91"/>
  <c r="W104" i="91"/>
  <c r="V104" i="91"/>
  <c r="U104" i="91"/>
  <c r="T104" i="91"/>
  <c r="X103" i="91"/>
  <c r="W103" i="91"/>
  <c r="V103" i="91"/>
  <c r="U103" i="91"/>
  <c r="T103" i="91"/>
  <c r="X102" i="91"/>
  <c r="W102" i="91"/>
  <c r="V102" i="91"/>
  <c r="U102" i="91"/>
  <c r="T102" i="91"/>
  <c r="X101" i="91"/>
  <c r="W101" i="91"/>
  <c r="V101" i="91"/>
  <c r="U101" i="91"/>
  <c r="T101" i="91"/>
  <c r="X100" i="91"/>
  <c r="W100" i="91"/>
  <c r="V100" i="91"/>
  <c r="U100" i="91"/>
  <c r="T100" i="91"/>
  <c r="X99" i="91"/>
  <c r="W99" i="91"/>
  <c r="V99" i="91"/>
  <c r="U99" i="91"/>
  <c r="T99" i="91"/>
  <c r="X98" i="91"/>
  <c r="W98" i="91"/>
  <c r="V98" i="91"/>
  <c r="U98" i="91"/>
  <c r="T98" i="91"/>
  <c r="X97" i="91"/>
  <c r="W97" i="91"/>
  <c r="V97" i="91"/>
  <c r="U97" i="91"/>
  <c r="T97" i="91"/>
  <c r="X96" i="91"/>
  <c r="W96" i="91"/>
  <c r="V96" i="91"/>
  <c r="U96" i="91"/>
  <c r="T96" i="91"/>
  <c r="AA170" i="91"/>
  <c r="Z170" i="91"/>
  <c r="Y170" i="91"/>
  <c r="AA164" i="91"/>
  <c r="Z164" i="91"/>
  <c r="Y164" i="91"/>
  <c r="AA161" i="91"/>
  <c r="Z161" i="91"/>
  <c r="Y161" i="91"/>
  <c r="AA152" i="91"/>
  <c r="Z152" i="91"/>
  <c r="Y152" i="91"/>
  <c r="AA137" i="91"/>
  <c r="Z137" i="91"/>
  <c r="Y137" i="91"/>
  <c r="AA120" i="91"/>
  <c r="Z120" i="91"/>
  <c r="Y120" i="91"/>
  <c r="AA110" i="91"/>
  <c r="Z110" i="91"/>
  <c r="Y110" i="91"/>
  <c r="AA104" i="91"/>
  <c r="Z104" i="91"/>
  <c r="Y104" i="91"/>
  <c r="AA103" i="91"/>
  <c r="Z103" i="91"/>
  <c r="Y103" i="91"/>
  <c r="AA102" i="91"/>
  <c r="Z102" i="91"/>
  <c r="Y102" i="91"/>
  <c r="AA101" i="91"/>
  <c r="Z101" i="91"/>
  <c r="Y101" i="91"/>
  <c r="AA100" i="91"/>
  <c r="Z100" i="91"/>
  <c r="Y100" i="91"/>
  <c r="AA99" i="91"/>
  <c r="Z99" i="91"/>
  <c r="Y99" i="91"/>
  <c r="AA98" i="91"/>
  <c r="Z98" i="91"/>
  <c r="Y98" i="91"/>
  <c r="AA97" i="91"/>
  <c r="Z97" i="91"/>
  <c r="Y97" i="91"/>
  <c r="AA96" i="91"/>
  <c r="Z96" i="91"/>
  <c r="Y96" i="91"/>
  <c r="AB170" i="91"/>
  <c r="AB164" i="91"/>
  <c r="AB161" i="91"/>
  <c r="AB152" i="91"/>
  <c r="AB137" i="91"/>
  <c r="AB120" i="91"/>
  <c r="AB110" i="91"/>
  <c r="AB104" i="91"/>
  <c r="AB103" i="91"/>
  <c r="AB102" i="91"/>
  <c r="AB101" i="91"/>
  <c r="AB100" i="91"/>
  <c r="AB99" i="91"/>
  <c r="AB98" i="91"/>
  <c r="AB97" i="91"/>
  <c r="AB96" i="91"/>
  <c r="AD170" i="91"/>
  <c r="AD164" i="91"/>
  <c r="AD161" i="91"/>
  <c r="AD152" i="91"/>
  <c r="AD137" i="91"/>
  <c r="AD120" i="91"/>
  <c r="AD110" i="91"/>
  <c r="AD104" i="91"/>
  <c r="AD103" i="91"/>
  <c r="AD102" i="91"/>
  <c r="AD101" i="91"/>
  <c r="AD100" i="91"/>
  <c r="AD99" i="91"/>
  <c r="AD98" i="91"/>
  <c r="AD97" i="91"/>
  <c r="AD96" i="91"/>
  <c r="S170" i="91"/>
  <c r="S164" i="91"/>
  <c r="S161" i="91"/>
  <c r="S152" i="91"/>
  <c r="S137" i="91"/>
  <c r="S120" i="91"/>
  <c r="S110" i="91"/>
  <c r="S104" i="91"/>
  <c r="S103" i="91"/>
  <c r="S102" i="91"/>
  <c r="S101" i="91"/>
  <c r="S100" i="91"/>
  <c r="S99" i="91"/>
  <c r="S98" i="91"/>
  <c r="S97" i="91"/>
  <c r="S96" i="91"/>
  <c r="F170" i="67"/>
  <c r="F164" i="67"/>
  <c r="F160" i="67" s="1"/>
  <c r="F161" i="67"/>
  <c r="F152" i="67"/>
  <c r="F137" i="67"/>
  <c r="F135" i="67" s="1"/>
  <c r="F120" i="67"/>
  <c r="F110" i="67"/>
  <c r="F131" i="67" s="1"/>
  <c r="F104" i="67"/>
  <c r="F103" i="67"/>
  <c r="F102" i="67"/>
  <c r="F101" i="67"/>
  <c r="F100" i="67"/>
  <c r="F99" i="67"/>
  <c r="F98" i="67"/>
  <c r="F97" i="67"/>
  <c r="F96" i="67"/>
  <c r="F95" i="67" s="1"/>
  <c r="F94" i="67"/>
  <c r="F93" i="67"/>
  <c r="F92" i="67"/>
  <c r="F91" i="67"/>
  <c r="F90" i="67"/>
  <c r="F89" i="67"/>
  <c r="F88" i="67"/>
  <c r="F87" i="67"/>
  <c r="F86" i="67"/>
  <c r="F85" i="67"/>
  <c r="F70" i="67"/>
  <c r="F60" i="67"/>
  <c r="F81" i="67" s="1"/>
  <c r="F45" i="67"/>
  <c r="F35" i="67"/>
  <c r="F56" i="67" s="1"/>
  <c r="F20" i="67"/>
  <c r="F10" i="67"/>
  <c r="F31" i="67" s="1"/>
  <c r="F170" i="68"/>
  <c r="F164" i="68"/>
  <c r="F161" i="68"/>
  <c r="F160" i="68"/>
  <c r="F135" i="68" s="1"/>
  <c r="F152" i="68"/>
  <c r="F137" i="68"/>
  <c r="F120" i="68"/>
  <c r="F131" i="68" s="1"/>
  <c r="F110" i="68"/>
  <c r="F104" i="68"/>
  <c r="F103" i="68"/>
  <c r="F102" i="68"/>
  <c r="F101" i="68"/>
  <c r="F100" i="68"/>
  <c r="F99" i="68"/>
  <c r="F98" i="68"/>
  <c r="F97" i="68"/>
  <c r="F95" i="68" s="1"/>
  <c r="F96" i="68"/>
  <c r="F94" i="68"/>
  <c r="F93" i="68"/>
  <c r="F92" i="68"/>
  <c r="F91" i="68"/>
  <c r="F90" i="68"/>
  <c r="F89" i="68"/>
  <c r="F88" i="68"/>
  <c r="F87" i="68"/>
  <c r="F86" i="68"/>
  <c r="F85" i="68" s="1"/>
  <c r="F106" i="68" s="1"/>
  <c r="F133" i="68" s="1"/>
  <c r="F168" i="68" s="1"/>
  <c r="F177" i="68" s="1"/>
  <c r="F70" i="68"/>
  <c r="F81" i="68" s="1"/>
  <c r="F60" i="68"/>
  <c r="F45" i="68"/>
  <c r="F35" i="68"/>
  <c r="F56" i="68" s="1"/>
  <c r="F20" i="68"/>
  <c r="F10" i="68"/>
  <c r="F31" i="68" s="1"/>
  <c r="S175" i="87"/>
  <c r="S174" i="87"/>
  <c r="S173" i="87"/>
  <c r="S172" i="87"/>
  <c r="S166" i="87"/>
  <c r="S165" i="87"/>
  <c r="S163" i="87"/>
  <c r="S162" i="87"/>
  <c r="S158" i="87"/>
  <c r="S157" i="87"/>
  <c r="S156" i="87"/>
  <c r="S155" i="87"/>
  <c r="S154" i="87"/>
  <c r="S153" i="87"/>
  <c r="S150" i="87"/>
  <c r="S149" i="87"/>
  <c r="S148" i="87"/>
  <c r="S147" i="87"/>
  <c r="S146" i="87"/>
  <c r="S145" i="87"/>
  <c r="S144" i="87"/>
  <c r="S143" i="87"/>
  <c r="S142" i="87"/>
  <c r="S141" i="87"/>
  <c r="S140" i="87"/>
  <c r="S139" i="87"/>
  <c r="S138" i="87"/>
  <c r="S129" i="87"/>
  <c r="S128" i="87"/>
  <c r="S127" i="87"/>
  <c r="S126" i="87"/>
  <c r="S125" i="87"/>
  <c r="S124" i="87"/>
  <c r="S123" i="87"/>
  <c r="S122" i="87"/>
  <c r="S121" i="87"/>
  <c r="S119" i="87"/>
  <c r="S118" i="87"/>
  <c r="S117" i="87"/>
  <c r="S116" i="87"/>
  <c r="S115" i="87"/>
  <c r="S114" i="87"/>
  <c r="S113" i="87"/>
  <c r="S112" i="87"/>
  <c r="S111" i="87"/>
  <c r="S79" i="87"/>
  <c r="S78" i="87"/>
  <c r="S77" i="87"/>
  <c r="S76" i="87"/>
  <c r="S75" i="87"/>
  <c r="S74" i="87"/>
  <c r="S73" i="87"/>
  <c r="S72" i="87"/>
  <c r="S71" i="87"/>
  <c r="S69" i="87"/>
  <c r="S68" i="87"/>
  <c r="S67" i="87"/>
  <c r="S66" i="87"/>
  <c r="S65" i="87"/>
  <c r="S64" i="87"/>
  <c r="S63" i="87"/>
  <c r="S62" i="87"/>
  <c r="S61" i="87"/>
  <c r="S54" i="87"/>
  <c r="S53" i="87"/>
  <c r="S52" i="87"/>
  <c r="S51" i="87"/>
  <c r="S50" i="87"/>
  <c r="S49" i="87"/>
  <c r="S48" i="87"/>
  <c r="S47" i="87"/>
  <c r="S46" i="87"/>
  <c r="S44" i="87"/>
  <c r="S43" i="87"/>
  <c r="S42" i="87"/>
  <c r="S41" i="87"/>
  <c r="S40" i="87"/>
  <c r="S39" i="87"/>
  <c r="S38" i="87"/>
  <c r="S37" i="87"/>
  <c r="S36" i="87"/>
  <c r="S29" i="87"/>
  <c r="S28" i="87"/>
  <c r="S27" i="87"/>
  <c r="S26" i="87"/>
  <c r="S25" i="87"/>
  <c r="S24" i="87"/>
  <c r="S23" i="87"/>
  <c r="S22" i="87"/>
  <c r="S21" i="87"/>
  <c r="S19" i="87"/>
  <c r="S18" i="87"/>
  <c r="S17" i="87"/>
  <c r="S16" i="87"/>
  <c r="S15" i="87"/>
  <c r="S14" i="87"/>
  <c r="S13" i="87"/>
  <c r="S12" i="87"/>
  <c r="S11" i="87"/>
  <c r="F170" i="69"/>
  <c r="F164" i="69"/>
  <c r="F160" i="69" s="1"/>
  <c r="F135" i="69" s="1"/>
  <c r="F161" i="69"/>
  <c r="F152" i="69"/>
  <c r="F137" i="69"/>
  <c r="F120" i="69"/>
  <c r="F110" i="69"/>
  <c r="F131" i="69" s="1"/>
  <c r="F104" i="69"/>
  <c r="F103" i="69"/>
  <c r="F102" i="69"/>
  <c r="F101" i="69"/>
  <c r="F100" i="69"/>
  <c r="F99" i="69"/>
  <c r="F98" i="69"/>
  <c r="F97" i="69"/>
  <c r="F96" i="69"/>
  <c r="F95" i="69"/>
  <c r="F94" i="69"/>
  <c r="F93" i="69"/>
  <c r="F92" i="69"/>
  <c r="F91" i="69"/>
  <c r="F85" i="69" s="1"/>
  <c r="F106" i="69" s="1"/>
  <c r="F90" i="69"/>
  <c r="F89" i="69"/>
  <c r="F88" i="69"/>
  <c r="F87" i="69"/>
  <c r="F86" i="69"/>
  <c r="F70" i="69"/>
  <c r="F60" i="69"/>
  <c r="F81" i="69" s="1"/>
  <c r="F56" i="69"/>
  <c r="F45" i="69"/>
  <c r="F35" i="69"/>
  <c r="F20" i="69"/>
  <c r="F31" i="69" s="1"/>
  <c r="F10" i="69"/>
  <c r="F170" i="70"/>
  <c r="F164" i="70"/>
  <c r="F161" i="70"/>
  <c r="F160" i="70" s="1"/>
  <c r="F135" i="70" s="1"/>
  <c r="F152" i="70"/>
  <c r="F137" i="70"/>
  <c r="F120" i="70"/>
  <c r="F110" i="70"/>
  <c r="F131" i="70" s="1"/>
  <c r="F104" i="70"/>
  <c r="F103" i="70"/>
  <c r="F102" i="70"/>
  <c r="F101" i="70"/>
  <c r="F100" i="70"/>
  <c r="F99" i="70"/>
  <c r="F98" i="70"/>
  <c r="F95" i="70" s="1"/>
  <c r="F97" i="70"/>
  <c r="F96" i="70"/>
  <c r="F94" i="70"/>
  <c r="F93" i="70"/>
  <c r="F92" i="70"/>
  <c r="F91" i="70"/>
  <c r="F90" i="70"/>
  <c r="F89" i="70"/>
  <c r="F88" i="70"/>
  <c r="F87" i="70"/>
  <c r="F86" i="70"/>
  <c r="F85" i="70" s="1"/>
  <c r="F70" i="70"/>
  <c r="F60" i="70"/>
  <c r="F81" i="70" s="1"/>
  <c r="F45" i="70"/>
  <c r="F35" i="70"/>
  <c r="F56" i="70" s="1"/>
  <c r="F31" i="70"/>
  <c r="F20" i="70"/>
  <c r="F10" i="70"/>
  <c r="F170" i="71"/>
  <c r="F164" i="71"/>
  <c r="F161" i="71"/>
  <c r="F160" i="71" s="1"/>
  <c r="F135" i="71" s="1"/>
  <c r="F152" i="71"/>
  <c r="F137" i="71"/>
  <c r="F120" i="71"/>
  <c r="F110" i="71"/>
  <c r="F131" i="71" s="1"/>
  <c r="F104" i="71"/>
  <c r="F103" i="71"/>
  <c r="F102" i="71"/>
  <c r="F101" i="71"/>
  <c r="F100" i="71"/>
  <c r="F99" i="71"/>
  <c r="F98" i="71"/>
  <c r="F97" i="71"/>
  <c r="F96" i="71"/>
  <c r="F95" i="71" s="1"/>
  <c r="F94" i="71"/>
  <c r="F93" i="71"/>
  <c r="F92" i="71"/>
  <c r="F91" i="71"/>
  <c r="F90" i="71"/>
  <c r="F89" i="71"/>
  <c r="F88" i="71"/>
  <c r="F85" i="71" s="1"/>
  <c r="F87" i="71"/>
  <c r="F86" i="71"/>
  <c r="F70" i="71"/>
  <c r="F60" i="71"/>
  <c r="F81" i="71" s="1"/>
  <c r="F45" i="71"/>
  <c r="F35" i="71"/>
  <c r="F56" i="71" s="1"/>
  <c r="F31" i="71"/>
  <c r="F20" i="71"/>
  <c r="F10" i="71"/>
  <c r="F170" i="30"/>
  <c r="F164" i="30"/>
  <c r="F161" i="30"/>
  <c r="F160" i="30" s="1"/>
  <c r="F135" i="30" s="1"/>
  <c r="F152" i="30"/>
  <c r="F137" i="30"/>
  <c r="F120" i="30"/>
  <c r="F110" i="30"/>
  <c r="F131" i="30" s="1"/>
  <c r="F104" i="30"/>
  <c r="F103" i="30"/>
  <c r="F102" i="30"/>
  <c r="F101" i="30"/>
  <c r="F100" i="30"/>
  <c r="F99" i="30"/>
  <c r="F98" i="30"/>
  <c r="F97" i="30"/>
  <c r="F96" i="30"/>
  <c r="F95" i="30" s="1"/>
  <c r="F94" i="30"/>
  <c r="F93" i="30"/>
  <c r="F92" i="30"/>
  <c r="F91" i="30"/>
  <c r="F90" i="30"/>
  <c r="F89" i="30"/>
  <c r="F88" i="30"/>
  <c r="F87" i="30"/>
  <c r="F86" i="30"/>
  <c r="F85" i="30" s="1"/>
  <c r="F70" i="30"/>
  <c r="F60" i="30"/>
  <c r="F81" i="30" s="1"/>
  <c r="F45" i="30"/>
  <c r="F56" i="30" s="1"/>
  <c r="F35" i="30"/>
  <c r="F31" i="30"/>
  <c r="F20" i="30"/>
  <c r="F10" i="30"/>
  <c r="P5" i="68"/>
  <c r="U5" i="68" s="1"/>
  <c r="P5" i="69"/>
  <c r="U5" i="69" s="1"/>
  <c r="P5" i="71"/>
  <c r="U5" i="71" s="1"/>
  <c r="K5" i="67"/>
  <c r="P5" i="67" s="1"/>
  <c r="U5" i="67" s="1"/>
  <c r="K5" i="68"/>
  <c r="K5" i="69"/>
  <c r="K5" i="70"/>
  <c r="P5" i="70" s="1"/>
  <c r="U5" i="70" s="1"/>
  <c r="K5" i="71"/>
  <c r="K5" i="30"/>
  <c r="P5" i="30" s="1"/>
  <c r="U5" i="30" s="1"/>
  <c r="X5" i="72"/>
  <c r="F5" i="67"/>
  <c r="F5" i="68"/>
  <c r="F5" i="69"/>
  <c r="F5" i="70"/>
  <c r="F5" i="71"/>
  <c r="F5" i="30"/>
  <c r="S31" i="101" l="1"/>
  <c r="T10" i="101"/>
  <c r="T36" i="101"/>
  <c r="T86" i="101"/>
  <c r="S85" i="101"/>
  <c r="T61" i="101"/>
  <c r="S200" i="101"/>
  <c r="X31" i="101"/>
  <c r="Y10" i="101" s="1"/>
  <c r="Y61" i="101"/>
  <c r="X200" i="101"/>
  <c r="X85" i="101"/>
  <c r="Y36" i="101"/>
  <c r="Y86" i="101"/>
  <c r="AE106" i="97"/>
  <c r="S164" i="87"/>
  <c r="AJ131" i="96"/>
  <c r="P164" i="84"/>
  <c r="AF106" i="97"/>
  <c r="AF133" i="97" s="1"/>
  <c r="AF168" i="97" s="1"/>
  <c r="AF177" i="97" s="1"/>
  <c r="AJ81" i="97"/>
  <c r="AJ160" i="96"/>
  <c r="T106" i="97"/>
  <c r="T133" i="97" s="1"/>
  <c r="T168" i="97" s="1"/>
  <c r="AG106" i="97"/>
  <c r="AG133" i="97" s="1"/>
  <c r="AG168" i="97" s="1"/>
  <c r="AG177" i="97" s="1"/>
  <c r="AD106" i="97"/>
  <c r="AM103" i="97" s="1"/>
  <c r="AM106" i="97" s="1"/>
  <c r="AJ31" i="97"/>
  <c r="N27" i="86"/>
  <c r="I27" i="86"/>
  <c r="N50" i="86"/>
  <c r="I50" i="86"/>
  <c r="I73" i="86"/>
  <c r="N73" i="86"/>
  <c r="I112" i="86"/>
  <c r="N112" i="86"/>
  <c r="N121" i="86"/>
  <c r="I121" i="86"/>
  <c r="N129" i="86"/>
  <c r="I129" i="86"/>
  <c r="I145" i="86"/>
  <c r="N145" i="86"/>
  <c r="I155" i="86"/>
  <c r="N155" i="86"/>
  <c r="N172" i="86"/>
  <c r="I172" i="86"/>
  <c r="I28" i="86"/>
  <c r="N28" i="86"/>
  <c r="N51" i="86"/>
  <c r="I51" i="86"/>
  <c r="I74" i="86"/>
  <c r="N74" i="86"/>
  <c r="N113" i="86"/>
  <c r="I113" i="86"/>
  <c r="N122" i="86"/>
  <c r="I122" i="86"/>
  <c r="N138" i="86"/>
  <c r="I138" i="86"/>
  <c r="I146" i="86"/>
  <c r="N146" i="86"/>
  <c r="N156" i="86"/>
  <c r="I156" i="86"/>
  <c r="N173" i="86"/>
  <c r="I173" i="86"/>
  <c r="N21" i="86"/>
  <c r="I21" i="86"/>
  <c r="I29" i="86"/>
  <c r="N29" i="86"/>
  <c r="I52" i="86"/>
  <c r="N52" i="86"/>
  <c r="N75" i="86"/>
  <c r="I75" i="86"/>
  <c r="N114" i="86"/>
  <c r="I114" i="86"/>
  <c r="I123" i="86"/>
  <c r="N123" i="86"/>
  <c r="N139" i="86"/>
  <c r="I139" i="86"/>
  <c r="N147" i="86"/>
  <c r="I147" i="86"/>
  <c r="N157" i="86"/>
  <c r="I157" i="86"/>
  <c r="I174" i="86"/>
  <c r="N174" i="86"/>
  <c r="N22" i="86"/>
  <c r="I22" i="86"/>
  <c r="I53" i="86"/>
  <c r="N53" i="86"/>
  <c r="N76" i="86"/>
  <c r="I76" i="86"/>
  <c r="I115" i="86"/>
  <c r="N115" i="86"/>
  <c r="N124" i="86"/>
  <c r="I124" i="86"/>
  <c r="I140" i="86"/>
  <c r="N140" i="86"/>
  <c r="N148" i="86"/>
  <c r="I148" i="86"/>
  <c r="I158" i="86"/>
  <c r="N158" i="86"/>
  <c r="I175" i="86"/>
  <c r="N175" i="86"/>
  <c r="N23" i="86"/>
  <c r="I23" i="86"/>
  <c r="N46" i="86"/>
  <c r="I46" i="86"/>
  <c r="N54" i="86"/>
  <c r="I54" i="86"/>
  <c r="I77" i="86"/>
  <c r="N77" i="86"/>
  <c r="N116" i="86"/>
  <c r="I116" i="86"/>
  <c r="N125" i="86"/>
  <c r="I125" i="86"/>
  <c r="N141" i="86"/>
  <c r="I141" i="86"/>
  <c r="I149" i="86"/>
  <c r="N149" i="86"/>
  <c r="N162" i="86"/>
  <c r="I162" i="86"/>
  <c r="I24" i="86"/>
  <c r="N24" i="86"/>
  <c r="N47" i="86"/>
  <c r="I47" i="86"/>
  <c r="I78" i="86"/>
  <c r="N78" i="86"/>
  <c r="N117" i="86"/>
  <c r="I117" i="86"/>
  <c r="I126" i="86"/>
  <c r="N126" i="86"/>
  <c r="N142" i="86"/>
  <c r="I142" i="86"/>
  <c r="I150" i="86"/>
  <c r="N150" i="86"/>
  <c r="I163" i="86"/>
  <c r="N163" i="86"/>
  <c r="N25" i="86"/>
  <c r="I25" i="86"/>
  <c r="I48" i="86"/>
  <c r="N48" i="86"/>
  <c r="N71" i="86"/>
  <c r="I71" i="86"/>
  <c r="N79" i="86"/>
  <c r="I79" i="86"/>
  <c r="N118" i="86"/>
  <c r="I118" i="86"/>
  <c r="I127" i="86"/>
  <c r="N127" i="86"/>
  <c r="N143" i="86"/>
  <c r="I143" i="86"/>
  <c r="N153" i="86"/>
  <c r="I153" i="86"/>
  <c r="N165" i="86"/>
  <c r="I165" i="86"/>
  <c r="N26" i="86"/>
  <c r="I26" i="86"/>
  <c r="I49" i="86"/>
  <c r="N49" i="86"/>
  <c r="N72" i="86"/>
  <c r="I72" i="86"/>
  <c r="I111" i="86"/>
  <c r="N111" i="86"/>
  <c r="I119" i="86"/>
  <c r="N119" i="86"/>
  <c r="N128" i="86"/>
  <c r="I128" i="86"/>
  <c r="N144" i="86"/>
  <c r="I144" i="86"/>
  <c r="I154" i="86"/>
  <c r="N154" i="86"/>
  <c r="N166" i="86"/>
  <c r="I166" i="86"/>
  <c r="I22" i="85"/>
  <c r="N22" i="85"/>
  <c r="N53" i="85"/>
  <c r="I53" i="85"/>
  <c r="I76" i="85"/>
  <c r="N76" i="85"/>
  <c r="I115" i="85"/>
  <c r="N115" i="85"/>
  <c r="N124" i="85"/>
  <c r="I124" i="85"/>
  <c r="N140" i="85"/>
  <c r="I140" i="85"/>
  <c r="N148" i="85"/>
  <c r="I148" i="85"/>
  <c r="N158" i="85"/>
  <c r="I158" i="85"/>
  <c r="I175" i="85"/>
  <c r="N175" i="85"/>
  <c r="N23" i="85"/>
  <c r="I23" i="85"/>
  <c r="N46" i="85"/>
  <c r="I46" i="85"/>
  <c r="N54" i="85"/>
  <c r="I54" i="85"/>
  <c r="I77" i="85"/>
  <c r="N77" i="85"/>
  <c r="N116" i="85"/>
  <c r="I116" i="85"/>
  <c r="I125" i="85"/>
  <c r="N125" i="85"/>
  <c r="I141" i="85"/>
  <c r="N141" i="85"/>
  <c r="I149" i="85"/>
  <c r="N149" i="85"/>
  <c r="N162" i="85"/>
  <c r="I162" i="85"/>
  <c r="I24" i="85"/>
  <c r="N24" i="85"/>
  <c r="I47" i="85"/>
  <c r="N47" i="85"/>
  <c r="N78" i="85"/>
  <c r="I78" i="85"/>
  <c r="I117" i="85"/>
  <c r="N117" i="85"/>
  <c r="I126" i="85"/>
  <c r="N126" i="85"/>
  <c r="N142" i="85"/>
  <c r="I142" i="85"/>
  <c r="I150" i="85"/>
  <c r="N150" i="85"/>
  <c r="N163" i="85"/>
  <c r="I163" i="85"/>
  <c r="N25" i="85"/>
  <c r="I25" i="85"/>
  <c r="I48" i="85"/>
  <c r="N48" i="85"/>
  <c r="N71" i="85"/>
  <c r="I71" i="85"/>
  <c r="N79" i="85"/>
  <c r="I79" i="85"/>
  <c r="I118" i="85"/>
  <c r="N118" i="85"/>
  <c r="N127" i="85"/>
  <c r="I127" i="85"/>
  <c r="I143" i="85"/>
  <c r="N143" i="85"/>
  <c r="I153" i="85"/>
  <c r="N153" i="85"/>
  <c r="N165" i="85"/>
  <c r="I165" i="85"/>
  <c r="I26" i="85"/>
  <c r="N26" i="85"/>
  <c r="I49" i="85"/>
  <c r="N49" i="85"/>
  <c r="I72" i="85"/>
  <c r="N72" i="85"/>
  <c r="N111" i="85"/>
  <c r="I111" i="85"/>
  <c r="I119" i="85"/>
  <c r="N119" i="85"/>
  <c r="N128" i="85"/>
  <c r="I128" i="85"/>
  <c r="I144" i="85"/>
  <c r="N144" i="85"/>
  <c r="I154" i="85"/>
  <c r="N154" i="85"/>
  <c r="N166" i="85"/>
  <c r="I166" i="85"/>
  <c r="N27" i="85"/>
  <c r="I27" i="85"/>
  <c r="N50" i="85"/>
  <c r="I50" i="85"/>
  <c r="I73" i="85"/>
  <c r="N73" i="85"/>
  <c r="N112" i="85"/>
  <c r="I112" i="85"/>
  <c r="I121" i="85"/>
  <c r="N121" i="85"/>
  <c r="N129" i="85"/>
  <c r="I129" i="85"/>
  <c r="I145" i="85"/>
  <c r="N145" i="85"/>
  <c r="N155" i="85"/>
  <c r="I155" i="85"/>
  <c r="N172" i="85"/>
  <c r="I172" i="85"/>
  <c r="N28" i="85"/>
  <c r="I28" i="85"/>
  <c r="N51" i="85"/>
  <c r="I51" i="85"/>
  <c r="N74" i="85"/>
  <c r="I74" i="85"/>
  <c r="N113" i="85"/>
  <c r="I113" i="85"/>
  <c r="I122" i="85"/>
  <c r="N122" i="85"/>
  <c r="N138" i="85"/>
  <c r="I138" i="85"/>
  <c r="I146" i="85"/>
  <c r="N146" i="85"/>
  <c r="N156" i="85"/>
  <c r="I156" i="85"/>
  <c r="N173" i="85"/>
  <c r="I173" i="85"/>
  <c r="N21" i="85"/>
  <c r="I21" i="85"/>
  <c r="I29" i="85"/>
  <c r="N29" i="85"/>
  <c r="I52" i="85"/>
  <c r="N52" i="85"/>
  <c r="N75" i="85"/>
  <c r="I75" i="85"/>
  <c r="I114" i="85"/>
  <c r="N114" i="85"/>
  <c r="I123" i="85"/>
  <c r="N123" i="85"/>
  <c r="N139" i="85"/>
  <c r="I139" i="85"/>
  <c r="N147" i="85"/>
  <c r="I147" i="85"/>
  <c r="N157" i="85"/>
  <c r="I157" i="85"/>
  <c r="N174" i="85"/>
  <c r="I174" i="85"/>
  <c r="N25" i="84"/>
  <c r="I25" i="84"/>
  <c r="N48" i="84"/>
  <c r="I48" i="84"/>
  <c r="N71" i="84"/>
  <c r="I71" i="84"/>
  <c r="N79" i="84"/>
  <c r="I79" i="84"/>
  <c r="N118" i="84"/>
  <c r="I118" i="84"/>
  <c r="N127" i="84"/>
  <c r="I127" i="84"/>
  <c r="N143" i="84"/>
  <c r="I143" i="84"/>
  <c r="N153" i="84"/>
  <c r="I153" i="84"/>
  <c r="N165" i="84"/>
  <c r="I165" i="84"/>
  <c r="N26" i="84"/>
  <c r="I26" i="84"/>
  <c r="N49" i="84"/>
  <c r="I49" i="84"/>
  <c r="N72" i="84"/>
  <c r="I72" i="84"/>
  <c r="N111" i="84"/>
  <c r="I111" i="84"/>
  <c r="I119" i="84"/>
  <c r="N119" i="84"/>
  <c r="I128" i="84"/>
  <c r="N128" i="84"/>
  <c r="I144" i="84"/>
  <c r="N144" i="84"/>
  <c r="N154" i="84"/>
  <c r="I154" i="84"/>
  <c r="I166" i="84"/>
  <c r="N166" i="84"/>
  <c r="N27" i="84"/>
  <c r="I27" i="84"/>
  <c r="I50" i="84"/>
  <c r="N50" i="84"/>
  <c r="I73" i="84"/>
  <c r="N73" i="84"/>
  <c r="I112" i="84"/>
  <c r="N112" i="84"/>
  <c r="I121" i="84"/>
  <c r="N121" i="84"/>
  <c r="I129" i="84"/>
  <c r="N129" i="84"/>
  <c r="I145" i="84"/>
  <c r="N145" i="84"/>
  <c r="N155" i="84"/>
  <c r="I155" i="84"/>
  <c r="N172" i="84"/>
  <c r="I172" i="84"/>
  <c r="N28" i="84"/>
  <c r="I28" i="84"/>
  <c r="N51" i="84"/>
  <c r="I51" i="84"/>
  <c r="N74" i="84"/>
  <c r="I74" i="84"/>
  <c r="N113" i="84"/>
  <c r="I113" i="84"/>
  <c r="N122" i="84"/>
  <c r="I122" i="84"/>
  <c r="N138" i="84"/>
  <c r="I138" i="84"/>
  <c r="I146" i="84"/>
  <c r="N146" i="84"/>
  <c r="N156" i="84"/>
  <c r="I156" i="84"/>
  <c r="N173" i="84"/>
  <c r="I173" i="84"/>
  <c r="N21" i="84"/>
  <c r="I21" i="84"/>
  <c r="N29" i="84"/>
  <c r="I29" i="84"/>
  <c r="I52" i="84"/>
  <c r="N52" i="84"/>
  <c r="N75" i="84"/>
  <c r="I75" i="84"/>
  <c r="N114" i="84"/>
  <c r="I114" i="84"/>
  <c r="N123" i="84"/>
  <c r="I123" i="84"/>
  <c r="N139" i="84"/>
  <c r="I139" i="84"/>
  <c r="I147" i="84"/>
  <c r="N147" i="84"/>
  <c r="I157" i="84"/>
  <c r="N157" i="84"/>
  <c r="I174" i="84"/>
  <c r="N174" i="84"/>
  <c r="N22" i="84"/>
  <c r="I22" i="84"/>
  <c r="I53" i="84"/>
  <c r="N53" i="84"/>
  <c r="I76" i="84"/>
  <c r="N76" i="84"/>
  <c r="N115" i="84"/>
  <c r="I115" i="84"/>
  <c r="I124" i="84"/>
  <c r="N124" i="84"/>
  <c r="I140" i="84"/>
  <c r="N140" i="84"/>
  <c r="I148" i="84"/>
  <c r="N148" i="84"/>
  <c r="I158" i="84"/>
  <c r="N158" i="84"/>
  <c r="I175" i="84"/>
  <c r="N175" i="84"/>
  <c r="N23" i="84"/>
  <c r="I23" i="84"/>
  <c r="N46" i="84"/>
  <c r="I46" i="84"/>
  <c r="N54" i="84"/>
  <c r="I54" i="84"/>
  <c r="I77" i="84"/>
  <c r="N77" i="84"/>
  <c r="I116" i="84"/>
  <c r="N116" i="84"/>
  <c r="I125" i="84"/>
  <c r="N125" i="84"/>
  <c r="I141" i="84"/>
  <c r="N141" i="84"/>
  <c r="I149" i="84"/>
  <c r="N149" i="84"/>
  <c r="N162" i="84"/>
  <c r="I162" i="84"/>
  <c r="N24" i="84"/>
  <c r="I24" i="84"/>
  <c r="N47" i="84"/>
  <c r="I47" i="84"/>
  <c r="I78" i="84"/>
  <c r="N78" i="84"/>
  <c r="N117" i="84"/>
  <c r="I117" i="84"/>
  <c r="N126" i="84"/>
  <c r="I126" i="84"/>
  <c r="N142" i="84"/>
  <c r="I142" i="84"/>
  <c r="I150" i="84"/>
  <c r="N150" i="84"/>
  <c r="I163" i="84"/>
  <c r="N163" i="84"/>
  <c r="I28" i="83"/>
  <c r="N28" i="83"/>
  <c r="I51" i="83"/>
  <c r="N51" i="83"/>
  <c r="N74" i="83"/>
  <c r="I74" i="83"/>
  <c r="I113" i="83"/>
  <c r="N113" i="83"/>
  <c r="N122" i="83"/>
  <c r="I122" i="83"/>
  <c r="N138" i="83"/>
  <c r="I138" i="83"/>
  <c r="I146" i="83"/>
  <c r="N146" i="83"/>
  <c r="N156" i="83"/>
  <c r="I156" i="83"/>
  <c r="N173" i="83"/>
  <c r="I173" i="83"/>
  <c r="N21" i="83"/>
  <c r="I21" i="83"/>
  <c r="N29" i="83"/>
  <c r="I29" i="83"/>
  <c r="I52" i="83"/>
  <c r="N52" i="83"/>
  <c r="I75" i="83"/>
  <c r="N75" i="83"/>
  <c r="I114" i="83"/>
  <c r="N114" i="83"/>
  <c r="N123" i="83"/>
  <c r="I123" i="83"/>
  <c r="N139" i="83"/>
  <c r="I139" i="83"/>
  <c r="I147" i="83"/>
  <c r="N147" i="83"/>
  <c r="N157" i="83"/>
  <c r="I157" i="83"/>
  <c r="N174" i="83"/>
  <c r="I174" i="83"/>
  <c r="N22" i="83"/>
  <c r="I22" i="83"/>
  <c r="N53" i="83"/>
  <c r="I53" i="83"/>
  <c r="I76" i="83"/>
  <c r="N76" i="83"/>
  <c r="N115" i="83"/>
  <c r="I115" i="83"/>
  <c r="I124" i="83"/>
  <c r="N124" i="83"/>
  <c r="N140" i="83"/>
  <c r="I140" i="83"/>
  <c r="I148" i="83"/>
  <c r="N148" i="83"/>
  <c r="N158" i="83"/>
  <c r="I158" i="83"/>
  <c r="N175" i="83"/>
  <c r="I175" i="83"/>
  <c r="I23" i="83"/>
  <c r="N23" i="83"/>
  <c r="N46" i="83"/>
  <c r="I46" i="83"/>
  <c r="N54" i="83"/>
  <c r="I54" i="83"/>
  <c r="N77" i="83"/>
  <c r="I77" i="83"/>
  <c r="N116" i="83"/>
  <c r="I116" i="83"/>
  <c r="I125" i="83"/>
  <c r="N125" i="83"/>
  <c r="N141" i="83"/>
  <c r="I141" i="83"/>
  <c r="I149" i="83"/>
  <c r="N149" i="83"/>
  <c r="I24" i="83"/>
  <c r="N24" i="83"/>
  <c r="I47" i="83"/>
  <c r="N47" i="83"/>
  <c r="N78" i="83"/>
  <c r="I78" i="83"/>
  <c r="I117" i="83"/>
  <c r="N117" i="83"/>
  <c r="N126" i="83"/>
  <c r="I126" i="83"/>
  <c r="I142" i="83"/>
  <c r="N142" i="83"/>
  <c r="I150" i="83"/>
  <c r="N150" i="83"/>
  <c r="N25" i="83"/>
  <c r="I25" i="83"/>
  <c r="I48" i="83"/>
  <c r="N48" i="83"/>
  <c r="I71" i="83"/>
  <c r="N71" i="83"/>
  <c r="I79" i="83"/>
  <c r="N79" i="83"/>
  <c r="N118" i="83"/>
  <c r="I118" i="83"/>
  <c r="N127" i="83"/>
  <c r="I127" i="83"/>
  <c r="N143" i="83"/>
  <c r="I143" i="83"/>
  <c r="N153" i="83"/>
  <c r="I153" i="83"/>
  <c r="I165" i="83"/>
  <c r="N165" i="83"/>
  <c r="N26" i="83"/>
  <c r="I26" i="83"/>
  <c r="N49" i="83"/>
  <c r="I49" i="83"/>
  <c r="N72" i="83"/>
  <c r="I72" i="83"/>
  <c r="N111" i="83"/>
  <c r="I111" i="83"/>
  <c r="N119" i="83"/>
  <c r="I119" i="83"/>
  <c r="I128" i="83"/>
  <c r="N128" i="83"/>
  <c r="N144" i="83"/>
  <c r="I144" i="83"/>
  <c r="N154" i="83"/>
  <c r="I154" i="83"/>
  <c r="I166" i="83"/>
  <c r="N166" i="83"/>
  <c r="I27" i="83"/>
  <c r="N27" i="83"/>
  <c r="N50" i="83"/>
  <c r="I50" i="83"/>
  <c r="N73" i="83"/>
  <c r="I73" i="83"/>
  <c r="N112" i="83"/>
  <c r="I112" i="83"/>
  <c r="I121" i="83"/>
  <c r="N121" i="83"/>
  <c r="I129" i="83"/>
  <c r="N129" i="83"/>
  <c r="N145" i="83"/>
  <c r="I145" i="83"/>
  <c r="N155" i="83"/>
  <c r="I155" i="83"/>
  <c r="I172" i="83"/>
  <c r="N172" i="83"/>
  <c r="I111" i="82"/>
  <c r="N111" i="82"/>
  <c r="N27" i="82"/>
  <c r="I27" i="82"/>
  <c r="N50" i="82"/>
  <c r="I50" i="82"/>
  <c r="N73" i="82"/>
  <c r="I73" i="82"/>
  <c r="N112" i="82"/>
  <c r="I112" i="82"/>
  <c r="N121" i="82"/>
  <c r="I121" i="82"/>
  <c r="N129" i="82"/>
  <c r="I129" i="82"/>
  <c r="N150" i="82"/>
  <c r="I150" i="82"/>
  <c r="I163" i="82"/>
  <c r="N163" i="82"/>
  <c r="I143" i="82"/>
  <c r="N143" i="82"/>
  <c r="N149" i="82"/>
  <c r="I149" i="82"/>
  <c r="I28" i="82"/>
  <c r="N28" i="82"/>
  <c r="I51" i="82"/>
  <c r="N51" i="82"/>
  <c r="N74" i="82"/>
  <c r="I74" i="82"/>
  <c r="N113" i="82"/>
  <c r="I113" i="82"/>
  <c r="I122" i="82"/>
  <c r="N122" i="82"/>
  <c r="N138" i="82"/>
  <c r="I138" i="82"/>
  <c r="I153" i="82"/>
  <c r="N153" i="82"/>
  <c r="N165" i="82"/>
  <c r="I165" i="82"/>
  <c r="I145" i="82"/>
  <c r="N145" i="82"/>
  <c r="N26" i="82"/>
  <c r="I26" i="82"/>
  <c r="N128" i="82"/>
  <c r="I128" i="82"/>
  <c r="I142" i="82"/>
  <c r="N142" i="82"/>
  <c r="N21" i="82"/>
  <c r="I21" i="82"/>
  <c r="N29" i="82"/>
  <c r="I29" i="82"/>
  <c r="I52" i="82"/>
  <c r="N52" i="82"/>
  <c r="I75" i="82"/>
  <c r="N75" i="82"/>
  <c r="I114" i="82"/>
  <c r="N114" i="82"/>
  <c r="I123" i="82"/>
  <c r="N123" i="82"/>
  <c r="N140" i="82"/>
  <c r="I140" i="82"/>
  <c r="I154" i="82"/>
  <c r="N154" i="82"/>
  <c r="P164" i="82"/>
  <c r="I166" i="82"/>
  <c r="N166" i="82"/>
  <c r="I72" i="82"/>
  <c r="N72" i="82"/>
  <c r="N22" i="82"/>
  <c r="I22" i="82"/>
  <c r="N53" i="82"/>
  <c r="I53" i="82"/>
  <c r="I76" i="82"/>
  <c r="N76" i="82"/>
  <c r="I115" i="82"/>
  <c r="N115" i="82"/>
  <c r="N124" i="82"/>
  <c r="I124" i="82"/>
  <c r="I144" i="82"/>
  <c r="N144" i="82"/>
  <c r="I155" i="82"/>
  <c r="N155" i="82"/>
  <c r="N172" i="82"/>
  <c r="I172" i="82"/>
  <c r="I162" i="82"/>
  <c r="N162" i="82"/>
  <c r="I23" i="82"/>
  <c r="N23" i="82"/>
  <c r="N46" i="82"/>
  <c r="I46" i="82"/>
  <c r="N54" i="82"/>
  <c r="I54" i="82"/>
  <c r="N77" i="82"/>
  <c r="I77" i="82"/>
  <c r="N116" i="82"/>
  <c r="I116" i="82"/>
  <c r="N125" i="82"/>
  <c r="I125" i="82"/>
  <c r="N146" i="82"/>
  <c r="I146" i="82"/>
  <c r="I156" i="82"/>
  <c r="N156" i="82"/>
  <c r="I173" i="82"/>
  <c r="N173" i="82"/>
  <c r="I24" i="82"/>
  <c r="N24" i="82"/>
  <c r="I47" i="82"/>
  <c r="N47" i="82"/>
  <c r="N78" i="82"/>
  <c r="I78" i="82"/>
  <c r="N117" i="82"/>
  <c r="I117" i="82"/>
  <c r="I126" i="82"/>
  <c r="N126" i="82"/>
  <c r="N147" i="82"/>
  <c r="I147" i="82"/>
  <c r="I157" i="82"/>
  <c r="N157" i="82"/>
  <c r="I174" i="82"/>
  <c r="N174" i="82"/>
  <c r="N139" i="82"/>
  <c r="I139" i="82"/>
  <c r="N49" i="82"/>
  <c r="I49" i="82"/>
  <c r="I119" i="82"/>
  <c r="N119" i="82"/>
  <c r="N25" i="82"/>
  <c r="I25" i="82"/>
  <c r="I48" i="82"/>
  <c r="N48" i="82"/>
  <c r="I71" i="82"/>
  <c r="N71" i="82"/>
  <c r="I79" i="82"/>
  <c r="N79" i="82"/>
  <c r="I118" i="82"/>
  <c r="N118" i="82"/>
  <c r="I127" i="82"/>
  <c r="N127" i="82"/>
  <c r="N148" i="82"/>
  <c r="I148" i="82"/>
  <c r="N158" i="82"/>
  <c r="I158" i="82"/>
  <c r="N175" i="82"/>
  <c r="I175" i="82"/>
  <c r="I141" i="82"/>
  <c r="N141" i="82"/>
  <c r="I21" i="81"/>
  <c r="N21" i="81"/>
  <c r="I29" i="81"/>
  <c r="N29" i="81"/>
  <c r="N52" i="81"/>
  <c r="I52" i="81"/>
  <c r="N75" i="81"/>
  <c r="I75" i="81"/>
  <c r="I114" i="81"/>
  <c r="N114" i="81"/>
  <c r="N123" i="81"/>
  <c r="I123" i="81"/>
  <c r="I139" i="81"/>
  <c r="N139" i="81"/>
  <c r="N147" i="81"/>
  <c r="I147" i="81"/>
  <c r="N157" i="81"/>
  <c r="I157" i="81"/>
  <c r="I174" i="81"/>
  <c r="N174" i="81"/>
  <c r="I22" i="81"/>
  <c r="N22" i="81"/>
  <c r="I53" i="81"/>
  <c r="N53" i="81"/>
  <c r="N76" i="81"/>
  <c r="I76" i="81"/>
  <c r="N115" i="81"/>
  <c r="I115" i="81"/>
  <c r="I124" i="81"/>
  <c r="N124" i="81"/>
  <c r="I140" i="81"/>
  <c r="N140" i="81"/>
  <c r="N148" i="81"/>
  <c r="I148" i="81"/>
  <c r="N158" i="81"/>
  <c r="I158" i="81"/>
  <c r="I175" i="81"/>
  <c r="N175" i="81"/>
  <c r="N23" i="81"/>
  <c r="I23" i="81"/>
  <c r="I46" i="81"/>
  <c r="N46" i="81"/>
  <c r="I54" i="81"/>
  <c r="N54" i="81"/>
  <c r="N77" i="81"/>
  <c r="I77" i="81"/>
  <c r="I116" i="81"/>
  <c r="N116" i="81"/>
  <c r="I125" i="81"/>
  <c r="N125" i="81"/>
  <c r="N141" i="81"/>
  <c r="I141" i="81"/>
  <c r="I149" i="81"/>
  <c r="N149" i="81"/>
  <c r="N162" i="81"/>
  <c r="I162" i="81"/>
  <c r="N24" i="81"/>
  <c r="I24" i="81"/>
  <c r="I47" i="81"/>
  <c r="N47" i="81"/>
  <c r="N78" i="81"/>
  <c r="I78" i="81"/>
  <c r="I117" i="81"/>
  <c r="N117" i="81"/>
  <c r="I126" i="81"/>
  <c r="N126" i="81"/>
  <c r="N142" i="81"/>
  <c r="I142" i="81"/>
  <c r="I150" i="81"/>
  <c r="N150" i="81"/>
  <c r="I163" i="81"/>
  <c r="N163" i="81"/>
  <c r="I25" i="81"/>
  <c r="N25" i="81"/>
  <c r="N48" i="81"/>
  <c r="I48" i="81"/>
  <c r="I71" i="81"/>
  <c r="N71" i="81"/>
  <c r="N79" i="81"/>
  <c r="I79" i="81"/>
  <c r="I118" i="81"/>
  <c r="N118" i="81"/>
  <c r="N127" i="81"/>
  <c r="I127" i="81"/>
  <c r="N143" i="81"/>
  <c r="I143" i="81"/>
  <c r="N153" i="81"/>
  <c r="I153" i="81"/>
  <c r="N165" i="81"/>
  <c r="I165" i="81"/>
  <c r="I26" i="81"/>
  <c r="N26" i="81"/>
  <c r="I49" i="81"/>
  <c r="N49" i="81"/>
  <c r="I72" i="81"/>
  <c r="N72" i="81"/>
  <c r="N111" i="81"/>
  <c r="I111" i="81"/>
  <c r="N119" i="81"/>
  <c r="I119" i="81"/>
  <c r="N128" i="81"/>
  <c r="I128" i="81"/>
  <c r="N144" i="81"/>
  <c r="I144" i="81"/>
  <c r="N154" i="81"/>
  <c r="I154" i="81"/>
  <c r="N166" i="81"/>
  <c r="I166" i="81"/>
  <c r="I27" i="81"/>
  <c r="N27" i="81"/>
  <c r="I50" i="81"/>
  <c r="N50" i="81"/>
  <c r="I73" i="81"/>
  <c r="N73" i="81"/>
  <c r="N112" i="81"/>
  <c r="I112" i="81"/>
  <c r="I121" i="81"/>
  <c r="N121" i="81"/>
  <c r="I129" i="81"/>
  <c r="N129" i="81"/>
  <c r="N145" i="81"/>
  <c r="I145" i="81"/>
  <c r="N155" i="81"/>
  <c r="I155" i="81"/>
  <c r="N172" i="81"/>
  <c r="I172" i="81"/>
  <c r="N28" i="81"/>
  <c r="I28" i="81"/>
  <c r="N51" i="81"/>
  <c r="I51" i="81"/>
  <c r="I74" i="81"/>
  <c r="N74" i="81"/>
  <c r="I113" i="81"/>
  <c r="N113" i="81"/>
  <c r="I122" i="81"/>
  <c r="N122" i="81"/>
  <c r="I138" i="81"/>
  <c r="N138" i="81"/>
  <c r="N146" i="81"/>
  <c r="I146" i="81"/>
  <c r="N156" i="81"/>
  <c r="I156" i="81"/>
  <c r="N173" i="81"/>
  <c r="I173" i="81"/>
  <c r="I24" i="80"/>
  <c r="N24" i="80"/>
  <c r="I47" i="80"/>
  <c r="N47" i="80"/>
  <c r="N78" i="80"/>
  <c r="I78" i="80"/>
  <c r="I117" i="80"/>
  <c r="N117" i="80"/>
  <c r="N126" i="80"/>
  <c r="I126" i="80"/>
  <c r="I142" i="80"/>
  <c r="N142" i="80"/>
  <c r="N150" i="80"/>
  <c r="I150" i="80"/>
  <c r="I163" i="80"/>
  <c r="N163" i="80"/>
  <c r="N25" i="80"/>
  <c r="I25" i="80"/>
  <c r="I48" i="80"/>
  <c r="N48" i="80"/>
  <c r="N71" i="80"/>
  <c r="I71" i="80"/>
  <c r="N79" i="80"/>
  <c r="I79" i="80"/>
  <c r="N118" i="80"/>
  <c r="I118" i="80"/>
  <c r="N127" i="80"/>
  <c r="I127" i="80"/>
  <c r="I143" i="80"/>
  <c r="N143" i="80"/>
  <c r="N153" i="80"/>
  <c r="I153" i="80"/>
  <c r="N165" i="80"/>
  <c r="I165" i="80"/>
  <c r="N26" i="80"/>
  <c r="I26" i="80"/>
  <c r="I49" i="80"/>
  <c r="N49" i="80"/>
  <c r="I72" i="80"/>
  <c r="N72" i="80"/>
  <c r="N111" i="80"/>
  <c r="I111" i="80"/>
  <c r="N119" i="80"/>
  <c r="I119" i="80"/>
  <c r="I128" i="80"/>
  <c r="N128" i="80"/>
  <c r="I144" i="80"/>
  <c r="N144" i="80"/>
  <c r="N154" i="80"/>
  <c r="I154" i="80"/>
  <c r="N166" i="80"/>
  <c r="I166" i="80"/>
  <c r="I27" i="80"/>
  <c r="N27" i="80"/>
  <c r="I50" i="80"/>
  <c r="N50" i="80"/>
  <c r="I73" i="80"/>
  <c r="N73" i="80"/>
  <c r="N112" i="80"/>
  <c r="I112" i="80"/>
  <c r="I121" i="80"/>
  <c r="N121" i="80"/>
  <c r="I129" i="80"/>
  <c r="N129" i="80"/>
  <c r="I145" i="80"/>
  <c r="N145" i="80"/>
  <c r="N155" i="80"/>
  <c r="I155" i="80"/>
  <c r="N172" i="80"/>
  <c r="I172" i="80"/>
  <c r="I28" i="80"/>
  <c r="N28" i="80"/>
  <c r="I51" i="80"/>
  <c r="N51" i="80"/>
  <c r="N74" i="80"/>
  <c r="I74" i="80"/>
  <c r="I113" i="80"/>
  <c r="N113" i="80"/>
  <c r="N122" i="80"/>
  <c r="I122" i="80"/>
  <c r="N138" i="80"/>
  <c r="I138" i="80"/>
  <c r="N146" i="80"/>
  <c r="I146" i="80"/>
  <c r="N156" i="80"/>
  <c r="I156" i="80"/>
  <c r="N173" i="80"/>
  <c r="I173" i="80"/>
  <c r="N21" i="80"/>
  <c r="I21" i="80"/>
  <c r="N29" i="80"/>
  <c r="I29" i="80"/>
  <c r="I52" i="80"/>
  <c r="N52" i="80"/>
  <c r="N75" i="80"/>
  <c r="I75" i="80"/>
  <c r="N114" i="80"/>
  <c r="I114" i="80"/>
  <c r="N123" i="80"/>
  <c r="I123" i="80"/>
  <c r="N139" i="80"/>
  <c r="I139" i="80"/>
  <c r="N147" i="80"/>
  <c r="I147" i="80"/>
  <c r="N157" i="80"/>
  <c r="I157" i="80"/>
  <c r="I174" i="80"/>
  <c r="N174" i="80"/>
  <c r="N22" i="80"/>
  <c r="I22" i="80"/>
  <c r="N53" i="80"/>
  <c r="I53" i="80"/>
  <c r="I76" i="80"/>
  <c r="N76" i="80"/>
  <c r="N115" i="80"/>
  <c r="I115" i="80"/>
  <c r="I124" i="80"/>
  <c r="N124" i="80"/>
  <c r="I140" i="80"/>
  <c r="N140" i="80"/>
  <c r="N148" i="80"/>
  <c r="I148" i="80"/>
  <c r="N158" i="80"/>
  <c r="I158" i="80"/>
  <c r="I175" i="80"/>
  <c r="N175" i="80"/>
  <c r="P23" i="98"/>
  <c r="Z23" i="98" s="1"/>
  <c r="AA23" i="98" s="1"/>
  <c r="I23" i="80"/>
  <c r="N23" i="80"/>
  <c r="P46" i="98"/>
  <c r="N46" i="80"/>
  <c r="I46" i="80"/>
  <c r="P54" i="98"/>
  <c r="N54" i="80"/>
  <c r="I54" i="80"/>
  <c r="P77" i="98"/>
  <c r="I77" i="80"/>
  <c r="N77" i="80"/>
  <c r="P116" i="98"/>
  <c r="Q116" i="98" s="1"/>
  <c r="N116" i="80"/>
  <c r="I116" i="80"/>
  <c r="P125" i="98"/>
  <c r="I125" i="80"/>
  <c r="N125" i="80"/>
  <c r="P141" i="98"/>
  <c r="U141" i="98" s="1"/>
  <c r="V141" i="98" s="1"/>
  <c r="I141" i="80"/>
  <c r="N141" i="80"/>
  <c r="P149" i="98"/>
  <c r="Z149" i="98" s="1"/>
  <c r="AA149" i="98" s="1"/>
  <c r="N149" i="80"/>
  <c r="I149" i="80"/>
  <c r="P162" i="98"/>
  <c r="Z162" i="98" s="1"/>
  <c r="AA162" i="98" s="1"/>
  <c r="I162" i="80"/>
  <c r="N162" i="80"/>
  <c r="N22" i="78"/>
  <c r="I22" i="78"/>
  <c r="I53" i="78"/>
  <c r="N53" i="78"/>
  <c r="I76" i="78"/>
  <c r="N76" i="78"/>
  <c r="I115" i="78"/>
  <c r="N115" i="78"/>
  <c r="I124" i="78"/>
  <c r="N124" i="78"/>
  <c r="N140" i="78"/>
  <c r="I140" i="78"/>
  <c r="N148" i="78"/>
  <c r="I148" i="78"/>
  <c r="I158" i="78"/>
  <c r="N158" i="78"/>
  <c r="I175" i="78"/>
  <c r="N175" i="78"/>
  <c r="I23" i="78"/>
  <c r="N23" i="78"/>
  <c r="N46" i="78"/>
  <c r="I46" i="78"/>
  <c r="I54" i="78"/>
  <c r="N54" i="78"/>
  <c r="I77" i="78"/>
  <c r="N77" i="78"/>
  <c r="I116" i="78"/>
  <c r="N116" i="78"/>
  <c r="N125" i="78"/>
  <c r="I125" i="78"/>
  <c r="N141" i="78"/>
  <c r="I141" i="78"/>
  <c r="I149" i="78"/>
  <c r="N149" i="78"/>
  <c r="N162" i="78"/>
  <c r="I162" i="78"/>
  <c r="N24" i="78"/>
  <c r="I24" i="78"/>
  <c r="N47" i="78"/>
  <c r="I47" i="78"/>
  <c r="N78" i="78"/>
  <c r="I78" i="78"/>
  <c r="N117" i="78"/>
  <c r="I117" i="78"/>
  <c r="N126" i="78"/>
  <c r="I126" i="78"/>
  <c r="N142" i="78"/>
  <c r="I142" i="78"/>
  <c r="I150" i="78"/>
  <c r="N150" i="78"/>
  <c r="I163" i="78"/>
  <c r="N163" i="78"/>
  <c r="I25" i="78"/>
  <c r="N25" i="78"/>
  <c r="N48" i="78"/>
  <c r="I48" i="78"/>
  <c r="N71" i="78"/>
  <c r="I71" i="78"/>
  <c r="N79" i="78"/>
  <c r="I79" i="78"/>
  <c r="N118" i="78"/>
  <c r="I118" i="78"/>
  <c r="I127" i="78"/>
  <c r="N127" i="78"/>
  <c r="I143" i="78"/>
  <c r="N143" i="78"/>
  <c r="N153" i="78"/>
  <c r="I153" i="78"/>
  <c r="N165" i="78"/>
  <c r="I165" i="78"/>
  <c r="N26" i="78"/>
  <c r="I26" i="78"/>
  <c r="I49" i="78"/>
  <c r="N49" i="78"/>
  <c r="I72" i="78"/>
  <c r="N72" i="78"/>
  <c r="N111" i="78"/>
  <c r="I111" i="78"/>
  <c r="I119" i="78"/>
  <c r="N119" i="78"/>
  <c r="I128" i="78"/>
  <c r="N128" i="78"/>
  <c r="I144" i="78"/>
  <c r="N144" i="78"/>
  <c r="I154" i="78"/>
  <c r="N154" i="78"/>
  <c r="N166" i="78"/>
  <c r="I166" i="78"/>
  <c r="N27" i="78"/>
  <c r="I27" i="78"/>
  <c r="N50" i="78"/>
  <c r="I50" i="78"/>
  <c r="I73" i="78"/>
  <c r="N73" i="78"/>
  <c r="I112" i="78"/>
  <c r="N112" i="78"/>
  <c r="N121" i="78"/>
  <c r="I121" i="78"/>
  <c r="N129" i="78"/>
  <c r="I129" i="78"/>
  <c r="I145" i="78"/>
  <c r="N145" i="78"/>
  <c r="I155" i="78"/>
  <c r="N155" i="78"/>
  <c r="N172" i="78"/>
  <c r="I172" i="78"/>
  <c r="N28" i="78"/>
  <c r="I28" i="78"/>
  <c r="N51" i="78"/>
  <c r="I51" i="78"/>
  <c r="N74" i="78"/>
  <c r="I74" i="78"/>
  <c r="N113" i="78"/>
  <c r="I113" i="78"/>
  <c r="N122" i="78"/>
  <c r="I122" i="78"/>
  <c r="N138" i="78"/>
  <c r="I138" i="78"/>
  <c r="I146" i="78"/>
  <c r="N146" i="78"/>
  <c r="N156" i="78"/>
  <c r="I156" i="78"/>
  <c r="N173" i="78"/>
  <c r="I173" i="78"/>
  <c r="N21" i="78"/>
  <c r="I21" i="78"/>
  <c r="I29" i="78"/>
  <c r="N29" i="78"/>
  <c r="N52" i="78"/>
  <c r="I52" i="78"/>
  <c r="N75" i="78"/>
  <c r="I75" i="78"/>
  <c r="N114" i="78"/>
  <c r="I114" i="78"/>
  <c r="I123" i="78"/>
  <c r="N123" i="78"/>
  <c r="N139" i="78"/>
  <c r="I139" i="78"/>
  <c r="N147" i="78"/>
  <c r="I147" i="78"/>
  <c r="N157" i="78"/>
  <c r="I157" i="78"/>
  <c r="I174" i="78"/>
  <c r="N174" i="78"/>
  <c r="I25" i="77"/>
  <c r="N25" i="77"/>
  <c r="N48" i="77"/>
  <c r="I48" i="77"/>
  <c r="I71" i="77"/>
  <c r="N71" i="77"/>
  <c r="I79" i="77"/>
  <c r="N79" i="77"/>
  <c r="N118" i="77"/>
  <c r="I118" i="77"/>
  <c r="I127" i="77"/>
  <c r="N127" i="77"/>
  <c r="N143" i="77"/>
  <c r="I143" i="77"/>
  <c r="I153" i="77"/>
  <c r="N153" i="77"/>
  <c r="N165" i="77"/>
  <c r="I165" i="77"/>
  <c r="N26" i="77"/>
  <c r="I26" i="77"/>
  <c r="I49" i="77"/>
  <c r="N49" i="77"/>
  <c r="I72" i="77"/>
  <c r="N72" i="77"/>
  <c r="I111" i="77"/>
  <c r="N111" i="77"/>
  <c r="I119" i="77"/>
  <c r="N119" i="77"/>
  <c r="N128" i="77"/>
  <c r="I128" i="77"/>
  <c r="I144" i="77"/>
  <c r="N144" i="77"/>
  <c r="N154" i="77"/>
  <c r="I154" i="77"/>
  <c r="I166" i="77"/>
  <c r="N166" i="77"/>
  <c r="N27" i="77"/>
  <c r="I27" i="77"/>
  <c r="I50" i="77"/>
  <c r="N50" i="77"/>
  <c r="N73" i="77"/>
  <c r="I73" i="77"/>
  <c r="N112" i="77"/>
  <c r="I112" i="77"/>
  <c r="N121" i="77"/>
  <c r="I121" i="77"/>
  <c r="N129" i="77"/>
  <c r="I129" i="77"/>
  <c r="N145" i="77"/>
  <c r="I145" i="77"/>
  <c r="N155" i="77"/>
  <c r="I155" i="77"/>
  <c r="N172" i="77"/>
  <c r="I172" i="77"/>
  <c r="N28" i="77"/>
  <c r="I28" i="77"/>
  <c r="N51" i="77"/>
  <c r="I51" i="77"/>
  <c r="N74" i="77"/>
  <c r="I74" i="77"/>
  <c r="N113" i="77"/>
  <c r="I113" i="77"/>
  <c r="I122" i="77"/>
  <c r="N122" i="77"/>
  <c r="N138" i="77"/>
  <c r="I138" i="77"/>
  <c r="N146" i="77"/>
  <c r="I146" i="77"/>
  <c r="N156" i="77"/>
  <c r="I156" i="77"/>
  <c r="N173" i="77"/>
  <c r="I173" i="77"/>
  <c r="I21" i="77"/>
  <c r="N21" i="77"/>
  <c r="I29" i="77"/>
  <c r="N29" i="77"/>
  <c r="N52" i="77"/>
  <c r="I52" i="77"/>
  <c r="I75" i="77"/>
  <c r="N75" i="77"/>
  <c r="I114" i="77"/>
  <c r="N114" i="77"/>
  <c r="I123" i="77"/>
  <c r="N123" i="77"/>
  <c r="N139" i="77"/>
  <c r="I139" i="77"/>
  <c r="N147" i="77"/>
  <c r="I147" i="77"/>
  <c r="N157" i="77"/>
  <c r="I157" i="77"/>
  <c r="I174" i="77"/>
  <c r="N174" i="77"/>
  <c r="I22" i="77"/>
  <c r="N22" i="77"/>
  <c r="I53" i="77"/>
  <c r="N53" i="77"/>
  <c r="I76" i="77"/>
  <c r="N76" i="77"/>
  <c r="I115" i="77"/>
  <c r="N115" i="77"/>
  <c r="N124" i="77"/>
  <c r="I124" i="77"/>
  <c r="N140" i="77"/>
  <c r="I140" i="77"/>
  <c r="I148" i="77"/>
  <c r="N148" i="77"/>
  <c r="N158" i="77"/>
  <c r="I158" i="77"/>
  <c r="N175" i="77"/>
  <c r="I175" i="77"/>
  <c r="N23" i="77"/>
  <c r="I23" i="77"/>
  <c r="I46" i="77"/>
  <c r="N46" i="77"/>
  <c r="I54" i="77"/>
  <c r="N54" i="77"/>
  <c r="N77" i="77"/>
  <c r="I77" i="77"/>
  <c r="N116" i="77"/>
  <c r="I116" i="77"/>
  <c r="N125" i="77"/>
  <c r="I125" i="77"/>
  <c r="N141" i="77"/>
  <c r="I141" i="77"/>
  <c r="I149" i="77"/>
  <c r="N149" i="77"/>
  <c r="N162" i="77"/>
  <c r="I162" i="77"/>
  <c r="N24" i="77"/>
  <c r="I24" i="77"/>
  <c r="N47" i="77"/>
  <c r="I47" i="77"/>
  <c r="N78" i="77"/>
  <c r="I78" i="77"/>
  <c r="N117" i="77"/>
  <c r="I117" i="77"/>
  <c r="I126" i="77"/>
  <c r="N126" i="77"/>
  <c r="N142" i="77"/>
  <c r="I142" i="77"/>
  <c r="I150" i="77"/>
  <c r="N150" i="77"/>
  <c r="N163" i="77"/>
  <c r="I163" i="77"/>
  <c r="I23" i="75"/>
  <c r="N23" i="75"/>
  <c r="I46" i="75"/>
  <c r="N46" i="75"/>
  <c r="I54" i="75"/>
  <c r="N54" i="75"/>
  <c r="N77" i="75"/>
  <c r="I77" i="75"/>
  <c r="N116" i="75"/>
  <c r="I116" i="75"/>
  <c r="I125" i="75"/>
  <c r="N125" i="75"/>
  <c r="I141" i="75"/>
  <c r="N141" i="75"/>
  <c r="I149" i="75"/>
  <c r="N149" i="75"/>
  <c r="I162" i="75"/>
  <c r="N162" i="75"/>
  <c r="I24" i="75"/>
  <c r="N24" i="75"/>
  <c r="I47" i="75"/>
  <c r="N47" i="75"/>
  <c r="I78" i="75"/>
  <c r="N78" i="75"/>
  <c r="I117" i="75"/>
  <c r="N117" i="75"/>
  <c r="I126" i="75"/>
  <c r="N126" i="75"/>
  <c r="N142" i="75"/>
  <c r="I142" i="75"/>
  <c r="N150" i="75"/>
  <c r="I150" i="75"/>
  <c r="I163" i="75"/>
  <c r="N163" i="75"/>
  <c r="I25" i="75"/>
  <c r="N25" i="75"/>
  <c r="N48" i="75"/>
  <c r="I48" i="75"/>
  <c r="I71" i="75"/>
  <c r="N71" i="75"/>
  <c r="I79" i="75"/>
  <c r="N79" i="75"/>
  <c r="I118" i="75"/>
  <c r="N118" i="75"/>
  <c r="N127" i="75"/>
  <c r="I127" i="75"/>
  <c r="N143" i="75"/>
  <c r="I143" i="75"/>
  <c r="I153" i="75"/>
  <c r="N153" i="75"/>
  <c r="N165" i="75"/>
  <c r="I165" i="75"/>
  <c r="I26" i="75"/>
  <c r="N26" i="75"/>
  <c r="N49" i="75"/>
  <c r="I49" i="75"/>
  <c r="N72" i="75"/>
  <c r="I72" i="75"/>
  <c r="N111" i="75"/>
  <c r="I111" i="75"/>
  <c r="N119" i="75"/>
  <c r="I119" i="75"/>
  <c r="N128" i="75"/>
  <c r="I128" i="75"/>
  <c r="N144" i="75"/>
  <c r="I144" i="75"/>
  <c r="N154" i="75"/>
  <c r="I154" i="75"/>
  <c r="I166" i="75"/>
  <c r="N166" i="75"/>
  <c r="N27" i="75"/>
  <c r="I27" i="75"/>
  <c r="I50" i="75"/>
  <c r="N50" i="75"/>
  <c r="N73" i="75"/>
  <c r="I73" i="75"/>
  <c r="I112" i="75"/>
  <c r="N112" i="75"/>
  <c r="I121" i="75"/>
  <c r="N121" i="75"/>
  <c r="I129" i="75"/>
  <c r="N129" i="75"/>
  <c r="I145" i="75"/>
  <c r="N145" i="75"/>
  <c r="N155" i="75"/>
  <c r="I155" i="75"/>
  <c r="N172" i="75"/>
  <c r="I172" i="75"/>
  <c r="N28" i="75"/>
  <c r="I28" i="75"/>
  <c r="I51" i="75"/>
  <c r="N51" i="75"/>
  <c r="I74" i="75"/>
  <c r="N74" i="75"/>
  <c r="I113" i="75"/>
  <c r="N113" i="75"/>
  <c r="I122" i="75"/>
  <c r="N122" i="75"/>
  <c r="I138" i="75"/>
  <c r="N138" i="75"/>
  <c r="I146" i="75"/>
  <c r="N146" i="75"/>
  <c r="N156" i="75"/>
  <c r="I156" i="75"/>
  <c r="I173" i="75"/>
  <c r="N173" i="75"/>
  <c r="N21" i="75"/>
  <c r="I21" i="75"/>
  <c r="N29" i="75"/>
  <c r="I29" i="75"/>
  <c r="N52" i="75"/>
  <c r="I52" i="75"/>
  <c r="I75" i="75"/>
  <c r="N75" i="75"/>
  <c r="I114" i="75"/>
  <c r="N114" i="75"/>
  <c r="N123" i="75"/>
  <c r="I123" i="75"/>
  <c r="I139" i="75"/>
  <c r="N139" i="75"/>
  <c r="I147" i="75"/>
  <c r="N147" i="75"/>
  <c r="I157" i="75"/>
  <c r="N157" i="75"/>
  <c r="I174" i="75"/>
  <c r="N174" i="75"/>
  <c r="N22" i="75"/>
  <c r="I22" i="75"/>
  <c r="N53" i="75"/>
  <c r="I53" i="75"/>
  <c r="N76" i="75"/>
  <c r="I76" i="75"/>
  <c r="N115" i="75"/>
  <c r="I115" i="75"/>
  <c r="N124" i="75"/>
  <c r="I124" i="75"/>
  <c r="N140" i="75"/>
  <c r="I140" i="75"/>
  <c r="I148" i="75"/>
  <c r="N148" i="75"/>
  <c r="I158" i="75"/>
  <c r="N158" i="75"/>
  <c r="N175" i="75"/>
  <c r="I175" i="75"/>
  <c r="N26" i="74"/>
  <c r="I26" i="74"/>
  <c r="N49" i="74"/>
  <c r="I49" i="74"/>
  <c r="N72" i="74"/>
  <c r="I72" i="74"/>
  <c r="N111" i="74"/>
  <c r="I111" i="74"/>
  <c r="N119" i="74"/>
  <c r="I119" i="74"/>
  <c r="N128" i="74"/>
  <c r="I128" i="74"/>
  <c r="I144" i="74"/>
  <c r="N144" i="74"/>
  <c r="N154" i="74"/>
  <c r="I154" i="74"/>
  <c r="N166" i="74"/>
  <c r="I166" i="74"/>
  <c r="I27" i="74"/>
  <c r="N27" i="74"/>
  <c r="N50" i="74"/>
  <c r="I50" i="74"/>
  <c r="N73" i="74"/>
  <c r="I73" i="74"/>
  <c r="N112" i="74"/>
  <c r="I112" i="74"/>
  <c r="I121" i="74"/>
  <c r="N121" i="74"/>
  <c r="I129" i="74"/>
  <c r="N129" i="74"/>
  <c r="I145" i="74"/>
  <c r="N145" i="74"/>
  <c r="N155" i="74"/>
  <c r="I155" i="74"/>
  <c r="N172" i="74"/>
  <c r="I172" i="74"/>
  <c r="I28" i="74"/>
  <c r="N28" i="74"/>
  <c r="I51" i="74"/>
  <c r="N51" i="74"/>
  <c r="I74" i="74"/>
  <c r="N74" i="74"/>
  <c r="I113" i="74"/>
  <c r="N113" i="74"/>
  <c r="N122" i="74"/>
  <c r="I122" i="74"/>
  <c r="N138" i="74"/>
  <c r="I138" i="74"/>
  <c r="I146" i="74"/>
  <c r="N146" i="74"/>
  <c r="N156" i="74"/>
  <c r="I156" i="74"/>
  <c r="N173" i="74"/>
  <c r="I173" i="74"/>
  <c r="N21" i="74"/>
  <c r="I21" i="74"/>
  <c r="N29" i="74"/>
  <c r="I29" i="74"/>
  <c r="I52" i="74"/>
  <c r="N52" i="74"/>
  <c r="I75" i="74"/>
  <c r="N75" i="74"/>
  <c r="N114" i="74"/>
  <c r="I114" i="74"/>
  <c r="N123" i="74"/>
  <c r="I123" i="74"/>
  <c r="N139" i="74"/>
  <c r="I139" i="74"/>
  <c r="I147" i="74"/>
  <c r="N147" i="74"/>
  <c r="N157" i="74"/>
  <c r="I157" i="74"/>
  <c r="I174" i="74"/>
  <c r="N174" i="74"/>
  <c r="N22" i="74"/>
  <c r="I22" i="74"/>
  <c r="N53" i="74"/>
  <c r="I53" i="74"/>
  <c r="N76" i="74"/>
  <c r="I76" i="74"/>
  <c r="N115" i="74"/>
  <c r="I115" i="74"/>
  <c r="N124" i="74"/>
  <c r="I124" i="74"/>
  <c r="N140" i="74"/>
  <c r="I140" i="74"/>
  <c r="I148" i="74"/>
  <c r="N148" i="74"/>
  <c r="N158" i="74"/>
  <c r="I158" i="74"/>
  <c r="I175" i="74"/>
  <c r="N175" i="74"/>
  <c r="I23" i="74"/>
  <c r="N23" i="74"/>
  <c r="N46" i="74"/>
  <c r="I46" i="74"/>
  <c r="N54" i="74"/>
  <c r="I54" i="74"/>
  <c r="N77" i="74"/>
  <c r="I77" i="74"/>
  <c r="N116" i="74"/>
  <c r="I116" i="74"/>
  <c r="I125" i="74"/>
  <c r="N125" i="74"/>
  <c r="N141" i="74"/>
  <c r="I141" i="74"/>
  <c r="I149" i="74"/>
  <c r="N149" i="74"/>
  <c r="I162" i="74"/>
  <c r="N162" i="74"/>
  <c r="I24" i="74"/>
  <c r="N24" i="74"/>
  <c r="I47" i="74"/>
  <c r="N47" i="74"/>
  <c r="I78" i="74"/>
  <c r="N78" i="74"/>
  <c r="I117" i="74"/>
  <c r="N117" i="74"/>
  <c r="I126" i="74"/>
  <c r="N126" i="74"/>
  <c r="N142" i="74"/>
  <c r="I142" i="74"/>
  <c r="N150" i="74"/>
  <c r="I150" i="74"/>
  <c r="I163" i="74"/>
  <c r="N163" i="74"/>
  <c r="N25" i="74"/>
  <c r="I25" i="74"/>
  <c r="I48" i="74"/>
  <c r="N48" i="74"/>
  <c r="N71" i="74"/>
  <c r="I71" i="74"/>
  <c r="N79" i="74"/>
  <c r="I79" i="74"/>
  <c r="N118" i="74"/>
  <c r="I118" i="74"/>
  <c r="N127" i="74"/>
  <c r="I127" i="74"/>
  <c r="N143" i="74"/>
  <c r="I143" i="74"/>
  <c r="N153" i="74"/>
  <c r="I153" i="74"/>
  <c r="I165" i="74"/>
  <c r="N165" i="74"/>
  <c r="N21" i="73"/>
  <c r="I21" i="73"/>
  <c r="N29" i="73"/>
  <c r="I29" i="73"/>
  <c r="I52" i="73"/>
  <c r="N52" i="73"/>
  <c r="N75" i="73"/>
  <c r="I75" i="73"/>
  <c r="I114" i="73"/>
  <c r="N114" i="73"/>
  <c r="I123" i="73"/>
  <c r="N123" i="73"/>
  <c r="N139" i="73"/>
  <c r="I139" i="73"/>
  <c r="N147" i="73"/>
  <c r="I147" i="73"/>
  <c r="I157" i="73"/>
  <c r="N157" i="73"/>
  <c r="I174" i="73"/>
  <c r="N174" i="73"/>
  <c r="I22" i="73"/>
  <c r="N22" i="73"/>
  <c r="I53" i="73"/>
  <c r="N53" i="73"/>
  <c r="I76" i="73"/>
  <c r="N76" i="73"/>
  <c r="N115" i="73"/>
  <c r="I115" i="73"/>
  <c r="I124" i="73"/>
  <c r="N124" i="73"/>
  <c r="I140" i="73"/>
  <c r="N140" i="73"/>
  <c r="I148" i="73"/>
  <c r="N148" i="73"/>
  <c r="I158" i="73"/>
  <c r="N158" i="73"/>
  <c r="N175" i="73"/>
  <c r="I175" i="73"/>
  <c r="I23" i="73"/>
  <c r="N23" i="73"/>
  <c r="N46" i="73"/>
  <c r="I46" i="73"/>
  <c r="N54" i="73"/>
  <c r="I54" i="73"/>
  <c r="I77" i="73"/>
  <c r="N77" i="73"/>
  <c r="I116" i="73"/>
  <c r="N116" i="73"/>
  <c r="N125" i="73"/>
  <c r="I125" i="73"/>
  <c r="I141" i="73"/>
  <c r="N141" i="73"/>
  <c r="I149" i="73"/>
  <c r="N149" i="73"/>
  <c r="I162" i="73"/>
  <c r="N162" i="73"/>
  <c r="I24" i="73"/>
  <c r="N24" i="73"/>
  <c r="N47" i="73"/>
  <c r="I47" i="73"/>
  <c r="N78" i="73"/>
  <c r="I78" i="73"/>
  <c r="N117" i="73"/>
  <c r="I117" i="73"/>
  <c r="N126" i="73"/>
  <c r="I126" i="73"/>
  <c r="N142" i="73"/>
  <c r="I142" i="73"/>
  <c r="N150" i="73"/>
  <c r="I150" i="73"/>
  <c r="I163" i="73"/>
  <c r="N163" i="73"/>
  <c r="I25" i="73"/>
  <c r="N25" i="73"/>
  <c r="N48" i="73"/>
  <c r="I48" i="73"/>
  <c r="N71" i="73"/>
  <c r="I71" i="73"/>
  <c r="N79" i="73"/>
  <c r="I79" i="73"/>
  <c r="N118" i="73"/>
  <c r="I118" i="73"/>
  <c r="N127" i="73"/>
  <c r="I127" i="73"/>
  <c r="N143" i="73"/>
  <c r="I143" i="73"/>
  <c r="I153" i="73"/>
  <c r="N153" i="73"/>
  <c r="N165" i="73"/>
  <c r="I165" i="73"/>
  <c r="N26" i="73"/>
  <c r="I26" i="73"/>
  <c r="I49" i="73"/>
  <c r="N49" i="73"/>
  <c r="I72" i="73"/>
  <c r="N72" i="73"/>
  <c r="I111" i="73"/>
  <c r="N111" i="73"/>
  <c r="N119" i="73"/>
  <c r="I119" i="73"/>
  <c r="I128" i="73"/>
  <c r="N128" i="73"/>
  <c r="I144" i="73"/>
  <c r="N144" i="73"/>
  <c r="I154" i="73"/>
  <c r="N154" i="73"/>
  <c r="I166" i="73"/>
  <c r="N166" i="73"/>
  <c r="N27" i="73"/>
  <c r="I27" i="73"/>
  <c r="N50" i="73"/>
  <c r="I50" i="73"/>
  <c r="I73" i="73"/>
  <c r="N73" i="73"/>
  <c r="I112" i="73"/>
  <c r="N112" i="73"/>
  <c r="I121" i="73"/>
  <c r="N121" i="73"/>
  <c r="I129" i="73"/>
  <c r="N129" i="73"/>
  <c r="I145" i="73"/>
  <c r="N145" i="73"/>
  <c r="N155" i="73"/>
  <c r="I155" i="73"/>
  <c r="N172" i="73"/>
  <c r="I172" i="73"/>
  <c r="N28" i="73"/>
  <c r="I28" i="73"/>
  <c r="N51" i="73"/>
  <c r="I51" i="73"/>
  <c r="N74" i="73"/>
  <c r="I74" i="73"/>
  <c r="N113" i="73"/>
  <c r="I113" i="73"/>
  <c r="N122" i="73"/>
  <c r="I122" i="73"/>
  <c r="N138" i="73"/>
  <c r="I138" i="73"/>
  <c r="N146" i="73"/>
  <c r="I146" i="73"/>
  <c r="N156" i="73"/>
  <c r="I156" i="73"/>
  <c r="I173" i="73"/>
  <c r="N173" i="73"/>
  <c r="N24" i="72"/>
  <c r="I24" i="72"/>
  <c r="N47" i="72"/>
  <c r="I47" i="72"/>
  <c r="N78" i="72"/>
  <c r="I78" i="72"/>
  <c r="N117" i="72"/>
  <c r="I117" i="72"/>
  <c r="I126" i="72"/>
  <c r="N126" i="72"/>
  <c r="N142" i="72"/>
  <c r="I142" i="72"/>
  <c r="I150" i="72"/>
  <c r="N150" i="72"/>
  <c r="N163" i="72"/>
  <c r="I163" i="72"/>
  <c r="N25" i="72"/>
  <c r="I25" i="72"/>
  <c r="N48" i="72"/>
  <c r="I48" i="72"/>
  <c r="I71" i="72"/>
  <c r="N71" i="72"/>
  <c r="N79" i="72"/>
  <c r="I79" i="72"/>
  <c r="I118" i="72"/>
  <c r="N118" i="72"/>
  <c r="N127" i="72"/>
  <c r="I127" i="72"/>
  <c r="N143" i="72"/>
  <c r="I143" i="72"/>
  <c r="N153" i="72"/>
  <c r="I153" i="72"/>
  <c r="N165" i="72"/>
  <c r="I165" i="72"/>
  <c r="N26" i="72"/>
  <c r="I26" i="72"/>
  <c r="N49" i="72"/>
  <c r="I49" i="72"/>
  <c r="N72" i="72"/>
  <c r="I72" i="72"/>
  <c r="I111" i="72"/>
  <c r="N111" i="72"/>
  <c r="N119" i="72"/>
  <c r="I119" i="72"/>
  <c r="N128" i="72"/>
  <c r="I128" i="72"/>
  <c r="N144" i="72"/>
  <c r="I144" i="72"/>
  <c r="I154" i="72"/>
  <c r="N154" i="72"/>
  <c r="I166" i="72"/>
  <c r="N166" i="72"/>
  <c r="N27" i="72"/>
  <c r="I27" i="72"/>
  <c r="I50" i="72"/>
  <c r="N50" i="72"/>
  <c r="N73" i="72"/>
  <c r="I73" i="72"/>
  <c r="N112" i="72"/>
  <c r="I112" i="72"/>
  <c r="I121" i="72"/>
  <c r="N121" i="72"/>
  <c r="I129" i="72"/>
  <c r="N129" i="72"/>
  <c r="N145" i="72"/>
  <c r="I145" i="72"/>
  <c r="N155" i="72"/>
  <c r="I155" i="72"/>
  <c r="N172" i="72"/>
  <c r="I172" i="72"/>
  <c r="N28" i="72"/>
  <c r="I28" i="72"/>
  <c r="N51" i="72"/>
  <c r="I51" i="72"/>
  <c r="I74" i="72"/>
  <c r="N74" i="72"/>
  <c r="I113" i="72"/>
  <c r="N113" i="72"/>
  <c r="I122" i="72"/>
  <c r="N122" i="72"/>
  <c r="N138" i="72"/>
  <c r="I138" i="72"/>
  <c r="N146" i="72"/>
  <c r="I146" i="72"/>
  <c r="N156" i="72"/>
  <c r="I156" i="72"/>
  <c r="N173" i="72"/>
  <c r="I173" i="72"/>
  <c r="I21" i="72"/>
  <c r="N21" i="72"/>
  <c r="I29" i="72"/>
  <c r="N29" i="72"/>
  <c r="N52" i="72"/>
  <c r="I52" i="72"/>
  <c r="I75" i="72"/>
  <c r="N75" i="72"/>
  <c r="I114" i="72"/>
  <c r="N114" i="72"/>
  <c r="N123" i="72"/>
  <c r="I123" i="72"/>
  <c r="I139" i="72"/>
  <c r="N139" i="72"/>
  <c r="I147" i="72"/>
  <c r="N147" i="72"/>
  <c r="N157" i="72"/>
  <c r="I157" i="72"/>
  <c r="I174" i="72"/>
  <c r="N174" i="72"/>
  <c r="I22" i="72"/>
  <c r="N22" i="72"/>
  <c r="N53" i="72"/>
  <c r="I53" i="72"/>
  <c r="N76" i="72"/>
  <c r="I76" i="72"/>
  <c r="N115" i="72"/>
  <c r="I115" i="72"/>
  <c r="N124" i="72"/>
  <c r="I124" i="72"/>
  <c r="I140" i="72"/>
  <c r="N140" i="72"/>
  <c r="I148" i="72"/>
  <c r="N148" i="72"/>
  <c r="N158" i="72"/>
  <c r="I158" i="72"/>
  <c r="I175" i="72"/>
  <c r="N175" i="72"/>
  <c r="N23" i="72"/>
  <c r="I23" i="72"/>
  <c r="I46" i="72"/>
  <c r="N46" i="72"/>
  <c r="I54" i="72"/>
  <c r="N54" i="72"/>
  <c r="N77" i="72"/>
  <c r="I77" i="72"/>
  <c r="N116" i="72"/>
  <c r="I116" i="72"/>
  <c r="N125" i="72"/>
  <c r="I125" i="72"/>
  <c r="I141" i="72"/>
  <c r="N141" i="72"/>
  <c r="I149" i="72"/>
  <c r="N149" i="72"/>
  <c r="N162" i="72"/>
  <c r="I162" i="72"/>
  <c r="AC106" i="97"/>
  <c r="AC133" i="97" s="1"/>
  <c r="AC168" i="97" s="1"/>
  <c r="Z106" i="97"/>
  <c r="Z133" i="97" s="1"/>
  <c r="Z168" i="97" s="1"/>
  <c r="AE133" i="97"/>
  <c r="AE168" i="97" s="1"/>
  <c r="AE177" i="97" s="1"/>
  <c r="AJ160" i="97"/>
  <c r="X106" i="97"/>
  <c r="AA106" i="97"/>
  <c r="AA133" i="97" s="1"/>
  <c r="AA168" i="97" s="1"/>
  <c r="W106" i="97"/>
  <c r="AJ56" i="96"/>
  <c r="AJ81" i="96"/>
  <c r="AJ95" i="96"/>
  <c r="P170" i="86"/>
  <c r="P100" i="83"/>
  <c r="P170" i="83"/>
  <c r="P101" i="86"/>
  <c r="P75" i="98"/>
  <c r="P174" i="98"/>
  <c r="U174" i="98" s="1"/>
  <c r="V174" i="98" s="1"/>
  <c r="P25" i="98"/>
  <c r="P118" i="98"/>
  <c r="Z118" i="98" s="1"/>
  <c r="AA118" i="98" s="1"/>
  <c r="P153" i="98"/>
  <c r="P170" i="84"/>
  <c r="AG131" i="91"/>
  <c r="P76" i="98"/>
  <c r="U76" i="98" s="1"/>
  <c r="V76" i="98" s="1"/>
  <c r="P140" i="98"/>
  <c r="P175" i="98"/>
  <c r="P102" i="81"/>
  <c r="P97" i="82"/>
  <c r="P99" i="83"/>
  <c r="P161" i="84"/>
  <c r="P96" i="86"/>
  <c r="P26" i="98"/>
  <c r="U26" i="98" s="1"/>
  <c r="V26" i="98" s="1"/>
  <c r="P119" i="98"/>
  <c r="P154" i="98"/>
  <c r="P103" i="86"/>
  <c r="U131" i="91"/>
  <c r="P24" i="98"/>
  <c r="Z24" i="98" s="1"/>
  <c r="AA24" i="98" s="1"/>
  <c r="P117" i="98"/>
  <c r="Z117" i="98" s="1"/>
  <c r="AA117" i="98" s="1"/>
  <c r="P150" i="98"/>
  <c r="P99" i="82"/>
  <c r="P101" i="83"/>
  <c r="P102" i="86"/>
  <c r="AE131" i="91"/>
  <c r="AJ164" i="91"/>
  <c r="P96" i="83"/>
  <c r="W131" i="91"/>
  <c r="P97" i="83"/>
  <c r="P70" i="86"/>
  <c r="P27" i="98"/>
  <c r="P50" i="98"/>
  <c r="U50" i="98" s="1"/>
  <c r="V50" i="98" s="1"/>
  <c r="P73" i="98"/>
  <c r="P112" i="98"/>
  <c r="P121" i="98"/>
  <c r="P129" i="98"/>
  <c r="P145" i="98"/>
  <c r="U145" i="98" s="1"/>
  <c r="V145" i="98" s="1"/>
  <c r="P155" i="98"/>
  <c r="P172" i="98"/>
  <c r="Z172" i="98" s="1"/>
  <c r="AA172" i="98" s="1"/>
  <c r="P96" i="82"/>
  <c r="P104" i="82"/>
  <c r="P103" i="84"/>
  <c r="P100" i="85"/>
  <c r="P97" i="86"/>
  <c r="P110" i="83"/>
  <c r="AJ102" i="91"/>
  <c r="P74" i="98"/>
  <c r="Z74" i="98" s="1"/>
  <c r="AA74" i="98" s="1"/>
  <c r="P138" i="98"/>
  <c r="P173" i="98"/>
  <c r="P104" i="84"/>
  <c r="P102" i="84"/>
  <c r="P101" i="85"/>
  <c r="P98" i="86"/>
  <c r="P104" i="86"/>
  <c r="P170" i="85"/>
  <c r="P102" i="80"/>
  <c r="P139" i="98"/>
  <c r="U138" i="72"/>
  <c r="Z138" i="72"/>
  <c r="AE160" i="91"/>
  <c r="AE135" i="91" s="1"/>
  <c r="AJ120" i="91"/>
  <c r="AJ161" i="91"/>
  <c r="P97" i="77"/>
  <c r="P102" i="85"/>
  <c r="P110" i="86"/>
  <c r="C101" i="76"/>
  <c r="P103" i="83"/>
  <c r="P100" i="84"/>
  <c r="P97" i="85"/>
  <c r="P110" i="81"/>
  <c r="P101" i="84"/>
  <c r="C110" i="79"/>
  <c r="P110" i="84"/>
  <c r="P99" i="86"/>
  <c r="P101" i="82"/>
  <c r="AJ110" i="91"/>
  <c r="AJ96" i="91"/>
  <c r="P99" i="75"/>
  <c r="C102" i="76"/>
  <c r="C96" i="76"/>
  <c r="P102" i="78"/>
  <c r="C99" i="79"/>
  <c r="Z46" i="98"/>
  <c r="AA46" i="98" s="1"/>
  <c r="U46" i="98"/>
  <c r="V46" i="98" s="1"/>
  <c r="Z77" i="98"/>
  <c r="AA77" i="98" s="1"/>
  <c r="U77" i="98"/>
  <c r="V77" i="98" s="1"/>
  <c r="C97" i="79"/>
  <c r="P28" i="98"/>
  <c r="P47" i="98"/>
  <c r="P78" i="98"/>
  <c r="P122" i="98"/>
  <c r="P142" i="98"/>
  <c r="P156" i="98"/>
  <c r="U24" i="98"/>
  <c r="V24" i="98" s="1"/>
  <c r="Z75" i="98"/>
  <c r="AA75" i="98" s="1"/>
  <c r="P29" i="98"/>
  <c r="P48" i="98"/>
  <c r="P79" i="98"/>
  <c r="P123" i="98"/>
  <c r="P143" i="98"/>
  <c r="P157" i="98"/>
  <c r="U23" i="98"/>
  <c r="V23" i="98" s="1"/>
  <c r="U54" i="98"/>
  <c r="V54" i="98" s="1"/>
  <c r="Z54" i="98"/>
  <c r="AA54" i="98" s="1"/>
  <c r="AJ99" i="91"/>
  <c r="Q119" i="98"/>
  <c r="AG160" i="91"/>
  <c r="AG135" i="91" s="1"/>
  <c r="P49" i="98"/>
  <c r="P111" i="98"/>
  <c r="P124" i="98"/>
  <c r="P144" i="98"/>
  <c r="P158" i="98"/>
  <c r="Z125" i="98"/>
  <c r="AA125" i="98" s="1"/>
  <c r="U125" i="98"/>
  <c r="V125" i="98" s="1"/>
  <c r="U162" i="98"/>
  <c r="V162" i="98" s="1"/>
  <c r="P51" i="98"/>
  <c r="P113" i="98"/>
  <c r="P126" i="98"/>
  <c r="P146" i="98"/>
  <c r="P163" i="98"/>
  <c r="P21" i="98"/>
  <c r="P52" i="98"/>
  <c r="P71" i="98"/>
  <c r="P114" i="98"/>
  <c r="P127" i="98"/>
  <c r="P147" i="98"/>
  <c r="P165" i="98"/>
  <c r="X131" i="91"/>
  <c r="C164" i="76"/>
  <c r="P22" i="98"/>
  <c r="P53" i="98"/>
  <c r="P72" i="98"/>
  <c r="P115" i="98"/>
  <c r="P128" i="98"/>
  <c r="P148" i="98"/>
  <c r="P166" i="98"/>
  <c r="S93" i="87"/>
  <c r="S104" i="87"/>
  <c r="Z106" i="96"/>
  <c r="Z133" i="96" s="1"/>
  <c r="Z168" i="96" s="1"/>
  <c r="S98" i="87"/>
  <c r="S86" i="87"/>
  <c r="S87" i="87"/>
  <c r="S120" i="87"/>
  <c r="S152" i="87"/>
  <c r="S92" i="87"/>
  <c r="S101" i="87"/>
  <c r="S94" i="87"/>
  <c r="S96" i="87"/>
  <c r="S89" i="87"/>
  <c r="S102" i="87"/>
  <c r="S97" i="87"/>
  <c r="S90" i="87"/>
  <c r="S103" i="87"/>
  <c r="S110" i="87"/>
  <c r="S91" i="87"/>
  <c r="S70" i="87"/>
  <c r="S99" i="87"/>
  <c r="S60" i="87"/>
  <c r="S81" i="87" s="1"/>
  <c r="P97" i="73"/>
  <c r="P103" i="73"/>
  <c r="P100" i="74"/>
  <c r="P103" i="75"/>
  <c r="C103" i="79"/>
  <c r="S88" i="87"/>
  <c r="S100" i="87"/>
  <c r="S161" i="87"/>
  <c r="C104" i="79"/>
  <c r="P98" i="81"/>
  <c r="P102" i="82"/>
  <c r="P98" i="80"/>
  <c r="P101" i="73"/>
  <c r="S45" i="87"/>
  <c r="S137" i="87"/>
  <c r="P102" i="73"/>
  <c r="P102" i="77"/>
  <c r="S35" i="87"/>
  <c r="S170" i="87"/>
  <c r="S20" i="87"/>
  <c r="P103" i="74"/>
  <c r="P100" i="75"/>
  <c r="P103" i="78"/>
  <c r="P103" i="82"/>
  <c r="AJ31" i="96"/>
  <c r="C170" i="76"/>
  <c r="C161" i="76"/>
  <c r="C161" i="79"/>
  <c r="C164" i="79"/>
  <c r="C152" i="76"/>
  <c r="C70" i="79"/>
  <c r="AG95" i="91"/>
  <c r="P100" i="73"/>
  <c r="P101" i="81"/>
  <c r="P97" i="84"/>
  <c r="P98" i="84"/>
  <c r="P102" i="83"/>
  <c r="P99" i="84"/>
  <c r="P96" i="85"/>
  <c r="AJ70" i="91"/>
  <c r="AJ45" i="91"/>
  <c r="AJ104" i="91"/>
  <c r="P97" i="75"/>
  <c r="AJ97" i="91"/>
  <c r="C100" i="76"/>
  <c r="P97" i="81"/>
  <c r="P103" i="85"/>
  <c r="P96" i="74"/>
  <c r="P96" i="78"/>
  <c r="P97" i="74"/>
  <c r="C103" i="76"/>
  <c r="AJ101" i="91"/>
  <c r="P97" i="78"/>
  <c r="P96" i="84"/>
  <c r="P20" i="77"/>
  <c r="AJ100" i="91"/>
  <c r="P101" i="78"/>
  <c r="P104" i="81"/>
  <c r="AE95" i="91"/>
  <c r="AF95" i="91"/>
  <c r="AJ95" i="97"/>
  <c r="AJ56" i="97"/>
  <c r="S106" i="97"/>
  <c r="Y106" i="97"/>
  <c r="Y133" i="97" s="1"/>
  <c r="Y168" i="97" s="1"/>
  <c r="AB106" i="97"/>
  <c r="AB133" i="97" s="1"/>
  <c r="AB168" i="97" s="1"/>
  <c r="AJ85" i="97"/>
  <c r="V106" i="97"/>
  <c r="U106" i="97"/>
  <c r="AJ137" i="97"/>
  <c r="U177" i="96"/>
  <c r="W133" i="96"/>
  <c r="W168" i="96" s="1"/>
  <c r="AD133" i="96"/>
  <c r="AD168" i="96" s="1"/>
  <c r="AJ137" i="96"/>
  <c r="AJ135" i="96" s="1"/>
  <c r="X133" i="96"/>
  <c r="X168" i="96" s="1"/>
  <c r="AG133" i="96"/>
  <c r="AG168" i="96" s="1"/>
  <c r="V133" i="96"/>
  <c r="V168" i="96" s="1"/>
  <c r="AC133" i="96"/>
  <c r="AC168" i="96" s="1"/>
  <c r="AJ85" i="96"/>
  <c r="AJ106" i="96" s="1"/>
  <c r="AA106" i="96"/>
  <c r="AB133" i="96"/>
  <c r="AB168" i="96" s="1"/>
  <c r="AE168" i="96"/>
  <c r="AF133" i="96"/>
  <c r="AF168" i="96" s="1"/>
  <c r="T133" i="96"/>
  <c r="T168" i="96" s="1"/>
  <c r="S133" i="96"/>
  <c r="S168" i="96" s="1"/>
  <c r="Y177" i="96"/>
  <c r="P104" i="74"/>
  <c r="P45" i="74"/>
  <c r="P120" i="74"/>
  <c r="C98" i="76"/>
  <c r="C70" i="76"/>
  <c r="P101" i="77"/>
  <c r="P120" i="77"/>
  <c r="P104" i="78"/>
  <c r="P98" i="78"/>
  <c r="P120" i="78"/>
  <c r="C101" i="79"/>
  <c r="P170" i="80"/>
  <c r="P45" i="82"/>
  <c r="P120" i="82"/>
  <c r="C99" i="76"/>
  <c r="P161" i="78"/>
  <c r="P160" i="78" s="1"/>
  <c r="P120" i="85"/>
  <c r="P170" i="77"/>
  <c r="P170" i="81"/>
  <c r="P170" i="74"/>
  <c r="P110" i="75"/>
  <c r="P103" i="77"/>
  <c r="P104" i="73"/>
  <c r="P98" i="73"/>
  <c r="P101" i="74"/>
  <c r="P104" i="77"/>
  <c r="P98" i="77"/>
  <c r="C98" i="79"/>
  <c r="P161" i="82"/>
  <c r="P98" i="74"/>
  <c r="P70" i="74"/>
  <c r="P101" i="75"/>
  <c r="C104" i="76"/>
  <c r="C45" i="76"/>
  <c r="C120" i="76"/>
  <c r="P104" i="80"/>
  <c r="P120" i="80"/>
  <c r="P98" i="82"/>
  <c r="P70" i="82"/>
  <c r="P96" i="73"/>
  <c r="C110" i="76"/>
  <c r="P110" i="80"/>
  <c r="P45" i="81"/>
  <c r="P120" i="81"/>
  <c r="P70" i="78"/>
  <c r="P110" i="78"/>
  <c r="P152" i="78"/>
  <c r="P170" i="78"/>
  <c r="P103" i="81"/>
  <c r="C170" i="79"/>
  <c r="P45" i="86"/>
  <c r="P120" i="86"/>
  <c r="P99" i="73"/>
  <c r="P102" i="74"/>
  <c r="P99" i="77"/>
  <c r="P110" i="77"/>
  <c r="P99" i="81"/>
  <c r="P104" i="83"/>
  <c r="P98" i="83"/>
  <c r="P70" i="83"/>
  <c r="P120" i="83"/>
  <c r="P137" i="83"/>
  <c r="P120" i="73"/>
  <c r="P70" i="75"/>
  <c r="P170" i="75"/>
  <c r="P137" i="81"/>
  <c r="P20" i="84"/>
  <c r="P70" i="84"/>
  <c r="P120" i="84"/>
  <c r="P137" i="84"/>
  <c r="P152" i="84"/>
  <c r="P70" i="80"/>
  <c r="P99" i="74"/>
  <c r="P110" i="74"/>
  <c r="P102" i="75"/>
  <c r="P45" i="75"/>
  <c r="P120" i="75"/>
  <c r="P99" i="78"/>
  <c r="C102" i="79"/>
  <c r="C96" i="79"/>
  <c r="P70" i="81"/>
  <c r="P110" i="82"/>
  <c r="P170" i="82"/>
  <c r="P100" i="80"/>
  <c r="P104" i="75"/>
  <c r="P98" i="75"/>
  <c r="P70" i="77"/>
  <c r="C120" i="79"/>
  <c r="P99" i="80"/>
  <c r="C137" i="76"/>
  <c r="P96" i="80"/>
  <c r="P104" i="85"/>
  <c r="P98" i="85"/>
  <c r="P70" i="85"/>
  <c r="P45" i="80"/>
  <c r="P101" i="80"/>
  <c r="P20" i="73"/>
  <c r="P70" i="73"/>
  <c r="P110" i="73"/>
  <c r="P170" i="73"/>
  <c r="P103" i="80"/>
  <c r="P99" i="85"/>
  <c r="P110" i="85"/>
  <c r="P137" i="86"/>
  <c r="P152" i="82"/>
  <c r="P137" i="85"/>
  <c r="C152" i="79"/>
  <c r="C137" i="79"/>
  <c r="P137" i="78"/>
  <c r="P137" i="77"/>
  <c r="AJ152" i="91"/>
  <c r="P137" i="75"/>
  <c r="P137" i="74"/>
  <c r="P137" i="73"/>
  <c r="AC95" i="91"/>
  <c r="AJ20" i="91"/>
  <c r="P137" i="82"/>
  <c r="AC137" i="91"/>
  <c r="P100" i="86"/>
  <c r="P45" i="85"/>
  <c r="P20" i="85"/>
  <c r="P45" i="84"/>
  <c r="P45" i="83"/>
  <c r="P20" i="81"/>
  <c r="P45" i="78"/>
  <c r="P45" i="77"/>
  <c r="P96" i="75"/>
  <c r="P45" i="73"/>
  <c r="P97" i="80"/>
  <c r="C100" i="79"/>
  <c r="C97" i="76"/>
  <c r="P20" i="86"/>
  <c r="P20" i="82"/>
  <c r="C45" i="79"/>
  <c r="P20" i="78"/>
  <c r="P20" i="74"/>
  <c r="P96" i="81"/>
  <c r="P96" i="77"/>
  <c r="P20" i="83"/>
  <c r="C20" i="79"/>
  <c r="P20" i="75"/>
  <c r="P100" i="81"/>
  <c r="P100" i="77"/>
  <c r="P20" i="80"/>
  <c r="C20" i="76"/>
  <c r="P100" i="82"/>
  <c r="P100" i="78"/>
  <c r="AJ170" i="91"/>
  <c r="AA160" i="91"/>
  <c r="AA135" i="91" s="1"/>
  <c r="AJ103" i="91"/>
  <c r="AJ98" i="91"/>
  <c r="Z160" i="91"/>
  <c r="Z135" i="91" s="1"/>
  <c r="AC160" i="91"/>
  <c r="AB131" i="91"/>
  <c r="Y131" i="91"/>
  <c r="T160" i="91"/>
  <c r="T135" i="91" s="1"/>
  <c r="AF131" i="91"/>
  <c r="AA131" i="91"/>
  <c r="U95" i="91"/>
  <c r="T95" i="91"/>
  <c r="V160" i="91"/>
  <c r="V135" i="91" s="1"/>
  <c r="AF160" i="91"/>
  <c r="AF135" i="91" s="1"/>
  <c r="AB160" i="91"/>
  <c r="AB135" i="91" s="1"/>
  <c r="AC131" i="91"/>
  <c r="W95" i="91"/>
  <c r="Z95" i="91"/>
  <c r="V131" i="91"/>
  <c r="Y95" i="91"/>
  <c r="Z131" i="91"/>
  <c r="Y160" i="91"/>
  <c r="Y135" i="91" s="1"/>
  <c r="AA95" i="91"/>
  <c r="V95" i="91"/>
  <c r="X95" i="91"/>
  <c r="U160" i="91"/>
  <c r="U135" i="91" s="1"/>
  <c r="T131" i="91"/>
  <c r="W160" i="91"/>
  <c r="W135" i="91" s="1"/>
  <c r="AD95" i="91"/>
  <c r="X160" i="91"/>
  <c r="X135" i="91" s="1"/>
  <c r="AD131" i="91"/>
  <c r="AD160" i="91"/>
  <c r="AD135" i="91" s="1"/>
  <c r="AB95" i="91"/>
  <c r="S95" i="91"/>
  <c r="S160" i="91"/>
  <c r="S131" i="91"/>
  <c r="F106" i="71"/>
  <c r="F133" i="71" s="1"/>
  <c r="F168" i="71" s="1"/>
  <c r="F177" i="71" s="1"/>
  <c r="F133" i="69"/>
  <c r="F168" i="69" s="1"/>
  <c r="F177" i="69" s="1"/>
  <c r="F106" i="70"/>
  <c r="F133" i="70" s="1"/>
  <c r="F168" i="70" s="1"/>
  <c r="F177" i="70" s="1"/>
  <c r="F106" i="30"/>
  <c r="F133" i="30" s="1"/>
  <c r="F168" i="30" s="1"/>
  <c r="F177" i="30" s="1"/>
  <c r="S177" i="72"/>
  <c r="F106" i="67"/>
  <c r="F133" i="67" s="1"/>
  <c r="F168" i="67" s="1"/>
  <c r="F177" i="67" s="1"/>
  <c r="S10" i="87"/>
  <c r="X185" i="87"/>
  <c r="U185" i="87"/>
  <c r="S185" i="87"/>
  <c r="P185" i="87"/>
  <c r="Z184" i="87"/>
  <c r="U184" i="87"/>
  <c r="Z185" i="87"/>
  <c r="X106" i="101" l="1"/>
  <c r="Y85" i="101"/>
  <c r="X210" i="101"/>
  <c r="Y200" i="101"/>
  <c r="S106" i="101"/>
  <c r="T85" i="101" s="1"/>
  <c r="X192" i="101"/>
  <c r="Y20" i="101"/>
  <c r="Y31" i="101"/>
  <c r="S192" i="101"/>
  <c r="T20" i="101"/>
  <c r="S210" i="101"/>
  <c r="AJ106" i="97"/>
  <c r="S160" i="87"/>
  <c r="P164" i="98"/>
  <c r="U116" i="98"/>
  <c r="V116" i="98" s="1"/>
  <c r="Z116" i="98"/>
  <c r="AA116" i="98" s="1"/>
  <c r="P160" i="84"/>
  <c r="AD133" i="97"/>
  <c r="AD168" i="97" s="1"/>
  <c r="U149" i="98"/>
  <c r="V149" i="98" s="1"/>
  <c r="Z141" i="98"/>
  <c r="AA141" i="98" s="1"/>
  <c r="C131" i="79"/>
  <c r="Q117" i="98"/>
  <c r="AJ135" i="97"/>
  <c r="W133" i="97"/>
  <c r="W168" i="97" s="1"/>
  <c r="W177" i="97" s="1"/>
  <c r="X133" i="97"/>
  <c r="X168" i="97" s="1"/>
  <c r="X177" i="97" s="1"/>
  <c r="AD177" i="97"/>
  <c r="AC177" i="97"/>
  <c r="AL103" i="97"/>
  <c r="AL106" i="97" s="1"/>
  <c r="N152" i="86"/>
  <c r="I152" i="86"/>
  <c r="I45" i="86"/>
  <c r="N45" i="86"/>
  <c r="N102" i="86"/>
  <c r="I102" i="86"/>
  <c r="I101" i="86"/>
  <c r="N101" i="86"/>
  <c r="I20" i="86"/>
  <c r="N20" i="86"/>
  <c r="N137" i="86"/>
  <c r="I137" i="86"/>
  <c r="N97" i="86"/>
  <c r="I97" i="86"/>
  <c r="N161" i="86"/>
  <c r="I161" i="86"/>
  <c r="I164" i="86"/>
  <c r="N164" i="86"/>
  <c r="N110" i="86"/>
  <c r="I110" i="86"/>
  <c r="I170" i="86"/>
  <c r="N170" i="86"/>
  <c r="N99" i="86"/>
  <c r="I99" i="86"/>
  <c r="N104" i="86"/>
  <c r="I104" i="86"/>
  <c r="N98" i="86"/>
  <c r="I98" i="86"/>
  <c r="I70" i="86"/>
  <c r="N70" i="86"/>
  <c r="N96" i="86"/>
  <c r="I96" i="86"/>
  <c r="N100" i="86"/>
  <c r="I100" i="86"/>
  <c r="P131" i="86"/>
  <c r="I120" i="86"/>
  <c r="N120" i="86"/>
  <c r="I103" i="86"/>
  <c r="N103" i="86"/>
  <c r="I103" i="85"/>
  <c r="N103" i="85"/>
  <c r="N20" i="85"/>
  <c r="I20" i="85"/>
  <c r="N110" i="85"/>
  <c r="I110" i="85"/>
  <c r="N164" i="85"/>
  <c r="I164" i="85"/>
  <c r="N99" i="85"/>
  <c r="I99" i="85"/>
  <c r="I170" i="85"/>
  <c r="N170" i="85"/>
  <c r="I100" i="85"/>
  <c r="N100" i="85"/>
  <c r="N45" i="85"/>
  <c r="I45" i="85"/>
  <c r="I152" i="85"/>
  <c r="N152" i="85"/>
  <c r="N70" i="85"/>
  <c r="I70" i="85"/>
  <c r="I96" i="85"/>
  <c r="N96" i="85"/>
  <c r="N102" i="85"/>
  <c r="I102" i="85"/>
  <c r="N137" i="85"/>
  <c r="I137" i="85"/>
  <c r="N98" i="85"/>
  <c r="I98" i="85"/>
  <c r="N104" i="85"/>
  <c r="I104" i="85"/>
  <c r="I97" i="85"/>
  <c r="N97" i="85"/>
  <c r="N120" i="85"/>
  <c r="I120" i="85"/>
  <c r="I101" i="85"/>
  <c r="N101" i="85"/>
  <c r="N161" i="85"/>
  <c r="I161" i="85"/>
  <c r="N20" i="84"/>
  <c r="I20" i="84"/>
  <c r="N101" i="84"/>
  <c r="I101" i="84"/>
  <c r="N170" i="84"/>
  <c r="I170" i="84"/>
  <c r="N103" i="84"/>
  <c r="I103" i="84"/>
  <c r="N164" i="84"/>
  <c r="I164" i="84"/>
  <c r="N152" i="84"/>
  <c r="I152" i="84"/>
  <c r="N99" i="84"/>
  <c r="I99" i="84"/>
  <c r="N137" i="84"/>
  <c r="I137" i="84"/>
  <c r="N96" i="84"/>
  <c r="I96" i="84"/>
  <c r="I120" i="84"/>
  <c r="N120" i="84"/>
  <c r="N110" i="84"/>
  <c r="I110" i="84"/>
  <c r="N100" i="84"/>
  <c r="I100" i="84"/>
  <c r="P135" i="84"/>
  <c r="N161" i="84"/>
  <c r="I161" i="84"/>
  <c r="N45" i="84"/>
  <c r="I45" i="84"/>
  <c r="I70" i="84"/>
  <c r="N70" i="84"/>
  <c r="N98" i="84"/>
  <c r="I98" i="84"/>
  <c r="N102" i="84"/>
  <c r="I102" i="84"/>
  <c r="I97" i="84"/>
  <c r="N97" i="84"/>
  <c r="I104" i="84"/>
  <c r="N104" i="84"/>
  <c r="N137" i="83"/>
  <c r="I137" i="83"/>
  <c r="I170" i="83"/>
  <c r="N170" i="83"/>
  <c r="P131" i="83"/>
  <c r="N120" i="83"/>
  <c r="I120" i="83"/>
  <c r="N100" i="83"/>
  <c r="I100" i="83"/>
  <c r="N70" i="83"/>
  <c r="I70" i="83"/>
  <c r="N102" i="83"/>
  <c r="I102" i="83"/>
  <c r="N110" i="83"/>
  <c r="I110" i="83"/>
  <c r="I97" i="83"/>
  <c r="N97" i="83"/>
  <c r="I164" i="83"/>
  <c r="N164" i="83"/>
  <c r="N45" i="83"/>
  <c r="I45" i="83"/>
  <c r="N98" i="83"/>
  <c r="I98" i="83"/>
  <c r="N103" i="83"/>
  <c r="I103" i="83"/>
  <c r="N99" i="83"/>
  <c r="I99" i="83"/>
  <c r="I20" i="83"/>
  <c r="N20" i="83"/>
  <c r="I104" i="83"/>
  <c r="N104" i="83"/>
  <c r="I152" i="83"/>
  <c r="N152" i="83"/>
  <c r="N96" i="83"/>
  <c r="I96" i="83"/>
  <c r="I101" i="83"/>
  <c r="N101" i="83"/>
  <c r="N152" i="82"/>
  <c r="I152" i="82"/>
  <c r="N170" i="82"/>
  <c r="I170" i="82"/>
  <c r="N98" i="82"/>
  <c r="I98" i="82"/>
  <c r="I104" i="82"/>
  <c r="N104" i="82"/>
  <c r="I20" i="82"/>
  <c r="N20" i="82"/>
  <c r="I110" i="82"/>
  <c r="N110" i="82"/>
  <c r="N45" i="82"/>
  <c r="I45" i="82"/>
  <c r="I96" i="82"/>
  <c r="N96" i="82"/>
  <c r="N164" i="82"/>
  <c r="I164" i="82"/>
  <c r="N103" i="82"/>
  <c r="I103" i="82"/>
  <c r="N102" i="82"/>
  <c r="I102" i="82"/>
  <c r="N97" i="82"/>
  <c r="I97" i="82"/>
  <c r="N137" i="82"/>
  <c r="I137" i="82"/>
  <c r="P160" i="82"/>
  <c r="P135" i="82" s="1"/>
  <c r="N161" i="82"/>
  <c r="I161" i="82"/>
  <c r="N101" i="82"/>
  <c r="I101" i="82"/>
  <c r="I100" i="82"/>
  <c r="N100" i="82"/>
  <c r="N70" i="82"/>
  <c r="I70" i="82"/>
  <c r="N120" i="82"/>
  <c r="I120" i="82"/>
  <c r="I99" i="82"/>
  <c r="N99" i="82"/>
  <c r="I72" i="98"/>
  <c r="N72" i="98"/>
  <c r="N165" i="98"/>
  <c r="I165" i="98"/>
  <c r="N123" i="98"/>
  <c r="I123" i="98"/>
  <c r="N156" i="98"/>
  <c r="I156" i="98"/>
  <c r="Z173" i="98"/>
  <c r="AA173" i="98" s="1"/>
  <c r="I173" i="98"/>
  <c r="N173" i="98"/>
  <c r="U73" i="98"/>
  <c r="V73" i="98" s="1"/>
  <c r="N73" i="98"/>
  <c r="I73" i="98"/>
  <c r="Z154" i="98"/>
  <c r="AA154" i="98" s="1"/>
  <c r="N154" i="98"/>
  <c r="I154" i="98"/>
  <c r="N25" i="98"/>
  <c r="I25" i="98"/>
  <c r="I141" i="98"/>
  <c r="N141" i="98"/>
  <c r="I23" i="98"/>
  <c r="N23" i="98"/>
  <c r="N53" i="98"/>
  <c r="I53" i="98"/>
  <c r="N147" i="98"/>
  <c r="I147" i="98"/>
  <c r="P161" i="98"/>
  <c r="P160" i="98" s="1"/>
  <c r="N163" i="98"/>
  <c r="I163" i="98"/>
  <c r="P99" i="98"/>
  <c r="N49" i="98"/>
  <c r="I49" i="98"/>
  <c r="N79" i="98"/>
  <c r="I79" i="98"/>
  <c r="I142" i="98"/>
  <c r="N142" i="98"/>
  <c r="N138" i="98"/>
  <c r="I138" i="98"/>
  <c r="Z150" i="98"/>
  <c r="AA150" i="98" s="1"/>
  <c r="N150" i="98"/>
  <c r="I150" i="98"/>
  <c r="Z119" i="98"/>
  <c r="AA119" i="98" s="1"/>
  <c r="N119" i="98"/>
  <c r="I119" i="98"/>
  <c r="Z174" i="98"/>
  <c r="AA174" i="98" s="1"/>
  <c r="N174" i="98"/>
  <c r="I174" i="98"/>
  <c r="I77" i="98"/>
  <c r="N77" i="98"/>
  <c r="I127" i="98"/>
  <c r="N127" i="98"/>
  <c r="I146" i="98"/>
  <c r="N146" i="98"/>
  <c r="I122" i="98"/>
  <c r="N122" i="98"/>
  <c r="U74" i="98"/>
  <c r="V74" i="98" s="1"/>
  <c r="I74" i="98"/>
  <c r="N74" i="98"/>
  <c r="U172" i="98"/>
  <c r="V172" i="98" s="1"/>
  <c r="I172" i="98"/>
  <c r="N172" i="98"/>
  <c r="Z50" i="98"/>
  <c r="AA50" i="98" s="1"/>
  <c r="I50" i="98"/>
  <c r="N50" i="98"/>
  <c r="U117" i="98"/>
  <c r="V117" i="98" s="1"/>
  <c r="I117" i="98"/>
  <c r="N117" i="98"/>
  <c r="U75" i="98"/>
  <c r="V75" i="98" s="1"/>
  <c r="I75" i="98"/>
  <c r="N75" i="98"/>
  <c r="I162" i="98"/>
  <c r="N162" i="98"/>
  <c r="I46" i="98"/>
  <c r="N46" i="98"/>
  <c r="I22" i="98"/>
  <c r="N22" i="98"/>
  <c r="I114" i="98"/>
  <c r="N114" i="98"/>
  <c r="I126" i="98"/>
  <c r="N126" i="98"/>
  <c r="N48" i="98"/>
  <c r="I48" i="98"/>
  <c r="N78" i="98"/>
  <c r="I78" i="98"/>
  <c r="U155" i="98"/>
  <c r="V155" i="98" s="1"/>
  <c r="I155" i="98"/>
  <c r="N155" i="98"/>
  <c r="Z26" i="98"/>
  <c r="AA26" i="98" s="1"/>
  <c r="I26" i="98"/>
  <c r="N26" i="98"/>
  <c r="N125" i="98"/>
  <c r="I125" i="98"/>
  <c r="N166" i="98"/>
  <c r="I166" i="98"/>
  <c r="I71" i="98"/>
  <c r="N71" i="98"/>
  <c r="N113" i="98"/>
  <c r="I113" i="98"/>
  <c r="I158" i="98"/>
  <c r="N158" i="98"/>
  <c r="N29" i="98"/>
  <c r="I29" i="98"/>
  <c r="I145" i="98"/>
  <c r="N145" i="98"/>
  <c r="Z27" i="98"/>
  <c r="AA27" i="98" s="1"/>
  <c r="I27" i="98"/>
  <c r="N27" i="98"/>
  <c r="N24" i="98"/>
  <c r="I24" i="98"/>
  <c r="N148" i="98"/>
  <c r="I148" i="98"/>
  <c r="P102" i="98"/>
  <c r="N52" i="98"/>
  <c r="I52" i="98"/>
  <c r="I144" i="98"/>
  <c r="N144" i="98"/>
  <c r="I47" i="98"/>
  <c r="N47" i="98"/>
  <c r="U139" i="98"/>
  <c r="V139" i="98" s="1"/>
  <c r="N139" i="98"/>
  <c r="I139" i="98"/>
  <c r="U129" i="98"/>
  <c r="V129" i="98" s="1"/>
  <c r="I129" i="98"/>
  <c r="N129" i="98"/>
  <c r="Z175" i="98"/>
  <c r="AA175" i="98" s="1"/>
  <c r="I175" i="98"/>
  <c r="N175" i="98"/>
  <c r="Z153" i="98"/>
  <c r="AA153" i="98" s="1"/>
  <c r="N153" i="98"/>
  <c r="I153" i="98"/>
  <c r="N149" i="98"/>
  <c r="I149" i="98"/>
  <c r="N128" i="98"/>
  <c r="I128" i="98"/>
  <c r="I51" i="98"/>
  <c r="N51" i="98"/>
  <c r="N124" i="98"/>
  <c r="I124" i="98"/>
  <c r="I157" i="98"/>
  <c r="N157" i="98"/>
  <c r="N28" i="98"/>
  <c r="I28" i="98"/>
  <c r="Q121" i="98"/>
  <c r="I121" i="98"/>
  <c r="N121" i="98"/>
  <c r="N140" i="98"/>
  <c r="I140" i="98"/>
  <c r="U118" i="98"/>
  <c r="V118" i="98" s="1"/>
  <c r="I118" i="98"/>
  <c r="N118" i="98"/>
  <c r="N116" i="98"/>
  <c r="I116" i="98"/>
  <c r="N115" i="98"/>
  <c r="I115" i="98"/>
  <c r="N21" i="98"/>
  <c r="I21" i="98"/>
  <c r="N111" i="98"/>
  <c r="I111" i="98"/>
  <c r="I143" i="98"/>
  <c r="N143" i="98"/>
  <c r="Q112" i="98"/>
  <c r="N112" i="98"/>
  <c r="I112" i="98"/>
  <c r="Z76" i="98"/>
  <c r="AA76" i="98" s="1"/>
  <c r="I76" i="98"/>
  <c r="N76" i="98"/>
  <c r="I54" i="98"/>
  <c r="N54" i="98"/>
  <c r="N152" i="81"/>
  <c r="I152" i="81"/>
  <c r="I170" i="81"/>
  <c r="N170" i="81"/>
  <c r="N20" i="81"/>
  <c r="I20" i="81"/>
  <c r="I45" i="81"/>
  <c r="N45" i="81"/>
  <c r="N70" i="81"/>
  <c r="I70" i="81"/>
  <c r="I104" i="81"/>
  <c r="N104" i="81"/>
  <c r="U153" i="98"/>
  <c r="V153" i="98" s="1"/>
  <c r="U150" i="98"/>
  <c r="V150" i="98" s="1"/>
  <c r="I101" i="81"/>
  <c r="N101" i="81"/>
  <c r="N96" i="81"/>
  <c r="I96" i="81"/>
  <c r="N103" i="81"/>
  <c r="I103" i="81"/>
  <c r="I100" i="81"/>
  <c r="N100" i="81"/>
  <c r="N99" i="81"/>
  <c r="I99" i="81"/>
  <c r="I97" i="81"/>
  <c r="N97" i="81"/>
  <c r="N161" i="81"/>
  <c r="I161" i="81"/>
  <c r="I102" i="81"/>
  <c r="N102" i="81"/>
  <c r="N137" i="81"/>
  <c r="I137" i="81"/>
  <c r="N98" i="81"/>
  <c r="I98" i="81"/>
  <c r="N110" i="81"/>
  <c r="I110" i="81"/>
  <c r="I120" i="81"/>
  <c r="N120" i="81"/>
  <c r="I164" i="81"/>
  <c r="N164" i="81"/>
  <c r="I101" i="80"/>
  <c r="N101" i="80"/>
  <c r="I137" i="80"/>
  <c r="N137" i="80"/>
  <c r="N45" i="80"/>
  <c r="I45" i="80"/>
  <c r="N99" i="80"/>
  <c r="I99" i="80"/>
  <c r="N70" i="80"/>
  <c r="I70" i="80"/>
  <c r="N164" i="80"/>
  <c r="I164" i="80"/>
  <c r="I100" i="80"/>
  <c r="N100" i="80"/>
  <c r="N103" i="80"/>
  <c r="I103" i="80"/>
  <c r="I20" i="80"/>
  <c r="N20" i="80"/>
  <c r="I97" i="80"/>
  <c r="N97" i="80"/>
  <c r="N120" i="80"/>
  <c r="I120" i="80"/>
  <c r="I161" i="80"/>
  <c r="N161" i="80"/>
  <c r="I96" i="80"/>
  <c r="N96" i="80"/>
  <c r="I110" i="80"/>
  <c r="N110" i="80"/>
  <c r="N104" i="80"/>
  <c r="I104" i="80"/>
  <c r="N170" i="80"/>
  <c r="I170" i="80"/>
  <c r="N98" i="80"/>
  <c r="I98" i="80"/>
  <c r="I152" i="80"/>
  <c r="N102" i="80"/>
  <c r="I102" i="80"/>
  <c r="N137" i="78"/>
  <c r="I137" i="78"/>
  <c r="N161" i="78"/>
  <c r="I161" i="78"/>
  <c r="I97" i="78"/>
  <c r="N97" i="78"/>
  <c r="I101" i="78"/>
  <c r="N101" i="78"/>
  <c r="I100" i="78"/>
  <c r="N100" i="78"/>
  <c r="N99" i="78"/>
  <c r="I99" i="78"/>
  <c r="I120" i="78"/>
  <c r="N120" i="78"/>
  <c r="N20" i="78"/>
  <c r="I20" i="78"/>
  <c r="I45" i="78"/>
  <c r="N45" i="78"/>
  <c r="I170" i="78"/>
  <c r="N170" i="78"/>
  <c r="N98" i="78"/>
  <c r="I98" i="78"/>
  <c r="I103" i="78"/>
  <c r="N103" i="78"/>
  <c r="I164" i="78"/>
  <c r="N164" i="78"/>
  <c r="N152" i="78"/>
  <c r="I152" i="78"/>
  <c r="I104" i="78"/>
  <c r="N104" i="78"/>
  <c r="N110" i="78"/>
  <c r="I110" i="78"/>
  <c r="I96" i="78"/>
  <c r="N96" i="78"/>
  <c r="N70" i="78"/>
  <c r="I70" i="78"/>
  <c r="I102" i="78"/>
  <c r="N102" i="78"/>
  <c r="I45" i="77"/>
  <c r="N45" i="77"/>
  <c r="N164" i="77"/>
  <c r="I164" i="77"/>
  <c r="N98" i="77"/>
  <c r="I98" i="77"/>
  <c r="N20" i="77"/>
  <c r="I20" i="77"/>
  <c r="I104" i="77"/>
  <c r="N104" i="77"/>
  <c r="N170" i="77"/>
  <c r="I170" i="77"/>
  <c r="N96" i="77"/>
  <c r="I96" i="77"/>
  <c r="N137" i="77"/>
  <c r="I137" i="77"/>
  <c r="I152" i="77"/>
  <c r="N152" i="77"/>
  <c r="N70" i="77"/>
  <c r="I70" i="77"/>
  <c r="N110" i="77"/>
  <c r="I110" i="77"/>
  <c r="I103" i="77"/>
  <c r="N103" i="77"/>
  <c r="I120" i="77"/>
  <c r="N120" i="77"/>
  <c r="N97" i="77"/>
  <c r="I97" i="77"/>
  <c r="I99" i="77"/>
  <c r="N99" i="77"/>
  <c r="N101" i="77"/>
  <c r="I101" i="77"/>
  <c r="I102" i="77"/>
  <c r="N102" i="77"/>
  <c r="P135" i="77"/>
  <c r="N161" i="77"/>
  <c r="I161" i="77"/>
  <c r="I100" i="77"/>
  <c r="N100" i="77"/>
  <c r="N20" i="75"/>
  <c r="I20" i="75"/>
  <c r="I137" i="75"/>
  <c r="N137" i="75"/>
  <c r="N120" i="75"/>
  <c r="I120" i="75"/>
  <c r="I101" i="75"/>
  <c r="N101" i="75"/>
  <c r="I97" i="75"/>
  <c r="N97" i="75"/>
  <c r="N103" i="75"/>
  <c r="I103" i="75"/>
  <c r="N45" i="75"/>
  <c r="I45" i="75"/>
  <c r="N170" i="75"/>
  <c r="I170" i="75"/>
  <c r="N98" i="75"/>
  <c r="I98" i="75"/>
  <c r="N102" i="75"/>
  <c r="I102" i="75"/>
  <c r="N152" i="75"/>
  <c r="I152" i="75"/>
  <c r="I100" i="75"/>
  <c r="N100" i="75"/>
  <c r="N161" i="75"/>
  <c r="I161" i="75"/>
  <c r="N96" i="75"/>
  <c r="I96" i="75"/>
  <c r="N104" i="75"/>
  <c r="I104" i="75"/>
  <c r="I70" i="75"/>
  <c r="N70" i="75"/>
  <c r="I110" i="75"/>
  <c r="N110" i="75"/>
  <c r="N164" i="75"/>
  <c r="I164" i="75"/>
  <c r="N99" i="75"/>
  <c r="I99" i="75"/>
  <c r="N120" i="74"/>
  <c r="I120" i="74"/>
  <c r="N70" i="74"/>
  <c r="I70" i="74"/>
  <c r="I98" i="74"/>
  <c r="N98" i="74"/>
  <c r="N45" i="74"/>
  <c r="I45" i="74"/>
  <c r="N96" i="74"/>
  <c r="I96" i="74"/>
  <c r="I152" i="74"/>
  <c r="N100" i="74"/>
  <c r="I100" i="74"/>
  <c r="N110" i="74"/>
  <c r="I110" i="74"/>
  <c r="I161" i="74"/>
  <c r="N161" i="74"/>
  <c r="N104" i="74"/>
  <c r="I104" i="74"/>
  <c r="I20" i="74"/>
  <c r="N20" i="74"/>
  <c r="N99" i="74"/>
  <c r="I99" i="74"/>
  <c r="N102" i="74"/>
  <c r="I102" i="74"/>
  <c r="N101" i="74"/>
  <c r="I101" i="74"/>
  <c r="N103" i="74"/>
  <c r="I103" i="74"/>
  <c r="I170" i="74"/>
  <c r="N170" i="74"/>
  <c r="N137" i="74"/>
  <c r="I137" i="74"/>
  <c r="I164" i="74"/>
  <c r="N164" i="74"/>
  <c r="I97" i="74"/>
  <c r="N97" i="74"/>
  <c r="N20" i="73"/>
  <c r="I20" i="73"/>
  <c r="I120" i="73"/>
  <c r="N120" i="73"/>
  <c r="I137" i="73"/>
  <c r="N137" i="73"/>
  <c r="N170" i="73"/>
  <c r="I170" i="73"/>
  <c r="N96" i="73"/>
  <c r="I96" i="73"/>
  <c r="N152" i="73"/>
  <c r="I152" i="73"/>
  <c r="N100" i="73"/>
  <c r="I100" i="73"/>
  <c r="P135" i="73"/>
  <c r="N164" i="73"/>
  <c r="I164" i="73"/>
  <c r="N102" i="73"/>
  <c r="I102" i="73"/>
  <c r="I103" i="73"/>
  <c r="N103" i="73"/>
  <c r="N161" i="73"/>
  <c r="I161" i="73"/>
  <c r="N45" i="73"/>
  <c r="I45" i="73"/>
  <c r="N110" i="73"/>
  <c r="I110" i="73"/>
  <c r="N99" i="73"/>
  <c r="I99" i="73"/>
  <c r="N98" i="73"/>
  <c r="I98" i="73"/>
  <c r="N97" i="73"/>
  <c r="I97" i="73"/>
  <c r="N70" i="73"/>
  <c r="I70" i="73"/>
  <c r="I104" i="73"/>
  <c r="N104" i="73"/>
  <c r="N101" i="73"/>
  <c r="I101" i="73"/>
  <c r="S56" i="87"/>
  <c r="S135" i="87"/>
  <c r="P100" i="98"/>
  <c r="U100" i="98" s="1"/>
  <c r="V100" i="98" s="1"/>
  <c r="P131" i="85"/>
  <c r="U27" i="98"/>
  <c r="V27" i="98" s="1"/>
  <c r="Z145" i="98"/>
  <c r="AA145" i="98" s="1"/>
  <c r="Z73" i="98"/>
  <c r="AA73" i="98" s="1"/>
  <c r="Z25" i="98"/>
  <c r="AA25" i="98" s="1"/>
  <c r="U154" i="98"/>
  <c r="V154" i="98" s="1"/>
  <c r="U25" i="98"/>
  <c r="V25" i="98" s="1"/>
  <c r="AJ160" i="91"/>
  <c r="Z139" i="98"/>
  <c r="AA139" i="98" s="1"/>
  <c r="P135" i="80"/>
  <c r="P131" i="82"/>
  <c r="P131" i="78"/>
  <c r="P131" i="81"/>
  <c r="U175" i="98"/>
  <c r="V175" i="98" s="1"/>
  <c r="Q118" i="98"/>
  <c r="Z129" i="98"/>
  <c r="AA129" i="98" s="1"/>
  <c r="Z140" i="98"/>
  <c r="AA140" i="98" s="1"/>
  <c r="Z155" i="98"/>
  <c r="AA155" i="98" s="1"/>
  <c r="U140" i="98"/>
  <c r="V140" i="98" s="1"/>
  <c r="Q129" i="98"/>
  <c r="U173" i="98"/>
  <c r="V173" i="98" s="1"/>
  <c r="P131" i="75"/>
  <c r="P98" i="98"/>
  <c r="U138" i="98"/>
  <c r="V138" i="98" s="1"/>
  <c r="P131" i="74"/>
  <c r="U119" i="98"/>
  <c r="V119" i="98" s="1"/>
  <c r="Z138" i="98"/>
  <c r="AA138" i="98" s="1"/>
  <c r="Z121" i="98"/>
  <c r="AA121" i="98" s="1"/>
  <c r="C160" i="76"/>
  <c r="C135" i="76" s="1"/>
  <c r="U121" i="98"/>
  <c r="V121" i="98" s="1"/>
  <c r="P131" i="73"/>
  <c r="AJ131" i="91"/>
  <c r="P104" i="98"/>
  <c r="Q29" i="98" s="1"/>
  <c r="P152" i="98"/>
  <c r="P170" i="98"/>
  <c r="C160" i="79"/>
  <c r="C135" i="79" s="1"/>
  <c r="U112" i="98"/>
  <c r="V112" i="98" s="1"/>
  <c r="Z112" i="98"/>
  <c r="AA112" i="98" s="1"/>
  <c r="AA177" i="97"/>
  <c r="P137" i="98"/>
  <c r="P131" i="84"/>
  <c r="P95" i="86"/>
  <c r="P131" i="80"/>
  <c r="Z52" i="98"/>
  <c r="AA52" i="98" s="1"/>
  <c r="U52" i="98"/>
  <c r="V52" i="98" s="1"/>
  <c r="Q52" i="98"/>
  <c r="P95" i="84"/>
  <c r="Z22" i="98"/>
  <c r="AA22" i="98" s="1"/>
  <c r="P97" i="98"/>
  <c r="U22" i="98"/>
  <c r="V22" i="98" s="1"/>
  <c r="Z21" i="98"/>
  <c r="AA21" i="98" s="1"/>
  <c r="P96" i="98"/>
  <c r="U21" i="98"/>
  <c r="V21" i="98" s="1"/>
  <c r="P20" i="98"/>
  <c r="Z157" i="98"/>
  <c r="AA157" i="98" s="1"/>
  <c r="U157" i="98"/>
  <c r="V157" i="98" s="1"/>
  <c r="U47" i="98"/>
  <c r="V47" i="98" s="1"/>
  <c r="Z47" i="98"/>
  <c r="AA47" i="98" s="1"/>
  <c r="U115" i="98"/>
  <c r="V115" i="98" s="1"/>
  <c r="Q115" i="98"/>
  <c r="Z115" i="98"/>
  <c r="AA115" i="98" s="1"/>
  <c r="Q74" i="98"/>
  <c r="U99" i="98"/>
  <c r="V99" i="98" s="1"/>
  <c r="Z99" i="98"/>
  <c r="AA99" i="98" s="1"/>
  <c r="Q99" i="98"/>
  <c r="Z53" i="98"/>
  <c r="AA53" i="98" s="1"/>
  <c r="U53" i="98"/>
  <c r="V53" i="98" s="1"/>
  <c r="P95" i="82"/>
  <c r="U158" i="98"/>
  <c r="V158" i="98" s="1"/>
  <c r="Z158" i="98"/>
  <c r="AA158" i="98" s="1"/>
  <c r="U143" i="98"/>
  <c r="V143" i="98" s="1"/>
  <c r="Z143" i="98"/>
  <c r="AA143" i="98" s="1"/>
  <c r="U28" i="98"/>
  <c r="V28" i="98" s="1"/>
  <c r="Z28" i="98"/>
  <c r="AA28" i="98" s="1"/>
  <c r="P103" i="98"/>
  <c r="Z51" i="98"/>
  <c r="AA51" i="98" s="1"/>
  <c r="U51" i="98"/>
  <c r="V51" i="98" s="1"/>
  <c r="Q77" i="98"/>
  <c r="U102" i="98"/>
  <c r="V102" i="98" s="1"/>
  <c r="Q102" i="98"/>
  <c r="Z102" i="98"/>
  <c r="AA102" i="98" s="1"/>
  <c r="Q114" i="98"/>
  <c r="U114" i="98"/>
  <c r="V114" i="98" s="1"/>
  <c r="Z114" i="98"/>
  <c r="AA114" i="98" s="1"/>
  <c r="Z72" i="98"/>
  <c r="AA72" i="98" s="1"/>
  <c r="U72" i="98"/>
  <c r="V72" i="98" s="1"/>
  <c r="Q72" i="98"/>
  <c r="P70" i="98"/>
  <c r="U71" i="98"/>
  <c r="V71" i="98" s="1"/>
  <c r="Z71" i="98"/>
  <c r="AA71" i="98" s="1"/>
  <c r="Z122" i="98"/>
  <c r="AA122" i="98" s="1"/>
  <c r="U122" i="98"/>
  <c r="V122" i="98" s="1"/>
  <c r="U78" i="98"/>
  <c r="V78" i="98" s="1"/>
  <c r="Z78" i="98"/>
  <c r="AA78" i="98" s="1"/>
  <c r="Z100" i="98"/>
  <c r="AA100" i="98" s="1"/>
  <c r="U163" i="98"/>
  <c r="V163" i="98" s="1"/>
  <c r="Z163" i="98"/>
  <c r="AA163" i="98" s="1"/>
  <c r="Z144" i="98"/>
  <c r="AA144" i="98" s="1"/>
  <c r="U144" i="98"/>
  <c r="V144" i="98" s="1"/>
  <c r="Q123" i="98"/>
  <c r="U123" i="98"/>
  <c r="V123" i="98" s="1"/>
  <c r="Z123" i="98"/>
  <c r="AA123" i="98" s="1"/>
  <c r="U128" i="98"/>
  <c r="V128" i="98" s="1"/>
  <c r="Z128" i="98"/>
  <c r="AA128" i="98" s="1"/>
  <c r="Z156" i="98"/>
  <c r="AA156" i="98" s="1"/>
  <c r="U156" i="98"/>
  <c r="V156" i="98" s="1"/>
  <c r="Z79" i="98"/>
  <c r="AA79" i="98" s="1"/>
  <c r="U79" i="98"/>
  <c r="V79" i="98" s="1"/>
  <c r="Q126" i="98"/>
  <c r="Z126" i="98"/>
  <c r="AA126" i="98" s="1"/>
  <c r="U126" i="98"/>
  <c r="V126" i="98" s="1"/>
  <c r="P131" i="77"/>
  <c r="U166" i="98"/>
  <c r="V166" i="98" s="1"/>
  <c r="Z166" i="98"/>
  <c r="AA166" i="98" s="1"/>
  <c r="Z165" i="98"/>
  <c r="AA165" i="98" s="1"/>
  <c r="U165" i="98"/>
  <c r="V165" i="98" s="1"/>
  <c r="U113" i="98"/>
  <c r="V113" i="98" s="1"/>
  <c r="Q113" i="98"/>
  <c r="Z113" i="98"/>
  <c r="AA113" i="98" s="1"/>
  <c r="Z48" i="98"/>
  <c r="AA48" i="98" s="1"/>
  <c r="U48" i="98"/>
  <c r="V48" i="98" s="1"/>
  <c r="Q48" i="98"/>
  <c r="Q27" i="98"/>
  <c r="U127" i="98"/>
  <c r="V127" i="98" s="1"/>
  <c r="Z127" i="98"/>
  <c r="AA127" i="98" s="1"/>
  <c r="U98" i="98"/>
  <c r="V98" i="98" s="1"/>
  <c r="Q98" i="98"/>
  <c r="Z98" i="98"/>
  <c r="AA98" i="98" s="1"/>
  <c r="Z142" i="98"/>
  <c r="AA142" i="98" s="1"/>
  <c r="U142" i="98"/>
  <c r="V142" i="98" s="1"/>
  <c r="Z146" i="98"/>
  <c r="AA146" i="98" s="1"/>
  <c r="U146" i="98"/>
  <c r="V146" i="98" s="1"/>
  <c r="Q124" i="98"/>
  <c r="U124" i="98"/>
  <c r="V124" i="98" s="1"/>
  <c r="Z124" i="98"/>
  <c r="AA124" i="98" s="1"/>
  <c r="P45" i="98"/>
  <c r="U111" i="98"/>
  <c r="V111" i="98" s="1"/>
  <c r="Q111" i="98"/>
  <c r="Z111" i="98"/>
  <c r="AA111" i="98" s="1"/>
  <c r="P110" i="98"/>
  <c r="AJ95" i="91"/>
  <c r="C131" i="76"/>
  <c r="Z148" i="98"/>
  <c r="AA148" i="98" s="1"/>
  <c r="U148" i="98"/>
  <c r="V148" i="98" s="1"/>
  <c r="U147" i="98"/>
  <c r="V147" i="98" s="1"/>
  <c r="Z147" i="98"/>
  <c r="AA147" i="98" s="1"/>
  <c r="Z49" i="98"/>
  <c r="AA49" i="98" s="1"/>
  <c r="U49" i="98"/>
  <c r="V49" i="98" s="1"/>
  <c r="Q49" i="98"/>
  <c r="U29" i="98"/>
  <c r="V29" i="98" s="1"/>
  <c r="Z29" i="98"/>
  <c r="AA29" i="98" s="1"/>
  <c r="P101" i="98"/>
  <c r="Q24" i="98"/>
  <c r="P120" i="98"/>
  <c r="S85" i="87"/>
  <c r="S31" i="87"/>
  <c r="S95" i="87"/>
  <c r="S131" i="87"/>
  <c r="S177" i="75"/>
  <c r="P135" i="85"/>
  <c r="P135" i="81"/>
  <c r="C95" i="76"/>
  <c r="P95" i="75"/>
  <c r="Y177" i="97"/>
  <c r="S133" i="97"/>
  <c r="S168" i="97" s="1"/>
  <c r="U133" i="97"/>
  <c r="U168" i="97" s="1"/>
  <c r="V133" i="97"/>
  <c r="V168" i="97" s="1"/>
  <c r="T177" i="97"/>
  <c r="AB177" i="97"/>
  <c r="Z177" i="97"/>
  <c r="AJ133" i="97"/>
  <c r="AJ133" i="96"/>
  <c r="AJ168" i="96" s="1"/>
  <c r="S177" i="96"/>
  <c r="AD177" i="96"/>
  <c r="AB177" i="96"/>
  <c r="AC177" i="96"/>
  <c r="Z177" i="96"/>
  <c r="T177" i="96"/>
  <c r="V177" i="96"/>
  <c r="X177" i="96"/>
  <c r="W177" i="96"/>
  <c r="AF177" i="96"/>
  <c r="AA133" i="96"/>
  <c r="AA168" i="96" s="1"/>
  <c r="AG177" i="96"/>
  <c r="AE177" i="96"/>
  <c r="P95" i="83"/>
  <c r="C95" i="79"/>
  <c r="P95" i="74"/>
  <c r="P95" i="73"/>
  <c r="P95" i="85"/>
  <c r="P95" i="81"/>
  <c r="P95" i="78"/>
  <c r="P95" i="80"/>
  <c r="P135" i="83"/>
  <c r="AC135" i="91"/>
  <c r="AJ137" i="91"/>
  <c r="P95" i="77"/>
  <c r="S135" i="91"/>
  <c r="S184" i="87"/>
  <c r="P184" i="87"/>
  <c r="S132" i="46"/>
  <c r="S131" i="46"/>
  <c r="S130" i="46"/>
  <c r="S129" i="46"/>
  <c r="S128" i="46"/>
  <c r="S127" i="46"/>
  <c r="S126" i="46"/>
  <c r="S125" i="46"/>
  <c r="S124" i="46"/>
  <c r="S123" i="46"/>
  <c r="S122" i="46"/>
  <c r="S121" i="46"/>
  <c r="S120" i="46"/>
  <c r="S119" i="46"/>
  <c r="S118" i="46"/>
  <c r="Z161" i="98" l="1"/>
  <c r="AA161" i="98" s="1"/>
  <c r="U161" i="98"/>
  <c r="V161" i="98" s="1"/>
  <c r="T31" i="101"/>
  <c r="S196" i="101"/>
  <c r="T192" i="101" s="1"/>
  <c r="S232" i="101"/>
  <c r="T154" i="101"/>
  <c r="T56" i="101"/>
  <c r="T155" i="101"/>
  <c r="T153" i="101"/>
  <c r="T161" i="101"/>
  <c r="T146" i="101"/>
  <c r="T145" i="101"/>
  <c r="S133" i="101"/>
  <c r="T148" i="101"/>
  <c r="T163" i="101"/>
  <c r="T175" i="101"/>
  <c r="T149" i="101"/>
  <c r="T158" i="101"/>
  <c r="T81" i="101"/>
  <c r="T150" i="101"/>
  <c r="T172" i="101"/>
  <c r="T156" i="101"/>
  <c r="T131" i="101"/>
  <c r="T141" i="101"/>
  <c r="T142" i="101"/>
  <c r="T138" i="101"/>
  <c r="T147" i="101"/>
  <c r="T166" i="101"/>
  <c r="T164" i="101"/>
  <c r="T140" i="101"/>
  <c r="T139" i="101"/>
  <c r="T165" i="101"/>
  <c r="T95" i="101"/>
  <c r="T144" i="101"/>
  <c r="T143" i="101"/>
  <c r="T157" i="101"/>
  <c r="T133" i="101"/>
  <c r="T106" i="101"/>
  <c r="T173" i="101"/>
  <c r="T162" i="101"/>
  <c r="Y205" i="101"/>
  <c r="Y208" i="101"/>
  <c r="Y219" i="101"/>
  <c r="Y216" i="101"/>
  <c r="Y215" i="101"/>
  <c r="Y221" i="101"/>
  <c r="Y224" i="101"/>
  <c r="Y228" i="101"/>
  <c r="Y202" i="101"/>
  <c r="Y220" i="101"/>
  <c r="Y210" i="101"/>
  <c r="Y217" i="101"/>
  <c r="Y204" i="101"/>
  <c r="Y222" i="101"/>
  <c r="Y207" i="101"/>
  <c r="Y223" i="101"/>
  <c r="Y225" i="101"/>
  <c r="Y214" i="101"/>
  <c r="Y203" i="101"/>
  <c r="Y201" i="101"/>
  <c r="Y206" i="101"/>
  <c r="Y226" i="101"/>
  <c r="Y218" i="101"/>
  <c r="T201" i="101"/>
  <c r="T207" i="101"/>
  <c r="T208" i="101"/>
  <c r="T222" i="101"/>
  <c r="T223" i="101"/>
  <c r="T220" i="101"/>
  <c r="T221" i="101"/>
  <c r="T214" i="101"/>
  <c r="T226" i="101"/>
  <c r="T202" i="101"/>
  <c r="T216" i="101"/>
  <c r="T219" i="101"/>
  <c r="T204" i="101"/>
  <c r="T203" i="101"/>
  <c r="T218" i="101"/>
  <c r="T224" i="101"/>
  <c r="T217" i="101"/>
  <c r="T205" i="101"/>
  <c r="T225" i="101"/>
  <c r="T215" i="101"/>
  <c r="T206" i="101"/>
  <c r="T228" i="101"/>
  <c r="T210" i="101"/>
  <c r="T200" i="101"/>
  <c r="X196" i="101"/>
  <c r="Y192" i="101" s="1"/>
  <c r="Y81" i="101"/>
  <c r="Y56" i="101"/>
  <c r="Y138" i="101"/>
  <c r="Y139" i="101"/>
  <c r="Y164" i="101"/>
  <c r="Y163" i="101"/>
  <c r="Y156" i="101"/>
  <c r="Y172" i="101"/>
  <c r="Y174" i="101"/>
  <c r="Y149" i="101"/>
  <c r="Y95" i="101"/>
  <c r="Y140" i="101"/>
  <c r="Y141" i="101"/>
  <c r="Y162" i="101"/>
  <c r="Y131" i="101"/>
  <c r="Y148" i="101"/>
  <c r="Y158" i="101"/>
  <c r="Y150" i="101"/>
  <c r="Y142" i="101"/>
  <c r="Y143" i="101"/>
  <c r="Y165" i="101"/>
  <c r="Y161" i="101"/>
  <c r="Y160" i="101" s="1"/>
  <c r="Y144" i="101"/>
  <c r="Y145" i="101"/>
  <c r="X133" i="101"/>
  <c r="Y153" i="101"/>
  <c r="X232" i="101"/>
  <c r="Y146" i="101"/>
  <c r="Y147" i="101"/>
  <c r="Y154" i="101"/>
  <c r="Y106" i="101"/>
  <c r="Y175" i="101"/>
  <c r="Y173" i="101"/>
  <c r="Y166" i="101"/>
  <c r="Y157" i="101"/>
  <c r="Y155" i="101"/>
  <c r="Q100" i="98"/>
  <c r="Q50" i="98"/>
  <c r="Q75" i="98"/>
  <c r="AJ168" i="97"/>
  <c r="AJ177" i="97" s="1"/>
  <c r="Z104" i="98"/>
  <c r="AA104" i="98" s="1"/>
  <c r="Q54" i="98"/>
  <c r="AJ135" i="91"/>
  <c r="I160" i="86"/>
  <c r="N160" i="86"/>
  <c r="N95" i="86"/>
  <c r="I95" i="86"/>
  <c r="N131" i="86"/>
  <c r="I131" i="86"/>
  <c r="P135" i="86"/>
  <c r="N135" i="85"/>
  <c r="I135" i="85"/>
  <c r="N95" i="85"/>
  <c r="I95" i="85"/>
  <c r="N160" i="85"/>
  <c r="I160" i="85"/>
  <c r="I131" i="85"/>
  <c r="N131" i="85"/>
  <c r="N135" i="84"/>
  <c r="I135" i="84"/>
  <c r="N131" i="84"/>
  <c r="I131" i="84"/>
  <c r="I160" i="84"/>
  <c r="N160" i="84"/>
  <c r="N95" i="84"/>
  <c r="I95" i="84"/>
  <c r="N95" i="83"/>
  <c r="I95" i="83"/>
  <c r="N131" i="83"/>
  <c r="I131" i="83"/>
  <c r="I131" i="82"/>
  <c r="N131" i="82"/>
  <c r="N135" i="82"/>
  <c r="I135" i="82"/>
  <c r="N160" i="82"/>
  <c r="I160" i="82"/>
  <c r="I95" i="82"/>
  <c r="N95" i="82"/>
  <c r="Q51" i="98"/>
  <c r="I101" i="98"/>
  <c r="N101" i="98"/>
  <c r="N45" i="98"/>
  <c r="I45" i="98"/>
  <c r="Q28" i="98"/>
  <c r="N103" i="98"/>
  <c r="I103" i="98"/>
  <c r="U104" i="98"/>
  <c r="V104" i="98" s="1"/>
  <c r="N104" i="98"/>
  <c r="I104" i="98"/>
  <c r="Q25" i="98"/>
  <c r="N100" i="98"/>
  <c r="I100" i="98"/>
  <c r="Q21" i="98"/>
  <c r="N96" i="98"/>
  <c r="I96" i="98"/>
  <c r="I99" i="98"/>
  <c r="N99" i="98"/>
  <c r="N120" i="98"/>
  <c r="I120" i="98"/>
  <c r="N70" i="98"/>
  <c r="I70" i="98"/>
  <c r="I110" i="98"/>
  <c r="N110" i="98"/>
  <c r="P135" i="98"/>
  <c r="I164" i="98"/>
  <c r="N164" i="98"/>
  <c r="Q22" i="98"/>
  <c r="I97" i="98"/>
  <c r="N97" i="98"/>
  <c r="Z137" i="98"/>
  <c r="AA137" i="98" s="1"/>
  <c r="N137" i="98"/>
  <c r="I137" i="98"/>
  <c r="Q23" i="98"/>
  <c r="N98" i="98"/>
  <c r="I98" i="98"/>
  <c r="I102" i="98"/>
  <c r="N102" i="98"/>
  <c r="I161" i="98"/>
  <c r="N161" i="98"/>
  <c r="Z170" i="98"/>
  <c r="AA170" i="98" s="1"/>
  <c r="N170" i="98"/>
  <c r="I170" i="98"/>
  <c r="N20" i="98"/>
  <c r="I20" i="98"/>
  <c r="U152" i="98"/>
  <c r="V152" i="98" s="1"/>
  <c r="N152" i="98"/>
  <c r="I152" i="98"/>
  <c r="N131" i="81"/>
  <c r="I131" i="81"/>
  <c r="I135" i="81"/>
  <c r="N135" i="81"/>
  <c r="I160" i="81"/>
  <c r="N160" i="81"/>
  <c r="N95" i="81"/>
  <c r="I95" i="81"/>
  <c r="I160" i="80"/>
  <c r="N160" i="80"/>
  <c r="N95" i="80"/>
  <c r="I95" i="80"/>
  <c r="N135" i="80"/>
  <c r="I135" i="80"/>
  <c r="I131" i="80"/>
  <c r="N131" i="80"/>
  <c r="Q79" i="98"/>
  <c r="N131" i="78"/>
  <c r="I131" i="78"/>
  <c r="N95" i="78"/>
  <c r="I95" i="78"/>
  <c r="P135" i="78"/>
  <c r="I160" i="78"/>
  <c r="N160" i="78"/>
  <c r="I131" i="77"/>
  <c r="N131" i="77"/>
  <c r="N95" i="77"/>
  <c r="I95" i="77"/>
  <c r="N135" i="77"/>
  <c r="I135" i="77"/>
  <c r="N160" i="77"/>
  <c r="I160" i="77"/>
  <c r="P135" i="75"/>
  <c r="N160" i="75"/>
  <c r="I160" i="75"/>
  <c r="N95" i="75"/>
  <c r="I95" i="75"/>
  <c r="N131" i="75"/>
  <c r="I131" i="75"/>
  <c r="N95" i="74"/>
  <c r="I95" i="74"/>
  <c r="P135" i="74"/>
  <c r="N160" i="74"/>
  <c r="I160" i="74"/>
  <c r="I131" i="74"/>
  <c r="N131" i="74"/>
  <c r="N160" i="73"/>
  <c r="I160" i="73"/>
  <c r="N131" i="73"/>
  <c r="I131" i="73"/>
  <c r="I135" i="73"/>
  <c r="N135" i="73"/>
  <c r="N95" i="73"/>
  <c r="I95" i="73"/>
  <c r="Z152" i="98"/>
  <c r="AA152" i="98" s="1"/>
  <c r="Q104" i="98"/>
  <c r="U170" i="98"/>
  <c r="V170" i="98" s="1"/>
  <c r="Q73" i="98"/>
  <c r="Q78" i="98"/>
  <c r="S106" i="87"/>
  <c r="S133" i="87" s="1"/>
  <c r="S168" i="87" s="1"/>
  <c r="S177" i="87" s="1"/>
  <c r="Q128" i="98"/>
  <c r="Q127" i="98"/>
  <c r="U137" i="98"/>
  <c r="V137" i="98" s="1"/>
  <c r="Q53" i="98"/>
  <c r="Q103" i="98"/>
  <c r="Z103" i="98"/>
  <c r="AA103" i="98" s="1"/>
  <c r="U103" i="98"/>
  <c r="V103" i="98" s="1"/>
  <c r="Q120" i="98"/>
  <c r="U120" i="98"/>
  <c r="V120" i="98" s="1"/>
  <c r="Z120" i="98"/>
  <c r="AA120" i="98" s="1"/>
  <c r="Z70" i="98"/>
  <c r="AA70" i="98" s="1"/>
  <c r="U70" i="98"/>
  <c r="V70" i="98" s="1"/>
  <c r="Q47" i="98"/>
  <c r="Q97" i="98"/>
  <c r="U97" i="98"/>
  <c r="V97" i="98" s="1"/>
  <c r="Z97" i="98"/>
  <c r="AA97" i="98" s="1"/>
  <c r="U164" i="98"/>
  <c r="V164" i="98" s="1"/>
  <c r="Z164" i="98"/>
  <c r="AA164" i="98" s="1"/>
  <c r="Q26" i="98"/>
  <c r="U101" i="98"/>
  <c r="V101" i="98" s="1"/>
  <c r="Q101" i="98"/>
  <c r="Z101" i="98"/>
  <c r="AA101" i="98" s="1"/>
  <c r="Q76" i="98"/>
  <c r="Z20" i="98"/>
  <c r="AA20" i="98" s="1"/>
  <c r="U20" i="98"/>
  <c r="V20" i="98" s="1"/>
  <c r="Z45" i="98"/>
  <c r="AA45" i="98" s="1"/>
  <c r="U45" i="98"/>
  <c r="V45" i="98" s="1"/>
  <c r="Q71" i="98"/>
  <c r="Q96" i="98"/>
  <c r="Z96" i="98"/>
  <c r="AA96" i="98" s="1"/>
  <c r="U96" i="98"/>
  <c r="V96" i="98" s="1"/>
  <c r="P95" i="98"/>
  <c r="Q46" i="98"/>
  <c r="Z110" i="98"/>
  <c r="AA110" i="98" s="1"/>
  <c r="U110" i="98"/>
  <c r="V110" i="98" s="1"/>
  <c r="Q110" i="98"/>
  <c r="P131" i="98"/>
  <c r="S177" i="97"/>
  <c r="V177" i="97"/>
  <c r="U177" i="97"/>
  <c r="AA177" i="96"/>
  <c r="AJ177" i="96"/>
  <c r="X184" i="87"/>
  <c r="P226" i="86"/>
  <c r="Q123" i="86"/>
  <c r="Q117" i="86"/>
  <c r="Q115" i="86"/>
  <c r="Q112" i="86"/>
  <c r="X185" i="86"/>
  <c r="U185" i="86"/>
  <c r="S185" i="86"/>
  <c r="P185" i="86"/>
  <c r="Z184" i="86"/>
  <c r="U184" i="86"/>
  <c r="Z185" i="86"/>
  <c r="Q118" i="85"/>
  <c r="Q116" i="85"/>
  <c r="X185" i="85"/>
  <c r="U185" i="85"/>
  <c r="S185" i="85"/>
  <c r="P185" i="85"/>
  <c r="Z184" i="85"/>
  <c r="U184" i="85"/>
  <c r="Z185" i="85"/>
  <c r="P226" i="84"/>
  <c r="P225" i="84"/>
  <c r="P223" i="84"/>
  <c r="P221" i="84"/>
  <c r="P219" i="84"/>
  <c r="Q118" i="83"/>
  <c r="X185" i="84"/>
  <c r="U185" i="84"/>
  <c r="S185" i="84"/>
  <c r="P185" i="84"/>
  <c r="Z184" i="84"/>
  <c r="U184" i="84"/>
  <c r="P217" i="84"/>
  <c r="Q123" i="84"/>
  <c r="Q111" i="84"/>
  <c r="Z185" i="84"/>
  <c r="X185" i="83"/>
  <c r="U185" i="83"/>
  <c r="S185" i="83"/>
  <c r="P185" i="83"/>
  <c r="Z184" i="83"/>
  <c r="U184" i="83"/>
  <c r="P215" i="83"/>
  <c r="Q115" i="83"/>
  <c r="Z185" i="83"/>
  <c r="P222" i="82"/>
  <c r="P217" i="82"/>
  <c r="Q123" i="82"/>
  <c r="Q111" i="82"/>
  <c r="X185" i="82"/>
  <c r="U185" i="82"/>
  <c r="S185" i="82"/>
  <c r="P185" i="82"/>
  <c r="Z184" i="82"/>
  <c r="U184" i="82"/>
  <c r="Z185" i="82"/>
  <c r="X185" i="81"/>
  <c r="U185" i="81"/>
  <c r="S185" i="81"/>
  <c r="P185" i="81"/>
  <c r="Z184" i="81"/>
  <c r="U184" i="81"/>
  <c r="Q121" i="81"/>
  <c r="Z185" i="81"/>
  <c r="P224" i="80"/>
  <c r="P221" i="80"/>
  <c r="X185" i="80"/>
  <c r="U185" i="80"/>
  <c r="S185" i="80"/>
  <c r="P185" i="80"/>
  <c r="Z184" i="80"/>
  <c r="U184" i="80"/>
  <c r="P225" i="80"/>
  <c r="P219" i="80"/>
  <c r="P217" i="80"/>
  <c r="P216" i="80"/>
  <c r="Z185" i="80"/>
  <c r="D126" i="79"/>
  <c r="D121" i="79"/>
  <c r="D118" i="79"/>
  <c r="D117" i="79"/>
  <c r="D115" i="79"/>
  <c r="Q111" i="78"/>
  <c r="Q123" i="77"/>
  <c r="K185" i="79"/>
  <c r="H185" i="79"/>
  <c r="F185" i="79"/>
  <c r="C185" i="79"/>
  <c r="M184" i="79"/>
  <c r="H184" i="79"/>
  <c r="C220" i="79"/>
  <c r="M185" i="79"/>
  <c r="X185" i="78"/>
  <c r="U185" i="78"/>
  <c r="S185" i="78"/>
  <c r="P185" i="78"/>
  <c r="Z184" i="78"/>
  <c r="U184" i="78"/>
  <c r="P222" i="78"/>
  <c r="P214" i="78"/>
  <c r="Q114" i="78"/>
  <c r="Z185" i="78"/>
  <c r="X185" i="77"/>
  <c r="U185" i="77"/>
  <c r="S185" i="77"/>
  <c r="P185" i="77"/>
  <c r="Z184" i="77"/>
  <c r="U184" i="77"/>
  <c r="Z185" i="77"/>
  <c r="D114" i="76"/>
  <c r="K185" i="76"/>
  <c r="H185" i="76"/>
  <c r="F185" i="76"/>
  <c r="C185" i="76"/>
  <c r="M184" i="76"/>
  <c r="H184" i="76"/>
  <c r="M185" i="76"/>
  <c r="Q126" i="75"/>
  <c r="Q124" i="75"/>
  <c r="Q118" i="75"/>
  <c r="X185" i="75"/>
  <c r="U185" i="75"/>
  <c r="S185" i="75"/>
  <c r="P185" i="75"/>
  <c r="Z184" i="75"/>
  <c r="U184" i="75"/>
  <c r="P224" i="75"/>
  <c r="Z185" i="75"/>
  <c r="Q118" i="74"/>
  <c r="Q112" i="74"/>
  <c r="X185" i="74"/>
  <c r="U185" i="74"/>
  <c r="S185" i="74"/>
  <c r="P185" i="74"/>
  <c r="Z184" i="74"/>
  <c r="U184" i="74"/>
  <c r="Z185" i="74"/>
  <c r="P226" i="73"/>
  <c r="P218" i="73"/>
  <c r="P216" i="73"/>
  <c r="Q114" i="73"/>
  <c r="X185" i="73"/>
  <c r="U185" i="73"/>
  <c r="S185" i="73"/>
  <c r="P185" i="73"/>
  <c r="Z184" i="73"/>
  <c r="U184" i="73"/>
  <c r="Z185" i="73"/>
  <c r="Q118" i="72"/>
  <c r="X185" i="72"/>
  <c r="U185" i="72"/>
  <c r="S185" i="72"/>
  <c r="P185" i="72"/>
  <c r="Z184" i="72"/>
  <c r="U184" i="72"/>
  <c r="Z185" i="72"/>
  <c r="C222" i="71"/>
  <c r="D111" i="71"/>
  <c r="U185" i="71"/>
  <c r="P185" i="71"/>
  <c r="K185" i="71"/>
  <c r="H185" i="71"/>
  <c r="F185" i="71"/>
  <c r="C185" i="71"/>
  <c r="W184" i="71"/>
  <c r="R184" i="71"/>
  <c r="M184" i="71"/>
  <c r="H184" i="71"/>
  <c r="C219" i="71"/>
  <c r="W185" i="71"/>
  <c r="R185" i="71"/>
  <c r="M185" i="71"/>
  <c r="C218" i="70"/>
  <c r="D126" i="70"/>
  <c r="D123" i="70"/>
  <c r="U185" i="70"/>
  <c r="P185" i="70"/>
  <c r="K185" i="70"/>
  <c r="H185" i="70"/>
  <c r="F185" i="70"/>
  <c r="C185" i="70"/>
  <c r="W184" i="70"/>
  <c r="R184" i="70"/>
  <c r="M184" i="70"/>
  <c r="H184" i="70"/>
  <c r="W185" i="70"/>
  <c r="R185" i="70"/>
  <c r="M185" i="70"/>
  <c r="C217" i="69"/>
  <c r="C215" i="69"/>
  <c r="U185" i="69"/>
  <c r="P185" i="69"/>
  <c r="K185" i="69"/>
  <c r="H185" i="69"/>
  <c r="F185" i="69"/>
  <c r="C185" i="69"/>
  <c r="W184" i="69"/>
  <c r="R184" i="69"/>
  <c r="M184" i="69"/>
  <c r="H184" i="69"/>
  <c r="D126" i="69"/>
  <c r="D115" i="69"/>
  <c r="W185" i="69"/>
  <c r="R185" i="69"/>
  <c r="M185" i="69"/>
  <c r="D117" i="68"/>
  <c r="U185" i="68"/>
  <c r="P185" i="68"/>
  <c r="K185" i="68"/>
  <c r="H185" i="68"/>
  <c r="F185" i="68"/>
  <c r="C185" i="68"/>
  <c r="W184" i="68"/>
  <c r="R184" i="68"/>
  <c r="M184" i="68"/>
  <c r="H184" i="68"/>
  <c r="W185" i="68"/>
  <c r="R185" i="68"/>
  <c r="M185" i="68"/>
  <c r="C226" i="67"/>
  <c r="U185" i="67"/>
  <c r="P185" i="67"/>
  <c r="K185" i="67"/>
  <c r="H185" i="67"/>
  <c r="F185" i="67"/>
  <c r="C185" i="67"/>
  <c r="W184" i="67"/>
  <c r="R184" i="67"/>
  <c r="M184" i="67"/>
  <c r="H184" i="67"/>
  <c r="D112" i="67"/>
  <c r="W185" i="67"/>
  <c r="R185" i="67"/>
  <c r="M185" i="67"/>
  <c r="Y137" i="101" l="1"/>
  <c r="Y135" i="101" s="1"/>
  <c r="Y232" i="101"/>
  <c r="Y233" i="101"/>
  <c r="X168" i="101"/>
  <c r="Y122" i="101"/>
  <c r="T170" i="101"/>
  <c r="S168" i="101"/>
  <c r="T122" i="101"/>
  <c r="T232" i="101"/>
  <c r="T233" i="101"/>
  <c r="Y170" i="101"/>
  <c r="Y133" i="101"/>
  <c r="Y193" i="101"/>
  <c r="Y196" i="101"/>
  <c r="Y194" i="101"/>
  <c r="T193" i="101"/>
  <c r="T196" i="101"/>
  <c r="T194" i="101"/>
  <c r="Y152" i="101"/>
  <c r="T137" i="101"/>
  <c r="T160" i="101"/>
  <c r="T152" i="101" s="1"/>
  <c r="U160" i="98"/>
  <c r="V160" i="98" s="1"/>
  <c r="Z160" i="98"/>
  <c r="AA160" i="98" s="1"/>
  <c r="N226" i="86"/>
  <c r="I226" i="86"/>
  <c r="I135" i="86"/>
  <c r="N135" i="86"/>
  <c r="N225" i="84"/>
  <c r="I225" i="84"/>
  <c r="N226" i="84"/>
  <c r="I226" i="84"/>
  <c r="I217" i="84"/>
  <c r="N217" i="84"/>
  <c r="N219" i="84"/>
  <c r="I219" i="84"/>
  <c r="I221" i="84"/>
  <c r="N221" i="84"/>
  <c r="N223" i="84"/>
  <c r="I223" i="84"/>
  <c r="N215" i="83"/>
  <c r="I215" i="83"/>
  <c r="N217" i="82"/>
  <c r="I217" i="82"/>
  <c r="N222" i="82"/>
  <c r="I222" i="82"/>
  <c r="N95" i="98"/>
  <c r="I95" i="98"/>
  <c r="I131" i="98"/>
  <c r="N131" i="98"/>
  <c r="N135" i="98"/>
  <c r="I135" i="98"/>
  <c r="I160" i="98"/>
  <c r="N160" i="98"/>
  <c r="N219" i="80"/>
  <c r="I219" i="80"/>
  <c r="I216" i="80"/>
  <c r="N216" i="80"/>
  <c r="I217" i="80"/>
  <c r="N217" i="80"/>
  <c r="N225" i="80"/>
  <c r="I225" i="80"/>
  <c r="I224" i="80"/>
  <c r="N224" i="80"/>
  <c r="N221" i="80"/>
  <c r="I221" i="80"/>
  <c r="I135" i="78"/>
  <c r="N135" i="78"/>
  <c r="N214" i="78"/>
  <c r="I214" i="78"/>
  <c r="N222" i="78"/>
  <c r="I222" i="78"/>
  <c r="I224" i="75"/>
  <c r="N224" i="75"/>
  <c r="I135" i="75"/>
  <c r="N135" i="75"/>
  <c r="N135" i="74"/>
  <c r="I135" i="74"/>
  <c r="N218" i="73"/>
  <c r="I218" i="73"/>
  <c r="N226" i="73"/>
  <c r="I226" i="73"/>
  <c r="I216" i="73"/>
  <c r="N216" i="73"/>
  <c r="Z131" i="98"/>
  <c r="AA131" i="98" s="1"/>
  <c r="U131" i="98"/>
  <c r="V131" i="98" s="1"/>
  <c r="U95" i="98"/>
  <c r="V95" i="98" s="1"/>
  <c r="Z95" i="98"/>
  <c r="AA95" i="98" s="1"/>
  <c r="U135" i="98"/>
  <c r="V135" i="98" s="1"/>
  <c r="Z135" i="98"/>
  <c r="AA135" i="98" s="1"/>
  <c r="Q125" i="98"/>
  <c r="P217" i="77"/>
  <c r="P214" i="75"/>
  <c r="P22" i="87"/>
  <c r="P27" i="87"/>
  <c r="P49" i="87"/>
  <c r="P54" i="87"/>
  <c r="P71" i="87"/>
  <c r="P76" i="87"/>
  <c r="P112" i="87"/>
  <c r="P117" i="87"/>
  <c r="P123" i="87"/>
  <c r="P128" i="87"/>
  <c r="P141" i="87"/>
  <c r="P146" i="87"/>
  <c r="P158" i="87"/>
  <c r="C161" i="67"/>
  <c r="P21" i="87"/>
  <c r="P26" i="87"/>
  <c r="P48" i="87"/>
  <c r="P53" i="87"/>
  <c r="P75" i="87"/>
  <c r="P111" i="87"/>
  <c r="P116" i="87"/>
  <c r="P122" i="87"/>
  <c r="P127" i="87"/>
  <c r="P140" i="87"/>
  <c r="P145" i="87"/>
  <c r="P150" i="87"/>
  <c r="P157" i="87"/>
  <c r="Q116" i="81"/>
  <c r="P166" i="87"/>
  <c r="P153" i="87"/>
  <c r="P172" i="87"/>
  <c r="P23" i="87"/>
  <c r="P28" i="87"/>
  <c r="P50" i="87"/>
  <c r="P72" i="87"/>
  <c r="P77" i="87"/>
  <c r="P113" i="87"/>
  <c r="P118" i="87"/>
  <c r="P124" i="87"/>
  <c r="P129" i="87"/>
  <c r="P142" i="87"/>
  <c r="P147" i="87"/>
  <c r="P154" i="87"/>
  <c r="P162" i="87"/>
  <c r="C215" i="79"/>
  <c r="P173" i="87"/>
  <c r="P24" i="87"/>
  <c r="P29" i="87"/>
  <c r="P46" i="87"/>
  <c r="P51" i="87"/>
  <c r="P73" i="87"/>
  <c r="P78" i="87"/>
  <c r="P114" i="87"/>
  <c r="Q119" i="80"/>
  <c r="P119" i="87"/>
  <c r="P125" i="87"/>
  <c r="P138" i="87"/>
  <c r="P143" i="87"/>
  <c r="P148" i="87"/>
  <c r="P155" i="87"/>
  <c r="P163" i="87"/>
  <c r="Q117" i="80"/>
  <c r="P174" i="87"/>
  <c r="P25" i="87"/>
  <c r="P47" i="87"/>
  <c r="P52" i="87"/>
  <c r="P74" i="87"/>
  <c r="P79" i="87"/>
  <c r="P115" i="87"/>
  <c r="P121" i="87"/>
  <c r="P126" i="87"/>
  <c r="P139" i="87"/>
  <c r="P144" i="87"/>
  <c r="P149" i="87"/>
  <c r="P156" i="87"/>
  <c r="P165" i="87"/>
  <c r="P175" i="87"/>
  <c r="D111" i="70"/>
  <c r="Q23" i="77"/>
  <c r="Q129" i="77"/>
  <c r="P223" i="77"/>
  <c r="D114" i="79"/>
  <c r="D119" i="79"/>
  <c r="C214" i="79"/>
  <c r="P221" i="73"/>
  <c r="C224" i="76"/>
  <c r="D115" i="68"/>
  <c r="P184" i="69"/>
  <c r="Q116" i="75"/>
  <c r="P97" i="72"/>
  <c r="C164" i="70"/>
  <c r="P224" i="78"/>
  <c r="Q123" i="80"/>
  <c r="P222" i="80"/>
  <c r="Q124" i="81"/>
  <c r="P223" i="81"/>
  <c r="Q113" i="85"/>
  <c r="Q97" i="80"/>
  <c r="C100" i="69"/>
  <c r="C184" i="79"/>
  <c r="D49" i="79"/>
  <c r="P224" i="82"/>
  <c r="Q116" i="77"/>
  <c r="C178" i="46"/>
  <c r="Q53" i="78"/>
  <c r="P216" i="86"/>
  <c r="P219" i="82"/>
  <c r="P224" i="73"/>
  <c r="P216" i="84"/>
  <c r="Q126" i="86"/>
  <c r="C100" i="71"/>
  <c r="D25" i="71" s="1"/>
  <c r="D119" i="68"/>
  <c r="C218" i="71"/>
  <c r="Q75" i="81"/>
  <c r="Q27" i="80"/>
  <c r="C164" i="68"/>
  <c r="Q111" i="80"/>
  <c r="Q116" i="80"/>
  <c r="Q116" i="84"/>
  <c r="P215" i="86"/>
  <c r="C86" i="71"/>
  <c r="D48" i="76"/>
  <c r="D123" i="71"/>
  <c r="P221" i="81"/>
  <c r="C102" i="67"/>
  <c r="D27" i="67" s="1"/>
  <c r="D112" i="71"/>
  <c r="P216" i="81"/>
  <c r="P226" i="81"/>
  <c r="D115" i="70"/>
  <c r="C87" i="71"/>
  <c r="D12" i="71" s="1"/>
  <c r="D126" i="76"/>
  <c r="D115" i="76"/>
  <c r="C220" i="76"/>
  <c r="P222" i="77"/>
  <c r="Q113" i="78"/>
  <c r="Q124" i="78"/>
  <c r="P218" i="78"/>
  <c r="D115" i="71"/>
  <c r="Q124" i="74"/>
  <c r="C225" i="71"/>
  <c r="C170" i="71"/>
  <c r="P103" i="72"/>
  <c r="C175" i="46"/>
  <c r="Q23" i="78"/>
  <c r="P223" i="80"/>
  <c r="Q118" i="78"/>
  <c r="P223" i="78"/>
  <c r="P223" i="73"/>
  <c r="P218" i="74"/>
  <c r="C220" i="71"/>
  <c r="C93" i="71"/>
  <c r="D18" i="71" s="1"/>
  <c r="C215" i="76"/>
  <c r="C218" i="76"/>
  <c r="C223" i="76"/>
  <c r="Q123" i="81"/>
  <c r="P218" i="72"/>
  <c r="P223" i="74"/>
  <c r="P217" i="74"/>
  <c r="Q113" i="82"/>
  <c r="P224" i="72"/>
  <c r="Q48" i="73"/>
  <c r="C223" i="79"/>
  <c r="Q26" i="80"/>
  <c r="P214" i="81"/>
  <c r="Q28" i="84"/>
  <c r="Q111" i="86"/>
  <c r="C177" i="46"/>
  <c r="P221" i="86"/>
  <c r="C123" i="46"/>
  <c r="Q116" i="86"/>
  <c r="Q48" i="84"/>
  <c r="P218" i="85"/>
  <c r="P223" i="85"/>
  <c r="C101" i="69"/>
  <c r="D76" i="69" s="1"/>
  <c r="D114" i="69"/>
  <c r="C219" i="69"/>
  <c r="C99" i="70"/>
  <c r="C96" i="70"/>
  <c r="D71" i="70" s="1"/>
  <c r="D117" i="70"/>
  <c r="C222" i="70"/>
  <c r="C161" i="69"/>
  <c r="P96" i="72"/>
  <c r="P221" i="72"/>
  <c r="P226" i="72"/>
  <c r="D111" i="67"/>
  <c r="C216" i="69"/>
  <c r="C20" i="70"/>
  <c r="C103" i="67"/>
  <c r="D78" i="67" s="1"/>
  <c r="C223" i="69"/>
  <c r="D114" i="70"/>
  <c r="C152" i="69"/>
  <c r="Q115" i="73"/>
  <c r="C184" i="70"/>
  <c r="C88" i="71"/>
  <c r="D88" i="71" s="1"/>
  <c r="Q112" i="75"/>
  <c r="Q117" i="75"/>
  <c r="Q29" i="74"/>
  <c r="Q121" i="74"/>
  <c r="Q104" i="80"/>
  <c r="Q47" i="85"/>
  <c r="P224" i="86"/>
  <c r="Q117" i="81"/>
  <c r="X184" i="75"/>
  <c r="Q23" i="80"/>
  <c r="Q121" i="85"/>
  <c r="Q72" i="84"/>
  <c r="Q77" i="84"/>
  <c r="P184" i="86"/>
  <c r="P214" i="80"/>
  <c r="P215" i="84"/>
  <c r="C126" i="46"/>
  <c r="Q71" i="86"/>
  <c r="Q50" i="86"/>
  <c r="C89" i="68"/>
  <c r="C203" i="68" s="1"/>
  <c r="C45" i="68"/>
  <c r="D113" i="68"/>
  <c r="C161" i="68"/>
  <c r="D129" i="68"/>
  <c r="C86" i="69"/>
  <c r="C91" i="69"/>
  <c r="D91" i="69" s="1"/>
  <c r="C88" i="69"/>
  <c r="D63" i="69" s="1"/>
  <c r="C93" i="69"/>
  <c r="D68" i="69" s="1"/>
  <c r="D117" i="69"/>
  <c r="D123" i="69"/>
  <c r="C137" i="69"/>
  <c r="D127" i="69" s="1"/>
  <c r="C94" i="70"/>
  <c r="D118" i="70"/>
  <c r="D124" i="70"/>
  <c r="D129" i="70"/>
  <c r="C223" i="70"/>
  <c r="C89" i="71"/>
  <c r="D39" i="71" s="1"/>
  <c r="D116" i="71"/>
  <c r="C35" i="67"/>
  <c r="D126" i="67"/>
  <c r="Q47" i="77"/>
  <c r="Q104" i="77"/>
  <c r="Q115" i="77"/>
  <c r="C176" i="46"/>
  <c r="D51" i="79"/>
  <c r="C216" i="79"/>
  <c r="C226" i="79"/>
  <c r="C94" i="69"/>
  <c r="D19" i="69" s="1"/>
  <c r="C10" i="67"/>
  <c r="C110" i="70"/>
  <c r="C184" i="71"/>
  <c r="C86" i="68"/>
  <c r="C96" i="69"/>
  <c r="C10" i="70"/>
  <c r="D121" i="71"/>
  <c r="D126" i="71"/>
  <c r="C215" i="71"/>
  <c r="Q111" i="74"/>
  <c r="P226" i="74"/>
  <c r="S184" i="75"/>
  <c r="C102" i="71"/>
  <c r="D77" i="71" s="1"/>
  <c r="P102" i="72"/>
  <c r="P99" i="72"/>
  <c r="Q115" i="72"/>
  <c r="Q126" i="72"/>
  <c r="P215" i="72"/>
  <c r="P220" i="72"/>
  <c r="P225" i="72"/>
  <c r="Q128" i="73"/>
  <c r="P217" i="73"/>
  <c r="Q50" i="78"/>
  <c r="P215" i="78"/>
  <c r="P220" i="78"/>
  <c r="P225" i="78"/>
  <c r="Q115" i="74"/>
  <c r="C184" i="76"/>
  <c r="P225" i="73"/>
  <c r="P226" i="75"/>
  <c r="P184" i="75"/>
  <c r="C222" i="76"/>
  <c r="Q24" i="75"/>
  <c r="Q104" i="75"/>
  <c r="D118" i="76"/>
  <c r="Q26" i="81"/>
  <c r="Q114" i="81"/>
  <c r="C180" i="46"/>
  <c r="Q115" i="82"/>
  <c r="P217" i="78"/>
  <c r="P218" i="80"/>
  <c r="P224" i="84"/>
  <c r="P214" i="84"/>
  <c r="Q103" i="85"/>
  <c r="Q129" i="84"/>
  <c r="P184" i="85"/>
  <c r="Q114" i="85"/>
  <c r="Q76" i="86"/>
  <c r="P184" i="83"/>
  <c r="Q128" i="83"/>
  <c r="Q27" i="85"/>
  <c r="C184" i="46"/>
  <c r="P184" i="84"/>
  <c r="Q77" i="86"/>
  <c r="Q73" i="86"/>
  <c r="Q24" i="86"/>
  <c r="Q29" i="86"/>
  <c r="Q119" i="86"/>
  <c r="Q124" i="86"/>
  <c r="P218" i="86"/>
  <c r="Q72" i="86"/>
  <c r="P225" i="86"/>
  <c r="Q121" i="86"/>
  <c r="P219" i="86"/>
  <c r="Q53" i="86"/>
  <c r="Q113" i="86"/>
  <c r="P214" i="86"/>
  <c r="C132" i="46"/>
  <c r="Q129" i="86"/>
  <c r="P217" i="86"/>
  <c r="Q114" i="86"/>
  <c r="P220" i="86"/>
  <c r="P222" i="86"/>
  <c r="C185" i="46"/>
  <c r="Q118" i="86"/>
  <c r="P223" i="86"/>
  <c r="P217" i="85"/>
  <c r="Q51" i="85"/>
  <c r="Q119" i="85"/>
  <c r="Q21" i="85"/>
  <c r="Q50" i="85"/>
  <c r="Q117" i="85"/>
  <c r="Q79" i="85"/>
  <c r="Q123" i="85"/>
  <c r="P221" i="85"/>
  <c r="Q129" i="85"/>
  <c r="Q124" i="85"/>
  <c r="Q112" i="85"/>
  <c r="P215" i="85"/>
  <c r="P214" i="85"/>
  <c r="C131" i="46"/>
  <c r="Q111" i="85"/>
  <c r="Q115" i="85"/>
  <c r="Q126" i="85"/>
  <c r="P216" i="85"/>
  <c r="P225" i="85"/>
  <c r="P226" i="85"/>
  <c r="P220" i="85"/>
  <c r="P222" i="85"/>
  <c r="P219" i="85"/>
  <c r="P224" i="85"/>
  <c r="Q110" i="84"/>
  <c r="Q78" i="83"/>
  <c r="Q22" i="80"/>
  <c r="Q74" i="83"/>
  <c r="Q72" i="83"/>
  <c r="Q21" i="83"/>
  <c r="Q75" i="83"/>
  <c r="Q113" i="83"/>
  <c r="Q77" i="83"/>
  <c r="Q48" i="83"/>
  <c r="P220" i="83"/>
  <c r="P219" i="83"/>
  <c r="C182" i="46"/>
  <c r="P221" i="83"/>
  <c r="P226" i="83"/>
  <c r="Q129" i="83"/>
  <c r="Q111" i="83"/>
  <c r="Q116" i="83"/>
  <c r="Q123" i="83"/>
  <c r="P214" i="83"/>
  <c r="P223" i="83"/>
  <c r="Q114" i="83"/>
  <c r="Q119" i="83"/>
  <c r="Q121" i="83"/>
  <c r="Q126" i="83"/>
  <c r="P216" i="83"/>
  <c r="P225" i="83"/>
  <c r="Q112" i="83"/>
  <c r="Q117" i="83"/>
  <c r="Q124" i="83"/>
  <c r="P224" i="83"/>
  <c r="P217" i="83"/>
  <c r="P218" i="83"/>
  <c r="P222" i="83"/>
  <c r="Q71" i="84"/>
  <c r="Q74" i="84"/>
  <c r="Q29" i="84"/>
  <c r="Q25" i="84"/>
  <c r="Q121" i="84"/>
  <c r="Q124" i="84"/>
  <c r="P222" i="84"/>
  <c r="Q114" i="84"/>
  <c r="Q115" i="84"/>
  <c r="Q119" i="84"/>
  <c r="P220" i="84"/>
  <c r="Q112" i="84"/>
  <c r="Q113" i="84"/>
  <c r="Q117" i="84"/>
  <c r="Q118" i="84"/>
  <c r="Q126" i="84"/>
  <c r="P218" i="84"/>
  <c r="C130" i="46"/>
  <c r="C183" i="46"/>
  <c r="Q72" i="80"/>
  <c r="Q76" i="80"/>
  <c r="Q96" i="80"/>
  <c r="Q124" i="80"/>
  <c r="Q112" i="80"/>
  <c r="Q114" i="80"/>
  <c r="Q77" i="80"/>
  <c r="Q102" i="80"/>
  <c r="Q52" i="80"/>
  <c r="Q101" i="80"/>
  <c r="Q47" i="80"/>
  <c r="P184" i="80"/>
  <c r="Q75" i="80"/>
  <c r="Q51" i="80"/>
  <c r="P226" i="80"/>
  <c r="C179" i="46"/>
  <c r="Q118" i="80"/>
  <c r="Q113" i="80"/>
  <c r="Q121" i="80"/>
  <c r="Q129" i="80"/>
  <c r="P215" i="80"/>
  <c r="Q115" i="80"/>
  <c r="Q126" i="80"/>
  <c r="P220" i="80"/>
  <c r="Q22" i="81"/>
  <c r="Q48" i="81"/>
  <c r="Q24" i="81"/>
  <c r="Q52" i="81"/>
  <c r="P184" i="81"/>
  <c r="Q28" i="81"/>
  <c r="P215" i="81"/>
  <c r="C127" i="46"/>
  <c r="Q112" i="81"/>
  <c r="Q115" i="81"/>
  <c r="Q129" i="81"/>
  <c r="Q111" i="81"/>
  <c r="Q119" i="81"/>
  <c r="P218" i="81"/>
  <c r="P225" i="81"/>
  <c r="Q113" i="81"/>
  <c r="Q118" i="81"/>
  <c r="Q126" i="81"/>
  <c r="P224" i="81"/>
  <c r="P217" i="81"/>
  <c r="P222" i="81"/>
  <c r="P220" i="81"/>
  <c r="P219" i="81"/>
  <c r="P184" i="82"/>
  <c r="Q21" i="82"/>
  <c r="Q78" i="82"/>
  <c r="Q51" i="82"/>
  <c r="Q50" i="82"/>
  <c r="Q121" i="82"/>
  <c r="Q117" i="82"/>
  <c r="P214" i="82"/>
  <c r="P220" i="82"/>
  <c r="Q116" i="82"/>
  <c r="Q119" i="82"/>
  <c r="Q126" i="82"/>
  <c r="Q124" i="82"/>
  <c r="Q114" i="82"/>
  <c r="Q112" i="82"/>
  <c r="Q118" i="82"/>
  <c r="P221" i="82"/>
  <c r="P223" i="82"/>
  <c r="P216" i="82"/>
  <c r="C181" i="46"/>
  <c r="Q129" i="82"/>
  <c r="P215" i="82"/>
  <c r="P218" i="82"/>
  <c r="P225" i="82"/>
  <c r="P226" i="82"/>
  <c r="C218" i="79"/>
  <c r="D123" i="79"/>
  <c r="Q101" i="77"/>
  <c r="Q103" i="77"/>
  <c r="Q78" i="77"/>
  <c r="Q28" i="77"/>
  <c r="Q49" i="77"/>
  <c r="P184" i="77"/>
  <c r="Q98" i="77"/>
  <c r="Q48" i="77"/>
  <c r="Q112" i="77"/>
  <c r="Q121" i="77"/>
  <c r="Q51" i="77"/>
  <c r="Q111" i="77"/>
  <c r="Q119" i="77"/>
  <c r="Q73" i="77"/>
  <c r="Q117" i="77"/>
  <c r="Q53" i="77"/>
  <c r="Q26" i="77"/>
  <c r="Q114" i="77"/>
  <c r="Q76" i="77"/>
  <c r="P221" i="77"/>
  <c r="P219" i="77"/>
  <c r="P220" i="77"/>
  <c r="P214" i="77"/>
  <c r="P215" i="77"/>
  <c r="Q124" i="77"/>
  <c r="Q54" i="78"/>
  <c r="P224" i="77"/>
  <c r="P225" i="77"/>
  <c r="P216" i="77"/>
  <c r="Q126" i="77"/>
  <c r="P218" i="77"/>
  <c r="Q113" i="77"/>
  <c r="Q118" i="77"/>
  <c r="Q127" i="77"/>
  <c r="P226" i="77"/>
  <c r="Q98" i="78"/>
  <c r="Q48" i="78"/>
  <c r="Q78" i="78"/>
  <c r="Q103" i="78"/>
  <c r="Q28" i="78"/>
  <c r="Q71" i="78"/>
  <c r="P184" i="78"/>
  <c r="Q51" i="78"/>
  <c r="P216" i="78"/>
  <c r="P221" i="78"/>
  <c r="Q73" i="78"/>
  <c r="P226" i="78"/>
  <c r="Q116" i="78"/>
  <c r="Q123" i="78"/>
  <c r="P219" i="78"/>
  <c r="Q119" i="78"/>
  <c r="Q121" i="78"/>
  <c r="Q126" i="78"/>
  <c r="Q112" i="78"/>
  <c r="Q117" i="78"/>
  <c r="Q129" i="78"/>
  <c r="Q115" i="78"/>
  <c r="C124" i="46"/>
  <c r="F184" i="79"/>
  <c r="D77" i="79"/>
  <c r="D99" i="79"/>
  <c r="D74" i="79"/>
  <c r="D50" i="79"/>
  <c r="D47" i="79"/>
  <c r="D24" i="79"/>
  <c r="D116" i="79"/>
  <c r="D21" i="79"/>
  <c r="D113" i="79"/>
  <c r="C221" i="79"/>
  <c r="C125" i="46"/>
  <c r="C217" i="79"/>
  <c r="D111" i="79"/>
  <c r="C219" i="79"/>
  <c r="D124" i="79"/>
  <c r="D112" i="79"/>
  <c r="C225" i="79"/>
  <c r="C224" i="79"/>
  <c r="D129" i="79"/>
  <c r="C222" i="79"/>
  <c r="C221" i="76"/>
  <c r="C216" i="76"/>
  <c r="D25" i="76"/>
  <c r="D26" i="76"/>
  <c r="D98" i="76"/>
  <c r="D73" i="76"/>
  <c r="D27" i="76"/>
  <c r="D96" i="76"/>
  <c r="D71" i="76"/>
  <c r="D46" i="76"/>
  <c r="D79" i="76"/>
  <c r="D21" i="76"/>
  <c r="D116" i="76"/>
  <c r="D117" i="76"/>
  <c r="D121" i="76"/>
  <c r="D111" i="76"/>
  <c r="D113" i="76"/>
  <c r="D124" i="76"/>
  <c r="C217" i="76"/>
  <c r="D112" i="76"/>
  <c r="D119" i="76"/>
  <c r="C122" i="46"/>
  <c r="C214" i="76"/>
  <c r="D123" i="76"/>
  <c r="C219" i="76"/>
  <c r="D129" i="76"/>
  <c r="C226" i="76"/>
  <c r="C225" i="76"/>
  <c r="P217" i="75"/>
  <c r="P216" i="75"/>
  <c r="P221" i="75"/>
  <c r="P222" i="75"/>
  <c r="Q99" i="75"/>
  <c r="Q25" i="75"/>
  <c r="Q54" i="75"/>
  <c r="Q26" i="75"/>
  <c r="Q77" i="75"/>
  <c r="Q21" i="75"/>
  <c r="Q78" i="75"/>
  <c r="Q73" i="75"/>
  <c r="Q49" i="75"/>
  <c r="Q111" i="75"/>
  <c r="Q115" i="75"/>
  <c r="P219" i="75"/>
  <c r="P225" i="75"/>
  <c r="P220" i="75"/>
  <c r="Q129" i="75"/>
  <c r="Q113" i="75"/>
  <c r="P218" i="75"/>
  <c r="P223" i="75"/>
  <c r="Q119" i="75"/>
  <c r="Q121" i="75"/>
  <c r="P215" i="75"/>
  <c r="Q114" i="75"/>
  <c r="Q123" i="75"/>
  <c r="C138" i="46"/>
  <c r="Q23" i="74"/>
  <c r="P216" i="74"/>
  <c r="P221" i="74"/>
  <c r="Q71" i="74"/>
  <c r="Q22" i="74"/>
  <c r="Q100" i="74"/>
  <c r="Q27" i="74"/>
  <c r="Q24" i="74"/>
  <c r="Q26" i="74"/>
  <c r="P184" i="74"/>
  <c r="Q79" i="74"/>
  <c r="Q104" i="74"/>
  <c r="Q119" i="74"/>
  <c r="Q113" i="74"/>
  <c r="Q114" i="74"/>
  <c r="Q129" i="74"/>
  <c r="Q123" i="74"/>
  <c r="P225" i="74"/>
  <c r="P220" i="74"/>
  <c r="Q126" i="74"/>
  <c r="Q128" i="74"/>
  <c r="Q116" i="74"/>
  <c r="P224" i="74"/>
  <c r="Q117" i="74"/>
  <c r="P219" i="74"/>
  <c r="P215" i="74"/>
  <c r="P214" i="74"/>
  <c r="P222" i="74"/>
  <c r="C173" i="46"/>
  <c r="Q22" i="73"/>
  <c r="Q103" i="73"/>
  <c r="Q78" i="73"/>
  <c r="Q53" i="73"/>
  <c r="Q29" i="73"/>
  <c r="Q49" i="73"/>
  <c r="Q77" i="73"/>
  <c r="P184" i="73"/>
  <c r="Q73" i="73"/>
  <c r="Q23" i="73"/>
  <c r="Q111" i="73"/>
  <c r="Q25" i="73"/>
  <c r="Q28" i="73"/>
  <c r="Q46" i="73"/>
  <c r="Q113" i="73"/>
  <c r="Q118" i="73"/>
  <c r="Q121" i="73"/>
  <c r="Q116" i="73"/>
  <c r="P214" i="73"/>
  <c r="P215" i="73"/>
  <c r="Q112" i="73"/>
  <c r="Q119" i="73"/>
  <c r="Q123" i="73"/>
  <c r="Q126" i="73"/>
  <c r="P222" i="73"/>
  <c r="P219" i="73"/>
  <c r="P220" i="73"/>
  <c r="Q117" i="73"/>
  <c r="Q124" i="73"/>
  <c r="Q129" i="73"/>
  <c r="C136" i="46"/>
  <c r="C172" i="46"/>
  <c r="P100" i="72"/>
  <c r="P98" i="72"/>
  <c r="P101" i="72"/>
  <c r="P104" i="72"/>
  <c r="P20" i="72"/>
  <c r="P184" i="72"/>
  <c r="P45" i="72"/>
  <c r="P70" i="72"/>
  <c r="Q28" i="72"/>
  <c r="Q52" i="72"/>
  <c r="P120" i="72"/>
  <c r="Q121" i="72"/>
  <c r="Q114" i="72"/>
  <c r="Q123" i="72"/>
  <c r="Q129" i="72"/>
  <c r="Q112" i="72"/>
  <c r="Q119" i="72"/>
  <c r="Q124" i="72"/>
  <c r="Q116" i="72"/>
  <c r="P110" i="72"/>
  <c r="Q111" i="72"/>
  <c r="Q113" i="72"/>
  <c r="P217" i="72"/>
  <c r="Q117" i="72"/>
  <c r="P214" i="72"/>
  <c r="P137" i="72"/>
  <c r="P219" i="72"/>
  <c r="P223" i="72"/>
  <c r="P222" i="72"/>
  <c r="P216" i="72"/>
  <c r="P161" i="72"/>
  <c r="P160" i="72" s="1"/>
  <c r="P170" i="72"/>
  <c r="D63" i="71"/>
  <c r="C96" i="71"/>
  <c r="D71" i="71" s="1"/>
  <c r="C120" i="71"/>
  <c r="C91" i="71"/>
  <c r="D16" i="71" s="1"/>
  <c r="D13" i="71"/>
  <c r="C99" i="71"/>
  <c r="C203" i="71"/>
  <c r="D89" i="71"/>
  <c r="C94" i="71"/>
  <c r="D44" i="71" s="1"/>
  <c r="C201" i="71"/>
  <c r="D62" i="71"/>
  <c r="D87" i="71"/>
  <c r="D14" i="71"/>
  <c r="C101" i="71"/>
  <c r="C10" i="71"/>
  <c r="C200" i="71"/>
  <c r="D86" i="71"/>
  <c r="D36" i="71"/>
  <c r="C98" i="71"/>
  <c r="D48" i="71" s="1"/>
  <c r="D11" i="71"/>
  <c r="C103" i="71"/>
  <c r="C104" i="71"/>
  <c r="C97" i="71"/>
  <c r="D47" i="71" s="1"/>
  <c r="C92" i="71"/>
  <c r="C20" i="71"/>
  <c r="C35" i="71"/>
  <c r="D93" i="71"/>
  <c r="D117" i="71"/>
  <c r="D52" i="71"/>
  <c r="C70" i="71"/>
  <c r="C45" i="71"/>
  <c r="D43" i="71"/>
  <c r="D61" i="71"/>
  <c r="C60" i="71"/>
  <c r="D113" i="71"/>
  <c r="C110" i="71"/>
  <c r="D102" i="71"/>
  <c r="D68" i="71"/>
  <c r="C90" i="71"/>
  <c r="D100" i="71"/>
  <c r="D75" i="71"/>
  <c r="D118" i="71"/>
  <c r="C214" i="71"/>
  <c r="C137" i="71"/>
  <c r="D128" i="71" s="1"/>
  <c r="D114" i="71"/>
  <c r="D129" i="71"/>
  <c r="D119" i="71"/>
  <c r="C217" i="71"/>
  <c r="C216" i="71"/>
  <c r="C224" i="71"/>
  <c r="D124" i="71"/>
  <c r="C221" i="71"/>
  <c r="C223" i="71"/>
  <c r="C152" i="71"/>
  <c r="C161" i="71"/>
  <c r="C164" i="71"/>
  <c r="C226" i="71"/>
  <c r="C161" i="70"/>
  <c r="C160" i="70" s="1"/>
  <c r="C221" i="70"/>
  <c r="D116" i="70"/>
  <c r="C86" i="70"/>
  <c r="D11" i="70" s="1"/>
  <c r="C90" i="70"/>
  <c r="D15" i="70" s="1"/>
  <c r="K184" i="70"/>
  <c r="C102" i="70"/>
  <c r="D77" i="70" s="1"/>
  <c r="C208" i="70"/>
  <c r="D94" i="70"/>
  <c r="C89" i="70"/>
  <c r="D39" i="70" s="1"/>
  <c r="C92" i="70"/>
  <c r="D42" i="70" s="1"/>
  <c r="F184" i="70"/>
  <c r="C87" i="70"/>
  <c r="D62" i="70" s="1"/>
  <c r="C103" i="70"/>
  <c r="C93" i="70"/>
  <c r="D18" i="70" s="1"/>
  <c r="C91" i="70"/>
  <c r="C104" i="70"/>
  <c r="D54" i="70" s="1"/>
  <c r="C45" i="70"/>
  <c r="D99" i="70"/>
  <c r="C100" i="70"/>
  <c r="C88" i="70"/>
  <c r="D38" i="70" s="1"/>
  <c r="D19" i="70"/>
  <c r="C97" i="70"/>
  <c r="D72" i="70" s="1"/>
  <c r="C98" i="70"/>
  <c r="D24" i="70"/>
  <c r="C35" i="70"/>
  <c r="D74" i="70"/>
  <c r="D49" i="70"/>
  <c r="C60" i="70"/>
  <c r="C70" i="70"/>
  <c r="C101" i="70"/>
  <c r="D26" i="70" s="1"/>
  <c r="D69" i="70"/>
  <c r="D44" i="70"/>
  <c r="D119" i="70"/>
  <c r="D113" i="70"/>
  <c r="C120" i="70"/>
  <c r="C131" i="70" s="1"/>
  <c r="D110" i="70"/>
  <c r="D112" i="70"/>
  <c r="C214" i="70"/>
  <c r="C137" i="70"/>
  <c r="D121" i="70"/>
  <c r="C215" i="70"/>
  <c r="C219" i="70"/>
  <c r="C216" i="70"/>
  <c r="C217" i="70"/>
  <c r="C220" i="70"/>
  <c r="C226" i="70"/>
  <c r="C224" i="70"/>
  <c r="C152" i="70"/>
  <c r="C225" i="70"/>
  <c r="C170" i="70"/>
  <c r="D26" i="69"/>
  <c r="D116" i="69"/>
  <c r="C218" i="69"/>
  <c r="D75" i="69"/>
  <c r="D113" i="69"/>
  <c r="C104" i="69"/>
  <c r="D29" i="69" s="1"/>
  <c r="C102" i="69"/>
  <c r="D27" i="69" s="1"/>
  <c r="C92" i="69"/>
  <c r="D17" i="69" s="1"/>
  <c r="C200" i="69"/>
  <c r="D86" i="69"/>
  <c r="D61" i="69"/>
  <c r="D36" i="69"/>
  <c r="D11" i="69"/>
  <c r="D96" i="69"/>
  <c r="D46" i="69"/>
  <c r="D21" i="69"/>
  <c r="C99" i="69"/>
  <c r="D24" i="69" s="1"/>
  <c r="C45" i="69"/>
  <c r="C90" i="69"/>
  <c r="C205" i="69"/>
  <c r="D41" i="69"/>
  <c r="D16" i="69"/>
  <c r="D66" i="69"/>
  <c r="C87" i="69"/>
  <c r="D12" i="69" s="1"/>
  <c r="C10" i="69"/>
  <c r="C97" i="69"/>
  <c r="D72" i="69" s="1"/>
  <c r="F184" i="69"/>
  <c r="C20" i="69"/>
  <c r="C35" i="69"/>
  <c r="D112" i="69"/>
  <c r="C70" i="69"/>
  <c r="C89" i="69"/>
  <c r="C184" i="69"/>
  <c r="D71" i="69"/>
  <c r="D25" i="69"/>
  <c r="D50" i="69"/>
  <c r="D119" i="69"/>
  <c r="C98" i="69"/>
  <c r="D73" i="69" s="1"/>
  <c r="C103" i="69"/>
  <c r="C60" i="69"/>
  <c r="D100" i="69"/>
  <c r="D94" i="69"/>
  <c r="D101" i="69"/>
  <c r="D44" i="69"/>
  <c r="D51" i="69"/>
  <c r="D118" i="69"/>
  <c r="C120" i="69"/>
  <c r="D121" i="69"/>
  <c r="D129" i="69"/>
  <c r="C110" i="69"/>
  <c r="D111" i="69"/>
  <c r="D124" i="69"/>
  <c r="C214" i="69"/>
  <c r="C220" i="69"/>
  <c r="C226" i="69"/>
  <c r="C170" i="69"/>
  <c r="C224" i="69"/>
  <c r="C225" i="69"/>
  <c r="C222" i="69"/>
  <c r="C164" i="69"/>
  <c r="C221" i="69"/>
  <c r="D39" i="68"/>
  <c r="D14" i="68"/>
  <c r="C93" i="68"/>
  <c r="D18" i="68" s="1"/>
  <c r="C90" i="68"/>
  <c r="D15" i="68" s="1"/>
  <c r="C184" i="68"/>
  <c r="C200" i="68"/>
  <c r="D86" i="68"/>
  <c r="C35" i="68"/>
  <c r="D61" i="68"/>
  <c r="C87" i="68"/>
  <c r="D37" i="68" s="1"/>
  <c r="D11" i="68"/>
  <c r="C92" i="68"/>
  <c r="D17" i="68" s="1"/>
  <c r="D36" i="68"/>
  <c r="C101" i="68"/>
  <c r="D26" i="68" s="1"/>
  <c r="C94" i="68"/>
  <c r="C10" i="68"/>
  <c r="C88" i="68"/>
  <c r="D38" i="68" s="1"/>
  <c r="C100" i="68"/>
  <c r="D25" i="68" s="1"/>
  <c r="C102" i="68"/>
  <c r="C99" i="68"/>
  <c r="C20" i="68"/>
  <c r="C70" i="68"/>
  <c r="C96" i="68"/>
  <c r="D21" i="68" s="1"/>
  <c r="C91" i="68"/>
  <c r="D66" i="68" s="1"/>
  <c r="C97" i="68"/>
  <c r="C103" i="68"/>
  <c r="C60" i="68"/>
  <c r="D64" i="68"/>
  <c r="C98" i="68"/>
  <c r="C104" i="68"/>
  <c r="D54" i="68" s="1"/>
  <c r="D89" i="68"/>
  <c r="D112" i="68"/>
  <c r="C120" i="68"/>
  <c r="D121" i="68"/>
  <c r="C110" i="68"/>
  <c r="D111" i="68"/>
  <c r="C152" i="68"/>
  <c r="D116" i="68"/>
  <c r="C214" i="68"/>
  <c r="C137" i="68"/>
  <c r="D128" i="68" s="1"/>
  <c r="D123" i="68"/>
  <c r="D118" i="68"/>
  <c r="D124" i="68"/>
  <c r="C217" i="68"/>
  <c r="C218" i="68"/>
  <c r="C220" i="68"/>
  <c r="C225" i="68"/>
  <c r="C224" i="68"/>
  <c r="D114" i="68"/>
  <c r="D126" i="68"/>
  <c r="C215" i="68"/>
  <c r="C216" i="68"/>
  <c r="C160" i="68"/>
  <c r="C170" i="68"/>
  <c r="C219" i="68"/>
  <c r="C226" i="68"/>
  <c r="C221" i="68"/>
  <c r="C222" i="68"/>
  <c r="C223" i="68"/>
  <c r="C98" i="67"/>
  <c r="D98" i="67" s="1"/>
  <c r="D28" i="67"/>
  <c r="D53" i="67"/>
  <c r="C184" i="67"/>
  <c r="D102" i="67"/>
  <c r="D77" i="67"/>
  <c r="C90" i="67"/>
  <c r="D40" i="67" s="1"/>
  <c r="C91" i="67"/>
  <c r="C93" i="67"/>
  <c r="D18" i="67" s="1"/>
  <c r="C45" i="67"/>
  <c r="C92" i="67"/>
  <c r="D67" i="67" s="1"/>
  <c r="C60" i="67"/>
  <c r="C70" i="67"/>
  <c r="C99" i="67"/>
  <c r="D74" i="67" s="1"/>
  <c r="C101" i="67"/>
  <c r="D26" i="67" s="1"/>
  <c r="C86" i="67"/>
  <c r="C88" i="67"/>
  <c r="D13" i="67" s="1"/>
  <c r="C87" i="67"/>
  <c r="C97" i="67"/>
  <c r="C20" i="67"/>
  <c r="C31" i="67" s="1"/>
  <c r="C104" i="67"/>
  <c r="D52" i="67"/>
  <c r="C100" i="67"/>
  <c r="C89" i="67"/>
  <c r="D39" i="67" s="1"/>
  <c r="C94" i="67"/>
  <c r="D69" i="67" s="1"/>
  <c r="C96" i="67"/>
  <c r="D103" i="67"/>
  <c r="D117" i="67"/>
  <c r="D116" i="67"/>
  <c r="C224" i="67"/>
  <c r="C110" i="67"/>
  <c r="D129" i="67"/>
  <c r="C225" i="67"/>
  <c r="D119" i="67"/>
  <c r="C221" i="67"/>
  <c r="D113" i="67"/>
  <c r="D114" i="67"/>
  <c r="D118" i="67"/>
  <c r="C120" i="67"/>
  <c r="C218" i="67"/>
  <c r="D121" i="67"/>
  <c r="C219" i="67"/>
  <c r="C217" i="67"/>
  <c r="C215" i="67"/>
  <c r="C222" i="67"/>
  <c r="D123" i="67"/>
  <c r="D124" i="67"/>
  <c r="C216" i="67"/>
  <c r="C223" i="67"/>
  <c r="D115" i="67"/>
  <c r="C214" i="67"/>
  <c r="C137" i="67"/>
  <c r="C152" i="67"/>
  <c r="C164" i="67"/>
  <c r="C220" i="67"/>
  <c r="C170" i="67"/>
  <c r="S234" i="101" l="1"/>
  <c r="T234" i="101" s="1"/>
  <c r="S177" i="101"/>
  <c r="T168" i="101"/>
  <c r="T135" i="101"/>
  <c r="X177" i="101"/>
  <c r="X234" i="101"/>
  <c r="Y234" i="101" s="1"/>
  <c r="Y168" i="101"/>
  <c r="P164" i="87"/>
  <c r="N219" i="86"/>
  <c r="I219" i="86"/>
  <c r="N222" i="86"/>
  <c r="I222" i="86"/>
  <c r="N223" i="86"/>
  <c r="I223" i="86"/>
  <c r="I225" i="86"/>
  <c r="N225" i="86"/>
  <c r="N218" i="86"/>
  <c r="I218" i="86"/>
  <c r="I224" i="86"/>
  <c r="N224" i="86"/>
  <c r="N215" i="86"/>
  <c r="I215" i="86"/>
  <c r="I216" i="86"/>
  <c r="N216" i="86"/>
  <c r="I217" i="86"/>
  <c r="N217" i="86"/>
  <c r="N214" i="86"/>
  <c r="I214" i="86"/>
  <c r="I221" i="86"/>
  <c r="N221" i="86"/>
  <c r="I220" i="86"/>
  <c r="N220" i="86"/>
  <c r="I221" i="85"/>
  <c r="N221" i="85"/>
  <c r="N220" i="85"/>
  <c r="I220" i="85"/>
  <c r="I214" i="85"/>
  <c r="N214" i="85"/>
  <c r="N223" i="85"/>
  <c r="I223" i="85"/>
  <c r="N215" i="85"/>
  <c r="I215" i="85"/>
  <c r="I225" i="85"/>
  <c r="N225" i="85"/>
  <c r="N226" i="85"/>
  <c r="I226" i="85"/>
  <c r="I217" i="85"/>
  <c r="N217" i="85"/>
  <c r="I218" i="85"/>
  <c r="N218" i="85"/>
  <c r="I216" i="85"/>
  <c r="N216" i="85"/>
  <c r="N219" i="85"/>
  <c r="I219" i="85"/>
  <c r="N224" i="85"/>
  <c r="I224" i="85"/>
  <c r="I222" i="85"/>
  <c r="N222" i="85"/>
  <c r="I216" i="84"/>
  <c r="N216" i="84"/>
  <c r="N222" i="84"/>
  <c r="I222" i="84"/>
  <c r="I215" i="84"/>
  <c r="N215" i="84"/>
  <c r="N214" i="84"/>
  <c r="I214" i="84"/>
  <c r="I220" i="84"/>
  <c r="N220" i="84"/>
  <c r="I224" i="84"/>
  <c r="N224" i="84"/>
  <c r="N218" i="84"/>
  <c r="I218" i="84"/>
  <c r="N219" i="83"/>
  <c r="I219" i="83"/>
  <c r="I225" i="83"/>
  <c r="N225" i="83"/>
  <c r="I220" i="83"/>
  <c r="N220" i="83"/>
  <c r="N223" i="83"/>
  <c r="I223" i="83"/>
  <c r="N214" i="83"/>
  <c r="I214" i="83"/>
  <c r="N222" i="83"/>
  <c r="I222" i="83"/>
  <c r="I216" i="83"/>
  <c r="N216" i="83"/>
  <c r="N218" i="83"/>
  <c r="I218" i="83"/>
  <c r="I224" i="83"/>
  <c r="N224" i="83"/>
  <c r="N226" i="83"/>
  <c r="I226" i="83"/>
  <c r="I217" i="83"/>
  <c r="N217" i="83"/>
  <c r="I221" i="83"/>
  <c r="N221" i="83"/>
  <c r="I216" i="82"/>
  <c r="N216" i="82"/>
  <c r="I219" i="82"/>
  <c r="N219" i="82"/>
  <c r="I223" i="82"/>
  <c r="N223" i="82"/>
  <c r="N226" i="82"/>
  <c r="I226" i="82"/>
  <c r="N221" i="82"/>
  <c r="I221" i="82"/>
  <c r="I220" i="82"/>
  <c r="N220" i="82"/>
  <c r="N225" i="82"/>
  <c r="I225" i="82"/>
  <c r="N214" i="82"/>
  <c r="I214" i="82"/>
  <c r="N218" i="82"/>
  <c r="I218" i="82"/>
  <c r="I215" i="82"/>
  <c r="N215" i="82"/>
  <c r="I224" i="82"/>
  <c r="N224" i="82"/>
  <c r="P215" i="87"/>
  <c r="I139" i="87"/>
  <c r="N139" i="87"/>
  <c r="I52" i="87"/>
  <c r="N52" i="87"/>
  <c r="N154" i="87"/>
  <c r="I154" i="87"/>
  <c r="N72" i="87"/>
  <c r="I72" i="87"/>
  <c r="P221" i="87"/>
  <c r="N145" i="87"/>
  <c r="I145" i="87"/>
  <c r="N76" i="87"/>
  <c r="I76" i="87"/>
  <c r="N22" i="87"/>
  <c r="I22" i="87"/>
  <c r="Q126" i="87"/>
  <c r="N126" i="87"/>
  <c r="I126" i="87"/>
  <c r="I47" i="87"/>
  <c r="N47" i="87"/>
  <c r="N163" i="87"/>
  <c r="I163" i="87"/>
  <c r="Q114" i="87"/>
  <c r="N114" i="87"/>
  <c r="I114" i="87"/>
  <c r="I29" i="87"/>
  <c r="N29" i="87"/>
  <c r="P223" i="87"/>
  <c r="N147" i="87"/>
  <c r="I147" i="87"/>
  <c r="P216" i="87"/>
  <c r="I140" i="87"/>
  <c r="N140" i="87"/>
  <c r="N53" i="87"/>
  <c r="I53" i="87"/>
  <c r="I158" i="87"/>
  <c r="N158" i="87"/>
  <c r="I71" i="87"/>
  <c r="N71" i="87"/>
  <c r="Q121" i="87"/>
  <c r="N121" i="87"/>
  <c r="I121" i="87"/>
  <c r="N155" i="87"/>
  <c r="I155" i="87"/>
  <c r="I78" i="87"/>
  <c r="N78" i="87"/>
  <c r="I24" i="87"/>
  <c r="N24" i="87"/>
  <c r="P218" i="87"/>
  <c r="I142" i="87"/>
  <c r="N142" i="87"/>
  <c r="I172" i="87"/>
  <c r="N172" i="87"/>
  <c r="I127" i="87"/>
  <c r="N127" i="87"/>
  <c r="N48" i="87"/>
  <c r="I48" i="87"/>
  <c r="P222" i="87"/>
  <c r="N146" i="87"/>
  <c r="I146" i="87"/>
  <c r="N175" i="87"/>
  <c r="I175" i="87"/>
  <c r="Q115" i="87"/>
  <c r="I115" i="87"/>
  <c r="N115" i="87"/>
  <c r="P224" i="87"/>
  <c r="N148" i="87"/>
  <c r="I148" i="87"/>
  <c r="N73" i="87"/>
  <c r="I73" i="87"/>
  <c r="N129" i="87"/>
  <c r="I129" i="87"/>
  <c r="I50" i="87"/>
  <c r="N50" i="87"/>
  <c r="N153" i="87"/>
  <c r="I153" i="87"/>
  <c r="N122" i="87"/>
  <c r="I122" i="87"/>
  <c r="P217" i="87"/>
  <c r="I141" i="87"/>
  <c r="N141" i="87"/>
  <c r="N54" i="87"/>
  <c r="I54" i="87"/>
  <c r="N165" i="87"/>
  <c r="I165" i="87"/>
  <c r="I79" i="87"/>
  <c r="N79" i="87"/>
  <c r="N25" i="87"/>
  <c r="I25" i="87"/>
  <c r="P219" i="87"/>
  <c r="I143" i="87"/>
  <c r="N143" i="87"/>
  <c r="Q124" i="87"/>
  <c r="I124" i="87"/>
  <c r="N124" i="87"/>
  <c r="N166" i="87"/>
  <c r="I166" i="87"/>
  <c r="Q116" i="87"/>
  <c r="I116" i="87"/>
  <c r="N116" i="87"/>
  <c r="N128" i="87"/>
  <c r="I128" i="87"/>
  <c r="N49" i="87"/>
  <c r="I49" i="87"/>
  <c r="N156" i="87"/>
  <c r="I156" i="87"/>
  <c r="N74" i="87"/>
  <c r="I74" i="87"/>
  <c r="I138" i="87"/>
  <c r="N138" i="87"/>
  <c r="N173" i="87"/>
  <c r="I173" i="87"/>
  <c r="Q118" i="87"/>
  <c r="I118" i="87"/>
  <c r="N118" i="87"/>
  <c r="Q111" i="87"/>
  <c r="I111" i="87"/>
  <c r="N111" i="87"/>
  <c r="N26" i="87"/>
  <c r="I26" i="87"/>
  <c r="Q123" i="87"/>
  <c r="I123" i="87"/>
  <c r="N123" i="87"/>
  <c r="P225" i="87"/>
  <c r="N149" i="87"/>
  <c r="I149" i="87"/>
  <c r="N125" i="87"/>
  <c r="I125" i="87"/>
  <c r="I51" i="87"/>
  <c r="N51" i="87"/>
  <c r="Q113" i="87"/>
  <c r="N113" i="87"/>
  <c r="I113" i="87"/>
  <c r="I28" i="87"/>
  <c r="N28" i="87"/>
  <c r="I157" i="87"/>
  <c r="N157" i="87"/>
  <c r="I75" i="87"/>
  <c r="N75" i="87"/>
  <c r="N21" i="87"/>
  <c r="I21" i="87"/>
  <c r="Q117" i="87"/>
  <c r="N117" i="87"/>
  <c r="I117" i="87"/>
  <c r="P220" i="87"/>
  <c r="N144" i="87"/>
  <c r="I144" i="87"/>
  <c r="N174" i="87"/>
  <c r="I174" i="87"/>
  <c r="Q119" i="87"/>
  <c r="I119" i="87"/>
  <c r="N119" i="87"/>
  <c r="N46" i="87"/>
  <c r="I46" i="87"/>
  <c r="N162" i="87"/>
  <c r="I162" i="87"/>
  <c r="I77" i="87"/>
  <c r="N77" i="87"/>
  <c r="I23" i="87"/>
  <c r="N23" i="87"/>
  <c r="P226" i="87"/>
  <c r="N150" i="87"/>
  <c r="I150" i="87"/>
  <c r="Q112" i="87"/>
  <c r="N112" i="87"/>
  <c r="I112" i="87"/>
  <c r="I27" i="87"/>
  <c r="N27" i="87"/>
  <c r="I224" i="81"/>
  <c r="N224" i="81"/>
  <c r="I221" i="81"/>
  <c r="N221" i="81"/>
  <c r="N223" i="81"/>
  <c r="I223" i="81"/>
  <c r="I220" i="81"/>
  <c r="N220" i="81"/>
  <c r="N218" i="81"/>
  <c r="I218" i="81"/>
  <c r="N215" i="81"/>
  <c r="I215" i="81"/>
  <c r="N214" i="81"/>
  <c r="I214" i="81"/>
  <c r="N219" i="81"/>
  <c r="I219" i="81"/>
  <c r="I225" i="81"/>
  <c r="N225" i="81"/>
  <c r="N222" i="81"/>
  <c r="I222" i="81"/>
  <c r="I217" i="81"/>
  <c r="N217" i="81"/>
  <c r="N226" i="81"/>
  <c r="I226" i="81"/>
  <c r="I216" i="81"/>
  <c r="N216" i="81"/>
  <c r="N226" i="80"/>
  <c r="I226" i="80"/>
  <c r="N215" i="80"/>
  <c r="I215" i="80"/>
  <c r="N223" i="80"/>
  <c r="I223" i="80"/>
  <c r="N214" i="80"/>
  <c r="I214" i="80"/>
  <c r="N222" i="80"/>
  <c r="I222" i="80"/>
  <c r="I220" i="80"/>
  <c r="N220" i="80"/>
  <c r="N218" i="80"/>
  <c r="I218" i="80"/>
  <c r="N226" i="78"/>
  <c r="I226" i="78"/>
  <c r="I217" i="78"/>
  <c r="N217" i="78"/>
  <c r="N215" i="78"/>
  <c r="I215" i="78"/>
  <c r="I221" i="78"/>
  <c r="N221" i="78"/>
  <c r="I216" i="78"/>
  <c r="N216" i="78"/>
  <c r="N219" i="78"/>
  <c r="I219" i="78"/>
  <c r="N218" i="78"/>
  <c r="I218" i="78"/>
  <c r="I225" i="78"/>
  <c r="N225" i="78"/>
  <c r="I224" i="78"/>
  <c r="N224" i="78"/>
  <c r="I220" i="78"/>
  <c r="N220" i="78"/>
  <c r="N223" i="78"/>
  <c r="I223" i="78"/>
  <c r="I215" i="77"/>
  <c r="N215" i="77"/>
  <c r="N218" i="77"/>
  <c r="I218" i="77"/>
  <c r="N214" i="77"/>
  <c r="I214" i="77"/>
  <c r="N222" i="77"/>
  <c r="I222" i="77"/>
  <c r="I220" i="77"/>
  <c r="N220" i="77"/>
  <c r="N223" i="77"/>
  <c r="I223" i="77"/>
  <c r="I216" i="77"/>
  <c r="N216" i="77"/>
  <c r="N219" i="77"/>
  <c r="I219" i="77"/>
  <c r="N225" i="77"/>
  <c r="I225" i="77"/>
  <c r="I221" i="77"/>
  <c r="N221" i="77"/>
  <c r="N226" i="77"/>
  <c r="I226" i="77"/>
  <c r="I224" i="77"/>
  <c r="N224" i="77"/>
  <c r="I217" i="77"/>
  <c r="N217" i="77"/>
  <c r="I220" i="75"/>
  <c r="N220" i="75"/>
  <c r="N214" i="75"/>
  <c r="I214" i="75"/>
  <c r="I215" i="75"/>
  <c r="N215" i="75"/>
  <c r="N225" i="75"/>
  <c r="I225" i="75"/>
  <c r="N222" i="75"/>
  <c r="I222" i="75"/>
  <c r="I219" i="75"/>
  <c r="N219" i="75"/>
  <c r="N221" i="75"/>
  <c r="I221" i="75"/>
  <c r="N226" i="75"/>
  <c r="I226" i="75"/>
  <c r="I216" i="75"/>
  <c r="N216" i="75"/>
  <c r="I223" i="75"/>
  <c r="N223" i="75"/>
  <c r="N217" i="75"/>
  <c r="I217" i="75"/>
  <c r="N218" i="75"/>
  <c r="I218" i="75"/>
  <c r="N215" i="74"/>
  <c r="I215" i="74"/>
  <c r="I225" i="74"/>
  <c r="N225" i="74"/>
  <c r="N223" i="74"/>
  <c r="I223" i="74"/>
  <c r="N218" i="74"/>
  <c r="I218" i="74"/>
  <c r="N219" i="74"/>
  <c r="I219" i="74"/>
  <c r="I221" i="74"/>
  <c r="N221" i="74"/>
  <c r="I224" i="74"/>
  <c r="N224" i="74"/>
  <c r="I216" i="74"/>
  <c r="N216" i="74"/>
  <c r="N222" i="74"/>
  <c r="I222" i="74"/>
  <c r="N226" i="74"/>
  <c r="I226" i="74"/>
  <c r="N214" i="74"/>
  <c r="I214" i="74"/>
  <c r="I220" i="74"/>
  <c r="N220" i="74"/>
  <c r="I217" i="74"/>
  <c r="N217" i="74"/>
  <c r="N225" i="73"/>
  <c r="I225" i="73"/>
  <c r="I215" i="73"/>
  <c r="N215" i="73"/>
  <c r="I217" i="73"/>
  <c r="N217" i="73"/>
  <c r="I224" i="73"/>
  <c r="N224" i="73"/>
  <c r="I220" i="73"/>
  <c r="N220" i="73"/>
  <c r="N214" i="73"/>
  <c r="I214" i="73"/>
  <c r="N219" i="73"/>
  <c r="I219" i="73"/>
  <c r="N221" i="73"/>
  <c r="I221" i="73"/>
  <c r="N222" i="73"/>
  <c r="I222" i="73"/>
  <c r="N223" i="73"/>
  <c r="I223" i="73"/>
  <c r="N219" i="72"/>
  <c r="I219" i="72"/>
  <c r="C118" i="46"/>
  <c r="I137" i="72"/>
  <c r="N137" i="72"/>
  <c r="I152" i="72"/>
  <c r="N152" i="72"/>
  <c r="N120" i="72"/>
  <c r="I120" i="72"/>
  <c r="I20" i="72"/>
  <c r="N20" i="72"/>
  <c r="Q49" i="72"/>
  <c r="I99" i="72"/>
  <c r="N99" i="72"/>
  <c r="N218" i="72"/>
  <c r="I218" i="72"/>
  <c r="N214" i="72"/>
  <c r="I214" i="72"/>
  <c r="Q102" i="72"/>
  <c r="I102" i="72"/>
  <c r="N102" i="72"/>
  <c r="N226" i="72"/>
  <c r="I226" i="72"/>
  <c r="C171" i="46"/>
  <c r="N170" i="72"/>
  <c r="I170" i="72"/>
  <c r="N104" i="72"/>
  <c r="I104" i="72"/>
  <c r="N164" i="72"/>
  <c r="I164" i="72"/>
  <c r="I221" i="72"/>
  <c r="N221" i="72"/>
  <c r="Q103" i="72"/>
  <c r="N103" i="72"/>
  <c r="I103" i="72"/>
  <c r="Q97" i="72"/>
  <c r="I97" i="72"/>
  <c r="N97" i="72"/>
  <c r="N161" i="72"/>
  <c r="I161" i="72"/>
  <c r="I217" i="72"/>
  <c r="N217" i="72"/>
  <c r="Q51" i="72"/>
  <c r="I101" i="72"/>
  <c r="N101" i="72"/>
  <c r="N225" i="72"/>
  <c r="I225" i="72"/>
  <c r="I216" i="72"/>
  <c r="N216" i="72"/>
  <c r="I70" i="72"/>
  <c r="N70" i="72"/>
  <c r="I220" i="72"/>
  <c r="N220" i="72"/>
  <c r="N96" i="72"/>
  <c r="I96" i="72"/>
  <c r="I224" i="72"/>
  <c r="N224" i="72"/>
  <c r="N222" i="72"/>
  <c r="I222" i="72"/>
  <c r="N45" i="72"/>
  <c r="I45" i="72"/>
  <c r="I98" i="72"/>
  <c r="N98" i="72"/>
  <c r="I215" i="72"/>
  <c r="N215" i="72"/>
  <c r="N223" i="72"/>
  <c r="I223" i="72"/>
  <c r="I110" i="72"/>
  <c r="N110" i="72"/>
  <c r="N100" i="72"/>
  <c r="I100" i="72"/>
  <c r="Q27" i="72"/>
  <c r="Q77" i="72"/>
  <c r="Q78" i="72"/>
  <c r="Q53" i="72"/>
  <c r="Q22" i="72"/>
  <c r="Q47" i="72"/>
  <c r="Q72" i="72"/>
  <c r="Q54" i="77"/>
  <c r="Q48" i="80"/>
  <c r="Q98" i="80"/>
  <c r="D43" i="69"/>
  <c r="C202" i="69"/>
  <c r="C207" i="71"/>
  <c r="D88" i="69"/>
  <c r="D69" i="69"/>
  <c r="D38" i="69"/>
  <c r="Q128" i="80"/>
  <c r="C208" i="69"/>
  <c r="D13" i="69"/>
  <c r="D37" i="71"/>
  <c r="D93" i="69"/>
  <c r="Q100" i="78"/>
  <c r="Q52" i="84"/>
  <c r="Q79" i="77"/>
  <c r="D27" i="71"/>
  <c r="D64" i="71"/>
  <c r="Q97" i="84"/>
  <c r="Q29" i="75"/>
  <c r="C147" i="46"/>
  <c r="F184" i="76"/>
  <c r="C31" i="70"/>
  <c r="D20" i="70" s="1"/>
  <c r="C145" i="46"/>
  <c r="D76" i="79"/>
  <c r="D101" i="79"/>
  <c r="Q54" i="74"/>
  <c r="Q127" i="80"/>
  <c r="S184" i="72"/>
  <c r="Q75" i="75"/>
  <c r="S184" i="83"/>
  <c r="Q53" i="85"/>
  <c r="Q78" i="85"/>
  <c r="Q28" i="85"/>
  <c r="Q79" i="75"/>
  <c r="Q29" i="77"/>
  <c r="Q73" i="80"/>
  <c r="X184" i="81"/>
  <c r="Q26" i="86"/>
  <c r="K184" i="76"/>
  <c r="Q101" i="86"/>
  <c r="Q74" i="75"/>
  <c r="Q51" i="86"/>
  <c r="Q102" i="86"/>
  <c r="Q47" i="84"/>
  <c r="Q52" i="86"/>
  <c r="Q27" i="86"/>
  <c r="Q25" i="86"/>
  <c r="P184" i="70"/>
  <c r="Q27" i="84"/>
  <c r="P70" i="87"/>
  <c r="D67" i="69"/>
  <c r="Q22" i="84"/>
  <c r="Q128" i="77"/>
  <c r="C146" i="46"/>
  <c r="D42" i="69"/>
  <c r="P97" i="87"/>
  <c r="P100" i="87"/>
  <c r="P102" i="87"/>
  <c r="C207" i="69"/>
  <c r="D23" i="76"/>
  <c r="C149" i="46"/>
  <c r="Q75" i="86"/>
  <c r="D50" i="71"/>
  <c r="P137" i="87"/>
  <c r="P214" i="87"/>
  <c r="P45" i="87"/>
  <c r="Q129" i="87"/>
  <c r="D96" i="70"/>
  <c r="D26" i="79"/>
  <c r="Q100" i="86"/>
  <c r="P170" i="87"/>
  <c r="P103" i="87"/>
  <c r="P120" i="87"/>
  <c r="P101" i="87"/>
  <c r="D18" i="69"/>
  <c r="K184" i="79"/>
  <c r="P104" i="87"/>
  <c r="P98" i="87"/>
  <c r="P96" i="87"/>
  <c r="P20" i="87"/>
  <c r="P99" i="87"/>
  <c r="X184" i="72"/>
  <c r="X184" i="86"/>
  <c r="P161" i="87"/>
  <c r="P152" i="87"/>
  <c r="D23" i="67"/>
  <c r="D46" i="70"/>
  <c r="D21" i="70"/>
  <c r="P110" i="87"/>
  <c r="Q100" i="81"/>
  <c r="Q98" i="73"/>
  <c r="Q53" i="84"/>
  <c r="Q77" i="85"/>
  <c r="Q25" i="81"/>
  <c r="D21" i="71"/>
  <c r="Q25" i="74"/>
  <c r="Q50" i="81"/>
  <c r="Q52" i="74"/>
  <c r="Q50" i="74"/>
  <c r="Q102" i="84"/>
  <c r="Q75" i="74"/>
  <c r="Q103" i="84"/>
  <c r="D73" i="67"/>
  <c r="D15" i="67"/>
  <c r="Q78" i="84"/>
  <c r="Q100" i="72"/>
  <c r="D71" i="79"/>
  <c r="Q24" i="80"/>
  <c r="Q72" i="85"/>
  <c r="D46" i="71"/>
  <c r="Q50" i="72"/>
  <c r="Q22" i="77"/>
  <c r="Q49" i="80"/>
  <c r="Q74" i="80"/>
  <c r="Q97" i="85"/>
  <c r="D96" i="71"/>
  <c r="Q97" i="77"/>
  <c r="Q29" i="80"/>
  <c r="Q98" i="84"/>
  <c r="Q22" i="85"/>
  <c r="Q72" i="77"/>
  <c r="Q54" i="80"/>
  <c r="Q73" i="84"/>
  <c r="D41" i="71"/>
  <c r="Q75" i="78"/>
  <c r="Q79" i="80"/>
  <c r="Q99" i="80"/>
  <c r="Q23" i="84"/>
  <c r="C205" i="71"/>
  <c r="Q25" i="78"/>
  <c r="Q98" i="74"/>
  <c r="D75" i="76"/>
  <c r="Q52" i="85"/>
  <c r="Q102" i="85"/>
  <c r="Q54" i="84"/>
  <c r="Q50" i="84"/>
  <c r="Q53" i="81"/>
  <c r="D12" i="68"/>
  <c r="D66" i="71"/>
  <c r="Q71" i="75"/>
  <c r="Q24" i="84"/>
  <c r="D67" i="70"/>
  <c r="D29" i="76"/>
  <c r="Q77" i="81"/>
  <c r="Q27" i="81"/>
  <c r="D17" i="71"/>
  <c r="D67" i="71"/>
  <c r="D42" i="71"/>
  <c r="Q52" i="77"/>
  <c r="Q77" i="77"/>
  <c r="C129" i="46"/>
  <c r="Q127" i="83"/>
  <c r="Q26" i="73"/>
  <c r="Q51" i="73"/>
  <c r="Q76" i="73"/>
  <c r="Q101" i="73"/>
  <c r="Q24" i="72"/>
  <c r="Q74" i="72"/>
  <c r="Q99" i="72"/>
  <c r="Q46" i="80"/>
  <c r="Q21" i="80"/>
  <c r="Q71" i="80"/>
  <c r="D54" i="79"/>
  <c r="D104" i="79"/>
  <c r="D79" i="79"/>
  <c r="D29" i="79"/>
  <c r="Q71" i="72"/>
  <c r="Q21" i="72"/>
  <c r="Q46" i="72"/>
  <c r="Q96" i="72"/>
  <c r="Q27" i="82"/>
  <c r="Q77" i="82"/>
  <c r="Q52" i="82"/>
  <c r="Q25" i="77"/>
  <c r="Q50" i="77"/>
  <c r="Q110" i="80"/>
  <c r="Q76" i="72"/>
  <c r="Q73" i="72"/>
  <c r="D72" i="76"/>
  <c r="D47" i="76"/>
  <c r="C103" i="46"/>
  <c r="Q48" i="72"/>
  <c r="Q98" i="72"/>
  <c r="Q23" i="72"/>
  <c r="D41" i="67"/>
  <c r="D16" i="67"/>
  <c r="D49" i="71"/>
  <c r="D74" i="71"/>
  <c r="Q21" i="84"/>
  <c r="Q46" i="84"/>
  <c r="Q21" i="86"/>
  <c r="D50" i="68"/>
  <c r="Q73" i="74"/>
  <c r="Q74" i="77"/>
  <c r="Q46" i="86"/>
  <c r="Q96" i="86"/>
  <c r="D62" i="68"/>
  <c r="Q46" i="75"/>
  <c r="Q47" i="82"/>
  <c r="Q22" i="82"/>
  <c r="Q72" i="82"/>
  <c r="D22" i="67"/>
  <c r="D47" i="67"/>
  <c r="C174" i="46"/>
  <c r="D54" i="67"/>
  <c r="D79" i="67"/>
  <c r="D26" i="71"/>
  <c r="D51" i="71"/>
  <c r="D53" i="71"/>
  <c r="D78" i="71"/>
  <c r="D28" i="71"/>
  <c r="D64" i="67"/>
  <c r="D43" i="68"/>
  <c r="D62" i="69"/>
  <c r="D120" i="71"/>
  <c r="Q76" i="85"/>
  <c r="Q23" i="86"/>
  <c r="Q49" i="82"/>
  <c r="Q74" i="82"/>
  <c r="X184" i="83"/>
  <c r="D48" i="67"/>
  <c r="C85" i="71"/>
  <c r="Q101" i="81"/>
  <c r="Q76" i="81"/>
  <c r="Q103" i="83"/>
  <c r="Q53" i="83"/>
  <c r="C202" i="71"/>
  <c r="D38" i="71"/>
  <c r="D29" i="68"/>
  <c r="Q75" i="72"/>
  <c r="Q24" i="82"/>
  <c r="Q72" i="81"/>
  <c r="Q28" i="83"/>
  <c r="Q75" i="77"/>
  <c r="Q99" i="82"/>
  <c r="Q47" i="81"/>
  <c r="D128" i="69"/>
  <c r="D37" i="69"/>
  <c r="D75" i="68"/>
  <c r="D74" i="69"/>
  <c r="D53" i="79"/>
  <c r="D78" i="79"/>
  <c r="D54" i="69"/>
  <c r="D79" i="69"/>
  <c r="D52" i="69"/>
  <c r="D40" i="70"/>
  <c r="D77" i="69"/>
  <c r="C121" i="46"/>
  <c r="Q128" i="75"/>
  <c r="Q127" i="75"/>
  <c r="Q127" i="86"/>
  <c r="D27" i="79"/>
  <c r="Q128" i="82"/>
  <c r="C128" i="46"/>
  <c r="Q51" i="81"/>
  <c r="S184" i="86"/>
  <c r="F184" i="71"/>
  <c r="Q101" i="72"/>
  <c r="P95" i="72"/>
  <c r="Q50" i="73"/>
  <c r="Q48" i="74"/>
  <c r="Q23" i="83"/>
  <c r="Q26" i="72"/>
  <c r="Q25" i="72"/>
  <c r="Q75" i="73"/>
  <c r="Q127" i="74"/>
  <c r="C120" i="46"/>
  <c r="Q128" i="85"/>
  <c r="Q127" i="85"/>
  <c r="Q127" i="73"/>
  <c r="C119" i="46"/>
  <c r="P228" i="86"/>
  <c r="C109" i="46"/>
  <c r="Q110" i="86"/>
  <c r="Q97" i="86"/>
  <c r="Q47" i="86"/>
  <c r="Q120" i="86"/>
  <c r="Q128" i="86"/>
  <c r="Q22" i="86"/>
  <c r="Q103" i="86"/>
  <c r="Q28" i="86"/>
  <c r="Q78" i="86"/>
  <c r="Q99" i="86"/>
  <c r="Q74" i="86"/>
  <c r="Q49" i="86"/>
  <c r="Q79" i="86"/>
  <c r="Q104" i="86"/>
  <c r="Q54" i="86"/>
  <c r="Q98" i="86"/>
  <c r="Q48" i="86"/>
  <c r="Q26" i="85"/>
  <c r="Q110" i="85"/>
  <c r="C108" i="46"/>
  <c r="P228" i="85"/>
  <c r="Q98" i="85"/>
  <c r="Q73" i="85"/>
  <c r="Q23" i="85"/>
  <c r="Q99" i="85"/>
  <c r="S184" i="85"/>
  <c r="Q24" i="85"/>
  <c r="Q96" i="85"/>
  <c r="Q46" i="85"/>
  <c r="Q49" i="85"/>
  <c r="Q101" i="85"/>
  <c r="Q104" i="85"/>
  <c r="Q54" i="85"/>
  <c r="Q29" i="85"/>
  <c r="Q74" i="85"/>
  <c r="X184" i="85"/>
  <c r="Q75" i="85"/>
  <c r="Q100" i="85"/>
  <c r="Q25" i="85"/>
  <c r="Q71" i="85"/>
  <c r="C148" i="46"/>
  <c r="Q120" i="85"/>
  <c r="Q48" i="85"/>
  <c r="P228" i="84"/>
  <c r="Q27" i="83"/>
  <c r="Q49" i="83"/>
  <c r="Q96" i="84"/>
  <c r="Q96" i="83"/>
  <c r="Q71" i="83"/>
  <c r="Q46" i="83"/>
  <c r="Q128" i="84"/>
  <c r="Q127" i="84"/>
  <c r="Q120" i="84"/>
  <c r="X184" i="84"/>
  <c r="Q104" i="83"/>
  <c r="Q79" i="83"/>
  <c r="Q54" i="83"/>
  <c r="Q47" i="83"/>
  <c r="Q97" i="83"/>
  <c r="Q100" i="84"/>
  <c r="Q101" i="84"/>
  <c r="Q76" i="84"/>
  <c r="Q51" i="84"/>
  <c r="Q110" i="83"/>
  <c r="C106" i="46"/>
  <c r="P228" i="83"/>
  <c r="Q120" i="83"/>
  <c r="Q22" i="83"/>
  <c r="C107" i="46"/>
  <c r="S184" i="84"/>
  <c r="Q99" i="84"/>
  <c r="Q98" i="83"/>
  <c r="Q73" i="83"/>
  <c r="Q101" i="83"/>
  <c r="Q76" i="83"/>
  <c r="Q51" i="83"/>
  <c r="Q26" i="83"/>
  <c r="Q104" i="84"/>
  <c r="Q79" i="84"/>
  <c r="Q102" i="83"/>
  <c r="Q75" i="84"/>
  <c r="Q26" i="84"/>
  <c r="Q99" i="83"/>
  <c r="Q24" i="83"/>
  <c r="Q49" i="84"/>
  <c r="Q100" i="83"/>
  <c r="Q50" i="83"/>
  <c r="Q25" i="83"/>
  <c r="Q29" i="83"/>
  <c r="Q52" i="83"/>
  <c r="Q71" i="82"/>
  <c r="Q49" i="81"/>
  <c r="Q50" i="80"/>
  <c r="Q110" i="82"/>
  <c r="C105" i="46"/>
  <c r="Q120" i="82"/>
  <c r="Q103" i="82"/>
  <c r="Q28" i="82"/>
  <c r="Q98" i="82"/>
  <c r="Q73" i="82"/>
  <c r="Q48" i="82"/>
  <c r="Q120" i="81"/>
  <c r="Q96" i="81"/>
  <c r="Q46" i="81"/>
  <c r="Q21" i="81"/>
  <c r="P228" i="81"/>
  <c r="C144" i="46"/>
  <c r="Q101" i="82"/>
  <c r="Q76" i="82"/>
  <c r="S184" i="81"/>
  <c r="Q104" i="81"/>
  <c r="S184" i="82"/>
  <c r="Q98" i="81"/>
  <c r="Q54" i="81"/>
  <c r="C143" i="46"/>
  <c r="P228" i="82"/>
  <c r="X184" i="82"/>
  <c r="Q103" i="81"/>
  <c r="Q78" i="81"/>
  <c r="Q97" i="81"/>
  <c r="Q23" i="82"/>
  <c r="Q99" i="81"/>
  <c r="Q74" i="81"/>
  <c r="Q23" i="81"/>
  <c r="S184" i="80"/>
  <c r="Q120" i="80"/>
  <c r="Q127" i="82"/>
  <c r="Q96" i="82"/>
  <c r="Q46" i="82"/>
  <c r="Q97" i="82"/>
  <c r="Q73" i="81"/>
  <c r="P228" i="80"/>
  <c r="Q100" i="80"/>
  <c r="Q25" i="80"/>
  <c r="Q102" i="82"/>
  <c r="Q29" i="81"/>
  <c r="X184" i="80"/>
  <c r="Q103" i="80"/>
  <c r="Q28" i="80"/>
  <c r="Q78" i="80"/>
  <c r="Q104" i="82"/>
  <c r="Q79" i="82"/>
  <c r="Q54" i="82"/>
  <c r="Q79" i="81"/>
  <c r="Q71" i="81"/>
  <c r="Q100" i="82"/>
  <c r="Q75" i="82"/>
  <c r="Q25" i="82"/>
  <c r="Q29" i="82"/>
  <c r="Q53" i="82"/>
  <c r="Q26" i="82"/>
  <c r="Q110" i="81"/>
  <c r="C104" i="46"/>
  <c r="Q128" i="81"/>
  <c r="Q127" i="81"/>
  <c r="Q102" i="81"/>
  <c r="Q53" i="80"/>
  <c r="D28" i="79"/>
  <c r="D98" i="79"/>
  <c r="D23" i="79"/>
  <c r="D48" i="79"/>
  <c r="D73" i="79"/>
  <c r="C102" i="46"/>
  <c r="D110" i="79"/>
  <c r="D100" i="79"/>
  <c r="D75" i="79"/>
  <c r="Q120" i="78"/>
  <c r="S184" i="78"/>
  <c r="Q99" i="78"/>
  <c r="Q74" i="78"/>
  <c r="Q104" i="78"/>
  <c r="Q79" i="78"/>
  <c r="C140" i="46"/>
  <c r="X184" i="78"/>
  <c r="Q96" i="78"/>
  <c r="Q21" i="78"/>
  <c r="D102" i="79"/>
  <c r="Q76" i="78"/>
  <c r="Q101" i="78"/>
  <c r="Q26" i="78"/>
  <c r="Q96" i="77"/>
  <c r="Q102" i="77"/>
  <c r="D120" i="79"/>
  <c r="D127" i="79"/>
  <c r="D97" i="79"/>
  <c r="D22" i="79"/>
  <c r="D52" i="79"/>
  <c r="Q49" i="78"/>
  <c r="Q47" i="78"/>
  <c r="Q97" i="78"/>
  <c r="Q22" i="78"/>
  <c r="Q52" i="78"/>
  <c r="Q102" i="78"/>
  <c r="Q77" i="78"/>
  <c r="Q27" i="78"/>
  <c r="Q24" i="78"/>
  <c r="Q21" i="77"/>
  <c r="C100" i="46"/>
  <c r="Q110" i="77"/>
  <c r="Q24" i="77"/>
  <c r="Q99" i="77"/>
  <c r="Q110" i="78"/>
  <c r="C101" i="46"/>
  <c r="Q46" i="78"/>
  <c r="Q72" i="78"/>
  <c r="Q46" i="77"/>
  <c r="Q71" i="77"/>
  <c r="Q128" i="78"/>
  <c r="P228" i="78"/>
  <c r="Q120" i="77"/>
  <c r="C142" i="46"/>
  <c r="D128" i="79"/>
  <c r="D96" i="79"/>
  <c r="D46" i="79"/>
  <c r="Q127" i="78"/>
  <c r="C141" i="46"/>
  <c r="Q29" i="78"/>
  <c r="Q100" i="77"/>
  <c r="C228" i="79"/>
  <c r="D72" i="79"/>
  <c r="D25" i="79"/>
  <c r="D103" i="79"/>
  <c r="P228" i="77"/>
  <c r="X184" i="77"/>
  <c r="S184" i="77"/>
  <c r="Q27" i="77"/>
  <c r="D103" i="76"/>
  <c r="D28" i="76"/>
  <c r="D53" i="76"/>
  <c r="D100" i="76"/>
  <c r="C139" i="46"/>
  <c r="C228" i="76"/>
  <c r="C99" i="46"/>
  <c r="D110" i="76"/>
  <c r="D97" i="76"/>
  <c r="D127" i="76"/>
  <c r="D102" i="76"/>
  <c r="D77" i="76"/>
  <c r="D128" i="76"/>
  <c r="D104" i="76"/>
  <c r="D54" i="76"/>
  <c r="D50" i="76"/>
  <c r="D78" i="76"/>
  <c r="D99" i="76"/>
  <c r="D74" i="76"/>
  <c r="D49" i="76"/>
  <c r="D24" i="76"/>
  <c r="D120" i="76"/>
  <c r="D76" i="76"/>
  <c r="D51" i="76"/>
  <c r="D101" i="76"/>
  <c r="D22" i="76"/>
  <c r="D52" i="76"/>
  <c r="Q120" i="75"/>
  <c r="Q103" i="75"/>
  <c r="Q53" i="75"/>
  <c r="Q28" i="75"/>
  <c r="P228" i="75"/>
  <c r="C98" i="46"/>
  <c r="Q110" i="75"/>
  <c r="Q97" i="75"/>
  <c r="Q72" i="75"/>
  <c r="Q47" i="75"/>
  <c r="Q22" i="75"/>
  <c r="Q102" i="75"/>
  <c r="Q52" i="75"/>
  <c r="Q27" i="75"/>
  <c r="Q100" i="75"/>
  <c r="Q50" i="75"/>
  <c r="Q98" i="75"/>
  <c r="Q23" i="75"/>
  <c r="Q96" i="75"/>
  <c r="Q48" i="75"/>
  <c r="Q51" i="75"/>
  <c r="Q76" i="75"/>
  <c r="Q101" i="75"/>
  <c r="C97" i="46"/>
  <c r="Q110" i="74"/>
  <c r="Q96" i="74"/>
  <c r="Q46" i="74"/>
  <c r="Q21" i="74"/>
  <c r="Q103" i="74"/>
  <c r="Q78" i="74"/>
  <c r="Q28" i="74"/>
  <c r="X184" i="74"/>
  <c r="Q99" i="74"/>
  <c r="Q49" i="74"/>
  <c r="Q74" i="74"/>
  <c r="S184" i="74"/>
  <c r="C137" i="46"/>
  <c r="Q102" i="74"/>
  <c r="Q77" i="74"/>
  <c r="Q72" i="74"/>
  <c r="P228" i="74"/>
  <c r="Q101" i="74"/>
  <c r="Q76" i="74"/>
  <c r="Q97" i="74"/>
  <c r="Q47" i="74"/>
  <c r="Q120" i="74"/>
  <c r="Q51" i="74"/>
  <c r="Q53" i="74"/>
  <c r="X184" i="73"/>
  <c r="Q99" i="73"/>
  <c r="Q24" i="73"/>
  <c r="S184" i="73"/>
  <c r="Q96" i="73"/>
  <c r="Q71" i="73"/>
  <c r="Q21" i="73"/>
  <c r="P228" i="73"/>
  <c r="Q74" i="73"/>
  <c r="Q102" i="73"/>
  <c r="Q27" i="73"/>
  <c r="Q52" i="73"/>
  <c r="Q104" i="73"/>
  <c r="Q54" i="73"/>
  <c r="Q79" i="73"/>
  <c r="Q120" i="73"/>
  <c r="C96" i="46"/>
  <c r="Q110" i="73"/>
  <c r="Q100" i="73"/>
  <c r="Q97" i="73"/>
  <c r="Q47" i="73"/>
  <c r="Q72" i="73"/>
  <c r="Q120" i="72"/>
  <c r="Q128" i="72"/>
  <c r="Q127" i="72"/>
  <c r="Q110" i="72"/>
  <c r="P131" i="72"/>
  <c r="Q104" i="72"/>
  <c r="Q79" i="72"/>
  <c r="Q54" i="72"/>
  <c r="Q29" i="72"/>
  <c r="P228" i="72"/>
  <c r="D91" i="71"/>
  <c r="D104" i="71"/>
  <c r="D79" i="71"/>
  <c r="C81" i="71"/>
  <c r="D60" i="71" s="1"/>
  <c r="C56" i="71"/>
  <c r="D35" i="71" s="1"/>
  <c r="C31" i="71"/>
  <c r="D10" i="71" s="1"/>
  <c r="D127" i="71"/>
  <c r="D97" i="71"/>
  <c r="D22" i="71"/>
  <c r="D72" i="71"/>
  <c r="K184" i="71"/>
  <c r="C208" i="71"/>
  <c r="D94" i="71"/>
  <c r="D69" i="71"/>
  <c r="D99" i="71"/>
  <c r="C228" i="71"/>
  <c r="D40" i="71"/>
  <c r="D101" i="71"/>
  <c r="D76" i="71"/>
  <c r="C160" i="71"/>
  <c r="C135" i="71" s="1"/>
  <c r="C206" i="71"/>
  <c r="D92" i="71"/>
  <c r="D98" i="71"/>
  <c r="D73" i="71"/>
  <c r="P184" i="71"/>
  <c r="D29" i="71"/>
  <c r="C95" i="71"/>
  <c r="D54" i="71"/>
  <c r="D19" i="71"/>
  <c r="D24" i="71"/>
  <c r="C131" i="71"/>
  <c r="D110" i="71"/>
  <c r="D23" i="71"/>
  <c r="C204" i="71"/>
  <c r="D90" i="71"/>
  <c r="D65" i="71"/>
  <c r="D15" i="71"/>
  <c r="D103" i="71"/>
  <c r="D17" i="70"/>
  <c r="D98" i="70"/>
  <c r="D73" i="70"/>
  <c r="D23" i="70"/>
  <c r="D100" i="70"/>
  <c r="D50" i="70"/>
  <c r="D75" i="70"/>
  <c r="C204" i="70"/>
  <c r="D90" i="70"/>
  <c r="D65" i="70"/>
  <c r="C200" i="70"/>
  <c r="C85" i="70"/>
  <c r="D61" i="70"/>
  <c r="D86" i="70"/>
  <c r="D36" i="70"/>
  <c r="C228" i="70"/>
  <c r="U184" i="70"/>
  <c r="C205" i="70"/>
  <c r="D91" i="70"/>
  <c r="D66" i="70"/>
  <c r="D16" i="70"/>
  <c r="C203" i="70"/>
  <c r="D89" i="70"/>
  <c r="D101" i="70"/>
  <c r="D76" i="70"/>
  <c r="D97" i="70"/>
  <c r="D47" i="70"/>
  <c r="D22" i="70"/>
  <c r="D14" i="70"/>
  <c r="D41" i="70"/>
  <c r="D104" i="70"/>
  <c r="D29" i="70"/>
  <c r="C201" i="70"/>
  <c r="D87" i="70"/>
  <c r="D37" i="70"/>
  <c r="D12" i="70"/>
  <c r="C192" i="70"/>
  <c r="C202" i="70"/>
  <c r="D88" i="70"/>
  <c r="D63" i="70"/>
  <c r="D13" i="70"/>
  <c r="D64" i="70"/>
  <c r="C207" i="70"/>
  <c r="D93" i="70"/>
  <c r="D68" i="70"/>
  <c r="D43" i="70"/>
  <c r="C206" i="70"/>
  <c r="D92" i="70"/>
  <c r="D10" i="70"/>
  <c r="C56" i="70"/>
  <c r="D35" i="70" s="1"/>
  <c r="D25" i="70"/>
  <c r="D120" i="70"/>
  <c r="D79" i="70"/>
  <c r="D51" i="70"/>
  <c r="C95" i="70"/>
  <c r="C81" i="70"/>
  <c r="D60" i="70" s="1"/>
  <c r="C135" i="70"/>
  <c r="D127" i="70"/>
  <c r="D128" i="70"/>
  <c r="D48" i="70"/>
  <c r="D103" i="70"/>
  <c r="D78" i="70"/>
  <c r="D28" i="70"/>
  <c r="D53" i="70"/>
  <c r="D102" i="70"/>
  <c r="D52" i="70"/>
  <c r="D27" i="70"/>
  <c r="C160" i="69"/>
  <c r="C204" i="69"/>
  <c r="D90" i="69"/>
  <c r="C203" i="69"/>
  <c r="D89" i="69"/>
  <c r="D39" i="69"/>
  <c r="D14" i="69"/>
  <c r="D97" i="69"/>
  <c r="D22" i="69"/>
  <c r="C56" i="69"/>
  <c r="D45" i="69" s="1"/>
  <c r="C31" i="69"/>
  <c r="D10" i="69" s="1"/>
  <c r="K184" i="69"/>
  <c r="D120" i="69"/>
  <c r="D103" i="69"/>
  <c r="D28" i="69"/>
  <c r="D53" i="69"/>
  <c r="U184" i="69"/>
  <c r="D99" i="69"/>
  <c r="C85" i="69"/>
  <c r="C81" i="69"/>
  <c r="D70" i="69" s="1"/>
  <c r="D47" i="69"/>
  <c r="D49" i="69"/>
  <c r="C206" i="69"/>
  <c r="D92" i="69"/>
  <c r="D102" i="69"/>
  <c r="C131" i="69"/>
  <c r="D110" i="69"/>
  <c r="D98" i="69"/>
  <c r="D48" i="69"/>
  <c r="D23" i="69"/>
  <c r="C201" i="69"/>
  <c r="D87" i="69"/>
  <c r="C95" i="69"/>
  <c r="D15" i="69"/>
  <c r="C228" i="69"/>
  <c r="D78" i="69"/>
  <c r="D64" i="69"/>
  <c r="D65" i="69"/>
  <c r="D40" i="69"/>
  <c r="D104" i="69"/>
  <c r="C206" i="68"/>
  <c r="D92" i="68"/>
  <c r="D67" i="68"/>
  <c r="C135" i="68"/>
  <c r="D127" i="68"/>
  <c r="D98" i="68"/>
  <c r="D73" i="68"/>
  <c r="D23" i="68"/>
  <c r="D103" i="68"/>
  <c r="D78" i="68"/>
  <c r="D28" i="68"/>
  <c r="D53" i="68"/>
  <c r="D97" i="68"/>
  <c r="D47" i="68"/>
  <c r="D22" i="68"/>
  <c r="D99" i="68"/>
  <c r="D49" i="68"/>
  <c r="C202" i="68"/>
  <c r="D88" i="68"/>
  <c r="C208" i="68"/>
  <c r="D94" i="68"/>
  <c r="D69" i="68"/>
  <c r="D44" i="68"/>
  <c r="D19" i="68"/>
  <c r="C228" i="68"/>
  <c r="D120" i="68"/>
  <c r="D24" i="68"/>
  <c r="D102" i="68"/>
  <c r="D52" i="68"/>
  <c r="P184" i="68"/>
  <c r="D13" i="68"/>
  <c r="C31" i="68"/>
  <c r="C204" i="68"/>
  <c r="D40" i="68"/>
  <c r="D65" i="68"/>
  <c r="D90" i="68"/>
  <c r="C131" i="68"/>
  <c r="D110" i="68"/>
  <c r="D104" i="68"/>
  <c r="D79" i="68"/>
  <c r="C81" i="68"/>
  <c r="D60" i="68" s="1"/>
  <c r="D42" i="68"/>
  <c r="D71" i="68"/>
  <c r="C95" i="68"/>
  <c r="D96" i="68"/>
  <c r="D46" i="68"/>
  <c r="D100" i="68"/>
  <c r="C201" i="68"/>
  <c r="D87" i="68"/>
  <c r="C56" i="68"/>
  <c r="D77" i="68"/>
  <c r="C205" i="68"/>
  <c r="D91" i="68"/>
  <c r="D41" i="68"/>
  <c r="D16" i="68"/>
  <c r="D72" i="68"/>
  <c r="D51" i="68"/>
  <c r="D101" i="68"/>
  <c r="D76" i="68"/>
  <c r="D48" i="68"/>
  <c r="F184" i="68"/>
  <c r="D74" i="68"/>
  <c r="D27" i="68"/>
  <c r="K184" i="68"/>
  <c r="C85" i="68"/>
  <c r="D63" i="68"/>
  <c r="C207" i="68"/>
  <c r="D68" i="68"/>
  <c r="D93" i="68"/>
  <c r="D42" i="67"/>
  <c r="D17" i="67"/>
  <c r="C192" i="67"/>
  <c r="D10" i="67"/>
  <c r="C81" i="67"/>
  <c r="D70" i="67" s="1"/>
  <c r="K184" i="67"/>
  <c r="C201" i="67"/>
  <c r="D87" i="67"/>
  <c r="D37" i="67"/>
  <c r="D12" i="67"/>
  <c r="D62" i="67"/>
  <c r="C205" i="67"/>
  <c r="D91" i="67"/>
  <c r="D66" i="67"/>
  <c r="P184" i="67"/>
  <c r="F184" i="67"/>
  <c r="C200" i="67"/>
  <c r="D86" i="67"/>
  <c r="C85" i="67"/>
  <c r="D61" i="67"/>
  <c r="D11" i="67"/>
  <c r="D36" i="67"/>
  <c r="D99" i="67"/>
  <c r="D49" i="67"/>
  <c r="C204" i="67"/>
  <c r="D90" i="67"/>
  <c r="C228" i="67"/>
  <c r="D96" i="67"/>
  <c r="C95" i="67"/>
  <c r="D21" i="67"/>
  <c r="D46" i="67"/>
  <c r="D104" i="67"/>
  <c r="D29" i="67"/>
  <c r="C202" i="67"/>
  <c r="D38" i="67"/>
  <c r="D88" i="67"/>
  <c r="D63" i="67"/>
  <c r="D71" i="67"/>
  <c r="D120" i="67"/>
  <c r="C208" i="67"/>
  <c r="D94" i="67"/>
  <c r="D44" i="67"/>
  <c r="D19" i="67"/>
  <c r="D20" i="67"/>
  <c r="D65" i="67"/>
  <c r="C160" i="67"/>
  <c r="C207" i="67"/>
  <c r="D93" i="67"/>
  <c r="D43" i="67"/>
  <c r="D68" i="67"/>
  <c r="D127" i="67"/>
  <c r="D128" i="67"/>
  <c r="C203" i="67"/>
  <c r="D89" i="67"/>
  <c r="D14" i="67"/>
  <c r="D50" i="67"/>
  <c r="D100" i="67"/>
  <c r="D25" i="67"/>
  <c r="D75" i="67"/>
  <c r="D97" i="67"/>
  <c r="D72" i="67"/>
  <c r="D110" i="67"/>
  <c r="C131" i="67"/>
  <c r="D101" i="67"/>
  <c r="D76" i="67"/>
  <c r="D51" i="67"/>
  <c r="C206" i="67"/>
  <c r="D92" i="67"/>
  <c r="C56" i="67"/>
  <c r="D24" i="67"/>
  <c r="X235" i="101" l="1"/>
  <c r="Y235" i="101" s="1"/>
  <c r="Y177" i="101"/>
  <c r="S235" i="101"/>
  <c r="T235" i="101" s="1"/>
  <c r="T177" i="101"/>
  <c r="P160" i="87"/>
  <c r="N228" i="86"/>
  <c r="I228" i="86"/>
  <c r="N228" i="85"/>
  <c r="I228" i="85"/>
  <c r="I228" i="84"/>
  <c r="N228" i="84"/>
  <c r="N228" i="83"/>
  <c r="I228" i="83"/>
  <c r="I228" i="82"/>
  <c r="N228" i="82"/>
  <c r="N152" i="87"/>
  <c r="I152" i="87"/>
  <c r="Q103" i="87"/>
  <c r="I103" i="87"/>
  <c r="N103" i="87"/>
  <c r="N218" i="87"/>
  <c r="I218" i="87"/>
  <c r="I170" i="87"/>
  <c r="N170" i="87"/>
  <c r="Q77" i="87"/>
  <c r="I102" i="87"/>
  <c r="N102" i="87"/>
  <c r="N225" i="87"/>
  <c r="I225" i="87"/>
  <c r="N20" i="87"/>
  <c r="I20" i="87"/>
  <c r="I221" i="87"/>
  <c r="N221" i="87"/>
  <c r="I161" i="87"/>
  <c r="N161" i="87"/>
  <c r="Q24" i="87"/>
  <c r="I99" i="87"/>
  <c r="N99" i="87"/>
  <c r="Q46" i="87"/>
  <c r="N96" i="87"/>
  <c r="I96" i="87"/>
  <c r="N70" i="87"/>
  <c r="I70" i="87"/>
  <c r="N164" i="87"/>
  <c r="I164" i="87"/>
  <c r="N219" i="87"/>
  <c r="I219" i="87"/>
  <c r="Q23" i="87"/>
  <c r="N98" i="87"/>
  <c r="I98" i="87"/>
  <c r="N45" i="87"/>
  <c r="I45" i="87"/>
  <c r="Q100" i="87"/>
  <c r="I100" i="87"/>
  <c r="N100" i="87"/>
  <c r="N226" i="87"/>
  <c r="I226" i="87"/>
  <c r="I110" i="87"/>
  <c r="N110" i="87"/>
  <c r="Q29" i="87"/>
  <c r="I104" i="87"/>
  <c r="N104" i="87"/>
  <c r="N214" i="87"/>
  <c r="I214" i="87"/>
  <c r="Q47" i="87"/>
  <c r="N97" i="87"/>
  <c r="I97" i="87"/>
  <c r="N222" i="87"/>
  <c r="I222" i="87"/>
  <c r="N223" i="87"/>
  <c r="I223" i="87"/>
  <c r="Q51" i="87"/>
  <c r="N101" i="87"/>
  <c r="I101" i="87"/>
  <c r="Q127" i="87"/>
  <c r="N137" i="87"/>
  <c r="I137" i="87"/>
  <c r="I220" i="87"/>
  <c r="N220" i="87"/>
  <c r="N217" i="87"/>
  <c r="I217" i="87"/>
  <c r="I216" i="87"/>
  <c r="N216" i="87"/>
  <c r="Q120" i="87"/>
  <c r="N120" i="87"/>
  <c r="I120" i="87"/>
  <c r="I224" i="87"/>
  <c r="N224" i="87"/>
  <c r="N215" i="87"/>
  <c r="I215" i="87"/>
  <c r="N228" i="81"/>
  <c r="I228" i="81"/>
  <c r="I228" i="80"/>
  <c r="N228" i="80"/>
  <c r="N228" i="78"/>
  <c r="I228" i="78"/>
  <c r="I228" i="77"/>
  <c r="N228" i="77"/>
  <c r="I228" i="75"/>
  <c r="N228" i="75"/>
  <c r="N228" i="74"/>
  <c r="I228" i="74"/>
  <c r="I228" i="73"/>
  <c r="N228" i="73"/>
  <c r="I228" i="72"/>
  <c r="N228" i="72"/>
  <c r="C95" i="46"/>
  <c r="I131" i="72"/>
  <c r="N131" i="72"/>
  <c r="N160" i="72"/>
  <c r="I160" i="72"/>
  <c r="N95" i="72"/>
  <c r="I95" i="72"/>
  <c r="Q75" i="87"/>
  <c r="Q72" i="87"/>
  <c r="C106" i="71"/>
  <c r="Q53" i="87"/>
  <c r="Q79" i="87"/>
  <c r="Q25" i="87"/>
  <c r="Q74" i="87"/>
  <c r="Q22" i="87"/>
  <c r="Q97" i="87"/>
  <c r="Q78" i="87"/>
  <c r="Q26" i="87"/>
  <c r="Q52" i="87"/>
  <c r="P95" i="87"/>
  <c r="Q96" i="87"/>
  <c r="Q71" i="87"/>
  <c r="Q50" i="87"/>
  <c r="Q99" i="87"/>
  <c r="Q49" i="87"/>
  <c r="P131" i="87"/>
  <c r="Q110" i="87"/>
  <c r="Q48" i="87"/>
  <c r="Q98" i="87"/>
  <c r="P228" i="87"/>
  <c r="Q102" i="87"/>
  <c r="Q27" i="87"/>
  <c r="Q28" i="87"/>
  <c r="Q128" i="87"/>
  <c r="Q73" i="87"/>
  <c r="Q21" i="87"/>
  <c r="Q104" i="87"/>
  <c r="Q54" i="87"/>
  <c r="Q101" i="87"/>
  <c r="Q76" i="87"/>
  <c r="D45" i="71"/>
  <c r="D20" i="71"/>
  <c r="P135" i="72"/>
  <c r="C135" i="46"/>
  <c r="D60" i="69"/>
  <c r="C210" i="69"/>
  <c r="D215" i="69" s="1"/>
  <c r="P233" i="86"/>
  <c r="Q125" i="86"/>
  <c r="P233" i="84"/>
  <c r="Q125" i="84"/>
  <c r="P233" i="83"/>
  <c r="Q125" i="83"/>
  <c r="P233" i="82"/>
  <c r="Q125" i="82"/>
  <c r="C233" i="76"/>
  <c r="D125" i="76"/>
  <c r="P233" i="75"/>
  <c r="Q125" i="75"/>
  <c r="P233" i="73"/>
  <c r="Q125" i="73"/>
  <c r="C232" i="71"/>
  <c r="D174" i="71"/>
  <c r="D172" i="71"/>
  <c r="D106" i="71"/>
  <c r="D157" i="71"/>
  <c r="D149" i="71"/>
  <c r="D175" i="71"/>
  <c r="D165" i="71"/>
  <c r="D146" i="71"/>
  <c r="D139" i="71"/>
  <c r="C133" i="71"/>
  <c r="D144" i="71"/>
  <c r="D150" i="71"/>
  <c r="D138" i="71"/>
  <c r="D158" i="71"/>
  <c r="D155" i="71"/>
  <c r="D147" i="71"/>
  <c r="D143" i="71"/>
  <c r="D140" i="71"/>
  <c r="D162" i="71"/>
  <c r="D153" i="71"/>
  <c r="D141" i="71"/>
  <c r="D148" i="71"/>
  <c r="D145" i="71"/>
  <c r="D163" i="71"/>
  <c r="D173" i="71"/>
  <c r="D142" i="71"/>
  <c r="D166" i="71"/>
  <c r="D154" i="71"/>
  <c r="D156" i="71"/>
  <c r="D85" i="71"/>
  <c r="D161" i="71"/>
  <c r="D164" i="71"/>
  <c r="C193" i="71"/>
  <c r="D56" i="71"/>
  <c r="D131" i="71"/>
  <c r="C194" i="71"/>
  <c r="D81" i="71"/>
  <c r="C210" i="71"/>
  <c r="D228" i="71" s="1"/>
  <c r="C233" i="71"/>
  <c r="D125" i="71"/>
  <c r="D70" i="71"/>
  <c r="D95" i="71"/>
  <c r="U184" i="71"/>
  <c r="C192" i="71"/>
  <c r="D31" i="71"/>
  <c r="D45" i="70"/>
  <c r="C106" i="70"/>
  <c r="D95" i="70" s="1"/>
  <c r="C194" i="70"/>
  <c r="C210" i="70"/>
  <c r="D204" i="70" s="1"/>
  <c r="C193" i="70"/>
  <c r="D70" i="70"/>
  <c r="C233" i="70"/>
  <c r="D125" i="70"/>
  <c r="D20" i="69"/>
  <c r="C193" i="69"/>
  <c r="C106" i="69"/>
  <c r="D95" i="69" s="1"/>
  <c r="C135" i="69"/>
  <c r="C194" i="69"/>
  <c r="D35" i="69"/>
  <c r="C192" i="69"/>
  <c r="C192" i="68"/>
  <c r="D20" i="68"/>
  <c r="C193" i="68"/>
  <c r="D45" i="68"/>
  <c r="C233" i="68"/>
  <c r="D125" i="68"/>
  <c r="C194" i="68"/>
  <c r="U184" i="68"/>
  <c r="C106" i="68"/>
  <c r="D31" i="68" s="1"/>
  <c r="D70" i="68"/>
  <c r="C210" i="68"/>
  <c r="D228" i="68" s="1"/>
  <c r="D35" i="68"/>
  <c r="D10" i="68"/>
  <c r="C194" i="67"/>
  <c r="C193" i="67"/>
  <c r="D35" i="67"/>
  <c r="C106" i="67"/>
  <c r="D95" i="67" s="1"/>
  <c r="D60" i="67"/>
  <c r="C135" i="67"/>
  <c r="C210" i="67"/>
  <c r="D202" i="67" s="1"/>
  <c r="U184" i="67"/>
  <c r="D45" i="67"/>
  <c r="D107" i="46"/>
  <c r="I233" i="86" l="1"/>
  <c r="N233" i="86"/>
  <c r="N233" i="84"/>
  <c r="I233" i="84"/>
  <c r="N233" i="82"/>
  <c r="I233" i="82"/>
  <c r="N131" i="87"/>
  <c r="I131" i="87"/>
  <c r="P135" i="87"/>
  <c r="Q125" i="87" s="1"/>
  <c r="I160" i="87"/>
  <c r="N160" i="87"/>
  <c r="I228" i="87"/>
  <c r="N228" i="87"/>
  <c r="N95" i="87"/>
  <c r="I95" i="87"/>
  <c r="N233" i="75"/>
  <c r="I233" i="75"/>
  <c r="N233" i="73"/>
  <c r="I233" i="73"/>
  <c r="Q125" i="72"/>
  <c r="N135" i="72"/>
  <c r="I135" i="72"/>
  <c r="P233" i="81"/>
  <c r="P233" i="72"/>
  <c r="Q125" i="81"/>
  <c r="D219" i="69"/>
  <c r="Q125" i="85"/>
  <c r="P233" i="85"/>
  <c r="Q125" i="78"/>
  <c r="P233" i="78"/>
  <c r="D203" i="69"/>
  <c r="D220" i="69"/>
  <c r="D56" i="70"/>
  <c r="D228" i="67"/>
  <c r="D207" i="69"/>
  <c r="D223" i="69"/>
  <c r="D200" i="70"/>
  <c r="D204" i="71"/>
  <c r="D218" i="69"/>
  <c r="D224" i="69"/>
  <c r="D216" i="69"/>
  <c r="D204" i="69"/>
  <c r="D225" i="69"/>
  <c r="D222" i="69"/>
  <c r="D200" i="69"/>
  <c r="D214" i="69"/>
  <c r="D210" i="69"/>
  <c r="D208" i="69"/>
  <c r="D205" i="69"/>
  <c r="D202" i="69"/>
  <c r="D201" i="69"/>
  <c r="D226" i="69"/>
  <c r="D221" i="69"/>
  <c r="D217" i="69"/>
  <c r="D228" i="69"/>
  <c r="D206" i="69"/>
  <c r="D201" i="68"/>
  <c r="D85" i="70"/>
  <c r="D206" i="71"/>
  <c r="D95" i="68"/>
  <c r="D81" i="69"/>
  <c r="C196" i="70"/>
  <c r="D81" i="70"/>
  <c r="P233" i="80"/>
  <c r="Q125" i="80"/>
  <c r="P233" i="77"/>
  <c r="Q125" i="77"/>
  <c r="C233" i="79"/>
  <c r="D125" i="79"/>
  <c r="P233" i="74"/>
  <c r="Q125" i="74"/>
  <c r="D208" i="71"/>
  <c r="D170" i="71"/>
  <c r="C168" i="71"/>
  <c r="D122" i="71"/>
  <c r="D133" i="71"/>
  <c r="D233" i="71"/>
  <c r="D210" i="71"/>
  <c r="D219" i="71"/>
  <c r="D220" i="71"/>
  <c r="D215" i="71"/>
  <c r="D202" i="71"/>
  <c r="D225" i="71"/>
  <c r="D222" i="71"/>
  <c r="D218" i="71"/>
  <c r="D214" i="71"/>
  <c r="D226" i="71"/>
  <c r="D217" i="71"/>
  <c r="D223" i="71"/>
  <c r="D201" i="71"/>
  <c r="D205" i="71"/>
  <c r="D203" i="71"/>
  <c r="D224" i="71"/>
  <c r="D207" i="71"/>
  <c r="D221" i="71"/>
  <c r="D216" i="71"/>
  <c r="D200" i="71"/>
  <c r="D137" i="71"/>
  <c r="D232" i="71"/>
  <c r="C196" i="71"/>
  <c r="D193" i="71" s="1"/>
  <c r="D160" i="71"/>
  <c r="D152" i="71" s="1"/>
  <c r="D196" i="70"/>
  <c r="D192" i="70"/>
  <c r="D206" i="70"/>
  <c r="D210" i="70"/>
  <c r="D218" i="70"/>
  <c r="D221" i="70"/>
  <c r="D222" i="70"/>
  <c r="D223" i="70"/>
  <c r="D225" i="70"/>
  <c r="D219" i="70"/>
  <c r="D216" i="70"/>
  <c r="D220" i="70"/>
  <c r="D217" i="70"/>
  <c r="D226" i="70"/>
  <c r="D208" i="70"/>
  <c r="D224" i="70"/>
  <c r="D214" i="70"/>
  <c r="D215" i="70"/>
  <c r="D205" i="70"/>
  <c r="D203" i="70"/>
  <c r="D202" i="70"/>
  <c r="D194" i="70"/>
  <c r="D193" i="70"/>
  <c r="D228" i="70"/>
  <c r="D207" i="70"/>
  <c r="C232" i="70"/>
  <c r="D233" i="70" s="1"/>
  <c r="D163" i="70"/>
  <c r="D165" i="70"/>
  <c r="D166" i="70"/>
  <c r="D158" i="70"/>
  <c r="D147" i="70"/>
  <c r="D172" i="70"/>
  <c r="D149" i="70"/>
  <c r="D146" i="70"/>
  <c r="D144" i="70"/>
  <c r="D140" i="70"/>
  <c r="D164" i="70"/>
  <c r="D145" i="70"/>
  <c r="D143" i="70"/>
  <c r="D139" i="70"/>
  <c r="D142" i="70"/>
  <c r="D155" i="70"/>
  <c r="D106" i="70"/>
  <c r="C133" i="70"/>
  <c r="D161" i="70"/>
  <c r="D148" i="70"/>
  <c r="D174" i="70"/>
  <c r="D156" i="70"/>
  <c r="D154" i="70"/>
  <c r="D141" i="70"/>
  <c r="D150" i="70"/>
  <c r="D138" i="70"/>
  <c r="D173" i="70"/>
  <c r="D175" i="70"/>
  <c r="D157" i="70"/>
  <c r="D153" i="70"/>
  <c r="D162" i="70"/>
  <c r="D31" i="70"/>
  <c r="D131" i="70"/>
  <c r="D201" i="70"/>
  <c r="C196" i="69"/>
  <c r="D193" i="69" s="1"/>
  <c r="C233" i="69"/>
  <c r="D125" i="69"/>
  <c r="C232" i="69"/>
  <c r="D163" i="69"/>
  <c r="D155" i="69"/>
  <c r="D147" i="69"/>
  <c r="D156" i="69"/>
  <c r="D158" i="69"/>
  <c r="D150" i="69"/>
  <c r="D173" i="69"/>
  <c r="D140" i="69"/>
  <c r="D153" i="69"/>
  <c r="D139" i="69"/>
  <c r="C133" i="69"/>
  <c r="D133" i="69" s="1"/>
  <c r="D145" i="69"/>
  <c r="D154" i="69"/>
  <c r="D143" i="69"/>
  <c r="D106" i="69"/>
  <c r="D172" i="69"/>
  <c r="D148" i="69"/>
  <c r="D157" i="69"/>
  <c r="D175" i="69"/>
  <c r="D144" i="69"/>
  <c r="D141" i="69"/>
  <c r="D166" i="69"/>
  <c r="D165" i="69"/>
  <c r="D161" i="69"/>
  <c r="D138" i="69"/>
  <c r="D162" i="69"/>
  <c r="D174" i="69"/>
  <c r="D149" i="69"/>
  <c r="D146" i="69"/>
  <c r="D142" i="69"/>
  <c r="D164" i="69"/>
  <c r="D31" i="69"/>
  <c r="D85" i="69"/>
  <c r="D56" i="69"/>
  <c r="D131" i="69"/>
  <c r="D56" i="68"/>
  <c r="D85" i="68"/>
  <c r="D131" i="68"/>
  <c r="C196" i="68"/>
  <c r="D193" i="68" s="1"/>
  <c r="D210" i="68"/>
  <c r="D203" i="68"/>
  <c r="D221" i="68"/>
  <c r="D200" i="68"/>
  <c r="D226" i="68"/>
  <c r="D222" i="68"/>
  <c r="D219" i="68"/>
  <c r="D216" i="68"/>
  <c r="D214" i="68"/>
  <c r="D223" i="68"/>
  <c r="D217" i="68"/>
  <c r="D218" i="68"/>
  <c r="D224" i="68"/>
  <c r="D225" i="68"/>
  <c r="D220" i="68"/>
  <c r="D215" i="68"/>
  <c r="D204" i="68"/>
  <c r="D208" i="68"/>
  <c r="D202" i="68"/>
  <c r="D206" i="68"/>
  <c r="D205" i="68"/>
  <c r="D207" i="68"/>
  <c r="C133" i="68"/>
  <c r="C232" i="68"/>
  <c r="D175" i="68"/>
  <c r="D162" i="68"/>
  <c r="D157" i="68"/>
  <c r="D163" i="68"/>
  <c r="D158" i="68"/>
  <c r="D165" i="68"/>
  <c r="D161" i="68"/>
  <c r="D147" i="68"/>
  <c r="D150" i="68"/>
  <c r="D143" i="68"/>
  <c r="D145" i="68"/>
  <c r="D142" i="68"/>
  <c r="D140" i="68"/>
  <c r="D106" i="68"/>
  <c r="D149" i="68"/>
  <c r="D141" i="68"/>
  <c r="D154" i="68"/>
  <c r="D153" i="68"/>
  <c r="D138" i="68"/>
  <c r="D139" i="68"/>
  <c r="D148" i="68"/>
  <c r="D174" i="68"/>
  <c r="D172" i="68"/>
  <c r="D155" i="68"/>
  <c r="D156" i="68"/>
  <c r="D164" i="68"/>
  <c r="D173" i="68"/>
  <c r="D146" i="68"/>
  <c r="D144" i="68"/>
  <c r="D166" i="68"/>
  <c r="D81" i="68"/>
  <c r="D208" i="67"/>
  <c r="D207" i="67"/>
  <c r="D205" i="67"/>
  <c r="D201" i="67"/>
  <c r="D204" i="67"/>
  <c r="C196" i="67"/>
  <c r="D194" i="67" s="1"/>
  <c r="C232" i="67"/>
  <c r="D144" i="67"/>
  <c r="D175" i="67"/>
  <c r="C133" i="67"/>
  <c r="D133" i="67" s="1"/>
  <c r="D141" i="67"/>
  <c r="D106" i="67"/>
  <c r="D153" i="67"/>
  <c r="D139" i="67"/>
  <c r="D138" i="67"/>
  <c r="D155" i="67"/>
  <c r="D174" i="67"/>
  <c r="D146" i="67"/>
  <c r="D173" i="67"/>
  <c r="D162" i="67"/>
  <c r="D148" i="67"/>
  <c r="D154" i="67"/>
  <c r="D142" i="67"/>
  <c r="D161" i="67"/>
  <c r="D156" i="67"/>
  <c r="D140" i="67"/>
  <c r="D158" i="67"/>
  <c r="D165" i="67"/>
  <c r="D149" i="67"/>
  <c r="D147" i="67"/>
  <c r="D172" i="67"/>
  <c r="D163" i="67"/>
  <c r="D157" i="67"/>
  <c r="D166" i="67"/>
  <c r="D145" i="67"/>
  <c r="D143" i="67"/>
  <c r="D150" i="67"/>
  <c r="D164" i="67"/>
  <c r="D31" i="67"/>
  <c r="C233" i="67"/>
  <c r="D125" i="67"/>
  <c r="D81" i="67"/>
  <c r="D85" i="67"/>
  <c r="D210" i="67"/>
  <c r="D226" i="67"/>
  <c r="D219" i="67"/>
  <c r="D225" i="67"/>
  <c r="D218" i="67"/>
  <c r="D216" i="67"/>
  <c r="D223" i="67"/>
  <c r="D224" i="67"/>
  <c r="D222" i="67"/>
  <c r="D221" i="67"/>
  <c r="D217" i="67"/>
  <c r="D220" i="67"/>
  <c r="D214" i="67"/>
  <c r="D215" i="67"/>
  <c r="D131" i="67"/>
  <c r="D203" i="67"/>
  <c r="D200" i="67"/>
  <c r="D206" i="67"/>
  <c r="D56" i="67"/>
  <c r="P233" i="87" l="1"/>
  <c r="I233" i="87" s="1"/>
  <c r="I233" i="85"/>
  <c r="N233" i="85"/>
  <c r="N135" i="87"/>
  <c r="I135" i="87"/>
  <c r="I233" i="81"/>
  <c r="N233" i="81"/>
  <c r="N233" i="80"/>
  <c r="I233" i="80"/>
  <c r="I233" i="78"/>
  <c r="N233" i="78"/>
  <c r="N233" i="77"/>
  <c r="I233" i="77"/>
  <c r="I233" i="74"/>
  <c r="N233" i="74"/>
  <c r="N233" i="72"/>
  <c r="I233" i="72"/>
  <c r="D194" i="68"/>
  <c r="D194" i="69"/>
  <c r="D192" i="69"/>
  <c r="D193" i="67"/>
  <c r="D196" i="71"/>
  <c r="D194" i="71"/>
  <c r="C234" i="71"/>
  <c r="C177" i="71"/>
  <c r="D168" i="71"/>
  <c r="D135" i="71"/>
  <c r="D192" i="71"/>
  <c r="D232" i="70"/>
  <c r="D160" i="70"/>
  <c r="D152" i="70" s="1"/>
  <c r="D170" i="70"/>
  <c r="C168" i="70"/>
  <c r="D122" i="70"/>
  <c r="D137" i="70"/>
  <c r="D133" i="70"/>
  <c r="D232" i="69"/>
  <c r="D196" i="69"/>
  <c r="C168" i="69"/>
  <c r="D122" i="69"/>
  <c r="D233" i="69"/>
  <c r="D170" i="69"/>
  <c r="D137" i="69"/>
  <c r="D160" i="69"/>
  <c r="D152" i="69" s="1"/>
  <c r="D192" i="68"/>
  <c r="D170" i="68"/>
  <c r="D196" i="68"/>
  <c r="D160" i="68"/>
  <c r="D152" i="68" s="1"/>
  <c r="D232" i="68"/>
  <c r="C168" i="68"/>
  <c r="D122" i="68"/>
  <c r="D133" i="68"/>
  <c r="D137" i="68"/>
  <c r="D233" i="68"/>
  <c r="D233" i="67"/>
  <c r="D170" i="67"/>
  <c r="C168" i="67"/>
  <c r="D122" i="67"/>
  <c r="D232" i="67"/>
  <c r="D137" i="67"/>
  <c r="D160" i="67"/>
  <c r="D152" i="67" s="1"/>
  <c r="D196" i="67"/>
  <c r="D192" i="67"/>
  <c r="N233" i="87" l="1"/>
  <c r="C235" i="71"/>
  <c r="D177" i="71"/>
  <c r="D234" i="71"/>
  <c r="D135" i="70"/>
  <c r="C234" i="70"/>
  <c r="C177" i="70"/>
  <c r="D168" i="70"/>
  <c r="D135" i="69"/>
  <c r="C234" i="69"/>
  <c r="C177" i="69"/>
  <c r="D168" i="69"/>
  <c r="D135" i="68"/>
  <c r="C234" i="68"/>
  <c r="C177" i="68"/>
  <c r="D168" i="68"/>
  <c r="C234" i="67"/>
  <c r="C177" i="67"/>
  <c r="D168" i="67"/>
  <c r="D135" i="67"/>
  <c r="D235" i="71" l="1"/>
  <c r="C235" i="70"/>
  <c r="D177" i="70"/>
  <c r="D234" i="70"/>
  <c r="C235" i="69"/>
  <c r="D177" i="69"/>
  <c r="D234" i="69"/>
  <c r="D234" i="68"/>
  <c r="C235" i="68"/>
  <c r="D177" i="68"/>
  <c r="C235" i="67"/>
  <c r="D177" i="67"/>
  <c r="D234" i="67"/>
  <c r="D235" i="70" l="1"/>
  <c r="D235" i="69"/>
  <c r="D235" i="68"/>
  <c r="D235" i="67"/>
  <c r="K211" i="46" l="1"/>
  <c r="W184" i="30"/>
  <c r="U185" i="30"/>
  <c r="R184" i="30"/>
  <c r="P185" i="30"/>
  <c r="M185" i="30"/>
  <c r="M184" i="30"/>
  <c r="K185" i="30"/>
  <c r="H185" i="30"/>
  <c r="H184" i="30"/>
  <c r="F185" i="30"/>
  <c r="C185" i="30"/>
  <c r="R185" i="30" l="1"/>
  <c r="F211" i="46" l="1"/>
  <c r="C211" i="46"/>
  <c r="W185" i="30" l="1"/>
  <c r="C184" i="30" l="1"/>
  <c r="C210" i="46" l="1"/>
  <c r="P184" i="30"/>
  <c r="F184" i="30"/>
  <c r="K184" i="30"/>
  <c r="K210" i="46" l="1"/>
  <c r="F210" i="46"/>
  <c r="U184" i="30"/>
  <c r="D114" i="30" l="1"/>
  <c r="D118" i="30"/>
  <c r="D112" i="30"/>
  <c r="C164" i="30"/>
  <c r="C110" i="30"/>
  <c r="D111" i="30"/>
  <c r="D119" i="30"/>
  <c r="D123" i="30"/>
  <c r="C70" i="30"/>
  <c r="D113" i="30"/>
  <c r="D124" i="30"/>
  <c r="D126" i="30"/>
  <c r="C45" i="30"/>
  <c r="D117" i="30"/>
  <c r="D115" i="30"/>
  <c r="C120" i="30"/>
  <c r="D121" i="30"/>
  <c r="D116" i="30"/>
  <c r="D110" i="30" l="1"/>
  <c r="C131" i="30"/>
  <c r="D120" i="30"/>
  <c r="D96" i="46" l="1"/>
  <c r="D98" i="46"/>
  <c r="D97" i="46"/>
  <c r="D95" i="46"/>
  <c r="D99" i="46"/>
  <c r="C94" i="46" l="1"/>
  <c r="D104" i="46"/>
  <c r="D105" i="46"/>
  <c r="D102" i="46"/>
  <c r="D103" i="46"/>
  <c r="D108" i="46"/>
  <c r="D106" i="46"/>
  <c r="D109" i="46"/>
  <c r="D100" i="46"/>
  <c r="D101" i="46"/>
  <c r="D94" i="46" l="1"/>
  <c r="C111" i="46"/>
  <c r="C60" i="30" l="1"/>
  <c r="C81" i="30" l="1"/>
  <c r="D60" i="30" l="1"/>
  <c r="C194" i="30"/>
  <c r="D70" i="30"/>
  <c r="C35" i="30" l="1"/>
  <c r="C56" i="30" l="1"/>
  <c r="D35" i="30" l="1"/>
  <c r="C193" i="30"/>
  <c r="D45" i="30"/>
  <c r="C101" i="30" l="1"/>
  <c r="D26" i="30" l="1"/>
  <c r="D101" i="30"/>
  <c r="D76" i="30"/>
  <c r="D51" i="30"/>
  <c r="C99" i="30" l="1"/>
  <c r="D24" i="30" s="1"/>
  <c r="C100" i="30"/>
  <c r="C103" i="30"/>
  <c r="D28" i="30" s="1"/>
  <c r="C97" i="30"/>
  <c r="C102" i="30"/>
  <c r="C96" i="30"/>
  <c r="C20" i="30"/>
  <c r="C98" i="30"/>
  <c r="D23" i="30" s="1"/>
  <c r="C104" i="30"/>
  <c r="D22" i="30" l="1"/>
  <c r="D97" i="30"/>
  <c r="D72" i="30"/>
  <c r="D47" i="30"/>
  <c r="D103" i="30"/>
  <c r="D78" i="30"/>
  <c r="D53" i="30"/>
  <c r="D29" i="30"/>
  <c r="D104" i="30"/>
  <c r="D54" i="30"/>
  <c r="D79" i="30"/>
  <c r="D25" i="30"/>
  <c r="D100" i="30"/>
  <c r="D50" i="30"/>
  <c r="D75" i="30"/>
  <c r="D21" i="30"/>
  <c r="C95" i="30"/>
  <c r="D96" i="30"/>
  <c r="D46" i="30"/>
  <c r="D71" i="30"/>
  <c r="D27" i="30"/>
  <c r="D102" i="30"/>
  <c r="D77" i="30"/>
  <c r="D52" i="30"/>
  <c r="D98" i="30"/>
  <c r="D48" i="30"/>
  <c r="D73" i="30"/>
  <c r="D99" i="30"/>
  <c r="D49" i="30"/>
  <c r="D74" i="30"/>
  <c r="C170" i="30" l="1"/>
  <c r="C169" i="46" l="1"/>
  <c r="C161" i="30" l="1"/>
  <c r="C160" i="30" l="1"/>
  <c r="C134" i="46" l="1"/>
  <c r="C214" i="30" l="1"/>
  <c r="D129" i="30"/>
  <c r="C216" i="30"/>
  <c r="C215" i="30"/>
  <c r="C223" i="30"/>
  <c r="C219" i="30"/>
  <c r="C217" i="30"/>
  <c r="C225" i="30"/>
  <c r="C221" i="30"/>
  <c r="C152" i="30"/>
  <c r="C220" i="30"/>
  <c r="C218" i="30"/>
  <c r="C222" i="30"/>
  <c r="C224" i="30" l="1"/>
  <c r="C226" i="30"/>
  <c r="C137" i="30"/>
  <c r="C135" i="30" l="1"/>
  <c r="D128" i="30"/>
  <c r="D127" i="30"/>
  <c r="C228" i="30"/>
  <c r="C233" i="30" l="1"/>
  <c r="D125" i="30"/>
  <c r="C117" i="46"/>
  <c r="C115" i="46" l="1"/>
  <c r="C93" i="30" l="1"/>
  <c r="C94" i="30"/>
  <c r="C91" i="30"/>
  <c r="C92" i="30"/>
  <c r="C86" i="30"/>
  <c r="C10" i="30"/>
  <c r="C88" i="30"/>
  <c r="C89" i="30"/>
  <c r="C90" i="30"/>
  <c r="C87" i="30"/>
  <c r="D14" i="30" l="1"/>
  <c r="D89" i="30"/>
  <c r="C203" i="30"/>
  <c r="D64" i="30"/>
  <c r="D39" i="30"/>
  <c r="D13" i="30"/>
  <c r="C202" i="30"/>
  <c r="D88" i="30"/>
  <c r="D63" i="30"/>
  <c r="D38" i="30"/>
  <c r="D16" i="30"/>
  <c r="D91" i="30"/>
  <c r="C205" i="30"/>
  <c r="D66" i="30"/>
  <c r="D41" i="30"/>
  <c r="D18" i="30"/>
  <c r="D93" i="30"/>
  <c r="C207" i="30"/>
  <c r="D68" i="30"/>
  <c r="D43" i="30"/>
  <c r="D11" i="30"/>
  <c r="C200" i="30"/>
  <c r="D86" i="30"/>
  <c r="C85" i="30"/>
  <c r="D61" i="30"/>
  <c r="D36" i="30"/>
  <c r="D17" i="30"/>
  <c r="C206" i="30"/>
  <c r="D92" i="30"/>
  <c r="D67" i="30"/>
  <c r="D42" i="30"/>
  <c r="C201" i="30"/>
  <c r="D87" i="30"/>
  <c r="D62" i="30"/>
  <c r="D37" i="30"/>
  <c r="D19" i="30"/>
  <c r="D94" i="30"/>
  <c r="C208" i="30"/>
  <c r="D69" i="30"/>
  <c r="D44" i="30"/>
  <c r="D15" i="30"/>
  <c r="D90" i="30"/>
  <c r="C204" i="30"/>
  <c r="D65" i="30"/>
  <c r="D40" i="30"/>
  <c r="D12" i="30"/>
  <c r="C31" i="30"/>
  <c r="D10" i="30" s="1"/>
  <c r="C106" i="30" l="1"/>
  <c r="D85" i="30" s="1"/>
  <c r="C210" i="30"/>
  <c r="D205" i="30" s="1"/>
  <c r="D20" i="30"/>
  <c r="C192" i="30"/>
  <c r="D203" i="30" l="1"/>
  <c r="D200" i="30"/>
  <c r="D207" i="30"/>
  <c r="D208" i="30"/>
  <c r="D202" i="30"/>
  <c r="D206" i="30"/>
  <c r="D204" i="30"/>
  <c r="D95" i="30"/>
  <c r="C232" i="30"/>
  <c r="C133" i="30"/>
  <c r="D106" i="30"/>
  <c r="D166" i="30"/>
  <c r="D165" i="30"/>
  <c r="D164" i="30"/>
  <c r="D131" i="30"/>
  <c r="D81" i="30"/>
  <c r="D56" i="30"/>
  <c r="D162" i="30"/>
  <c r="D173" i="30"/>
  <c r="D174" i="30"/>
  <c r="D172" i="30"/>
  <c r="D175" i="30"/>
  <c r="D163" i="30"/>
  <c r="D161" i="30"/>
  <c r="D141" i="30"/>
  <c r="D153" i="30"/>
  <c r="D143" i="30"/>
  <c r="D145" i="30"/>
  <c r="D138" i="30"/>
  <c r="D147" i="30"/>
  <c r="D154" i="30"/>
  <c r="D140" i="30"/>
  <c r="D144" i="30"/>
  <c r="D146" i="30"/>
  <c r="D157" i="30"/>
  <c r="D155" i="30"/>
  <c r="D139" i="30"/>
  <c r="D149" i="30"/>
  <c r="D156" i="30"/>
  <c r="D142" i="30"/>
  <c r="D158" i="30"/>
  <c r="D148" i="30"/>
  <c r="D150" i="30"/>
  <c r="C196" i="30"/>
  <c r="D31" i="30"/>
  <c r="D201" i="30"/>
  <c r="D210" i="30"/>
  <c r="D218" i="30"/>
  <c r="D215" i="30"/>
  <c r="D220" i="30"/>
  <c r="D225" i="30"/>
  <c r="D221" i="30"/>
  <c r="D216" i="30"/>
  <c r="D217" i="30"/>
  <c r="D222" i="30"/>
  <c r="D223" i="30"/>
  <c r="D219" i="30"/>
  <c r="D214" i="30"/>
  <c r="D226" i="30"/>
  <c r="D224" i="30"/>
  <c r="D228" i="30"/>
  <c r="D192" i="30" l="1"/>
  <c r="D196" i="30"/>
  <c r="D194" i="30"/>
  <c r="D193" i="30"/>
  <c r="D160" i="30"/>
  <c r="D152" i="30" s="1"/>
  <c r="D232" i="30"/>
  <c r="D233" i="30"/>
  <c r="D170" i="30"/>
  <c r="D137" i="30"/>
  <c r="D133" i="30"/>
  <c r="C168" i="30"/>
  <c r="D122" i="30"/>
  <c r="D135" i="30" l="1"/>
  <c r="C177" i="30"/>
  <c r="C234" i="30"/>
  <c r="D168" i="30"/>
  <c r="D234" i="30" l="1"/>
  <c r="C235" i="30"/>
  <c r="D177" i="30"/>
  <c r="D235" i="30" l="1"/>
  <c r="U139" i="77" l="1"/>
  <c r="V139" i="77" s="1"/>
  <c r="S214" i="81"/>
  <c r="S215" i="77" l="1"/>
  <c r="U138" i="81"/>
  <c r="V138" i="81" s="1"/>
  <c r="H155" i="69"/>
  <c r="I155" i="69" s="1"/>
  <c r="U157" i="86"/>
  <c r="V157" i="86" s="1"/>
  <c r="H155" i="79"/>
  <c r="I155" i="79" s="1"/>
  <c r="H157" i="79"/>
  <c r="I157" i="79" s="1"/>
  <c r="H158" i="70"/>
  <c r="I158" i="70" s="1"/>
  <c r="U157" i="82"/>
  <c r="V157" i="82" s="1"/>
  <c r="H158" i="71"/>
  <c r="I158" i="71" s="1"/>
  <c r="H154" i="68"/>
  <c r="I154" i="68" s="1"/>
  <c r="U158" i="85"/>
  <c r="V158" i="85" s="1"/>
  <c r="U158" i="72"/>
  <c r="V158" i="72" s="1"/>
  <c r="U158" i="74"/>
  <c r="V158" i="74" s="1"/>
  <c r="U157" i="74"/>
  <c r="V157" i="74" s="1"/>
  <c r="U155" i="74"/>
  <c r="V155" i="74" s="1"/>
  <c r="U156" i="74"/>
  <c r="V156" i="74" s="1"/>
  <c r="H158" i="67"/>
  <c r="I158" i="67" s="1"/>
  <c r="H158" i="76"/>
  <c r="I158" i="76" s="1"/>
  <c r="H156" i="76"/>
  <c r="I156" i="76" s="1"/>
  <c r="H155" i="76"/>
  <c r="I155" i="76" s="1"/>
  <c r="H158" i="79"/>
  <c r="I158" i="79" s="1"/>
  <c r="H156" i="79"/>
  <c r="I156" i="79" s="1"/>
  <c r="U158" i="77"/>
  <c r="V158" i="77" s="1"/>
  <c r="U157" i="77"/>
  <c r="V157" i="77" s="1"/>
  <c r="U156" i="77"/>
  <c r="V156" i="77" s="1"/>
  <c r="U155" i="77"/>
  <c r="V155" i="77" s="1"/>
  <c r="U157" i="72"/>
  <c r="V157" i="72" s="1"/>
  <c r="U155" i="72"/>
  <c r="V155" i="72" s="1"/>
  <c r="U156" i="72"/>
  <c r="V156" i="72" s="1"/>
  <c r="U157" i="73"/>
  <c r="V157" i="73" s="1"/>
  <c r="U156" i="73"/>
  <c r="V156" i="73" s="1"/>
  <c r="U155" i="73"/>
  <c r="V155" i="73" s="1"/>
  <c r="U156" i="83"/>
  <c r="V156" i="83" s="1"/>
  <c r="U158" i="83"/>
  <c r="V158" i="83" s="1"/>
  <c r="U155" i="83"/>
  <c r="V155" i="83" s="1"/>
  <c r="U157" i="83"/>
  <c r="V157" i="83" s="1"/>
  <c r="H157" i="70"/>
  <c r="I157" i="70" s="1"/>
  <c r="H156" i="70"/>
  <c r="I156" i="70" s="1"/>
  <c r="H156" i="71"/>
  <c r="I156" i="71" s="1"/>
  <c r="H155" i="71"/>
  <c r="I155" i="71" s="1"/>
  <c r="H157" i="71"/>
  <c r="I157" i="71" s="1"/>
  <c r="H154" i="71"/>
  <c r="I154" i="71" s="1"/>
  <c r="U156" i="82"/>
  <c r="V156" i="82" s="1"/>
  <c r="U158" i="82"/>
  <c r="V158" i="82" s="1"/>
  <c r="U155" i="82"/>
  <c r="V155" i="82" s="1"/>
  <c r="H158" i="68"/>
  <c r="I158" i="68" s="1"/>
  <c r="U155" i="85"/>
  <c r="V155" i="85" s="1"/>
  <c r="U157" i="85"/>
  <c r="V157" i="85" s="1"/>
  <c r="U158" i="81"/>
  <c r="V158" i="81" s="1"/>
  <c r="U156" i="81"/>
  <c r="V156" i="81" s="1"/>
  <c r="U158" i="75"/>
  <c r="V158" i="75" s="1"/>
  <c r="U157" i="75"/>
  <c r="V157" i="75" s="1"/>
  <c r="U156" i="75"/>
  <c r="V156" i="75" s="1"/>
  <c r="U155" i="75"/>
  <c r="V155" i="75" s="1"/>
  <c r="H158" i="69"/>
  <c r="I158" i="69" s="1"/>
  <c r="H154" i="69"/>
  <c r="I154" i="69" s="1"/>
  <c r="H156" i="69"/>
  <c r="I156" i="69" s="1"/>
  <c r="U156" i="86"/>
  <c r="V156" i="86" s="1"/>
  <c r="U155" i="86"/>
  <c r="V155" i="86" s="1"/>
  <c r="U158" i="86"/>
  <c r="V158" i="86" s="1"/>
  <c r="U158" i="78"/>
  <c r="V158" i="78" s="1"/>
  <c r="U157" i="78"/>
  <c r="V157" i="78" s="1"/>
  <c r="U156" i="78"/>
  <c r="V156" i="78" s="1"/>
  <c r="U155" i="78"/>
  <c r="V155" i="78" s="1"/>
  <c r="U158" i="84"/>
  <c r="V158" i="84" s="1"/>
  <c r="U119" i="80"/>
  <c r="V119" i="80" s="1"/>
  <c r="U121" i="80"/>
  <c r="V121" i="80" s="1"/>
  <c r="U123" i="80"/>
  <c r="V123" i="80" s="1"/>
  <c r="U128" i="80"/>
  <c r="V128" i="80" s="1"/>
  <c r="T112" i="80"/>
  <c r="T114" i="86"/>
  <c r="U114" i="86"/>
  <c r="V114" i="86" s="1"/>
  <c r="H115" i="79"/>
  <c r="I115" i="79" s="1"/>
  <c r="G115" i="79"/>
  <c r="H123" i="79"/>
  <c r="I123" i="79" s="1"/>
  <c r="G123" i="79"/>
  <c r="U125" i="83"/>
  <c r="V125" i="83" s="1"/>
  <c r="U126" i="73"/>
  <c r="V126" i="73" s="1"/>
  <c r="T126" i="73"/>
  <c r="U122" i="73"/>
  <c r="V122" i="73" s="1"/>
  <c r="U125" i="72"/>
  <c r="V125" i="72" s="1"/>
  <c r="T124" i="85"/>
  <c r="U124" i="85"/>
  <c r="V124" i="85" s="1"/>
  <c r="T118" i="80"/>
  <c r="U118" i="80"/>
  <c r="V118" i="80" s="1"/>
  <c r="U77" i="81"/>
  <c r="V77" i="81" s="1"/>
  <c r="T119" i="82"/>
  <c r="U119" i="82"/>
  <c r="V119" i="82" s="1"/>
  <c r="G116" i="71"/>
  <c r="H116" i="71"/>
  <c r="I116" i="71" s="1"/>
  <c r="H122" i="70"/>
  <c r="I122" i="70" s="1"/>
  <c r="U122" i="74"/>
  <c r="V122" i="74" s="1"/>
  <c r="G117" i="79"/>
  <c r="H117" i="79"/>
  <c r="I117" i="79" s="1"/>
  <c r="T118" i="82"/>
  <c r="U118" i="82"/>
  <c r="V118" i="82" s="1"/>
  <c r="U50" i="82"/>
  <c r="V50" i="82" s="1"/>
  <c r="H53" i="71"/>
  <c r="I53" i="71" s="1"/>
  <c r="T121" i="80"/>
  <c r="G117" i="71"/>
  <c r="H117" i="71"/>
  <c r="I117" i="71" s="1"/>
  <c r="H48" i="71"/>
  <c r="I48" i="71" s="1"/>
  <c r="U123" i="85"/>
  <c r="V123" i="85" s="1"/>
  <c r="T123" i="85"/>
  <c r="G117" i="70"/>
  <c r="H117" i="70"/>
  <c r="I117" i="70" s="1"/>
  <c r="H77" i="70"/>
  <c r="I77" i="70" s="1"/>
  <c r="U127" i="72"/>
  <c r="V127" i="72" s="1"/>
  <c r="T112" i="85"/>
  <c r="U112" i="85"/>
  <c r="V112" i="85" s="1"/>
  <c r="T113" i="74"/>
  <c r="U113" i="74"/>
  <c r="V113" i="74" s="1"/>
  <c r="T111" i="74"/>
  <c r="U111" i="74"/>
  <c r="V111" i="74" s="1"/>
  <c r="T124" i="84"/>
  <c r="U124" i="84"/>
  <c r="V124" i="84" s="1"/>
  <c r="U128" i="84"/>
  <c r="V128" i="84" s="1"/>
  <c r="H116" i="79"/>
  <c r="I116" i="79" s="1"/>
  <c r="G116" i="79"/>
  <c r="H118" i="79"/>
  <c r="I118" i="79" s="1"/>
  <c r="G118" i="79"/>
  <c r="T123" i="83"/>
  <c r="U123" i="83"/>
  <c r="V123" i="83" s="1"/>
  <c r="T121" i="83"/>
  <c r="U121" i="83"/>
  <c r="V121" i="83" s="1"/>
  <c r="U125" i="73"/>
  <c r="V125" i="73" s="1"/>
  <c r="U116" i="73"/>
  <c r="V116" i="73" s="1"/>
  <c r="T116" i="73"/>
  <c r="U114" i="82"/>
  <c r="V114" i="82" s="1"/>
  <c r="T114" i="82"/>
  <c r="U163" i="77"/>
  <c r="V163" i="77" s="1"/>
  <c r="U78" i="82"/>
  <c r="V78" i="82" s="1"/>
  <c r="U125" i="82"/>
  <c r="V125" i="82" s="1"/>
  <c r="U71" i="82"/>
  <c r="V71" i="82" s="1"/>
  <c r="T113" i="86"/>
  <c r="U113" i="86"/>
  <c r="V113" i="86" s="1"/>
  <c r="H46" i="71"/>
  <c r="I46" i="71" s="1"/>
  <c r="H50" i="71"/>
  <c r="I50" i="71" s="1"/>
  <c r="G119" i="71"/>
  <c r="H119" i="71"/>
  <c r="I119" i="71" s="1"/>
  <c r="G115" i="71"/>
  <c r="H115" i="71"/>
  <c r="I115" i="71" s="1"/>
  <c r="H53" i="70"/>
  <c r="I53" i="70" s="1"/>
  <c r="G126" i="70"/>
  <c r="H126" i="70"/>
  <c r="I126" i="70" s="1"/>
  <c r="H48" i="70"/>
  <c r="I48" i="70" s="1"/>
  <c r="H127" i="70"/>
  <c r="I127" i="70" s="1"/>
  <c r="U112" i="72"/>
  <c r="V112" i="72" s="1"/>
  <c r="T112" i="72"/>
  <c r="T124" i="72"/>
  <c r="U124" i="72"/>
  <c r="V124" i="72" s="1"/>
  <c r="U129" i="85"/>
  <c r="V129" i="85" s="1"/>
  <c r="U114" i="74"/>
  <c r="V114" i="74" s="1"/>
  <c r="T114" i="74"/>
  <c r="U118" i="74"/>
  <c r="V118" i="74" s="1"/>
  <c r="T118" i="74"/>
  <c r="T118" i="86"/>
  <c r="U118" i="86"/>
  <c r="V118" i="86" s="1"/>
  <c r="U123" i="84"/>
  <c r="V123" i="84" s="1"/>
  <c r="T123" i="84"/>
  <c r="T118" i="84"/>
  <c r="U118" i="84"/>
  <c r="V118" i="84" s="1"/>
  <c r="H125" i="79"/>
  <c r="I125" i="79" s="1"/>
  <c r="H126" i="79"/>
  <c r="I126" i="79" s="1"/>
  <c r="G126" i="79"/>
  <c r="T123" i="74"/>
  <c r="U123" i="74"/>
  <c r="V123" i="74" s="1"/>
  <c r="T112" i="73"/>
  <c r="U112" i="73"/>
  <c r="V112" i="73" s="1"/>
  <c r="U127" i="86"/>
  <c r="V127" i="86" s="1"/>
  <c r="U73" i="84"/>
  <c r="V73" i="84" s="1"/>
  <c r="T121" i="84"/>
  <c r="U121" i="84"/>
  <c r="V121" i="84" s="1"/>
  <c r="H162" i="68"/>
  <c r="I162" i="68" s="1"/>
  <c r="H28" i="68"/>
  <c r="I28" i="68" s="1"/>
  <c r="H76" i="76"/>
  <c r="I76" i="76" s="1"/>
  <c r="H46" i="76"/>
  <c r="I46" i="76" s="1"/>
  <c r="U162" i="74"/>
  <c r="V162" i="74" s="1"/>
  <c r="G119" i="69"/>
  <c r="H119" i="69"/>
  <c r="I119" i="69" s="1"/>
  <c r="U47" i="77"/>
  <c r="V47" i="77" s="1"/>
  <c r="U28" i="85"/>
  <c r="V28" i="85" s="1"/>
  <c r="U72" i="85"/>
  <c r="V72" i="85" s="1"/>
  <c r="U71" i="85"/>
  <c r="V71" i="85" s="1"/>
  <c r="U128" i="74"/>
  <c r="V128" i="74" s="1"/>
  <c r="T113" i="72"/>
  <c r="U113" i="72"/>
  <c r="V113" i="72" s="1"/>
  <c r="U115" i="86"/>
  <c r="V115" i="86" s="1"/>
  <c r="T115" i="86"/>
  <c r="U127" i="84"/>
  <c r="V127" i="84" s="1"/>
  <c r="U165" i="82"/>
  <c r="V165" i="82" s="1"/>
  <c r="T113" i="82"/>
  <c r="U113" i="82"/>
  <c r="V113" i="82" s="1"/>
  <c r="U46" i="82"/>
  <c r="V46" i="82" s="1"/>
  <c r="T126" i="82"/>
  <c r="U126" i="82"/>
  <c r="V126" i="82" s="1"/>
  <c r="H51" i="71"/>
  <c r="I51" i="71" s="1"/>
  <c r="H78" i="70"/>
  <c r="I78" i="70" s="1"/>
  <c r="H75" i="71"/>
  <c r="I75" i="71" s="1"/>
  <c r="G114" i="70"/>
  <c r="H114" i="70"/>
  <c r="I114" i="70" s="1"/>
  <c r="G119" i="70"/>
  <c r="H119" i="70"/>
  <c r="I119" i="70" s="1"/>
  <c r="H111" i="70"/>
  <c r="I111" i="70" s="1"/>
  <c r="G111" i="70"/>
  <c r="T126" i="72"/>
  <c r="U126" i="72"/>
  <c r="V126" i="72" s="1"/>
  <c r="U126" i="85"/>
  <c r="V126" i="85" s="1"/>
  <c r="T126" i="85"/>
  <c r="U127" i="74"/>
  <c r="V127" i="74" s="1"/>
  <c r="T123" i="86"/>
  <c r="U123" i="86"/>
  <c r="V123" i="86" s="1"/>
  <c r="U128" i="86"/>
  <c r="V128" i="86" s="1"/>
  <c r="U129" i="84"/>
  <c r="V129" i="84" s="1"/>
  <c r="U122" i="84"/>
  <c r="V122" i="84" s="1"/>
  <c r="H127" i="79"/>
  <c r="I127" i="79" s="1"/>
  <c r="H122" i="79"/>
  <c r="I122" i="79" s="1"/>
  <c r="T117" i="83"/>
  <c r="U117" i="83"/>
  <c r="V117" i="83" s="1"/>
  <c r="T113" i="83"/>
  <c r="U113" i="83"/>
  <c r="V113" i="83" s="1"/>
  <c r="T117" i="73"/>
  <c r="U117" i="73"/>
  <c r="V117" i="73" s="1"/>
  <c r="U128" i="73"/>
  <c r="V128" i="73" s="1"/>
  <c r="T111" i="86"/>
  <c r="U111" i="86"/>
  <c r="V111" i="86" s="1"/>
  <c r="H62" i="68"/>
  <c r="I62" i="68" s="1"/>
  <c r="G119" i="76"/>
  <c r="H119" i="76"/>
  <c r="I119" i="76" s="1"/>
  <c r="H26" i="67"/>
  <c r="I26" i="67" s="1"/>
  <c r="H65" i="67"/>
  <c r="I65" i="67" s="1"/>
  <c r="H165" i="69"/>
  <c r="I165" i="69" s="1"/>
  <c r="U78" i="77"/>
  <c r="V78" i="77" s="1"/>
  <c r="T121" i="82"/>
  <c r="U121" i="82"/>
  <c r="V121" i="82" s="1"/>
  <c r="U117" i="72"/>
  <c r="V117" i="72" s="1"/>
  <c r="T117" i="72"/>
  <c r="U119" i="74"/>
  <c r="V119" i="74" s="1"/>
  <c r="T119" i="74"/>
  <c r="U163" i="85"/>
  <c r="V163" i="85" s="1"/>
  <c r="T124" i="82"/>
  <c r="U124" i="82"/>
  <c r="V124" i="82" s="1"/>
  <c r="U127" i="82"/>
  <c r="V127" i="82" s="1"/>
  <c r="T123" i="82"/>
  <c r="U123" i="82"/>
  <c r="V123" i="82" s="1"/>
  <c r="U112" i="82"/>
  <c r="V112" i="82" s="1"/>
  <c r="T112" i="82"/>
  <c r="U117" i="86"/>
  <c r="V117" i="86" s="1"/>
  <c r="T117" i="86"/>
  <c r="H121" i="70"/>
  <c r="I121" i="70" s="1"/>
  <c r="G121" i="70"/>
  <c r="G112" i="71"/>
  <c r="H112" i="71"/>
  <c r="I112" i="71" s="1"/>
  <c r="H47" i="70"/>
  <c r="I47" i="70" s="1"/>
  <c r="U128" i="72"/>
  <c r="V128" i="72" s="1"/>
  <c r="U122" i="72"/>
  <c r="V122" i="72" s="1"/>
  <c r="T113" i="85"/>
  <c r="U113" i="85"/>
  <c r="V113" i="85" s="1"/>
  <c r="T119" i="85"/>
  <c r="U119" i="85"/>
  <c r="V119" i="85" s="1"/>
  <c r="U126" i="74"/>
  <c r="V126" i="74" s="1"/>
  <c r="T126" i="74"/>
  <c r="U112" i="86"/>
  <c r="V112" i="86" s="1"/>
  <c r="T112" i="86"/>
  <c r="T117" i="84"/>
  <c r="U117" i="84"/>
  <c r="V117" i="84" s="1"/>
  <c r="T115" i="84"/>
  <c r="U115" i="84"/>
  <c r="V115" i="84" s="1"/>
  <c r="G112" i="79"/>
  <c r="H112" i="79"/>
  <c r="I112" i="79" s="1"/>
  <c r="U122" i="83"/>
  <c r="V122" i="83" s="1"/>
  <c r="T116" i="83"/>
  <c r="U116" i="83"/>
  <c r="V116" i="83" s="1"/>
  <c r="T114" i="73"/>
  <c r="U114" i="73"/>
  <c r="V114" i="73" s="1"/>
  <c r="U129" i="86"/>
  <c r="V129" i="86" s="1"/>
  <c r="T129" i="86"/>
  <c r="U129" i="82"/>
  <c r="V129" i="82" s="1"/>
  <c r="H72" i="70"/>
  <c r="I72" i="70" s="1"/>
  <c r="U125" i="85"/>
  <c r="V125" i="85" s="1"/>
  <c r="U163" i="86"/>
  <c r="V163" i="86" s="1"/>
  <c r="U77" i="82"/>
  <c r="V77" i="82" s="1"/>
  <c r="U115" i="72"/>
  <c r="V115" i="72" s="1"/>
  <c r="T115" i="72"/>
  <c r="U114" i="85"/>
  <c r="V114" i="85" s="1"/>
  <c r="T114" i="85"/>
  <c r="U113" i="84"/>
  <c r="V113" i="84" s="1"/>
  <c r="T113" i="84"/>
  <c r="U73" i="82"/>
  <c r="V73" i="82" s="1"/>
  <c r="U47" i="82"/>
  <c r="V47" i="82" s="1"/>
  <c r="U72" i="82"/>
  <c r="V72" i="82" s="1"/>
  <c r="T117" i="82"/>
  <c r="U117" i="82"/>
  <c r="V117" i="82" s="1"/>
  <c r="T116" i="82"/>
  <c r="U116" i="82"/>
  <c r="V116" i="82" s="1"/>
  <c r="U75" i="82"/>
  <c r="V75" i="82" s="1"/>
  <c r="H49" i="70"/>
  <c r="I49" i="70" s="1"/>
  <c r="H166" i="70"/>
  <c r="I166" i="70" s="1"/>
  <c r="H165" i="70"/>
  <c r="I165" i="70" s="1"/>
  <c r="U118" i="72"/>
  <c r="V118" i="72" s="1"/>
  <c r="T118" i="72"/>
  <c r="T121" i="72"/>
  <c r="U121" i="72"/>
  <c r="V121" i="72" s="1"/>
  <c r="T111" i="85"/>
  <c r="U111" i="85"/>
  <c r="V111" i="85" s="1"/>
  <c r="T115" i="74"/>
  <c r="U115" i="74"/>
  <c r="V115" i="74" s="1"/>
  <c r="T124" i="86"/>
  <c r="U124" i="86"/>
  <c r="V124" i="86" s="1"/>
  <c r="T116" i="86"/>
  <c r="U116" i="86"/>
  <c r="V116" i="86" s="1"/>
  <c r="T114" i="84"/>
  <c r="U114" i="84"/>
  <c r="V114" i="84" s="1"/>
  <c r="U125" i="84"/>
  <c r="V125" i="84" s="1"/>
  <c r="T112" i="83"/>
  <c r="U112" i="83"/>
  <c r="V112" i="83" s="1"/>
  <c r="T111" i="83"/>
  <c r="U111" i="83"/>
  <c r="V111" i="83" s="1"/>
  <c r="T117" i="74"/>
  <c r="U117" i="74"/>
  <c r="V117" i="74" s="1"/>
  <c r="U115" i="73"/>
  <c r="V115" i="73" s="1"/>
  <c r="T115" i="73"/>
  <c r="T121" i="73"/>
  <c r="U121" i="73"/>
  <c r="V121" i="73" s="1"/>
  <c r="T121" i="86"/>
  <c r="U121" i="86"/>
  <c r="V121" i="86" s="1"/>
  <c r="T117" i="80"/>
  <c r="U117" i="80"/>
  <c r="V117" i="80" s="1"/>
  <c r="H75" i="70"/>
  <c r="I75" i="70" s="1"/>
  <c r="T124" i="74"/>
  <c r="U124" i="74"/>
  <c r="V124" i="74" s="1"/>
  <c r="U79" i="82"/>
  <c r="V79" i="82" s="1"/>
  <c r="U166" i="82"/>
  <c r="V166" i="82" s="1"/>
  <c r="H76" i="70"/>
  <c r="I76" i="70" s="1"/>
  <c r="U127" i="85"/>
  <c r="V127" i="85" s="1"/>
  <c r="H113" i="70"/>
  <c r="I113" i="70" s="1"/>
  <c r="G113" i="70"/>
  <c r="U129" i="72"/>
  <c r="V129" i="72" s="1"/>
  <c r="T111" i="72"/>
  <c r="U111" i="72"/>
  <c r="V111" i="72" s="1"/>
  <c r="U115" i="85"/>
  <c r="V115" i="85" s="1"/>
  <c r="T115" i="85"/>
  <c r="U121" i="74"/>
  <c r="V121" i="74" s="1"/>
  <c r="T121" i="74"/>
  <c r="U125" i="86"/>
  <c r="V125" i="86" s="1"/>
  <c r="U111" i="84"/>
  <c r="V111" i="84" s="1"/>
  <c r="T111" i="84"/>
  <c r="T112" i="84"/>
  <c r="U112" i="84"/>
  <c r="V112" i="84" s="1"/>
  <c r="G113" i="79"/>
  <c r="H113" i="79"/>
  <c r="I113" i="79" s="1"/>
  <c r="U127" i="83"/>
  <c r="V127" i="83" s="1"/>
  <c r="T118" i="83"/>
  <c r="U118" i="83"/>
  <c r="V118" i="83" s="1"/>
  <c r="U111" i="80"/>
  <c r="V111" i="80" s="1"/>
  <c r="T111" i="80"/>
  <c r="U129" i="74"/>
  <c r="V129" i="74" s="1"/>
  <c r="T118" i="73"/>
  <c r="U118" i="73"/>
  <c r="V118" i="73" s="1"/>
  <c r="H125" i="71"/>
  <c r="I125" i="71" s="1"/>
  <c r="G116" i="70"/>
  <c r="H116" i="70"/>
  <c r="I116" i="70" s="1"/>
  <c r="U165" i="81"/>
  <c r="V165" i="81" s="1"/>
  <c r="G113" i="71"/>
  <c r="H113" i="71"/>
  <c r="I113" i="71" s="1"/>
  <c r="H79" i="70"/>
  <c r="I79" i="70" s="1"/>
  <c r="U125" i="74"/>
  <c r="V125" i="74" s="1"/>
  <c r="G114" i="79"/>
  <c r="H114" i="79"/>
  <c r="I114" i="79" s="1"/>
  <c r="U115" i="83"/>
  <c r="V115" i="83" s="1"/>
  <c r="T115" i="83"/>
  <c r="T124" i="73"/>
  <c r="U124" i="73"/>
  <c r="V124" i="73" s="1"/>
  <c r="T115" i="82"/>
  <c r="U115" i="82"/>
  <c r="V115" i="82" s="1"/>
  <c r="H73" i="71"/>
  <c r="I73" i="71" s="1"/>
  <c r="H51" i="70"/>
  <c r="I51" i="70" s="1"/>
  <c r="G123" i="70"/>
  <c r="H123" i="70"/>
  <c r="I123" i="70" s="1"/>
  <c r="G112" i="70"/>
  <c r="H112" i="70"/>
  <c r="I112" i="70" s="1"/>
  <c r="T114" i="72"/>
  <c r="U114" i="72"/>
  <c r="V114" i="72" s="1"/>
  <c r="U122" i="85"/>
  <c r="V122" i="85" s="1"/>
  <c r="T116" i="74"/>
  <c r="U116" i="74"/>
  <c r="V116" i="74" s="1"/>
  <c r="U126" i="86"/>
  <c r="V126" i="86" s="1"/>
  <c r="T126" i="86"/>
  <c r="U126" i="80"/>
  <c r="V126" i="80" s="1"/>
  <c r="T126" i="80"/>
  <c r="T126" i="84"/>
  <c r="U126" i="84"/>
  <c r="V126" i="84" s="1"/>
  <c r="U119" i="84"/>
  <c r="V119" i="84" s="1"/>
  <c r="T119" i="84"/>
  <c r="G111" i="79"/>
  <c r="H111" i="79"/>
  <c r="I111" i="79" s="1"/>
  <c r="U129" i="83"/>
  <c r="V129" i="83" s="1"/>
  <c r="U116" i="80"/>
  <c r="V116" i="80" s="1"/>
  <c r="T116" i="80"/>
  <c r="T114" i="80"/>
  <c r="U129" i="73"/>
  <c r="V129" i="73" s="1"/>
  <c r="T113" i="73"/>
  <c r="U113" i="73"/>
  <c r="V113" i="73" s="1"/>
  <c r="U52" i="82"/>
  <c r="V52" i="82" s="1"/>
  <c r="H74" i="71"/>
  <c r="I74" i="71" s="1"/>
  <c r="H128" i="70"/>
  <c r="I128" i="70" s="1"/>
  <c r="U126" i="83"/>
  <c r="V126" i="83" s="1"/>
  <c r="T126" i="83"/>
  <c r="U118" i="81"/>
  <c r="V118" i="81" s="1"/>
  <c r="T118" i="81"/>
  <c r="U116" i="81"/>
  <c r="V116" i="81" s="1"/>
  <c r="T116" i="81"/>
  <c r="U79" i="81"/>
  <c r="V79" i="81" s="1"/>
  <c r="U163" i="80"/>
  <c r="V163" i="80" s="1"/>
  <c r="U49" i="82"/>
  <c r="V49" i="82" s="1"/>
  <c r="U51" i="82"/>
  <c r="V51" i="82" s="1"/>
  <c r="U111" i="82"/>
  <c r="V111" i="82" s="1"/>
  <c r="T111" i="82"/>
  <c r="U122" i="82"/>
  <c r="V122" i="82" s="1"/>
  <c r="U53" i="82"/>
  <c r="V53" i="82" s="1"/>
  <c r="U116" i="85"/>
  <c r="V116" i="85" s="1"/>
  <c r="T116" i="85"/>
  <c r="H125" i="70"/>
  <c r="I125" i="70" s="1"/>
  <c r="H72" i="71"/>
  <c r="I72" i="71" s="1"/>
  <c r="U115" i="80"/>
  <c r="V115" i="80" s="1"/>
  <c r="T115" i="80"/>
  <c r="T123" i="72"/>
  <c r="U123" i="72"/>
  <c r="V123" i="72" s="1"/>
  <c r="H54" i="70"/>
  <c r="I54" i="70" s="1"/>
  <c r="H71" i="70"/>
  <c r="I71" i="70" s="1"/>
  <c r="T119" i="72"/>
  <c r="U119" i="72"/>
  <c r="V119" i="72" s="1"/>
  <c r="T112" i="74"/>
  <c r="U112" i="74"/>
  <c r="V112" i="74" s="1"/>
  <c r="T119" i="86"/>
  <c r="U119" i="86"/>
  <c r="V119" i="86" s="1"/>
  <c r="T116" i="84"/>
  <c r="U116" i="84"/>
  <c r="V116" i="84" s="1"/>
  <c r="H119" i="79"/>
  <c r="I119" i="79" s="1"/>
  <c r="G119" i="79"/>
  <c r="T114" i="83"/>
  <c r="U114" i="83"/>
  <c r="V114" i="83" s="1"/>
  <c r="T119" i="83"/>
  <c r="U119" i="83"/>
  <c r="V119" i="83" s="1"/>
  <c r="T124" i="80"/>
  <c r="U124" i="80"/>
  <c r="V124" i="80" s="1"/>
  <c r="T119" i="73"/>
  <c r="U119" i="73"/>
  <c r="V119" i="73" s="1"/>
  <c r="T116" i="72"/>
  <c r="U116" i="72"/>
  <c r="V116" i="72" s="1"/>
  <c r="F226" i="67"/>
  <c r="H150" i="67"/>
  <c r="I150" i="67" s="1"/>
  <c r="S221" i="81"/>
  <c r="U145" i="81"/>
  <c r="V145" i="81" s="1"/>
  <c r="F226" i="70"/>
  <c r="H150" i="70"/>
  <c r="I150" i="70" s="1"/>
  <c r="H157" i="68"/>
  <c r="I157" i="68" s="1"/>
  <c r="F222" i="69"/>
  <c r="H146" i="69"/>
  <c r="I146" i="69" s="1"/>
  <c r="H41" i="70"/>
  <c r="I41" i="70" s="1"/>
  <c r="U47" i="72"/>
  <c r="V47" i="72" s="1"/>
  <c r="U53" i="72"/>
  <c r="V53" i="72" s="1"/>
  <c r="U29" i="85"/>
  <c r="V29" i="85" s="1"/>
  <c r="U77" i="85"/>
  <c r="V77" i="85" s="1"/>
  <c r="U79" i="85"/>
  <c r="V79" i="85" s="1"/>
  <c r="F219" i="67"/>
  <c r="H143" i="67"/>
  <c r="I143" i="67" s="1"/>
  <c r="U145" i="73"/>
  <c r="V145" i="73" s="1"/>
  <c r="S221" i="73"/>
  <c r="U145" i="85"/>
  <c r="V145" i="85" s="1"/>
  <c r="S221" i="85"/>
  <c r="U47" i="84"/>
  <c r="V47" i="84" s="1"/>
  <c r="U74" i="84"/>
  <c r="V74" i="84" s="1"/>
  <c r="H38" i="68"/>
  <c r="I38" i="68" s="1"/>
  <c r="H62" i="67"/>
  <c r="I62" i="67" s="1"/>
  <c r="U23" i="77"/>
  <c r="V23" i="77" s="1"/>
  <c r="U26" i="85"/>
  <c r="V26" i="85" s="1"/>
  <c r="U49" i="85"/>
  <c r="V49" i="85" s="1"/>
  <c r="F220" i="67"/>
  <c r="H144" i="67"/>
  <c r="I144" i="67" s="1"/>
  <c r="U140" i="77"/>
  <c r="V140" i="77" s="1"/>
  <c r="S216" i="77"/>
  <c r="S226" i="74"/>
  <c r="U150" i="74"/>
  <c r="V150" i="74" s="1"/>
  <c r="U48" i="84"/>
  <c r="V48" i="84" s="1"/>
  <c r="H44" i="68"/>
  <c r="I44" i="68" s="1"/>
  <c r="H43" i="68"/>
  <c r="I43" i="68" s="1"/>
  <c r="H22" i="76"/>
  <c r="I22" i="76" s="1"/>
  <c r="H74" i="76"/>
  <c r="I74" i="76" s="1"/>
  <c r="H43" i="67"/>
  <c r="I43" i="67" s="1"/>
  <c r="H61" i="67"/>
  <c r="I61" i="67" s="1"/>
  <c r="H28" i="69"/>
  <c r="I28" i="69" s="1"/>
  <c r="G116" i="69"/>
  <c r="H116" i="69"/>
  <c r="I116" i="69" s="1"/>
  <c r="G114" i="69"/>
  <c r="H114" i="69"/>
  <c r="I114" i="69" s="1"/>
  <c r="U24" i="77"/>
  <c r="V24" i="77" s="1"/>
  <c r="U75" i="77"/>
  <c r="V75" i="77" s="1"/>
  <c r="U165" i="77"/>
  <c r="V165" i="77" s="1"/>
  <c r="U48" i="72"/>
  <c r="V48" i="72" s="1"/>
  <c r="U175" i="83"/>
  <c r="V175" i="83" s="1"/>
  <c r="U23" i="83"/>
  <c r="V23" i="83" s="1"/>
  <c r="T48" i="83"/>
  <c r="U26" i="83"/>
  <c r="V26" i="83" s="1"/>
  <c r="U48" i="83"/>
  <c r="V48" i="83" s="1"/>
  <c r="S217" i="85"/>
  <c r="U141" i="85"/>
  <c r="V141" i="85" s="1"/>
  <c r="S215" i="84"/>
  <c r="U139" i="84"/>
  <c r="V139" i="84" s="1"/>
  <c r="U158" i="73"/>
  <c r="V158" i="73" s="1"/>
  <c r="U51" i="84"/>
  <c r="V51" i="84" s="1"/>
  <c r="H61" i="68"/>
  <c r="I61" i="68" s="1"/>
  <c r="H47" i="76"/>
  <c r="I47" i="76" s="1"/>
  <c r="H173" i="67"/>
  <c r="I173" i="67" s="1"/>
  <c r="H21" i="67"/>
  <c r="I21" i="67" s="1"/>
  <c r="U27" i="74"/>
  <c r="V27" i="74" s="1"/>
  <c r="H77" i="69"/>
  <c r="I77" i="69" s="1"/>
  <c r="U53" i="77"/>
  <c r="V53" i="77" s="1"/>
  <c r="U76" i="72"/>
  <c r="V76" i="72" s="1"/>
  <c r="U166" i="72"/>
  <c r="V166" i="72" s="1"/>
  <c r="U52" i="85"/>
  <c r="V52" i="85" s="1"/>
  <c r="U22" i="83"/>
  <c r="V22" i="83" s="1"/>
  <c r="U71" i="83"/>
  <c r="V71" i="83" s="1"/>
  <c r="U52" i="83"/>
  <c r="V52" i="83" s="1"/>
  <c r="H139" i="67"/>
  <c r="I139" i="67" s="1"/>
  <c r="F215" i="67"/>
  <c r="H142" i="69"/>
  <c r="I142" i="69" s="1"/>
  <c r="F218" i="69"/>
  <c r="S220" i="81"/>
  <c r="U144" i="81"/>
  <c r="V144" i="81" s="1"/>
  <c r="H39" i="68"/>
  <c r="I39" i="68" s="1"/>
  <c r="H50" i="76"/>
  <c r="I50" i="76" s="1"/>
  <c r="H71" i="76"/>
  <c r="I71" i="76" s="1"/>
  <c r="H29" i="67"/>
  <c r="I29" i="67" s="1"/>
  <c r="U29" i="74"/>
  <c r="V29" i="74" s="1"/>
  <c r="H69" i="69"/>
  <c r="I69" i="69" s="1"/>
  <c r="H51" i="69"/>
  <c r="I51" i="69" s="1"/>
  <c r="U162" i="85"/>
  <c r="V162" i="85" s="1"/>
  <c r="U158" i="80"/>
  <c r="V158" i="80" s="1"/>
  <c r="U156" i="84"/>
  <c r="V156" i="84" s="1"/>
  <c r="U154" i="74"/>
  <c r="V154" i="74" s="1"/>
  <c r="U175" i="84"/>
  <c r="V175" i="84" s="1"/>
  <c r="H67" i="68"/>
  <c r="I67" i="68" s="1"/>
  <c r="H51" i="68"/>
  <c r="I51" i="68" s="1"/>
  <c r="H173" i="76"/>
  <c r="I173" i="76" s="1"/>
  <c r="H165" i="76"/>
  <c r="I165" i="76" s="1"/>
  <c r="H69" i="67"/>
  <c r="I69" i="67" s="1"/>
  <c r="U71" i="74"/>
  <c r="V71" i="74" s="1"/>
  <c r="H175" i="69"/>
  <c r="I175" i="69" s="1"/>
  <c r="H65" i="69"/>
  <c r="I65" i="69" s="1"/>
  <c r="U162" i="77"/>
  <c r="V162" i="77" s="1"/>
  <c r="U75" i="72"/>
  <c r="V75" i="72" s="1"/>
  <c r="U25" i="85"/>
  <c r="V25" i="85" s="1"/>
  <c r="U50" i="83"/>
  <c r="V50" i="83" s="1"/>
  <c r="H142" i="67"/>
  <c r="I142" i="67" s="1"/>
  <c r="F218" i="67"/>
  <c r="F223" i="68"/>
  <c r="H147" i="68"/>
  <c r="I147" i="68" s="1"/>
  <c r="S219" i="86"/>
  <c r="U143" i="86"/>
  <c r="V143" i="86" s="1"/>
  <c r="U174" i="84"/>
  <c r="V174" i="84" s="1"/>
  <c r="U53" i="84"/>
  <c r="V53" i="84" s="1"/>
  <c r="U79" i="84"/>
  <c r="V79" i="84" s="1"/>
  <c r="H50" i="68"/>
  <c r="I50" i="68" s="1"/>
  <c r="H24" i="76"/>
  <c r="I24" i="76" s="1"/>
  <c r="H39" i="67"/>
  <c r="I39" i="67" s="1"/>
  <c r="H41" i="67"/>
  <c r="I41" i="67" s="1"/>
  <c r="H62" i="69"/>
  <c r="I62" i="69" s="1"/>
  <c r="H76" i="69"/>
  <c r="I76" i="69" s="1"/>
  <c r="H78" i="69"/>
  <c r="I78" i="69" s="1"/>
  <c r="U172" i="77"/>
  <c r="V172" i="77" s="1"/>
  <c r="U173" i="72"/>
  <c r="V173" i="72" s="1"/>
  <c r="U72" i="72"/>
  <c r="V72" i="72" s="1"/>
  <c r="U165" i="85"/>
  <c r="V165" i="85" s="1"/>
  <c r="S215" i="85"/>
  <c r="U139" i="85"/>
  <c r="V139" i="85" s="1"/>
  <c r="S223" i="75"/>
  <c r="U147" i="75"/>
  <c r="V147" i="75" s="1"/>
  <c r="U157" i="80"/>
  <c r="V157" i="80" s="1"/>
  <c r="U172" i="84"/>
  <c r="V172" i="84" s="1"/>
  <c r="U52" i="84"/>
  <c r="V52" i="84" s="1"/>
  <c r="H23" i="76"/>
  <c r="I23" i="76" s="1"/>
  <c r="H29" i="76"/>
  <c r="I29" i="76" s="1"/>
  <c r="H23" i="67"/>
  <c r="I23" i="67" s="1"/>
  <c r="U166" i="74"/>
  <c r="V166" i="74" s="1"/>
  <c r="H37" i="69"/>
  <c r="I37" i="69" s="1"/>
  <c r="H40" i="69"/>
  <c r="I40" i="69" s="1"/>
  <c r="H79" i="69"/>
  <c r="I79" i="69" s="1"/>
  <c r="H125" i="69"/>
  <c r="I125" i="69" s="1"/>
  <c r="U49" i="72"/>
  <c r="V49" i="72" s="1"/>
  <c r="U75" i="85"/>
  <c r="V75" i="85" s="1"/>
  <c r="T46" i="83"/>
  <c r="U21" i="83"/>
  <c r="V21" i="83" s="1"/>
  <c r="U162" i="84"/>
  <c r="V162" i="84" s="1"/>
  <c r="H175" i="68"/>
  <c r="I175" i="68" s="1"/>
  <c r="H42" i="68"/>
  <c r="I42" i="68" s="1"/>
  <c r="H24" i="67"/>
  <c r="I24" i="67" s="1"/>
  <c r="H27" i="67"/>
  <c r="I27" i="67" s="1"/>
  <c r="U74" i="74"/>
  <c r="V74" i="74" s="1"/>
  <c r="U47" i="74"/>
  <c r="V47" i="74" s="1"/>
  <c r="U172" i="72"/>
  <c r="V172" i="72" s="1"/>
  <c r="U165" i="73"/>
  <c r="V165" i="73" s="1"/>
  <c r="U48" i="75"/>
  <c r="V48" i="75" s="1"/>
  <c r="H27" i="71"/>
  <c r="I27" i="71" s="1"/>
  <c r="H127" i="71"/>
  <c r="I127" i="71" s="1"/>
  <c r="U156" i="85"/>
  <c r="V156" i="85" s="1"/>
  <c r="U77" i="78"/>
  <c r="V77" i="78" s="1"/>
  <c r="T118" i="78"/>
  <c r="U118" i="78"/>
  <c r="V118" i="78" s="1"/>
  <c r="U166" i="86"/>
  <c r="V166" i="86" s="1"/>
  <c r="T77" i="73"/>
  <c r="U27" i="73"/>
  <c r="V27" i="73" s="1"/>
  <c r="U49" i="73"/>
  <c r="V49" i="73" s="1"/>
  <c r="U26" i="75"/>
  <c r="V26" i="75" s="1"/>
  <c r="U24" i="75"/>
  <c r="V24" i="75" s="1"/>
  <c r="U72" i="75"/>
  <c r="V72" i="75" s="1"/>
  <c r="H26" i="71"/>
  <c r="I26" i="71" s="1"/>
  <c r="H36" i="71"/>
  <c r="I36" i="71" s="1"/>
  <c r="U50" i="78"/>
  <c r="V50" i="78" s="1"/>
  <c r="U54" i="78"/>
  <c r="V54" i="78" s="1"/>
  <c r="U153" i="80"/>
  <c r="V153" i="80" s="1"/>
  <c r="H157" i="69"/>
  <c r="I157" i="69" s="1"/>
  <c r="H155" i="68"/>
  <c r="I155" i="68" s="1"/>
  <c r="H148" i="76"/>
  <c r="I148" i="76" s="1"/>
  <c r="F224" i="76"/>
  <c r="H154" i="70"/>
  <c r="I154" i="70" s="1"/>
  <c r="S216" i="84"/>
  <c r="U140" i="84"/>
  <c r="V140" i="84" s="1"/>
  <c r="S225" i="73"/>
  <c r="U149" i="73"/>
  <c r="V149" i="73" s="1"/>
  <c r="H64" i="70"/>
  <c r="I64" i="70" s="1"/>
  <c r="H52" i="70"/>
  <c r="I52" i="70" s="1"/>
  <c r="U173" i="80"/>
  <c r="V173" i="80" s="1"/>
  <c r="H172" i="30"/>
  <c r="I172" i="30" s="1"/>
  <c r="H174" i="30"/>
  <c r="I174" i="30" s="1"/>
  <c r="H42" i="30"/>
  <c r="I42" i="30" s="1"/>
  <c r="U23" i="82"/>
  <c r="V23" i="82" s="1"/>
  <c r="U22" i="82"/>
  <c r="V22" i="82" s="1"/>
  <c r="H44" i="71"/>
  <c r="I44" i="71" s="1"/>
  <c r="G118" i="71"/>
  <c r="H118" i="71"/>
  <c r="I118" i="71" s="1"/>
  <c r="U23" i="78"/>
  <c r="V23" i="78" s="1"/>
  <c r="U23" i="86"/>
  <c r="V23" i="86" s="1"/>
  <c r="U78" i="86"/>
  <c r="V78" i="86" s="1"/>
  <c r="U74" i="86"/>
  <c r="V74" i="86" s="1"/>
  <c r="U122" i="86"/>
  <c r="V122" i="86" s="1"/>
  <c r="U215" i="77"/>
  <c r="V215" i="77" s="1"/>
  <c r="U77" i="83"/>
  <c r="V77" i="83" s="1"/>
  <c r="H153" i="67"/>
  <c r="I153" i="67" s="1"/>
  <c r="F218" i="70"/>
  <c r="H142" i="70"/>
  <c r="I142" i="70" s="1"/>
  <c r="S220" i="73"/>
  <c r="U144" i="73"/>
  <c r="V144" i="73" s="1"/>
  <c r="U142" i="84"/>
  <c r="V142" i="84" s="1"/>
  <c r="S218" i="84"/>
  <c r="H23" i="70"/>
  <c r="I23" i="70" s="1"/>
  <c r="U165" i="80"/>
  <c r="V165" i="80" s="1"/>
  <c r="U175" i="81"/>
  <c r="V175" i="81" s="1"/>
  <c r="H37" i="30"/>
  <c r="I37" i="30" s="1"/>
  <c r="H129" i="30"/>
  <c r="I129" i="30" s="1"/>
  <c r="G129" i="30"/>
  <c r="U173" i="82"/>
  <c r="V173" i="82" s="1"/>
  <c r="U174" i="75"/>
  <c r="V174" i="75" s="1"/>
  <c r="H38" i="71"/>
  <c r="I38" i="71" s="1"/>
  <c r="U24" i="86"/>
  <c r="V24" i="86" s="1"/>
  <c r="U22" i="86"/>
  <c r="V22" i="86" s="1"/>
  <c r="U50" i="86"/>
  <c r="V50" i="86" s="1"/>
  <c r="U52" i="86"/>
  <c r="V52" i="86" s="1"/>
  <c r="U165" i="86"/>
  <c r="V165" i="86" s="1"/>
  <c r="U154" i="77"/>
  <c r="V154" i="77" s="1"/>
  <c r="H156" i="68"/>
  <c r="I156" i="68" s="1"/>
  <c r="U146" i="86"/>
  <c r="V146" i="86" s="1"/>
  <c r="S222" i="86"/>
  <c r="S226" i="80"/>
  <c r="U150" i="80"/>
  <c r="V150" i="80" s="1"/>
  <c r="F222" i="67"/>
  <c r="H146" i="67"/>
  <c r="I146" i="67" s="1"/>
  <c r="U153" i="85"/>
  <c r="V153" i="85" s="1"/>
  <c r="H153" i="70"/>
  <c r="I153" i="70" s="1"/>
  <c r="S217" i="84"/>
  <c r="U141" i="84"/>
  <c r="V141" i="84" s="1"/>
  <c r="H46" i="70"/>
  <c r="I46" i="70" s="1"/>
  <c r="U72" i="80"/>
  <c r="V72" i="80" s="1"/>
  <c r="U29" i="81"/>
  <c r="V29" i="81" s="1"/>
  <c r="H66" i="30"/>
  <c r="I66" i="30" s="1"/>
  <c r="H72" i="30"/>
  <c r="I72" i="30" s="1"/>
  <c r="H125" i="30"/>
  <c r="I125" i="30" s="1"/>
  <c r="U29" i="82"/>
  <c r="V29" i="82" s="1"/>
  <c r="U172" i="82"/>
  <c r="V172" i="82" s="1"/>
  <c r="U52" i="75"/>
  <c r="V52" i="75" s="1"/>
  <c r="U77" i="75"/>
  <c r="V77" i="75" s="1"/>
  <c r="U162" i="78"/>
  <c r="V162" i="78" s="1"/>
  <c r="U53" i="78"/>
  <c r="V53" i="78" s="1"/>
  <c r="U75" i="78"/>
  <c r="V75" i="78" s="1"/>
  <c r="U51" i="86"/>
  <c r="V51" i="86" s="1"/>
  <c r="U54" i="86"/>
  <c r="V54" i="86" s="1"/>
  <c r="U27" i="83"/>
  <c r="V27" i="83" s="1"/>
  <c r="T27" i="83"/>
  <c r="U46" i="83"/>
  <c r="V46" i="83" s="1"/>
  <c r="T124" i="83"/>
  <c r="U124" i="83"/>
  <c r="V124" i="83" s="1"/>
  <c r="S221" i="84"/>
  <c r="U145" i="84"/>
  <c r="V145" i="84" s="1"/>
  <c r="F214" i="69"/>
  <c r="H138" i="69"/>
  <c r="I138" i="69" s="1"/>
  <c r="H153" i="76"/>
  <c r="I153" i="76" s="1"/>
  <c r="H154" i="67"/>
  <c r="I154" i="67" s="1"/>
  <c r="H156" i="67"/>
  <c r="I156" i="67" s="1"/>
  <c r="F217" i="67"/>
  <c r="H141" i="67"/>
  <c r="I141" i="67" s="1"/>
  <c r="U153" i="84"/>
  <c r="V153" i="84" s="1"/>
  <c r="H67" i="70"/>
  <c r="I67" i="70" s="1"/>
  <c r="H36" i="70"/>
  <c r="I36" i="70" s="1"/>
  <c r="U46" i="80"/>
  <c r="V46" i="80" s="1"/>
  <c r="U27" i="81"/>
  <c r="V27" i="81" s="1"/>
  <c r="U175" i="72"/>
  <c r="V175" i="72" s="1"/>
  <c r="H65" i="30"/>
  <c r="I65" i="30" s="1"/>
  <c r="U173" i="75"/>
  <c r="V173" i="75" s="1"/>
  <c r="H69" i="71"/>
  <c r="I69" i="71" s="1"/>
  <c r="U174" i="78"/>
  <c r="V174" i="78" s="1"/>
  <c r="U71" i="78"/>
  <c r="V71" i="78" s="1"/>
  <c r="H157" i="30"/>
  <c r="I157" i="30" s="1"/>
  <c r="U141" i="80"/>
  <c r="V141" i="80" s="1"/>
  <c r="S217" i="80"/>
  <c r="S220" i="77"/>
  <c r="U144" i="77"/>
  <c r="V144" i="77" s="1"/>
  <c r="U155" i="84"/>
  <c r="V155" i="84" s="1"/>
  <c r="H153" i="30"/>
  <c r="I153" i="30" s="1"/>
  <c r="S215" i="75"/>
  <c r="U139" i="75"/>
  <c r="V139" i="75" s="1"/>
  <c r="H157" i="76"/>
  <c r="I157" i="76" s="1"/>
  <c r="U154" i="84"/>
  <c r="V154" i="84" s="1"/>
  <c r="U79" i="80"/>
  <c r="V79" i="80" s="1"/>
  <c r="H25" i="30"/>
  <c r="I25" i="30" s="1"/>
  <c r="H38" i="30"/>
  <c r="I38" i="30" s="1"/>
  <c r="H64" i="30"/>
  <c r="I64" i="30" s="1"/>
  <c r="U173" i="73"/>
  <c r="V173" i="73" s="1"/>
  <c r="U74" i="73"/>
  <c r="V74" i="73" s="1"/>
  <c r="U53" i="73"/>
  <c r="V53" i="73" s="1"/>
  <c r="U23" i="75"/>
  <c r="V23" i="75" s="1"/>
  <c r="U53" i="75"/>
  <c r="V53" i="75" s="1"/>
  <c r="G28" i="71"/>
  <c r="H28" i="71"/>
  <c r="I28" i="71" s="1"/>
  <c r="H39" i="71"/>
  <c r="I39" i="71" s="1"/>
  <c r="U24" i="78"/>
  <c r="V24" i="78" s="1"/>
  <c r="T50" i="78"/>
  <c r="U25" i="78"/>
  <c r="V25" i="78" s="1"/>
  <c r="U53" i="86"/>
  <c r="V53" i="86" s="1"/>
  <c r="U24" i="83"/>
  <c r="V24" i="83" s="1"/>
  <c r="U74" i="83"/>
  <c r="V74" i="83" s="1"/>
  <c r="H155" i="67"/>
  <c r="I155" i="67" s="1"/>
  <c r="U154" i="80"/>
  <c r="V154" i="80" s="1"/>
  <c r="S214" i="86"/>
  <c r="U138" i="86"/>
  <c r="V138" i="86" s="1"/>
  <c r="U155" i="81"/>
  <c r="V155" i="81" s="1"/>
  <c r="S219" i="75"/>
  <c r="U143" i="75"/>
  <c r="V143" i="75" s="1"/>
  <c r="U143" i="81"/>
  <c r="V143" i="81" s="1"/>
  <c r="S219" i="81"/>
  <c r="S224" i="77"/>
  <c r="U148" i="77"/>
  <c r="V148" i="77" s="1"/>
  <c r="F222" i="30"/>
  <c r="H146" i="30"/>
  <c r="I146" i="30" s="1"/>
  <c r="F220" i="70"/>
  <c r="H144" i="70"/>
  <c r="I144" i="70" s="1"/>
  <c r="H145" i="76"/>
  <c r="I145" i="76" s="1"/>
  <c r="F221" i="76"/>
  <c r="H68" i="70"/>
  <c r="I68" i="70" s="1"/>
  <c r="U51" i="80"/>
  <c r="V51" i="80" s="1"/>
  <c r="U52" i="80"/>
  <c r="V52" i="80" s="1"/>
  <c r="U174" i="81"/>
  <c r="V174" i="81" s="1"/>
  <c r="U25" i="81"/>
  <c r="V25" i="81" s="1"/>
  <c r="G117" i="30"/>
  <c r="H117" i="30"/>
  <c r="I117" i="30" s="1"/>
  <c r="U77" i="73"/>
  <c r="V77" i="73" s="1"/>
  <c r="U28" i="75"/>
  <c r="V28" i="75" s="1"/>
  <c r="H175" i="71"/>
  <c r="I175" i="71" s="1"/>
  <c r="H61" i="71"/>
  <c r="I61" i="71" s="1"/>
  <c r="H65" i="71"/>
  <c r="I65" i="71" s="1"/>
  <c r="T74" i="86"/>
  <c r="U214" i="81"/>
  <c r="V214" i="81" s="1"/>
  <c r="H147" i="76"/>
  <c r="I147" i="76" s="1"/>
  <c r="F223" i="76"/>
  <c r="U157" i="81"/>
  <c r="V157" i="81" s="1"/>
  <c r="S217" i="82"/>
  <c r="U141" i="82"/>
  <c r="V141" i="82" s="1"/>
  <c r="U145" i="86"/>
  <c r="V145" i="86" s="1"/>
  <c r="S221" i="86"/>
  <c r="H156" i="30"/>
  <c r="I156" i="30" s="1"/>
  <c r="U142" i="77"/>
  <c r="V142" i="77" s="1"/>
  <c r="S218" i="77"/>
  <c r="H29" i="70"/>
  <c r="I29" i="70" s="1"/>
  <c r="U48" i="80"/>
  <c r="V48" i="80" s="1"/>
  <c r="U71" i="80"/>
  <c r="V71" i="80" s="1"/>
  <c r="U77" i="80"/>
  <c r="V77" i="80" s="1"/>
  <c r="U153" i="81"/>
  <c r="V153" i="81" s="1"/>
  <c r="U28" i="81"/>
  <c r="V28" i="81" s="1"/>
  <c r="U21" i="81"/>
  <c r="V21" i="81" s="1"/>
  <c r="H44" i="30"/>
  <c r="I44" i="30" s="1"/>
  <c r="H28" i="30"/>
  <c r="I28" i="30" s="1"/>
  <c r="H71" i="30"/>
  <c r="I71" i="30" s="1"/>
  <c r="U52" i="73"/>
  <c r="V52" i="73" s="1"/>
  <c r="U71" i="73"/>
  <c r="V71" i="73" s="1"/>
  <c r="U21" i="75"/>
  <c r="V21" i="75" s="1"/>
  <c r="T116" i="75"/>
  <c r="U116" i="75"/>
  <c r="V116" i="75" s="1"/>
  <c r="H24" i="71"/>
  <c r="I24" i="71" s="1"/>
  <c r="H49" i="71"/>
  <c r="I49" i="71" s="1"/>
  <c r="U162" i="83"/>
  <c r="V162" i="83" s="1"/>
  <c r="U73" i="83"/>
  <c r="V73" i="83" s="1"/>
  <c r="S225" i="85"/>
  <c r="U149" i="85"/>
  <c r="V149" i="85" s="1"/>
  <c r="F217" i="69"/>
  <c r="H141" i="69"/>
  <c r="I141" i="69" s="1"/>
  <c r="F219" i="30"/>
  <c r="H143" i="30"/>
  <c r="I143" i="30" s="1"/>
  <c r="F214" i="30"/>
  <c r="H138" i="30"/>
  <c r="I138" i="30" s="1"/>
  <c r="U141" i="77"/>
  <c r="V141" i="77" s="1"/>
  <c r="S217" i="77"/>
  <c r="U140" i="73"/>
  <c r="V140" i="73" s="1"/>
  <c r="S216" i="73"/>
  <c r="F224" i="67"/>
  <c r="H148" i="67"/>
  <c r="I148" i="67" s="1"/>
  <c r="F217" i="76"/>
  <c r="H141" i="76"/>
  <c r="I141" i="76" s="1"/>
  <c r="S219" i="80"/>
  <c r="U143" i="80"/>
  <c r="V143" i="80" s="1"/>
  <c r="S225" i="77"/>
  <c r="U149" i="77"/>
  <c r="V149" i="77" s="1"/>
  <c r="S224" i="75"/>
  <c r="U148" i="75"/>
  <c r="V148" i="75" s="1"/>
  <c r="F222" i="70"/>
  <c r="H146" i="70"/>
  <c r="I146" i="70" s="1"/>
  <c r="H145" i="30"/>
  <c r="I145" i="30" s="1"/>
  <c r="F221" i="30"/>
  <c r="S224" i="86"/>
  <c r="U148" i="86"/>
  <c r="V148" i="86" s="1"/>
  <c r="H66" i="70"/>
  <c r="I66" i="70" s="1"/>
  <c r="H170" i="30"/>
  <c r="I170" i="30" s="1"/>
  <c r="H175" i="30"/>
  <c r="I175" i="30" s="1"/>
  <c r="H68" i="30"/>
  <c r="I68" i="30" s="1"/>
  <c r="H51" i="30"/>
  <c r="I51" i="30" s="1"/>
  <c r="G116" i="30"/>
  <c r="H116" i="30"/>
  <c r="I116" i="30" s="1"/>
  <c r="U162" i="82"/>
  <c r="V162" i="82" s="1"/>
  <c r="U174" i="82"/>
  <c r="V174" i="82" s="1"/>
  <c r="U51" i="73"/>
  <c r="V51" i="73" s="1"/>
  <c r="U166" i="75"/>
  <c r="V166" i="75" s="1"/>
  <c r="H174" i="71"/>
  <c r="I174" i="71" s="1"/>
  <c r="H67" i="71"/>
  <c r="I67" i="71" s="1"/>
  <c r="U166" i="78"/>
  <c r="V166" i="78" s="1"/>
  <c r="U47" i="86"/>
  <c r="V47" i="86" s="1"/>
  <c r="U77" i="86"/>
  <c r="V77" i="86" s="1"/>
  <c r="T52" i="73" l="1"/>
  <c r="T29" i="81"/>
  <c r="T28" i="81"/>
  <c r="U112" i="80"/>
  <c r="V112" i="80" s="1"/>
  <c r="T123" i="80"/>
  <c r="T73" i="83"/>
  <c r="G77" i="71"/>
  <c r="G24" i="71"/>
  <c r="G49" i="71"/>
  <c r="S216" i="80"/>
  <c r="U216" i="80" s="1"/>
  <c r="V216" i="80" s="1"/>
  <c r="U140" i="80"/>
  <c r="V140" i="80" s="1"/>
  <c r="S226" i="84"/>
  <c r="U226" i="84" s="1"/>
  <c r="V226" i="84" s="1"/>
  <c r="U150" i="84"/>
  <c r="V150" i="84" s="1"/>
  <c r="S222" i="84"/>
  <c r="U222" i="84" s="1"/>
  <c r="V222" i="84" s="1"/>
  <c r="U146" i="84"/>
  <c r="V146" i="84" s="1"/>
  <c r="S225" i="78"/>
  <c r="U225" i="78" s="1"/>
  <c r="V225" i="78" s="1"/>
  <c r="U149" i="78"/>
  <c r="V149" i="78" s="1"/>
  <c r="F219" i="69"/>
  <c r="H219" i="69" s="1"/>
  <c r="I219" i="69" s="1"/>
  <c r="H143" i="69"/>
  <c r="I143" i="69" s="1"/>
  <c r="F216" i="69"/>
  <c r="H216" i="69" s="1"/>
  <c r="I216" i="69" s="1"/>
  <c r="H140" i="69"/>
  <c r="I140" i="69" s="1"/>
  <c r="S226" i="81"/>
  <c r="U226" i="81" s="1"/>
  <c r="V226" i="81" s="1"/>
  <c r="U150" i="81"/>
  <c r="V150" i="81" s="1"/>
  <c r="U148" i="85"/>
  <c r="V148" i="85" s="1"/>
  <c r="S224" i="85"/>
  <c r="U224" i="85" s="1"/>
  <c r="V224" i="85" s="1"/>
  <c r="H141" i="30"/>
  <c r="I141" i="30" s="1"/>
  <c r="F217" i="30"/>
  <c r="H217" i="30" s="1"/>
  <c r="I217" i="30" s="1"/>
  <c r="F218" i="30"/>
  <c r="H218" i="30" s="1"/>
  <c r="I218" i="30" s="1"/>
  <c r="H142" i="30"/>
  <c r="I142" i="30" s="1"/>
  <c r="H12" i="68"/>
  <c r="I12" i="68" s="1"/>
  <c r="H149" i="71"/>
  <c r="I149" i="71" s="1"/>
  <c r="F225" i="71"/>
  <c r="H225" i="71" s="1"/>
  <c r="I225" i="71" s="1"/>
  <c r="H12" i="70"/>
  <c r="I12" i="70" s="1"/>
  <c r="F219" i="70"/>
  <c r="H219" i="70" s="1"/>
  <c r="I219" i="70" s="1"/>
  <c r="H143" i="70"/>
  <c r="I143" i="70" s="1"/>
  <c r="S222" i="83"/>
  <c r="U222" i="83" s="1"/>
  <c r="V222" i="83" s="1"/>
  <c r="U146" i="83"/>
  <c r="V146" i="83" s="1"/>
  <c r="S223" i="72"/>
  <c r="U223" i="72" s="1"/>
  <c r="V223" i="72" s="1"/>
  <c r="U147" i="72"/>
  <c r="V147" i="72" s="1"/>
  <c r="U147" i="84"/>
  <c r="V147" i="84" s="1"/>
  <c r="S223" i="84"/>
  <c r="U223" i="84" s="1"/>
  <c r="V223" i="84" s="1"/>
  <c r="U139" i="78"/>
  <c r="V139" i="78" s="1"/>
  <c r="S215" i="78"/>
  <c r="U215" i="78" s="1"/>
  <c r="V215" i="78" s="1"/>
  <c r="U141" i="75"/>
  <c r="V141" i="75" s="1"/>
  <c r="S217" i="75"/>
  <c r="U217" i="75" s="1"/>
  <c r="V217" i="75" s="1"/>
  <c r="S223" i="81"/>
  <c r="U223" i="81" s="1"/>
  <c r="V223" i="81" s="1"/>
  <c r="U147" i="81"/>
  <c r="V147" i="81" s="1"/>
  <c r="U149" i="81"/>
  <c r="V149" i="81" s="1"/>
  <c r="S225" i="81"/>
  <c r="U225" i="81" s="1"/>
  <c r="V225" i="81" s="1"/>
  <c r="H147" i="30"/>
  <c r="I147" i="30" s="1"/>
  <c r="F223" i="30"/>
  <c r="H223" i="30" s="1"/>
  <c r="I223" i="30" s="1"/>
  <c r="H141" i="68"/>
  <c r="I141" i="68" s="1"/>
  <c r="F217" i="68"/>
  <c r="H217" i="68" s="1"/>
  <c r="I217" i="68" s="1"/>
  <c r="S223" i="82"/>
  <c r="U223" i="82" s="1"/>
  <c r="V223" i="82" s="1"/>
  <c r="U147" i="82"/>
  <c r="V147" i="82" s="1"/>
  <c r="H139" i="71"/>
  <c r="I139" i="71" s="1"/>
  <c r="F215" i="71"/>
  <c r="H215" i="71" s="1"/>
  <c r="I215" i="71" s="1"/>
  <c r="F226" i="71"/>
  <c r="H226" i="71" s="1"/>
  <c r="I226" i="71" s="1"/>
  <c r="H150" i="71"/>
  <c r="I150" i="71" s="1"/>
  <c r="F220" i="71"/>
  <c r="H220" i="71" s="1"/>
  <c r="I220" i="71" s="1"/>
  <c r="H144" i="71"/>
  <c r="I144" i="71" s="1"/>
  <c r="S218" i="83"/>
  <c r="U218" i="83" s="1"/>
  <c r="V218" i="83" s="1"/>
  <c r="U142" i="83"/>
  <c r="V142" i="83" s="1"/>
  <c r="T119" i="80"/>
  <c r="H140" i="79"/>
  <c r="I140" i="79" s="1"/>
  <c r="F216" i="79"/>
  <c r="H216" i="79" s="1"/>
  <c r="I216" i="79" s="1"/>
  <c r="H175" i="79"/>
  <c r="I175" i="79" s="1"/>
  <c r="H75" i="79"/>
  <c r="I75" i="79" s="1"/>
  <c r="H49" i="79"/>
  <c r="I49" i="79" s="1"/>
  <c r="H140" i="67"/>
  <c r="I140" i="67" s="1"/>
  <c r="F216" i="67"/>
  <c r="H216" i="67" s="1"/>
  <c r="I216" i="67" s="1"/>
  <c r="S217" i="74"/>
  <c r="U217" i="74" s="1"/>
  <c r="V217" i="74" s="1"/>
  <c r="U141" i="74"/>
  <c r="V141" i="74" s="1"/>
  <c r="T129" i="80"/>
  <c r="H14" i="71"/>
  <c r="I14" i="71" s="1"/>
  <c r="H19" i="70"/>
  <c r="I19" i="70" s="1"/>
  <c r="H14" i="69"/>
  <c r="I14" i="69" s="1"/>
  <c r="S226" i="77"/>
  <c r="U226" i="77" s="1"/>
  <c r="V226" i="77" s="1"/>
  <c r="U150" i="77"/>
  <c r="V150" i="77" s="1"/>
  <c r="F223" i="79"/>
  <c r="H223" i="79" s="1"/>
  <c r="I223" i="79" s="1"/>
  <c r="H147" i="79"/>
  <c r="I147" i="79" s="1"/>
  <c r="H77" i="79"/>
  <c r="I77" i="79" s="1"/>
  <c r="H50" i="79"/>
  <c r="I50" i="79" s="1"/>
  <c r="H52" i="79"/>
  <c r="I52" i="79" s="1"/>
  <c r="H146" i="76"/>
  <c r="I146" i="76" s="1"/>
  <c r="F222" i="76"/>
  <c r="H222" i="76" s="1"/>
  <c r="I222" i="76" s="1"/>
  <c r="F225" i="67"/>
  <c r="H225" i="67" s="1"/>
  <c r="I225" i="67" s="1"/>
  <c r="H149" i="67"/>
  <c r="I149" i="67" s="1"/>
  <c r="S224" i="84"/>
  <c r="U224" i="84" s="1"/>
  <c r="V224" i="84" s="1"/>
  <c r="U148" i="84"/>
  <c r="V148" i="84" s="1"/>
  <c r="U154" i="78"/>
  <c r="V154" i="78" s="1"/>
  <c r="S217" i="86"/>
  <c r="U217" i="86" s="1"/>
  <c r="V217" i="86" s="1"/>
  <c r="U141" i="86"/>
  <c r="V141" i="86" s="1"/>
  <c r="F223" i="69"/>
  <c r="H223" i="69" s="1"/>
  <c r="I223" i="69" s="1"/>
  <c r="H147" i="69"/>
  <c r="I147" i="69" s="1"/>
  <c r="S216" i="85"/>
  <c r="U216" i="85" s="1"/>
  <c r="V216" i="85" s="1"/>
  <c r="U140" i="85"/>
  <c r="V140" i="85" s="1"/>
  <c r="F224" i="30"/>
  <c r="H224" i="30" s="1"/>
  <c r="I224" i="30" s="1"/>
  <c r="H148" i="30"/>
  <c r="I148" i="30" s="1"/>
  <c r="H139" i="68"/>
  <c r="I139" i="68" s="1"/>
  <c r="F215" i="68"/>
  <c r="H215" i="68" s="1"/>
  <c r="I215" i="68" s="1"/>
  <c r="U139" i="82"/>
  <c r="V139" i="82" s="1"/>
  <c r="S215" i="82"/>
  <c r="U215" i="82" s="1"/>
  <c r="V215" i="82" s="1"/>
  <c r="H143" i="71"/>
  <c r="I143" i="71" s="1"/>
  <c r="F219" i="71"/>
  <c r="H219" i="71" s="1"/>
  <c r="I219" i="71" s="1"/>
  <c r="H15" i="70"/>
  <c r="I15" i="70" s="1"/>
  <c r="S222" i="73"/>
  <c r="U222" i="73" s="1"/>
  <c r="V222" i="73" s="1"/>
  <c r="U146" i="73"/>
  <c r="V146" i="73" s="1"/>
  <c r="U140" i="72"/>
  <c r="V140" i="72" s="1"/>
  <c r="S216" i="72"/>
  <c r="U216" i="72" s="1"/>
  <c r="V216" i="72" s="1"/>
  <c r="U154" i="72"/>
  <c r="V154" i="72" s="1"/>
  <c r="F221" i="79"/>
  <c r="H221" i="79" s="1"/>
  <c r="I221" i="79" s="1"/>
  <c r="H145" i="79"/>
  <c r="I145" i="79" s="1"/>
  <c r="H142" i="79"/>
  <c r="I142" i="79" s="1"/>
  <c r="F218" i="79"/>
  <c r="H218" i="79" s="1"/>
  <c r="I218" i="79" s="1"/>
  <c r="H47" i="79"/>
  <c r="I47" i="79" s="1"/>
  <c r="F226" i="76"/>
  <c r="H226" i="76" s="1"/>
  <c r="I226" i="76" s="1"/>
  <c r="H150" i="76"/>
  <c r="I150" i="76" s="1"/>
  <c r="F221" i="67"/>
  <c r="H221" i="67" s="1"/>
  <c r="I221" i="67" s="1"/>
  <c r="H145" i="67"/>
  <c r="I145" i="67" s="1"/>
  <c r="U139" i="74"/>
  <c r="V139" i="74" s="1"/>
  <c r="S215" i="74"/>
  <c r="U215" i="74" s="1"/>
  <c r="V215" i="74" s="1"/>
  <c r="S217" i="78"/>
  <c r="U217" i="78" s="1"/>
  <c r="V217" i="78" s="1"/>
  <c r="U141" i="78"/>
  <c r="V141" i="78" s="1"/>
  <c r="U144" i="86"/>
  <c r="V144" i="86" s="1"/>
  <c r="S220" i="86"/>
  <c r="U220" i="86" s="1"/>
  <c r="V220" i="86" s="1"/>
  <c r="F220" i="69"/>
  <c r="H220" i="69" s="1"/>
  <c r="I220" i="69" s="1"/>
  <c r="H144" i="69"/>
  <c r="I144" i="69" s="1"/>
  <c r="S216" i="75"/>
  <c r="U216" i="75" s="1"/>
  <c r="V216" i="75" s="1"/>
  <c r="U140" i="75"/>
  <c r="V140" i="75" s="1"/>
  <c r="S218" i="81"/>
  <c r="U218" i="81" s="1"/>
  <c r="V218" i="81" s="1"/>
  <c r="U142" i="81"/>
  <c r="V142" i="81" s="1"/>
  <c r="S223" i="85"/>
  <c r="U223" i="85" s="1"/>
  <c r="V223" i="85" s="1"/>
  <c r="U147" i="85"/>
  <c r="V147" i="85" s="1"/>
  <c r="H140" i="30"/>
  <c r="I140" i="30" s="1"/>
  <c r="F216" i="30"/>
  <c r="H216" i="30" s="1"/>
  <c r="I216" i="30" s="1"/>
  <c r="F224" i="68"/>
  <c r="H224" i="68" s="1"/>
  <c r="I224" i="68" s="1"/>
  <c r="H148" i="68"/>
  <c r="I148" i="68" s="1"/>
  <c r="U148" i="82"/>
  <c r="V148" i="82" s="1"/>
  <c r="S224" i="82"/>
  <c r="U224" i="82" s="1"/>
  <c r="V224" i="82" s="1"/>
  <c r="U139" i="73"/>
  <c r="V139" i="73" s="1"/>
  <c r="S215" i="73"/>
  <c r="U215" i="73" s="1"/>
  <c r="V215" i="73" s="1"/>
  <c r="U146" i="72"/>
  <c r="V146" i="72" s="1"/>
  <c r="S222" i="72"/>
  <c r="U222" i="72" s="1"/>
  <c r="V222" i="72" s="1"/>
  <c r="U143" i="72"/>
  <c r="V143" i="72" s="1"/>
  <c r="S219" i="72"/>
  <c r="U219" i="72" s="1"/>
  <c r="V219" i="72" s="1"/>
  <c r="S219" i="77"/>
  <c r="U219" i="77" s="1"/>
  <c r="V219" i="77" s="1"/>
  <c r="U143" i="77"/>
  <c r="V143" i="77" s="1"/>
  <c r="S222" i="77"/>
  <c r="U222" i="77" s="1"/>
  <c r="V222" i="77" s="1"/>
  <c r="U146" i="77"/>
  <c r="V146" i="77" s="1"/>
  <c r="F222" i="79"/>
  <c r="H222" i="79" s="1"/>
  <c r="I222" i="79" s="1"/>
  <c r="H146" i="79"/>
  <c r="I146" i="79" s="1"/>
  <c r="H166" i="79"/>
  <c r="I166" i="79" s="1"/>
  <c r="H72" i="79"/>
  <c r="I72" i="79" s="1"/>
  <c r="H51" i="79"/>
  <c r="I51" i="79" s="1"/>
  <c r="F216" i="76"/>
  <c r="H216" i="76" s="1"/>
  <c r="I216" i="76" s="1"/>
  <c r="H140" i="76"/>
  <c r="I140" i="76" s="1"/>
  <c r="U140" i="78"/>
  <c r="V140" i="78" s="1"/>
  <c r="S216" i="78"/>
  <c r="U216" i="78" s="1"/>
  <c r="V216" i="78" s="1"/>
  <c r="U147" i="78"/>
  <c r="V147" i="78" s="1"/>
  <c r="S223" i="78"/>
  <c r="U223" i="78" s="1"/>
  <c r="V223" i="78" s="1"/>
  <c r="S218" i="86"/>
  <c r="U218" i="86" s="1"/>
  <c r="V218" i="86" s="1"/>
  <c r="U142" i="86"/>
  <c r="V142" i="86" s="1"/>
  <c r="F224" i="69"/>
  <c r="H224" i="69" s="1"/>
  <c r="I224" i="69" s="1"/>
  <c r="H148" i="69"/>
  <c r="I148" i="69" s="1"/>
  <c r="F226" i="69"/>
  <c r="H226" i="69" s="1"/>
  <c r="I226" i="69" s="1"/>
  <c r="H150" i="69"/>
  <c r="I150" i="69" s="1"/>
  <c r="H149" i="30"/>
  <c r="I149" i="30" s="1"/>
  <c r="F225" i="30"/>
  <c r="H225" i="30" s="1"/>
  <c r="I225" i="30" s="1"/>
  <c r="H146" i="68"/>
  <c r="I146" i="68" s="1"/>
  <c r="F222" i="68"/>
  <c r="H222" i="68" s="1"/>
  <c r="I222" i="68" s="1"/>
  <c r="U142" i="82"/>
  <c r="V142" i="82" s="1"/>
  <c r="S218" i="82"/>
  <c r="U218" i="82" s="1"/>
  <c r="V218" i="82" s="1"/>
  <c r="H12" i="71"/>
  <c r="I12" i="71" s="1"/>
  <c r="U141" i="83"/>
  <c r="V141" i="83" s="1"/>
  <c r="S217" i="83"/>
  <c r="U217" i="83" s="1"/>
  <c r="V217" i="83" s="1"/>
  <c r="U150" i="72"/>
  <c r="V150" i="72" s="1"/>
  <c r="S226" i="72"/>
  <c r="U226" i="72" s="1"/>
  <c r="V226" i="72" s="1"/>
  <c r="U148" i="72"/>
  <c r="V148" i="72" s="1"/>
  <c r="S224" i="72"/>
  <c r="U224" i="72" s="1"/>
  <c r="V224" i="72" s="1"/>
  <c r="H154" i="79"/>
  <c r="I154" i="79" s="1"/>
  <c r="H143" i="79"/>
  <c r="I143" i="79" s="1"/>
  <c r="F219" i="79"/>
  <c r="H219" i="79" s="1"/>
  <c r="I219" i="79" s="1"/>
  <c r="H173" i="79"/>
  <c r="I173" i="79" s="1"/>
  <c r="H142" i="76"/>
  <c r="I142" i="76" s="1"/>
  <c r="F218" i="76"/>
  <c r="H218" i="76" s="1"/>
  <c r="I218" i="76" s="1"/>
  <c r="H139" i="76"/>
  <c r="I139" i="76" s="1"/>
  <c r="F215" i="76"/>
  <c r="H215" i="76" s="1"/>
  <c r="I215" i="76" s="1"/>
  <c r="U140" i="74"/>
  <c r="V140" i="74" s="1"/>
  <c r="S216" i="74"/>
  <c r="U216" i="74" s="1"/>
  <c r="V216" i="74" s="1"/>
  <c r="S224" i="74"/>
  <c r="U224" i="74" s="1"/>
  <c r="V224" i="74" s="1"/>
  <c r="U148" i="74"/>
  <c r="V148" i="74" s="1"/>
  <c r="S219" i="78"/>
  <c r="U219" i="78" s="1"/>
  <c r="V219" i="78" s="1"/>
  <c r="U143" i="78"/>
  <c r="V143" i="78" s="1"/>
  <c r="S226" i="78"/>
  <c r="U226" i="78" s="1"/>
  <c r="V226" i="78" s="1"/>
  <c r="U150" i="78"/>
  <c r="V150" i="78" s="1"/>
  <c r="S217" i="81"/>
  <c r="U217" i="81" s="1"/>
  <c r="V217" i="81" s="1"/>
  <c r="U141" i="81"/>
  <c r="V141" i="81" s="1"/>
  <c r="S226" i="85"/>
  <c r="U226" i="85" s="1"/>
  <c r="V226" i="85" s="1"/>
  <c r="U150" i="85"/>
  <c r="V150" i="85" s="1"/>
  <c r="U144" i="85"/>
  <c r="V144" i="85" s="1"/>
  <c r="S220" i="85"/>
  <c r="U220" i="85" s="1"/>
  <c r="V220" i="85" s="1"/>
  <c r="H144" i="30"/>
  <c r="I144" i="30" s="1"/>
  <c r="F220" i="30"/>
  <c r="H220" i="30" s="1"/>
  <c r="I220" i="30" s="1"/>
  <c r="F218" i="68"/>
  <c r="H218" i="68" s="1"/>
  <c r="I218" i="68" s="1"/>
  <c r="H142" i="68"/>
  <c r="I142" i="68" s="1"/>
  <c r="S225" i="82"/>
  <c r="U225" i="82" s="1"/>
  <c r="V225" i="82" s="1"/>
  <c r="U149" i="82"/>
  <c r="V149" i="82" s="1"/>
  <c r="S222" i="82"/>
  <c r="U222" i="82" s="1"/>
  <c r="V222" i="82" s="1"/>
  <c r="U146" i="82"/>
  <c r="V146" i="82" s="1"/>
  <c r="U143" i="82"/>
  <c r="V143" i="82" s="1"/>
  <c r="S219" i="82"/>
  <c r="U219" i="82" s="1"/>
  <c r="V219" i="82" s="1"/>
  <c r="U144" i="82"/>
  <c r="V144" i="82" s="1"/>
  <c r="S220" i="82"/>
  <c r="U220" i="82" s="1"/>
  <c r="V220" i="82" s="1"/>
  <c r="G129" i="70"/>
  <c r="S219" i="83"/>
  <c r="U219" i="83" s="1"/>
  <c r="V219" i="83" s="1"/>
  <c r="U143" i="83"/>
  <c r="V143" i="83" s="1"/>
  <c r="S215" i="83"/>
  <c r="U215" i="83" s="1"/>
  <c r="V215" i="83" s="1"/>
  <c r="U139" i="83"/>
  <c r="V139" i="83" s="1"/>
  <c r="S220" i="72"/>
  <c r="U220" i="72" s="1"/>
  <c r="V220" i="72" s="1"/>
  <c r="U144" i="72"/>
  <c r="V144" i="72" s="1"/>
  <c r="H149" i="79"/>
  <c r="I149" i="79" s="1"/>
  <c r="F225" i="79"/>
  <c r="H225" i="79" s="1"/>
  <c r="I225" i="79" s="1"/>
  <c r="H78" i="79"/>
  <c r="I78" i="79" s="1"/>
  <c r="S219" i="74"/>
  <c r="U219" i="74" s="1"/>
  <c r="V219" i="74" s="1"/>
  <c r="U143" i="74"/>
  <c r="V143" i="74" s="1"/>
  <c r="S220" i="78"/>
  <c r="U220" i="78" s="1"/>
  <c r="V220" i="78" s="1"/>
  <c r="U144" i="78"/>
  <c r="V144" i="78" s="1"/>
  <c r="S225" i="75"/>
  <c r="U225" i="75" s="1"/>
  <c r="V225" i="75" s="1"/>
  <c r="U149" i="75"/>
  <c r="V149" i="75" s="1"/>
  <c r="S222" i="75"/>
  <c r="U222" i="75" s="1"/>
  <c r="V222" i="75" s="1"/>
  <c r="U146" i="75"/>
  <c r="V146" i="75" s="1"/>
  <c r="U146" i="81"/>
  <c r="V146" i="81" s="1"/>
  <c r="S222" i="81"/>
  <c r="U222" i="81" s="1"/>
  <c r="V222" i="81" s="1"/>
  <c r="S218" i="85"/>
  <c r="U218" i="85" s="1"/>
  <c r="V218" i="85" s="1"/>
  <c r="U142" i="85"/>
  <c r="V142" i="85" s="1"/>
  <c r="F226" i="68"/>
  <c r="H226" i="68" s="1"/>
  <c r="I226" i="68" s="1"/>
  <c r="H150" i="68"/>
  <c r="I150" i="68" s="1"/>
  <c r="H146" i="71"/>
  <c r="I146" i="71" s="1"/>
  <c r="F222" i="71"/>
  <c r="H222" i="71" s="1"/>
  <c r="I222" i="71" s="1"/>
  <c r="H149" i="70"/>
  <c r="I149" i="70" s="1"/>
  <c r="F225" i="70"/>
  <c r="H225" i="70" s="1"/>
  <c r="I225" i="70" s="1"/>
  <c r="S223" i="83"/>
  <c r="U223" i="83" s="1"/>
  <c r="V223" i="83" s="1"/>
  <c r="U147" i="83"/>
  <c r="V147" i="83" s="1"/>
  <c r="S225" i="83"/>
  <c r="U225" i="83" s="1"/>
  <c r="V225" i="83" s="1"/>
  <c r="U149" i="83"/>
  <c r="V149" i="83" s="1"/>
  <c r="S224" i="83"/>
  <c r="U224" i="83" s="1"/>
  <c r="V224" i="83" s="1"/>
  <c r="U148" i="83"/>
  <c r="V148" i="83" s="1"/>
  <c r="S226" i="83"/>
  <c r="U226" i="83" s="1"/>
  <c r="V226" i="83" s="1"/>
  <c r="U150" i="83"/>
  <c r="V150" i="83" s="1"/>
  <c r="S218" i="73"/>
  <c r="U218" i="73" s="1"/>
  <c r="V218" i="73" s="1"/>
  <c r="U142" i="73"/>
  <c r="V142" i="73" s="1"/>
  <c r="U154" i="73"/>
  <c r="V154" i="73" s="1"/>
  <c r="S217" i="72"/>
  <c r="U217" i="72" s="1"/>
  <c r="V217" i="72" s="1"/>
  <c r="U141" i="72"/>
  <c r="V141" i="72" s="1"/>
  <c r="U145" i="77"/>
  <c r="V145" i="77" s="1"/>
  <c r="S221" i="77"/>
  <c r="U221" i="77" s="1"/>
  <c r="V221" i="77" s="1"/>
  <c r="F220" i="79"/>
  <c r="H220" i="79" s="1"/>
  <c r="I220" i="79" s="1"/>
  <c r="H144" i="79"/>
  <c r="I144" i="79" s="1"/>
  <c r="F215" i="79"/>
  <c r="H215" i="79" s="1"/>
  <c r="I215" i="79" s="1"/>
  <c r="H139" i="79"/>
  <c r="I139" i="79" s="1"/>
  <c r="F225" i="76"/>
  <c r="H225" i="76" s="1"/>
  <c r="I225" i="76" s="1"/>
  <c r="H149" i="76"/>
  <c r="I149" i="76" s="1"/>
  <c r="H147" i="67"/>
  <c r="I147" i="67" s="1"/>
  <c r="F223" i="67"/>
  <c r="H223" i="67" s="1"/>
  <c r="I223" i="67" s="1"/>
  <c r="U144" i="74"/>
  <c r="V144" i="74" s="1"/>
  <c r="S220" i="74"/>
  <c r="U220" i="74" s="1"/>
  <c r="V220" i="74" s="1"/>
  <c r="U146" i="74"/>
  <c r="V146" i="74" s="1"/>
  <c r="S222" i="74"/>
  <c r="U222" i="74" s="1"/>
  <c r="V222" i="74" s="1"/>
  <c r="U148" i="78"/>
  <c r="V148" i="78" s="1"/>
  <c r="S224" i="78"/>
  <c r="U224" i="78" s="1"/>
  <c r="V224" i="78" s="1"/>
  <c r="S218" i="75"/>
  <c r="U218" i="75" s="1"/>
  <c r="V218" i="75" s="1"/>
  <c r="U142" i="75"/>
  <c r="V142" i="75" s="1"/>
  <c r="U148" i="81"/>
  <c r="V148" i="81" s="1"/>
  <c r="S224" i="81"/>
  <c r="U224" i="81" s="1"/>
  <c r="V224" i="81" s="1"/>
  <c r="U140" i="81"/>
  <c r="V140" i="81" s="1"/>
  <c r="S216" i="81"/>
  <c r="U216" i="81" s="1"/>
  <c r="V216" i="81" s="1"/>
  <c r="H150" i="30"/>
  <c r="I150" i="30" s="1"/>
  <c r="F226" i="30"/>
  <c r="H226" i="30" s="1"/>
  <c r="I226" i="30" s="1"/>
  <c r="H158" i="30"/>
  <c r="I158" i="30" s="1"/>
  <c r="F219" i="68"/>
  <c r="H219" i="68" s="1"/>
  <c r="I219" i="68" s="1"/>
  <c r="H143" i="68"/>
  <c r="I143" i="68" s="1"/>
  <c r="F225" i="68"/>
  <c r="H225" i="68" s="1"/>
  <c r="I225" i="68" s="1"/>
  <c r="H149" i="68"/>
  <c r="I149" i="68" s="1"/>
  <c r="H145" i="68"/>
  <c r="I145" i="68" s="1"/>
  <c r="F221" i="68"/>
  <c r="H221" i="68" s="1"/>
  <c r="I221" i="68" s="1"/>
  <c r="U145" i="82"/>
  <c r="V145" i="82" s="1"/>
  <c r="S221" i="82"/>
  <c r="U221" i="82" s="1"/>
  <c r="V221" i="82" s="1"/>
  <c r="H147" i="71"/>
  <c r="I147" i="71" s="1"/>
  <c r="F223" i="71"/>
  <c r="H223" i="71" s="1"/>
  <c r="I223" i="71" s="1"/>
  <c r="F224" i="71"/>
  <c r="H224" i="71" s="1"/>
  <c r="I224" i="71" s="1"/>
  <c r="H148" i="71"/>
  <c r="I148" i="71" s="1"/>
  <c r="H141" i="70"/>
  <c r="I141" i="70" s="1"/>
  <c r="F217" i="70"/>
  <c r="H217" i="70" s="1"/>
  <c r="I217" i="70" s="1"/>
  <c r="F223" i="70"/>
  <c r="H223" i="70" s="1"/>
  <c r="I223" i="70" s="1"/>
  <c r="H147" i="70"/>
  <c r="I147" i="70" s="1"/>
  <c r="S220" i="83"/>
  <c r="U220" i="83" s="1"/>
  <c r="V220" i="83" s="1"/>
  <c r="U144" i="83"/>
  <c r="V144" i="83" s="1"/>
  <c r="S223" i="73"/>
  <c r="U223" i="73" s="1"/>
  <c r="V223" i="73" s="1"/>
  <c r="U147" i="73"/>
  <c r="V147" i="73" s="1"/>
  <c r="F217" i="79"/>
  <c r="H217" i="79" s="1"/>
  <c r="I217" i="79" s="1"/>
  <c r="H141" i="79"/>
  <c r="I141" i="79" s="1"/>
  <c r="U142" i="74"/>
  <c r="V142" i="74" s="1"/>
  <c r="S218" i="74"/>
  <c r="U218" i="74" s="1"/>
  <c r="V218" i="74" s="1"/>
  <c r="S221" i="78"/>
  <c r="U221" i="78" s="1"/>
  <c r="V221" i="78" s="1"/>
  <c r="U145" i="78"/>
  <c r="V145" i="78" s="1"/>
  <c r="U154" i="86"/>
  <c r="V154" i="86" s="1"/>
  <c r="S223" i="86"/>
  <c r="U223" i="86" s="1"/>
  <c r="V223" i="86" s="1"/>
  <c r="U147" i="86"/>
  <c r="V147" i="86" s="1"/>
  <c r="F221" i="69"/>
  <c r="H221" i="69" s="1"/>
  <c r="I221" i="69" s="1"/>
  <c r="H145" i="69"/>
  <c r="I145" i="69" s="1"/>
  <c r="U138" i="75"/>
  <c r="V138" i="75" s="1"/>
  <c r="S214" i="75"/>
  <c r="U214" i="75" s="1"/>
  <c r="V214" i="75" s="1"/>
  <c r="S222" i="85"/>
  <c r="U222" i="85" s="1"/>
  <c r="V222" i="85" s="1"/>
  <c r="U146" i="85"/>
  <c r="V146" i="85" s="1"/>
  <c r="S219" i="85"/>
  <c r="U219" i="85" s="1"/>
  <c r="V219" i="85" s="1"/>
  <c r="U143" i="85"/>
  <c r="V143" i="85" s="1"/>
  <c r="H140" i="68"/>
  <c r="I140" i="68" s="1"/>
  <c r="F216" i="68"/>
  <c r="H216" i="68" s="1"/>
  <c r="I216" i="68" s="1"/>
  <c r="F220" i="68"/>
  <c r="H220" i="68" s="1"/>
  <c r="I220" i="68" s="1"/>
  <c r="H144" i="68"/>
  <c r="I144" i="68" s="1"/>
  <c r="U154" i="82"/>
  <c r="V154" i="82" s="1"/>
  <c r="H141" i="71"/>
  <c r="I141" i="71" s="1"/>
  <c r="F217" i="71"/>
  <c r="H217" i="71" s="1"/>
  <c r="I217" i="71" s="1"/>
  <c r="F224" i="70"/>
  <c r="H224" i="70" s="1"/>
  <c r="I224" i="70" s="1"/>
  <c r="H148" i="70"/>
  <c r="I148" i="70" s="1"/>
  <c r="H145" i="70"/>
  <c r="I145" i="70" s="1"/>
  <c r="F221" i="70"/>
  <c r="H221" i="70" s="1"/>
  <c r="I221" i="70" s="1"/>
  <c r="S221" i="83"/>
  <c r="U221" i="83" s="1"/>
  <c r="V221" i="83" s="1"/>
  <c r="U145" i="83"/>
  <c r="V145" i="83" s="1"/>
  <c r="U140" i="83"/>
  <c r="V140" i="83" s="1"/>
  <c r="S216" i="83"/>
  <c r="U216" i="83" s="1"/>
  <c r="V216" i="83" s="1"/>
  <c r="S217" i="73"/>
  <c r="U217" i="73" s="1"/>
  <c r="V217" i="73" s="1"/>
  <c r="U141" i="73"/>
  <c r="V141" i="73" s="1"/>
  <c r="S218" i="72"/>
  <c r="U218" i="72" s="1"/>
  <c r="V218" i="72" s="1"/>
  <c r="U142" i="72"/>
  <c r="V142" i="72" s="1"/>
  <c r="S221" i="72"/>
  <c r="U221" i="72" s="1"/>
  <c r="V221" i="72" s="1"/>
  <c r="U145" i="72"/>
  <c r="V145" i="72" s="1"/>
  <c r="U149" i="72"/>
  <c r="V149" i="72" s="1"/>
  <c r="S225" i="72"/>
  <c r="U225" i="72" s="1"/>
  <c r="V225" i="72" s="1"/>
  <c r="S223" i="77"/>
  <c r="U223" i="77" s="1"/>
  <c r="V223" i="77" s="1"/>
  <c r="U147" i="77"/>
  <c r="V147" i="77" s="1"/>
  <c r="F224" i="79"/>
  <c r="H224" i="79" s="1"/>
  <c r="I224" i="79" s="1"/>
  <c r="H148" i="79"/>
  <c r="I148" i="79" s="1"/>
  <c r="S219" i="84"/>
  <c r="U219" i="84" s="1"/>
  <c r="V219" i="84" s="1"/>
  <c r="U143" i="84"/>
  <c r="V143" i="84" s="1"/>
  <c r="U146" i="78"/>
  <c r="V146" i="78" s="1"/>
  <c r="S222" i="78"/>
  <c r="U222" i="78" s="1"/>
  <c r="V222" i="78" s="1"/>
  <c r="S226" i="86"/>
  <c r="U226" i="86" s="1"/>
  <c r="V226" i="86" s="1"/>
  <c r="U150" i="86"/>
  <c r="V150" i="86" s="1"/>
  <c r="F225" i="69"/>
  <c r="H225" i="69" s="1"/>
  <c r="I225" i="69" s="1"/>
  <c r="H149" i="69"/>
  <c r="I149" i="69" s="1"/>
  <c r="U150" i="75"/>
  <c r="V150" i="75" s="1"/>
  <c r="S226" i="75"/>
  <c r="U226" i="75" s="1"/>
  <c r="V226" i="75" s="1"/>
  <c r="S221" i="75"/>
  <c r="U221" i="75" s="1"/>
  <c r="V221" i="75" s="1"/>
  <c r="U145" i="75"/>
  <c r="V145" i="75" s="1"/>
  <c r="U154" i="75"/>
  <c r="V154" i="75" s="1"/>
  <c r="S220" i="75"/>
  <c r="U220" i="75" s="1"/>
  <c r="V220" i="75" s="1"/>
  <c r="U144" i="75"/>
  <c r="V144" i="75" s="1"/>
  <c r="H16" i="68"/>
  <c r="I16" i="68" s="1"/>
  <c r="U150" i="82"/>
  <c r="V150" i="82" s="1"/>
  <c r="S226" i="82"/>
  <c r="U226" i="82" s="1"/>
  <c r="V226" i="82" s="1"/>
  <c r="U140" i="82"/>
  <c r="V140" i="82" s="1"/>
  <c r="S216" i="82"/>
  <c r="U216" i="82" s="1"/>
  <c r="V216" i="82" s="1"/>
  <c r="F221" i="71"/>
  <c r="H221" i="71" s="1"/>
  <c r="I221" i="71" s="1"/>
  <c r="H145" i="71"/>
  <c r="I145" i="71" s="1"/>
  <c r="F218" i="71"/>
  <c r="H218" i="71" s="1"/>
  <c r="I218" i="71" s="1"/>
  <c r="H142" i="71"/>
  <c r="I142" i="71" s="1"/>
  <c r="U154" i="83"/>
  <c r="V154" i="83" s="1"/>
  <c r="S226" i="73"/>
  <c r="U226" i="73" s="1"/>
  <c r="V226" i="73" s="1"/>
  <c r="U150" i="73"/>
  <c r="V150" i="73" s="1"/>
  <c r="S219" i="73"/>
  <c r="U219" i="73" s="1"/>
  <c r="V219" i="73" s="1"/>
  <c r="U143" i="73"/>
  <c r="V143" i="73" s="1"/>
  <c r="S215" i="72"/>
  <c r="U215" i="72" s="1"/>
  <c r="V215" i="72" s="1"/>
  <c r="U139" i="72"/>
  <c r="V139" i="72" s="1"/>
  <c r="F226" i="79"/>
  <c r="H226" i="79" s="1"/>
  <c r="I226" i="79" s="1"/>
  <c r="H150" i="79"/>
  <c r="I150" i="79" s="1"/>
  <c r="H174" i="79"/>
  <c r="I174" i="79" s="1"/>
  <c r="H79" i="79"/>
  <c r="I79" i="79" s="1"/>
  <c r="H13" i="67"/>
  <c r="I13" i="67" s="1"/>
  <c r="S223" i="74"/>
  <c r="U223" i="74" s="1"/>
  <c r="V223" i="74" s="1"/>
  <c r="U147" i="74"/>
  <c r="V147" i="74" s="1"/>
  <c r="S225" i="74"/>
  <c r="U225" i="74" s="1"/>
  <c r="V225" i="74" s="1"/>
  <c r="U149" i="74"/>
  <c r="V149" i="74" s="1"/>
  <c r="F215" i="70"/>
  <c r="H215" i="70" s="1"/>
  <c r="I215" i="70" s="1"/>
  <c r="H139" i="70"/>
  <c r="I139" i="70" s="1"/>
  <c r="H18" i="71"/>
  <c r="I18" i="71" s="1"/>
  <c r="S218" i="78"/>
  <c r="U218" i="78" s="1"/>
  <c r="V218" i="78" s="1"/>
  <c r="U142" i="78"/>
  <c r="V142" i="78" s="1"/>
  <c r="H155" i="30"/>
  <c r="I155" i="30" s="1"/>
  <c r="G36" i="69"/>
  <c r="H18" i="69"/>
  <c r="I18" i="69" s="1"/>
  <c r="U145" i="74"/>
  <c r="V145" i="74" s="1"/>
  <c r="S221" i="74"/>
  <c r="U221" i="74" s="1"/>
  <c r="V221" i="74" s="1"/>
  <c r="H140" i="71"/>
  <c r="I140" i="71" s="1"/>
  <c r="F216" i="71"/>
  <c r="H216" i="71" s="1"/>
  <c r="I216" i="71" s="1"/>
  <c r="S225" i="86"/>
  <c r="U225" i="86" s="1"/>
  <c r="V225" i="86" s="1"/>
  <c r="U149" i="86"/>
  <c r="V149" i="86" s="1"/>
  <c r="T66" i="80"/>
  <c r="H17" i="71"/>
  <c r="I17" i="71" s="1"/>
  <c r="U148" i="73"/>
  <c r="V148" i="73" s="1"/>
  <c r="S224" i="73"/>
  <c r="U224" i="73" s="1"/>
  <c r="V224" i="73" s="1"/>
  <c r="S220" i="84"/>
  <c r="U220" i="84" s="1"/>
  <c r="V220" i="84" s="1"/>
  <c r="U144" i="84"/>
  <c r="V144" i="84" s="1"/>
  <c r="F220" i="76"/>
  <c r="H220" i="76" s="1"/>
  <c r="I220" i="76" s="1"/>
  <c r="H144" i="76"/>
  <c r="I144" i="76" s="1"/>
  <c r="H13" i="71"/>
  <c r="I13" i="71" s="1"/>
  <c r="F219" i="76"/>
  <c r="H219" i="76" s="1"/>
  <c r="I219" i="76" s="1"/>
  <c r="H143" i="76"/>
  <c r="I143" i="76" s="1"/>
  <c r="H17" i="67"/>
  <c r="I17" i="67" s="1"/>
  <c r="H15" i="71"/>
  <c r="I15" i="71" s="1"/>
  <c r="S216" i="86"/>
  <c r="U216" i="86" s="1"/>
  <c r="V216" i="86" s="1"/>
  <c r="U140" i="86"/>
  <c r="V140" i="86" s="1"/>
  <c r="U149" i="84"/>
  <c r="V149" i="84" s="1"/>
  <c r="S225" i="84"/>
  <c r="U225" i="84" s="1"/>
  <c r="V225" i="84" s="1"/>
  <c r="F216" i="70"/>
  <c r="H216" i="70" s="1"/>
  <c r="I216" i="70" s="1"/>
  <c r="H140" i="70"/>
  <c r="I140" i="70" s="1"/>
  <c r="H16" i="71"/>
  <c r="I16" i="71" s="1"/>
  <c r="H17" i="70"/>
  <c r="I17" i="70" s="1"/>
  <c r="H13" i="69"/>
  <c r="I13" i="69" s="1"/>
  <c r="U45" i="80"/>
  <c r="V45" i="80" s="1"/>
  <c r="U70" i="73"/>
  <c r="V70" i="73" s="1"/>
  <c r="U20" i="75"/>
  <c r="V20" i="75" s="1"/>
  <c r="F204" i="70"/>
  <c r="H70" i="30"/>
  <c r="I70" i="30" s="1"/>
  <c r="U113" i="80"/>
  <c r="V113" i="80" s="1"/>
  <c r="U129" i="80"/>
  <c r="V129" i="80" s="1"/>
  <c r="U125" i="80"/>
  <c r="V125" i="80" s="1"/>
  <c r="T113" i="80"/>
  <c r="U122" i="80"/>
  <c r="V122" i="80" s="1"/>
  <c r="U127" i="80"/>
  <c r="V127" i="80" s="1"/>
  <c r="U114" i="80"/>
  <c r="V114" i="80" s="1"/>
  <c r="T25" i="85"/>
  <c r="U100" i="85"/>
  <c r="V100" i="85" s="1"/>
  <c r="T100" i="85"/>
  <c r="T75" i="85"/>
  <c r="H97" i="76"/>
  <c r="I97" i="76" s="1"/>
  <c r="G97" i="76"/>
  <c r="G22" i="76"/>
  <c r="G47" i="76"/>
  <c r="T23" i="78"/>
  <c r="U98" i="78"/>
  <c r="V98" i="78" s="1"/>
  <c r="T98" i="78"/>
  <c r="H70" i="70"/>
  <c r="I70" i="70" s="1"/>
  <c r="G23" i="76"/>
  <c r="H98" i="76"/>
  <c r="I98" i="76" s="1"/>
  <c r="G98" i="76"/>
  <c r="T24" i="75"/>
  <c r="T99" i="75"/>
  <c r="U99" i="75"/>
  <c r="V99" i="75" s="1"/>
  <c r="T98" i="75"/>
  <c r="U98" i="75"/>
  <c r="V98" i="75" s="1"/>
  <c r="T23" i="75"/>
  <c r="T48" i="75"/>
  <c r="T102" i="81"/>
  <c r="U102" i="81"/>
  <c r="V102" i="81" s="1"/>
  <c r="T77" i="81"/>
  <c r="T27" i="81"/>
  <c r="H45" i="70"/>
  <c r="I45" i="70" s="1"/>
  <c r="U166" i="80"/>
  <c r="V166" i="80" s="1"/>
  <c r="U162" i="80"/>
  <c r="V162" i="80" s="1"/>
  <c r="U76" i="75"/>
  <c r="V76" i="75" s="1"/>
  <c r="U74" i="78"/>
  <c r="V74" i="78" s="1"/>
  <c r="T74" i="78"/>
  <c r="H66" i="71"/>
  <c r="I66" i="71" s="1"/>
  <c r="U50" i="73"/>
  <c r="V50" i="73" s="1"/>
  <c r="U164" i="73"/>
  <c r="V164" i="73" s="1"/>
  <c r="H46" i="69"/>
  <c r="I46" i="69" s="1"/>
  <c r="H49" i="67"/>
  <c r="I49" i="67" s="1"/>
  <c r="H21" i="76"/>
  <c r="I21" i="76" s="1"/>
  <c r="H47" i="68"/>
  <c r="I47" i="68" s="1"/>
  <c r="H86" i="30"/>
  <c r="I86" i="30" s="1"/>
  <c r="F200" i="30"/>
  <c r="T79" i="83"/>
  <c r="U29" i="83"/>
  <c r="V29" i="83" s="1"/>
  <c r="U173" i="74"/>
  <c r="V173" i="74" s="1"/>
  <c r="H64" i="67"/>
  <c r="I64" i="67" s="1"/>
  <c r="G121" i="69"/>
  <c r="H121" i="69"/>
  <c r="I121" i="69" s="1"/>
  <c r="G103" i="68"/>
  <c r="H103" i="68"/>
  <c r="I103" i="68" s="1"/>
  <c r="G28" i="68"/>
  <c r="U104" i="74"/>
  <c r="V104" i="74" s="1"/>
  <c r="T104" i="74"/>
  <c r="T29" i="74"/>
  <c r="U24" i="74"/>
  <c r="V24" i="74" s="1"/>
  <c r="G118" i="76"/>
  <c r="H118" i="76"/>
  <c r="I118" i="76" s="1"/>
  <c r="U26" i="72"/>
  <c r="V26" i="72" s="1"/>
  <c r="H163" i="71"/>
  <c r="I163" i="71" s="1"/>
  <c r="U175" i="73"/>
  <c r="V175" i="73" s="1"/>
  <c r="H127" i="30"/>
  <c r="I127" i="30" s="1"/>
  <c r="H53" i="30"/>
  <c r="I53" i="30" s="1"/>
  <c r="H62" i="70"/>
  <c r="I62" i="70" s="1"/>
  <c r="U220" i="73"/>
  <c r="V220" i="73" s="1"/>
  <c r="U174" i="83"/>
  <c r="V174" i="83" s="1"/>
  <c r="T62" i="86"/>
  <c r="G121" i="71"/>
  <c r="H121" i="71"/>
  <c r="I121" i="71" s="1"/>
  <c r="H37" i="71"/>
  <c r="I37" i="71" s="1"/>
  <c r="U27" i="82"/>
  <c r="V27" i="82" s="1"/>
  <c r="H77" i="30"/>
  <c r="I77" i="30" s="1"/>
  <c r="U27" i="86"/>
  <c r="V27" i="86" s="1"/>
  <c r="U21" i="78"/>
  <c r="V21" i="78" s="1"/>
  <c r="H76" i="71"/>
  <c r="I76" i="71" s="1"/>
  <c r="U46" i="73"/>
  <c r="V46" i="73" s="1"/>
  <c r="U79" i="86"/>
  <c r="V79" i="86" s="1"/>
  <c r="T21" i="86"/>
  <c r="U21" i="86"/>
  <c r="V21" i="86" s="1"/>
  <c r="T42" i="78"/>
  <c r="H102" i="71"/>
  <c r="I102" i="71" s="1"/>
  <c r="U48" i="82"/>
  <c r="V48" i="82" s="1"/>
  <c r="T47" i="81"/>
  <c r="U22" i="81"/>
  <c r="V22" i="81" s="1"/>
  <c r="H25" i="70"/>
  <c r="I25" i="70" s="1"/>
  <c r="H172" i="70"/>
  <c r="I172" i="70" s="1"/>
  <c r="H170" i="70"/>
  <c r="I170" i="70" s="1"/>
  <c r="T74" i="72"/>
  <c r="U24" i="72"/>
  <c r="V24" i="72" s="1"/>
  <c r="U27" i="77"/>
  <c r="V27" i="77" s="1"/>
  <c r="G115" i="76"/>
  <c r="H115" i="76"/>
  <c r="I115" i="76" s="1"/>
  <c r="H78" i="76"/>
  <c r="I78" i="76" s="1"/>
  <c r="U166" i="84"/>
  <c r="V166" i="84" s="1"/>
  <c r="U51" i="77"/>
  <c r="V51" i="77" s="1"/>
  <c r="H68" i="69"/>
  <c r="I68" i="69" s="1"/>
  <c r="U129" i="78"/>
  <c r="V129" i="78" s="1"/>
  <c r="T129" i="78"/>
  <c r="U225" i="85"/>
  <c r="V225" i="85" s="1"/>
  <c r="H219" i="30"/>
  <c r="I219" i="30" s="1"/>
  <c r="U75" i="86"/>
  <c r="V75" i="86" s="1"/>
  <c r="T114" i="78"/>
  <c r="U114" i="78"/>
  <c r="V114" i="78" s="1"/>
  <c r="T121" i="78"/>
  <c r="U121" i="78"/>
  <c r="V121" i="78" s="1"/>
  <c r="U71" i="75"/>
  <c r="V71" i="75" s="1"/>
  <c r="H67" i="30"/>
  <c r="I67" i="30" s="1"/>
  <c r="U78" i="81"/>
  <c r="V78" i="81" s="1"/>
  <c r="T78" i="81"/>
  <c r="H23" i="71"/>
  <c r="I23" i="71" s="1"/>
  <c r="U21" i="80"/>
  <c r="V21" i="80" s="1"/>
  <c r="T21" i="80"/>
  <c r="U75" i="75"/>
  <c r="V75" i="75" s="1"/>
  <c r="T37" i="82"/>
  <c r="U47" i="81"/>
  <c r="V47" i="81" s="1"/>
  <c r="U123" i="78"/>
  <c r="V123" i="78" s="1"/>
  <c r="T123" i="78"/>
  <c r="H129" i="71"/>
  <c r="I129" i="71" s="1"/>
  <c r="G129" i="71"/>
  <c r="U78" i="73"/>
  <c r="V78" i="73" s="1"/>
  <c r="U76" i="73"/>
  <c r="V76" i="73" s="1"/>
  <c r="H221" i="76"/>
  <c r="I221" i="76" s="1"/>
  <c r="U219" i="81"/>
  <c r="V219" i="81" s="1"/>
  <c r="U78" i="83"/>
  <c r="V78" i="83" s="1"/>
  <c r="U47" i="75"/>
  <c r="V47" i="75" s="1"/>
  <c r="G75" i="30"/>
  <c r="H77" i="71"/>
  <c r="I77" i="71" s="1"/>
  <c r="U29" i="75"/>
  <c r="V29" i="75" s="1"/>
  <c r="T79" i="75"/>
  <c r="T40" i="75"/>
  <c r="H214" i="69"/>
  <c r="I214" i="69" s="1"/>
  <c r="U25" i="83"/>
  <c r="V25" i="83" s="1"/>
  <c r="T25" i="83"/>
  <c r="H42" i="71"/>
  <c r="I42" i="71" s="1"/>
  <c r="T37" i="75"/>
  <c r="U29" i="80"/>
  <c r="V29" i="80" s="1"/>
  <c r="T29" i="80"/>
  <c r="U53" i="81"/>
  <c r="V53" i="81" s="1"/>
  <c r="T53" i="81"/>
  <c r="U73" i="80"/>
  <c r="V73" i="80" s="1"/>
  <c r="U79" i="78"/>
  <c r="V79" i="78" s="1"/>
  <c r="H61" i="30"/>
  <c r="I61" i="30" s="1"/>
  <c r="U127" i="81"/>
  <c r="V127" i="81" s="1"/>
  <c r="H61" i="70"/>
  <c r="I61" i="70" s="1"/>
  <c r="U73" i="78"/>
  <c r="V73" i="78" s="1"/>
  <c r="T73" i="78"/>
  <c r="G76" i="71"/>
  <c r="U128" i="75"/>
  <c r="V128" i="75" s="1"/>
  <c r="T128" i="75"/>
  <c r="T78" i="74"/>
  <c r="U28" i="74"/>
  <c r="V28" i="74" s="1"/>
  <c r="H115" i="68"/>
  <c r="I115" i="68" s="1"/>
  <c r="G115" i="68"/>
  <c r="T52" i="72"/>
  <c r="U27" i="72"/>
  <c r="V27" i="72" s="1"/>
  <c r="H125" i="76"/>
  <c r="I125" i="76" s="1"/>
  <c r="G29" i="76"/>
  <c r="G104" i="76"/>
  <c r="H104" i="76"/>
  <c r="I104" i="76" s="1"/>
  <c r="H114" i="68"/>
  <c r="I114" i="68" s="1"/>
  <c r="G114" i="68"/>
  <c r="H66" i="68"/>
  <c r="I66" i="68" s="1"/>
  <c r="H39" i="69"/>
  <c r="I39" i="69" s="1"/>
  <c r="G39" i="69"/>
  <c r="H174" i="69"/>
  <c r="I174" i="69" s="1"/>
  <c r="U27" i="85"/>
  <c r="V27" i="85" s="1"/>
  <c r="H173" i="69"/>
  <c r="I173" i="69" s="1"/>
  <c r="G117" i="69"/>
  <c r="H117" i="69"/>
  <c r="I117" i="69" s="1"/>
  <c r="H162" i="69"/>
  <c r="I162" i="69" s="1"/>
  <c r="G112" i="76"/>
  <c r="H112" i="76"/>
  <c r="I112" i="76" s="1"/>
  <c r="T29" i="85"/>
  <c r="T104" i="85"/>
  <c r="U104" i="85"/>
  <c r="V104" i="85" s="1"/>
  <c r="T79" i="85"/>
  <c r="H174" i="70"/>
  <c r="I174" i="70" s="1"/>
  <c r="H217" i="67"/>
  <c r="I217" i="67" s="1"/>
  <c r="T104" i="82"/>
  <c r="U104" i="82"/>
  <c r="V104" i="82" s="1"/>
  <c r="T79" i="82"/>
  <c r="H118" i="70"/>
  <c r="I118" i="70" s="1"/>
  <c r="G118" i="70"/>
  <c r="U217" i="84"/>
  <c r="V217" i="84" s="1"/>
  <c r="H218" i="70"/>
  <c r="I218" i="70" s="1"/>
  <c r="U119" i="78"/>
  <c r="V119" i="78" s="1"/>
  <c r="T119" i="78"/>
  <c r="H217" i="76"/>
  <c r="I217" i="76" s="1"/>
  <c r="U122" i="78"/>
  <c r="V122" i="78" s="1"/>
  <c r="T37" i="78"/>
  <c r="U21" i="73"/>
  <c r="V21" i="73" s="1"/>
  <c r="T46" i="73"/>
  <c r="U76" i="81"/>
  <c r="V76" i="81" s="1"/>
  <c r="U74" i="80"/>
  <c r="V74" i="80" s="1"/>
  <c r="U218" i="77"/>
  <c r="V218" i="77" s="1"/>
  <c r="H43" i="30"/>
  <c r="I43" i="30" s="1"/>
  <c r="H175" i="70"/>
  <c r="I175" i="70" s="1"/>
  <c r="G103" i="71"/>
  <c r="H103" i="71"/>
  <c r="I103" i="71" s="1"/>
  <c r="G53" i="71"/>
  <c r="U122" i="75"/>
  <c r="V122" i="75" s="1"/>
  <c r="U27" i="80"/>
  <c r="V27" i="80" s="1"/>
  <c r="H74" i="70"/>
  <c r="I74" i="70" s="1"/>
  <c r="U48" i="73"/>
  <c r="V48" i="73" s="1"/>
  <c r="G112" i="30"/>
  <c r="H112" i="30"/>
  <c r="I112" i="30" s="1"/>
  <c r="T44" i="81"/>
  <c r="H24" i="70"/>
  <c r="I24" i="70" s="1"/>
  <c r="G24" i="70"/>
  <c r="H222" i="67"/>
  <c r="I222" i="67" s="1"/>
  <c r="T16" i="73"/>
  <c r="S205" i="73"/>
  <c r="T91" i="73"/>
  <c r="H165" i="71"/>
  <c r="I165" i="71" s="1"/>
  <c r="U218" i="84"/>
  <c r="V218" i="84" s="1"/>
  <c r="U153" i="73"/>
  <c r="V153" i="73" s="1"/>
  <c r="U152" i="73"/>
  <c r="V152" i="73" s="1"/>
  <c r="U79" i="83"/>
  <c r="V79" i="83" s="1"/>
  <c r="U175" i="86"/>
  <c r="V175" i="86" s="1"/>
  <c r="U166" i="73"/>
  <c r="V166" i="73" s="1"/>
  <c r="T22" i="82"/>
  <c r="T97" i="82"/>
  <c r="U97" i="82"/>
  <c r="V97" i="82" s="1"/>
  <c r="T47" i="82"/>
  <c r="T72" i="82"/>
  <c r="H79" i="30"/>
  <c r="I79" i="30" s="1"/>
  <c r="U74" i="81"/>
  <c r="V74" i="81" s="1"/>
  <c r="T112" i="81"/>
  <c r="U112" i="81"/>
  <c r="V112" i="81" s="1"/>
  <c r="H224" i="76"/>
  <c r="I224" i="76" s="1"/>
  <c r="T41" i="86"/>
  <c r="U26" i="86"/>
  <c r="V26" i="86" s="1"/>
  <c r="H62" i="71"/>
  <c r="I62" i="71" s="1"/>
  <c r="U54" i="73"/>
  <c r="V54" i="73" s="1"/>
  <c r="H47" i="30"/>
  <c r="I47" i="30" s="1"/>
  <c r="H23" i="30"/>
  <c r="I23" i="30" s="1"/>
  <c r="T44" i="77"/>
  <c r="H160" i="68"/>
  <c r="I160" i="68" s="1"/>
  <c r="H165" i="68"/>
  <c r="I165" i="68" s="1"/>
  <c r="U175" i="74"/>
  <c r="V175" i="74" s="1"/>
  <c r="H47" i="67"/>
  <c r="I47" i="67" s="1"/>
  <c r="H122" i="67"/>
  <c r="I122" i="67" s="1"/>
  <c r="H67" i="67"/>
  <c r="I67" i="67" s="1"/>
  <c r="H125" i="68"/>
  <c r="I125" i="68" s="1"/>
  <c r="H53" i="69"/>
  <c r="I53" i="69" s="1"/>
  <c r="T63" i="72"/>
  <c r="U29" i="72"/>
  <c r="V29" i="72" s="1"/>
  <c r="T54" i="72"/>
  <c r="G124" i="67"/>
  <c r="H124" i="67"/>
  <c r="I124" i="67" s="1"/>
  <c r="H129" i="70"/>
  <c r="I129" i="70" s="1"/>
  <c r="U173" i="78"/>
  <c r="V173" i="78" s="1"/>
  <c r="U22" i="80"/>
  <c r="V22" i="80" s="1"/>
  <c r="T47" i="80"/>
  <c r="T41" i="75"/>
  <c r="G126" i="71"/>
  <c r="H126" i="71"/>
  <c r="I126" i="71" s="1"/>
  <c r="U103" i="81"/>
  <c r="V103" i="81" s="1"/>
  <c r="T103" i="81"/>
  <c r="H114" i="30"/>
  <c r="I114" i="30" s="1"/>
  <c r="G114" i="30"/>
  <c r="H172" i="71"/>
  <c r="I172" i="71" s="1"/>
  <c r="H170" i="71"/>
  <c r="I170" i="71" s="1"/>
  <c r="T123" i="73"/>
  <c r="U123" i="73"/>
  <c r="V123" i="73" s="1"/>
  <c r="F181" i="46"/>
  <c r="U170" i="82"/>
  <c r="V170" i="82" s="1"/>
  <c r="T119" i="75"/>
  <c r="U119" i="75"/>
  <c r="V119" i="75" s="1"/>
  <c r="U46" i="75"/>
  <c r="V46" i="75" s="1"/>
  <c r="U50" i="80"/>
  <c r="V50" i="80" s="1"/>
  <c r="H69" i="70"/>
  <c r="I69" i="70" s="1"/>
  <c r="T113" i="78"/>
  <c r="U113" i="78"/>
  <c r="V113" i="78" s="1"/>
  <c r="U26" i="78"/>
  <c r="V26" i="78" s="1"/>
  <c r="T51" i="78"/>
  <c r="U48" i="86"/>
  <c r="V48" i="86" s="1"/>
  <c r="H41" i="71"/>
  <c r="I41" i="71" s="1"/>
  <c r="G66" i="71"/>
  <c r="U219" i="75"/>
  <c r="V219" i="75" s="1"/>
  <c r="U73" i="86"/>
  <c r="V73" i="86" s="1"/>
  <c r="U48" i="78"/>
  <c r="V48" i="78" s="1"/>
  <c r="T48" i="78"/>
  <c r="H71" i="71"/>
  <c r="I71" i="71" s="1"/>
  <c r="H22" i="71"/>
  <c r="I22" i="71" s="1"/>
  <c r="H24" i="30"/>
  <c r="I24" i="30" s="1"/>
  <c r="G49" i="30"/>
  <c r="T114" i="81"/>
  <c r="U114" i="81"/>
  <c r="V114" i="81" s="1"/>
  <c r="H37" i="70"/>
  <c r="I37" i="70" s="1"/>
  <c r="U28" i="86"/>
  <c r="V28" i="86" s="1"/>
  <c r="U128" i="78"/>
  <c r="V128" i="78" s="1"/>
  <c r="T21" i="82"/>
  <c r="U21" i="82"/>
  <c r="V21" i="82" s="1"/>
  <c r="H54" i="30"/>
  <c r="I54" i="30" s="1"/>
  <c r="H42" i="70"/>
  <c r="I42" i="70" s="1"/>
  <c r="T67" i="73"/>
  <c r="U221" i="84"/>
  <c r="V221" i="84" s="1"/>
  <c r="T126" i="78"/>
  <c r="U126" i="78"/>
  <c r="V126" i="78" s="1"/>
  <c r="U75" i="80"/>
  <c r="V75" i="80" s="1"/>
  <c r="U226" i="80"/>
  <c r="V226" i="80" s="1"/>
  <c r="T124" i="78"/>
  <c r="U124" i="78"/>
  <c r="V124" i="78" s="1"/>
  <c r="H25" i="71"/>
  <c r="I25" i="71" s="1"/>
  <c r="T123" i="75"/>
  <c r="U123" i="75"/>
  <c r="V123" i="75" s="1"/>
  <c r="G111" i="30"/>
  <c r="H111" i="30"/>
  <c r="I111" i="30" s="1"/>
  <c r="H39" i="70"/>
  <c r="I39" i="70" s="1"/>
  <c r="T73" i="86"/>
  <c r="U27" i="78"/>
  <c r="V27" i="78" s="1"/>
  <c r="T52" i="78"/>
  <c r="T124" i="75"/>
  <c r="U124" i="75"/>
  <c r="V124" i="75" s="1"/>
  <c r="U28" i="73"/>
  <c r="V28" i="73" s="1"/>
  <c r="H38" i="70"/>
  <c r="I38" i="70" s="1"/>
  <c r="U117" i="78"/>
  <c r="V117" i="78" s="1"/>
  <c r="T117" i="78"/>
  <c r="H78" i="71"/>
  <c r="I78" i="71" s="1"/>
  <c r="G78" i="71"/>
  <c r="U122" i="77"/>
  <c r="V122" i="77" s="1"/>
  <c r="H72" i="69"/>
  <c r="I72" i="69" s="1"/>
  <c r="H49" i="69"/>
  <c r="I49" i="69" s="1"/>
  <c r="T72" i="74"/>
  <c r="U22" i="74"/>
  <c r="V22" i="74" s="1"/>
  <c r="H52" i="76"/>
  <c r="I52" i="76" s="1"/>
  <c r="U161" i="84"/>
  <c r="V161" i="84" s="1"/>
  <c r="U47" i="85"/>
  <c r="V47" i="85" s="1"/>
  <c r="T111" i="77"/>
  <c r="U111" i="77"/>
  <c r="V111" i="77" s="1"/>
  <c r="U73" i="77"/>
  <c r="V73" i="77" s="1"/>
  <c r="T48" i="77"/>
  <c r="H129" i="69"/>
  <c r="I129" i="69" s="1"/>
  <c r="G129" i="69"/>
  <c r="H54" i="67"/>
  <c r="I54" i="67" s="1"/>
  <c r="U165" i="83"/>
  <c r="V165" i="83" s="1"/>
  <c r="T46" i="77"/>
  <c r="U21" i="77"/>
  <c r="V21" i="77" s="1"/>
  <c r="T114" i="77"/>
  <c r="U114" i="77"/>
  <c r="V114" i="77" s="1"/>
  <c r="H64" i="69"/>
  <c r="I64" i="69" s="1"/>
  <c r="U49" i="84"/>
  <c r="V49" i="84" s="1"/>
  <c r="T23" i="72"/>
  <c r="U23" i="72"/>
  <c r="V23" i="72" s="1"/>
  <c r="U173" i="84"/>
  <c r="V173" i="84" s="1"/>
  <c r="T38" i="81"/>
  <c r="T28" i="82"/>
  <c r="U28" i="82"/>
  <c r="V28" i="82" s="1"/>
  <c r="H224" i="67"/>
  <c r="I224" i="67" s="1"/>
  <c r="U49" i="83"/>
  <c r="V49" i="83" s="1"/>
  <c r="U45" i="81"/>
  <c r="V45" i="81" s="1"/>
  <c r="U46" i="81"/>
  <c r="V46" i="81" s="1"/>
  <c r="U46" i="86"/>
  <c r="V46" i="86" s="1"/>
  <c r="U162" i="75"/>
  <c r="V162" i="75" s="1"/>
  <c r="T48" i="81"/>
  <c r="U23" i="81"/>
  <c r="V23" i="81" s="1"/>
  <c r="U50" i="81"/>
  <c r="V50" i="81" s="1"/>
  <c r="U161" i="82"/>
  <c r="V161" i="82" s="1"/>
  <c r="H26" i="30"/>
  <c r="I26" i="30" s="1"/>
  <c r="U225" i="77"/>
  <c r="V225" i="77" s="1"/>
  <c r="H64" i="71"/>
  <c r="I64" i="71" s="1"/>
  <c r="U50" i="75"/>
  <c r="V50" i="75" s="1"/>
  <c r="T76" i="82"/>
  <c r="U26" i="82"/>
  <c r="V26" i="82" s="1"/>
  <c r="G115" i="30"/>
  <c r="H115" i="30"/>
  <c r="I115" i="30" s="1"/>
  <c r="T40" i="81"/>
  <c r="H222" i="30"/>
  <c r="I222" i="30" s="1"/>
  <c r="U53" i="83"/>
  <c r="V53" i="83" s="1"/>
  <c r="T25" i="78"/>
  <c r="T100" i="78"/>
  <c r="U100" i="78"/>
  <c r="V100" i="78" s="1"/>
  <c r="U26" i="73"/>
  <c r="V26" i="73" s="1"/>
  <c r="U76" i="82"/>
  <c r="V76" i="82" s="1"/>
  <c r="G118" i="30"/>
  <c r="H118" i="30"/>
  <c r="I118" i="30" s="1"/>
  <c r="T126" i="81"/>
  <c r="U126" i="81"/>
  <c r="V126" i="81" s="1"/>
  <c r="U49" i="80"/>
  <c r="V49" i="80" s="1"/>
  <c r="U217" i="80"/>
  <c r="V217" i="80" s="1"/>
  <c r="U47" i="78"/>
  <c r="V47" i="78" s="1"/>
  <c r="T66" i="81"/>
  <c r="T102" i="83"/>
  <c r="U102" i="83"/>
  <c r="V102" i="83" s="1"/>
  <c r="T52" i="83"/>
  <c r="U161" i="78"/>
  <c r="V161" i="78" s="1"/>
  <c r="H63" i="71"/>
  <c r="I63" i="71" s="1"/>
  <c r="T111" i="75"/>
  <c r="U111" i="75"/>
  <c r="V111" i="75" s="1"/>
  <c r="U128" i="82"/>
  <c r="V128" i="82" s="1"/>
  <c r="H128" i="30"/>
  <c r="I128" i="30" s="1"/>
  <c r="U164" i="86"/>
  <c r="V164" i="86" s="1"/>
  <c r="U174" i="73"/>
  <c r="V174" i="73" s="1"/>
  <c r="G69" i="70"/>
  <c r="U47" i="83"/>
  <c r="V47" i="83" s="1"/>
  <c r="U127" i="73"/>
  <c r="V127" i="73" s="1"/>
  <c r="H49" i="30"/>
  <c r="I49" i="30" s="1"/>
  <c r="H162" i="30"/>
  <c r="I162" i="30" s="1"/>
  <c r="U26" i="81"/>
  <c r="V26" i="81" s="1"/>
  <c r="T26" i="81"/>
  <c r="U175" i="80"/>
  <c r="V175" i="80" s="1"/>
  <c r="U225" i="73"/>
  <c r="V225" i="73" s="1"/>
  <c r="T69" i="86"/>
  <c r="H122" i="71"/>
  <c r="I122" i="71" s="1"/>
  <c r="U129" i="75"/>
  <c r="V129" i="75" s="1"/>
  <c r="T129" i="75"/>
  <c r="U173" i="86"/>
  <c r="V173" i="86" s="1"/>
  <c r="T78" i="78"/>
  <c r="U28" i="78"/>
  <c r="V28" i="78" s="1"/>
  <c r="U113" i="75"/>
  <c r="V113" i="75" s="1"/>
  <c r="T113" i="75"/>
  <c r="U51" i="75"/>
  <c r="V51" i="75" s="1"/>
  <c r="U76" i="85"/>
  <c r="V76" i="85" s="1"/>
  <c r="T76" i="85"/>
  <c r="U77" i="74"/>
  <c r="V77" i="74" s="1"/>
  <c r="H68" i="67"/>
  <c r="I68" i="67" s="1"/>
  <c r="H75" i="68"/>
  <c r="I75" i="68" s="1"/>
  <c r="H48" i="68"/>
  <c r="I48" i="68" s="1"/>
  <c r="U21" i="72"/>
  <c r="V21" i="72" s="1"/>
  <c r="G113" i="67"/>
  <c r="H113" i="67"/>
  <c r="I113" i="67" s="1"/>
  <c r="G123" i="76"/>
  <c r="H123" i="76"/>
  <c r="I123" i="76" s="1"/>
  <c r="H164" i="76"/>
  <c r="I164" i="76" s="1"/>
  <c r="H175" i="76"/>
  <c r="I175" i="76" s="1"/>
  <c r="G126" i="68"/>
  <c r="H126" i="68"/>
  <c r="I126" i="68" s="1"/>
  <c r="H60" i="68"/>
  <c r="I60" i="68" s="1"/>
  <c r="U54" i="72"/>
  <c r="V54" i="72" s="1"/>
  <c r="H78" i="30"/>
  <c r="I78" i="30" s="1"/>
  <c r="U120" i="83"/>
  <c r="V120" i="83" s="1"/>
  <c r="T120" i="83"/>
  <c r="U221" i="86"/>
  <c r="V221" i="86" s="1"/>
  <c r="U214" i="86"/>
  <c r="V214" i="86" s="1"/>
  <c r="U174" i="86"/>
  <c r="V174" i="86" s="1"/>
  <c r="U48" i="81"/>
  <c r="V48" i="81" s="1"/>
  <c r="H54" i="71"/>
  <c r="I54" i="71" s="1"/>
  <c r="G119" i="30"/>
  <c r="H119" i="30"/>
  <c r="I119" i="30" s="1"/>
  <c r="U49" i="86"/>
  <c r="V49" i="86" s="1"/>
  <c r="T49" i="86"/>
  <c r="H73" i="70"/>
  <c r="I73" i="70" s="1"/>
  <c r="U54" i="82"/>
  <c r="V54" i="82" s="1"/>
  <c r="T54" i="82"/>
  <c r="G113" i="30"/>
  <c r="H113" i="30"/>
  <c r="I113" i="30" s="1"/>
  <c r="U111" i="81"/>
  <c r="V111" i="81" s="1"/>
  <c r="T111" i="81"/>
  <c r="U71" i="86"/>
  <c r="V71" i="86" s="1"/>
  <c r="G124" i="71"/>
  <c r="H124" i="71"/>
  <c r="I124" i="71" s="1"/>
  <c r="G79" i="71"/>
  <c r="H29" i="71"/>
  <c r="I29" i="71" s="1"/>
  <c r="U127" i="75"/>
  <c r="V127" i="75" s="1"/>
  <c r="T127" i="75"/>
  <c r="T50" i="75"/>
  <c r="U25" i="75"/>
  <c r="V25" i="75" s="1"/>
  <c r="U74" i="82"/>
  <c r="V74" i="82" s="1"/>
  <c r="H173" i="30"/>
  <c r="I173" i="30" s="1"/>
  <c r="U128" i="81"/>
  <c r="V128" i="81" s="1"/>
  <c r="U224" i="86"/>
  <c r="V224" i="86" s="1"/>
  <c r="H222" i="70"/>
  <c r="I222" i="70" s="1"/>
  <c r="U224" i="75"/>
  <c r="V224" i="75" s="1"/>
  <c r="U217" i="77"/>
  <c r="V217" i="77" s="1"/>
  <c r="U172" i="83"/>
  <c r="V172" i="83" s="1"/>
  <c r="U76" i="86"/>
  <c r="V76" i="86" s="1"/>
  <c r="T76" i="86"/>
  <c r="U52" i="78"/>
  <c r="V52" i="78" s="1"/>
  <c r="U121" i="75"/>
  <c r="V121" i="75" s="1"/>
  <c r="T121" i="75"/>
  <c r="T123" i="81"/>
  <c r="U123" i="81"/>
  <c r="V123" i="81" s="1"/>
  <c r="T113" i="81"/>
  <c r="U113" i="81"/>
  <c r="V113" i="81" s="1"/>
  <c r="U24" i="80"/>
  <c r="V24" i="80" s="1"/>
  <c r="U165" i="78"/>
  <c r="V165" i="78" s="1"/>
  <c r="T79" i="78"/>
  <c r="U29" i="78"/>
  <c r="V29" i="78" s="1"/>
  <c r="G79" i="30"/>
  <c r="H29" i="30"/>
  <c r="I29" i="30" s="1"/>
  <c r="U129" i="81"/>
  <c r="V129" i="81" s="1"/>
  <c r="T129" i="81"/>
  <c r="G15" i="30"/>
  <c r="G90" i="30"/>
  <c r="F204" i="30"/>
  <c r="H90" i="30"/>
  <c r="I90" i="30" s="1"/>
  <c r="T112" i="75"/>
  <c r="U112" i="75"/>
  <c r="V112" i="75" s="1"/>
  <c r="T126" i="75"/>
  <c r="U126" i="75"/>
  <c r="V126" i="75" s="1"/>
  <c r="T66" i="73"/>
  <c r="U172" i="81"/>
  <c r="V172" i="81" s="1"/>
  <c r="H40" i="70"/>
  <c r="I40" i="70" s="1"/>
  <c r="G40" i="70"/>
  <c r="U22" i="78"/>
  <c r="V22" i="78" s="1"/>
  <c r="T72" i="78"/>
  <c r="H114" i="71"/>
  <c r="I114" i="71" s="1"/>
  <c r="G114" i="71"/>
  <c r="H40" i="30"/>
  <c r="I40" i="30" s="1"/>
  <c r="G40" i="30"/>
  <c r="H21" i="70"/>
  <c r="I21" i="70" s="1"/>
  <c r="T73" i="73"/>
  <c r="U23" i="73"/>
  <c r="V23" i="73" s="1"/>
  <c r="U122" i="81"/>
  <c r="V122" i="81" s="1"/>
  <c r="T104" i="81"/>
  <c r="U104" i="81"/>
  <c r="V104" i="81" s="1"/>
  <c r="T79" i="81"/>
  <c r="U47" i="73"/>
  <c r="V47" i="73" s="1"/>
  <c r="H69" i="30"/>
  <c r="I69" i="30" s="1"/>
  <c r="H68" i="71"/>
  <c r="I68" i="71" s="1"/>
  <c r="U74" i="75"/>
  <c r="V74" i="75" s="1"/>
  <c r="T74" i="75"/>
  <c r="H44" i="70"/>
  <c r="I44" i="70" s="1"/>
  <c r="U76" i="78"/>
  <c r="V76" i="78" s="1"/>
  <c r="U78" i="78"/>
  <c r="V78" i="78" s="1"/>
  <c r="T51" i="75"/>
  <c r="U172" i="73"/>
  <c r="V172" i="73" s="1"/>
  <c r="U125" i="78"/>
  <c r="V125" i="78" s="1"/>
  <c r="H173" i="71"/>
  <c r="I173" i="71" s="1"/>
  <c r="U72" i="73"/>
  <c r="V72" i="73" s="1"/>
  <c r="U127" i="77"/>
  <c r="V127" i="77" s="1"/>
  <c r="H48" i="76"/>
  <c r="I48" i="76" s="1"/>
  <c r="G48" i="76"/>
  <c r="U21" i="84"/>
  <c r="V21" i="84" s="1"/>
  <c r="U113" i="77"/>
  <c r="V113" i="77" s="1"/>
  <c r="T113" i="77"/>
  <c r="H129" i="76"/>
  <c r="I129" i="76" s="1"/>
  <c r="G129" i="76"/>
  <c r="H121" i="68"/>
  <c r="I121" i="68" s="1"/>
  <c r="G121" i="68"/>
  <c r="U52" i="77"/>
  <c r="V52" i="77" s="1"/>
  <c r="T52" i="77"/>
  <c r="U25" i="72"/>
  <c r="V25" i="72" s="1"/>
  <c r="H79" i="68"/>
  <c r="I79" i="68" s="1"/>
  <c r="U173" i="85"/>
  <c r="V173" i="85" s="1"/>
  <c r="T24" i="78"/>
  <c r="T99" i="78"/>
  <c r="U99" i="78"/>
  <c r="V99" i="78" s="1"/>
  <c r="T111" i="78"/>
  <c r="U111" i="78"/>
  <c r="V111" i="78" s="1"/>
  <c r="U125" i="81"/>
  <c r="V125" i="81" s="1"/>
  <c r="U47" i="80"/>
  <c r="V47" i="80" s="1"/>
  <c r="U175" i="78"/>
  <c r="V175" i="78" s="1"/>
  <c r="U54" i="75"/>
  <c r="V54" i="75" s="1"/>
  <c r="U73" i="75"/>
  <c r="V73" i="75" s="1"/>
  <c r="T73" i="75"/>
  <c r="H75" i="30"/>
  <c r="I75" i="30" s="1"/>
  <c r="U52" i="81"/>
  <c r="V52" i="81" s="1"/>
  <c r="T52" i="81"/>
  <c r="H214" i="30"/>
  <c r="I214" i="30" s="1"/>
  <c r="H217" i="69"/>
  <c r="I217" i="69" s="1"/>
  <c r="U22" i="75"/>
  <c r="V22" i="75" s="1"/>
  <c r="T47" i="75"/>
  <c r="H22" i="30"/>
  <c r="I22" i="30" s="1"/>
  <c r="G47" i="30"/>
  <c r="T118" i="75"/>
  <c r="U118" i="75"/>
  <c r="V118" i="75" s="1"/>
  <c r="U75" i="81"/>
  <c r="V75" i="81" s="1"/>
  <c r="T36" i="80"/>
  <c r="H220" i="70"/>
  <c r="I220" i="70" s="1"/>
  <c r="H79" i="71"/>
  <c r="I79" i="71" s="1"/>
  <c r="T27" i="75"/>
  <c r="U27" i="75"/>
  <c r="V27" i="75" s="1"/>
  <c r="T24" i="82"/>
  <c r="U24" i="82"/>
  <c r="V24" i="82" s="1"/>
  <c r="U72" i="81"/>
  <c r="V72" i="81" s="1"/>
  <c r="T72" i="81"/>
  <c r="U162" i="73"/>
  <c r="V162" i="73" s="1"/>
  <c r="G124" i="30"/>
  <c r="H124" i="30"/>
  <c r="I124" i="30" s="1"/>
  <c r="U76" i="80"/>
  <c r="V76" i="80" s="1"/>
  <c r="U172" i="78"/>
  <c r="V172" i="78" s="1"/>
  <c r="U24" i="73"/>
  <c r="V24" i="73" s="1"/>
  <c r="U78" i="80"/>
  <c r="V78" i="80" s="1"/>
  <c r="U53" i="80"/>
  <c r="V53" i="80" s="1"/>
  <c r="T115" i="75"/>
  <c r="U115" i="75"/>
  <c r="V115" i="75" s="1"/>
  <c r="T119" i="81"/>
  <c r="U119" i="81"/>
  <c r="V119" i="81" s="1"/>
  <c r="T75" i="80"/>
  <c r="U25" i="80"/>
  <c r="V25" i="80" s="1"/>
  <c r="G73" i="70"/>
  <c r="G64" i="71"/>
  <c r="U125" i="75"/>
  <c r="V125" i="75" s="1"/>
  <c r="T65" i="80"/>
  <c r="U72" i="86"/>
  <c r="V72" i="86" s="1"/>
  <c r="U114" i="75"/>
  <c r="V114" i="75" s="1"/>
  <c r="T114" i="75"/>
  <c r="T41" i="73"/>
  <c r="H123" i="30"/>
  <c r="I123" i="30" s="1"/>
  <c r="G123" i="30"/>
  <c r="T117" i="81"/>
  <c r="U117" i="81"/>
  <c r="V117" i="81" s="1"/>
  <c r="H43" i="70"/>
  <c r="I43" i="70" s="1"/>
  <c r="U78" i="72"/>
  <c r="V78" i="72" s="1"/>
  <c r="F171" i="46"/>
  <c r="U170" i="72"/>
  <c r="V170" i="72" s="1"/>
  <c r="U74" i="77"/>
  <c r="V74" i="77" s="1"/>
  <c r="T74" i="77"/>
  <c r="H124" i="69"/>
  <c r="I124" i="69" s="1"/>
  <c r="G124" i="69"/>
  <c r="G64" i="76"/>
  <c r="G67" i="30"/>
  <c r="T21" i="83"/>
  <c r="T96" i="83"/>
  <c r="U96" i="83"/>
  <c r="V96" i="83" s="1"/>
  <c r="T71" i="83"/>
  <c r="T48" i="74"/>
  <c r="U23" i="74"/>
  <c r="V23" i="74" s="1"/>
  <c r="T121" i="85"/>
  <c r="U121" i="85"/>
  <c r="V121" i="85" s="1"/>
  <c r="T50" i="77"/>
  <c r="U25" i="77"/>
  <c r="V25" i="77" s="1"/>
  <c r="H26" i="69"/>
  <c r="I26" i="69" s="1"/>
  <c r="G117" i="67"/>
  <c r="H117" i="67"/>
  <c r="I117" i="67" s="1"/>
  <c r="H127" i="68"/>
  <c r="I127" i="68" s="1"/>
  <c r="H223" i="68"/>
  <c r="I223" i="68" s="1"/>
  <c r="U161" i="85"/>
  <c r="V161" i="85" s="1"/>
  <c r="T72" i="83"/>
  <c r="U161" i="83"/>
  <c r="V161" i="83" s="1"/>
  <c r="T68" i="80"/>
  <c r="U224" i="77"/>
  <c r="V224" i="77" s="1"/>
  <c r="U220" i="77"/>
  <c r="V220" i="77" s="1"/>
  <c r="U54" i="80"/>
  <c r="V54" i="80" s="1"/>
  <c r="T54" i="80"/>
  <c r="U165" i="75"/>
  <c r="V165" i="75" s="1"/>
  <c r="U166" i="81"/>
  <c r="V166" i="81" s="1"/>
  <c r="H76" i="30"/>
  <c r="I76" i="30" s="1"/>
  <c r="U124" i="81"/>
  <c r="V124" i="81" s="1"/>
  <c r="T124" i="81"/>
  <c r="U127" i="78"/>
  <c r="V127" i="78" s="1"/>
  <c r="T36" i="78"/>
  <c r="T72" i="73"/>
  <c r="U22" i="73"/>
  <c r="V22" i="73" s="1"/>
  <c r="H41" i="30"/>
  <c r="I41" i="30" s="1"/>
  <c r="H221" i="30"/>
  <c r="I221" i="30" s="1"/>
  <c r="U216" i="73"/>
  <c r="V216" i="73" s="1"/>
  <c r="H52" i="71"/>
  <c r="I52" i="71" s="1"/>
  <c r="H99" i="71"/>
  <c r="I99" i="71" s="1"/>
  <c r="G99" i="71"/>
  <c r="G74" i="71"/>
  <c r="G126" i="30"/>
  <c r="H126" i="30"/>
  <c r="I126" i="30" s="1"/>
  <c r="H65" i="70"/>
  <c r="I65" i="70" s="1"/>
  <c r="G65" i="70"/>
  <c r="T64" i="78"/>
  <c r="U75" i="73"/>
  <c r="V75" i="73" s="1"/>
  <c r="H74" i="30"/>
  <c r="I74" i="30" s="1"/>
  <c r="U166" i="83"/>
  <c r="V166" i="83" s="1"/>
  <c r="U49" i="75"/>
  <c r="V49" i="75" s="1"/>
  <c r="T49" i="75"/>
  <c r="U25" i="73"/>
  <c r="V25" i="73" s="1"/>
  <c r="T75" i="73"/>
  <c r="H73" i="30"/>
  <c r="I73" i="30" s="1"/>
  <c r="H52" i="30"/>
  <c r="I52" i="30" s="1"/>
  <c r="U215" i="75"/>
  <c r="V215" i="75" s="1"/>
  <c r="G123" i="71"/>
  <c r="H123" i="71"/>
  <c r="I123" i="71" s="1"/>
  <c r="U175" i="75"/>
  <c r="V175" i="75" s="1"/>
  <c r="U73" i="73"/>
  <c r="V73" i="73" s="1"/>
  <c r="G65" i="30"/>
  <c r="H22" i="70"/>
  <c r="I22" i="70" s="1"/>
  <c r="T116" i="78"/>
  <c r="U116" i="78"/>
  <c r="V116" i="78" s="1"/>
  <c r="T75" i="78"/>
  <c r="U25" i="82"/>
  <c r="V25" i="82" s="1"/>
  <c r="T29" i="82"/>
  <c r="U222" i="86"/>
  <c r="V222" i="86" s="1"/>
  <c r="T72" i="86"/>
  <c r="G121" i="30"/>
  <c r="H121" i="30"/>
  <c r="I121" i="30" s="1"/>
  <c r="U25" i="86"/>
  <c r="V25" i="86" s="1"/>
  <c r="U72" i="78"/>
  <c r="V72" i="78" s="1"/>
  <c r="H36" i="30"/>
  <c r="I36" i="30" s="1"/>
  <c r="G36" i="30"/>
  <c r="H162" i="70"/>
  <c r="I162" i="70" s="1"/>
  <c r="G61" i="70"/>
  <c r="U216" i="84"/>
  <c r="V216" i="84" s="1"/>
  <c r="U46" i="78"/>
  <c r="V46" i="78" s="1"/>
  <c r="T46" i="78"/>
  <c r="H47" i="71"/>
  <c r="I47" i="71" s="1"/>
  <c r="G47" i="71"/>
  <c r="G21" i="71"/>
  <c r="H21" i="71"/>
  <c r="I21" i="71" s="1"/>
  <c r="U162" i="86"/>
  <c r="V162" i="86" s="1"/>
  <c r="T111" i="73"/>
  <c r="U111" i="73"/>
  <c r="V111" i="73" s="1"/>
  <c r="T79" i="73"/>
  <c r="U29" i="73"/>
  <c r="V29" i="73" s="1"/>
  <c r="U54" i="81"/>
  <c r="V54" i="81" s="1"/>
  <c r="T54" i="81"/>
  <c r="H63" i="70"/>
  <c r="I63" i="70" s="1"/>
  <c r="T46" i="85"/>
  <c r="U21" i="85"/>
  <c r="V21" i="85" s="1"/>
  <c r="U54" i="77"/>
  <c r="V54" i="77" s="1"/>
  <c r="G27" i="67"/>
  <c r="G102" i="67"/>
  <c r="H102" i="67"/>
  <c r="I102" i="67" s="1"/>
  <c r="G116" i="76"/>
  <c r="H116" i="76"/>
  <c r="I116" i="76" s="1"/>
  <c r="G11" i="30"/>
  <c r="G68" i="69"/>
  <c r="H47" i="69"/>
  <c r="I47" i="69" s="1"/>
  <c r="T22" i="84"/>
  <c r="U22" i="84"/>
  <c r="V22" i="84" s="1"/>
  <c r="T61" i="72"/>
  <c r="H51" i="76"/>
  <c r="I51" i="76" s="1"/>
  <c r="T63" i="83"/>
  <c r="T118" i="85"/>
  <c r="U118" i="85"/>
  <c r="V118" i="85" s="1"/>
  <c r="T63" i="78"/>
  <c r="T61" i="86"/>
  <c r="U78" i="75"/>
  <c r="V78" i="75" s="1"/>
  <c r="U79" i="73"/>
  <c r="V79" i="73" s="1"/>
  <c r="T99" i="86"/>
  <c r="U99" i="86"/>
  <c r="V99" i="86" s="1"/>
  <c r="U164" i="80"/>
  <c r="V164" i="80" s="1"/>
  <c r="U172" i="86"/>
  <c r="V172" i="86" s="1"/>
  <c r="U172" i="75"/>
  <c r="V172" i="75" s="1"/>
  <c r="H111" i="71"/>
  <c r="I111" i="71" s="1"/>
  <c r="G111" i="71"/>
  <c r="H162" i="71"/>
  <c r="I162" i="71" s="1"/>
  <c r="U174" i="80"/>
  <c r="V174" i="80" s="1"/>
  <c r="H50" i="70"/>
  <c r="I50" i="70" s="1"/>
  <c r="G50" i="70"/>
  <c r="H27" i="70"/>
  <c r="I27" i="70" s="1"/>
  <c r="U219" i="80"/>
  <c r="V219" i="80" s="1"/>
  <c r="U51" i="83"/>
  <c r="V51" i="83" s="1"/>
  <c r="U49" i="78"/>
  <c r="V49" i="78" s="1"/>
  <c r="T49" i="78"/>
  <c r="U175" i="82"/>
  <c r="V175" i="82" s="1"/>
  <c r="H63" i="30"/>
  <c r="I63" i="30" s="1"/>
  <c r="G29" i="70"/>
  <c r="G104" i="70"/>
  <c r="H104" i="70"/>
  <c r="I104" i="70" s="1"/>
  <c r="G79" i="70"/>
  <c r="G54" i="70"/>
  <c r="U217" i="82"/>
  <c r="V217" i="82" s="1"/>
  <c r="H223" i="76"/>
  <c r="I223" i="76" s="1"/>
  <c r="T29" i="86"/>
  <c r="U29" i="86"/>
  <c r="V29" i="86" s="1"/>
  <c r="H166" i="71"/>
  <c r="I166" i="71" s="1"/>
  <c r="T36" i="82"/>
  <c r="H62" i="30"/>
  <c r="I62" i="30" s="1"/>
  <c r="T115" i="81"/>
  <c r="U115" i="81"/>
  <c r="V115" i="81" s="1"/>
  <c r="T75" i="81"/>
  <c r="U112" i="78"/>
  <c r="V112" i="78" s="1"/>
  <c r="T112" i="78"/>
  <c r="H40" i="71"/>
  <c r="I40" i="71" s="1"/>
  <c r="T117" i="75"/>
  <c r="U117" i="75"/>
  <c r="V117" i="75" s="1"/>
  <c r="U24" i="81"/>
  <c r="V24" i="81" s="1"/>
  <c r="U172" i="80"/>
  <c r="V172" i="80" s="1"/>
  <c r="H26" i="70"/>
  <c r="I26" i="70" s="1"/>
  <c r="T115" i="78"/>
  <c r="U115" i="78"/>
  <c r="V115" i="78" s="1"/>
  <c r="U51" i="78"/>
  <c r="V51" i="78" s="1"/>
  <c r="H165" i="30"/>
  <c r="I165" i="30" s="1"/>
  <c r="T40" i="83"/>
  <c r="T24" i="86"/>
  <c r="U51" i="81"/>
  <c r="V51" i="81" s="1"/>
  <c r="T77" i="83"/>
  <c r="T69" i="83"/>
  <c r="U71" i="81"/>
  <c r="V71" i="81" s="1"/>
  <c r="U162" i="81"/>
  <c r="V162" i="81" s="1"/>
  <c r="H173" i="70"/>
  <c r="I173" i="70" s="1"/>
  <c r="H43" i="71"/>
  <c r="I43" i="71" s="1"/>
  <c r="G68" i="71"/>
  <c r="U79" i="75"/>
  <c r="V79" i="75" s="1"/>
  <c r="T27" i="73"/>
  <c r="T102" i="73"/>
  <c r="U102" i="73"/>
  <c r="V102" i="73" s="1"/>
  <c r="H46" i="30"/>
  <c r="I46" i="30" s="1"/>
  <c r="U50" i="85"/>
  <c r="V50" i="85" s="1"/>
  <c r="T50" i="85"/>
  <c r="H162" i="67"/>
  <c r="I162" i="67" s="1"/>
  <c r="G118" i="69"/>
  <c r="H118" i="69"/>
  <c r="I118" i="69" s="1"/>
  <c r="G98" i="67"/>
  <c r="H98" i="67"/>
  <c r="I98" i="67" s="1"/>
  <c r="G23" i="67"/>
  <c r="G117" i="68"/>
  <c r="H117" i="68"/>
  <c r="I117" i="68" s="1"/>
  <c r="U170" i="84"/>
  <c r="V170" i="84" s="1"/>
  <c r="F183" i="46"/>
  <c r="T65" i="74"/>
  <c r="G123" i="67"/>
  <c r="H123" i="67"/>
  <c r="I123" i="67" s="1"/>
  <c r="G121" i="76"/>
  <c r="H121" i="76"/>
  <c r="I121" i="76" s="1"/>
  <c r="U71" i="84"/>
  <c r="V71" i="84" s="1"/>
  <c r="U73" i="85"/>
  <c r="V73" i="85" s="1"/>
  <c r="H20" i="67"/>
  <c r="I20" i="67" s="1"/>
  <c r="H71" i="69"/>
  <c r="I71" i="69" s="1"/>
  <c r="H61" i="69"/>
  <c r="I61" i="69" s="1"/>
  <c r="H72" i="76"/>
  <c r="I72" i="76" s="1"/>
  <c r="G72" i="76"/>
  <c r="G118" i="68"/>
  <c r="H118" i="68"/>
  <c r="I118" i="68" s="1"/>
  <c r="T120" i="74"/>
  <c r="U120" i="74"/>
  <c r="V120" i="74" s="1"/>
  <c r="H164" i="70"/>
  <c r="I164" i="70" s="1"/>
  <c r="H73" i="67"/>
  <c r="I73" i="67" s="1"/>
  <c r="G73" i="67"/>
  <c r="U78" i="84"/>
  <c r="V78" i="84" s="1"/>
  <c r="H122" i="69"/>
  <c r="I122" i="69" s="1"/>
  <c r="U174" i="74"/>
  <c r="V174" i="74" s="1"/>
  <c r="H128" i="67"/>
  <c r="I128" i="67" s="1"/>
  <c r="H36" i="67"/>
  <c r="I36" i="67" s="1"/>
  <c r="H161" i="68"/>
  <c r="I161" i="68" s="1"/>
  <c r="T126" i="77"/>
  <c r="U126" i="77"/>
  <c r="V126" i="77" s="1"/>
  <c r="H48" i="69"/>
  <c r="I48" i="69" s="1"/>
  <c r="H40" i="68"/>
  <c r="I40" i="68" s="1"/>
  <c r="U163" i="75"/>
  <c r="V163" i="75" s="1"/>
  <c r="U54" i="85"/>
  <c r="V54" i="85" s="1"/>
  <c r="T54" i="85"/>
  <c r="T123" i="77"/>
  <c r="U123" i="77"/>
  <c r="V123" i="77" s="1"/>
  <c r="H166" i="69"/>
  <c r="I166" i="69" s="1"/>
  <c r="H24" i="69"/>
  <c r="I24" i="69" s="1"/>
  <c r="G74" i="69"/>
  <c r="U78" i="74"/>
  <c r="V78" i="74" s="1"/>
  <c r="H51" i="67"/>
  <c r="I51" i="67" s="1"/>
  <c r="G37" i="76"/>
  <c r="H65" i="68"/>
  <c r="I65" i="68" s="1"/>
  <c r="U161" i="77"/>
  <c r="V161" i="77" s="1"/>
  <c r="H72" i="67"/>
  <c r="I72" i="67" s="1"/>
  <c r="G126" i="76"/>
  <c r="H126" i="76"/>
  <c r="I126" i="76" s="1"/>
  <c r="H68" i="68"/>
  <c r="I68" i="68" s="1"/>
  <c r="U46" i="85"/>
  <c r="V46" i="85" s="1"/>
  <c r="H49" i="76"/>
  <c r="I49" i="76" s="1"/>
  <c r="H52" i="68"/>
  <c r="I52" i="68" s="1"/>
  <c r="U165" i="84"/>
  <c r="V165" i="84" s="1"/>
  <c r="U173" i="83"/>
  <c r="V173" i="83" s="1"/>
  <c r="G113" i="69"/>
  <c r="H113" i="69"/>
  <c r="I113" i="69" s="1"/>
  <c r="U52" i="74"/>
  <c r="V52" i="74" s="1"/>
  <c r="H77" i="67"/>
  <c r="I77" i="67" s="1"/>
  <c r="G77" i="67"/>
  <c r="H77" i="68"/>
  <c r="I77" i="68" s="1"/>
  <c r="G48" i="68"/>
  <c r="H23" i="68"/>
  <c r="I23" i="68" s="1"/>
  <c r="U72" i="84"/>
  <c r="V72" i="84" s="1"/>
  <c r="T112" i="77"/>
  <c r="U112" i="77"/>
  <c r="V112" i="77" s="1"/>
  <c r="U50" i="77"/>
  <c r="V50" i="77" s="1"/>
  <c r="H78" i="67"/>
  <c r="I78" i="67" s="1"/>
  <c r="G111" i="68"/>
  <c r="H111" i="68"/>
  <c r="I111" i="68" s="1"/>
  <c r="G112" i="69"/>
  <c r="H112" i="69"/>
  <c r="I112" i="69" s="1"/>
  <c r="H52" i="67"/>
  <c r="I52" i="67" s="1"/>
  <c r="G52" i="67"/>
  <c r="G71" i="68"/>
  <c r="H21" i="68"/>
  <c r="I21" i="68" s="1"/>
  <c r="U76" i="84"/>
  <c r="V76" i="84" s="1"/>
  <c r="U24" i="84"/>
  <c r="V24" i="84" s="1"/>
  <c r="U173" i="81"/>
  <c r="V173" i="81" s="1"/>
  <c r="T76" i="80"/>
  <c r="U26" i="80"/>
  <c r="V26" i="80" s="1"/>
  <c r="G28" i="70"/>
  <c r="H28" i="70"/>
  <c r="I28" i="70" s="1"/>
  <c r="U46" i="77"/>
  <c r="V46" i="77" s="1"/>
  <c r="G123" i="69"/>
  <c r="H123" i="69"/>
  <c r="I123" i="69" s="1"/>
  <c r="G115" i="67"/>
  <c r="H115" i="67"/>
  <c r="I115" i="67" s="1"/>
  <c r="H175" i="67"/>
  <c r="I175" i="67" s="1"/>
  <c r="H54" i="68"/>
  <c r="I54" i="68" s="1"/>
  <c r="U164" i="82"/>
  <c r="V164" i="82" s="1"/>
  <c r="U28" i="72"/>
  <c r="V28" i="72" s="1"/>
  <c r="U161" i="74"/>
  <c r="V161" i="74" s="1"/>
  <c r="H129" i="68"/>
  <c r="I129" i="68" s="1"/>
  <c r="G129" i="68"/>
  <c r="U163" i="81"/>
  <c r="V163" i="81" s="1"/>
  <c r="U223" i="75"/>
  <c r="V223" i="75" s="1"/>
  <c r="U46" i="72"/>
  <c r="V46" i="72" s="1"/>
  <c r="T121" i="77"/>
  <c r="U121" i="77"/>
  <c r="V121" i="77" s="1"/>
  <c r="G47" i="69"/>
  <c r="H22" i="69"/>
  <c r="I22" i="69" s="1"/>
  <c r="G116" i="67"/>
  <c r="H116" i="67"/>
  <c r="I116" i="67" s="1"/>
  <c r="G49" i="76"/>
  <c r="G54" i="68"/>
  <c r="H29" i="68"/>
  <c r="I29" i="68" s="1"/>
  <c r="H38" i="69"/>
  <c r="I38" i="69" s="1"/>
  <c r="U73" i="74"/>
  <c r="V73" i="74" s="1"/>
  <c r="H64" i="68"/>
  <c r="I64" i="68" s="1"/>
  <c r="U46" i="84"/>
  <c r="V46" i="84" s="1"/>
  <c r="H215" i="67"/>
  <c r="I215" i="67" s="1"/>
  <c r="H36" i="69"/>
  <c r="I36" i="69" s="1"/>
  <c r="H42" i="67"/>
  <c r="I42" i="67" s="1"/>
  <c r="U48" i="85"/>
  <c r="V48" i="85" s="1"/>
  <c r="U22" i="72"/>
  <c r="V22" i="72" s="1"/>
  <c r="T119" i="77"/>
  <c r="U119" i="77"/>
  <c r="V119" i="77" s="1"/>
  <c r="U79" i="77"/>
  <c r="V79" i="77" s="1"/>
  <c r="G119" i="68"/>
  <c r="H119" i="68"/>
  <c r="I119" i="68" s="1"/>
  <c r="U221" i="73"/>
  <c r="V221" i="73" s="1"/>
  <c r="U53" i="85"/>
  <c r="V53" i="85" s="1"/>
  <c r="U73" i="81"/>
  <c r="V73" i="81" s="1"/>
  <c r="H226" i="67"/>
  <c r="I226" i="67" s="1"/>
  <c r="G124" i="70"/>
  <c r="H124" i="70"/>
  <c r="I124" i="70" s="1"/>
  <c r="H166" i="68"/>
  <c r="I166" i="68" s="1"/>
  <c r="U22" i="85"/>
  <c r="V22" i="85" s="1"/>
  <c r="T47" i="85"/>
  <c r="U129" i="77"/>
  <c r="V129" i="77" s="1"/>
  <c r="T129" i="77"/>
  <c r="T72" i="77"/>
  <c r="U22" i="77"/>
  <c r="V22" i="77" s="1"/>
  <c r="U50" i="74"/>
  <c r="V50" i="74" s="1"/>
  <c r="G126" i="67"/>
  <c r="H126" i="67"/>
  <c r="I126" i="67" s="1"/>
  <c r="H74" i="68"/>
  <c r="I74" i="68" s="1"/>
  <c r="T120" i="84"/>
  <c r="U120" i="84"/>
  <c r="V120" i="84" s="1"/>
  <c r="U110" i="74"/>
  <c r="V110" i="74" s="1"/>
  <c r="T110" i="74"/>
  <c r="G111" i="69"/>
  <c r="H111" i="69"/>
  <c r="I111" i="69" s="1"/>
  <c r="G112" i="67"/>
  <c r="H112" i="67"/>
  <c r="I112" i="67" s="1"/>
  <c r="H54" i="76"/>
  <c r="I54" i="76" s="1"/>
  <c r="G54" i="76"/>
  <c r="G42" i="76"/>
  <c r="G73" i="69"/>
  <c r="H23" i="69"/>
  <c r="I23" i="69" s="1"/>
  <c r="H48" i="67"/>
  <c r="I48" i="67" s="1"/>
  <c r="G48" i="67"/>
  <c r="G53" i="67"/>
  <c r="H28" i="67"/>
  <c r="I28" i="67" s="1"/>
  <c r="G61" i="76"/>
  <c r="U174" i="77"/>
  <c r="V174" i="77" s="1"/>
  <c r="H25" i="69"/>
  <c r="I25" i="69" s="1"/>
  <c r="G119" i="67"/>
  <c r="H119" i="67"/>
  <c r="I119" i="67" s="1"/>
  <c r="H50" i="67"/>
  <c r="I50" i="67" s="1"/>
  <c r="U217" i="85"/>
  <c r="V217" i="85" s="1"/>
  <c r="U73" i="72"/>
  <c r="V73" i="72" s="1"/>
  <c r="H128" i="68"/>
  <c r="I128" i="68" s="1"/>
  <c r="U72" i="83"/>
  <c r="V72" i="83" s="1"/>
  <c r="H53" i="76"/>
  <c r="I53" i="76" s="1"/>
  <c r="G51" i="76"/>
  <c r="H26" i="76"/>
  <c r="I26" i="76" s="1"/>
  <c r="H37" i="68"/>
  <c r="I37" i="68" s="1"/>
  <c r="U128" i="85"/>
  <c r="V128" i="85" s="1"/>
  <c r="H48" i="30"/>
  <c r="I48" i="30" s="1"/>
  <c r="H27" i="30"/>
  <c r="I27" i="30" s="1"/>
  <c r="U121" i="81"/>
  <c r="V121" i="81" s="1"/>
  <c r="T121" i="81"/>
  <c r="T69" i="80"/>
  <c r="H163" i="30"/>
  <c r="I163" i="30" s="1"/>
  <c r="H128" i="71"/>
  <c r="I128" i="71" s="1"/>
  <c r="G110" i="79"/>
  <c r="H110" i="79"/>
  <c r="I110" i="79" s="1"/>
  <c r="U120" i="86"/>
  <c r="V120" i="86" s="1"/>
  <c r="T120" i="86"/>
  <c r="H172" i="69"/>
  <c r="I172" i="69" s="1"/>
  <c r="H170" i="69"/>
  <c r="I170" i="69" s="1"/>
  <c r="U25" i="74"/>
  <c r="V25" i="74" s="1"/>
  <c r="H79" i="76"/>
  <c r="I79" i="76" s="1"/>
  <c r="G79" i="76"/>
  <c r="G123" i="68"/>
  <c r="H123" i="68"/>
  <c r="I123" i="68" s="1"/>
  <c r="H27" i="68"/>
  <c r="I27" i="68" s="1"/>
  <c r="G52" i="68"/>
  <c r="H173" i="68"/>
  <c r="I173" i="68" s="1"/>
  <c r="U26" i="84"/>
  <c r="V26" i="84" s="1"/>
  <c r="T110" i="86"/>
  <c r="U110" i="86"/>
  <c r="V110" i="86" s="1"/>
  <c r="H115" i="69"/>
  <c r="I115" i="69" s="1"/>
  <c r="G115" i="69"/>
  <c r="U72" i="74"/>
  <c r="V72" i="74" s="1"/>
  <c r="H75" i="76"/>
  <c r="I75" i="76" s="1"/>
  <c r="H26" i="68"/>
  <c r="I26" i="68" s="1"/>
  <c r="G76" i="68"/>
  <c r="T120" i="80"/>
  <c r="U120" i="80"/>
  <c r="V120" i="80" s="1"/>
  <c r="H115" i="70"/>
  <c r="I115" i="70" s="1"/>
  <c r="G115" i="70"/>
  <c r="U166" i="85"/>
  <c r="V166" i="85" s="1"/>
  <c r="U74" i="72"/>
  <c r="V74" i="72" s="1"/>
  <c r="U215" i="85"/>
  <c r="V215" i="85" s="1"/>
  <c r="U71" i="72"/>
  <c r="V71" i="72" s="1"/>
  <c r="U128" i="77"/>
  <c r="V128" i="77" s="1"/>
  <c r="T51" i="77"/>
  <c r="U26" i="77"/>
  <c r="V26" i="77" s="1"/>
  <c r="T51" i="74"/>
  <c r="U26" i="74"/>
  <c r="V26" i="74" s="1"/>
  <c r="G38" i="76"/>
  <c r="H22" i="68"/>
  <c r="I22" i="68" s="1"/>
  <c r="G22" i="68"/>
  <c r="U219" i="86"/>
  <c r="V219" i="86" s="1"/>
  <c r="H218" i="67"/>
  <c r="I218" i="67" s="1"/>
  <c r="H63" i="69"/>
  <c r="I63" i="69" s="1"/>
  <c r="H76" i="68"/>
  <c r="I76" i="68" s="1"/>
  <c r="H218" i="69"/>
  <c r="I218" i="69" s="1"/>
  <c r="U24" i="85"/>
  <c r="V24" i="85" s="1"/>
  <c r="T24" i="85"/>
  <c r="U165" i="74"/>
  <c r="V165" i="74" s="1"/>
  <c r="G112" i="68"/>
  <c r="H112" i="68"/>
  <c r="I112" i="68" s="1"/>
  <c r="U54" i="84"/>
  <c r="V54" i="84" s="1"/>
  <c r="U23" i="84"/>
  <c r="V23" i="84" s="1"/>
  <c r="T23" i="84"/>
  <c r="U174" i="85"/>
  <c r="V174" i="85" s="1"/>
  <c r="U50" i="72"/>
  <c r="V50" i="72" s="1"/>
  <c r="T115" i="77"/>
  <c r="U115" i="77"/>
  <c r="V115" i="77" s="1"/>
  <c r="U48" i="74"/>
  <c r="V48" i="74" s="1"/>
  <c r="H75" i="67"/>
  <c r="I75" i="67" s="1"/>
  <c r="H76" i="67"/>
  <c r="I76" i="67" s="1"/>
  <c r="H174" i="67"/>
  <c r="I174" i="67" s="1"/>
  <c r="U226" i="74"/>
  <c r="V226" i="74" s="1"/>
  <c r="U216" i="77"/>
  <c r="V216" i="77" s="1"/>
  <c r="U48" i="77"/>
  <c r="V48" i="77" s="1"/>
  <c r="H50" i="69"/>
  <c r="I50" i="69" s="1"/>
  <c r="H29" i="69"/>
  <c r="I29" i="69" s="1"/>
  <c r="H79" i="67"/>
  <c r="I79" i="67" s="1"/>
  <c r="G124" i="76"/>
  <c r="H124" i="76"/>
  <c r="I124" i="76" s="1"/>
  <c r="H174" i="68"/>
  <c r="I174" i="68" s="1"/>
  <c r="H163" i="68"/>
  <c r="I163" i="68" s="1"/>
  <c r="U120" i="72"/>
  <c r="V120" i="72" s="1"/>
  <c r="T120" i="72"/>
  <c r="H75" i="69"/>
  <c r="I75" i="69" s="1"/>
  <c r="H66" i="69"/>
  <c r="I66" i="69" s="1"/>
  <c r="H162" i="76"/>
  <c r="I162" i="76" s="1"/>
  <c r="H170" i="68"/>
  <c r="I170" i="68" s="1"/>
  <c r="H172" i="68"/>
  <c r="I172" i="68" s="1"/>
  <c r="U173" i="77"/>
  <c r="V173" i="77" s="1"/>
  <c r="H25" i="67"/>
  <c r="I25" i="67" s="1"/>
  <c r="G75" i="67"/>
  <c r="G113" i="68"/>
  <c r="H113" i="68"/>
  <c r="I113" i="68" s="1"/>
  <c r="U25" i="84"/>
  <c r="V25" i="84" s="1"/>
  <c r="T50" i="84"/>
  <c r="T67" i="85"/>
  <c r="H74" i="69"/>
  <c r="I74" i="69" s="1"/>
  <c r="H46" i="67"/>
  <c r="I46" i="67" s="1"/>
  <c r="H63" i="68"/>
  <c r="I63" i="68" s="1"/>
  <c r="U163" i="78"/>
  <c r="V163" i="78" s="1"/>
  <c r="T53" i="83"/>
  <c r="U28" i="83"/>
  <c r="V28" i="83" s="1"/>
  <c r="U51" i="72"/>
  <c r="V51" i="72" s="1"/>
  <c r="T51" i="72"/>
  <c r="H50" i="30"/>
  <c r="I50" i="30" s="1"/>
  <c r="G50" i="30"/>
  <c r="T23" i="80"/>
  <c r="U23" i="80"/>
  <c r="V23" i="80" s="1"/>
  <c r="H222" i="69"/>
  <c r="I222" i="69" s="1"/>
  <c r="T110" i="82"/>
  <c r="U110" i="82"/>
  <c r="V110" i="82" s="1"/>
  <c r="T110" i="80"/>
  <c r="U110" i="80"/>
  <c r="V110" i="80" s="1"/>
  <c r="U71" i="77"/>
  <c r="V71" i="77" s="1"/>
  <c r="T71" i="77"/>
  <c r="G76" i="67"/>
  <c r="H46" i="68"/>
  <c r="I46" i="68" s="1"/>
  <c r="U51" i="85"/>
  <c r="V51" i="85" s="1"/>
  <c r="T51" i="85"/>
  <c r="T53" i="85"/>
  <c r="U77" i="72"/>
  <c r="V77" i="72" s="1"/>
  <c r="T77" i="72"/>
  <c r="G114" i="67"/>
  <c r="H114" i="67"/>
  <c r="I114" i="67" s="1"/>
  <c r="H128" i="76"/>
  <c r="I128" i="76" s="1"/>
  <c r="H71" i="68"/>
  <c r="I71" i="68" s="1"/>
  <c r="U27" i="84"/>
  <c r="V27" i="84" s="1"/>
  <c r="T77" i="84"/>
  <c r="H163" i="67"/>
  <c r="I163" i="67" s="1"/>
  <c r="H163" i="70"/>
  <c r="I163" i="70" s="1"/>
  <c r="U163" i="74"/>
  <c r="V163" i="74" s="1"/>
  <c r="H43" i="69"/>
  <c r="I43" i="69" s="1"/>
  <c r="H74" i="67"/>
  <c r="I74" i="67" s="1"/>
  <c r="G74" i="67"/>
  <c r="H41" i="68"/>
  <c r="I41" i="68" s="1"/>
  <c r="U50" i="84"/>
  <c r="V50" i="84" s="1"/>
  <c r="U77" i="77"/>
  <c r="V77" i="77" s="1"/>
  <c r="T77" i="77"/>
  <c r="G121" i="67"/>
  <c r="H121" i="67"/>
  <c r="I121" i="67" s="1"/>
  <c r="G75" i="68"/>
  <c r="H25" i="68"/>
  <c r="I25" i="68" s="1"/>
  <c r="U116" i="77"/>
  <c r="V116" i="77" s="1"/>
  <c r="T116" i="77"/>
  <c r="U72" i="77"/>
  <c r="V72" i="77" s="1"/>
  <c r="U175" i="77"/>
  <c r="V175" i="77" s="1"/>
  <c r="H52" i="69"/>
  <c r="I52" i="69" s="1"/>
  <c r="H129" i="67"/>
  <c r="I129" i="67" s="1"/>
  <c r="G129" i="67"/>
  <c r="G78" i="76"/>
  <c r="H28" i="76"/>
  <c r="I28" i="76" s="1"/>
  <c r="U172" i="85"/>
  <c r="V172" i="85" s="1"/>
  <c r="U79" i="72"/>
  <c r="V79" i="72" s="1"/>
  <c r="T79" i="72"/>
  <c r="U174" i="72"/>
  <c r="V174" i="72" s="1"/>
  <c r="T124" i="77"/>
  <c r="U124" i="77"/>
  <c r="V124" i="77" s="1"/>
  <c r="H71" i="67"/>
  <c r="I71" i="67" s="1"/>
  <c r="H63" i="67"/>
  <c r="I63" i="67" s="1"/>
  <c r="H122" i="76"/>
  <c r="I122" i="76" s="1"/>
  <c r="U28" i="84"/>
  <c r="V28" i="84" s="1"/>
  <c r="T78" i="84"/>
  <c r="U54" i="83"/>
  <c r="V54" i="83" s="1"/>
  <c r="T54" i="83"/>
  <c r="U78" i="85"/>
  <c r="V78" i="85" s="1"/>
  <c r="U23" i="85"/>
  <c r="V23" i="85" s="1"/>
  <c r="T48" i="85"/>
  <c r="T52" i="74"/>
  <c r="H38" i="67"/>
  <c r="I38" i="67" s="1"/>
  <c r="H77" i="76"/>
  <c r="I77" i="76" s="1"/>
  <c r="T23" i="83"/>
  <c r="T98" i="83"/>
  <c r="U98" i="83"/>
  <c r="V98" i="83" s="1"/>
  <c r="U164" i="77"/>
  <c r="V164" i="77" s="1"/>
  <c r="H174" i="76"/>
  <c r="I174" i="76" s="1"/>
  <c r="H72" i="68"/>
  <c r="I72" i="68" s="1"/>
  <c r="U29" i="84"/>
  <c r="V29" i="84" s="1"/>
  <c r="U175" i="85"/>
  <c r="V175" i="85" s="1"/>
  <c r="U162" i="72"/>
  <c r="V162" i="72" s="1"/>
  <c r="T117" i="77"/>
  <c r="U117" i="77"/>
  <c r="V117" i="77" s="1"/>
  <c r="U49" i="77"/>
  <c r="V49" i="77" s="1"/>
  <c r="H54" i="69"/>
  <c r="I54" i="69" s="1"/>
  <c r="H21" i="69"/>
  <c r="I21" i="69" s="1"/>
  <c r="H44" i="67"/>
  <c r="I44" i="67" s="1"/>
  <c r="H36" i="68"/>
  <c r="I36" i="68" s="1"/>
  <c r="U74" i="85"/>
  <c r="V74" i="85" s="1"/>
  <c r="U165" i="72"/>
  <c r="V165" i="72" s="1"/>
  <c r="H39" i="30"/>
  <c r="I39" i="30" s="1"/>
  <c r="U49" i="81"/>
  <c r="V49" i="81" s="1"/>
  <c r="U221" i="81"/>
  <c r="V221" i="81" s="1"/>
  <c r="U75" i="83"/>
  <c r="V75" i="83" s="1"/>
  <c r="T75" i="83"/>
  <c r="H163" i="76"/>
  <c r="I163" i="76" s="1"/>
  <c r="U163" i="84"/>
  <c r="V163" i="84" s="1"/>
  <c r="T110" i="83"/>
  <c r="U110" i="83"/>
  <c r="V110" i="83" s="1"/>
  <c r="T118" i="77"/>
  <c r="U118" i="77"/>
  <c r="V118" i="77" s="1"/>
  <c r="H41" i="69"/>
  <c r="I41" i="69" s="1"/>
  <c r="U53" i="74"/>
  <c r="V53" i="74" s="1"/>
  <c r="T53" i="74"/>
  <c r="H127" i="67"/>
  <c r="I127" i="67" s="1"/>
  <c r="H24" i="68"/>
  <c r="I24" i="68" s="1"/>
  <c r="U125" i="77"/>
  <c r="V125" i="77" s="1"/>
  <c r="U51" i="74"/>
  <c r="V51" i="74" s="1"/>
  <c r="U21" i="74"/>
  <c r="V21" i="74" s="1"/>
  <c r="T46" i="74"/>
  <c r="H53" i="67"/>
  <c r="I53" i="67" s="1"/>
  <c r="H37" i="67"/>
  <c r="I37" i="67" s="1"/>
  <c r="U54" i="74"/>
  <c r="V54" i="74" s="1"/>
  <c r="T54" i="74"/>
  <c r="H73" i="76"/>
  <c r="I73" i="76" s="1"/>
  <c r="G73" i="76"/>
  <c r="H78" i="68"/>
  <c r="I78" i="68" s="1"/>
  <c r="G78" i="68"/>
  <c r="U28" i="77"/>
  <c r="V28" i="77" s="1"/>
  <c r="U46" i="74"/>
  <c r="V46" i="74" s="1"/>
  <c r="U76" i="83"/>
  <c r="V76" i="83" s="1"/>
  <c r="U52" i="72"/>
  <c r="V52" i="72" s="1"/>
  <c r="U215" i="84"/>
  <c r="V215" i="84" s="1"/>
  <c r="U29" i="77"/>
  <c r="V29" i="77" s="1"/>
  <c r="H44" i="69"/>
  <c r="I44" i="69" s="1"/>
  <c r="U172" i="74"/>
  <c r="V172" i="74" s="1"/>
  <c r="H69" i="68"/>
  <c r="I69" i="68" s="1"/>
  <c r="H220" i="67"/>
  <c r="I220" i="67" s="1"/>
  <c r="H128" i="69"/>
  <c r="I128" i="69" s="1"/>
  <c r="U79" i="74"/>
  <c r="V79" i="74" s="1"/>
  <c r="T79" i="74"/>
  <c r="H166" i="67"/>
  <c r="I166" i="67" s="1"/>
  <c r="G113" i="76"/>
  <c r="H113" i="76"/>
  <c r="I113" i="76" s="1"/>
  <c r="H25" i="76"/>
  <c r="I25" i="76" s="1"/>
  <c r="G116" i="68"/>
  <c r="H116" i="68"/>
  <c r="I116" i="68" s="1"/>
  <c r="U77" i="84"/>
  <c r="V77" i="84" s="1"/>
  <c r="U221" i="85"/>
  <c r="V221" i="85" s="1"/>
  <c r="H219" i="67"/>
  <c r="I219" i="67" s="1"/>
  <c r="U28" i="80"/>
  <c r="V28" i="80" s="1"/>
  <c r="U128" i="83"/>
  <c r="V128" i="83" s="1"/>
  <c r="U110" i="84"/>
  <c r="V110" i="84" s="1"/>
  <c r="T110" i="84"/>
  <c r="T110" i="72"/>
  <c r="U110" i="72"/>
  <c r="V110" i="72" s="1"/>
  <c r="H126" i="69"/>
  <c r="I126" i="69" s="1"/>
  <c r="G126" i="69"/>
  <c r="G114" i="76"/>
  <c r="H114" i="76"/>
  <c r="I114" i="76" s="1"/>
  <c r="H166" i="76"/>
  <c r="I166" i="76" s="1"/>
  <c r="H73" i="68"/>
  <c r="I73" i="68" s="1"/>
  <c r="G73" i="68"/>
  <c r="H122" i="68"/>
  <c r="I122" i="68" s="1"/>
  <c r="U76" i="77"/>
  <c r="V76" i="77" s="1"/>
  <c r="H42" i="69"/>
  <c r="I42" i="69" s="1"/>
  <c r="H172" i="76"/>
  <c r="I172" i="76" s="1"/>
  <c r="T44" i="72"/>
  <c r="U76" i="74"/>
  <c r="V76" i="74" s="1"/>
  <c r="H125" i="67"/>
  <c r="I125" i="67" s="1"/>
  <c r="F121" i="46"/>
  <c r="U137" i="75"/>
  <c r="V137" i="75" s="1"/>
  <c r="T40" i="77"/>
  <c r="H127" i="69"/>
  <c r="I127" i="69" s="1"/>
  <c r="H111" i="76"/>
  <c r="I111" i="76" s="1"/>
  <c r="G111" i="76"/>
  <c r="H53" i="68"/>
  <c r="I53" i="68" s="1"/>
  <c r="G53" i="68"/>
  <c r="H40" i="67"/>
  <c r="I40" i="67" s="1"/>
  <c r="G117" i="76"/>
  <c r="H117" i="76"/>
  <c r="I117" i="76" s="1"/>
  <c r="H27" i="69"/>
  <c r="I27" i="69" s="1"/>
  <c r="G52" i="69"/>
  <c r="H111" i="67"/>
  <c r="I111" i="67" s="1"/>
  <c r="G111" i="67"/>
  <c r="H66" i="67"/>
  <c r="I66" i="67" s="1"/>
  <c r="H172" i="67"/>
  <c r="I172" i="67" s="1"/>
  <c r="H170" i="67"/>
  <c r="I170" i="67" s="1"/>
  <c r="G77" i="76"/>
  <c r="H27" i="76"/>
  <c r="I27" i="76" s="1"/>
  <c r="H49" i="68"/>
  <c r="I49" i="68" s="1"/>
  <c r="U220" i="81"/>
  <c r="V220" i="81" s="1"/>
  <c r="H73" i="69"/>
  <c r="I73" i="69" s="1"/>
  <c r="U49" i="74"/>
  <c r="V49" i="74" s="1"/>
  <c r="T49" i="74"/>
  <c r="G118" i="67"/>
  <c r="H118" i="67"/>
  <c r="I118" i="67" s="1"/>
  <c r="G46" i="67"/>
  <c r="U75" i="84"/>
  <c r="V75" i="84" s="1"/>
  <c r="U166" i="77"/>
  <c r="V166" i="77" s="1"/>
  <c r="H67" i="69"/>
  <c r="I67" i="69" s="1"/>
  <c r="U75" i="74"/>
  <c r="V75" i="74" s="1"/>
  <c r="H165" i="67"/>
  <c r="I165" i="67" s="1"/>
  <c r="H22" i="67"/>
  <c r="I22" i="67" s="1"/>
  <c r="T66" i="82"/>
  <c r="H166" i="30"/>
  <c r="I166" i="30" s="1"/>
  <c r="H122" i="30"/>
  <c r="I122" i="30" s="1"/>
  <c r="H21" i="30"/>
  <c r="I21" i="30" s="1"/>
  <c r="H226" i="70"/>
  <c r="I226" i="70" s="1"/>
  <c r="U163" i="72"/>
  <c r="V163" i="72" s="1"/>
  <c r="U163" i="73"/>
  <c r="V163" i="73" s="1"/>
  <c r="U163" i="82"/>
  <c r="V163" i="82" s="1"/>
  <c r="T117" i="85"/>
  <c r="U117" i="85"/>
  <c r="V117" i="85" s="1"/>
  <c r="H127" i="76"/>
  <c r="I127" i="76" s="1"/>
  <c r="G124" i="68"/>
  <c r="H124" i="68"/>
  <c r="I124" i="68" s="1"/>
  <c r="U163" i="83"/>
  <c r="V163" i="83" s="1"/>
  <c r="S228" i="75" l="1"/>
  <c r="U228" i="75" s="1"/>
  <c r="V228" i="75" s="1"/>
  <c r="T46" i="86"/>
  <c r="T54" i="75"/>
  <c r="T51" i="81"/>
  <c r="T71" i="86"/>
  <c r="G43" i="69"/>
  <c r="T73" i="72"/>
  <c r="G74" i="30"/>
  <c r="T66" i="86"/>
  <c r="G15" i="70"/>
  <c r="G90" i="70"/>
  <c r="G44" i="70"/>
  <c r="T76" i="74"/>
  <c r="T65" i="83"/>
  <c r="T74" i="85"/>
  <c r="G36" i="76"/>
  <c r="H90" i="70"/>
  <c r="I90" i="70" s="1"/>
  <c r="T23" i="73"/>
  <c r="G54" i="71"/>
  <c r="T25" i="75"/>
  <c r="T25" i="77"/>
  <c r="T13" i="75"/>
  <c r="T78" i="85"/>
  <c r="T75" i="84"/>
  <c r="T25" i="84"/>
  <c r="T27" i="72"/>
  <c r="G102" i="71"/>
  <c r="G27" i="71"/>
  <c r="T72" i="84"/>
  <c r="G52" i="71"/>
  <c r="T76" i="78"/>
  <c r="T73" i="81"/>
  <c r="G46" i="68"/>
  <c r="T76" i="77"/>
  <c r="T69" i="75"/>
  <c r="T23" i="81"/>
  <c r="T43" i="83"/>
  <c r="T46" i="81"/>
  <c r="T71" i="81"/>
  <c r="G74" i="68"/>
  <c r="G49" i="68"/>
  <c r="T76" i="84"/>
  <c r="T26" i="84"/>
  <c r="T25" i="74"/>
  <c r="T50" i="74"/>
  <c r="T75" i="74"/>
  <c r="T21" i="84"/>
  <c r="T71" i="84"/>
  <c r="G21" i="69"/>
  <c r="G71" i="69"/>
  <c r="T11" i="82"/>
  <c r="S200" i="82"/>
  <c r="T86" i="82"/>
  <c r="T61" i="82"/>
  <c r="H21" i="79"/>
  <c r="I21" i="79" s="1"/>
  <c r="G12" i="69"/>
  <c r="H12" i="69"/>
  <c r="I12" i="69" s="1"/>
  <c r="H14" i="70"/>
  <c r="I14" i="70" s="1"/>
  <c r="G61" i="30"/>
  <c r="G86" i="30"/>
  <c r="T22" i="85"/>
  <c r="T22" i="78"/>
  <c r="H15" i="68"/>
  <c r="I15" i="68" s="1"/>
  <c r="T62" i="78"/>
  <c r="H11" i="69"/>
  <c r="I11" i="69" s="1"/>
  <c r="H10" i="69"/>
  <c r="I10" i="69" s="1"/>
  <c r="H70" i="79"/>
  <c r="I70" i="79" s="1"/>
  <c r="H71" i="79"/>
  <c r="I71" i="79" s="1"/>
  <c r="U156" i="80"/>
  <c r="V156" i="80" s="1"/>
  <c r="U156" i="87"/>
  <c r="V156" i="87" s="1"/>
  <c r="H76" i="79"/>
  <c r="I76" i="79" s="1"/>
  <c r="G64" i="69"/>
  <c r="G17" i="68"/>
  <c r="H17" i="68"/>
  <c r="I17" i="68" s="1"/>
  <c r="U153" i="72"/>
  <c r="V153" i="72" s="1"/>
  <c r="U152" i="72"/>
  <c r="V152" i="72" s="1"/>
  <c r="F215" i="69"/>
  <c r="H139" i="69"/>
  <c r="I139" i="69" s="1"/>
  <c r="H29" i="79"/>
  <c r="I29" i="79" s="1"/>
  <c r="S215" i="81"/>
  <c r="U139" i="81"/>
  <c r="V139" i="81" s="1"/>
  <c r="G68" i="79"/>
  <c r="U148" i="80"/>
  <c r="V148" i="80" s="1"/>
  <c r="S224" i="80"/>
  <c r="U224" i="80" s="1"/>
  <c r="V224" i="80" s="1"/>
  <c r="S214" i="82"/>
  <c r="U138" i="82"/>
  <c r="V138" i="82" s="1"/>
  <c r="T129" i="82"/>
  <c r="S220" i="80"/>
  <c r="U220" i="80" s="1"/>
  <c r="V220" i="80" s="1"/>
  <c r="U144" i="80"/>
  <c r="V144" i="80" s="1"/>
  <c r="T14" i="86"/>
  <c r="U157" i="84"/>
  <c r="V157" i="84" s="1"/>
  <c r="U152" i="84"/>
  <c r="V152" i="84" s="1"/>
  <c r="H163" i="79"/>
  <c r="I163" i="79" s="1"/>
  <c r="U152" i="83"/>
  <c r="V152" i="83" s="1"/>
  <c r="U153" i="83"/>
  <c r="V153" i="83" s="1"/>
  <c r="H16" i="30"/>
  <c r="I16" i="30" s="1"/>
  <c r="G24" i="79"/>
  <c r="H24" i="79"/>
  <c r="I24" i="79" s="1"/>
  <c r="H12" i="30"/>
  <c r="I12" i="30" s="1"/>
  <c r="G13" i="79"/>
  <c r="T12" i="74"/>
  <c r="H138" i="76"/>
  <c r="I138" i="76" s="1"/>
  <c r="F214" i="76"/>
  <c r="G124" i="79"/>
  <c r="H124" i="79"/>
  <c r="I124" i="79" s="1"/>
  <c r="U153" i="74"/>
  <c r="V153" i="74" s="1"/>
  <c r="U152" i="74"/>
  <c r="V152" i="74" s="1"/>
  <c r="S223" i="80"/>
  <c r="U223" i="80" s="1"/>
  <c r="V223" i="80" s="1"/>
  <c r="U147" i="80"/>
  <c r="V147" i="80" s="1"/>
  <c r="H128" i="79"/>
  <c r="I128" i="79" s="1"/>
  <c r="H16" i="67"/>
  <c r="I16" i="67" s="1"/>
  <c r="U138" i="80"/>
  <c r="V138" i="80" s="1"/>
  <c r="S214" i="80"/>
  <c r="H157" i="67"/>
  <c r="I157" i="67" s="1"/>
  <c r="H152" i="67"/>
  <c r="I152" i="67" s="1"/>
  <c r="F214" i="68"/>
  <c r="H138" i="68"/>
  <c r="I138" i="68" s="1"/>
  <c r="U153" i="78"/>
  <c r="V153" i="78" s="1"/>
  <c r="U152" i="78"/>
  <c r="V152" i="78" s="1"/>
  <c r="S214" i="84"/>
  <c r="U138" i="84"/>
  <c r="V138" i="84" s="1"/>
  <c r="T129" i="84"/>
  <c r="H26" i="79"/>
  <c r="I26" i="79" s="1"/>
  <c r="G26" i="79"/>
  <c r="G11" i="68"/>
  <c r="H10" i="68"/>
  <c r="I10" i="68" s="1"/>
  <c r="H11" i="68"/>
  <c r="I11" i="68" s="1"/>
  <c r="S218" i="80"/>
  <c r="U218" i="80" s="1"/>
  <c r="V218" i="80" s="1"/>
  <c r="U142" i="80"/>
  <c r="V142" i="80" s="1"/>
  <c r="H154" i="30"/>
  <c r="I154" i="30" s="1"/>
  <c r="H152" i="30"/>
  <c r="I152" i="30" s="1"/>
  <c r="H152" i="71"/>
  <c r="I152" i="71" s="1"/>
  <c r="H153" i="71"/>
  <c r="I153" i="71" s="1"/>
  <c r="G121" i="79"/>
  <c r="H121" i="79"/>
  <c r="I121" i="79" s="1"/>
  <c r="U139" i="86"/>
  <c r="V139" i="86" s="1"/>
  <c r="S215" i="86"/>
  <c r="F214" i="67"/>
  <c r="H138" i="67"/>
  <c r="I138" i="67" s="1"/>
  <c r="H12" i="67"/>
  <c r="I12" i="67" s="1"/>
  <c r="S214" i="73"/>
  <c r="U138" i="73"/>
  <c r="V138" i="73" s="1"/>
  <c r="T129" i="73"/>
  <c r="H13" i="68"/>
  <c r="I13" i="68" s="1"/>
  <c r="H15" i="69"/>
  <c r="I15" i="69" s="1"/>
  <c r="H18" i="68"/>
  <c r="I18" i="68" s="1"/>
  <c r="H16" i="69"/>
  <c r="I16" i="69" s="1"/>
  <c r="H10" i="71"/>
  <c r="I10" i="71" s="1"/>
  <c r="H11" i="71"/>
  <c r="I11" i="71" s="1"/>
  <c r="H19" i="67"/>
  <c r="I19" i="67" s="1"/>
  <c r="H11" i="67"/>
  <c r="I11" i="67" s="1"/>
  <c r="H153" i="69"/>
  <c r="I153" i="69" s="1"/>
  <c r="H152" i="69"/>
  <c r="I152" i="69" s="1"/>
  <c r="U155" i="80"/>
  <c r="V155" i="80" s="1"/>
  <c r="U152" i="80"/>
  <c r="V152" i="80" s="1"/>
  <c r="U155" i="87"/>
  <c r="V155" i="87" s="1"/>
  <c r="T19" i="73"/>
  <c r="S214" i="77"/>
  <c r="U138" i="77"/>
  <c r="V138" i="77" s="1"/>
  <c r="H152" i="79"/>
  <c r="I152" i="79" s="1"/>
  <c r="H153" i="79"/>
  <c r="I153" i="79" s="1"/>
  <c r="U138" i="78"/>
  <c r="V138" i="78" s="1"/>
  <c r="S214" i="78"/>
  <c r="S221" i="80"/>
  <c r="U221" i="80" s="1"/>
  <c r="V221" i="80" s="1"/>
  <c r="U145" i="80"/>
  <c r="V145" i="80" s="1"/>
  <c r="H19" i="30"/>
  <c r="I19" i="30" s="1"/>
  <c r="H18" i="30"/>
  <c r="I18" i="30" s="1"/>
  <c r="H28" i="79"/>
  <c r="I28" i="79" s="1"/>
  <c r="H17" i="30"/>
  <c r="I17" i="30" s="1"/>
  <c r="H129" i="79"/>
  <c r="I129" i="79" s="1"/>
  <c r="G129" i="79"/>
  <c r="H23" i="79"/>
  <c r="I23" i="79" s="1"/>
  <c r="G73" i="79"/>
  <c r="H138" i="71"/>
  <c r="I138" i="71" s="1"/>
  <c r="F214" i="71"/>
  <c r="H73" i="79"/>
  <c r="I73" i="79" s="1"/>
  <c r="U138" i="83"/>
  <c r="V138" i="83" s="1"/>
  <c r="S214" i="83"/>
  <c r="T129" i="83"/>
  <c r="H154" i="76"/>
  <c r="I154" i="76" s="1"/>
  <c r="H152" i="76"/>
  <c r="I152" i="76" s="1"/>
  <c r="H15" i="67"/>
  <c r="I15" i="67" s="1"/>
  <c r="U146" i="80"/>
  <c r="V146" i="80" s="1"/>
  <c r="S222" i="80"/>
  <c r="U222" i="80" s="1"/>
  <c r="V222" i="80" s="1"/>
  <c r="H10" i="30"/>
  <c r="I10" i="30" s="1"/>
  <c r="H11" i="30"/>
  <c r="I11" i="30" s="1"/>
  <c r="H17" i="69"/>
  <c r="I17" i="69" s="1"/>
  <c r="H19" i="69"/>
  <c r="I19" i="69" s="1"/>
  <c r="G19" i="69"/>
  <c r="U138" i="74"/>
  <c r="V138" i="74" s="1"/>
  <c r="S214" i="74"/>
  <c r="T129" i="74"/>
  <c r="H22" i="79"/>
  <c r="I22" i="79" s="1"/>
  <c r="H14" i="68"/>
  <c r="I14" i="68" s="1"/>
  <c r="F214" i="70"/>
  <c r="H138" i="70"/>
  <c r="I138" i="70" s="1"/>
  <c r="U154" i="81"/>
  <c r="V154" i="81" s="1"/>
  <c r="U152" i="81"/>
  <c r="V152" i="81" s="1"/>
  <c r="H46" i="79"/>
  <c r="I46" i="79" s="1"/>
  <c r="H45" i="79"/>
  <c r="I45" i="79" s="1"/>
  <c r="F215" i="30"/>
  <c r="H139" i="30"/>
  <c r="I139" i="30" s="1"/>
  <c r="H14" i="67"/>
  <c r="I14" i="67" s="1"/>
  <c r="U153" i="86"/>
  <c r="V153" i="86" s="1"/>
  <c r="U152" i="86"/>
  <c r="V152" i="86" s="1"/>
  <c r="H19" i="71"/>
  <c r="I19" i="71" s="1"/>
  <c r="H14" i="30"/>
  <c r="I14" i="30" s="1"/>
  <c r="H18" i="70"/>
  <c r="I18" i="70" s="1"/>
  <c r="U154" i="85"/>
  <c r="V154" i="85" s="1"/>
  <c r="U152" i="85"/>
  <c r="V152" i="85" s="1"/>
  <c r="H172" i="79"/>
  <c r="I172" i="79" s="1"/>
  <c r="H54" i="79"/>
  <c r="I54" i="79" s="1"/>
  <c r="G54" i="79"/>
  <c r="H27" i="79"/>
  <c r="I27" i="79" s="1"/>
  <c r="H18" i="67"/>
  <c r="I18" i="67" s="1"/>
  <c r="H155" i="70"/>
  <c r="I155" i="70" s="1"/>
  <c r="H152" i="70"/>
  <c r="I152" i="70" s="1"/>
  <c r="H16" i="70"/>
  <c r="I16" i="70" s="1"/>
  <c r="H15" i="30"/>
  <c r="I15" i="30" s="1"/>
  <c r="G13" i="70"/>
  <c r="H13" i="70"/>
  <c r="I13" i="70" s="1"/>
  <c r="H13" i="30"/>
  <c r="I13" i="30" s="1"/>
  <c r="H162" i="79"/>
  <c r="I162" i="79" s="1"/>
  <c r="U153" i="77"/>
  <c r="V153" i="77" s="1"/>
  <c r="U152" i="77"/>
  <c r="V152" i="77" s="1"/>
  <c r="H25" i="79"/>
  <c r="I25" i="79" s="1"/>
  <c r="U152" i="82"/>
  <c r="V152" i="82" s="1"/>
  <c r="U153" i="82"/>
  <c r="V153" i="82" s="1"/>
  <c r="U139" i="80"/>
  <c r="V139" i="80" s="1"/>
  <c r="S215" i="80"/>
  <c r="U215" i="80" s="1"/>
  <c r="V215" i="80" s="1"/>
  <c r="U153" i="75"/>
  <c r="V153" i="75" s="1"/>
  <c r="U152" i="75"/>
  <c r="V152" i="75" s="1"/>
  <c r="T16" i="74"/>
  <c r="G128" i="79"/>
  <c r="H138" i="79"/>
  <c r="I138" i="79" s="1"/>
  <c r="F214" i="79"/>
  <c r="H19" i="68"/>
  <c r="I19" i="68" s="1"/>
  <c r="H164" i="79"/>
  <c r="I164" i="79" s="1"/>
  <c r="H165" i="79"/>
  <c r="I165" i="79" s="1"/>
  <c r="U149" i="80"/>
  <c r="V149" i="80" s="1"/>
  <c r="S225" i="80"/>
  <c r="U225" i="80" s="1"/>
  <c r="V225" i="80" s="1"/>
  <c r="H74" i="79"/>
  <c r="I74" i="79" s="1"/>
  <c r="S214" i="72"/>
  <c r="V138" i="72"/>
  <c r="T129" i="72"/>
  <c r="H153" i="68"/>
  <c r="I153" i="68" s="1"/>
  <c r="H152" i="68"/>
  <c r="I152" i="68" s="1"/>
  <c r="H48" i="79"/>
  <c r="I48" i="79" s="1"/>
  <c r="S214" i="85"/>
  <c r="U138" i="85"/>
  <c r="V138" i="85" s="1"/>
  <c r="T129" i="85"/>
  <c r="H53" i="79"/>
  <c r="I53" i="79" s="1"/>
  <c r="G53" i="79"/>
  <c r="H11" i="70"/>
  <c r="I11" i="70" s="1"/>
  <c r="T46" i="72"/>
  <c r="T21" i="72"/>
  <c r="T71" i="72"/>
  <c r="G26" i="30"/>
  <c r="G76" i="30"/>
  <c r="T36" i="87"/>
  <c r="T115" i="87"/>
  <c r="U115" i="87"/>
  <c r="V115" i="87" s="1"/>
  <c r="U77" i="87"/>
  <c r="V77" i="87" s="1"/>
  <c r="G71" i="67"/>
  <c r="G25" i="67"/>
  <c r="T77" i="87"/>
  <c r="U27" i="87"/>
  <c r="V27" i="87" s="1"/>
  <c r="T43" i="87"/>
  <c r="T41" i="82"/>
  <c r="G52" i="30"/>
  <c r="G27" i="30"/>
  <c r="T73" i="85"/>
  <c r="T23" i="85"/>
  <c r="U48" i="87"/>
  <c r="V48" i="87" s="1"/>
  <c r="G62" i="70"/>
  <c r="G37" i="70"/>
  <c r="G52" i="76"/>
  <c r="S226" i="87"/>
  <c r="U150" i="87"/>
  <c r="V150" i="87" s="1"/>
  <c r="U46" i="87"/>
  <c r="V46" i="87" s="1"/>
  <c r="U173" i="87"/>
  <c r="V173" i="87" s="1"/>
  <c r="U124" i="87"/>
  <c r="V124" i="87" s="1"/>
  <c r="T124" i="87"/>
  <c r="S217" i="87"/>
  <c r="U141" i="87"/>
  <c r="V141" i="87" s="1"/>
  <c r="U114" i="87"/>
  <c r="V114" i="87" s="1"/>
  <c r="T114" i="87"/>
  <c r="U153" i="87"/>
  <c r="V153" i="87" s="1"/>
  <c r="U111" i="87"/>
  <c r="V111" i="87" s="1"/>
  <c r="T111" i="87"/>
  <c r="U113" i="87"/>
  <c r="V113" i="87" s="1"/>
  <c r="T113" i="87"/>
  <c r="T46" i="87"/>
  <c r="U21" i="87"/>
  <c r="V21" i="87" s="1"/>
  <c r="U54" i="87"/>
  <c r="V54" i="87" s="1"/>
  <c r="U47" i="87"/>
  <c r="V47" i="87" s="1"/>
  <c r="T25" i="73"/>
  <c r="U128" i="87"/>
  <c r="V128" i="87" s="1"/>
  <c r="U72" i="87"/>
  <c r="V72" i="87" s="1"/>
  <c r="T28" i="87"/>
  <c r="U28" i="87"/>
  <c r="V28" i="87" s="1"/>
  <c r="T129" i="87"/>
  <c r="U129" i="87"/>
  <c r="V129" i="87" s="1"/>
  <c r="T118" i="87"/>
  <c r="U118" i="87"/>
  <c r="V118" i="87" s="1"/>
  <c r="U24" i="87"/>
  <c r="V24" i="87" s="1"/>
  <c r="T29" i="87"/>
  <c r="U29" i="87"/>
  <c r="V29" i="87" s="1"/>
  <c r="U74" i="87"/>
  <c r="V74" i="87" s="1"/>
  <c r="U73" i="87"/>
  <c r="V73" i="87" s="1"/>
  <c r="T119" i="87"/>
  <c r="U119" i="87"/>
  <c r="V119" i="87" s="1"/>
  <c r="U154" i="87"/>
  <c r="V154" i="87" s="1"/>
  <c r="U162" i="87"/>
  <c r="V162" i="87" s="1"/>
  <c r="U26" i="87"/>
  <c r="V26" i="87" s="1"/>
  <c r="U76" i="87"/>
  <c r="V76" i="87" s="1"/>
  <c r="U174" i="87"/>
  <c r="V174" i="87" s="1"/>
  <c r="U53" i="87"/>
  <c r="V53" i="87" s="1"/>
  <c r="T29" i="73"/>
  <c r="U175" i="87"/>
  <c r="V175" i="87" s="1"/>
  <c r="U126" i="87"/>
  <c r="V126" i="87" s="1"/>
  <c r="T126" i="87"/>
  <c r="T25" i="87"/>
  <c r="U25" i="87"/>
  <c r="V25" i="87" s="1"/>
  <c r="U22" i="87"/>
  <c r="V22" i="87" s="1"/>
  <c r="T22" i="87"/>
  <c r="T22" i="73"/>
  <c r="G62" i="71"/>
  <c r="G37" i="71"/>
  <c r="T112" i="87"/>
  <c r="U112" i="87"/>
  <c r="V112" i="87" s="1"/>
  <c r="U71" i="87"/>
  <c r="V71" i="87" s="1"/>
  <c r="U165" i="87"/>
  <c r="V165" i="87" s="1"/>
  <c r="U127" i="87"/>
  <c r="V127" i="87" s="1"/>
  <c r="U163" i="87"/>
  <c r="V163" i="87" s="1"/>
  <c r="U157" i="87"/>
  <c r="V157" i="87" s="1"/>
  <c r="U51" i="87"/>
  <c r="V51" i="87" s="1"/>
  <c r="T117" i="87"/>
  <c r="U117" i="87"/>
  <c r="V117" i="87" s="1"/>
  <c r="S216" i="87"/>
  <c r="U140" i="87"/>
  <c r="V140" i="87" s="1"/>
  <c r="U78" i="87"/>
  <c r="V78" i="87" s="1"/>
  <c r="U79" i="87"/>
  <c r="V79" i="87" s="1"/>
  <c r="U166" i="87"/>
  <c r="V166" i="87" s="1"/>
  <c r="U116" i="87"/>
  <c r="V116" i="87" s="1"/>
  <c r="T116" i="87"/>
  <c r="U125" i="87"/>
  <c r="V125" i="87" s="1"/>
  <c r="U75" i="87"/>
  <c r="V75" i="87" s="1"/>
  <c r="T42" i="85"/>
  <c r="G43" i="71"/>
  <c r="U52" i="87"/>
  <c r="V52" i="87" s="1"/>
  <c r="U158" i="87"/>
  <c r="V158" i="87" s="1"/>
  <c r="T73" i="87"/>
  <c r="U23" i="87"/>
  <c r="V23" i="87" s="1"/>
  <c r="T123" i="87"/>
  <c r="U123" i="87"/>
  <c r="V123" i="87" s="1"/>
  <c r="U143" i="87"/>
  <c r="V143" i="87" s="1"/>
  <c r="S219" i="87"/>
  <c r="T121" i="87"/>
  <c r="U121" i="87"/>
  <c r="V121" i="87" s="1"/>
  <c r="U122" i="87"/>
  <c r="V122" i="87" s="1"/>
  <c r="U50" i="87"/>
  <c r="V50" i="87" s="1"/>
  <c r="U172" i="87"/>
  <c r="V172" i="87" s="1"/>
  <c r="U170" i="87"/>
  <c r="V170" i="87" s="1"/>
  <c r="U49" i="87"/>
  <c r="V49" i="87" s="1"/>
  <c r="U160" i="84"/>
  <c r="V160" i="84" s="1"/>
  <c r="F147" i="46"/>
  <c r="T60" i="82"/>
  <c r="F63" i="46"/>
  <c r="S194" i="82"/>
  <c r="T60" i="74"/>
  <c r="S194" i="74"/>
  <c r="F55" i="46"/>
  <c r="T17" i="83"/>
  <c r="T92" i="83"/>
  <c r="S206" i="83"/>
  <c r="T25" i="72"/>
  <c r="T100" i="72"/>
  <c r="U100" i="72"/>
  <c r="V100" i="72" s="1"/>
  <c r="T75" i="72"/>
  <c r="T60" i="80"/>
  <c r="U99" i="80"/>
  <c r="V99" i="80" s="1"/>
  <c r="T99" i="80"/>
  <c r="T120" i="75"/>
  <c r="U120" i="75"/>
  <c r="V120" i="75" s="1"/>
  <c r="T12" i="80"/>
  <c r="T87" i="80"/>
  <c r="S201" i="80"/>
  <c r="T18" i="86"/>
  <c r="S207" i="86"/>
  <c r="T93" i="86"/>
  <c r="T43" i="86"/>
  <c r="T18" i="75"/>
  <c r="T93" i="75"/>
  <c r="S207" i="75"/>
  <c r="T68" i="75"/>
  <c r="F177" i="46"/>
  <c r="U170" i="78"/>
  <c r="V170" i="78" s="1"/>
  <c r="G23" i="30"/>
  <c r="H98" i="30"/>
  <c r="I98" i="30" s="1"/>
  <c r="G98" i="30"/>
  <c r="G28" i="30"/>
  <c r="G103" i="30"/>
  <c r="H103" i="30"/>
  <c r="I103" i="30" s="1"/>
  <c r="U20" i="73"/>
  <c r="V20" i="73" s="1"/>
  <c r="T12" i="75"/>
  <c r="S201" i="75"/>
  <c r="T87" i="75"/>
  <c r="T62" i="75"/>
  <c r="T78" i="83"/>
  <c r="T12" i="82"/>
  <c r="S201" i="82"/>
  <c r="T87" i="82"/>
  <c r="T62" i="82"/>
  <c r="G25" i="70"/>
  <c r="H100" i="70"/>
  <c r="I100" i="70" s="1"/>
  <c r="G100" i="70"/>
  <c r="G75" i="70"/>
  <c r="S206" i="78"/>
  <c r="T92" i="78"/>
  <c r="T17" i="78"/>
  <c r="T67" i="78"/>
  <c r="T70" i="85"/>
  <c r="G29" i="67"/>
  <c r="G104" i="67"/>
  <c r="H104" i="67"/>
  <c r="I104" i="67" s="1"/>
  <c r="T35" i="81"/>
  <c r="S206" i="73"/>
  <c r="T92" i="73"/>
  <c r="T42" i="73"/>
  <c r="T17" i="73"/>
  <c r="U20" i="82"/>
  <c r="V20" i="82" s="1"/>
  <c r="S203" i="75"/>
  <c r="T89" i="75"/>
  <c r="T14" i="75"/>
  <c r="T39" i="75"/>
  <c r="U120" i="73"/>
  <c r="V120" i="73" s="1"/>
  <c r="T120" i="73"/>
  <c r="G17" i="67"/>
  <c r="G92" i="67"/>
  <c r="F206" i="67"/>
  <c r="H92" i="67"/>
  <c r="I92" i="67" s="1"/>
  <c r="H99" i="70"/>
  <c r="I99" i="70" s="1"/>
  <c r="G99" i="70"/>
  <c r="G49" i="70"/>
  <c r="T70" i="75"/>
  <c r="T96" i="75"/>
  <c r="U96" i="75"/>
  <c r="V96" i="75" s="1"/>
  <c r="T21" i="75"/>
  <c r="U20" i="80"/>
  <c r="V20" i="80" s="1"/>
  <c r="T71" i="75"/>
  <c r="T15" i="85"/>
  <c r="T90" i="85"/>
  <c r="S204" i="85"/>
  <c r="T65" i="85"/>
  <c r="U20" i="78"/>
  <c r="V20" i="78" s="1"/>
  <c r="G53" i="30"/>
  <c r="G25" i="76"/>
  <c r="H100" i="76"/>
  <c r="I100" i="76" s="1"/>
  <c r="G100" i="76"/>
  <c r="G50" i="76"/>
  <c r="U164" i="85"/>
  <c r="V164" i="85" s="1"/>
  <c r="G29" i="69"/>
  <c r="G104" i="69"/>
  <c r="H104" i="69"/>
  <c r="I104" i="69" s="1"/>
  <c r="G79" i="69"/>
  <c r="U99" i="81"/>
  <c r="V99" i="81" s="1"/>
  <c r="T99" i="81"/>
  <c r="U101" i="83"/>
  <c r="V101" i="83" s="1"/>
  <c r="T101" i="83"/>
  <c r="T26" i="83"/>
  <c r="T45" i="72"/>
  <c r="H161" i="67"/>
  <c r="I161" i="67" s="1"/>
  <c r="T23" i="74"/>
  <c r="T98" i="74"/>
  <c r="U98" i="74"/>
  <c r="V98" i="74" s="1"/>
  <c r="T96" i="84"/>
  <c r="U96" i="84"/>
  <c r="V96" i="84" s="1"/>
  <c r="H20" i="30"/>
  <c r="I20" i="30" s="1"/>
  <c r="H164" i="67"/>
  <c r="I164" i="67" s="1"/>
  <c r="T19" i="85"/>
  <c r="S208" i="85"/>
  <c r="T94" i="85"/>
  <c r="T69" i="85"/>
  <c r="T76" i="83"/>
  <c r="U20" i="74"/>
  <c r="V20" i="74" s="1"/>
  <c r="U161" i="72"/>
  <c r="V161" i="72" s="1"/>
  <c r="G120" i="67"/>
  <c r="H120" i="67"/>
  <c r="I120" i="67" s="1"/>
  <c r="U131" i="82"/>
  <c r="V131" i="82" s="1"/>
  <c r="F105" i="46"/>
  <c r="T99" i="85"/>
  <c r="U99" i="85"/>
  <c r="V99" i="85" s="1"/>
  <c r="T49" i="85"/>
  <c r="T14" i="85"/>
  <c r="T89" i="85"/>
  <c r="S203" i="85"/>
  <c r="T64" i="85"/>
  <c r="U70" i="72"/>
  <c r="V70" i="72" s="1"/>
  <c r="G12" i="68"/>
  <c r="F201" i="68"/>
  <c r="G87" i="68"/>
  <c r="H87" i="68"/>
  <c r="I87" i="68" s="1"/>
  <c r="G62" i="68"/>
  <c r="G28" i="67"/>
  <c r="H103" i="67"/>
  <c r="I103" i="67" s="1"/>
  <c r="G103" i="67"/>
  <c r="T28" i="72"/>
  <c r="U103" i="72"/>
  <c r="V103" i="72" s="1"/>
  <c r="T103" i="72"/>
  <c r="T53" i="72"/>
  <c r="T24" i="84"/>
  <c r="T99" i="84"/>
  <c r="U99" i="84"/>
  <c r="V99" i="84" s="1"/>
  <c r="T74" i="84"/>
  <c r="H20" i="68"/>
  <c r="I20" i="68" s="1"/>
  <c r="H70" i="76"/>
  <c r="I70" i="76" s="1"/>
  <c r="H70" i="69"/>
  <c r="I70" i="69" s="1"/>
  <c r="U70" i="85"/>
  <c r="V70" i="85" s="1"/>
  <c r="H183" i="46"/>
  <c r="I183" i="46" s="1"/>
  <c r="T38" i="78"/>
  <c r="T12" i="84"/>
  <c r="T87" i="84"/>
  <c r="S201" i="84"/>
  <c r="T37" i="84"/>
  <c r="H20" i="71"/>
  <c r="I20" i="71" s="1"/>
  <c r="T25" i="86"/>
  <c r="T100" i="86"/>
  <c r="U100" i="86"/>
  <c r="V100" i="86" s="1"/>
  <c r="T50" i="86"/>
  <c r="G16" i="30"/>
  <c r="F205" i="30"/>
  <c r="H91" i="30"/>
  <c r="I91" i="30" s="1"/>
  <c r="G91" i="30"/>
  <c r="G66" i="30"/>
  <c r="T45" i="78"/>
  <c r="T99" i="83"/>
  <c r="U99" i="83"/>
  <c r="V99" i="83" s="1"/>
  <c r="T24" i="83"/>
  <c r="T74" i="83"/>
  <c r="U20" i="84"/>
  <c r="V20" i="84" s="1"/>
  <c r="U164" i="78"/>
  <c r="V164" i="78" s="1"/>
  <c r="U70" i="82"/>
  <c r="V70" i="82" s="1"/>
  <c r="T70" i="82"/>
  <c r="T77" i="74"/>
  <c r="T70" i="81"/>
  <c r="U161" i="75"/>
  <c r="V161" i="75" s="1"/>
  <c r="U20" i="77"/>
  <c r="V20" i="77" s="1"/>
  <c r="G54" i="67"/>
  <c r="T20" i="84"/>
  <c r="T27" i="78"/>
  <c r="T102" i="78"/>
  <c r="U102" i="78"/>
  <c r="V102" i="78" s="1"/>
  <c r="T77" i="78"/>
  <c r="G17" i="70"/>
  <c r="G92" i="70"/>
  <c r="F206" i="70"/>
  <c r="H206" i="70" s="1"/>
  <c r="I206" i="70" s="1"/>
  <c r="H92" i="70"/>
  <c r="I92" i="70" s="1"/>
  <c r="G67" i="70"/>
  <c r="T28" i="86"/>
  <c r="T103" i="86"/>
  <c r="U103" i="86"/>
  <c r="V103" i="86" s="1"/>
  <c r="T53" i="86"/>
  <c r="T78" i="86"/>
  <c r="G22" i="71"/>
  <c r="G97" i="71"/>
  <c r="H97" i="71"/>
  <c r="I97" i="71" s="1"/>
  <c r="G72" i="71"/>
  <c r="T64" i="75"/>
  <c r="G67" i="67"/>
  <c r="T74" i="80"/>
  <c r="T40" i="85"/>
  <c r="U45" i="73"/>
  <c r="V45" i="73" s="1"/>
  <c r="T21" i="78"/>
  <c r="T96" i="78"/>
  <c r="U96" i="78"/>
  <c r="V96" i="78" s="1"/>
  <c r="T71" i="78"/>
  <c r="H204" i="70"/>
  <c r="I204" i="70" s="1"/>
  <c r="T13" i="72"/>
  <c r="T88" i="72"/>
  <c r="S202" i="72"/>
  <c r="T38" i="72"/>
  <c r="T44" i="85"/>
  <c r="H96" i="69"/>
  <c r="I96" i="69" s="1"/>
  <c r="G96" i="69"/>
  <c r="H70" i="67"/>
  <c r="I70" i="67" s="1"/>
  <c r="H70" i="68"/>
  <c r="I70" i="68" s="1"/>
  <c r="F103" i="46"/>
  <c r="U131" i="80"/>
  <c r="V131" i="80" s="1"/>
  <c r="G100" i="67"/>
  <c r="H100" i="67"/>
  <c r="I100" i="67" s="1"/>
  <c r="T39" i="85"/>
  <c r="T26" i="77"/>
  <c r="U101" i="77"/>
  <c r="V101" i="77" s="1"/>
  <c r="T101" i="77"/>
  <c r="G75" i="76"/>
  <c r="H164" i="69"/>
  <c r="I164" i="69" s="1"/>
  <c r="U120" i="81"/>
  <c r="V120" i="81" s="1"/>
  <c r="T120" i="81"/>
  <c r="G37" i="68"/>
  <c r="T22" i="77"/>
  <c r="U97" i="77"/>
  <c r="V97" i="77" s="1"/>
  <c r="T97" i="77"/>
  <c r="T47" i="77"/>
  <c r="G45" i="69"/>
  <c r="H35" i="69"/>
  <c r="I35" i="69" s="1"/>
  <c r="G21" i="68"/>
  <c r="H96" i="68"/>
  <c r="I96" i="68" s="1"/>
  <c r="G96" i="68"/>
  <c r="T45" i="86"/>
  <c r="T28" i="75"/>
  <c r="T103" i="75"/>
  <c r="U103" i="75"/>
  <c r="V103" i="75" s="1"/>
  <c r="T53" i="75"/>
  <c r="H161" i="71"/>
  <c r="I161" i="71" s="1"/>
  <c r="G18" i="69"/>
  <c r="F207" i="69"/>
  <c r="G93" i="69"/>
  <c r="H93" i="69"/>
  <c r="I93" i="69" s="1"/>
  <c r="T62" i="84"/>
  <c r="T21" i="85"/>
  <c r="T96" i="85"/>
  <c r="U96" i="85"/>
  <c r="V96" i="85" s="1"/>
  <c r="T71" i="85"/>
  <c r="G41" i="30"/>
  <c r="G26" i="69"/>
  <c r="H101" i="69"/>
  <c r="I101" i="69" s="1"/>
  <c r="G101" i="69"/>
  <c r="G51" i="69"/>
  <c r="G76" i="69"/>
  <c r="T98" i="82"/>
  <c r="U98" i="82"/>
  <c r="V98" i="82" s="1"/>
  <c r="T73" i="82"/>
  <c r="T23" i="82"/>
  <c r="T18" i="83"/>
  <c r="T93" i="83"/>
  <c r="S207" i="83"/>
  <c r="T21" i="81"/>
  <c r="U96" i="81"/>
  <c r="V96" i="81" s="1"/>
  <c r="T96" i="81"/>
  <c r="H120" i="68"/>
  <c r="I120" i="68" s="1"/>
  <c r="G120" i="68"/>
  <c r="F172" i="46"/>
  <c r="U170" i="73"/>
  <c r="V170" i="73" s="1"/>
  <c r="T98" i="73"/>
  <c r="U98" i="73"/>
  <c r="V98" i="73" s="1"/>
  <c r="T74" i="82"/>
  <c r="U100" i="75"/>
  <c r="V100" i="75" s="1"/>
  <c r="T100" i="75"/>
  <c r="T110" i="81"/>
  <c r="U110" i="81"/>
  <c r="V110" i="81" s="1"/>
  <c r="U20" i="72"/>
  <c r="V20" i="72" s="1"/>
  <c r="U110" i="75"/>
  <c r="V110" i="75" s="1"/>
  <c r="T110" i="75"/>
  <c r="T91" i="81"/>
  <c r="S205" i="81"/>
  <c r="T16" i="81"/>
  <c r="T41" i="81"/>
  <c r="T15" i="81"/>
  <c r="T90" i="81"/>
  <c r="S204" i="81"/>
  <c r="T65" i="81"/>
  <c r="T50" i="81"/>
  <c r="T49" i="83"/>
  <c r="T22" i="74"/>
  <c r="T97" i="74"/>
  <c r="U97" i="74"/>
  <c r="V97" i="74" s="1"/>
  <c r="T47" i="74"/>
  <c r="G110" i="30"/>
  <c r="H110" i="30"/>
  <c r="I110" i="30" s="1"/>
  <c r="G42" i="70"/>
  <c r="T96" i="82"/>
  <c r="U96" i="82"/>
  <c r="V96" i="82" s="1"/>
  <c r="T71" i="82"/>
  <c r="T46" i="82"/>
  <c r="G24" i="30"/>
  <c r="G99" i="30"/>
  <c r="H99" i="30"/>
  <c r="I99" i="30" s="1"/>
  <c r="T74" i="81"/>
  <c r="T13" i="86"/>
  <c r="T88" i="86"/>
  <c r="S202" i="86"/>
  <c r="H60" i="70"/>
  <c r="I60" i="70" s="1"/>
  <c r="G25" i="30"/>
  <c r="G100" i="30"/>
  <c r="H100" i="30"/>
  <c r="I100" i="30" s="1"/>
  <c r="U70" i="75"/>
  <c r="V70" i="75" s="1"/>
  <c r="T22" i="81"/>
  <c r="T97" i="81"/>
  <c r="U97" i="81"/>
  <c r="V97" i="81" s="1"/>
  <c r="G120" i="71"/>
  <c r="H120" i="71"/>
  <c r="I120" i="71" s="1"/>
  <c r="T12" i="86"/>
  <c r="S201" i="86"/>
  <c r="T87" i="86"/>
  <c r="T37" i="86"/>
  <c r="G47" i="68"/>
  <c r="G46" i="69"/>
  <c r="H45" i="67"/>
  <c r="I45" i="67" s="1"/>
  <c r="G13" i="76"/>
  <c r="G88" i="76"/>
  <c r="F202" i="76"/>
  <c r="G25" i="69"/>
  <c r="G100" i="69"/>
  <c r="H100" i="69"/>
  <c r="I100" i="69" s="1"/>
  <c r="G45" i="76"/>
  <c r="U45" i="77"/>
  <c r="V45" i="77" s="1"/>
  <c r="U161" i="73"/>
  <c r="V161" i="73" s="1"/>
  <c r="G21" i="30"/>
  <c r="G96" i="30"/>
  <c r="H96" i="30"/>
  <c r="I96" i="30" s="1"/>
  <c r="G71" i="30"/>
  <c r="H20" i="69"/>
  <c r="I20" i="69" s="1"/>
  <c r="G50" i="69"/>
  <c r="U97" i="85"/>
  <c r="V97" i="85" s="1"/>
  <c r="T97" i="85"/>
  <c r="T72" i="85"/>
  <c r="T22" i="72"/>
  <c r="T97" i="72"/>
  <c r="U97" i="72"/>
  <c r="V97" i="72" s="1"/>
  <c r="T72" i="72"/>
  <c r="T47" i="72"/>
  <c r="U70" i="84"/>
  <c r="V70" i="84" s="1"/>
  <c r="G26" i="70"/>
  <c r="G101" i="70"/>
  <c r="H101" i="70"/>
  <c r="I101" i="70" s="1"/>
  <c r="G51" i="70"/>
  <c r="G76" i="70"/>
  <c r="U20" i="85"/>
  <c r="V20" i="85" s="1"/>
  <c r="T42" i="83"/>
  <c r="F95" i="46"/>
  <c r="U131" i="72"/>
  <c r="V131" i="72" s="1"/>
  <c r="T28" i="80"/>
  <c r="T103" i="80"/>
  <c r="U103" i="80"/>
  <c r="V103" i="80" s="1"/>
  <c r="T28" i="77"/>
  <c r="T103" i="77"/>
  <c r="U103" i="77"/>
  <c r="V103" i="77" s="1"/>
  <c r="T78" i="77"/>
  <c r="T53" i="77"/>
  <c r="F106" i="46"/>
  <c r="U131" i="83"/>
  <c r="V131" i="83" s="1"/>
  <c r="T29" i="84"/>
  <c r="T104" i="84"/>
  <c r="U104" i="84"/>
  <c r="V104" i="84" s="1"/>
  <c r="T79" i="84"/>
  <c r="T28" i="84"/>
  <c r="T103" i="84"/>
  <c r="U103" i="84"/>
  <c r="V103" i="84" s="1"/>
  <c r="T53" i="84"/>
  <c r="U70" i="77"/>
  <c r="V70" i="77" s="1"/>
  <c r="H161" i="76"/>
  <c r="I161" i="76" s="1"/>
  <c r="T50" i="72"/>
  <c r="F109" i="46"/>
  <c r="U131" i="86"/>
  <c r="V131" i="86" s="1"/>
  <c r="G60" i="76"/>
  <c r="U160" i="74"/>
  <c r="V160" i="74" s="1"/>
  <c r="F137" i="46"/>
  <c r="H110" i="68"/>
  <c r="I110" i="68" s="1"/>
  <c r="G110" i="68"/>
  <c r="G24" i="69"/>
  <c r="G99" i="69"/>
  <c r="H99" i="69"/>
  <c r="I99" i="69" s="1"/>
  <c r="H120" i="76"/>
  <c r="I120" i="76" s="1"/>
  <c r="G120" i="76"/>
  <c r="U161" i="81"/>
  <c r="V161" i="81" s="1"/>
  <c r="T104" i="86"/>
  <c r="U104" i="86"/>
  <c r="V104" i="86" s="1"/>
  <c r="T54" i="86"/>
  <c r="T110" i="73"/>
  <c r="U110" i="73"/>
  <c r="V110" i="73" s="1"/>
  <c r="H96" i="71"/>
  <c r="I96" i="71" s="1"/>
  <c r="G96" i="71"/>
  <c r="G46" i="71"/>
  <c r="H161" i="70"/>
  <c r="I161" i="70" s="1"/>
  <c r="G73" i="30"/>
  <c r="G60" i="71"/>
  <c r="H60" i="71"/>
  <c r="I60" i="71" s="1"/>
  <c r="F146" i="46"/>
  <c r="U160" i="83"/>
  <c r="V160" i="83" s="1"/>
  <c r="U120" i="85"/>
  <c r="V120" i="85" s="1"/>
  <c r="T120" i="85"/>
  <c r="T70" i="77"/>
  <c r="G14" i="76"/>
  <c r="G89" i="76"/>
  <c r="F203" i="76"/>
  <c r="T53" i="80"/>
  <c r="T12" i="81"/>
  <c r="S201" i="81"/>
  <c r="T87" i="81"/>
  <c r="T62" i="81"/>
  <c r="G15" i="76"/>
  <c r="F204" i="76"/>
  <c r="G90" i="76"/>
  <c r="G65" i="76"/>
  <c r="T60" i="73"/>
  <c r="U70" i="86"/>
  <c r="V70" i="86" s="1"/>
  <c r="G78" i="30"/>
  <c r="U96" i="72"/>
  <c r="V96" i="72" s="1"/>
  <c r="T96" i="72"/>
  <c r="T26" i="73"/>
  <c r="U101" i="73"/>
  <c r="V101" i="73" s="1"/>
  <c r="T101" i="73"/>
  <c r="T51" i="73"/>
  <c r="S203" i="83"/>
  <c r="T89" i="83"/>
  <c r="T14" i="83"/>
  <c r="T39" i="83"/>
  <c r="T13" i="81"/>
  <c r="T88" i="81"/>
  <c r="S202" i="81"/>
  <c r="T63" i="81"/>
  <c r="T21" i="77"/>
  <c r="U96" i="77"/>
  <c r="V96" i="77" s="1"/>
  <c r="T96" i="77"/>
  <c r="T98" i="77"/>
  <c r="U98" i="77"/>
  <c r="V98" i="77" s="1"/>
  <c r="T23" i="77"/>
  <c r="T13" i="73"/>
  <c r="T88" i="73"/>
  <c r="S202" i="73"/>
  <c r="T38" i="73"/>
  <c r="T11" i="75"/>
  <c r="T86" i="75"/>
  <c r="S200" i="75"/>
  <c r="U70" i="78"/>
  <c r="V70" i="78" s="1"/>
  <c r="G71" i="71"/>
  <c r="G16" i="71"/>
  <c r="F205" i="71"/>
  <c r="G91" i="71"/>
  <c r="H91" i="71"/>
  <c r="I91" i="71" s="1"/>
  <c r="T50" i="80"/>
  <c r="T22" i="80"/>
  <c r="T97" i="80"/>
  <c r="U97" i="80"/>
  <c r="V97" i="80" s="1"/>
  <c r="T72" i="80"/>
  <c r="G74" i="70"/>
  <c r="G99" i="67"/>
  <c r="H99" i="67"/>
  <c r="I99" i="67" s="1"/>
  <c r="G24" i="67"/>
  <c r="G17" i="71"/>
  <c r="G92" i="71"/>
  <c r="F206" i="71"/>
  <c r="H92" i="71"/>
  <c r="I92" i="71" s="1"/>
  <c r="G67" i="71"/>
  <c r="U120" i="78"/>
  <c r="V120" i="78" s="1"/>
  <c r="T120" i="78"/>
  <c r="T24" i="72"/>
  <c r="U99" i="72"/>
  <c r="V99" i="72" s="1"/>
  <c r="T99" i="72"/>
  <c r="T49" i="72"/>
  <c r="S203" i="81"/>
  <c r="T89" i="81"/>
  <c r="T14" i="81"/>
  <c r="T64" i="81"/>
  <c r="T27" i="86"/>
  <c r="U102" i="86"/>
  <c r="V102" i="86" s="1"/>
  <c r="T102" i="86"/>
  <c r="T52" i="86"/>
  <c r="T77" i="86"/>
  <c r="T70" i="84"/>
  <c r="H200" i="30"/>
  <c r="I200" i="30" s="1"/>
  <c r="H45" i="69"/>
  <c r="I45" i="69" s="1"/>
  <c r="G70" i="67"/>
  <c r="H60" i="67"/>
  <c r="I60" i="67" s="1"/>
  <c r="G110" i="67"/>
  <c r="H110" i="67"/>
  <c r="I110" i="67" s="1"/>
  <c r="T19" i="72"/>
  <c r="T94" i="72"/>
  <c r="S208" i="72"/>
  <c r="F107" i="46"/>
  <c r="U131" i="84"/>
  <c r="V131" i="84" s="1"/>
  <c r="T49" i="81"/>
  <c r="G54" i="69"/>
  <c r="T98" i="80"/>
  <c r="U98" i="80"/>
  <c r="V98" i="80" s="1"/>
  <c r="T48" i="80"/>
  <c r="T100" i="84"/>
  <c r="U100" i="84"/>
  <c r="V100" i="84" s="1"/>
  <c r="U164" i="74"/>
  <c r="V164" i="74" s="1"/>
  <c r="T26" i="74"/>
  <c r="U101" i="74"/>
  <c r="V101" i="74" s="1"/>
  <c r="T101" i="74"/>
  <c r="T19" i="80"/>
  <c r="S208" i="80"/>
  <c r="T94" i="80"/>
  <c r="G102" i="30"/>
  <c r="H102" i="30"/>
  <c r="I102" i="30" s="1"/>
  <c r="G50" i="67"/>
  <c r="H110" i="69"/>
  <c r="I110" i="69" s="1"/>
  <c r="G110" i="69"/>
  <c r="G29" i="68"/>
  <c r="H104" i="68"/>
  <c r="I104" i="68" s="1"/>
  <c r="G104" i="68"/>
  <c r="G12" i="76"/>
  <c r="G87" i="76"/>
  <c r="F201" i="76"/>
  <c r="G62" i="76"/>
  <c r="H45" i="71"/>
  <c r="I45" i="71" s="1"/>
  <c r="U45" i="78"/>
  <c r="V45" i="78" s="1"/>
  <c r="T18" i="80"/>
  <c r="S207" i="80"/>
  <c r="T93" i="80"/>
  <c r="T43" i="80"/>
  <c r="G39" i="76"/>
  <c r="T15" i="80"/>
  <c r="T90" i="80"/>
  <c r="S204" i="80"/>
  <c r="T40" i="80"/>
  <c r="G98" i="70"/>
  <c r="H98" i="70"/>
  <c r="I98" i="70" s="1"/>
  <c r="G48" i="70"/>
  <c r="G23" i="70"/>
  <c r="T102" i="75"/>
  <c r="U102" i="75"/>
  <c r="V102" i="75" s="1"/>
  <c r="T52" i="75"/>
  <c r="T77" i="75"/>
  <c r="G22" i="30"/>
  <c r="H97" i="30"/>
  <c r="I97" i="30" s="1"/>
  <c r="G97" i="30"/>
  <c r="G72" i="30"/>
  <c r="T22" i="75"/>
  <c r="U97" i="75"/>
  <c r="V97" i="75" s="1"/>
  <c r="T97" i="75"/>
  <c r="T72" i="75"/>
  <c r="T37" i="81"/>
  <c r="T110" i="78"/>
  <c r="U110" i="78"/>
  <c r="V110" i="78" s="1"/>
  <c r="G79" i="68"/>
  <c r="G40" i="76"/>
  <c r="T26" i="75"/>
  <c r="T101" i="75"/>
  <c r="U101" i="75"/>
  <c r="V101" i="75" s="1"/>
  <c r="U45" i="83"/>
  <c r="V45" i="83" s="1"/>
  <c r="H20" i="70"/>
  <c r="I20" i="70" s="1"/>
  <c r="T26" i="85"/>
  <c r="T101" i="85"/>
  <c r="U101" i="85"/>
  <c r="V101" i="85" s="1"/>
  <c r="T26" i="82"/>
  <c r="T101" i="82"/>
  <c r="U101" i="82"/>
  <c r="V101" i="82" s="1"/>
  <c r="T51" i="82"/>
  <c r="T64" i="83"/>
  <c r="T73" i="77"/>
  <c r="T63" i="73"/>
  <c r="G41" i="71"/>
  <c r="T46" i="75"/>
  <c r="S208" i="81"/>
  <c r="T94" i="81"/>
  <c r="T19" i="81"/>
  <c r="T69" i="81"/>
  <c r="T76" i="81"/>
  <c r="T12" i="78"/>
  <c r="T87" i="78"/>
  <c r="S201" i="78"/>
  <c r="G14" i="69"/>
  <c r="F203" i="69"/>
  <c r="H89" i="69"/>
  <c r="I89" i="69" s="1"/>
  <c r="G89" i="69"/>
  <c r="G42" i="71"/>
  <c r="U20" i="83"/>
  <c r="V20" i="83" s="1"/>
  <c r="T15" i="75"/>
  <c r="T90" i="75"/>
  <c r="S204" i="75"/>
  <c r="T29" i="75"/>
  <c r="T104" i="75"/>
  <c r="U104" i="75"/>
  <c r="V104" i="75" s="1"/>
  <c r="T94" i="78"/>
  <c r="S208" i="78"/>
  <c r="T19" i="78"/>
  <c r="G23" i="71"/>
  <c r="G98" i="71"/>
  <c r="H98" i="71"/>
  <c r="I98" i="71" s="1"/>
  <c r="G48" i="71"/>
  <c r="G73" i="71"/>
  <c r="T75" i="86"/>
  <c r="S202" i="80"/>
  <c r="T88" i="80"/>
  <c r="T13" i="80"/>
  <c r="T63" i="80"/>
  <c r="T39" i="81"/>
  <c r="H20" i="76"/>
  <c r="I20" i="76" s="1"/>
  <c r="T76" i="75"/>
  <c r="U161" i="80"/>
  <c r="V161" i="80" s="1"/>
  <c r="H121" i="46"/>
  <c r="I121" i="46" s="1"/>
  <c r="S200" i="78"/>
  <c r="T86" i="78"/>
  <c r="T11" i="78"/>
  <c r="T61" i="78"/>
  <c r="G45" i="68"/>
  <c r="H35" i="68"/>
  <c r="I35" i="68" s="1"/>
  <c r="G26" i="68"/>
  <c r="G101" i="68"/>
  <c r="H101" i="68"/>
  <c r="I101" i="68" s="1"/>
  <c r="G51" i="68"/>
  <c r="F185" i="46"/>
  <c r="U170" i="86"/>
  <c r="V170" i="86" s="1"/>
  <c r="U104" i="73"/>
  <c r="V104" i="73" s="1"/>
  <c r="T104" i="73"/>
  <c r="T24" i="77"/>
  <c r="T99" i="77"/>
  <c r="U99" i="77"/>
  <c r="V99" i="77" s="1"/>
  <c r="T97" i="78"/>
  <c r="U97" i="78"/>
  <c r="V97" i="78" s="1"/>
  <c r="T68" i="86"/>
  <c r="F175" i="46"/>
  <c r="H170" i="76"/>
  <c r="I170" i="76" s="1"/>
  <c r="F173" i="46"/>
  <c r="U170" i="74"/>
  <c r="V170" i="74" s="1"/>
  <c r="T29" i="77"/>
  <c r="U104" i="77"/>
  <c r="V104" i="77" s="1"/>
  <c r="T104" i="77"/>
  <c r="T27" i="74"/>
  <c r="T102" i="74"/>
  <c r="U102" i="74"/>
  <c r="V102" i="74" s="1"/>
  <c r="T11" i="83"/>
  <c r="T86" i="83"/>
  <c r="S200" i="83"/>
  <c r="T36" i="83"/>
  <c r="T28" i="85"/>
  <c r="T103" i="85"/>
  <c r="U103" i="85"/>
  <c r="V103" i="85" s="1"/>
  <c r="T98" i="84"/>
  <c r="U98" i="84"/>
  <c r="V98" i="84" s="1"/>
  <c r="T73" i="84"/>
  <c r="T48" i="84"/>
  <c r="G26" i="76"/>
  <c r="H101" i="76"/>
  <c r="I101" i="76" s="1"/>
  <c r="G101" i="76"/>
  <c r="G76" i="76"/>
  <c r="F97" i="46"/>
  <c r="U131" i="74"/>
  <c r="V131" i="74" s="1"/>
  <c r="G42" i="67"/>
  <c r="H99" i="76"/>
  <c r="I99" i="76" s="1"/>
  <c r="G99" i="76"/>
  <c r="G74" i="76"/>
  <c r="G24" i="76"/>
  <c r="G22" i="69"/>
  <c r="H97" i="69"/>
  <c r="I97" i="69" s="1"/>
  <c r="G97" i="69"/>
  <c r="G78" i="67"/>
  <c r="U160" i="77"/>
  <c r="V160" i="77" s="1"/>
  <c r="F140" i="46"/>
  <c r="G11" i="69"/>
  <c r="H86" i="69"/>
  <c r="I86" i="69" s="1"/>
  <c r="F200" i="69"/>
  <c r="G86" i="69"/>
  <c r="U70" i="83"/>
  <c r="V70" i="83" s="1"/>
  <c r="F179" i="46"/>
  <c r="U170" i="80"/>
  <c r="V170" i="80" s="1"/>
  <c r="G27" i="70"/>
  <c r="G102" i="70"/>
  <c r="H102" i="70"/>
  <c r="I102" i="70" s="1"/>
  <c r="G77" i="70"/>
  <c r="G52" i="70"/>
  <c r="U161" i="86"/>
  <c r="V161" i="86" s="1"/>
  <c r="T22" i="86"/>
  <c r="T97" i="86"/>
  <c r="U97" i="86"/>
  <c r="V97" i="86" s="1"/>
  <c r="T47" i="86"/>
  <c r="T14" i="78"/>
  <c r="T89" i="78"/>
  <c r="S203" i="78"/>
  <c r="T19" i="75"/>
  <c r="T94" i="75"/>
  <c r="S208" i="75"/>
  <c r="T78" i="80"/>
  <c r="T99" i="82"/>
  <c r="U99" i="82"/>
  <c r="V99" i="82" s="1"/>
  <c r="T49" i="82"/>
  <c r="S200" i="85"/>
  <c r="T86" i="85"/>
  <c r="T11" i="85"/>
  <c r="S201" i="85"/>
  <c r="T87" i="85"/>
  <c r="T12" i="85"/>
  <c r="T62" i="85"/>
  <c r="G21" i="70"/>
  <c r="H96" i="70"/>
  <c r="I96" i="70" s="1"/>
  <c r="G96" i="70"/>
  <c r="G71" i="70"/>
  <c r="G46" i="70"/>
  <c r="F180" i="46"/>
  <c r="U170" i="81"/>
  <c r="V170" i="81" s="1"/>
  <c r="T49" i="80"/>
  <c r="G101" i="30"/>
  <c r="H101" i="30"/>
  <c r="I101" i="30" s="1"/>
  <c r="G51" i="30"/>
  <c r="G49" i="69"/>
  <c r="T28" i="73"/>
  <c r="T103" i="73"/>
  <c r="U103" i="73"/>
  <c r="V103" i="73" s="1"/>
  <c r="T53" i="73"/>
  <c r="H70" i="71"/>
  <c r="I70" i="71" s="1"/>
  <c r="H181" i="46"/>
  <c r="I181" i="46" s="1"/>
  <c r="G28" i="69"/>
  <c r="H103" i="69"/>
  <c r="I103" i="69" s="1"/>
  <c r="G103" i="69"/>
  <c r="G78" i="69"/>
  <c r="T13" i="74"/>
  <c r="T88" i="74"/>
  <c r="S202" i="74"/>
  <c r="T63" i="74"/>
  <c r="H164" i="68"/>
  <c r="I164" i="68" s="1"/>
  <c r="T26" i="86"/>
  <c r="U101" i="86"/>
  <c r="V101" i="86" s="1"/>
  <c r="T101" i="86"/>
  <c r="T51" i="86"/>
  <c r="T48" i="73"/>
  <c r="T102" i="72"/>
  <c r="U102" i="72"/>
  <c r="V102" i="72" s="1"/>
  <c r="T28" i="74"/>
  <c r="U103" i="74"/>
  <c r="V103" i="74" s="1"/>
  <c r="T103" i="74"/>
  <c r="U104" i="80"/>
  <c r="V104" i="80" s="1"/>
  <c r="T104" i="80"/>
  <c r="T79" i="80"/>
  <c r="T76" i="73"/>
  <c r="T38" i="80"/>
  <c r="G63" i="76"/>
  <c r="G77" i="30"/>
  <c r="T15" i="74"/>
  <c r="S204" i="74"/>
  <c r="T90" i="74"/>
  <c r="T16" i="75"/>
  <c r="T91" i="75"/>
  <c r="S205" i="75"/>
  <c r="T66" i="75"/>
  <c r="G21" i="67"/>
  <c r="G96" i="67"/>
  <c r="H96" i="67"/>
  <c r="I96" i="67" s="1"/>
  <c r="G27" i="76"/>
  <c r="G102" i="76"/>
  <c r="H102" i="76"/>
  <c r="I102" i="76" s="1"/>
  <c r="G24" i="68"/>
  <c r="G99" i="68"/>
  <c r="H99" i="68"/>
  <c r="I99" i="68" s="1"/>
  <c r="T49" i="77"/>
  <c r="G72" i="68"/>
  <c r="G28" i="76"/>
  <c r="H103" i="76"/>
  <c r="I103" i="76" s="1"/>
  <c r="G103" i="76"/>
  <c r="T61" i="83"/>
  <c r="H45" i="68"/>
  <c r="I45" i="68" s="1"/>
  <c r="T17" i="85"/>
  <c r="T92" i="85"/>
  <c r="S206" i="85"/>
  <c r="G79" i="67"/>
  <c r="U101" i="84"/>
  <c r="V101" i="84" s="1"/>
  <c r="T101" i="84"/>
  <c r="T51" i="84"/>
  <c r="G53" i="76"/>
  <c r="F200" i="76"/>
  <c r="G86" i="76"/>
  <c r="G11" i="76"/>
  <c r="T69" i="72"/>
  <c r="T79" i="77"/>
  <c r="T73" i="74"/>
  <c r="T120" i="77"/>
  <c r="U120" i="77"/>
  <c r="V120" i="77" s="1"/>
  <c r="G103" i="70"/>
  <c r="H103" i="70"/>
  <c r="I103" i="70" s="1"/>
  <c r="G53" i="70"/>
  <c r="G78" i="70"/>
  <c r="G61" i="69"/>
  <c r="G46" i="30"/>
  <c r="H110" i="71"/>
  <c r="I110" i="71" s="1"/>
  <c r="G110" i="71"/>
  <c r="T78" i="75"/>
  <c r="T97" i="84"/>
  <c r="U97" i="84"/>
  <c r="V97" i="84" s="1"/>
  <c r="T47" i="84"/>
  <c r="H120" i="30"/>
  <c r="I120" i="30" s="1"/>
  <c r="G120" i="30"/>
  <c r="G22" i="70"/>
  <c r="H97" i="70"/>
  <c r="I97" i="70" s="1"/>
  <c r="G97" i="70"/>
  <c r="G72" i="70"/>
  <c r="G47" i="70"/>
  <c r="T39" i="78"/>
  <c r="T44" i="75"/>
  <c r="U164" i="81"/>
  <c r="V164" i="81" s="1"/>
  <c r="T22" i="83"/>
  <c r="T97" i="83"/>
  <c r="U97" i="83"/>
  <c r="V97" i="83" s="1"/>
  <c r="T100" i="77"/>
  <c r="U100" i="77"/>
  <c r="V100" i="77" s="1"/>
  <c r="T75" i="77"/>
  <c r="H171" i="46"/>
  <c r="I171" i="46" s="1"/>
  <c r="T36" i="85"/>
  <c r="T37" i="85"/>
  <c r="H204" i="30"/>
  <c r="I204" i="30" s="1"/>
  <c r="G29" i="30"/>
  <c r="G104" i="30"/>
  <c r="H104" i="30"/>
  <c r="I104" i="30" s="1"/>
  <c r="G29" i="71"/>
  <c r="H104" i="71"/>
  <c r="I104" i="71" s="1"/>
  <c r="G104" i="71"/>
  <c r="S208" i="86"/>
  <c r="T94" i="86"/>
  <c r="T19" i="86"/>
  <c r="T44" i="86"/>
  <c r="H161" i="30"/>
  <c r="I161" i="30" s="1"/>
  <c r="T120" i="82"/>
  <c r="U120" i="82"/>
  <c r="V120" i="82" s="1"/>
  <c r="U45" i="86"/>
  <c r="V45" i="86" s="1"/>
  <c r="T91" i="80"/>
  <c r="S205" i="80"/>
  <c r="T16" i="80"/>
  <c r="T41" i="80"/>
  <c r="T103" i="82"/>
  <c r="U103" i="82"/>
  <c r="V103" i="82" s="1"/>
  <c r="T78" i="82"/>
  <c r="T53" i="82"/>
  <c r="T49" i="84"/>
  <c r="G25" i="71"/>
  <c r="G100" i="71"/>
  <c r="H100" i="71"/>
  <c r="I100" i="71" s="1"/>
  <c r="G50" i="71"/>
  <c r="G75" i="71"/>
  <c r="G54" i="30"/>
  <c r="T26" i="78"/>
  <c r="T101" i="78"/>
  <c r="U101" i="78"/>
  <c r="V101" i="78" s="1"/>
  <c r="U45" i="75"/>
  <c r="V45" i="75" s="1"/>
  <c r="G53" i="69"/>
  <c r="T38" i="74"/>
  <c r="T16" i="86"/>
  <c r="S205" i="86"/>
  <c r="T91" i="86"/>
  <c r="T36" i="75"/>
  <c r="T27" i="80"/>
  <c r="T102" i="80"/>
  <c r="U102" i="80"/>
  <c r="V102" i="80" s="1"/>
  <c r="T77" i="80"/>
  <c r="T52" i="80"/>
  <c r="G20" i="71"/>
  <c r="H60" i="30"/>
  <c r="I60" i="30" s="1"/>
  <c r="T73" i="80"/>
  <c r="T100" i="83"/>
  <c r="U100" i="83"/>
  <c r="V100" i="83" s="1"/>
  <c r="T50" i="83"/>
  <c r="T65" i="75"/>
  <c r="U96" i="86"/>
  <c r="V96" i="86" s="1"/>
  <c r="T96" i="86"/>
  <c r="T40" i="74"/>
  <c r="G21" i="76"/>
  <c r="G96" i="76"/>
  <c r="H96" i="76"/>
  <c r="I96" i="76" s="1"/>
  <c r="G71" i="76"/>
  <c r="G46" i="76"/>
  <c r="G27" i="69"/>
  <c r="H102" i="69"/>
  <c r="I102" i="69" s="1"/>
  <c r="G102" i="69"/>
  <c r="G77" i="69"/>
  <c r="T21" i="74"/>
  <c r="T96" i="74"/>
  <c r="U96" i="74"/>
  <c r="V96" i="74" s="1"/>
  <c r="T71" i="74"/>
  <c r="T19" i="83"/>
  <c r="S208" i="83"/>
  <c r="T94" i="83"/>
  <c r="T44" i="83"/>
  <c r="T11" i="80"/>
  <c r="S200" i="80"/>
  <c r="T86" i="80"/>
  <c r="T61" i="80"/>
  <c r="G27" i="68"/>
  <c r="G102" i="68"/>
  <c r="H102" i="68"/>
  <c r="I102" i="68" s="1"/>
  <c r="U45" i="84"/>
  <c r="V45" i="84" s="1"/>
  <c r="U45" i="72"/>
  <c r="V45" i="72" s="1"/>
  <c r="T15" i="83"/>
  <c r="T90" i="83"/>
  <c r="S204" i="83"/>
  <c r="T51" i="83"/>
  <c r="T13" i="78"/>
  <c r="T88" i="78"/>
  <c r="S202" i="78"/>
  <c r="T13" i="83"/>
  <c r="S202" i="83"/>
  <c r="T88" i="83"/>
  <c r="T38" i="83"/>
  <c r="T100" i="73"/>
  <c r="U100" i="73"/>
  <c r="V100" i="73" s="1"/>
  <c r="T37" i="80"/>
  <c r="T43" i="75"/>
  <c r="G22" i="67"/>
  <c r="G97" i="67"/>
  <c r="H97" i="67"/>
  <c r="I97" i="67" s="1"/>
  <c r="F176" i="46"/>
  <c r="U170" i="77"/>
  <c r="V170" i="77" s="1"/>
  <c r="T67" i="83"/>
  <c r="U45" i="74"/>
  <c r="V45" i="74" s="1"/>
  <c r="H163" i="69"/>
  <c r="I163" i="69" s="1"/>
  <c r="F184" i="46"/>
  <c r="U170" i="85"/>
  <c r="V170" i="85" s="1"/>
  <c r="T60" i="83"/>
  <c r="T28" i="83"/>
  <c r="T103" i="83"/>
  <c r="U103" i="83"/>
  <c r="V103" i="83" s="1"/>
  <c r="T54" i="84"/>
  <c r="G97" i="68"/>
  <c r="H97" i="68"/>
  <c r="I97" i="68" s="1"/>
  <c r="G48" i="30"/>
  <c r="G23" i="68"/>
  <c r="G98" i="68"/>
  <c r="H98" i="68"/>
  <c r="I98" i="68" s="1"/>
  <c r="U45" i="85"/>
  <c r="V45" i="85" s="1"/>
  <c r="G72" i="67"/>
  <c r="G45" i="67"/>
  <c r="H35" i="67"/>
  <c r="I35" i="67" s="1"/>
  <c r="H60" i="69"/>
  <c r="I60" i="69" s="1"/>
  <c r="U70" i="81"/>
  <c r="V70" i="81" s="1"/>
  <c r="G12" i="70"/>
  <c r="G87" i="70"/>
  <c r="F201" i="70"/>
  <c r="H87" i="70"/>
  <c r="I87" i="70" s="1"/>
  <c r="H164" i="30"/>
  <c r="I164" i="30" s="1"/>
  <c r="T24" i="81"/>
  <c r="T25" i="81"/>
  <c r="U100" i="81"/>
  <c r="V100" i="81" s="1"/>
  <c r="T100" i="81"/>
  <c r="U170" i="75"/>
  <c r="V170" i="75" s="1"/>
  <c r="F174" i="46"/>
  <c r="T11" i="86"/>
  <c r="T86" i="86"/>
  <c r="S200" i="86"/>
  <c r="U110" i="85"/>
  <c r="V110" i="85" s="1"/>
  <c r="T110" i="85"/>
  <c r="T11" i="72"/>
  <c r="T86" i="72"/>
  <c r="S200" i="72"/>
  <c r="T54" i="77"/>
  <c r="T97" i="73"/>
  <c r="U97" i="73"/>
  <c r="V97" i="73" s="1"/>
  <c r="U164" i="75"/>
  <c r="V164" i="75" s="1"/>
  <c r="G92" i="30"/>
  <c r="F206" i="30"/>
  <c r="H92" i="30"/>
  <c r="I92" i="30" s="1"/>
  <c r="G17" i="30"/>
  <c r="G42" i="30"/>
  <c r="T78" i="72"/>
  <c r="G14" i="71"/>
  <c r="G89" i="71"/>
  <c r="F203" i="71"/>
  <c r="H89" i="71"/>
  <c r="I89" i="71" s="1"/>
  <c r="G39" i="71"/>
  <c r="T25" i="80"/>
  <c r="T100" i="80"/>
  <c r="U100" i="80"/>
  <c r="V100" i="80" s="1"/>
  <c r="H45" i="76"/>
  <c r="I45" i="76" s="1"/>
  <c r="G35" i="70"/>
  <c r="H35" i="70"/>
  <c r="I35" i="70" s="1"/>
  <c r="S200" i="73"/>
  <c r="T86" i="73"/>
  <c r="T11" i="73"/>
  <c r="T61" i="73"/>
  <c r="G18" i="76"/>
  <c r="G93" i="76"/>
  <c r="F207" i="76"/>
  <c r="G68" i="76"/>
  <c r="U101" i="81"/>
  <c r="V101" i="81" s="1"/>
  <c r="T101" i="81"/>
  <c r="G13" i="71"/>
  <c r="H88" i="71"/>
  <c r="I88" i="71" s="1"/>
  <c r="G88" i="71"/>
  <c r="F202" i="71"/>
  <c r="H202" i="71" s="1"/>
  <c r="I202" i="71" s="1"/>
  <c r="G38" i="71"/>
  <c r="U98" i="81"/>
  <c r="V98" i="81" s="1"/>
  <c r="T98" i="81"/>
  <c r="U164" i="83"/>
  <c r="V164" i="83" s="1"/>
  <c r="G72" i="69"/>
  <c r="H35" i="71"/>
  <c r="I35" i="71" s="1"/>
  <c r="T98" i="86"/>
  <c r="U98" i="86"/>
  <c r="V98" i="86" s="1"/>
  <c r="T23" i="86"/>
  <c r="T62" i="80"/>
  <c r="G47" i="67"/>
  <c r="T54" i="73"/>
  <c r="T14" i="80"/>
  <c r="S203" i="80"/>
  <c r="T89" i="80"/>
  <c r="T64" i="80"/>
  <c r="T21" i="73"/>
  <c r="T96" i="73"/>
  <c r="U96" i="73"/>
  <c r="V96" i="73" s="1"/>
  <c r="T71" i="73"/>
  <c r="T27" i="85"/>
  <c r="U102" i="85"/>
  <c r="V102" i="85" s="1"/>
  <c r="T102" i="85"/>
  <c r="T77" i="85"/>
  <c r="T52" i="85"/>
  <c r="G26" i="71"/>
  <c r="G101" i="71"/>
  <c r="H101" i="71"/>
  <c r="I101" i="71" s="1"/>
  <c r="G51" i="71"/>
  <c r="T78" i="73"/>
  <c r="T75" i="75"/>
  <c r="S207" i="78"/>
  <c r="T93" i="78"/>
  <c r="T18" i="78"/>
  <c r="T43" i="78"/>
  <c r="U45" i="82"/>
  <c r="V45" i="82" s="1"/>
  <c r="T45" i="82"/>
  <c r="U20" i="86"/>
  <c r="V20" i="86" s="1"/>
  <c r="T20" i="86"/>
  <c r="T26" i="72"/>
  <c r="T101" i="72"/>
  <c r="U101" i="72"/>
  <c r="V101" i="72" s="1"/>
  <c r="T76" i="72"/>
  <c r="G120" i="69"/>
  <c r="H120" i="69"/>
  <c r="I120" i="69" s="1"/>
  <c r="G49" i="67"/>
  <c r="T50" i="73"/>
  <c r="T16" i="82"/>
  <c r="S205" i="82"/>
  <c r="T91" i="82"/>
  <c r="G110" i="76"/>
  <c r="H110" i="76"/>
  <c r="I110" i="76" s="1"/>
  <c r="T15" i="77"/>
  <c r="S204" i="77"/>
  <c r="T90" i="77"/>
  <c r="T65" i="77"/>
  <c r="U164" i="72"/>
  <c r="V164" i="72" s="1"/>
  <c r="U98" i="85"/>
  <c r="V98" i="85" s="1"/>
  <c r="T98" i="85"/>
  <c r="G25" i="68"/>
  <c r="G100" i="68"/>
  <c r="H100" i="68"/>
  <c r="I100" i="68" s="1"/>
  <c r="G50" i="68"/>
  <c r="T27" i="84"/>
  <c r="T102" i="84"/>
  <c r="U102" i="84"/>
  <c r="V102" i="84" s="1"/>
  <c r="T52" i="84"/>
  <c r="H101" i="67"/>
  <c r="I101" i="67" s="1"/>
  <c r="G101" i="67"/>
  <c r="G26" i="67"/>
  <c r="G110" i="70"/>
  <c r="H110" i="70"/>
  <c r="I110" i="70" s="1"/>
  <c r="G75" i="69"/>
  <c r="U100" i="74"/>
  <c r="V100" i="74" s="1"/>
  <c r="T100" i="74"/>
  <c r="T44" i="80"/>
  <c r="G23" i="69"/>
  <c r="G98" i="69"/>
  <c r="H98" i="69"/>
  <c r="I98" i="69" s="1"/>
  <c r="G17" i="76"/>
  <c r="G92" i="76"/>
  <c r="F206" i="76"/>
  <c r="G67" i="76"/>
  <c r="T46" i="84"/>
  <c r="T26" i="80"/>
  <c r="U101" i="80"/>
  <c r="V101" i="80" s="1"/>
  <c r="T101" i="80"/>
  <c r="T51" i="80"/>
  <c r="G77" i="68"/>
  <c r="U164" i="84"/>
  <c r="V164" i="84" s="1"/>
  <c r="G51" i="67"/>
  <c r="G48" i="69"/>
  <c r="H45" i="30"/>
  <c r="I45" i="30" s="1"/>
  <c r="G93" i="71"/>
  <c r="F207" i="71"/>
  <c r="H93" i="71"/>
  <c r="I93" i="71" s="1"/>
  <c r="G18" i="71"/>
  <c r="T36" i="86"/>
  <c r="T36" i="72"/>
  <c r="U70" i="74"/>
  <c r="V70" i="74" s="1"/>
  <c r="T70" i="74"/>
  <c r="F200" i="70"/>
  <c r="H86" i="70"/>
  <c r="I86" i="70" s="1"/>
  <c r="G86" i="70"/>
  <c r="G11" i="70"/>
  <c r="G36" i="70"/>
  <c r="H35" i="30"/>
  <c r="I35" i="30" s="1"/>
  <c r="G45" i="30"/>
  <c r="T25" i="82"/>
  <c r="T100" i="82"/>
  <c r="U100" i="82"/>
  <c r="V100" i="82" s="1"/>
  <c r="T50" i="82"/>
  <c r="T75" i="82"/>
  <c r="U20" i="81"/>
  <c r="V20" i="81" s="1"/>
  <c r="G12" i="71"/>
  <c r="H87" i="71"/>
  <c r="I87" i="71" s="1"/>
  <c r="F201" i="71"/>
  <c r="G87" i="71"/>
  <c r="T24" i="73"/>
  <c r="U99" i="73"/>
  <c r="V99" i="73" s="1"/>
  <c r="T99" i="73"/>
  <c r="T49" i="73"/>
  <c r="T74" i="73"/>
  <c r="T45" i="85"/>
  <c r="T47" i="73"/>
  <c r="T36" i="73"/>
  <c r="T29" i="78"/>
  <c r="T104" i="78"/>
  <c r="U104" i="78"/>
  <c r="V104" i="78" s="1"/>
  <c r="T54" i="78"/>
  <c r="T24" i="80"/>
  <c r="F182" i="46"/>
  <c r="U170" i="83"/>
  <c r="V170" i="83" s="1"/>
  <c r="G43" i="76"/>
  <c r="T28" i="78"/>
  <c r="T103" i="78"/>
  <c r="U103" i="78"/>
  <c r="V103" i="78" s="1"/>
  <c r="T53" i="78"/>
  <c r="T47" i="83"/>
  <c r="G19" i="70"/>
  <c r="G94" i="70"/>
  <c r="F208" i="70"/>
  <c r="H94" i="70"/>
  <c r="I94" i="70" s="1"/>
  <c r="G63" i="71"/>
  <c r="T47" i="78"/>
  <c r="F145" i="46"/>
  <c r="U160" i="82"/>
  <c r="V160" i="82" s="1"/>
  <c r="T98" i="72"/>
  <c r="U98" i="72"/>
  <c r="V98" i="72" s="1"/>
  <c r="T48" i="72"/>
  <c r="U110" i="77"/>
  <c r="V110" i="77" s="1"/>
  <c r="T110" i="77"/>
  <c r="T48" i="86"/>
  <c r="U70" i="80"/>
  <c r="V70" i="80" s="1"/>
  <c r="H120" i="70"/>
  <c r="I120" i="70" s="1"/>
  <c r="G120" i="70"/>
  <c r="T29" i="72"/>
  <c r="T104" i="72"/>
  <c r="U104" i="72"/>
  <c r="V104" i="72" s="1"/>
  <c r="T19" i="77"/>
  <c r="S208" i="77"/>
  <c r="T94" i="77"/>
  <c r="T69" i="77"/>
  <c r="H164" i="71"/>
  <c r="I164" i="71" s="1"/>
  <c r="T39" i="80"/>
  <c r="T61" i="75"/>
  <c r="T96" i="80"/>
  <c r="U96" i="80"/>
  <c r="V96" i="80" s="1"/>
  <c r="T46" i="80"/>
  <c r="T71" i="80"/>
  <c r="T68" i="78"/>
  <c r="T45" i="74"/>
  <c r="T27" i="77"/>
  <c r="T102" i="77"/>
  <c r="U102" i="77"/>
  <c r="V102" i="77" s="1"/>
  <c r="T48" i="82"/>
  <c r="T79" i="86"/>
  <c r="T27" i="82"/>
  <c r="T102" i="82"/>
  <c r="U102" i="82"/>
  <c r="V102" i="82" s="1"/>
  <c r="T52" i="82"/>
  <c r="T77" i="82"/>
  <c r="T24" i="74"/>
  <c r="T99" i="74"/>
  <c r="U99" i="74"/>
  <c r="V99" i="74" s="1"/>
  <c r="T74" i="74"/>
  <c r="T29" i="83"/>
  <c r="T104" i="83"/>
  <c r="U104" i="83"/>
  <c r="V104" i="83" s="1"/>
  <c r="T61" i="85"/>
  <c r="G70" i="71" l="1"/>
  <c r="G74" i="79"/>
  <c r="T70" i="80"/>
  <c r="T20" i="82"/>
  <c r="T88" i="75"/>
  <c r="G38" i="79"/>
  <c r="T50" i="87"/>
  <c r="G48" i="79"/>
  <c r="T40" i="87"/>
  <c r="T52" i="87"/>
  <c r="U152" i="87"/>
  <c r="V152" i="87" s="1"/>
  <c r="T23" i="87"/>
  <c r="S202" i="75"/>
  <c r="G43" i="79"/>
  <c r="T71" i="87"/>
  <c r="G18" i="79"/>
  <c r="T63" i="75"/>
  <c r="T38" i="75"/>
  <c r="T78" i="87"/>
  <c r="T21" i="87"/>
  <c r="T68" i="83"/>
  <c r="G63" i="79"/>
  <c r="T38" i="86"/>
  <c r="T63" i="86"/>
  <c r="T20" i="73"/>
  <c r="T54" i="87"/>
  <c r="T61" i="87"/>
  <c r="G69" i="71"/>
  <c r="G19" i="71"/>
  <c r="H94" i="71"/>
  <c r="I94" i="71" s="1"/>
  <c r="G44" i="71"/>
  <c r="F208" i="71"/>
  <c r="H208" i="71" s="1"/>
  <c r="I208" i="71" s="1"/>
  <c r="G94" i="71"/>
  <c r="H137" i="69"/>
  <c r="I137" i="69" s="1"/>
  <c r="G127" i="69"/>
  <c r="G128" i="69"/>
  <c r="G66" i="68"/>
  <c r="H91" i="68"/>
  <c r="I91" i="68" s="1"/>
  <c r="G16" i="68"/>
  <c r="G41" i="68"/>
  <c r="G91" i="68"/>
  <c r="F205" i="68"/>
  <c r="H205" i="68" s="1"/>
  <c r="I205" i="68" s="1"/>
  <c r="U149" i="87"/>
  <c r="V149" i="87" s="1"/>
  <c r="S225" i="87"/>
  <c r="U225" i="87" s="1"/>
  <c r="V225" i="87" s="1"/>
  <c r="G68" i="70"/>
  <c r="H93" i="70"/>
  <c r="I93" i="70" s="1"/>
  <c r="G43" i="70"/>
  <c r="G18" i="70"/>
  <c r="G93" i="70"/>
  <c r="F207" i="70"/>
  <c r="H207" i="70" s="1"/>
  <c r="I207" i="70" s="1"/>
  <c r="G36" i="71"/>
  <c r="G11" i="71"/>
  <c r="F200" i="71"/>
  <c r="H200" i="71" s="1"/>
  <c r="I200" i="71" s="1"/>
  <c r="G61" i="71"/>
  <c r="H86" i="71"/>
  <c r="I86" i="71" s="1"/>
  <c r="G86" i="71"/>
  <c r="H85" i="71"/>
  <c r="I85" i="71" s="1"/>
  <c r="T20" i="74"/>
  <c r="T26" i="87"/>
  <c r="T51" i="87"/>
  <c r="H94" i="67"/>
  <c r="I94" i="67" s="1"/>
  <c r="F208" i="67"/>
  <c r="H208" i="67" s="1"/>
  <c r="I208" i="67" s="1"/>
  <c r="G69" i="67"/>
  <c r="G19" i="67"/>
  <c r="G94" i="67"/>
  <c r="G44" i="67"/>
  <c r="T35" i="86"/>
  <c r="F131" i="46"/>
  <c r="U137" i="85"/>
  <c r="V137" i="85" s="1"/>
  <c r="T127" i="85"/>
  <c r="T128" i="85"/>
  <c r="T35" i="73"/>
  <c r="T45" i="73"/>
  <c r="T65" i="86"/>
  <c r="T15" i="86"/>
  <c r="S204" i="86"/>
  <c r="T40" i="86"/>
  <c r="T90" i="86"/>
  <c r="F132" i="46"/>
  <c r="U137" i="86"/>
  <c r="V137" i="86" s="1"/>
  <c r="T127" i="86"/>
  <c r="T128" i="86"/>
  <c r="T76" i="87"/>
  <c r="H214" i="70"/>
  <c r="I214" i="70" s="1"/>
  <c r="F228" i="70"/>
  <c r="H228" i="70" s="1"/>
  <c r="I228" i="70" s="1"/>
  <c r="F202" i="68"/>
  <c r="H202" i="68" s="1"/>
  <c r="I202" i="68" s="1"/>
  <c r="H88" i="68"/>
  <c r="I88" i="68" s="1"/>
  <c r="G13" i="68"/>
  <c r="G88" i="68"/>
  <c r="G38" i="68"/>
  <c r="G63" i="68"/>
  <c r="H10" i="70"/>
  <c r="I10" i="70" s="1"/>
  <c r="H161" i="79"/>
  <c r="I161" i="79" s="1"/>
  <c r="G16" i="76"/>
  <c r="G91" i="76"/>
  <c r="F205" i="76"/>
  <c r="G66" i="76"/>
  <c r="G41" i="76"/>
  <c r="G41" i="79"/>
  <c r="G66" i="79"/>
  <c r="G16" i="79"/>
  <c r="G91" i="79"/>
  <c r="F205" i="79"/>
  <c r="G127" i="30"/>
  <c r="H137" i="30"/>
  <c r="I137" i="30" s="1"/>
  <c r="G128" i="30"/>
  <c r="T14" i="82"/>
  <c r="S203" i="82"/>
  <c r="T89" i="82"/>
  <c r="T39" i="82"/>
  <c r="T64" i="82"/>
  <c r="T12" i="77"/>
  <c r="T87" i="77"/>
  <c r="S201" i="77"/>
  <c r="T37" i="77"/>
  <c r="T62" i="77"/>
  <c r="U215" i="86"/>
  <c r="V215" i="86" s="1"/>
  <c r="S228" i="86"/>
  <c r="U228" i="86" s="1"/>
  <c r="V228" i="86" s="1"/>
  <c r="T36" i="74"/>
  <c r="S200" i="74"/>
  <c r="T11" i="74"/>
  <c r="T61" i="74"/>
  <c r="T86" i="74"/>
  <c r="T14" i="77"/>
  <c r="T89" i="77"/>
  <c r="S203" i="77"/>
  <c r="T39" i="77"/>
  <c r="T64" i="77"/>
  <c r="S224" i="87"/>
  <c r="U224" i="87" s="1"/>
  <c r="V224" i="87" s="1"/>
  <c r="U148" i="87"/>
  <c r="V148" i="87" s="1"/>
  <c r="T13" i="85"/>
  <c r="S202" i="85"/>
  <c r="T38" i="85"/>
  <c r="T88" i="85"/>
  <c r="T63" i="85"/>
  <c r="S206" i="74"/>
  <c r="T42" i="74"/>
  <c r="T67" i="74"/>
  <c r="T17" i="74"/>
  <c r="T92" i="74"/>
  <c r="T19" i="84"/>
  <c r="S208" i="84"/>
  <c r="T94" i="84"/>
  <c r="T44" i="84"/>
  <c r="T69" i="84"/>
  <c r="G16" i="70"/>
  <c r="F205" i="70"/>
  <c r="H205" i="70" s="1"/>
  <c r="I205" i="70" s="1"/>
  <c r="G91" i="70"/>
  <c r="H91" i="70"/>
  <c r="I91" i="70" s="1"/>
  <c r="G66" i="70"/>
  <c r="G41" i="70"/>
  <c r="T39" i="73"/>
  <c r="T64" i="73"/>
  <c r="T14" i="73"/>
  <c r="T89" i="73"/>
  <c r="S203" i="73"/>
  <c r="G68" i="30"/>
  <c r="G43" i="30"/>
  <c r="G18" i="30"/>
  <c r="F207" i="30"/>
  <c r="H207" i="30" s="1"/>
  <c r="I207" i="30" s="1"/>
  <c r="H93" i="30"/>
  <c r="I93" i="30" s="1"/>
  <c r="G93" i="30"/>
  <c r="T68" i="82"/>
  <c r="T43" i="82"/>
  <c r="T18" i="82"/>
  <c r="T93" i="82"/>
  <c r="S207" i="82"/>
  <c r="T62" i="73"/>
  <c r="S201" i="73"/>
  <c r="T87" i="73"/>
  <c r="T37" i="73"/>
  <c r="T12" i="73"/>
  <c r="T88" i="82"/>
  <c r="S202" i="82"/>
  <c r="T38" i="82"/>
  <c r="T13" i="82"/>
  <c r="T63" i="82"/>
  <c r="T92" i="77"/>
  <c r="T42" i="77"/>
  <c r="T67" i="77"/>
  <c r="T17" i="77"/>
  <c r="S206" i="77"/>
  <c r="T41" i="77"/>
  <c r="S205" i="77"/>
  <c r="T66" i="77"/>
  <c r="T91" i="77"/>
  <c r="T16" i="77"/>
  <c r="H88" i="67"/>
  <c r="I88" i="67" s="1"/>
  <c r="G88" i="67"/>
  <c r="G38" i="67"/>
  <c r="G63" i="67"/>
  <c r="G13" i="67"/>
  <c r="F202" i="67"/>
  <c r="H202" i="67" s="1"/>
  <c r="I202" i="67" s="1"/>
  <c r="G90" i="69"/>
  <c r="F204" i="69"/>
  <c r="H204" i="69" s="1"/>
  <c r="I204" i="69" s="1"/>
  <c r="H90" i="69"/>
  <c r="I90" i="69" s="1"/>
  <c r="G65" i="69"/>
  <c r="G40" i="69"/>
  <c r="T13" i="77"/>
  <c r="T38" i="77"/>
  <c r="T88" i="77"/>
  <c r="S202" i="77"/>
  <c r="T63" i="77"/>
  <c r="T18" i="81"/>
  <c r="T68" i="81"/>
  <c r="S207" i="81"/>
  <c r="T93" i="81"/>
  <c r="T43" i="81"/>
  <c r="G12" i="30"/>
  <c r="F201" i="30"/>
  <c r="H201" i="30" s="1"/>
  <c r="I201" i="30" s="1"/>
  <c r="H87" i="30"/>
  <c r="I87" i="30" s="1"/>
  <c r="G87" i="30"/>
  <c r="G37" i="30"/>
  <c r="G62" i="30"/>
  <c r="T42" i="81"/>
  <c r="T67" i="81"/>
  <c r="T92" i="81"/>
  <c r="T17" i="81"/>
  <c r="S206" i="81"/>
  <c r="T42" i="84"/>
  <c r="T17" i="84"/>
  <c r="T92" i="84"/>
  <c r="S206" i="84"/>
  <c r="T67" i="84"/>
  <c r="T67" i="72"/>
  <c r="T42" i="72"/>
  <c r="T17" i="72"/>
  <c r="S206" i="72"/>
  <c r="T92" i="72"/>
  <c r="H215" i="69"/>
  <c r="I215" i="69" s="1"/>
  <c r="F228" i="69"/>
  <c r="H228" i="69" s="1"/>
  <c r="I228" i="69" s="1"/>
  <c r="T43" i="84"/>
  <c r="T18" i="84"/>
  <c r="S207" i="84"/>
  <c r="T68" i="84"/>
  <c r="T93" i="84"/>
  <c r="T41" i="74"/>
  <c r="T91" i="74"/>
  <c r="T66" i="74"/>
  <c r="S205" i="74"/>
  <c r="S206" i="82"/>
  <c r="T92" i="82"/>
  <c r="T42" i="82"/>
  <c r="T17" i="82"/>
  <c r="T67" i="82"/>
  <c r="G61" i="67"/>
  <c r="G36" i="67"/>
  <c r="G11" i="67"/>
  <c r="G86" i="67"/>
  <c r="F200" i="67"/>
  <c r="H86" i="67"/>
  <c r="I86" i="67" s="1"/>
  <c r="G39" i="68"/>
  <c r="G64" i="68"/>
  <c r="G14" i="68"/>
  <c r="G89" i="68"/>
  <c r="F203" i="68"/>
  <c r="H89" i="68"/>
  <c r="I89" i="68" s="1"/>
  <c r="H97" i="79"/>
  <c r="I97" i="79" s="1"/>
  <c r="G47" i="79"/>
  <c r="G22" i="79"/>
  <c r="G97" i="79"/>
  <c r="G72" i="79"/>
  <c r="G94" i="69"/>
  <c r="G44" i="69"/>
  <c r="F208" i="69"/>
  <c r="H208" i="69" s="1"/>
  <c r="I208" i="69" s="1"/>
  <c r="H94" i="69"/>
  <c r="I94" i="69" s="1"/>
  <c r="G69" i="69"/>
  <c r="U137" i="82"/>
  <c r="V137" i="82" s="1"/>
  <c r="F128" i="46"/>
  <c r="T127" i="82"/>
  <c r="T128" i="82"/>
  <c r="U137" i="77"/>
  <c r="V137" i="77" s="1"/>
  <c r="T128" i="77"/>
  <c r="F123" i="46"/>
  <c r="T127" i="77"/>
  <c r="S208" i="73"/>
  <c r="T44" i="73"/>
  <c r="T94" i="73"/>
  <c r="T69" i="73"/>
  <c r="H10" i="67"/>
  <c r="I10" i="67" s="1"/>
  <c r="G15" i="69"/>
  <c r="U214" i="73"/>
  <c r="V214" i="73" s="1"/>
  <c r="S228" i="73"/>
  <c r="U228" i="73" s="1"/>
  <c r="V228" i="73" s="1"/>
  <c r="T128" i="84"/>
  <c r="F130" i="46"/>
  <c r="U137" i="84"/>
  <c r="V137" i="84" s="1"/>
  <c r="T127" i="84"/>
  <c r="T127" i="80"/>
  <c r="F126" i="46"/>
  <c r="T128" i="80"/>
  <c r="U137" i="80"/>
  <c r="V137" i="80" s="1"/>
  <c r="G64" i="70"/>
  <c r="H89" i="70"/>
  <c r="I89" i="70" s="1"/>
  <c r="G39" i="70"/>
  <c r="F203" i="70"/>
  <c r="H203" i="70" s="1"/>
  <c r="I203" i="70" s="1"/>
  <c r="G89" i="70"/>
  <c r="T44" i="78"/>
  <c r="T69" i="78"/>
  <c r="H20" i="79"/>
  <c r="I20" i="79" s="1"/>
  <c r="G13" i="69"/>
  <c r="H88" i="69"/>
  <c r="I88" i="69" s="1"/>
  <c r="G88" i="69"/>
  <c r="F202" i="69"/>
  <c r="H202" i="69" s="1"/>
  <c r="I202" i="69" s="1"/>
  <c r="G38" i="69"/>
  <c r="G63" i="69"/>
  <c r="U214" i="85"/>
  <c r="V214" i="85" s="1"/>
  <c r="S228" i="85"/>
  <c r="U228" i="85" s="1"/>
  <c r="V228" i="85" s="1"/>
  <c r="T16" i="85"/>
  <c r="S205" i="85"/>
  <c r="T66" i="85"/>
  <c r="T91" i="85"/>
  <c r="T41" i="85"/>
  <c r="G94" i="79"/>
  <c r="F208" i="79"/>
  <c r="G69" i="79"/>
  <c r="G44" i="79"/>
  <c r="G19" i="79"/>
  <c r="U139" i="87"/>
  <c r="V139" i="87" s="1"/>
  <c r="S215" i="87"/>
  <c r="U215" i="87" s="1"/>
  <c r="V215" i="87" s="1"/>
  <c r="H88" i="70"/>
  <c r="I88" i="70" s="1"/>
  <c r="G38" i="70"/>
  <c r="F202" i="70"/>
  <c r="H202" i="70" s="1"/>
  <c r="I202" i="70" s="1"/>
  <c r="G63" i="70"/>
  <c r="G88" i="70"/>
  <c r="H215" i="30"/>
  <c r="I215" i="30" s="1"/>
  <c r="F228" i="30"/>
  <c r="H228" i="30" s="1"/>
  <c r="I228" i="30" s="1"/>
  <c r="G15" i="67"/>
  <c r="F204" i="67"/>
  <c r="H204" i="67" s="1"/>
  <c r="I204" i="67" s="1"/>
  <c r="G90" i="67"/>
  <c r="H90" i="67"/>
  <c r="I90" i="67" s="1"/>
  <c r="G65" i="67"/>
  <c r="G40" i="67"/>
  <c r="S228" i="83"/>
  <c r="U228" i="83" s="1"/>
  <c r="V228" i="83" s="1"/>
  <c r="U214" i="83"/>
  <c r="V214" i="83" s="1"/>
  <c r="G93" i="68"/>
  <c r="F207" i="68"/>
  <c r="G43" i="68"/>
  <c r="G68" i="68"/>
  <c r="G18" i="68"/>
  <c r="H93" i="68"/>
  <c r="I93" i="68" s="1"/>
  <c r="T62" i="72"/>
  <c r="T12" i="72"/>
  <c r="S201" i="72"/>
  <c r="T37" i="72"/>
  <c r="T87" i="72"/>
  <c r="G87" i="67"/>
  <c r="F201" i="67"/>
  <c r="H201" i="67" s="1"/>
  <c r="I201" i="67" s="1"/>
  <c r="H87" i="67"/>
  <c r="I87" i="67" s="1"/>
  <c r="G62" i="67"/>
  <c r="G12" i="67"/>
  <c r="G37" i="67"/>
  <c r="H120" i="79"/>
  <c r="I120" i="79" s="1"/>
  <c r="G120" i="79"/>
  <c r="U138" i="87"/>
  <c r="V138" i="87" s="1"/>
  <c r="S214" i="87"/>
  <c r="T67" i="80"/>
  <c r="T42" i="80"/>
  <c r="T17" i="80"/>
  <c r="T92" i="80"/>
  <c r="S206" i="80"/>
  <c r="F122" i="46"/>
  <c r="H137" i="76"/>
  <c r="I137" i="76" s="1"/>
  <c r="G128" i="76"/>
  <c r="G127" i="76"/>
  <c r="S201" i="74"/>
  <c r="T62" i="74"/>
  <c r="T87" i="74"/>
  <c r="T37" i="74"/>
  <c r="T17" i="75"/>
  <c r="T42" i="75"/>
  <c r="S206" i="75"/>
  <c r="T92" i="75"/>
  <c r="T67" i="75"/>
  <c r="F206" i="68"/>
  <c r="G92" i="68"/>
  <c r="G42" i="68"/>
  <c r="H92" i="68"/>
  <c r="I92" i="68" s="1"/>
  <c r="G67" i="68"/>
  <c r="G71" i="79"/>
  <c r="G96" i="79"/>
  <c r="H96" i="79"/>
  <c r="I96" i="79" s="1"/>
  <c r="G46" i="79"/>
  <c r="G21" i="79"/>
  <c r="H95" i="79"/>
  <c r="I95" i="79" s="1"/>
  <c r="H214" i="79"/>
  <c r="I214" i="79" s="1"/>
  <c r="F228" i="79"/>
  <c r="H228" i="79" s="1"/>
  <c r="I228" i="79" s="1"/>
  <c r="G13" i="30"/>
  <c r="F202" i="30"/>
  <c r="H202" i="30" s="1"/>
  <c r="I202" i="30" s="1"/>
  <c r="G38" i="30"/>
  <c r="G63" i="30"/>
  <c r="H88" i="30"/>
  <c r="I88" i="30" s="1"/>
  <c r="G88" i="30"/>
  <c r="G18" i="67"/>
  <c r="H93" i="67"/>
  <c r="I93" i="67" s="1"/>
  <c r="G68" i="67"/>
  <c r="G93" i="67"/>
  <c r="F207" i="67"/>
  <c r="H207" i="67" s="1"/>
  <c r="I207" i="67" s="1"/>
  <c r="G43" i="67"/>
  <c r="T43" i="74"/>
  <c r="S207" i="74"/>
  <c r="T93" i="74"/>
  <c r="T68" i="74"/>
  <c r="T18" i="74"/>
  <c r="F204" i="79"/>
  <c r="G90" i="79"/>
  <c r="G15" i="79"/>
  <c r="G65" i="79"/>
  <c r="G40" i="79"/>
  <c r="T16" i="78"/>
  <c r="T91" i="78"/>
  <c r="S205" i="78"/>
  <c r="T41" i="78"/>
  <c r="T66" i="78"/>
  <c r="U146" i="87"/>
  <c r="V146" i="87" s="1"/>
  <c r="S222" i="87"/>
  <c r="U222" i="87" s="1"/>
  <c r="V222" i="87" s="1"/>
  <c r="S200" i="77"/>
  <c r="T86" i="77"/>
  <c r="T61" i="77"/>
  <c r="T36" i="77"/>
  <c r="T11" i="77"/>
  <c r="G127" i="71"/>
  <c r="H137" i="71"/>
  <c r="I137" i="71" s="1"/>
  <c r="G128" i="71"/>
  <c r="S228" i="78"/>
  <c r="U228" i="78" s="1"/>
  <c r="V228" i="78" s="1"/>
  <c r="U214" i="78"/>
  <c r="V214" i="78" s="1"/>
  <c r="U214" i="77"/>
  <c r="V214" i="77" s="1"/>
  <c r="S228" i="77"/>
  <c r="U228" i="77" s="1"/>
  <c r="V228" i="77" s="1"/>
  <c r="G12" i="79"/>
  <c r="G87" i="79"/>
  <c r="F201" i="79"/>
  <c r="G37" i="79"/>
  <c r="G62" i="79"/>
  <c r="G51" i="79"/>
  <c r="H101" i="79"/>
  <c r="I101" i="79" s="1"/>
  <c r="G101" i="79"/>
  <c r="G67" i="79"/>
  <c r="G17" i="79"/>
  <c r="G92" i="79"/>
  <c r="F206" i="79"/>
  <c r="G42" i="79"/>
  <c r="H214" i="76"/>
  <c r="I214" i="76" s="1"/>
  <c r="F228" i="76"/>
  <c r="H228" i="76" s="1"/>
  <c r="I228" i="76" s="1"/>
  <c r="T128" i="81"/>
  <c r="T127" i="81"/>
  <c r="F127" i="46"/>
  <c r="U137" i="81"/>
  <c r="V137" i="81" s="1"/>
  <c r="T89" i="74"/>
  <c r="T14" i="74"/>
  <c r="T64" i="74"/>
  <c r="T39" i="74"/>
  <c r="S203" i="74"/>
  <c r="T31" i="82"/>
  <c r="T79" i="87"/>
  <c r="T68" i="73"/>
  <c r="T43" i="73"/>
  <c r="T93" i="73"/>
  <c r="S207" i="73"/>
  <c r="T18" i="73"/>
  <c r="H90" i="71"/>
  <c r="I90" i="71" s="1"/>
  <c r="G90" i="71"/>
  <c r="G65" i="71"/>
  <c r="G15" i="71"/>
  <c r="F204" i="71"/>
  <c r="H204" i="71" s="1"/>
  <c r="I204" i="71" s="1"/>
  <c r="G40" i="71"/>
  <c r="S228" i="72"/>
  <c r="U228" i="72" s="1"/>
  <c r="V228" i="72" s="1"/>
  <c r="U214" i="72"/>
  <c r="V214" i="72" s="1"/>
  <c r="T14" i="72"/>
  <c r="S203" i="72"/>
  <c r="T89" i="72"/>
  <c r="T39" i="72"/>
  <c r="T64" i="72"/>
  <c r="G27" i="79"/>
  <c r="G102" i="79"/>
  <c r="H102" i="79"/>
  <c r="I102" i="79" s="1"/>
  <c r="G52" i="79"/>
  <c r="G77" i="79"/>
  <c r="F120" i="46"/>
  <c r="U137" i="74"/>
  <c r="V137" i="74" s="1"/>
  <c r="T127" i="74"/>
  <c r="T128" i="74"/>
  <c r="F228" i="71"/>
  <c r="H228" i="71" s="1"/>
  <c r="I228" i="71" s="1"/>
  <c r="H214" i="71"/>
  <c r="I214" i="71" s="1"/>
  <c r="G19" i="30"/>
  <c r="H94" i="30"/>
  <c r="I94" i="30" s="1"/>
  <c r="F208" i="30"/>
  <c r="H208" i="30" s="1"/>
  <c r="I208" i="30" s="1"/>
  <c r="G94" i="30"/>
  <c r="G44" i="30"/>
  <c r="G69" i="30"/>
  <c r="T44" i="74"/>
  <c r="T69" i="74"/>
  <c r="T19" i="74"/>
  <c r="S208" i="74"/>
  <c r="T94" i="74"/>
  <c r="F205" i="69"/>
  <c r="H205" i="69" s="1"/>
  <c r="I205" i="69" s="1"/>
  <c r="G91" i="69"/>
  <c r="H91" i="69"/>
  <c r="I91" i="69" s="1"/>
  <c r="G66" i="69"/>
  <c r="G41" i="69"/>
  <c r="G16" i="69"/>
  <c r="G128" i="67"/>
  <c r="H137" i="67"/>
  <c r="I137" i="67" s="1"/>
  <c r="G127" i="67"/>
  <c r="U142" i="87"/>
  <c r="V142" i="87" s="1"/>
  <c r="S218" i="87"/>
  <c r="U218" i="87" s="1"/>
  <c r="V218" i="87" s="1"/>
  <c r="U214" i="84"/>
  <c r="V214" i="84" s="1"/>
  <c r="S228" i="84"/>
  <c r="U228" i="84" s="1"/>
  <c r="V228" i="84" s="1"/>
  <c r="U214" i="80"/>
  <c r="V214" i="80" s="1"/>
  <c r="S228" i="80"/>
  <c r="U228" i="80" s="1"/>
  <c r="V228" i="80" s="1"/>
  <c r="U147" i="87"/>
  <c r="V147" i="87" s="1"/>
  <c r="S223" i="87"/>
  <c r="U223" i="87" s="1"/>
  <c r="V223" i="87" s="1"/>
  <c r="T40" i="82"/>
  <c r="T65" i="82"/>
  <c r="T15" i="82"/>
  <c r="S204" i="82"/>
  <c r="T90" i="82"/>
  <c r="F200" i="79"/>
  <c r="G86" i="79"/>
  <c r="G11" i="79"/>
  <c r="G61" i="79"/>
  <c r="G36" i="79"/>
  <c r="S203" i="86"/>
  <c r="T89" i="86"/>
  <c r="T39" i="86"/>
  <c r="T64" i="86"/>
  <c r="G76" i="79"/>
  <c r="T43" i="77"/>
  <c r="T18" i="77"/>
  <c r="S207" i="77"/>
  <c r="T93" i="77"/>
  <c r="T68" i="77"/>
  <c r="S204" i="78"/>
  <c r="T90" i="78"/>
  <c r="T40" i="78"/>
  <c r="T65" i="78"/>
  <c r="T15" i="78"/>
  <c r="F201" i="69"/>
  <c r="H201" i="69" s="1"/>
  <c r="I201" i="69" s="1"/>
  <c r="H87" i="69"/>
  <c r="I87" i="69" s="1"/>
  <c r="G62" i="69"/>
  <c r="G37" i="69"/>
  <c r="G87" i="69"/>
  <c r="S203" i="84"/>
  <c r="T39" i="84"/>
  <c r="T64" i="84"/>
  <c r="T14" i="84"/>
  <c r="T89" i="84"/>
  <c r="T127" i="72"/>
  <c r="T128" i="72"/>
  <c r="U137" i="72"/>
  <c r="V137" i="72" s="1"/>
  <c r="F118" i="46"/>
  <c r="T66" i="72"/>
  <c r="T16" i="72"/>
  <c r="S205" i="72"/>
  <c r="T91" i="72"/>
  <c r="T41" i="72"/>
  <c r="G39" i="67"/>
  <c r="G64" i="67"/>
  <c r="G14" i="67"/>
  <c r="H89" i="67"/>
  <c r="I89" i="67" s="1"/>
  <c r="F203" i="67"/>
  <c r="G89" i="67"/>
  <c r="G92" i="69"/>
  <c r="F206" i="69"/>
  <c r="H206" i="69" s="1"/>
  <c r="I206" i="69" s="1"/>
  <c r="H92" i="69"/>
  <c r="I92" i="69" s="1"/>
  <c r="G17" i="69"/>
  <c r="G42" i="69"/>
  <c r="G67" i="69"/>
  <c r="T15" i="73"/>
  <c r="T40" i="73"/>
  <c r="T65" i="73"/>
  <c r="T90" i="73"/>
  <c r="S204" i="73"/>
  <c r="T127" i="83"/>
  <c r="U137" i="83"/>
  <c r="V137" i="83" s="1"/>
  <c r="F129" i="46"/>
  <c r="T128" i="83"/>
  <c r="T11" i="81"/>
  <c r="S200" i="81"/>
  <c r="T86" i="81"/>
  <c r="T61" i="81"/>
  <c r="T36" i="81"/>
  <c r="U137" i="78"/>
  <c r="V137" i="78" s="1"/>
  <c r="F124" i="46"/>
  <c r="T127" i="78"/>
  <c r="T128" i="78"/>
  <c r="H137" i="68"/>
  <c r="I137" i="68" s="1"/>
  <c r="G128" i="68"/>
  <c r="G127" i="68"/>
  <c r="G88" i="79"/>
  <c r="F202" i="79"/>
  <c r="T91" i="83"/>
  <c r="T41" i="83"/>
  <c r="S205" i="83"/>
  <c r="T16" i="83"/>
  <c r="T66" i="83"/>
  <c r="G20" i="79"/>
  <c r="S220" i="87"/>
  <c r="U220" i="87" s="1"/>
  <c r="V220" i="87" s="1"/>
  <c r="U144" i="87"/>
  <c r="V144" i="87" s="1"/>
  <c r="U214" i="82"/>
  <c r="V214" i="82" s="1"/>
  <c r="S228" i="82"/>
  <c r="U228" i="82" s="1"/>
  <c r="V228" i="82" s="1"/>
  <c r="F208" i="76"/>
  <c r="G94" i="76"/>
  <c r="G44" i="76"/>
  <c r="G69" i="76"/>
  <c r="G19" i="76"/>
  <c r="T36" i="84"/>
  <c r="T11" i="84"/>
  <c r="S200" i="84"/>
  <c r="T61" i="84"/>
  <c r="T86" i="84"/>
  <c r="S228" i="81"/>
  <c r="U228" i="81" s="1"/>
  <c r="V228" i="81" s="1"/>
  <c r="U215" i="81"/>
  <c r="V215" i="81" s="1"/>
  <c r="T68" i="85"/>
  <c r="T18" i="85"/>
  <c r="T93" i="85"/>
  <c r="S207" i="85"/>
  <c r="T43" i="85"/>
  <c r="T67" i="86"/>
  <c r="T92" i="86"/>
  <c r="S206" i="86"/>
  <c r="T42" i="86"/>
  <c r="T17" i="86"/>
  <c r="H94" i="68"/>
  <c r="I94" i="68" s="1"/>
  <c r="G44" i="68"/>
  <c r="F208" i="68"/>
  <c r="G94" i="68"/>
  <c r="G69" i="68"/>
  <c r="G19" i="68"/>
  <c r="F125" i="46"/>
  <c r="H137" i="79"/>
  <c r="I137" i="79" s="1"/>
  <c r="G127" i="79"/>
  <c r="F178" i="46"/>
  <c r="H178" i="46" s="1"/>
  <c r="I178" i="46" s="1"/>
  <c r="H170" i="79"/>
  <c r="I170" i="79" s="1"/>
  <c r="G128" i="70"/>
  <c r="G127" i="70"/>
  <c r="H137" i="70"/>
  <c r="I137" i="70" s="1"/>
  <c r="U214" i="74"/>
  <c r="V214" i="74" s="1"/>
  <c r="S228" i="74"/>
  <c r="U228" i="74" s="1"/>
  <c r="V228" i="74" s="1"/>
  <c r="T87" i="83"/>
  <c r="S201" i="83"/>
  <c r="T37" i="83"/>
  <c r="T62" i="83"/>
  <c r="T12" i="83"/>
  <c r="T40" i="72"/>
  <c r="T65" i="72"/>
  <c r="T15" i="72"/>
  <c r="S204" i="72"/>
  <c r="T90" i="72"/>
  <c r="S221" i="87"/>
  <c r="U221" i="87" s="1"/>
  <c r="V221" i="87" s="1"/>
  <c r="U145" i="87"/>
  <c r="V145" i="87" s="1"/>
  <c r="T16" i="84"/>
  <c r="S205" i="84"/>
  <c r="T41" i="84"/>
  <c r="T66" i="84"/>
  <c r="T91" i="84"/>
  <c r="H214" i="67"/>
  <c r="I214" i="67" s="1"/>
  <c r="F228" i="67"/>
  <c r="H228" i="67" s="1"/>
  <c r="I228" i="67" s="1"/>
  <c r="T69" i="82"/>
  <c r="T19" i="82"/>
  <c r="S208" i="82"/>
  <c r="T94" i="82"/>
  <c r="T44" i="82"/>
  <c r="G89" i="79"/>
  <c r="G39" i="79"/>
  <c r="G64" i="79"/>
  <c r="G14" i="79"/>
  <c r="F203" i="79"/>
  <c r="T40" i="84"/>
  <c r="T90" i="84"/>
  <c r="T65" i="84"/>
  <c r="S204" i="84"/>
  <c r="T15" i="84"/>
  <c r="F207" i="79"/>
  <c r="G93" i="79"/>
  <c r="G25" i="79"/>
  <c r="G100" i="79"/>
  <c r="H100" i="79"/>
  <c r="I100" i="79" s="1"/>
  <c r="G75" i="79"/>
  <c r="G50" i="79"/>
  <c r="G64" i="30"/>
  <c r="G14" i="30"/>
  <c r="H89" i="30"/>
  <c r="I89" i="30" s="1"/>
  <c r="F203" i="30"/>
  <c r="H203" i="30" s="1"/>
  <c r="I203" i="30" s="1"/>
  <c r="G89" i="30"/>
  <c r="G39" i="30"/>
  <c r="T93" i="72"/>
  <c r="T68" i="72"/>
  <c r="T43" i="72"/>
  <c r="S207" i="72"/>
  <c r="T18" i="72"/>
  <c r="T88" i="84"/>
  <c r="T63" i="84"/>
  <c r="S202" i="84"/>
  <c r="T38" i="84"/>
  <c r="T13" i="84"/>
  <c r="G23" i="79"/>
  <c r="H98" i="79"/>
  <c r="I98" i="79" s="1"/>
  <c r="G98" i="79"/>
  <c r="G28" i="79"/>
  <c r="G103" i="79"/>
  <c r="H103" i="79"/>
  <c r="I103" i="79" s="1"/>
  <c r="G78" i="79"/>
  <c r="T127" i="73"/>
  <c r="U137" i="73"/>
  <c r="V137" i="73" s="1"/>
  <c r="F119" i="46"/>
  <c r="T128" i="73"/>
  <c r="G36" i="68"/>
  <c r="F200" i="68"/>
  <c r="H86" i="68"/>
  <c r="I86" i="68" s="1"/>
  <c r="G86" i="68"/>
  <c r="G61" i="68"/>
  <c r="H214" i="68"/>
  <c r="I214" i="68" s="1"/>
  <c r="F228" i="68"/>
  <c r="H228" i="68" s="1"/>
  <c r="I228" i="68" s="1"/>
  <c r="G41" i="67"/>
  <c r="G16" i="67"/>
  <c r="F205" i="67"/>
  <c r="H205" i="67" s="1"/>
  <c r="I205" i="67" s="1"/>
  <c r="H91" i="67"/>
  <c r="I91" i="67" s="1"/>
  <c r="G66" i="67"/>
  <c r="G91" i="67"/>
  <c r="G49" i="79"/>
  <c r="G99" i="79"/>
  <c r="H99" i="79"/>
  <c r="I99" i="79" s="1"/>
  <c r="G29" i="79"/>
  <c r="G104" i="79"/>
  <c r="H104" i="79"/>
  <c r="I104" i="79" s="1"/>
  <c r="G79" i="79"/>
  <c r="F204" i="68"/>
  <c r="H204" i="68" s="1"/>
  <c r="I204" i="68" s="1"/>
  <c r="G90" i="68"/>
  <c r="H90" i="68"/>
  <c r="I90" i="68" s="1"/>
  <c r="G40" i="68"/>
  <c r="G15" i="68"/>
  <c r="G65" i="68"/>
  <c r="G14" i="70"/>
  <c r="T99" i="87"/>
  <c r="U99" i="87"/>
  <c r="V99" i="87" s="1"/>
  <c r="U102" i="87"/>
  <c r="V102" i="87" s="1"/>
  <c r="T102" i="87"/>
  <c r="S203" i="87"/>
  <c r="T89" i="87"/>
  <c r="T14" i="87"/>
  <c r="U100" i="87"/>
  <c r="V100" i="87" s="1"/>
  <c r="T100" i="87"/>
  <c r="S208" i="87"/>
  <c r="T94" i="87"/>
  <c r="T19" i="87"/>
  <c r="G35" i="30"/>
  <c r="T49" i="87"/>
  <c r="U164" i="87"/>
  <c r="V164" i="87" s="1"/>
  <c r="T64" i="87"/>
  <c r="T120" i="87"/>
  <c r="U120" i="87"/>
  <c r="V120" i="87" s="1"/>
  <c r="U219" i="87"/>
  <c r="V219" i="87" s="1"/>
  <c r="U216" i="87"/>
  <c r="V216" i="87" s="1"/>
  <c r="T110" i="87"/>
  <c r="U110" i="87"/>
  <c r="V110" i="87" s="1"/>
  <c r="T104" i="87"/>
  <c r="U104" i="87"/>
  <c r="V104" i="87" s="1"/>
  <c r="U45" i="87"/>
  <c r="V45" i="87" s="1"/>
  <c r="T48" i="87"/>
  <c r="T86" i="87"/>
  <c r="S200" i="87"/>
  <c r="T11" i="87"/>
  <c r="U137" i="87"/>
  <c r="V137" i="87" s="1"/>
  <c r="U160" i="87"/>
  <c r="V160" i="87" s="1"/>
  <c r="U161" i="87"/>
  <c r="V161" i="87" s="1"/>
  <c r="T103" i="87"/>
  <c r="U103" i="87"/>
  <c r="V103" i="87" s="1"/>
  <c r="S207" i="87"/>
  <c r="T93" i="87"/>
  <c r="T18" i="87"/>
  <c r="T70" i="83"/>
  <c r="T39" i="87"/>
  <c r="U70" i="87"/>
  <c r="V70" i="87" s="1"/>
  <c r="U217" i="87"/>
  <c r="V217" i="87" s="1"/>
  <c r="T75" i="87"/>
  <c r="T97" i="87"/>
  <c r="U97" i="87"/>
  <c r="V97" i="87" s="1"/>
  <c r="T74" i="87"/>
  <c r="T96" i="87"/>
  <c r="U96" i="87"/>
  <c r="V96" i="87" s="1"/>
  <c r="S204" i="87"/>
  <c r="T90" i="87"/>
  <c r="T15" i="87"/>
  <c r="T68" i="87"/>
  <c r="T35" i="87"/>
  <c r="T98" i="87"/>
  <c r="U98" i="87"/>
  <c r="V98" i="87" s="1"/>
  <c r="T72" i="87"/>
  <c r="U226" i="87"/>
  <c r="V226" i="87" s="1"/>
  <c r="T65" i="87"/>
  <c r="T27" i="87"/>
  <c r="U20" i="87"/>
  <c r="V20" i="87" s="1"/>
  <c r="T53" i="87"/>
  <c r="U101" i="87"/>
  <c r="V101" i="87" s="1"/>
  <c r="T101" i="87"/>
  <c r="T24" i="87"/>
  <c r="T47" i="87"/>
  <c r="S202" i="87"/>
  <c r="T88" i="87"/>
  <c r="T13" i="87"/>
  <c r="T31" i="81"/>
  <c r="T106" i="81"/>
  <c r="S232" i="81"/>
  <c r="T147" i="81"/>
  <c r="T139" i="81"/>
  <c r="T154" i="81"/>
  <c r="T142" i="81"/>
  <c r="T149" i="81"/>
  <c r="T140" i="81"/>
  <c r="T150" i="81"/>
  <c r="T138" i="81"/>
  <c r="T146" i="81"/>
  <c r="T141" i="81"/>
  <c r="T156" i="81"/>
  <c r="T148" i="81"/>
  <c r="T158" i="81"/>
  <c r="T165" i="81"/>
  <c r="T144" i="81"/>
  <c r="T145" i="81"/>
  <c r="T153" i="81"/>
  <c r="T174" i="81"/>
  <c r="T143" i="81"/>
  <c r="T155" i="81"/>
  <c r="T157" i="81"/>
  <c r="T175" i="81"/>
  <c r="T166" i="81"/>
  <c r="T173" i="81"/>
  <c r="T172" i="81"/>
  <c r="T162" i="81"/>
  <c r="T163" i="81"/>
  <c r="T161" i="81"/>
  <c r="T164" i="81"/>
  <c r="T85" i="81"/>
  <c r="H179" i="46"/>
  <c r="I179" i="46" s="1"/>
  <c r="H203" i="69"/>
  <c r="I203" i="69" s="1"/>
  <c r="T95" i="75"/>
  <c r="F144" i="46"/>
  <c r="U160" i="81"/>
  <c r="V160" i="81" s="1"/>
  <c r="F136" i="46"/>
  <c r="U160" i="73"/>
  <c r="V160" i="73" s="1"/>
  <c r="H172" i="46"/>
  <c r="I172" i="46" s="1"/>
  <c r="F62" i="46"/>
  <c r="S194" i="81"/>
  <c r="T81" i="81"/>
  <c r="F40" i="46"/>
  <c r="S193" i="80"/>
  <c r="T45" i="80"/>
  <c r="S193" i="83"/>
  <c r="F43" i="46"/>
  <c r="U95" i="72"/>
  <c r="V95" i="72" s="1"/>
  <c r="H137" i="46"/>
  <c r="I137" i="46" s="1"/>
  <c r="H109" i="46"/>
  <c r="I109" i="46" s="1"/>
  <c r="G109" i="46"/>
  <c r="U95" i="85"/>
  <c r="V95" i="85" s="1"/>
  <c r="U95" i="78"/>
  <c r="V95" i="78" s="1"/>
  <c r="H205" i="30"/>
  <c r="I205" i="30" s="1"/>
  <c r="H105" i="46"/>
  <c r="I105" i="46" s="1"/>
  <c r="U95" i="84"/>
  <c r="V95" i="84" s="1"/>
  <c r="H81" i="30"/>
  <c r="I81" i="30" s="1"/>
  <c r="F194" i="30"/>
  <c r="G70" i="30"/>
  <c r="U131" i="77"/>
  <c r="V131" i="77" s="1"/>
  <c r="F100" i="46"/>
  <c r="F194" i="69"/>
  <c r="H81" i="69"/>
  <c r="I81" i="69" s="1"/>
  <c r="T60" i="86"/>
  <c r="F67" i="46"/>
  <c r="S194" i="86"/>
  <c r="T31" i="80"/>
  <c r="H95" i="67"/>
  <c r="I95" i="67" s="1"/>
  <c r="H95" i="70"/>
  <c r="I95" i="70" s="1"/>
  <c r="T56" i="85"/>
  <c r="H140" i="46"/>
  <c r="I140" i="46" s="1"/>
  <c r="G35" i="68"/>
  <c r="H56" i="68"/>
  <c r="I56" i="68" s="1"/>
  <c r="F193" i="68"/>
  <c r="T45" i="83"/>
  <c r="H131" i="69"/>
  <c r="I131" i="69" s="1"/>
  <c r="H131" i="67"/>
  <c r="I131" i="67" s="1"/>
  <c r="T35" i="83"/>
  <c r="F194" i="71"/>
  <c r="H81" i="71"/>
  <c r="I81" i="71" s="1"/>
  <c r="H160" i="70"/>
  <c r="I160" i="70" s="1"/>
  <c r="U95" i="82"/>
  <c r="V95" i="82" s="1"/>
  <c r="T10" i="77"/>
  <c r="F16" i="46"/>
  <c r="S192" i="77"/>
  <c r="S193" i="86"/>
  <c r="F46" i="46"/>
  <c r="F17" i="46"/>
  <c r="S192" i="78"/>
  <c r="T10" i="78"/>
  <c r="T60" i="85"/>
  <c r="F66" i="46"/>
  <c r="S194" i="85"/>
  <c r="S193" i="73"/>
  <c r="F33" i="46"/>
  <c r="F61" i="46"/>
  <c r="S194" i="80"/>
  <c r="H145" i="46"/>
  <c r="I145" i="46" s="1"/>
  <c r="T10" i="86"/>
  <c r="S192" i="86"/>
  <c r="F25" i="46"/>
  <c r="U95" i="73"/>
  <c r="V95" i="73" s="1"/>
  <c r="G35" i="71"/>
  <c r="F193" i="71"/>
  <c r="H56" i="71"/>
  <c r="I56" i="71" s="1"/>
  <c r="H185" i="46"/>
  <c r="I185" i="46" s="1"/>
  <c r="T95" i="78"/>
  <c r="G45" i="71"/>
  <c r="T70" i="86"/>
  <c r="G31" i="68"/>
  <c r="H85" i="68"/>
  <c r="I85" i="68" s="1"/>
  <c r="F194" i="76"/>
  <c r="F57" i="46"/>
  <c r="H131" i="30"/>
  <c r="I131" i="30" s="1"/>
  <c r="F141" i="46"/>
  <c r="U160" i="78"/>
  <c r="V160" i="78" s="1"/>
  <c r="H95" i="68"/>
  <c r="I95" i="68" s="1"/>
  <c r="G70" i="69"/>
  <c r="H201" i="68"/>
  <c r="I201" i="68" s="1"/>
  <c r="T20" i="78"/>
  <c r="T45" i="81"/>
  <c r="F41" i="46"/>
  <c r="S193" i="81"/>
  <c r="T56" i="81"/>
  <c r="H97" i="46"/>
  <c r="I97" i="46" s="1"/>
  <c r="G97" i="46"/>
  <c r="H173" i="46"/>
  <c r="I173" i="46" s="1"/>
  <c r="F148" i="46"/>
  <c r="U160" i="85"/>
  <c r="V160" i="85" s="1"/>
  <c r="T81" i="86"/>
  <c r="G35" i="67"/>
  <c r="S194" i="83"/>
  <c r="F64" i="46"/>
  <c r="T60" i="72"/>
  <c r="F53" i="46"/>
  <c r="S194" i="72"/>
  <c r="H200" i="69"/>
  <c r="I200" i="69" s="1"/>
  <c r="H175" i="46"/>
  <c r="I175" i="46" s="1"/>
  <c r="F101" i="46"/>
  <c r="U131" i="78"/>
  <c r="V131" i="78" s="1"/>
  <c r="T10" i="85"/>
  <c r="F24" i="46"/>
  <c r="S192" i="85"/>
  <c r="U131" i="75"/>
  <c r="V131" i="75" s="1"/>
  <c r="F98" i="46"/>
  <c r="F194" i="68"/>
  <c r="H81" i="68"/>
  <c r="I81" i="68" s="1"/>
  <c r="G60" i="68"/>
  <c r="G35" i="69"/>
  <c r="H56" i="69"/>
  <c r="I56" i="69" s="1"/>
  <c r="F193" i="69"/>
  <c r="T20" i="77"/>
  <c r="U95" i="75"/>
  <c r="V95" i="75" s="1"/>
  <c r="T60" i="75"/>
  <c r="S194" i="75"/>
  <c r="F56" i="46"/>
  <c r="H107" i="46"/>
  <c r="I107" i="46" s="1"/>
  <c r="G107" i="46"/>
  <c r="H207" i="71"/>
  <c r="I207" i="71" s="1"/>
  <c r="H182" i="46"/>
  <c r="I182" i="46" s="1"/>
  <c r="F192" i="30"/>
  <c r="H31" i="30"/>
  <c r="I31" i="30" s="1"/>
  <c r="G10" i="30"/>
  <c r="H176" i="46"/>
  <c r="I176" i="46" s="1"/>
  <c r="T35" i="77"/>
  <c r="S193" i="77"/>
  <c r="F37" i="46"/>
  <c r="U160" i="86"/>
  <c r="V160" i="86" s="1"/>
  <c r="F149" i="46"/>
  <c r="H85" i="69"/>
  <c r="I85" i="69" s="1"/>
  <c r="G131" i="30"/>
  <c r="H85" i="30"/>
  <c r="I85" i="30" s="1"/>
  <c r="S233" i="83"/>
  <c r="U135" i="83"/>
  <c r="V135" i="83" s="1"/>
  <c r="T125" i="83"/>
  <c r="H95" i="71"/>
  <c r="I95" i="71" s="1"/>
  <c r="T20" i="85"/>
  <c r="G70" i="68"/>
  <c r="T10" i="82"/>
  <c r="S192" i="82"/>
  <c r="F21" i="46"/>
  <c r="G70" i="76"/>
  <c r="T70" i="72"/>
  <c r="F135" i="46"/>
  <c r="U160" i="72"/>
  <c r="V160" i="72" s="1"/>
  <c r="H160" i="67"/>
  <c r="I160" i="67" s="1"/>
  <c r="S192" i="73"/>
  <c r="F12" i="46"/>
  <c r="T10" i="73"/>
  <c r="S233" i="84"/>
  <c r="U135" i="84"/>
  <c r="V135" i="84" s="1"/>
  <c r="T125" i="84"/>
  <c r="T35" i="84"/>
  <c r="S193" i="84"/>
  <c r="F44" i="46"/>
  <c r="S233" i="82"/>
  <c r="U135" i="82"/>
  <c r="V135" i="82" s="1"/>
  <c r="T125" i="82"/>
  <c r="T81" i="72"/>
  <c r="F210" i="71"/>
  <c r="H174" i="46"/>
  <c r="I174" i="46" s="1"/>
  <c r="H56" i="67"/>
  <c r="I56" i="67" s="1"/>
  <c r="F193" i="67"/>
  <c r="H184" i="46"/>
  <c r="I184" i="46" s="1"/>
  <c r="U95" i="74"/>
  <c r="V95" i="74" s="1"/>
  <c r="G10" i="71"/>
  <c r="F192" i="71"/>
  <c r="H31" i="71"/>
  <c r="I31" i="71" s="1"/>
  <c r="G10" i="68"/>
  <c r="F192" i="68"/>
  <c r="H31" i="68"/>
  <c r="I31" i="68" s="1"/>
  <c r="U160" i="80"/>
  <c r="V160" i="80" s="1"/>
  <c r="F143" i="46"/>
  <c r="G60" i="70"/>
  <c r="H81" i="70"/>
  <c r="I81" i="70" s="1"/>
  <c r="F194" i="70"/>
  <c r="G70" i="70"/>
  <c r="T10" i="72"/>
  <c r="S192" i="72"/>
  <c r="F11" i="46"/>
  <c r="F104" i="46"/>
  <c r="U131" i="81"/>
  <c r="V131" i="81" s="1"/>
  <c r="T131" i="81"/>
  <c r="H95" i="69"/>
  <c r="I95" i="69" s="1"/>
  <c r="F19" i="46"/>
  <c r="S192" i="80"/>
  <c r="T10" i="80"/>
  <c r="G20" i="68"/>
  <c r="H206" i="67"/>
  <c r="I206" i="67" s="1"/>
  <c r="G31" i="71"/>
  <c r="H147" i="46"/>
  <c r="I147" i="46" s="1"/>
  <c r="U95" i="80"/>
  <c r="V95" i="80" s="1"/>
  <c r="T35" i="74"/>
  <c r="F34" i="46"/>
  <c r="S193" i="74"/>
  <c r="H161" i="69"/>
  <c r="I161" i="69" s="1"/>
  <c r="T35" i="75"/>
  <c r="S193" i="75"/>
  <c r="F35" i="46"/>
  <c r="H208" i="70"/>
  <c r="I208" i="70" s="1"/>
  <c r="H201" i="71"/>
  <c r="I201" i="71" s="1"/>
  <c r="F210" i="70"/>
  <c r="G200" i="70" s="1"/>
  <c r="H200" i="70"/>
  <c r="I200" i="70" s="1"/>
  <c r="T31" i="73"/>
  <c r="F193" i="70"/>
  <c r="H56" i="70"/>
  <c r="I56" i="70" s="1"/>
  <c r="G45" i="70"/>
  <c r="U131" i="85"/>
  <c r="V131" i="85" s="1"/>
  <c r="F108" i="46"/>
  <c r="G105" i="46" s="1"/>
  <c r="T45" i="84"/>
  <c r="H95" i="76"/>
  <c r="I95" i="76" s="1"/>
  <c r="H160" i="30"/>
  <c r="I160" i="30" s="1"/>
  <c r="F233" i="68"/>
  <c r="H135" i="68"/>
  <c r="I135" i="68" s="1"/>
  <c r="G125" i="68"/>
  <c r="H131" i="71"/>
  <c r="I131" i="71" s="1"/>
  <c r="G95" i="76"/>
  <c r="H85" i="67"/>
  <c r="I85" i="67" s="1"/>
  <c r="G95" i="67"/>
  <c r="H180" i="46"/>
  <c r="I180" i="46" s="1"/>
  <c r="T95" i="84"/>
  <c r="G60" i="67"/>
  <c r="H81" i="67"/>
  <c r="I81" i="67" s="1"/>
  <c r="F194" i="67"/>
  <c r="H206" i="71"/>
  <c r="I206" i="71" s="1"/>
  <c r="F54" i="46"/>
  <c r="S194" i="73"/>
  <c r="T70" i="73"/>
  <c r="H146" i="46"/>
  <c r="I146" i="46" s="1"/>
  <c r="U131" i="73"/>
  <c r="V131" i="73" s="1"/>
  <c r="F96" i="46"/>
  <c r="H106" i="46"/>
  <c r="I106" i="46" s="1"/>
  <c r="G106" i="46"/>
  <c r="T35" i="82"/>
  <c r="F42" i="46"/>
  <c r="S193" i="82"/>
  <c r="G35" i="76"/>
  <c r="F36" i="46"/>
  <c r="F193" i="76"/>
  <c r="T20" i="72"/>
  <c r="T35" i="78"/>
  <c r="F38" i="46"/>
  <c r="S193" i="78"/>
  <c r="G20" i="30"/>
  <c r="H177" i="46"/>
  <c r="I177" i="46" s="1"/>
  <c r="U95" i="86"/>
  <c r="V95" i="86" s="1"/>
  <c r="F193" i="30"/>
  <c r="H56" i="30"/>
  <c r="I56" i="30" s="1"/>
  <c r="H203" i="71"/>
  <c r="I203" i="71" s="1"/>
  <c r="H201" i="70"/>
  <c r="I201" i="70" s="1"/>
  <c r="G60" i="30"/>
  <c r="T81" i="83"/>
  <c r="S233" i="74"/>
  <c r="U135" i="74"/>
  <c r="V135" i="74" s="1"/>
  <c r="T125" i="74"/>
  <c r="U95" i="83"/>
  <c r="V95" i="83" s="1"/>
  <c r="H205" i="71"/>
  <c r="I205" i="71" s="1"/>
  <c r="H131" i="68"/>
  <c r="I131" i="68" s="1"/>
  <c r="F139" i="46"/>
  <c r="H160" i="76"/>
  <c r="I160" i="76" s="1"/>
  <c r="G95" i="46"/>
  <c r="H95" i="46"/>
  <c r="I95" i="46" s="1"/>
  <c r="H160" i="71"/>
  <c r="I160" i="71" s="1"/>
  <c r="F138" i="46"/>
  <c r="U160" i="75"/>
  <c r="V160" i="75" s="1"/>
  <c r="T35" i="85"/>
  <c r="S193" i="85"/>
  <c r="F45" i="46"/>
  <c r="G95" i="70"/>
  <c r="H85" i="70"/>
  <c r="I85" i="70" s="1"/>
  <c r="H131" i="76"/>
  <c r="I131" i="76" s="1"/>
  <c r="F99" i="46"/>
  <c r="H131" i="70"/>
  <c r="I131" i="70" s="1"/>
  <c r="H206" i="30"/>
  <c r="I206" i="30" s="1"/>
  <c r="G60" i="69"/>
  <c r="T45" i="75"/>
  <c r="S194" i="78"/>
  <c r="F59" i="46"/>
  <c r="T60" i="78"/>
  <c r="S194" i="84"/>
  <c r="F65" i="46"/>
  <c r="T60" i="84"/>
  <c r="T70" i="78"/>
  <c r="U95" i="77"/>
  <c r="V95" i="77" s="1"/>
  <c r="T60" i="77"/>
  <c r="S194" i="77"/>
  <c r="F58" i="46"/>
  <c r="H95" i="30"/>
  <c r="I95" i="30" s="1"/>
  <c r="T45" i="77"/>
  <c r="U95" i="81"/>
  <c r="V95" i="81" s="1"/>
  <c r="T95" i="81"/>
  <c r="H207" i="69"/>
  <c r="I207" i="69" s="1"/>
  <c r="G103" i="46"/>
  <c r="H103" i="46"/>
  <c r="I103" i="46" s="1"/>
  <c r="T10" i="84"/>
  <c r="S192" i="84"/>
  <c r="F23" i="46"/>
  <c r="T60" i="81"/>
  <c r="T35" i="80"/>
  <c r="T10" i="74"/>
  <c r="S192" i="74"/>
  <c r="F13" i="46"/>
  <c r="T35" i="72"/>
  <c r="S193" i="72"/>
  <c r="F32" i="46"/>
  <c r="T20" i="80"/>
  <c r="S210" i="80" l="1"/>
  <c r="T201" i="80" s="1"/>
  <c r="S210" i="75"/>
  <c r="T204" i="75" s="1"/>
  <c r="S210" i="73"/>
  <c r="T200" i="73" s="1"/>
  <c r="F210" i="69"/>
  <c r="G207" i="69" s="1"/>
  <c r="S210" i="83"/>
  <c r="T206" i="83" s="1"/>
  <c r="S210" i="78"/>
  <c r="T206" i="78" s="1"/>
  <c r="F210" i="76"/>
  <c r="G203" i="76" s="1"/>
  <c r="S210" i="81"/>
  <c r="T201" i="81" s="1"/>
  <c r="T56" i="75"/>
  <c r="F169" i="46"/>
  <c r="H169" i="46" s="1"/>
  <c r="I169" i="46" s="1"/>
  <c r="G131" i="68"/>
  <c r="S210" i="85"/>
  <c r="T208" i="85" s="1"/>
  <c r="T81" i="75"/>
  <c r="T56" i="78"/>
  <c r="T56" i="72"/>
  <c r="T56" i="82"/>
  <c r="T131" i="75"/>
  <c r="T207" i="75"/>
  <c r="T81" i="78"/>
  <c r="T131" i="73"/>
  <c r="T67" i="87"/>
  <c r="T42" i="87"/>
  <c r="S206" i="87"/>
  <c r="T92" i="87"/>
  <c r="T17" i="87"/>
  <c r="G131" i="70"/>
  <c r="T95" i="86"/>
  <c r="G81" i="68"/>
  <c r="T38" i="87"/>
  <c r="T63" i="87"/>
  <c r="S210" i="72"/>
  <c r="F192" i="69"/>
  <c r="H192" i="69" s="1"/>
  <c r="I192" i="69" s="1"/>
  <c r="H31" i="69"/>
  <c r="I31" i="69" s="1"/>
  <c r="G10" i="69"/>
  <c r="G20" i="69"/>
  <c r="G95" i="71"/>
  <c r="G131" i="71"/>
  <c r="T56" i="86"/>
  <c r="T157" i="77"/>
  <c r="T155" i="77"/>
  <c r="T162" i="77"/>
  <c r="T158" i="77"/>
  <c r="T172" i="77"/>
  <c r="T149" i="77"/>
  <c r="T154" i="77"/>
  <c r="T146" i="77"/>
  <c r="T165" i="77"/>
  <c r="T175" i="77"/>
  <c r="T153" i="77"/>
  <c r="T140" i="77"/>
  <c r="T174" i="77"/>
  <c r="T56" i="77"/>
  <c r="T141" i="77"/>
  <c r="T85" i="77"/>
  <c r="T150" i="77"/>
  <c r="T163" i="77"/>
  <c r="T161" i="77"/>
  <c r="S232" i="77"/>
  <c r="T145" i="77"/>
  <c r="T144" i="77"/>
  <c r="T164" i="77"/>
  <c r="T147" i="77"/>
  <c r="T81" i="77"/>
  <c r="T156" i="77"/>
  <c r="T138" i="77"/>
  <c r="T148" i="77"/>
  <c r="T173" i="77"/>
  <c r="T31" i="77"/>
  <c r="T95" i="77"/>
  <c r="T106" i="77"/>
  <c r="T139" i="77"/>
  <c r="T142" i="77"/>
  <c r="T166" i="77"/>
  <c r="T131" i="77"/>
  <c r="T143" i="77"/>
  <c r="T91" i="87"/>
  <c r="T41" i="87"/>
  <c r="T16" i="87"/>
  <c r="T66" i="87"/>
  <c r="S205" i="87"/>
  <c r="H122" i="46"/>
  <c r="I122" i="46" s="1"/>
  <c r="S201" i="87"/>
  <c r="T87" i="87"/>
  <c r="T62" i="87"/>
  <c r="T37" i="87"/>
  <c r="F60" i="46"/>
  <c r="G60" i="79"/>
  <c r="G70" i="79"/>
  <c r="F194" i="79"/>
  <c r="H123" i="46"/>
  <c r="I123" i="46" s="1"/>
  <c r="T131" i="85"/>
  <c r="G10" i="76"/>
  <c r="F15" i="46"/>
  <c r="F78" i="46" s="1"/>
  <c r="G139" i="46" s="1"/>
  <c r="F192" i="76"/>
  <c r="G20" i="76"/>
  <c r="H200" i="68"/>
  <c r="I200" i="68" s="1"/>
  <c r="F210" i="68"/>
  <c r="G203" i="68" s="1"/>
  <c r="H125" i="46"/>
  <c r="I125" i="46" s="1"/>
  <c r="G56" i="79"/>
  <c r="H127" i="46"/>
  <c r="I127" i="46" s="1"/>
  <c r="T12" i="87"/>
  <c r="T125" i="77"/>
  <c r="S233" i="77"/>
  <c r="U135" i="77"/>
  <c r="V135" i="77" s="1"/>
  <c r="H203" i="68"/>
  <c r="I203" i="68" s="1"/>
  <c r="T128" i="87"/>
  <c r="T127" i="87"/>
  <c r="S210" i="86"/>
  <c r="T201" i="86" s="1"/>
  <c r="T131" i="78"/>
  <c r="H119" i="46"/>
  <c r="I119" i="46" s="1"/>
  <c r="S210" i="84"/>
  <c r="T207" i="84" s="1"/>
  <c r="H203" i="67"/>
  <c r="I203" i="67" s="1"/>
  <c r="H130" i="46"/>
  <c r="I130" i="46" s="1"/>
  <c r="G20" i="67"/>
  <c r="G10" i="67"/>
  <c r="F192" i="67"/>
  <c r="H31" i="67"/>
  <c r="I31" i="67" s="1"/>
  <c r="T10" i="81"/>
  <c r="F20" i="46"/>
  <c r="S192" i="81"/>
  <c r="T20" i="81"/>
  <c r="F210" i="79"/>
  <c r="S228" i="87"/>
  <c r="U228" i="87" s="1"/>
  <c r="V228" i="87" s="1"/>
  <c r="U214" i="87"/>
  <c r="V214" i="87" s="1"/>
  <c r="S210" i="74"/>
  <c r="G81" i="67"/>
  <c r="G85" i="67"/>
  <c r="H129" i="46"/>
  <c r="I129" i="46" s="1"/>
  <c r="F210" i="30"/>
  <c r="H132" i="46"/>
  <c r="I132" i="46" s="1"/>
  <c r="T45" i="87"/>
  <c r="H208" i="68"/>
  <c r="I208" i="68" s="1"/>
  <c r="G45" i="79"/>
  <c r="G35" i="79"/>
  <c r="F39" i="46"/>
  <c r="F193" i="79"/>
  <c r="H131" i="46"/>
  <c r="I131" i="46" s="1"/>
  <c r="T44" i="87"/>
  <c r="T69" i="87"/>
  <c r="S210" i="82"/>
  <c r="T201" i="82" s="1"/>
  <c r="G10" i="79"/>
  <c r="F18" i="46"/>
  <c r="F192" i="79"/>
  <c r="G31" i="79"/>
  <c r="H124" i="46"/>
  <c r="I124" i="46" s="1"/>
  <c r="H118" i="46"/>
  <c r="I118" i="46" s="1"/>
  <c r="F117" i="46"/>
  <c r="H117" i="46" s="1"/>
  <c r="I117" i="46" s="1"/>
  <c r="S210" i="77"/>
  <c r="H206" i="68"/>
  <c r="I206" i="68" s="1"/>
  <c r="F102" i="46"/>
  <c r="F94" i="46" s="1"/>
  <c r="H131" i="79"/>
  <c r="I131" i="79" s="1"/>
  <c r="H128" i="46"/>
  <c r="I128" i="46" s="1"/>
  <c r="F14" i="46"/>
  <c r="T10" i="75"/>
  <c r="S192" i="75"/>
  <c r="T20" i="75"/>
  <c r="H120" i="46"/>
  <c r="I120" i="46" s="1"/>
  <c r="H207" i="68"/>
  <c r="I207" i="68" s="1"/>
  <c r="H200" i="67"/>
  <c r="I200" i="67" s="1"/>
  <c r="F210" i="67"/>
  <c r="G203" i="67" s="1"/>
  <c r="F142" i="46"/>
  <c r="H142" i="46" s="1"/>
  <c r="I142" i="46" s="1"/>
  <c r="H160" i="79"/>
  <c r="I160" i="79" s="1"/>
  <c r="G56" i="70"/>
  <c r="F22" i="46"/>
  <c r="S192" i="83"/>
  <c r="T20" i="83"/>
  <c r="T10" i="83"/>
  <c r="H126" i="46"/>
  <c r="I126" i="46" s="1"/>
  <c r="H31" i="70"/>
  <c r="I31" i="70" s="1"/>
  <c r="F192" i="70"/>
  <c r="H192" i="70" s="1"/>
  <c r="I192" i="70" s="1"/>
  <c r="G20" i="70"/>
  <c r="G10" i="70"/>
  <c r="S194" i="87"/>
  <c r="U95" i="87"/>
  <c r="V95" i="87" s="1"/>
  <c r="T95" i="83"/>
  <c r="T85" i="73"/>
  <c r="T85" i="72"/>
  <c r="T31" i="86"/>
  <c r="G201" i="70"/>
  <c r="T95" i="80"/>
  <c r="T70" i="87"/>
  <c r="T85" i="84"/>
  <c r="T60" i="87"/>
  <c r="S193" i="87"/>
  <c r="U131" i="87"/>
  <c r="V131" i="87" s="1"/>
  <c r="H143" i="46"/>
  <c r="I143" i="46" s="1"/>
  <c r="G202" i="71"/>
  <c r="G210" i="71"/>
  <c r="H210" i="71"/>
  <c r="I210" i="71" s="1"/>
  <c r="G222" i="71"/>
  <c r="G224" i="71"/>
  <c r="G225" i="71"/>
  <c r="G215" i="71"/>
  <c r="G214" i="71"/>
  <c r="G219" i="71"/>
  <c r="G221" i="71"/>
  <c r="G218" i="71"/>
  <c r="G216" i="71"/>
  <c r="G223" i="71"/>
  <c r="G217" i="71"/>
  <c r="G220" i="71"/>
  <c r="G226" i="71"/>
  <c r="G228" i="71"/>
  <c r="G204" i="71"/>
  <c r="G208" i="71"/>
  <c r="G200" i="71"/>
  <c r="G85" i="69"/>
  <c r="F232" i="69"/>
  <c r="G106" i="69"/>
  <c r="G133" i="69"/>
  <c r="H106" i="69"/>
  <c r="I106" i="69" s="1"/>
  <c r="G149" i="69"/>
  <c r="G153" i="69"/>
  <c r="G158" i="69"/>
  <c r="G148" i="69"/>
  <c r="G139" i="69"/>
  <c r="G143" i="69"/>
  <c r="G147" i="69"/>
  <c r="G154" i="69"/>
  <c r="G156" i="69"/>
  <c r="G144" i="69"/>
  <c r="G140" i="69"/>
  <c r="G155" i="69"/>
  <c r="G150" i="69"/>
  <c r="G145" i="69"/>
  <c r="G146" i="69"/>
  <c r="G142" i="69"/>
  <c r="G175" i="69"/>
  <c r="G165" i="69"/>
  <c r="G138" i="69"/>
  <c r="G157" i="69"/>
  <c r="G141" i="69"/>
  <c r="G162" i="69"/>
  <c r="G166" i="69"/>
  <c r="G173" i="69"/>
  <c r="G174" i="69"/>
  <c r="G172" i="69"/>
  <c r="G163" i="69"/>
  <c r="G164" i="69"/>
  <c r="G31" i="69"/>
  <c r="F87" i="46"/>
  <c r="G45" i="46" s="1"/>
  <c r="T200" i="80"/>
  <c r="U135" i="85"/>
  <c r="V135" i="85" s="1"/>
  <c r="S233" i="85"/>
  <c r="T125" i="85"/>
  <c r="F80" i="46"/>
  <c r="G21" i="46" s="1"/>
  <c r="T85" i="85"/>
  <c r="S232" i="85"/>
  <c r="T106" i="85"/>
  <c r="T143" i="85"/>
  <c r="T144" i="85"/>
  <c r="T148" i="85"/>
  <c r="T155" i="85"/>
  <c r="T147" i="85"/>
  <c r="T138" i="85"/>
  <c r="T150" i="85"/>
  <c r="T158" i="85"/>
  <c r="T154" i="85"/>
  <c r="T157" i="85"/>
  <c r="T140" i="85"/>
  <c r="T142" i="85"/>
  <c r="T146" i="85"/>
  <c r="T162" i="85"/>
  <c r="T145" i="85"/>
  <c r="T163" i="85"/>
  <c r="T165" i="85"/>
  <c r="T139" i="85"/>
  <c r="T141" i="85"/>
  <c r="T149" i="85"/>
  <c r="T153" i="85"/>
  <c r="T156" i="85"/>
  <c r="T161" i="85"/>
  <c r="T166" i="85"/>
  <c r="T172" i="85"/>
  <c r="T174" i="85"/>
  <c r="T175" i="85"/>
  <c r="T173" i="85"/>
  <c r="T164" i="85"/>
  <c r="T56" i="83"/>
  <c r="H144" i="46"/>
  <c r="I144" i="46" s="1"/>
  <c r="T206" i="80"/>
  <c r="T210" i="80"/>
  <c r="T218" i="80"/>
  <c r="T220" i="80"/>
  <c r="T225" i="80"/>
  <c r="T221" i="80"/>
  <c r="T223" i="80"/>
  <c r="T222" i="80"/>
  <c r="T224" i="80"/>
  <c r="T214" i="80"/>
  <c r="T215" i="80"/>
  <c r="T226" i="80"/>
  <c r="T217" i="80"/>
  <c r="T216" i="80"/>
  <c r="T219" i="80"/>
  <c r="T228" i="80"/>
  <c r="H135" i="70"/>
  <c r="I135" i="70" s="1"/>
  <c r="F233" i="70"/>
  <c r="G125" i="70"/>
  <c r="T85" i="80"/>
  <c r="T106" i="80"/>
  <c r="S232" i="80"/>
  <c r="T156" i="80"/>
  <c r="T139" i="80"/>
  <c r="T144" i="80"/>
  <c r="T146" i="80"/>
  <c r="T148" i="80"/>
  <c r="T138" i="80"/>
  <c r="T149" i="80"/>
  <c r="T147" i="80"/>
  <c r="T145" i="80"/>
  <c r="T155" i="80"/>
  <c r="T142" i="80"/>
  <c r="T157" i="80"/>
  <c r="T158" i="80"/>
  <c r="T165" i="80"/>
  <c r="T153" i="80"/>
  <c r="T173" i="80"/>
  <c r="T143" i="80"/>
  <c r="T140" i="80"/>
  <c r="T154" i="80"/>
  <c r="T141" i="80"/>
  <c r="T163" i="80"/>
  <c r="T150" i="80"/>
  <c r="T166" i="80"/>
  <c r="T164" i="80"/>
  <c r="T175" i="80"/>
  <c r="T172" i="80"/>
  <c r="T162" i="80"/>
  <c r="T174" i="80"/>
  <c r="T131" i="80"/>
  <c r="T161" i="80"/>
  <c r="S233" i="73"/>
  <c r="U135" i="73"/>
  <c r="V135" i="73" s="1"/>
  <c r="T125" i="73"/>
  <c r="F82" i="46"/>
  <c r="G144" i="46" s="1"/>
  <c r="G85" i="70"/>
  <c r="F233" i="71"/>
  <c r="H135" i="71"/>
  <c r="I135" i="71" s="1"/>
  <c r="G125" i="71"/>
  <c r="H139" i="46"/>
  <c r="I139" i="46" s="1"/>
  <c r="T56" i="84"/>
  <c r="H148" i="46"/>
  <c r="I148" i="46" s="1"/>
  <c r="S233" i="78"/>
  <c r="U135" i="78"/>
  <c r="V135" i="78" s="1"/>
  <c r="T125" i="78"/>
  <c r="T81" i="80"/>
  <c r="T205" i="80"/>
  <c r="T202" i="80"/>
  <c r="H99" i="46"/>
  <c r="I99" i="46" s="1"/>
  <c r="G99" i="46"/>
  <c r="T81" i="84"/>
  <c r="U233" i="74"/>
  <c r="V233" i="74" s="1"/>
  <c r="G96" i="46"/>
  <c r="H96" i="46"/>
  <c r="I96" i="46" s="1"/>
  <c r="T81" i="73"/>
  <c r="G31" i="67"/>
  <c r="G106" i="67"/>
  <c r="H106" i="67"/>
  <c r="I106" i="67" s="1"/>
  <c r="F232" i="67"/>
  <c r="G133" i="67"/>
  <c r="G158" i="67"/>
  <c r="G149" i="67"/>
  <c r="G147" i="67"/>
  <c r="G145" i="67"/>
  <c r="G140" i="67"/>
  <c r="G138" i="67"/>
  <c r="G157" i="67"/>
  <c r="G143" i="67"/>
  <c r="G144" i="67"/>
  <c r="G173" i="67"/>
  <c r="G139" i="67"/>
  <c r="G154" i="67"/>
  <c r="G141" i="67"/>
  <c r="G148" i="67"/>
  <c r="G156" i="67"/>
  <c r="G155" i="67"/>
  <c r="G150" i="67"/>
  <c r="G153" i="67"/>
  <c r="G146" i="67"/>
  <c r="G142" i="67"/>
  <c r="G172" i="67"/>
  <c r="G175" i="67"/>
  <c r="G163" i="67"/>
  <c r="G174" i="67"/>
  <c r="G165" i="67"/>
  <c r="G166" i="67"/>
  <c r="G162" i="67"/>
  <c r="G161" i="67"/>
  <c r="G164" i="67"/>
  <c r="H233" i="68"/>
  <c r="I233" i="68" s="1"/>
  <c r="H193" i="70"/>
  <c r="I193" i="70" s="1"/>
  <c r="H104" i="46"/>
  <c r="I104" i="46" s="1"/>
  <c r="G104" i="46"/>
  <c r="F84" i="46"/>
  <c r="U233" i="83"/>
  <c r="V233" i="83" s="1"/>
  <c r="F196" i="30"/>
  <c r="G192" i="30" s="1"/>
  <c r="H192" i="30"/>
  <c r="I192" i="30" s="1"/>
  <c r="T85" i="78"/>
  <c r="T106" i="78"/>
  <c r="S232" i="78"/>
  <c r="T142" i="78"/>
  <c r="T155" i="78"/>
  <c r="T147" i="78"/>
  <c r="T140" i="78"/>
  <c r="T139" i="78"/>
  <c r="T141" i="78"/>
  <c r="T153" i="78"/>
  <c r="T156" i="78"/>
  <c r="T149" i="78"/>
  <c r="T138" i="78"/>
  <c r="T150" i="78"/>
  <c r="T146" i="78"/>
  <c r="T154" i="78"/>
  <c r="T157" i="78"/>
  <c r="T158" i="78"/>
  <c r="T143" i="78"/>
  <c r="T144" i="78"/>
  <c r="T145" i="78"/>
  <c r="T148" i="78"/>
  <c r="T174" i="78"/>
  <c r="T166" i="78"/>
  <c r="T162" i="78"/>
  <c r="T163" i="78"/>
  <c r="T173" i="78"/>
  <c r="T172" i="78"/>
  <c r="T161" i="78"/>
  <c r="T175" i="78"/>
  <c r="T165" i="78"/>
  <c r="T164" i="78"/>
  <c r="F88" i="46"/>
  <c r="G67" i="46" s="1"/>
  <c r="G81" i="71"/>
  <c r="T208" i="80"/>
  <c r="G100" i="46"/>
  <c r="H100" i="46"/>
  <c r="I100" i="46" s="1"/>
  <c r="H136" i="46"/>
  <c r="I136" i="46" s="1"/>
  <c r="F233" i="76"/>
  <c r="H135" i="76"/>
  <c r="I135" i="76" s="1"/>
  <c r="G125" i="76"/>
  <c r="G31" i="70"/>
  <c r="F232" i="70"/>
  <c r="G106" i="70"/>
  <c r="H106" i="70"/>
  <c r="I106" i="70" s="1"/>
  <c r="G141" i="70"/>
  <c r="G145" i="70"/>
  <c r="G143" i="70"/>
  <c r="G149" i="70"/>
  <c r="G147" i="70"/>
  <c r="G158" i="70"/>
  <c r="G157" i="70"/>
  <c r="G139" i="70"/>
  <c r="G140" i="70"/>
  <c r="G155" i="70"/>
  <c r="G138" i="70"/>
  <c r="G148" i="70"/>
  <c r="G156" i="70"/>
  <c r="G165" i="70"/>
  <c r="G150" i="70"/>
  <c r="G166" i="70"/>
  <c r="G154" i="70"/>
  <c r="G142" i="70"/>
  <c r="G144" i="70"/>
  <c r="G146" i="70"/>
  <c r="G153" i="70"/>
  <c r="G174" i="70"/>
  <c r="G175" i="70"/>
  <c r="G172" i="70"/>
  <c r="G173" i="70"/>
  <c r="G164" i="70"/>
  <c r="G163" i="70"/>
  <c r="G162" i="70"/>
  <c r="G161" i="70"/>
  <c r="G56" i="30"/>
  <c r="T203" i="80"/>
  <c r="F233" i="30"/>
  <c r="H135" i="30"/>
  <c r="I135" i="30" s="1"/>
  <c r="G125" i="30"/>
  <c r="H108" i="46"/>
  <c r="I108" i="46" s="1"/>
  <c r="G108" i="46"/>
  <c r="G206" i="70"/>
  <c r="G210" i="70"/>
  <c r="H210" i="70"/>
  <c r="I210" i="70" s="1"/>
  <c r="G219" i="70"/>
  <c r="G214" i="70"/>
  <c r="G216" i="70"/>
  <c r="G217" i="70"/>
  <c r="G224" i="70"/>
  <c r="G215" i="70"/>
  <c r="G223" i="70"/>
  <c r="G225" i="70"/>
  <c r="G221" i="70"/>
  <c r="G218" i="70"/>
  <c r="G222" i="70"/>
  <c r="G220" i="70"/>
  <c r="G226" i="70"/>
  <c r="G207" i="70"/>
  <c r="G202" i="70"/>
  <c r="G205" i="70"/>
  <c r="G204" i="70"/>
  <c r="G228" i="70"/>
  <c r="G203" i="70"/>
  <c r="G161" i="69"/>
  <c r="S233" i="72"/>
  <c r="U135" i="72"/>
  <c r="V135" i="72" s="1"/>
  <c r="T125" i="72"/>
  <c r="S196" i="82"/>
  <c r="T192" i="82" s="1"/>
  <c r="S233" i="86"/>
  <c r="U135" i="86"/>
  <c r="V135" i="86" s="1"/>
  <c r="T125" i="86"/>
  <c r="G207" i="71"/>
  <c r="G200" i="69"/>
  <c r="G210" i="69"/>
  <c r="H210" i="69"/>
  <c r="I210" i="69" s="1"/>
  <c r="G225" i="69"/>
  <c r="G226" i="69"/>
  <c r="G219" i="69"/>
  <c r="G224" i="69"/>
  <c r="G223" i="69"/>
  <c r="G221" i="69"/>
  <c r="G215" i="69"/>
  <c r="G216" i="69"/>
  <c r="G220" i="69"/>
  <c r="G214" i="69"/>
  <c r="G222" i="69"/>
  <c r="G204" i="69"/>
  <c r="G218" i="69"/>
  <c r="G217" i="69"/>
  <c r="G205" i="69"/>
  <c r="G208" i="69"/>
  <c r="G228" i="69"/>
  <c r="G206" i="69"/>
  <c r="G202" i="69"/>
  <c r="G201" i="69"/>
  <c r="F196" i="70"/>
  <c r="G194" i="70" s="1"/>
  <c r="H141" i="46"/>
  <c r="I141" i="46" s="1"/>
  <c r="G85" i="68"/>
  <c r="F232" i="68"/>
  <c r="G233" i="68" s="1"/>
  <c r="G106" i="68"/>
  <c r="H106" i="68"/>
  <c r="I106" i="68" s="1"/>
  <c r="G143" i="68"/>
  <c r="G144" i="68"/>
  <c r="G141" i="68"/>
  <c r="G138" i="68"/>
  <c r="G140" i="68"/>
  <c r="G149" i="68"/>
  <c r="G150" i="68"/>
  <c r="G148" i="68"/>
  <c r="G158" i="68"/>
  <c r="G154" i="68"/>
  <c r="G139" i="68"/>
  <c r="G146" i="68"/>
  <c r="G153" i="68"/>
  <c r="G145" i="68"/>
  <c r="G142" i="68"/>
  <c r="G162" i="68"/>
  <c r="G157" i="68"/>
  <c r="G147" i="68"/>
  <c r="G155" i="68"/>
  <c r="G156" i="68"/>
  <c r="G175" i="68"/>
  <c r="G173" i="68"/>
  <c r="G172" i="68"/>
  <c r="G166" i="68"/>
  <c r="G165" i="68"/>
  <c r="G161" i="68"/>
  <c r="G163" i="68"/>
  <c r="G174" i="68"/>
  <c r="G164" i="68"/>
  <c r="G56" i="71"/>
  <c r="G85" i="76"/>
  <c r="T133" i="73"/>
  <c r="S232" i="73"/>
  <c r="T106" i="73"/>
  <c r="T155" i="73"/>
  <c r="T142" i="73"/>
  <c r="T154" i="73"/>
  <c r="T143" i="73"/>
  <c r="T141" i="73"/>
  <c r="T146" i="73"/>
  <c r="T150" i="73"/>
  <c r="T156" i="73"/>
  <c r="T139" i="73"/>
  <c r="T157" i="73"/>
  <c r="T138" i="73"/>
  <c r="T147" i="73"/>
  <c r="T148" i="73"/>
  <c r="T158" i="73"/>
  <c r="T145" i="73"/>
  <c r="T144" i="73"/>
  <c r="T165" i="73"/>
  <c r="T140" i="73"/>
  <c r="T149" i="73"/>
  <c r="T173" i="73"/>
  <c r="T153" i="73"/>
  <c r="T162" i="73"/>
  <c r="T163" i="73"/>
  <c r="T164" i="73"/>
  <c r="T166" i="73"/>
  <c r="T175" i="73"/>
  <c r="T172" i="73"/>
  <c r="T174" i="73"/>
  <c r="T161" i="73"/>
  <c r="G201" i="71"/>
  <c r="T202" i="73"/>
  <c r="T31" i="72"/>
  <c r="T106" i="72"/>
  <c r="S232" i="72"/>
  <c r="T145" i="72"/>
  <c r="T153" i="72"/>
  <c r="T156" i="72"/>
  <c r="T150" i="72"/>
  <c r="T158" i="72"/>
  <c r="T140" i="72"/>
  <c r="T154" i="72"/>
  <c r="T157" i="72"/>
  <c r="T149" i="72"/>
  <c r="T147" i="72"/>
  <c r="T138" i="72"/>
  <c r="T141" i="72"/>
  <c r="T139" i="72"/>
  <c r="T146" i="72"/>
  <c r="T155" i="72"/>
  <c r="T143" i="72"/>
  <c r="T144" i="72"/>
  <c r="T148" i="72"/>
  <c r="T142" i="72"/>
  <c r="T173" i="72"/>
  <c r="T166" i="72"/>
  <c r="T175" i="72"/>
  <c r="T172" i="72"/>
  <c r="T162" i="72"/>
  <c r="T165" i="72"/>
  <c r="T174" i="72"/>
  <c r="T163" i="72"/>
  <c r="T131" i="72"/>
  <c r="T164" i="72"/>
  <c r="T161" i="72"/>
  <c r="F75" i="46"/>
  <c r="H149" i="46"/>
  <c r="I149" i="46" s="1"/>
  <c r="S196" i="86"/>
  <c r="T193" i="86" s="1"/>
  <c r="S196" i="77"/>
  <c r="T193" i="77" s="1"/>
  <c r="H194" i="71"/>
  <c r="I194" i="71" s="1"/>
  <c r="G131" i="69"/>
  <c r="G81" i="69"/>
  <c r="T160" i="81"/>
  <c r="T152" i="81" s="1"/>
  <c r="T137" i="81"/>
  <c r="T133" i="81"/>
  <c r="T122" i="81"/>
  <c r="G95" i="69"/>
  <c r="G85" i="30"/>
  <c r="G133" i="30"/>
  <c r="F232" i="30"/>
  <c r="G106" i="30"/>
  <c r="H106" i="30"/>
  <c r="I106" i="30" s="1"/>
  <c r="G140" i="30"/>
  <c r="G139" i="30"/>
  <c r="G158" i="30"/>
  <c r="G148" i="30"/>
  <c r="G154" i="30"/>
  <c r="G142" i="30"/>
  <c r="G155" i="30"/>
  <c r="G150" i="30"/>
  <c r="G141" i="30"/>
  <c r="G144" i="30"/>
  <c r="G149" i="30"/>
  <c r="G147" i="30"/>
  <c r="G143" i="30"/>
  <c r="G174" i="30"/>
  <c r="G145" i="30"/>
  <c r="G156" i="30"/>
  <c r="G138" i="30"/>
  <c r="G175" i="30"/>
  <c r="G172" i="30"/>
  <c r="G157" i="30"/>
  <c r="G146" i="30"/>
  <c r="G153" i="30"/>
  <c r="G173" i="30"/>
  <c r="G162" i="30"/>
  <c r="G166" i="30"/>
  <c r="G165" i="30"/>
  <c r="G163" i="30"/>
  <c r="G161" i="30"/>
  <c r="G164" i="30"/>
  <c r="G31" i="76"/>
  <c r="G106" i="76"/>
  <c r="F232" i="76"/>
  <c r="G144" i="76"/>
  <c r="G154" i="76"/>
  <c r="G142" i="76"/>
  <c r="G146" i="76"/>
  <c r="G143" i="76"/>
  <c r="G149" i="76"/>
  <c r="G155" i="76"/>
  <c r="G138" i="76"/>
  <c r="G158" i="76"/>
  <c r="G156" i="76"/>
  <c r="G150" i="76"/>
  <c r="G139" i="76"/>
  <c r="G140" i="76"/>
  <c r="G165" i="76"/>
  <c r="G157" i="76"/>
  <c r="G147" i="76"/>
  <c r="G173" i="76"/>
  <c r="G145" i="76"/>
  <c r="G141" i="76"/>
  <c r="G153" i="76"/>
  <c r="G148" i="76"/>
  <c r="G174" i="76"/>
  <c r="G164" i="76"/>
  <c r="G163" i="76"/>
  <c r="G166" i="76"/>
  <c r="G175" i="76"/>
  <c r="G172" i="76"/>
  <c r="G162" i="76"/>
  <c r="G161" i="76"/>
  <c r="H160" i="69"/>
  <c r="I160" i="69" s="1"/>
  <c r="F196" i="68"/>
  <c r="G193" i="68" s="1"/>
  <c r="H192" i="68"/>
  <c r="I192" i="68" s="1"/>
  <c r="H135" i="46"/>
  <c r="I135" i="46" s="1"/>
  <c r="T85" i="82"/>
  <c r="S232" i="82"/>
  <c r="T233" i="82" s="1"/>
  <c r="T106" i="82"/>
  <c r="T146" i="82"/>
  <c r="T158" i="82"/>
  <c r="T157" i="82"/>
  <c r="T147" i="82"/>
  <c r="T143" i="82"/>
  <c r="T155" i="82"/>
  <c r="T145" i="82"/>
  <c r="T154" i="82"/>
  <c r="T156" i="82"/>
  <c r="T140" i="82"/>
  <c r="T149" i="82"/>
  <c r="T150" i="82"/>
  <c r="T144" i="82"/>
  <c r="T138" i="82"/>
  <c r="T139" i="82"/>
  <c r="T142" i="82"/>
  <c r="T153" i="82"/>
  <c r="T148" i="82"/>
  <c r="T166" i="82"/>
  <c r="T165" i="82"/>
  <c r="T172" i="82"/>
  <c r="T141" i="82"/>
  <c r="T173" i="82"/>
  <c r="T162" i="82"/>
  <c r="T174" i="82"/>
  <c r="T161" i="82"/>
  <c r="T175" i="82"/>
  <c r="T164" i="82"/>
  <c r="T163" i="82"/>
  <c r="T81" i="82"/>
  <c r="T131" i="82"/>
  <c r="H193" i="71"/>
  <c r="I193" i="71" s="1"/>
  <c r="T56" i="73"/>
  <c r="F79" i="46"/>
  <c r="G19" i="46" s="1"/>
  <c r="T95" i="72"/>
  <c r="T85" i="75"/>
  <c r="T106" i="75"/>
  <c r="S232" i="75"/>
  <c r="T142" i="75"/>
  <c r="T145" i="75"/>
  <c r="T157" i="75"/>
  <c r="T155" i="75"/>
  <c r="T144" i="75"/>
  <c r="T158" i="75"/>
  <c r="T140" i="75"/>
  <c r="T150" i="75"/>
  <c r="T146" i="75"/>
  <c r="T153" i="75"/>
  <c r="T149" i="75"/>
  <c r="T141" i="75"/>
  <c r="T138" i="75"/>
  <c r="T154" i="75"/>
  <c r="T156" i="75"/>
  <c r="T147" i="75"/>
  <c r="T174" i="75"/>
  <c r="T143" i="75"/>
  <c r="T166" i="75"/>
  <c r="T139" i="75"/>
  <c r="T173" i="75"/>
  <c r="T148" i="75"/>
  <c r="T162" i="75"/>
  <c r="T172" i="75"/>
  <c r="T165" i="75"/>
  <c r="T163" i="75"/>
  <c r="T175" i="75"/>
  <c r="T164" i="75"/>
  <c r="T161" i="75"/>
  <c r="T31" i="75"/>
  <c r="G203" i="69"/>
  <c r="T133" i="77"/>
  <c r="T122" i="77"/>
  <c r="H193" i="30"/>
  <c r="I193" i="30" s="1"/>
  <c r="F86" i="46"/>
  <c r="U135" i="75"/>
  <c r="V135" i="75" s="1"/>
  <c r="S233" i="75"/>
  <c r="T125" i="75"/>
  <c r="T85" i="83"/>
  <c r="S232" i="83"/>
  <c r="T233" i="83" s="1"/>
  <c r="T106" i="83"/>
  <c r="T150" i="83"/>
  <c r="T158" i="83"/>
  <c r="T142" i="83"/>
  <c r="T149" i="83"/>
  <c r="T138" i="83"/>
  <c r="T140" i="83"/>
  <c r="T141" i="83"/>
  <c r="T154" i="83"/>
  <c r="T145" i="83"/>
  <c r="T144" i="83"/>
  <c r="T143" i="83"/>
  <c r="T139" i="83"/>
  <c r="T147" i="83"/>
  <c r="T155" i="83"/>
  <c r="T156" i="83"/>
  <c r="T148" i="83"/>
  <c r="T146" i="83"/>
  <c r="T153" i="83"/>
  <c r="T157" i="83"/>
  <c r="T175" i="83"/>
  <c r="T162" i="83"/>
  <c r="T166" i="83"/>
  <c r="T172" i="83"/>
  <c r="T165" i="83"/>
  <c r="T173" i="83"/>
  <c r="T163" i="83"/>
  <c r="T161" i="83"/>
  <c r="T174" i="83"/>
  <c r="T131" i="83"/>
  <c r="T164" i="83"/>
  <c r="T31" i="83"/>
  <c r="G56" i="76"/>
  <c r="G206" i="71"/>
  <c r="H194" i="67"/>
  <c r="I194" i="67" s="1"/>
  <c r="G208" i="70"/>
  <c r="F74" i="46"/>
  <c r="G32" i="46" s="1"/>
  <c r="G81" i="70"/>
  <c r="G56" i="67"/>
  <c r="S196" i="73"/>
  <c r="G56" i="69"/>
  <c r="H194" i="68"/>
  <c r="I194" i="68" s="1"/>
  <c r="T31" i="85"/>
  <c r="G101" i="46"/>
  <c r="H101" i="46"/>
  <c r="I101" i="46" s="1"/>
  <c r="T208" i="75"/>
  <c r="T81" i="85"/>
  <c r="T31" i="78"/>
  <c r="G56" i="68"/>
  <c r="H194" i="69"/>
  <c r="I194" i="69" s="1"/>
  <c r="T232" i="81"/>
  <c r="S196" i="74"/>
  <c r="T193" i="74" s="1"/>
  <c r="G205" i="71"/>
  <c r="T106" i="84"/>
  <c r="S232" i="84"/>
  <c r="T150" i="84"/>
  <c r="T149" i="84"/>
  <c r="T144" i="84"/>
  <c r="T146" i="84"/>
  <c r="T147" i="84"/>
  <c r="T143" i="84"/>
  <c r="T138" i="84"/>
  <c r="T148" i="84"/>
  <c r="T157" i="84"/>
  <c r="T158" i="84"/>
  <c r="T175" i="84"/>
  <c r="T156" i="84"/>
  <c r="T174" i="84"/>
  <c r="T139" i="84"/>
  <c r="T172" i="84"/>
  <c r="T141" i="84"/>
  <c r="T154" i="84"/>
  <c r="T153" i="84"/>
  <c r="T140" i="84"/>
  <c r="T155" i="84"/>
  <c r="T162" i="84"/>
  <c r="T142" i="84"/>
  <c r="T145" i="84"/>
  <c r="T161" i="84"/>
  <c r="T165" i="84"/>
  <c r="T173" i="84"/>
  <c r="T163" i="84"/>
  <c r="T166" i="84"/>
  <c r="T131" i="84"/>
  <c r="T164" i="84"/>
  <c r="G31" i="30"/>
  <c r="S196" i="72"/>
  <c r="T194" i="72" s="1"/>
  <c r="H194" i="70"/>
  <c r="I194" i="70" s="1"/>
  <c r="H193" i="67"/>
  <c r="I193" i="67" s="1"/>
  <c r="T206" i="73"/>
  <c r="T215" i="73"/>
  <c r="T222" i="73"/>
  <c r="T217" i="73"/>
  <c r="T214" i="73"/>
  <c r="T219" i="73"/>
  <c r="T223" i="73"/>
  <c r="T216" i="73"/>
  <c r="T221" i="73"/>
  <c r="T204" i="73"/>
  <c r="T220" i="73"/>
  <c r="T228" i="73"/>
  <c r="T207" i="73"/>
  <c r="U233" i="84"/>
  <c r="V233" i="84" s="1"/>
  <c r="H193" i="69"/>
  <c r="I193" i="69" s="1"/>
  <c r="T95" i="73"/>
  <c r="H193" i="68"/>
  <c r="I193" i="68" s="1"/>
  <c r="G81" i="30"/>
  <c r="T56" i="80"/>
  <c r="U135" i="81"/>
  <c r="V135" i="81" s="1"/>
  <c r="S233" i="81"/>
  <c r="T125" i="81"/>
  <c r="T170" i="81"/>
  <c r="S196" i="84"/>
  <c r="T194" i="84" s="1"/>
  <c r="F76" i="46"/>
  <c r="G34" i="46" s="1"/>
  <c r="G203" i="71"/>
  <c r="T31" i="84"/>
  <c r="G95" i="30"/>
  <c r="G131" i="76"/>
  <c r="H138" i="46"/>
  <c r="I138" i="46" s="1"/>
  <c r="F232" i="71"/>
  <c r="G106" i="71"/>
  <c r="H106" i="71"/>
  <c r="I106" i="71" s="1"/>
  <c r="G148" i="71"/>
  <c r="G156" i="71"/>
  <c r="G149" i="71"/>
  <c r="G150" i="71"/>
  <c r="G158" i="71"/>
  <c r="G145" i="71"/>
  <c r="G157" i="71"/>
  <c r="G147" i="71"/>
  <c r="G138" i="71"/>
  <c r="G154" i="71"/>
  <c r="G153" i="71"/>
  <c r="G144" i="71"/>
  <c r="G143" i="71"/>
  <c r="G142" i="71"/>
  <c r="G155" i="71"/>
  <c r="G140" i="71"/>
  <c r="G139" i="71"/>
  <c r="G146" i="71"/>
  <c r="G141" i="71"/>
  <c r="G175" i="71"/>
  <c r="G174" i="71"/>
  <c r="G163" i="71"/>
  <c r="G173" i="71"/>
  <c r="G165" i="71"/>
  <c r="G172" i="71"/>
  <c r="G166" i="71"/>
  <c r="G162" i="71"/>
  <c r="G161" i="71"/>
  <c r="G164" i="71"/>
  <c r="G85" i="71"/>
  <c r="S196" i="80"/>
  <c r="T194" i="80" s="1"/>
  <c r="T210" i="75"/>
  <c r="T221" i="75"/>
  <c r="T214" i="75"/>
  <c r="T217" i="75"/>
  <c r="T220" i="75"/>
  <c r="T216" i="75"/>
  <c r="T222" i="75"/>
  <c r="T215" i="75"/>
  <c r="T223" i="75"/>
  <c r="T224" i="75"/>
  <c r="U135" i="80"/>
  <c r="V135" i="80" s="1"/>
  <c r="S233" i="80"/>
  <c r="T125" i="80"/>
  <c r="T228" i="85"/>
  <c r="F196" i="71"/>
  <c r="G194" i="71" s="1"/>
  <c r="H192" i="71"/>
  <c r="I192" i="71" s="1"/>
  <c r="U233" i="82"/>
  <c r="V233" i="82" s="1"/>
  <c r="F233" i="67"/>
  <c r="H135" i="67"/>
  <c r="I135" i="67" s="1"/>
  <c r="G125" i="67"/>
  <c r="H98" i="46"/>
  <c r="I98" i="46" s="1"/>
  <c r="G98" i="46"/>
  <c r="S196" i="85"/>
  <c r="T193" i="85" s="1"/>
  <c r="T207" i="80"/>
  <c r="T85" i="86"/>
  <c r="T106" i="86"/>
  <c r="S232" i="86"/>
  <c r="T158" i="86"/>
  <c r="T142" i="86"/>
  <c r="T153" i="86"/>
  <c r="T144" i="86"/>
  <c r="T150" i="86"/>
  <c r="T147" i="86"/>
  <c r="T141" i="86"/>
  <c r="T156" i="86"/>
  <c r="T140" i="86"/>
  <c r="T157" i="86"/>
  <c r="T155" i="86"/>
  <c r="T139" i="86"/>
  <c r="T154" i="86"/>
  <c r="T149" i="86"/>
  <c r="T143" i="86"/>
  <c r="T163" i="86"/>
  <c r="T145" i="86"/>
  <c r="T166" i="86"/>
  <c r="T146" i="86"/>
  <c r="T138" i="86"/>
  <c r="T165" i="86"/>
  <c r="T148" i="86"/>
  <c r="T173" i="86"/>
  <c r="T164" i="86"/>
  <c r="T162" i="86"/>
  <c r="T175" i="86"/>
  <c r="T172" i="86"/>
  <c r="T131" i="86"/>
  <c r="T161" i="86"/>
  <c r="G95" i="68"/>
  <c r="G81" i="76"/>
  <c r="S196" i="78"/>
  <c r="T194" i="78" s="1"/>
  <c r="T95" i="82"/>
  <c r="G131" i="67"/>
  <c r="T204" i="80"/>
  <c r="H194" i="30"/>
  <c r="I194" i="30" s="1"/>
  <c r="T95" i="85"/>
  <c r="T232" i="77"/>
  <c r="T215" i="83" l="1"/>
  <c r="T216" i="83"/>
  <c r="T202" i="83"/>
  <c r="T223" i="85"/>
  <c r="T200" i="85"/>
  <c r="T205" i="85"/>
  <c r="T200" i="75"/>
  <c r="T228" i="75"/>
  <c r="T226" i="75"/>
  <c r="T206" i="75"/>
  <c r="T201" i="73"/>
  <c r="T208" i="73"/>
  <c r="T224" i="73"/>
  <c r="T202" i="75"/>
  <c r="T225" i="75"/>
  <c r="T205" i="73"/>
  <c r="T225" i="73"/>
  <c r="T218" i="73"/>
  <c r="T203" i="75"/>
  <c r="T219" i="75"/>
  <c r="T218" i="75"/>
  <c r="T203" i="73"/>
  <c r="T226" i="73"/>
  <c r="T210" i="73"/>
  <c r="T217" i="78"/>
  <c r="T216" i="78"/>
  <c r="F52" i="46"/>
  <c r="F77" i="46"/>
  <c r="G35" i="46" s="1"/>
  <c r="G225" i="76"/>
  <c r="T203" i="83"/>
  <c r="T228" i="83"/>
  <c r="T200" i="83"/>
  <c r="T222" i="83"/>
  <c r="T225" i="83"/>
  <c r="T221" i="83"/>
  <c r="T219" i="83"/>
  <c r="T214" i="83"/>
  <c r="T215" i="86"/>
  <c r="T226" i="86"/>
  <c r="G228" i="76"/>
  <c r="T217" i="72"/>
  <c r="G219" i="76"/>
  <c r="G221" i="76"/>
  <c r="G216" i="76"/>
  <c r="G217" i="76"/>
  <c r="G201" i="76"/>
  <c r="G224" i="76"/>
  <c r="G218" i="76"/>
  <c r="G223" i="76"/>
  <c r="G215" i="76"/>
  <c r="G202" i="76"/>
  <c r="G220" i="76"/>
  <c r="G226" i="76"/>
  <c r="G205" i="76"/>
  <c r="G222" i="76"/>
  <c r="G204" i="76"/>
  <c r="G208" i="76"/>
  <c r="G214" i="76"/>
  <c r="G210" i="76"/>
  <c r="G206" i="76"/>
  <c r="T218" i="78"/>
  <c r="T219" i="78"/>
  <c r="T214" i="78"/>
  <c r="T226" i="78"/>
  <c r="T221" i="78"/>
  <c r="T203" i="78"/>
  <c r="T222" i="78"/>
  <c r="T215" i="78"/>
  <c r="T202" i="78"/>
  <c r="T208" i="78"/>
  <c r="T225" i="78"/>
  <c r="T205" i="78"/>
  <c r="T223" i="78"/>
  <c r="T204" i="78"/>
  <c r="T220" i="78"/>
  <c r="T210" i="78"/>
  <c r="T228" i="78"/>
  <c r="T224" i="78"/>
  <c r="T200" i="78"/>
  <c r="T226" i="72"/>
  <c r="T215" i="72"/>
  <c r="T204" i="72"/>
  <c r="T201" i="72"/>
  <c r="T206" i="72"/>
  <c r="T225" i="72"/>
  <c r="T216" i="86"/>
  <c r="T206" i="86"/>
  <c r="T228" i="86"/>
  <c r="T219" i="86"/>
  <c r="T223" i="86"/>
  <c r="T217" i="83"/>
  <c r="T223" i="83"/>
  <c r="T224" i="83"/>
  <c r="T226" i="83"/>
  <c r="T205" i="83"/>
  <c r="T220" i="83"/>
  <c r="T207" i="83"/>
  <c r="T201" i="83"/>
  <c r="T218" i="83"/>
  <c r="T210" i="83"/>
  <c r="T205" i="75"/>
  <c r="T201" i="75"/>
  <c r="F196" i="76"/>
  <c r="G196" i="76" s="1"/>
  <c r="T207" i="85"/>
  <c r="T216" i="85"/>
  <c r="T160" i="77"/>
  <c r="T152" i="77" s="1"/>
  <c r="T208" i="86"/>
  <c r="T218" i="85"/>
  <c r="T226" i="85"/>
  <c r="T220" i="85"/>
  <c r="T222" i="85"/>
  <c r="T201" i="85"/>
  <c r="T210" i="82"/>
  <c r="T205" i="82"/>
  <c r="T202" i="82"/>
  <c r="T228" i="82"/>
  <c r="T217" i="82"/>
  <c r="T225" i="81"/>
  <c r="T221" i="81"/>
  <c r="T216" i="81"/>
  <c r="T203" i="81"/>
  <c r="T220" i="81"/>
  <c r="T226" i="81"/>
  <c r="T217" i="81"/>
  <c r="T223" i="81"/>
  <c r="T207" i="81"/>
  <c r="T222" i="81"/>
  <c r="T208" i="81"/>
  <c r="T200" i="81"/>
  <c r="T215" i="81"/>
  <c r="T210" i="81"/>
  <c r="T224" i="81"/>
  <c r="T219" i="81"/>
  <c r="T214" i="81"/>
  <c r="T206" i="81"/>
  <c r="T228" i="81"/>
  <c r="T218" i="81"/>
  <c r="T204" i="81"/>
  <c r="T201" i="78"/>
  <c r="T207" i="78"/>
  <c r="S196" i="75"/>
  <c r="T193" i="75" s="1"/>
  <c r="T170" i="77"/>
  <c r="T137" i="77"/>
  <c r="T225" i="86"/>
  <c r="T203" i="86"/>
  <c r="T218" i="86"/>
  <c r="T224" i="86"/>
  <c r="T221" i="86"/>
  <c r="T210" i="86"/>
  <c r="T222" i="86"/>
  <c r="T204" i="86"/>
  <c r="T214" i="86"/>
  <c r="T217" i="86"/>
  <c r="T220" i="86"/>
  <c r="T214" i="85"/>
  <c r="T202" i="85"/>
  <c r="T224" i="85"/>
  <c r="T225" i="85"/>
  <c r="T219" i="85"/>
  <c r="T215" i="85"/>
  <c r="T203" i="85"/>
  <c r="T217" i="85"/>
  <c r="T210" i="85"/>
  <c r="T221" i="85"/>
  <c r="T206" i="85"/>
  <c r="T204" i="85"/>
  <c r="T208" i="82"/>
  <c r="T203" i="82"/>
  <c r="T223" i="82"/>
  <c r="T224" i="82"/>
  <c r="T222" i="82"/>
  <c r="T226" i="82"/>
  <c r="T225" i="82"/>
  <c r="T206" i="82"/>
  <c r="T220" i="82"/>
  <c r="T216" i="82"/>
  <c r="T218" i="82"/>
  <c r="T207" i="82"/>
  <c r="T221" i="82"/>
  <c r="T205" i="81"/>
  <c r="T202" i="81"/>
  <c r="S210" i="87"/>
  <c r="T200" i="87" s="1"/>
  <c r="G200" i="76"/>
  <c r="F10" i="46"/>
  <c r="F27" i="46" s="1"/>
  <c r="T202" i="84"/>
  <c r="T205" i="86"/>
  <c r="T207" i="86"/>
  <c r="T214" i="82"/>
  <c r="T204" i="83"/>
  <c r="T206" i="84"/>
  <c r="T224" i="72"/>
  <c r="T200" i="72"/>
  <c r="T205" i="72"/>
  <c r="T216" i="72"/>
  <c r="T221" i="72"/>
  <c r="T207" i="72"/>
  <c r="T228" i="72"/>
  <c r="T218" i="72"/>
  <c r="T203" i="72"/>
  <c r="T220" i="72"/>
  <c r="T222" i="72"/>
  <c r="T214" i="72"/>
  <c r="T223" i="72"/>
  <c r="T210" i="72"/>
  <c r="T219" i="72"/>
  <c r="T208" i="83"/>
  <c r="G207" i="76"/>
  <c r="G206" i="68"/>
  <c r="T200" i="82"/>
  <c r="T215" i="82"/>
  <c r="T204" i="82"/>
  <c r="T219" i="82"/>
  <c r="G207" i="68"/>
  <c r="F134" i="46"/>
  <c r="F115" i="46" s="1"/>
  <c r="H115" i="46" s="1"/>
  <c r="I115" i="46" s="1"/>
  <c r="S196" i="83"/>
  <c r="T193" i="83" s="1"/>
  <c r="F31" i="46"/>
  <c r="G208" i="68"/>
  <c r="G194" i="30"/>
  <c r="G37" i="46"/>
  <c r="G149" i="46"/>
  <c r="G228" i="68"/>
  <c r="G65" i="46"/>
  <c r="G23" i="46"/>
  <c r="G193" i="30"/>
  <c r="T193" i="82"/>
  <c r="G194" i="68"/>
  <c r="T194" i="85"/>
  <c r="T135" i="81"/>
  <c r="T208" i="72"/>
  <c r="T202" i="72"/>
  <c r="G42" i="46"/>
  <c r="G148" i="46"/>
  <c r="G170" i="30"/>
  <c r="G141" i="46"/>
  <c r="G44" i="46"/>
  <c r="F196" i="69"/>
  <c r="G170" i="76"/>
  <c r="T85" i="87"/>
  <c r="T131" i="87"/>
  <c r="T56" i="87"/>
  <c r="T233" i="77"/>
  <c r="U233" i="77"/>
  <c r="V233" i="77" s="1"/>
  <c r="H210" i="30"/>
  <c r="I210" i="30" s="1"/>
  <c r="G216" i="30"/>
  <c r="G207" i="30"/>
  <c r="G210" i="30"/>
  <c r="G219" i="30"/>
  <c r="G202" i="30"/>
  <c r="G218" i="30"/>
  <c r="G217" i="30"/>
  <c r="G214" i="30"/>
  <c r="G224" i="30"/>
  <c r="G221" i="30"/>
  <c r="G205" i="30"/>
  <c r="G206" i="30"/>
  <c r="G220" i="30"/>
  <c r="G222" i="30"/>
  <c r="G225" i="30"/>
  <c r="G204" i="30"/>
  <c r="G228" i="30"/>
  <c r="G200" i="30"/>
  <c r="G226" i="30"/>
  <c r="G208" i="30"/>
  <c r="G215" i="30"/>
  <c r="G201" i="30"/>
  <c r="G223" i="30"/>
  <c r="G203" i="30"/>
  <c r="G203" i="79"/>
  <c r="G215" i="79"/>
  <c r="G205" i="79"/>
  <c r="G226" i="79"/>
  <c r="G216" i="79"/>
  <c r="G224" i="79"/>
  <c r="G225" i="79"/>
  <c r="G219" i="79"/>
  <c r="G221" i="79"/>
  <c r="G200" i="79"/>
  <c r="G218" i="79"/>
  <c r="G220" i="79"/>
  <c r="G207" i="79"/>
  <c r="G204" i="79"/>
  <c r="G222" i="79"/>
  <c r="G202" i="79"/>
  <c r="G208" i="79"/>
  <c r="G210" i="79"/>
  <c r="G223" i="79"/>
  <c r="G217" i="79"/>
  <c r="G206" i="79"/>
  <c r="G214" i="79"/>
  <c r="F233" i="79"/>
  <c r="H135" i="79"/>
  <c r="I135" i="79" s="1"/>
  <c r="G125" i="79"/>
  <c r="S192" i="87"/>
  <c r="T10" i="87"/>
  <c r="T20" i="87"/>
  <c r="T204" i="74"/>
  <c r="T203" i="74"/>
  <c r="T202" i="74"/>
  <c r="T225" i="74"/>
  <c r="T224" i="74"/>
  <c r="T219" i="74"/>
  <c r="T200" i="74"/>
  <c r="T217" i="74"/>
  <c r="T210" i="74"/>
  <c r="T216" i="74"/>
  <c r="T228" i="74"/>
  <c r="T214" i="74"/>
  <c r="T208" i="74"/>
  <c r="T207" i="74"/>
  <c r="T215" i="74"/>
  <c r="T221" i="74"/>
  <c r="T222" i="74"/>
  <c r="T201" i="74"/>
  <c r="T218" i="74"/>
  <c r="T223" i="74"/>
  <c r="T206" i="74"/>
  <c r="T220" i="74"/>
  <c r="T205" i="74"/>
  <c r="T226" i="74"/>
  <c r="G95" i="79"/>
  <c r="G131" i="79"/>
  <c r="G155" i="79"/>
  <c r="G165" i="79"/>
  <c r="G148" i="79"/>
  <c r="G140" i="79"/>
  <c r="G154" i="79"/>
  <c r="F232" i="79"/>
  <c r="G162" i="79"/>
  <c r="G161" i="79"/>
  <c r="G139" i="79"/>
  <c r="G142" i="79"/>
  <c r="G156" i="79"/>
  <c r="G150" i="79"/>
  <c r="G157" i="79"/>
  <c r="G166" i="79"/>
  <c r="G146" i="79"/>
  <c r="G144" i="79"/>
  <c r="G158" i="79"/>
  <c r="G145" i="79"/>
  <c r="G172" i="79"/>
  <c r="G149" i="79"/>
  <c r="G138" i="79"/>
  <c r="G174" i="79"/>
  <c r="G147" i="79"/>
  <c r="G85" i="79"/>
  <c r="G153" i="79"/>
  <c r="G143" i="79"/>
  <c r="G163" i="79"/>
  <c r="G106" i="79"/>
  <c r="G141" i="79"/>
  <c r="G175" i="79"/>
  <c r="G164" i="79"/>
  <c r="G173" i="79"/>
  <c r="T170" i="83"/>
  <c r="G201" i="79"/>
  <c r="G160" i="69"/>
  <c r="G152" i="69" s="1"/>
  <c r="G200" i="68"/>
  <c r="G210" i="68"/>
  <c r="G220" i="68"/>
  <c r="H210" i="68"/>
  <c r="I210" i="68" s="1"/>
  <c r="G219" i="68"/>
  <c r="G221" i="68"/>
  <c r="G216" i="68"/>
  <c r="G224" i="68"/>
  <c r="G226" i="68"/>
  <c r="G201" i="68"/>
  <c r="G225" i="68"/>
  <c r="G223" i="68"/>
  <c r="G205" i="68"/>
  <c r="G204" i="68"/>
  <c r="G215" i="68"/>
  <c r="G218" i="68"/>
  <c r="G222" i="68"/>
  <c r="G217" i="68"/>
  <c r="G214" i="68"/>
  <c r="G202" i="68"/>
  <c r="F196" i="79"/>
  <c r="T143" i="74"/>
  <c r="T148" i="74"/>
  <c r="T165" i="74"/>
  <c r="T56" i="74"/>
  <c r="T140" i="74"/>
  <c r="T158" i="74"/>
  <c r="T172" i="74"/>
  <c r="T146" i="74"/>
  <c r="T163" i="74"/>
  <c r="T85" i="74"/>
  <c r="T138" i="74"/>
  <c r="T155" i="74"/>
  <c r="T174" i="74"/>
  <c r="T131" i="74"/>
  <c r="T31" i="74"/>
  <c r="T81" i="74"/>
  <c r="T106" i="74"/>
  <c r="T147" i="74"/>
  <c r="T142" i="74"/>
  <c r="T161" i="74"/>
  <c r="T145" i="74"/>
  <c r="S232" i="74"/>
  <c r="T156" i="74"/>
  <c r="T154" i="74"/>
  <c r="T175" i="74"/>
  <c r="T144" i="74"/>
  <c r="T150" i="74"/>
  <c r="T173" i="74"/>
  <c r="T164" i="74"/>
  <c r="T139" i="74"/>
  <c r="T157" i="74"/>
  <c r="T162" i="74"/>
  <c r="T95" i="74"/>
  <c r="T153" i="74"/>
  <c r="T141" i="74"/>
  <c r="T166" i="74"/>
  <c r="T149" i="74"/>
  <c r="T160" i="78"/>
  <c r="T152" i="78" s="1"/>
  <c r="G228" i="67"/>
  <c r="G207" i="67"/>
  <c r="G202" i="67"/>
  <c r="G214" i="67"/>
  <c r="G224" i="67"/>
  <c r="G216" i="67"/>
  <c r="G201" i="67"/>
  <c r="G221" i="67"/>
  <c r="G206" i="67"/>
  <c r="G220" i="67"/>
  <c r="G222" i="67"/>
  <c r="G223" i="67"/>
  <c r="G218" i="67"/>
  <c r="G208" i="67"/>
  <c r="G200" i="67"/>
  <c r="G219" i="67"/>
  <c r="G225" i="67"/>
  <c r="G205" i="67"/>
  <c r="G210" i="67"/>
  <c r="G215" i="67"/>
  <c r="G204" i="67"/>
  <c r="H210" i="67"/>
  <c r="I210" i="67" s="1"/>
  <c r="G217" i="67"/>
  <c r="G226" i="67"/>
  <c r="T204" i="84"/>
  <c r="T214" i="84"/>
  <c r="T224" i="84"/>
  <c r="T225" i="84"/>
  <c r="T200" i="84"/>
  <c r="T219" i="84"/>
  <c r="T210" i="84"/>
  <c r="T215" i="84"/>
  <c r="T223" i="84"/>
  <c r="T228" i="84"/>
  <c r="T208" i="84"/>
  <c r="T220" i="84"/>
  <c r="T217" i="84"/>
  <c r="T201" i="84"/>
  <c r="T221" i="84"/>
  <c r="T205" i="84"/>
  <c r="T226" i="84"/>
  <c r="T218" i="84"/>
  <c r="T203" i="84"/>
  <c r="T222" i="84"/>
  <c r="T216" i="84"/>
  <c r="T202" i="86"/>
  <c r="T200" i="86"/>
  <c r="S196" i="81"/>
  <c r="F85" i="46"/>
  <c r="F81" i="46"/>
  <c r="F196" i="67"/>
  <c r="H192" i="67"/>
  <c r="I192" i="67" s="1"/>
  <c r="G228" i="79"/>
  <c r="F83" i="46"/>
  <c r="G170" i="71"/>
  <c r="T160" i="75"/>
  <c r="T152" i="75" s="1"/>
  <c r="T205" i="77"/>
  <c r="T203" i="77"/>
  <c r="T214" i="77"/>
  <c r="T207" i="77"/>
  <c r="T223" i="77"/>
  <c r="T226" i="77"/>
  <c r="T201" i="77"/>
  <c r="T221" i="77"/>
  <c r="T206" i="77"/>
  <c r="T217" i="77"/>
  <c r="T228" i="77"/>
  <c r="T215" i="77"/>
  <c r="T208" i="77"/>
  <c r="T220" i="77"/>
  <c r="T210" i="77"/>
  <c r="T225" i="77"/>
  <c r="T204" i="77"/>
  <c r="T200" i="77"/>
  <c r="T222" i="77"/>
  <c r="T216" i="77"/>
  <c r="T219" i="77"/>
  <c r="T218" i="77"/>
  <c r="T202" i="77"/>
  <c r="T224" i="77"/>
  <c r="G81" i="79"/>
  <c r="T192" i="84"/>
  <c r="G102" i="46"/>
  <c r="H102" i="46"/>
  <c r="I102" i="46" s="1"/>
  <c r="G160" i="68"/>
  <c r="G152" i="68" s="1"/>
  <c r="G170" i="67"/>
  <c r="T170" i="80"/>
  <c r="T137" i="80"/>
  <c r="S233" i="87"/>
  <c r="U135" i="87"/>
  <c r="V135" i="87" s="1"/>
  <c r="T125" i="87"/>
  <c r="T133" i="87"/>
  <c r="S232" i="87"/>
  <c r="T106" i="87"/>
  <c r="T149" i="87"/>
  <c r="T146" i="87"/>
  <c r="T155" i="87"/>
  <c r="T156" i="87"/>
  <c r="T147" i="87"/>
  <c r="T139" i="87"/>
  <c r="T138" i="87"/>
  <c r="T142" i="87"/>
  <c r="T145" i="87"/>
  <c r="T148" i="87"/>
  <c r="T144" i="87"/>
  <c r="T175" i="87"/>
  <c r="T172" i="87"/>
  <c r="T150" i="87"/>
  <c r="T154" i="87"/>
  <c r="T173" i="87"/>
  <c r="T141" i="87"/>
  <c r="T166" i="87"/>
  <c r="T162" i="87"/>
  <c r="T174" i="87"/>
  <c r="T163" i="87"/>
  <c r="T143" i="87"/>
  <c r="T140" i="87"/>
  <c r="T158" i="87"/>
  <c r="T165" i="87"/>
  <c r="T157" i="87"/>
  <c r="T153" i="87"/>
  <c r="T164" i="87"/>
  <c r="T161" i="87"/>
  <c r="T31" i="87"/>
  <c r="T81" i="87"/>
  <c r="T170" i="85"/>
  <c r="G62" i="46"/>
  <c r="T160" i="72"/>
  <c r="T152" i="72" s="1"/>
  <c r="T160" i="85"/>
  <c r="T152" i="85" s="1"/>
  <c r="G137" i="71"/>
  <c r="T137" i="84"/>
  <c r="T193" i="78"/>
  <c r="T95" i="87"/>
  <c r="H232" i="69"/>
  <c r="I232" i="69" s="1"/>
  <c r="G232" i="69"/>
  <c r="T232" i="84"/>
  <c r="T192" i="73"/>
  <c r="T196" i="73"/>
  <c r="F236" i="46"/>
  <c r="G84" i="46"/>
  <c r="T137" i="82"/>
  <c r="F227" i="46"/>
  <c r="G75" i="46"/>
  <c r="G119" i="46"/>
  <c r="T170" i="73"/>
  <c r="T194" i="73"/>
  <c r="G192" i="70"/>
  <c r="H196" i="70"/>
  <c r="I196" i="70" s="1"/>
  <c r="G196" i="70"/>
  <c r="U233" i="86"/>
  <c r="V233" i="86" s="1"/>
  <c r="T233" i="86"/>
  <c r="G170" i="70"/>
  <c r="G136" i="46"/>
  <c r="T232" i="78"/>
  <c r="U233" i="73"/>
  <c r="V233" i="73" s="1"/>
  <c r="T233" i="73"/>
  <c r="H232" i="68"/>
  <c r="I232" i="68" s="1"/>
  <c r="G232" i="68"/>
  <c r="H233" i="70"/>
  <c r="I233" i="70" s="1"/>
  <c r="G233" i="70"/>
  <c r="T196" i="84"/>
  <c r="T192" i="72"/>
  <c r="T196" i="72"/>
  <c r="T160" i="84"/>
  <c r="T152" i="84" s="1"/>
  <c r="T133" i="75"/>
  <c r="T122" i="75"/>
  <c r="G16" i="46"/>
  <c r="G79" i="46"/>
  <c r="F231" i="46"/>
  <c r="G123" i="46"/>
  <c r="G20" i="46"/>
  <c r="G140" i="46"/>
  <c r="G160" i="30"/>
  <c r="G152" i="30" s="1"/>
  <c r="T133" i="72"/>
  <c r="T122" i="72"/>
  <c r="T232" i="73"/>
  <c r="G133" i="68"/>
  <c r="H133" i="68"/>
  <c r="I133" i="68" s="1"/>
  <c r="G122" i="68"/>
  <c r="T170" i="78"/>
  <c r="G160" i="67"/>
  <c r="G152" i="67" s="1"/>
  <c r="T122" i="82"/>
  <c r="H233" i="76"/>
  <c r="I233" i="76" s="1"/>
  <c r="G233" i="76"/>
  <c r="T133" i="78"/>
  <c r="T122" i="78"/>
  <c r="G160" i="71"/>
  <c r="G152" i="71" s="1"/>
  <c r="T192" i="78"/>
  <c r="T196" i="78"/>
  <c r="G232" i="71"/>
  <c r="H232" i="71"/>
  <c r="I232" i="71" s="1"/>
  <c r="G33" i="46"/>
  <c r="T170" i="82"/>
  <c r="G137" i="30"/>
  <c r="T232" i="72"/>
  <c r="T122" i="73"/>
  <c r="G137" i="68"/>
  <c r="G137" i="70"/>
  <c r="G36" i="46"/>
  <c r="H133" i="67"/>
  <c r="I133" i="67" s="1"/>
  <c r="G122" i="67"/>
  <c r="F234" i="46"/>
  <c r="G82" i="46"/>
  <c r="G126" i="46"/>
  <c r="G127" i="46"/>
  <c r="G40" i="46"/>
  <c r="G24" i="46"/>
  <c r="G87" i="46"/>
  <c r="G131" i="46"/>
  <c r="G11" i="46"/>
  <c r="F226" i="46"/>
  <c r="G74" i="46"/>
  <c r="G118" i="46"/>
  <c r="F158" i="46"/>
  <c r="S234" i="77"/>
  <c r="T168" i="77"/>
  <c r="T232" i="75"/>
  <c r="G193" i="71"/>
  <c r="G192" i="68"/>
  <c r="G196" i="68"/>
  <c r="H196" i="68"/>
  <c r="I196" i="68" s="1"/>
  <c r="S234" i="81"/>
  <c r="F162" i="46"/>
  <c r="T168" i="81"/>
  <c r="G170" i="68"/>
  <c r="H233" i="30"/>
  <c r="I233" i="30" s="1"/>
  <c r="G233" i="30"/>
  <c r="G94" i="46"/>
  <c r="F111" i="46"/>
  <c r="H94" i="46"/>
  <c r="I94" i="46" s="1"/>
  <c r="G137" i="67"/>
  <c r="H232" i="67"/>
  <c r="I232" i="67" s="1"/>
  <c r="G232" i="67"/>
  <c r="U233" i="85"/>
  <c r="V233" i="85" s="1"/>
  <c r="T233" i="85"/>
  <c r="G137" i="69"/>
  <c r="G135" i="69" s="1"/>
  <c r="G86" i="46"/>
  <c r="G130" i="46"/>
  <c r="G147" i="46"/>
  <c r="T192" i="80"/>
  <c r="T196" i="80"/>
  <c r="T233" i="84"/>
  <c r="T193" i="80"/>
  <c r="T160" i="86"/>
  <c r="T152" i="86" s="1"/>
  <c r="T137" i="86"/>
  <c r="G192" i="71"/>
  <c r="H196" i="71"/>
  <c r="I196" i="71" s="1"/>
  <c r="G196" i="71"/>
  <c r="G13" i="46"/>
  <c r="G76" i="46"/>
  <c r="F228" i="46"/>
  <c r="G120" i="46"/>
  <c r="G137" i="46"/>
  <c r="G55" i="46"/>
  <c r="G41" i="46"/>
  <c r="G135" i="46"/>
  <c r="G54" i="46"/>
  <c r="G232" i="30"/>
  <c r="H232" i="30"/>
  <c r="I232" i="30" s="1"/>
  <c r="G160" i="70"/>
  <c r="G152" i="70" s="1"/>
  <c r="G193" i="70"/>
  <c r="T160" i="80"/>
  <c r="T152" i="80" s="1"/>
  <c r="F232" i="46"/>
  <c r="G80" i="46"/>
  <c r="G124" i="46"/>
  <c r="G63" i="46"/>
  <c r="T232" i="80"/>
  <c r="G53" i="46"/>
  <c r="T133" i="82"/>
  <c r="H133" i="30"/>
  <c r="I133" i="30" s="1"/>
  <c r="G122" i="30"/>
  <c r="T192" i="77"/>
  <c r="T196" i="77"/>
  <c r="T170" i="72"/>
  <c r="T137" i="73"/>
  <c r="T196" i="82"/>
  <c r="T194" i="82"/>
  <c r="T133" i="85"/>
  <c r="T122" i="85"/>
  <c r="G66" i="46"/>
  <c r="T232" i="86"/>
  <c r="T192" i="86"/>
  <c r="T196" i="86"/>
  <c r="U233" i="72"/>
  <c r="V233" i="72" s="1"/>
  <c r="T233" i="72"/>
  <c r="G133" i="70"/>
  <c r="H133" i="70"/>
  <c r="I133" i="70" s="1"/>
  <c r="G122" i="70"/>
  <c r="U233" i="80"/>
  <c r="V233" i="80" s="1"/>
  <c r="T233" i="80"/>
  <c r="G133" i="71"/>
  <c r="H133" i="71"/>
  <c r="I133" i="71" s="1"/>
  <c r="G122" i="71"/>
  <c r="T170" i="84"/>
  <c r="T122" i="84"/>
  <c r="G133" i="76"/>
  <c r="G122" i="76"/>
  <c r="T192" i="74"/>
  <c r="T196" i="74"/>
  <c r="T194" i="74"/>
  <c r="T160" i="83"/>
  <c r="T152" i="83" s="1"/>
  <c r="T133" i="83"/>
  <c r="T122" i="83"/>
  <c r="U233" i="75"/>
  <c r="V233" i="75" s="1"/>
  <c r="T233" i="75"/>
  <c r="T170" i="75"/>
  <c r="T170" i="86"/>
  <c r="T192" i="85"/>
  <c r="T196" i="85"/>
  <c r="F230" i="46"/>
  <c r="G78" i="46"/>
  <c r="G122" i="46"/>
  <c r="G39" i="46"/>
  <c r="G15" i="46"/>
  <c r="G60" i="46"/>
  <c r="G18" i="46"/>
  <c r="U233" i="81"/>
  <c r="V233" i="81" s="1"/>
  <c r="T233" i="81"/>
  <c r="T137" i="75"/>
  <c r="G160" i="76"/>
  <c r="G152" i="76" s="1"/>
  <c r="T193" i="84"/>
  <c r="T194" i="77"/>
  <c r="T137" i="78"/>
  <c r="T193" i="72"/>
  <c r="H233" i="71"/>
  <c r="I233" i="71" s="1"/>
  <c r="G233" i="71"/>
  <c r="G170" i="69"/>
  <c r="H133" i="69"/>
  <c r="I133" i="69" s="1"/>
  <c r="G122" i="69"/>
  <c r="G143" i="46"/>
  <c r="G232" i="76"/>
  <c r="T133" i="86"/>
  <c r="T122" i="86"/>
  <c r="H233" i="67"/>
  <c r="I233" i="67" s="1"/>
  <c r="G233" i="67"/>
  <c r="T193" i="73"/>
  <c r="T133" i="84"/>
  <c r="T137" i="83"/>
  <c r="T232" i="83"/>
  <c r="T160" i="82"/>
  <c r="T152" i="82" s="1"/>
  <c r="T232" i="82"/>
  <c r="F233" i="69"/>
  <c r="H135" i="69"/>
  <c r="I135" i="69" s="1"/>
  <c r="G125" i="69"/>
  <c r="G137" i="76"/>
  <c r="G12" i="46"/>
  <c r="T137" i="72"/>
  <c r="T160" i="73"/>
  <c r="T152" i="73" s="1"/>
  <c r="G61" i="46"/>
  <c r="G232" i="70"/>
  <c r="H232" i="70"/>
  <c r="I232" i="70" s="1"/>
  <c r="G25" i="46"/>
  <c r="G88" i="46"/>
  <c r="G132" i="46"/>
  <c r="H196" i="30"/>
  <c r="I196" i="30" s="1"/>
  <c r="G196" i="30"/>
  <c r="G58" i="46"/>
  <c r="G46" i="46"/>
  <c r="U233" i="78"/>
  <c r="V233" i="78" s="1"/>
  <c r="T233" i="78"/>
  <c r="T133" i="80"/>
  <c r="T122" i="80"/>
  <c r="G57" i="46"/>
  <c r="T194" i="86"/>
  <c r="T137" i="85"/>
  <c r="T232" i="85"/>
  <c r="G38" i="46" l="1"/>
  <c r="G56" i="46"/>
  <c r="G77" i="46"/>
  <c r="F69" i="46"/>
  <c r="G52" i="46" s="1"/>
  <c r="G121" i="46"/>
  <c r="F229" i="46"/>
  <c r="G138" i="46"/>
  <c r="G14" i="46"/>
  <c r="G17" i="46"/>
  <c r="G59" i="46"/>
  <c r="T206" i="87"/>
  <c r="T192" i="75"/>
  <c r="G194" i="76"/>
  <c r="T204" i="87"/>
  <c r="T194" i="83"/>
  <c r="T135" i="77"/>
  <c r="G192" i="76"/>
  <c r="G193" i="76"/>
  <c r="T203" i="87"/>
  <c r="T202" i="87"/>
  <c r="T192" i="83"/>
  <c r="T223" i="87"/>
  <c r="T196" i="75"/>
  <c r="T228" i="87"/>
  <c r="T215" i="87"/>
  <c r="T194" i="75"/>
  <c r="T208" i="87"/>
  <c r="T201" i="87"/>
  <c r="T225" i="87"/>
  <c r="T217" i="87"/>
  <c r="T218" i="87"/>
  <c r="T214" i="87"/>
  <c r="T207" i="87"/>
  <c r="T226" i="87"/>
  <c r="T222" i="87"/>
  <c r="T219" i="87"/>
  <c r="T221" i="87"/>
  <c r="T210" i="87"/>
  <c r="T205" i="87"/>
  <c r="T220" i="87"/>
  <c r="T216" i="87"/>
  <c r="T224" i="87"/>
  <c r="T196" i="83"/>
  <c r="T135" i="72"/>
  <c r="S196" i="87"/>
  <c r="T193" i="87" s="1"/>
  <c r="T135" i="78"/>
  <c r="H134" i="46"/>
  <c r="I134" i="46" s="1"/>
  <c r="F48" i="46"/>
  <c r="G31" i="46" s="1"/>
  <c r="F73" i="46"/>
  <c r="T135" i="85"/>
  <c r="G135" i="68"/>
  <c r="G194" i="69"/>
  <c r="G192" i="69"/>
  <c r="G196" i="69"/>
  <c r="H196" i="69"/>
  <c r="I196" i="69" s="1"/>
  <c r="G193" i="69"/>
  <c r="T170" i="74"/>
  <c r="T135" i="84"/>
  <c r="G193" i="79"/>
  <c r="G192" i="79"/>
  <c r="G196" i="79"/>
  <c r="G194" i="79"/>
  <c r="G232" i="79"/>
  <c r="T122" i="74"/>
  <c r="T133" i="74"/>
  <c r="T192" i="81"/>
  <c r="T194" i="81"/>
  <c r="T193" i="81"/>
  <c r="T196" i="81"/>
  <c r="T135" i="75"/>
  <c r="G145" i="46"/>
  <c r="F235" i="46"/>
  <c r="G83" i="46"/>
  <c r="G128" i="46"/>
  <c r="G193" i="67"/>
  <c r="G194" i="67"/>
  <c r="G196" i="67"/>
  <c r="G192" i="67"/>
  <c r="H196" i="67"/>
  <c r="I196" i="67" s="1"/>
  <c r="G137" i="79"/>
  <c r="T233" i="74"/>
  <c r="T232" i="74"/>
  <c r="G129" i="46"/>
  <c r="G146" i="46"/>
  <c r="G22" i="46"/>
  <c r="G85" i="46"/>
  <c r="G64" i="46"/>
  <c r="G43" i="46"/>
  <c r="T137" i="74"/>
  <c r="G170" i="79"/>
  <c r="G142" i="46"/>
  <c r="F233" i="46"/>
  <c r="G81" i="46"/>
  <c r="G125" i="46"/>
  <c r="T160" i="74"/>
  <c r="T152" i="74" s="1"/>
  <c r="G160" i="79"/>
  <c r="G152" i="79" s="1"/>
  <c r="T170" i="87"/>
  <c r="G133" i="79"/>
  <c r="G122" i="79"/>
  <c r="H233" i="79"/>
  <c r="I233" i="79" s="1"/>
  <c r="G233" i="79"/>
  <c r="T135" i="80"/>
  <c r="T232" i="87"/>
  <c r="G135" i="70"/>
  <c r="T122" i="87"/>
  <c r="G135" i="30"/>
  <c r="T160" i="87"/>
  <c r="T152" i="87" s="1"/>
  <c r="T233" i="87"/>
  <c r="U233" i="87"/>
  <c r="V233" i="87" s="1"/>
  <c r="G135" i="67"/>
  <c r="T137" i="87"/>
  <c r="G162" i="46"/>
  <c r="G135" i="71"/>
  <c r="T234" i="77"/>
  <c r="S234" i="73"/>
  <c r="F154" i="46"/>
  <c r="T168" i="73"/>
  <c r="F159" i="46"/>
  <c r="S234" i="78"/>
  <c r="T168" i="78"/>
  <c r="H168" i="71"/>
  <c r="I168" i="71" s="1"/>
  <c r="F234" i="71"/>
  <c r="G168" i="71"/>
  <c r="F198" i="46"/>
  <c r="S235" i="81"/>
  <c r="T177" i="81"/>
  <c r="G10" i="46"/>
  <c r="F218" i="46"/>
  <c r="T135" i="82"/>
  <c r="G135" i="76"/>
  <c r="F167" i="46"/>
  <c r="S234" i="86"/>
  <c r="T168" i="86"/>
  <c r="S234" i="84"/>
  <c r="F165" i="46"/>
  <c r="T168" i="84"/>
  <c r="T234" i="81"/>
  <c r="G158" i="46"/>
  <c r="F234" i="67"/>
  <c r="H168" i="67"/>
  <c r="I168" i="67" s="1"/>
  <c r="G168" i="67"/>
  <c r="F194" i="46"/>
  <c r="S235" i="77"/>
  <c r="T177" i="77"/>
  <c r="F164" i="46"/>
  <c r="S234" i="83"/>
  <c r="T168" i="83"/>
  <c r="S234" i="80"/>
  <c r="F161" i="46"/>
  <c r="T168" i="80"/>
  <c r="H233" i="69"/>
  <c r="I233" i="69" s="1"/>
  <c r="G233" i="69"/>
  <c r="F157" i="46"/>
  <c r="F234" i="76"/>
  <c r="G168" i="76"/>
  <c r="S234" i="85"/>
  <c r="F166" i="46"/>
  <c r="T168" i="85"/>
  <c r="T135" i="86"/>
  <c r="S234" i="82"/>
  <c r="F163" i="46"/>
  <c r="T168" i="82"/>
  <c r="F234" i="68"/>
  <c r="H168" i="68"/>
  <c r="I168" i="68" s="1"/>
  <c r="G168" i="68"/>
  <c r="F156" i="46"/>
  <c r="S234" i="75"/>
  <c r="T168" i="75"/>
  <c r="H168" i="30"/>
  <c r="I168" i="30" s="1"/>
  <c r="F234" i="30"/>
  <c r="G168" i="30"/>
  <c r="H111" i="46"/>
  <c r="I111" i="46" s="1"/>
  <c r="F153" i="46"/>
  <c r="S234" i="72"/>
  <c r="T168" i="72"/>
  <c r="H168" i="69"/>
  <c r="I168" i="69" s="1"/>
  <c r="F234" i="69"/>
  <c r="G168" i="69"/>
  <c r="T135" i="83"/>
  <c r="H168" i="70"/>
  <c r="I168" i="70" s="1"/>
  <c r="F234" i="70"/>
  <c r="G168" i="70"/>
  <c r="T135" i="73"/>
  <c r="F220" i="46" l="1"/>
  <c r="T194" i="87"/>
  <c r="T192" i="87"/>
  <c r="T196" i="87"/>
  <c r="F219" i="46"/>
  <c r="G117" i="46"/>
  <c r="G134" i="46"/>
  <c r="F90" i="46"/>
  <c r="G73" i="46" s="1"/>
  <c r="G231" i="46"/>
  <c r="G226" i="46"/>
  <c r="G227" i="46"/>
  <c r="G228" i="46"/>
  <c r="S234" i="74"/>
  <c r="T168" i="74"/>
  <c r="F155" i="46"/>
  <c r="T135" i="74"/>
  <c r="G135" i="79"/>
  <c r="F160" i="46"/>
  <c r="F234" i="79"/>
  <c r="G168" i="79"/>
  <c r="S234" i="87"/>
  <c r="T168" i="87"/>
  <c r="T135" i="87"/>
  <c r="G163" i="46"/>
  <c r="G157" i="46"/>
  <c r="G198" i="46"/>
  <c r="G159" i="46"/>
  <c r="G154" i="46"/>
  <c r="F193" i="46"/>
  <c r="F235" i="76"/>
  <c r="G177" i="76"/>
  <c r="T234" i="83"/>
  <c r="T234" i="73"/>
  <c r="F235" i="30"/>
  <c r="H177" i="30"/>
  <c r="I177" i="30" s="1"/>
  <c r="G177" i="30"/>
  <c r="F235" i="69"/>
  <c r="H177" i="69"/>
  <c r="I177" i="69" s="1"/>
  <c r="G177" i="69"/>
  <c r="F235" i="68"/>
  <c r="H177" i="68"/>
  <c r="I177" i="68" s="1"/>
  <c r="G177" i="68"/>
  <c r="T234" i="82"/>
  <c r="F200" i="46"/>
  <c r="S235" i="83"/>
  <c r="T177" i="83"/>
  <c r="G234" i="67"/>
  <c r="H234" i="67"/>
  <c r="I234" i="67" s="1"/>
  <c r="F189" i="46"/>
  <c r="S235" i="72"/>
  <c r="T177" i="72"/>
  <c r="F199" i="46"/>
  <c r="S235" i="82"/>
  <c r="T177" i="82"/>
  <c r="G166" i="46"/>
  <c r="F235" i="67"/>
  <c r="H177" i="67"/>
  <c r="I177" i="67" s="1"/>
  <c r="G177" i="67"/>
  <c r="S235" i="84"/>
  <c r="F201" i="46"/>
  <c r="T177" i="84"/>
  <c r="T234" i="85"/>
  <c r="G161" i="46"/>
  <c r="G165" i="46"/>
  <c r="F235" i="71"/>
  <c r="H177" i="71"/>
  <c r="I177" i="71" s="1"/>
  <c r="G177" i="71"/>
  <c r="T234" i="75"/>
  <c r="T234" i="86"/>
  <c r="G232" i="46"/>
  <c r="G234" i="71"/>
  <c r="H234" i="71"/>
  <c r="I234" i="71" s="1"/>
  <c r="G234" i="30"/>
  <c r="H234" i="30"/>
  <c r="I234" i="30" s="1"/>
  <c r="G156" i="46"/>
  <c r="F202" i="46"/>
  <c r="S235" i="85"/>
  <c r="T177" i="85"/>
  <c r="G164" i="46"/>
  <c r="T234" i="72"/>
  <c r="F192" i="46"/>
  <c r="S235" i="75"/>
  <c r="T177" i="75"/>
  <c r="F197" i="46"/>
  <c r="S235" i="80"/>
  <c r="T177" i="80"/>
  <c r="T235" i="77"/>
  <c r="G234" i="46"/>
  <c r="T234" i="84"/>
  <c r="T234" i="80"/>
  <c r="G167" i="46"/>
  <c r="F190" i="46"/>
  <c r="S235" i="73"/>
  <c r="T177" i="73"/>
  <c r="H234" i="69"/>
  <c r="I234" i="69" s="1"/>
  <c r="G234" i="69"/>
  <c r="G153" i="46"/>
  <c r="G235" i="46"/>
  <c r="G233" i="46"/>
  <c r="G236" i="46"/>
  <c r="F203" i="46"/>
  <c r="S235" i="86"/>
  <c r="T177" i="86"/>
  <c r="T234" i="78"/>
  <c r="H234" i="68"/>
  <c r="I234" i="68" s="1"/>
  <c r="G234" i="68"/>
  <c r="G194" i="46"/>
  <c r="H234" i="70"/>
  <c r="I234" i="70" s="1"/>
  <c r="G234" i="70"/>
  <c r="G229" i="46"/>
  <c r="F235" i="70"/>
  <c r="H177" i="70"/>
  <c r="I177" i="70" s="1"/>
  <c r="G177" i="70"/>
  <c r="G234" i="76"/>
  <c r="T235" i="81"/>
  <c r="F195" i="46"/>
  <c r="S235" i="78"/>
  <c r="T177" i="78"/>
  <c r="F222" i="46" l="1"/>
  <c r="G219" i="46" s="1"/>
  <c r="G174" i="46"/>
  <c r="G183" i="46"/>
  <c r="G115" i="46"/>
  <c r="G69" i="46"/>
  <c r="G179" i="46"/>
  <c r="G184" i="46"/>
  <c r="G182" i="46"/>
  <c r="G171" i="46"/>
  <c r="G181" i="46"/>
  <c r="G111" i="46"/>
  <c r="G175" i="46"/>
  <c r="G48" i="46"/>
  <c r="G178" i="46"/>
  <c r="G172" i="46"/>
  <c r="G177" i="46"/>
  <c r="G185" i="46"/>
  <c r="G169" i="46"/>
  <c r="G90" i="46"/>
  <c r="F113" i="46"/>
  <c r="G113" i="46" s="1"/>
  <c r="G173" i="46"/>
  <c r="G27" i="46"/>
  <c r="G176" i="46"/>
  <c r="G180" i="46"/>
  <c r="G230" i="46"/>
  <c r="F196" i="46"/>
  <c r="F235" i="79"/>
  <c r="G177" i="79"/>
  <c r="G155" i="46"/>
  <c r="G234" i="79"/>
  <c r="T177" i="74"/>
  <c r="F191" i="46"/>
  <c r="S235" i="74"/>
  <c r="G160" i="46"/>
  <c r="T234" i="74"/>
  <c r="T234" i="87"/>
  <c r="S235" i="87"/>
  <c r="T177" i="87"/>
  <c r="T235" i="85"/>
  <c r="T235" i="82"/>
  <c r="G235" i="76"/>
  <c r="T235" i="75"/>
  <c r="G202" i="46"/>
  <c r="G201" i="46"/>
  <c r="G199" i="46"/>
  <c r="H235" i="30"/>
  <c r="I235" i="30" s="1"/>
  <c r="G235" i="30"/>
  <c r="G193" i="46"/>
  <c r="G203" i="46"/>
  <c r="G197" i="46"/>
  <c r="G192" i="46"/>
  <c r="T235" i="84"/>
  <c r="T235" i="78"/>
  <c r="H235" i="71"/>
  <c r="I235" i="71" s="1"/>
  <c r="G235" i="71"/>
  <c r="G235" i="67"/>
  <c r="H235" i="67"/>
  <c r="I235" i="67" s="1"/>
  <c r="T235" i="80"/>
  <c r="T235" i="83"/>
  <c r="T235" i="72"/>
  <c r="G189" i="46"/>
  <c r="G200" i="46"/>
  <c r="H235" i="69"/>
  <c r="I235" i="69" s="1"/>
  <c r="G235" i="69"/>
  <c r="G190" i="46"/>
  <c r="G195" i="46"/>
  <c r="G235" i="70"/>
  <c r="H235" i="70"/>
  <c r="I235" i="70" s="1"/>
  <c r="T235" i="86"/>
  <c r="T235" i="73"/>
  <c r="G235" i="68"/>
  <c r="H235" i="68"/>
  <c r="I235" i="68" s="1"/>
  <c r="G220" i="46" l="1"/>
  <c r="G218" i="46"/>
  <c r="G222" i="46"/>
  <c r="F151" i="46"/>
  <c r="F187" i="46" s="1"/>
  <c r="G235" i="79"/>
  <c r="T235" i="74"/>
  <c r="G196" i="46"/>
  <c r="G191" i="46"/>
  <c r="T235" i="87"/>
  <c r="G151" i="46" l="1"/>
  <c r="G187" i="46"/>
  <c r="W78" i="71" l="1"/>
  <c r="X78" i="71" s="1"/>
  <c r="W79" i="30"/>
  <c r="X79" i="30" s="1"/>
  <c r="U214" i="30"/>
  <c r="V113" i="30"/>
  <c r="W157" i="30"/>
  <c r="X157" i="30" s="1"/>
  <c r="W154" i="30"/>
  <c r="X154" i="30" s="1"/>
  <c r="U222" i="30"/>
  <c r="U219" i="30"/>
  <c r="W173" i="70"/>
  <c r="X173" i="70" s="1"/>
  <c r="W71" i="71"/>
  <c r="X71" i="71" s="1"/>
  <c r="W29" i="30"/>
  <c r="X29" i="30" s="1"/>
  <c r="W172" i="69"/>
  <c r="X172" i="69" s="1"/>
  <c r="W173" i="68"/>
  <c r="X173" i="68" s="1"/>
  <c r="W175" i="30"/>
  <c r="X175" i="30" s="1"/>
  <c r="W173" i="69"/>
  <c r="X173" i="69" s="1"/>
  <c r="W172" i="30"/>
  <c r="X172" i="30" s="1"/>
  <c r="W172" i="68"/>
  <c r="X172" i="68" s="1"/>
  <c r="W172" i="70"/>
  <c r="X172" i="70" s="1"/>
  <c r="W175" i="69"/>
  <c r="X175" i="69" s="1"/>
  <c r="U137" i="67"/>
  <c r="W155" i="30"/>
  <c r="X155" i="30" s="1"/>
  <c r="W153" i="30"/>
  <c r="X153" i="30" s="1"/>
  <c r="U218" i="30"/>
  <c r="W142" i="30"/>
  <c r="X142" i="30" s="1"/>
  <c r="W76" i="71"/>
  <c r="X76" i="71" s="1"/>
  <c r="U216" i="71"/>
  <c r="W140" i="71"/>
  <c r="X140" i="71" s="1"/>
  <c r="W144" i="71"/>
  <c r="X144" i="71" s="1"/>
  <c r="U220" i="71"/>
  <c r="V113" i="71"/>
  <c r="W113" i="71"/>
  <c r="X113" i="71" s="1"/>
  <c r="W155" i="70"/>
  <c r="X155" i="70" s="1"/>
  <c r="W153" i="69"/>
  <c r="X153" i="69" s="1"/>
  <c r="W62" i="70"/>
  <c r="X62" i="70" s="1"/>
  <c r="U222" i="70"/>
  <c r="W146" i="70"/>
  <c r="X146" i="70" s="1"/>
  <c r="W158" i="70"/>
  <c r="X158" i="70" s="1"/>
  <c r="W144" i="70"/>
  <c r="X144" i="70" s="1"/>
  <c r="U220" i="70"/>
  <c r="U216" i="70"/>
  <c r="W140" i="70"/>
  <c r="X140" i="70" s="1"/>
  <c r="U220" i="67"/>
  <c r="W144" i="67"/>
  <c r="X144" i="67" s="1"/>
  <c r="W52" i="67"/>
  <c r="X52" i="67" s="1"/>
  <c r="U220" i="30"/>
  <c r="W144" i="30"/>
  <c r="X144" i="30" s="1"/>
  <c r="W46" i="30"/>
  <c r="X46" i="30" s="1"/>
  <c r="W148" i="71"/>
  <c r="X148" i="71" s="1"/>
  <c r="U224" i="71"/>
  <c r="W149" i="70"/>
  <c r="X149" i="70" s="1"/>
  <c r="U225" i="70"/>
  <c r="W19" i="70"/>
  <c r="X19" i="70" s="1"/>
  <c r="V116" i="67"/>
  <c r="W116" i="67"/>
  <c r="X116" i="67" s="1"/>
  <c r="W23" i="30"/>
  <c r="X23" i="30" s="1"/>
  <c r="V112" i="30"/>
  <c r="W112" i="30"/>
  <c r="X112" i="30" s="1"/>
  <c r="U226" i="30"/>
  <c r="W150" i="30"/>
  <c r="X150" i="30" s="1"/>
  <c r="U223" i="30"/>
  <c r="W147" i="30"/>
  <c r="X147" i="30" s="1"/>
  <c r="U221" i="30"/>
  <c r="W145" i="30"/>
  <c r="X145" i="30" s="1"/>
  <c r="W11" i="71"/>
  <c r="X11" i="71" s="1"/>
  <c r="W149" i="71"/>
  <c r="X149" i="71" s="1"/>
  <c r="U225" i="71"/>
  <c r="U224" i="67"/>
  <c r="W148" i="67"/>
  <c r="X148" i="67" s="1"/>
  <c r="U217" i="30"/>
  <c r="W141" i="30"/>
  <c r="X141" i="30" s="1"/>
  <c r="W72" i="30"/>
  <c r="X72" i="30" s="1"/>
  <c r="W158" i="30"/>
  <c r="X158" i="30" s="1"/>
  <c r="U225" i="30"/>
  <c r="W149" i="30"/>
  <c r="X149" i="30" s="1"/>
  <c r="U224" i="30"/>
  <c r="W148" i="30"/>
  <c r="X148" i="30" s="1"/>
  <c r="V124" i="71"/>
  <c r="W124" i="71"/>
  <c r="X124" i="71" s="1"/>
  <c r="U223" i="71"/>
  <c r="W147" i="71"/>
  <c r="X147" i="71" s="1"/>
  <c r="U226" i="70"/>
  <c r="W150" i="70"/>
  <c r="X150" i="70" s="1"/>
  <c r="U221" i="67"/>
  <c r="W145" i="67"/>
  <c r="X145" i="67" s="1"/>
  <c r="U226" i="67"/>
  <c r="W150" i="67"/>
  <c r="X150" i="67" s="1"/>
  <c r="U216" i="67"/>
  <c r="W140" i="67"/>
  <c r="X140" i="67" s="1"/>
  <c r="W127" i="30"/>
  <c r="X127" i="30" s="1"/>
  <c r="U215" i="71"/>
  <c r="W139" i="71"/>
  <c r="X139" i="71" s="1"/>
  <c r="U214" i="71"/>
  <c r="W138" i="71"/>
  <c r="X138" i="71" s="1"/>
  <c r="W154" i="71"/>
  <c r="X154" i="71" s="1"/>
  <c r="W156" i="71"/>
  <c r="X156" i="71" s="1"/>
  <c r="W156" i="70"/>
  <c r="X156" i="70" s="1"/>
  <c r="W142" i="70"/>
  <c r="X142" i="70" s="1"/>
  <c r="U218" i="70"/>
  <c r="U215" i="67"/>
  <c r="W139" i="67"/>
  <c r="X139" i="67" s="1"/>
  <c r="U219" i="67"/>
  <c r="W143" i="67"/>
  <c r="X143" i="67" s="1"/>
  <c r="U104" i="30"/>
  <c r="V126" i="30"/>
  <c r="W126" i="30"/>
  <c r="X126" i="30" s="1"/>
  <c r="W156" i="30"/>
  <c r="X156" i="30" s="1"/>
  <c r="W21" i="30"/>
  <c r="X21" i="30" s="1"/>
  <c r="W125" i="71"/>
  <c r="X125" i="71" s="1"/>
  <c r="W23" i="71"/>
  <c r="X23" i="71" s="1"/>
  <c r="W143" i="71"/>
  <c r="X143" i="71" s="1"/>
  <c r="U219" i="71"/>
  <c r="U221" i="71"/>
  <c r="W145" i="71"/>
  <c r="X145" i="71" s="1"/>
  <c r="W22" i="67"/>
  <c r="X22" i="67" s="1"/>
  <c r="U225" i="67"/>
  <c r="W149" i="67"/>
  <c r="X149" i="67" s="1"/>
  <c r="W158" i="71"/>
  <c r="X158" i="71" s="1"/>
  <c r="W64" i="71"/>
  <c r="X64" i="71" s="1"/>
  <c r="W42" i="71"/>
  <c r="X42" i="71" s="1"/>
  <c r="W29" i="71"/>
  <c r="X29" i="71" s="1"/>
  <c r="U218" i="67"/>
  <c r="W142" i="67"/>
  <c r="X142" i="67" s="1"/>
  <c r="U217" i="67"/>
  <c r="W141" i="67"/>
  <c r="X141" i="67" s="1"/>
  <c r="W145" i="69"/>
  <c r="X145" i="69" s="1"/>
  <c r="U221" i="69"/>
  <c r="W68" i="30"/>
  <c r="X68" i="30" s="1"/>
  <c r="U215" i="30"/>
  <c r="W139" i="30"/>
  <c r="X139" i="30" s="1"/>
  <c r="W76" i="30"/>
  <c r="X76" i="30" s="1"/>
  <c r="W62" i="30"/>
  <c r="X62" i="30" s="1"/>
  <c r="W53" i="30"/>
  <c r="X53" i="30" s="1"/>
  <c r="U226" i="71"/>
  <c r="W150" i="71"/>
  <c r="X150" i="71" s="1"/>
  <c r="W157" i="71"/>
  <c r="X157" i="71" s="1"/>
  <c r="W155" i="71"/>
  <c r="X155" i="71" s="1"/>
  <c r="U137" i="71"/>
  <c r="W44" i="71"/>
  <c r="X44" i="71" s="1"/>
  <c r="W147" i="70"/>
  <c r="X147" i="70" s="1"/>
  <c r="U223" i="70"/>
  <c r="W49" i="67"/>
  <c r="X49" i="67" s="1"/>
  <c r="W138" i="67"/>
  <c r="X138" i="67" s="1"/>
  <c r="U214" i="67"/>
  <c r="U98" i="30"/>
  <c r="V23" i="30" s="1"/>
  <c r="W11" i="30"/>
  <c r="X11" i="30" s="1"/>
  <c r="U218" i="71"/>
  <c r="W142" i="71"/>
  <c r="X142" i="71" s="1"/>
  <c r="W127" i="71"/>
  <c r="X127" i="71" s="1"/>
  <c r="U222" i="71"/>
  <c r="W146" i="71"/>
  <c r="X146" i="71" s="1"/>
  <c r="U224" i="70"/>
  <c r="W148" i="70"/>
  <c r="X148" i="70" s="1"/>
  <c r="W127" i="67"/>
  <c r="X127" i="67" s="1"/>
  <c r="W156" i="67"/>
  <c r="X156" i="67" s="1"/>
  <c r="W154" i="67"/>
  <c r="X154" i="67" s="1"/>
  <c r="W155" i="67"/>
  <c r="X155" i="67" s="1"/>
  <c r="U215" i="69"/>
  <c r="W139" i="69"/>
  <c r="X139" i="69" s="1"/>
  <c r="W154" i="68"/>
  <c r="X154" i="68" s="1"/>
  <c r="W126" i="68"/>
  <c r="X126" i="68" s="1"/>
  <c r="V126" i="68"/>
  <c r="U217" i="70"/>
  <c r="W141" i="70"/>
  <c r="X141" i="70" s="1"/>
  <c r="W154" i="70"/>
  <c r="X154" i="70" s="1"/>
  <c r="W75" i="67"/>
  <c r="X75" i="67" s="1"/>
  <c r="W158" i="67"/>
  <c r="X158" i="67" s="1"/>
  <c r="W113" i="67"/>
  <c r="X113" i="67" s="1"/>
  <c r="V113" i="67"/>
  <c r="U224" i="68"/>
  <c r="W148" i="68"/>
  <c r="X148" i="68" s="1"/>
  <c r="U215" i="70"/>
  <c r="W139" i="70"/>
  <c r="X139" i="70" s="1"/>
  <c r="U219" i="70"/>
  <c r="W143" i="70"/>
  <c r="X143" i="70" s="1"/>
  <c r="U222" i="67"/>
  <c r="W146" i="67"/>
  <c r="X146" i="67" s="1"/>
  <c r="W156" i="69"/>
  <c r="X156" i="69" s="1"/>
  <c r="W157" i="70"/>
  <c r="X157" i="70" s="1"/>
  <c r="U221" i="70"/>
  <c r="W145" i="70"/>
  <c r="X145" i="70" s="1"/>
  <c r="W19" i="67"/>
  <c r="X19" i="67" s="1"/>
  <c r="W42" i="67"/>
  <c r="X42" i="67" s="1"/>
  <c r="W24" i="67"/>
  <c r="X24" i="67" s="1"/>
  <c r="W157" i="67"/>
  <c r="X157" i="67" s="1"/>
  <c r="W149" i="68"/>
  <c r="X149" i="68" s="1"/>
  <c r="U225" i="68"/>
  <c r="W117" i="30" l="1"/>
  <c r="X117" i="30" s="1"/>
  <c r="V117" i="30"/>
  <c r="W47" i="30"/>
  <c r="X47" i="30" s="1"/>
  <c r="W63" i="30"/>
  <c r="X63" i="30" s="1"/>
  <c r="W37" i="70"/>
  <c r="X37" i="70" s="1"/>
  <c r="W78" i="70"/>
  <c r="X78" i="70" s="1"/>
  <c r="W76" i="70"/>
  <c r="X76" i="70" s="1"/>
  <c r="W128" i="70"/>
  <c r="X128" i="70" s="1"/>
  <c r="W128" i="71"/>
  <c r="X128" i="71" s="1"/>
  <c r="W166" i="71"/>
  <c r="X166" i="71" s="1"/>
  <c r="W79" i="71"/>
  <c r="X79" i="71" s="1"/>
  <c r="W63" i="71"/>
  <c r="X63" i="71" s="1"/>
  <c r="W38" i="67"/>
  <c r="X38" i="67" s="1"/>
  <c r="W61" i="71"/>
  <c r="X61" i="71" s="1"/>
  <c r="W53" i="71"/>
  <c r="X53" i="71" s="1"/>
  <c r="W37" i="67"/>
  <c r="X37" i="67" s="1"/>
  <c r="W78" i="67"/>
  <c r="X78" i="67" s="1"/>
  <c r="W162" i="67"/>
  <c r="X162" i="67" s="1"/>
  <c r="W50" i="30"/>
  <c r="X50" i="30" s="1"/>
  <c r="U152" i="30"/>
  <c r="W152" i="30" s="1"/>
  <c r="X152" i="30" s="1"/>
  <c r="W18" i="30"/>
  <c r="X18" i="30" s="1"/>
  <c r="W52" i="70"/>
  <c r="X52" i="70" s="1"/>
  <c r="W51" i="71"/>
  <c r="X51" i="71" s="1"/>
  <c r="W67" i="67"/>
  <c r="X67" i="67" s="1"/>
  <c r="W68" i="67"/>
  <c r="X68" i="67" s="1"/>
  <c r="W43" i="67"/>
  <c r="X43" i="67" s="1"/>
  <c r="W69" i="67"/>
  <c r="X69" i="67" s="1"/>
  <c r="W16" i="30"/>
  <c r="X16" i="30" s="1"/>
  <c r="W40" i="30"/>
  <c r="X40" i="30" s="1"/>
  <c r="W24" i="70"/>
  <c r="X24" i="70" s="1"/>
  <c r="W42" i="70"/>
  <c r="X42" i="70" s="1"/>
  <c r="W47" i="70"/>
  <c r="X47" i="70" s="1"/>
  <c r="W66" i="70"/>
  <c r="X66" i="70" s="1"/>
  <c r="W166" i="70"/>
  <c r="X166" i="70" s="1"/>
  <c r="W49" i="71"/>
  <c r="X49" i="71" s="1"/>
  <c r="W62" i="67"/>
  <c r="X62" i="67" s="1"/>
  <c r="W50" i="67"/>
  <c r="X50" i="67" s="1"/>
  <c r="W74" i="70"/>
  <c r="X74" i="70" s="1"/>
  <c r="W113" i="30"/>
  <c r="X113" i="30" s="1"/>
  <c r="W138" i="30"/>
  <c r="X138" i="30" s="1"/>
  <c r="W67" i="70"/>
  <c r="X67" i="70" s="1"/>
  <c r="W53" i="67"/>
  <c r="X53" i="67" s="1"/>
  <c r="U137" i="30"/>
  <c r="W40" i="69"/>
  <c r="X40" i="69" s="1"/>
  <c r="W52" i="69"/>
  <c r="X52" i="69" s="1"/>
  <c r="W19" i="69"/>
  <c r="X19" i="69" s="1"/>
  <c r="W37" i="30"/>
  <c r="X37" i="30" s="1"/>
  <c r="W44" i="30"/>
  <c r="X44" i="30" s="1"/>
  <c r="W64" i="70"/>
  <c r="X64" i="70" s="1"/>
  <c r="W71" i="67"/>
  <c r="X71" i="67" s="1"/>
  <c r="W25" i="67"/>
  <c r="X25" i="67" s="1"/>
  <c r="W79" i="67"/>
  <c r="X79" i="67" s="1"/>
  <c r="W65" i="67"/>
  <c r="X65" i="67" s="1"/>
  <c r="W143" i="30"/>
  <c r="X143" i="30" s="1"/>
  <c r="W64" i="69"/>
  <c r="X64" i="69" s="1"/>
  <c r="W18" i="69"/>
  <c r="X18" i="69" s="1"/>
  <c r="W78" i="68"/>
  <c r="X78" i="68" s="1"/>
  <c r="W128" i="30"/>
  <c r="X128" i="30" s="1"/>
  <c r="W64" i="30"/>
  <c r="X64" i="30" s="1"/>
  <c r="W13" i="30"/>
  <c r="X13" i="30" s="1"/>
  <c r="W122" i="70"/>
  <c r="X122" i="70" s="1"/>
  <c r="W61" i="30"/>
  <c r="X61" i="30" s="1"/>
  <c r="W66" i="71"/>
  <c r="X66" i="71" s="1"/>
  <c r="W77" i="71"/>
  <c r="X77" i="71" s="1"/>
  <c r="W19" i="71"/>
  <c r="X19" i="71" s="1"/>
  <c r="W26" i="67"/>
  <c r="X26" i="67" s="1"/>
  <c r="W122" i="67"/>
  <c r="X122" i="67" s="1"/>
  <c r="W41" i="67"/>
  <c r="X41" i="67" s="1"/>
  <c r="W146" i="30"/>
  <c r="X146" i="30" s="1"/>
  <c r="W25" i="70"/>
  <c r="X25" i="70" s="1"/>
  <c r="W51" i="70"/>
  <c r="X51" i="70" s="1"/>
  <c r="W77" i="70"/>
  <c r="X77" i="70" s="1"/>
  <c r="W65" i="71"/>
  <c r="X65" i="71" s="1"/>
  <c r="W166" i="67"/>
  <c r="X166" i="67" s="1"/>
  <c r="W63" i="67"/>
  <c r="X63" i="67" s="1"/>
  <c r="W64" i="67"/>
  <c r="X64" i="67" s="1"/>
  <c r="W77" i="67"/>
  <c r="X77" i="67" s="1"/>
  <c r="W73" i="67"/>
  <c r="X73" i="67" s="1"/>
  <c r="W39" i="30"/>
  <c r="X39" i="30" s="1"/>
  <c r="W67" i="30"/>
  <c r="X67" i="30" s="1"/>
  <c r="W36" i="70"/>
  <c r="X36" i="70" s="1"/>
  <c r="W61" i="70"/>
  <c r="X61" i="70" s="1"/>
  <c r="W53" i="70"/>
  <c r="X53" i="70" s="1"/>
  <c r="W75" i="70"/>
  <c r="X75" i="70" s="1"/>
  <c r="W39" i="67"/>
  <c r="X39" i="67" s="1"/>
  <c r="W51" i="67"/>
  <c r="X51" i="67" s="1"/>
  <c r="W48" i="67"/>
  <c r="X48" i="67" s="1"/>
  <c r="W42" i="69"/>
  <c r="X42" i="69" s="1"/>
  <c r="W71" i="30"/>
  <c r="X71" i="30" s="1"/>
  <c r="W122" i="30"/>
  <c r="X122" i="30" s="1"/>
  <c r="W51" i="30"/>
  <c r="X51" i="30" s="1"/>
  <c r="W41" i="70"/>
  <c r="X41" i="70" s="1"/>
  <c r="W63" i="70"/>
  <c r="X63" i="70" s="1"/>
  <c r="W72" i="70"/>
  <c r="X72" i="70" s="1"/>
  <c r="W74" i="71"/>
  <c r="X74" i="71" s="1"/>
  <c r="W50" i="71"/>
  <c r="X50" i="71" s="1"/>
  <c r="W48" i="71"/>
  <c r="X48" i="71" s="1"/>
  <c r="W27" i="71"/>
  <c r="X27" i="71" s="1"/>
  <c r="W66" i="67"/>
  <c r="X66" i="67" s="1"/>
  <c r="W128" i="67"/>
  <c r="X128" i="67" s="1"/>
  <c r="W27" i="67"/>
  <c r="X27" i="67" s="1"/>
  <c r="W72" i="67"/>
  <c r="X72" i="67" s="1"/>
  <c r="W40" i="67"/>
  <c r="X40" i="67" s="1"/>
  <c r="V127" i="67"/>
  <c r="V128" i="67"/>
  <c r="W41" i="69"/>
  <c r="X41" i="69" s="1"/>
  <c r="W77" i="68"/>
  <c r="X77" i="68" s="1"/>
  <c r="W25" i="69"/>
  <c r="X25" i="69" s="1"/>
  <c r="W21" i="69"/>
  <c r="X21" i="69" s="1"/>
  <c r="W54" i="69"/>
  <c r="X54" i="69" s="1"/>
  <c r="W72" i="69"/>
  <c r="X72" i="69" s="1"/>
  <c r="U88" i="30"/>
  <c r="V13" i="30" s="1"/>
  <c r="W122" i="68"/>
  <c r="X122" i="68" s="1"/>
  <c r="U99" i="30"/>
  <c r="V99" i="30" s="1"/>
  <c r="W16" i="69"/>
  <c r="X16" i="69" s="1"/>
  <c r="W14" i="68"/>
  <c r="X14" i="68" s="1"/>
  <c r="W67" i="69"/>
  <c r="X67" i="69" s="1"/>
  <c r="W69" i="68"/>
  <c r="X69" i="68" s="1"/>
  <c r="W63" i="68"/>
  <c r="X63" i="68" s="1"/>
  <c r="W71" i="69"/>
  <c r="X71" i="69" s="1"/>
  <c r="U70" i="30"/>
  <c r="W70" i="30" s="1"/>
  <c r="X70" i="30" s="1"/>
  <c r="W43" i="69"/>
  <c r="X43" i="69" s="1"/>
  <c r="W224" i="68"/>
  <c r="X224" i="68" s="1"/>
  <c r="W224" i="70"/>
  <c r="X224" i="70" s="1"/>
  <c r="V115" i="30"/>
  <c r="W115" i="30"/>
  <c r="X115" i="30" s="1"/>
  <c r="W223" i="30"/>
  <c r="X223" i="30" s="1"/>
  <c r="W174" i="69"/>
  <c r="X174" i="69" s="1"/>
  <c r="U170" i="69"/>
  <c r="W170" i="69" s="1"/>
  <c r="X170" i="69" s="1"/>
  <c r="W23" i="69"/>
  <c r="X23" i="69" s="1"/>
  <c r="V121" i="69"/>
  <c r="W121" i="69"/>
  <c r="X121" i="69" s="1"/>
  <c r="U216" i="69"/>
  <c r="W140" i="69"/>
  <c r="X140" i="69" s="1"/>
  <c r="U222" i="69"/>
  <c r="W146" i="69"/>
  <c r="X146" i="69" s="1"/>
  <c r="U217" i="69"/>
  <c r="W141" i="69"/>
  <c r="X141" i="69" s="1"/>
  <c r="W221" i="67"/>
  <c r="X221" i="67" s="1"/>
  <c r="W50" i="70"/>
  <c r="X50" i="70" s="1"/>
  <c r="W157" i="69"/>
  <c r="X157" i="69" s="1"/>
  <c r="W155" i="69"/>
  <c r="X155" i="69" s="1"/>
  <c r="W46" i="69"/>
  <c r="X46" i="69" s="1"/>
  <c r="W73" i="69"/>
  <c r="X73" i="69" s="1"/>
  <c r="W11" i="69"/>
  <c r="X11" i="69" s="1"/>
  <c r="U225" i="69"/>
  <c r="W149" i="69"/>
  <c r="X149" i="69" s="1"/>
  <c r="W39" i="69"/>
  <c r="X39" i="69" s="1"/>
  <c r="W154" i="69"/>
  <c r="X154" i="69" s="1"/>
  <c r="U152" i="69"/>
  <c r="W152" i="69" s="1"/>
  <c r="X152" i="69" s="1"/>
  <c r="W61" i="69"/>
  <c r="X61" i="69" s="1"/>
  <c r="W163" i="30"/>
  <c r="X163" i="30" s="1"/>
  <c r="U222" i="68"/>
  <c r="W146" i="68"/>
  <c r="X146" i="68" s="1"/>
  <c r="U216" i="68"/>
  <c r="W140" i="68"/>
  <c r="X140" i="68" s="1"/>
  <c r="U224" i="69"/>
  <c r="W148" i="69"/>
  <c r="X148" i="69" s="1"/>
  <c r="U98" i="69"/>
  <c r="W174" i="70"/>
  <c r="X174" i="70" s="1"/>
  <c r="U170" i="70"/>
  <c r="W170" i="70" s="1"/>
  <c r="X170" i="70" s="1"/>
  <c r="W51" i="69"/>
  <c r="X51" i="69" s="1"/>
  <c r="U220" i="69"/>
  <c r="W144" i="69"/>
  <c r="X144" i="69" s="1"/>
  <c r="U214" i="69"/>
  <c r="W138" i="69"/>
  <c r="X138" i="69" s="1"/>
  <c r="U137" i="69"/>
  <c r="W174" i="67"/>
  <c r="X174" i="67" s="1"/>
  <c r="U170" i="67"/>
  <c r="W170" i="67" s="1"/>
  <c r="X170" i="67" s="1"/>
  <c r="W162" i="69"/>
  <c r="X162" i="69" s="1"/>
  <c r="U223" i="69"/>
  <c r="W147" i="69"/>
  <c r="X147" i="69" s="1"/>
  <c r="U218" i="69"/>
  <c r="W142" i="69"/>
  <c r="X142" i="69" s="1"/>
  <c r="U226" i="69"/>
  <c r="W150" i="69"/>
  <c r="X150" i="69" s="1"/>
  <c r="U219" i="69"/>
  <c r="W143" i="69"/>
  <c r="X143" i="69" s="1"/>
  <c r="V111" i="69"/>
  <c r="W111" i="69"/>
  <c r="X111" i="69" s="1"/>
  <c r="W157" i="68"/>
  <c r="X157" i="68" s="1"/>
  <c r="W156" i="68"/>
  <c r="X156" i="68" s="1"/>
  <c r="U218" i="68"/>
  <c r="W142" i="68"/>
  <c r="X142" i="68" s="1"/>
  <c r="U170" i="30"/>
  <c r="W170" i="30" s="1"/>
  <c r="X170" i="30" s="1"/>
  <c r="W221" i="71"/>
  <c r="X221" i="71" s="1"/>
  <c r="V104" i="30"/>
  <c r="W104" i="30"/>
  <c r="X104" i="30" s="1"/>
  <c r="V29" i="30"/>
  <c r="V79" i="30"/>
  <c r="V128" i="71"/>
  <c r="W137" i="71"/>
  <c r="X137" i="71" s="1"/>
  <c r="V127" i="71"/>
  <c r="W75" i="69"/>
  <c r="X75" i="69" s="1"/>
  <c r="W222" i="71"/>
  <c r="X222" i="71" s="1"/>
  <c r="U164" i="69"/>
  <c r="W174" i="71"/>
  <c r="X174" i="71" s="1"/>
  <c r="W165" i="69"/>
  <c r="X165" i="69" s="1"/>
  <c r="W158" i="69"/>
  <c r="X158" i="69" s="1"/>
  <c r="W62" i="69"/>
  <c r="X62" i="69" s="1"/>
  <c r="U94" i="30"/>
  <c r="V19" i="30" s="1"/>
  <c r="W19" i="30"/>
  <c r="X19" i="30" s="1"/>
  <c r="U10" i="30"/>
  <c r="V48" i="30"/>
  <c r="V98" i="30"/>
  <c r="W98" i="30"/>
  <c r="X98" i="30" s="1"/>
  <c r="W122" i="71"/>
  <c r="X122" i="71" s="1"/>
  <c r="W220" i="71"/>
  <c r="X220" i="71" s="1"/>
  <c r="V124" i="67"/>
  <c r="W124" i="67"/>
  <c r="X124" i="67" s="1"/>
  <c r="W219" i="30"/>
  <c r="X219" i="30" s="1"/>
  <c r="W68" i="71"/>
  <c r="X68" i="71" s="1"/>
  <c r="U100" i="30"/>
  <c r="V75" i="30" s="1"/>
  <c r="W25" i="30"/>
  <c r="X25" i="30" s="1"/>
  <c r="W173" i="30"/>
  <c r="X173" i="30" s="1"/>
  <c r="W225" i="70"/>
  <c r="X225" i="70" s="1"/>
  <c r="W224" i="71"/>
  <c r="X224" i="71" s="1"/>
  <c r="V128" i="30"/>
  <c r="W137" i="30"/>
  <c r="X137" i="30" s="1"/>
  <c r="W220" i="30"/>
  <c r="X220" i="30" s="1"/>
  <c r="W222" i="70"/>
  <c r="X222" i="70" s="1"/>
  <c r="W52" i="71"/>
  <c r="X52" i="71" s="1"/>
  <c r="V115" i="69"/>
  <c r="W115" i="69"/>
  <c r="X115" i="69" s="1"/>
  <c r="W78" i="30"/>
  <c r="X78" i="30" s="1"/>
  <c r="W12" i="30"/>
  <c r="X12" i="30" s="1"/>
  <c r="U223" i="67"/>
  <c r="W147" i="67"/>
  <c r="X147" i="67" s="1"/>
  <c r="V118" i="67"/>
  <c r="W118" i="67"/>
  <c r="X118" i="67" s="1"/>
  <c r="W215" i="70"/>
  <c r="X215" i="70" s="1"/>
  <c r="W215" i="69"/>
  <c r="X215" i="69" s="1"/>
  <c r="U100" i="67"/>
  <c r="W49" i="70"/>
  <c r="X49" i="70" s="1"/>
  <c r="W38" i="30"/>
  <c r="X38" i="30" s="1"/>
  <c r="W222" i="30"/>
  <c r="X222" i="30" s="1"/>
  <c r="W221" i="30"/>
  <c r="X221" i="30" s="1"/>
  <c r="U45" i="30"/>
  <c r="W214" i="30"/>
  <c r="X214" i="30" s="1"/>
  <c r="V111" i="67"/>
  <c r="W111" i="67"/>
  <c r="X111" i="67" s="1"/>
  <c r="U110" i="67"/>
  <c r="W48" i="30"/>
  <c r="X48" i="30" s="1"/>
  <c r="U101" i="67"/>
  <c r="V76" i="67" s="1"/>
  <c r="W76" i="67"/>
  <c r="X76" i="67" s="1"/>
  <c r="W226" i="71"/>
  <c r="X226" i="71" s="1"/>
  <c r="U90" i="30"/>
  <c r="V65" i="30" s="1"/>
  <c r="W15" i="30"/>
  <c r="X15" i="30" s="1"/>
  <c r="W218" i="67"/>
  <c r="X218" i="67" s="1"/>
  <c r="W69" i="71"/>
  <c r="X69" i="71" s="1"/>
  <c r="W214" i="71"/>
  <c r="X214" i="71" s="1"/>
  <c r="V118" i="30"/>
  <c r="W118" i="30"/>
  <c r="X118" i="30" s="1"/>
  <c r="W216" i="67"/>
  <c r="X216" i="67" s="1"/>
  <c r="W226" i="67"/>
  <c r="X226" i="67" s="1"/>
  <c r="U87" i="70"/>
  <c r="V12" i="70" s="1"/>
  <c r="W12" i="70"/>
  <c r="X12" i="70" s="1"/>
  <c r="U89" i="30"/>
  <c r="W14" i="30"/>
  <c r="X14" i="30" s="1"/>
  <c r="V117" i="67"/>
  <c r="W117" i="67"/>
  <c r="X117" i="67" s="1"/>
  <c r="W175" i="68"/>
  <c r="X175" i="68" s="1"/>
  <c r="W225" i="68"/>
  <c r="X225" i="68" s="1"/>
  <c r="U223" i="68"/>
  <c r="W147" i="68"/>
  <c r="X147" i="68" s="1"/>
  <c r="U219" i="68"/>
  <c r="W143" i="68"/>
  <c r="X143" i="68" s="1"/>
  <c r="U86" i="69"/>
  <c r="W217" i="70"/>
  <c r="X217" i="70" s="1"/>
  <c r="W223" i="70"/>
  <c r="X223" i="70" s="1"/>
  <c r="U92" i="70"/>
  <c r="W17" i="70"/>
  <c r="X17" i="70" s="1"/>
  <c r="U60" i="71"/>
  <c r="W225" i="67"/>
  <c r="X225" i="67" s="1"/>
  <c r="W219" i="67"/>
  <c r="X219" i="67" s="1"/>
  <c r="W41" i="71"/>
  <c r="X41" i="71" s="1"/>
  <c r="U101" i="30"/>
  <c r="V26" i="30" s="1"/>
  <c r="W26" i="30"/>
  <c r="X26" i="30" s="1"/>
  <c r="W52" i="30"/>
  <c r="X52" i="30" s="1"/>
  <c r="W217" i="30"/>
  <c r="X217" i="30" s="1"/>
  <c r="W43" i="30"/>
  <c r="X43" i="30" s="1"/>
  <c r="W226" i="30"/>
  <c r="X226" i="30" s="1"/>
  <c r="V115" i="67"/>
  <c r="W115" i="67"/>
  <c r="X115" i="67" s="1"/>
  <c r="V124" i="30"/>
  <c r="W124" i="30"/>
  <c r="X124" i="30" s="1"/>
  <c r="W216" i="71"/>
  <c r="X216" i="71" s="1"/>
  <c r="U164" i="67"/>
  <c r="W165" i="67"/>
  <c r="X165" i="67" s="1"/>
  <c r="W173" i="67"/>
  <c r="X173" i="67" s="1"/>
  <c r="W175" i="67"/>
  <c r="X175" i="67" s="1"/>
  <c r="U91" i="67"/>
  <c r="V16" i="67" s="1"/>
  <c r="W16" i="67"/>
  <c r="X16" i="67" s="1"/>
  <c r="W155" i="68"/>
  <c r="X155" i="68" s="1"/>
  <c r="W158" i="68"/>
  <c r="X158" i="68" s="1"/>
  <c r="U120" i="67"/>
  <c r="W66" i="30"/>
  <c r="X66" i="30" s="1"/>
  <c r="W214" i="67"/>
  <c r="X214" i="67" s="1"/>
  <c r="U228" i="67"/>
  <c r="U94" i="71"/>
  <c r="V69" i="71" s="1"/>
  <c r="U93" i="30"/>
  <c r="W173" i="71"/>
  <c r="X173" i="71" s="1"/>
  <c r="W44" i="70"/>
  <c r="X44" i="70" s="1"/>
  <c r="U226" i="68"/>
  <c r="W150" i="68"/>
  <c r="X150" i="68" s="1"/>
  <c r="W222" i="67"/>
  <c r="X222" i="67" s="1"/>
  <c r="W53" i="69"/>
  <c r="X53" i="69" s="1"/>
  <c r="W218" i="71"/>
  <c r="X218" i="71" s="1"/>
  <c r="W137" i="67"/>
  <c r="X137" i="67" s="1"/>
  <c r="W75" i="30"/>
  <c r="X75" i="30" s="1"/>
  <c r="W221" i="69"/>
  <c r="X221" i="69" s="1"/>
  <c r="U161" i="30"/>
  <c r="W162" i="30"/>
  <c r="X162" i="30" s="1"/>
  <c r="W16" i="70"/>
  <c r="X16" i="70" s="1"/>
  <c r="U91" i="70"/>
  <c r="V16" i="70" s="1"/>
  <c r="U91" i="71"/>
  <c r="V16" i="71" s="1"/>
  <c r="W16" i="71"/>
  <c r="X16" i="71" s="1"/>
  <c r="W226" i="70"/>
  <c r="X226" i="70" s="1"/>
  <c r="W223" i="71"/>
  <c r="X223" i="71" s="1"/>
  <c r="W224" i="30"/>
  <c r="X224" i="30" s="1"/>
  <c r="W225" i="30"/>
  <c r="X225" i="30" s="1"/>
  <c r="U102" i="30"/>
  <c r="V77" i="30" s="1"/>
  <c r="W27" i="30"/>
  <c r="X27" i="30" s="1"/>
  <c r="V119" i="30"/>
  <c r="W119" i="30"/>
  <c r="X119" i="30" s="1"/>
  <c r="U35" i="70"/>
  <c r="W47" i="71"/>
  <c r="X47" i="71" s="1"/>
  <c r="W69" i="30"/>
  <c r="X69" i="30" s="1"/>
  <c r="W172" i="71"/>
  <c r="X172" i="71" s="1"/>
  <c r="U170" i="71"/>
  <c r="W170" i="71" s="1"/>
  <c r="X170" i="71" s="1"/>
  <c r="U215" i="68"/>
  <c r="W139" i="68"/>
  <c r="X139" i="68" s="1"/>
  <c r="W41" i="68"/>
  <c r="X41" i="68" s="1"/>
  <c r="W219" i="70"/>
  <c r="X219" i="70" s="1"/>
  <c r="W127" i="70"/>
  <c r="X127" i="70" s="1"/>
  <c r="V73" i="30"/>
  <c r="W73" i="30"/>
  <c r="X73" i="30" s="1"/>
  <c r="U217" i="71"/>
  <c r="U228" i="71" s="1"/>
  <c r="W141" i="71"/>
  <c r="X141" i="71" s="1"/>
  <c r="W215" i="30"/>
  <c r="X215" i="30" s="1"/>
  <c r="V127" i="30"/>
  <c r="U152" i="70"/>
  <c r="W152" i="70" s="1"/>
  <c r="X152" i="70" s="1"/>
  <c r="W153" i="70"/>
  <c r="X153" i="70" s="1"/>
  <c r="W225" i="71"/>
  <c r="X225" i="71" s="1"/>
  <c r="W125" i="30"/>
  <c r="X125" i="30" s="1"/>
  <c r="U97" i="30"/>
  <c r="V22" i="30" s="1"/>
  <c r="W22" i="30"/>
  <c r="X22" i="30" s="1"/>
  <c r="W216" i="70"/>
  <c r="X216" i="70" s="1"/>
  <c r="W40" i="71"/>
  <c r="X40" i="71" s="1"/>
  <c r="W17" i="30"/>
  <c r="X17" i="30" s="1"/>
  <c r="W77" i="30"/>
  <c r="X77" i="30" s="1"/>
  <c r="W175" i="71"/>
  <c r="X175" i="71" s="1"/>
  <c r="U217" i="68"/>
  <c r="W141" i="68"/>
  <c r="X141" i="68" s="1"/>
  <c r="U221" i="68"/>
  <c r="W145" i="68"/>
  <c r="X145" i="68" s="1"/>
  <c r="W48" i="68"/>
  <c r="X48" i="68" s="1"/>
  <c r="U101" i="70"/>
  <c r="W26" i="70"/>
  <c r="X26" i="70" s="1"/>
  <c r="V74" i="30"/>
  <c r="W74" i="30"/>
  <c r="X74" i="30" s="1"/>
  <c r="W217" i="67"/>
  <c r="X217" i="67" s="1"/>
  <c r="W69" i="70"/>
  <c r="X69" i="70" s="1"/>
  <c r="V116" i="70"/>
  <c r="W116" i="70"/>
  <c r="X116" i="70" s="1"/>
  <c r="W219" i="71"/>
  <c r="X219" i="71" s="1"/>
  <c r="V54" i="30"/>
  <c r="W54" i="30"/>
  <c r="X54" i="30" s="1"/>
  <c r="W215" i="67"/>
  <c r="X215" i="67" s="1"/>
  <c r="W215" i="71"/>
  <c r="X215" i="71" s="1"/>
  <c r="U99" i="70"/>
  <c r="U102" i="71"/>
  <c r="V52" i="71" s="1"/>
  <c r="W166" i="30"/>
  <c r="X166" i="30" s="1"/>
  <c r="W224" i="67"/>
  <c r="X224" i="67" s="1"/>
  <c r="V123" i="30"/>
  <c r="W123" i="30"/>
  <c r="X123" i="30" s="1"/>
  <c r="W42" i="30"/>
  <c r="X42" i="30" s="1"/>
  <c r="W220" i="67"/>
  <c r="X220" i="67" s="1"/>
  <c r="U164" i="30"/>
  <c r="W165" i="30"/>
  <c r="X165" i="30" s="1"/>
  <c r="W125" i="70"/>
  <c r="X125" i="70" s="1"/>
  <c r="U120" i="71"/>
  <c r="W125" i="67"/>
  <c r="X125" i="67" s="1"/>
  <c r="U216" i="30"/>
  <c r="W140" i="30"/>
  <c r="X140" i="30" s="1"/>
  <c r="W221" i="70"/>
  <c r="X221" i="70" s="1"/>
  <c r="W38" i="68"/>
  <c r="X38" i="68" s="1"/>
  <c r="U220" i="68"/>
  <c r="W144" i="68"/>
  <c r="X144" i="68" s="1"/>
  <c r="U90" i="71"/>
  <c r="V40" i="71" s="1"/>
  <c r="W15" i="71"/>
  <c r="X15" i="71" s="1"/>
  <c r="V49" i="30"/>
  <c r="W49" i="30"/>
  <c r="X49" i="30" s="1"/>
  <c r="W218" i="70"/>
  <c r="X218" i="70" s="1"/>
  <c r="W65" i="30"/>
  <c r="X65" i="30" s="1"/>
  <c r="U10" i="71"/>
  <c r="W220" i="70"/>
  <c r="X220" i="70" s="1"/>
  <c r="W162" i="70"/>
  <c r="X162" i="70" s="1"/>
  <c r="W41" i="30"/>
  <c r="X41" i="30" s="1"/>
  <c r="W218" i="30"/>
  <c r="X218" i="30" s="1"/>
  <c r="U92" i="67"/>
  <c r="W17" i="67"/>
  <c r="X17" i="67" s="1"/>
  <c r="W175" i="70"/>
  <c r="X175" i="70" s="1"/>
  <c r="U202" i="30" l="1"/>
  <c r="V88" i="30"/>
  <c r="V38" i="30"/>
  <c r="V63" i="30"/>
  <c r="W88" i="30"/>
  <c r="X88" i="30" s="1"/>
  <c r="U102" i="67"/>
  <c r="V24" i="30"/>
  <c r="W99" i="30"/>
  <c r="X99" i="30" s="1"/>
  <c r="U35" i="30"/>
  <c r="U56" i="30" s="1"/>
  <c r="W153" i="67"/>
  <c r="X153" i="67" s="1"/>
  <c r="U152" i="67"/>
  <c r="W152" i="67" s="1"/>
  <c r="X152" i="67" s="1"/>
  <c r="U137" i="70"/>
  <c r="W138" i="70"/>
  <c r="X138" i="70" s="1"/>
  <c r="U214" i="70"/>
  <c r="W36" i="71"/>
  <c r="X36" i="71" s="1"/>
  <c r="U35" i="71"/>
  <c r="U86" i="71"/>
  <c r="V111" i="71"/>
  <c r="W111" i="71"/>
  <c r="X111" i="71" s="1"/>
  <c r="U110" i="71"/>
  <c r="V111" i="30"/>
  <c r="W111" i="30"/>
  <c r="X111" i="30" s="1"/>
  <c r="W28" i="70"/>
  <c r="X28" i="70" s="1"/>
  <c r="U103" i="70"/>
  <c r="V28" i="70" s="1"/>
  <c r="U89" i="71"/>
  <c r="V14" i="71" s="1"/>
  <c r="W14" i="71"/>
  <c r="X14" i="71" s="1"/>
  <c r="W38" i="71"/>
  <c r="X38" i="71" s="1"/>
  <c r="W54" i="70"/>
  <c r="X54" i="70" s="1"/>
  <c r="W115" i="71"/>
  <c r="X115" i="71" s="1"/>
  <c r="V115" i="71"/>
  <c r="U70" i="70"/>
  <c r="W70" i="70" s="1"/>
  <c r="X70" i="70" s="1"/>
  <c r="W71" i="70"/>
  <c r="X71" i="70" s="1"/>
  <c r="W44" i="67"/>
  <c r="X44" i="67" s="1"/>
  <c r="U94" i="67"/>
  <c r="W54" i="67"/>
  <c r="X54" i="67" s="1"/>
  <c r="W37" i="71"/>
  <c r="X37" i="71" s="1"/>
  <c r="W46" i="67"/>
  <c r="X46" i="67" s="1"/>
  <c r="W129" i="71"/>
  <c r="X129" i="71" s="1"/>
  <c r="V129" i="71"/>
  <c r="W17" i="71"/>
  <c r="X17" i="71" s="1"/>
  <c r="U92" i="71"/>
  <c r="V67" i="71" s="1"/>
  <c r="W117" i="71"/>
  <c r="X117" i="71" s="1"/>
  <c r="V117" i="71"/>
  <c r="U20" i="71"/>
  <c r="W20" i="71" s="1"/>
  <c r="X20" i="71" s="1"/>
  <c r="U96" i="71"/>
  <c r="W21" i="71"/>
  <c r="X21" i="71" s="1"/>
  <c r="U164" i="70"/>
  <c r="W164" i="70" s="1"/>
  <c r="X164" i="70" s="1"/>
  <c r="W165" i="70"/>
  <c r="X165" i="70" s="1"/>
  <c r="V112" i="70"/>
  <c r="W112" i="70"/>
  <c r="X112" i="70" s="1"/>
  <c r="U98" i="71"/>
  <c r="V73" i="71" s="1"/>
  <c r="U70" i="67"/>
  <c r="U87" i="30"/>
  <c r="V12" i="30" s="1"/>
  <c r="U45" i="70"/>
  <c r="V119" i="70"/>
  <c r="W119" i="70"/>
  <c r="X119" i="70" s="1"/>
  <c r="U104" i="71"/>
  <c r="W54" i="71"/>
  <c r="X54" i="71" s="1"/>
  <c r="U60" i="67"/>
  <c r="W60" i="67" s="1"/>
  <c r="X60" i="67" s="1"/>
  <c r="W61" i="67"/>
  <c r="X61" i="67" s="1"/>
  <c r="W46" i="70"/>
  <c r="X46" i="70" s="1"/>
  <c r="W114" i="70"/>
  <c r="X114" i="70" s="1"/>
  <c r="V114" i="70"/>
  <c r="W38" i="70"/>
  <c r="X38" i="70" s="1"/>
  <c r="V114" i="71"/>
  <c r="W114" i="71"/>
  <c r="X114" i="71" s="1"/>
  <c r="V123" i="71"/>
  <c r="W123" i="71"/>
  <c r="X123" i="71" s="1"/>
  <c r="U100" i="70"/>
  <c r="V50" i="70" s="1"/>
  <c r="U60" i="30"/>
  <c r="W12" i="71"/>
  <c r="X12" i="71" s="1"/>
  <c r="U87" i="71"/>
  <c r="V37" i="71" s="1"/>
  <c r="W72" i="71"/>
  <c r="X72" i="71" s="1"/>
  <c r="U99" i="67"/>
  <c r="W74" i="67"/>
  <c r="X74" i="67" s="1"/>
  <c r="W129" i="30"/>
  <c r="X129" i="30" s="1"/>
  <c r="V129" i="30"/>
  <c r="U99" i="71"/>
  <c r="W24" i="71"/>
  <c r="X24" i="71" s="1"/>
  <c r="W73" i="70"/>
  <c r="X73" i="70" s="1"/>
  <c r="U60" i="70"/>
  <c r="V121" i="30"/>
  <c r="U120" i="30"/>
  <c r="W121" i="30"/>
  <c r="X121" i="30" s="1"/>
  <c r="U101" i="71"/>
  <c r="W26" i="71"/>
  <c r="X26" i="71" s="1"/>
  <c r="U70" i="71"/>
  <c r="W70" i="71" s="1"/>
  <c r="X70" i="71" s="1"/>
  <c r="W67" i="71"/>
  <c r="X67" i="71" s="1"/>
  <c r="W129" i="70"/>
  <c r="X129" i="70" s="1"/>
  <c r="V129" i="70"/>
  <c r="V123" i="70"/>
  <c r="W123" i="70"/>
  <c r="X123" i="70" s="1"/>
  <c r="V112" i="71"/>
  <c r="W112" i="71"/>
  <c r="X112" i="71" s="1"/>
  <c r="W28" i="67"/>
  <c r="X28" i="67" s="1"/>
  <c r="U103" i="67"/>
  <c r="V28" i="67" s="1"/>
  <c r="W153" i="71"/>
  <c r="X153" i="71" s="1"/>
  <c r="U152" i="71"/>
  <c r="W152" i="71" s="1"/>
  <c r="X152" i="71" s="1"/>
  <c r="W43" i="71"/>
  <c r="X43" i="71" s="1"/>
  <c r="U93" i="70"/>
  <c r="V68" i="70" s="1"/>
  <c r="W18" i="70"/>
  <c r="X18" i="70" s="1"/>
  <c r="U90" i="67"/>
  <c r="W15" i="67"/>
  <c r="X15" i="67" s="1"/>
  <c r="U102" i="70"/>
  <c r="W27" i="70"/>
  <c r="X27" i="70" s="1"/>
  <c r="W25" i="71"/>
  <c r="X25" i="71" s="1"/>
  <c r="U100" i="71"/>
  <c r="V113" i="70"/>
  <c r="W113" i="70"/>
  <c r="X113" i="70" s="1"/>
  <c r="U94" i="70"/>
  <c r="U120" i="70"/>
  <c r="U110" i="30"/>
  <c r="W162" i="71"/>
  <c r="X162" i="71" s="1"/>
  <c r="W21" i="70"/>
  <c r="X21" i="70" s="1"/>
  <c r="U96" i="70"/>
  <c r="V114" i="30"/>
  <c r="W114" i="30"/>
  <c r="X114" i="30" s="1"/>
  <c r="U88" i="67"/>
  <c r="W13" i="67"/>
  <c r="X13" i="67" s="1"/>
  <c r="W24" i="30"/>
  <c r="X24" i="30" s="1"/>
  <c r="U20" i="30"/>
  <c r="W20" i="30" s="1"/>
  <c r="X20" i="30" s="1"/>
  <c r="V118" i="71"/>
  <c r="W118" i="71"/>
  <c r="X118" i="71" s="1"/>
  <c r="W39" i="71"/>
  <c r="X39" i="71" s="1"/>
  <c r="V39" i="71"/>
  <c r="W15" i="70"/>
  <c r="X15" i="70" s="1"/>
  <c r="U90" i="70"/>
  <c r="V40" i="70" s="1"/>
  <c r="W112" i="67"/>
  <c r="X112" i="67" s="1"/>
  <c r="V112" i="67"/>
  <c r="U87" i="67"/>
  <c r="W12" i="67"/>
  <c r="X12" i="67" s="1"/>
  <c r="W48" i="70"/>
  <c r="X48" i="70" s="1"/>
  <c r="U10" i="67"/>
  <c r="W11" i="67"/>
  <c r="X11" i="67" s="1"/>
  <c r="U86" i="67"/>
  <c r="U45" i="67"/>
  <c r="W45" i="67" s="1"/>
  <c r="X45" i="67" s="1"/>
  <c r="W126" i="67"/>
  <c r="X126" i="67" s="1"/>
  <c r="V126" i="67"/>
  <c r="V118" i="70"/>
  <c r="W118" i="70"/>
  <c r="X118" i="70" s="1"/>
  <c r="U93" i="71"/>
  <c r="V43" i="71" s="1"/>
  <c r="W18" i="71"/>
  <c r="X18" i="71" s="1"/>
  <c r="U103" i="30"/>
  <c r="W28" i="30"/>
  <c r="X28" i="30" s="1"/>
  <c r="U86" i="70"/>
  <c r="U10" i="70"/>
  <c r="W11" i="70"/>
  <c r="X11" i="70" s="1"/>
  <c r="V115" i="70"/>
  <c r="W115" i="70"/>
  <c r="X115" i="70" s="1"/>
  <c r="V121" i="67"/>
  <c r="W121" i="67"/>
  <c r="X121" i="67" s="1"/>
  <c r="W23" i="70"/>
  <c r="X23" i="70" s="1"/>
  <c r="U98" i="70"/>
  <c r="V73" i="70" s="1"/>
  <c r="V126" i="70"/>
  <c r="W126" i="70"/>
  <c r="X126" i="70" s="1"/>
  <c r="V129" i="67"/>
  <c r="W129" i="67"/>
  <c r="X129" i="67" s="1"/>
  <c r="W73" i="71"/>
  <c r="X73" i="71" s="1"/>
  <c r="W40" i="70"/>
  <c r="X40" i="70" s="1"/>
  <c r="U35" i="67"/>
  <c r="W36" i="67"/>
  <c r="X36" i="67" s="1"/>
  <c r="W39" i="70"/>
  <c r="X39" i="70" s="1"/>
  <c r="V124" i="70"/>
  <c r="W124" i="70"/>
  <c r="X124" i="70" s="1"/>
  <c r="W165" i="71"/>
  <c r="X165" i="71" s="1"/>
  <c r="U164" i="71"/>
  <c r="W164" i="71" s="1"/>
  <c r="X164" i="71" s="1"/>
  <c r="W68" i="70"/>
  <c r="X68" i="70" s="1"/>
  <c r="U98" i="67"/>
  <c r="W23" i="67"/>
  <c r="X23" i="67" s="1"/>
  <c r="U103" i="71"/>
  <c r="W28" i="71"/>
  <c r="X28" i="71" s="1"/>
  <c r="W13" i="70"/>
  <c r="X13" i="70" s="1"/>
  <c r="U88" i="70"/>
  <c r="U92" i="30"/>
  <c r="U96" i="69"/>
  <c r="W43" i="70"/>
  <c r="X43" i="70" s="1"/>
  <c r="W116" i="71"/>
  <c r="X116" i="71" s="1"/>
  <c r="V116" i="71"/>
  <c r="W47" i="67"/>
  <c r="X47" i="67" s="1"/>
  <c r="U97" i="67"/>
  <c r="U88" i="71"/>
  <c r="V38" i="71" s="1"/>
  <c r="W13" i="71"/>
  <c r="X13" i="71" s="1"/>
  <c r="W75" i="71"/>
  <c r="X75" i="71" s="1"/>
  <c r="U93" i="67"/>
  <c r="W18" i="67"/>
  <c r="X18" i="67" s="1"/>
  <c r="V114" i="67"/>
  <c r="W114" i="67"/>
  <c r="X114" i="67" s="1"/>
  <c r="U91" i="30"/>
  <c r="W21" i="67"/>
  <c r="X21" i="67" s="1"/>
  <c r="U20" i="67"/>
  <c r="W20" i="67" s="1"/>
  <c r="X20" i="67" s="1"/>
  <c r="U96" i="67"/>
  <c r="V46" i="67" s="1"/>
  <c r="W36" i="30"/>
  <c r="X36" i="30" s="1"/>
  <c r="U86" i="30"/>
  <c r="U20" i="70"/>
  <c r="W20" i="70" s="1"/>
  <c r="X20" i="70" s="1"/>
  <c r="U131" i="71"/>
  <c r="W131" i="71" s="1"/>
  <c r="X131" i="71" s="1"/>
  <c r="V36" i="71"/>
  <c r="W29" i="67"/>
  <c r="X29" i="67" s="1"/>
  <c r="U104" i="67"/>
  <c r="V54" i="67" s="1"/>
  <c r="U97" i="71"/>
  <c r="V72" i="71" s="1"/>
  <c r="W22" i="71"/>
  <c r="X22" i="71" s="1"/>
  <c r="W172" i="67"/>
  <c r="X172" i="67" s="1"/>
  <c r="W65" i="70"/>
  <c r="X65" i="70" s="1"/>
  <c r="V119" i="67"/>
  <c r="W119" i="67"/>
  <c r="X119" i="67" s="1"/>
  <c r="W79" i="70"/>
  <c r="X79" i="70" s="1"/>
  <c r="W22" i="70"/>
  <c r="X22" i="70" s="1"/>
  <c r="U97" i="70"/>
  <c r="W163" i="71"/>
  <c r="X163" i="71" s="1"/>
  <c r="U89" i="70"/>
  <c r="W14" i="70"/>
  <c r="X14" i="70" s="1"/>
  <c r="V117" i="70"/>
  <c r="W117" i="70"/>
  <c r="X117" i="70" s="1"/>
  <c r="V126" i="71"/>
  <c r="W126" i="71"/>
  <c r="X126" i="71" s="1"/>
  <c r="V119" i="71"/>
  <c r="W119" i="71"/>
  <c r="X119" i="71" s="1"/>
  <c r="V121" i="71"/>
  <c r="W121" i="71"/>
  <c r="X121" i="71" s="1"/>
  <c r="V46" i="71"/>
  <c r="W46" i="71"/>
  <c r="X46" i="71" s="1"/>
  <c r="U45" i="71"/>
  <c r="W45" i="71" s="1"/>
  <c r="X45" i="71" s="1"/>
  <c r="U104" i="70"/>
  <c r="V54" i="70" s="1"/>
  <c r="W29" i="70"/>
  <c r="X29" i="70" s="1"/>
  <c r="U96" i="30"/>
  <c r="V44" i="67"/>
  <c r="W123" i="67"/>
  <c r="X123" i="67" s="1"/>
  <c r="V123" i="67"/>
  <c r="W62" i="71"/>
  <c r="X62" i="71" s="1"/>
  <c r="W121" i="70"/>
  <c r="X121" i="70" s="1"/>
  <c r="V121" i="70"/>
  <c r="W111" i="70"/>
  <c r="X111" i="70" s="1"/>
  <c r="U110" i="70"/>
  <c r="V111" i="70"/>
  <c r="V116" i="30"/>
  <c r="W116" i="30"/>
  <c r="X116" i="30" s="1"/>
  <c r="U89" i="67"/>
  <c r="W14" i="67"/>
  <c r="X14" i="67" s="1"/>
  <c r="V117" i="68"/>
  <c r="W117" i="68"/>
  <c r="X117" i="68" s="1"/>
  <c r="V27" i="67"/>
  <c r="V77" i="67"/>
  <c r="W228" i="71"/>
  <c r="X228" i="71" s="1"/>
  <c r="W86" i="69"/>
  <c r="X86" i="69" s="1"/>
  <c r="U200" i="69"/>
  <c r="V86" i="69"/>
  <c r="V61" i="69"/>
  <c r="V11" i="69"/>
  <c r="V98" i="69"/>
  <c r="W98" i="69"/>
  <c r="X98" i="69" s="1"/>
  <c r="V23" i="69"/>
  <c r="V73" i="69"/>
  <c r="V120" i="67"/>
  <c r="W120" i="67"/>
  <c r="X120" i="67" s="1"/>
  <c r="U100" i="68"/>
  <c r="V25" i="68" s="1"/>
  <c r="W25" i="68"/>
  <c r="X25" i="68" s="1"/>
  <c r="V52" i="30"/>
  <c r="U206" i="70"/>
  <c r="V92" i="70"/>
  <c r="W92" i="70"/>
  <c r="X92" i="70" s="1"/>
  <c r="V42" i="70"/>
  <c r="V67" i="70"/>
  <c r="V14" i="30"/>
  <c r="V89" i="30"/>
  <c r="U203" i="30"/>
  <c r="W89" i="30"/>
  <c r="X89" i="30" s="1"/>
  <c r="V64" i="30"/>
  <c r="V39" i="30"/>
  <c r="W73" i="68"/>
  <c r="X73" i="68" s="1"/>
  <c r="W24" i="69"/>
  <c r="X24" i="69" s="1"/>
  <c r="U99" i="69"/>
  <c r="V24" i="69" s="1"/>
  <c r="V124" i="69"/>
  <c r="W124" i="69"/>
  <c r="X124" i="69" s="1"/>
  <c r="W14" i="69"/>
  <c r="X14" i="69" s="1"/>
  <c r="U89" i="69"/>
  <c r="W220" i="69"/>
  <c r="X220" i="69" s="1"/>
  <c r="W202" i="30"/>
  <c r="X202" i="30" s="1"/>
  <c r="W70" i="67"/>
  <c r="X70" i="67" s="1"/>
  <c r="W228" i="67"/>
  <c r="X228" i="67" s="1"/>
  <c r="W27" i="69"/>
  <c r="X27" i="69" s="1"/>
  <c r="U102" i="69"/>
  <c r="V27" i="69" s="1"/>
  <c r="W26" i="68"/>
  <c r="X26" i="68" s="1"/>
  <c r="U101" i="68"/>
  <c r="V26" i="68" s="1"/>
  <c r="W40" i="68"/>
  <c r="X40" i="68" s="1"/>
  <c r="W27" i="68"/>
  <c r="X27" i="68" s="1"/>
  <c r="U102" i="68"/>
  <c r="V27" i="68" s="1"/>
  <c r="V119" i="68"/>
  <c r="W119" i="68"/>
  <c r="X119" i="68" s="1"/>
  <c r="W49" i="68"/>
  <c r="X49" i="68" s="1"/>
  <c r="V111" i="68"/>
  <c r="W111" i="68"/>
  <c r="X111" i="68" s="1"/>
  <c r="U110" i="68"/>
  <c r="W223" i="69"/>
  <c r="X223" i="69" s="1"/>
  <c r="W79" i="69"/>
  <c r="X79" i="69" s="1"/>
  <c r="W216" i="68"/>
  <c r="X216" i="68" s="1"/>
  <c r="W174" i="68"/>
  <c r="X174" i="68" s="1"/>
  <c r="U170" i="68"/>
  <c r="W170" i="68" s="1"/>
  <c r="X170" i="68" s="1"/>
  <c r="W10" i="71"/>
  <c r="X10" i="71" s="1"/>
  <c r="W18" i="68"/>
  <c r="X18" i="68" s="1"/>
  <c r="W62" i="68"/>
  <c r="X62" i="68" s="1"/>
  <c r="U205" i="71"/>
  <c r="V91" i="71"/>
  <c r="W91" i="71"/>
  <c r="X91" i="71" s="1"/>
  <c r="V66" i="71"/>
  <c r="V120" i="70"/>
  <c r="W120" i="70"/>
  <c r="X120" i="70" s="1"/>
  <c r="W121" i="68"/>
  <c r="X121" i="68" s="1"/>
  <c r="U120" i="68"/>
  <c r="V121" i="68"/>
  <c r="W216" i="30"/>
  <c r="X216" i="30" s="1"/>
  <c r="W217" i="68"/>
  <c r="X217" i="68" s="1"/>
  <c r="W64" i="68"/>
  <c r="X64" i="68" s="1"/>
  <c r="V118" i="69"/>
  <c r="W118" i="69"/>
  <c r="X118" i="69" s="1"/>
  <c r="W226" i="68"/>
  <c r="X226" i="68" s="1"/>
  <c r="V18" i="30"/>
  <c r="V93" i="30"/>
  <c r="U207" i="30"/>
  <c r="W93" i="30"/>
  <c r="X93" i="30" s="1"/>
  <c r="V68" i="30"/>
  <c r="V35" i="30"/>
  <c r="U193" i="30"/>
  <c r="W56" i="30"/>
  <c r="X56" i="30" s="1"/>
  <c r="W163" i="67"/>
  <c r="X163" i="67" s="1"/>
  <c r="U161" i="67"/>
  <c r="V116" i="68"/>
  <c r="W116" i="68"/>
  <c r="X116" i="68" s="1"/>
  <c r="W223" i="67"/>
  <c r="X223" i="67" s="1"/>
  <c r="W114" i="69"/>
  <c r="X114" i="69" s="1"/>
  <c r="V114" i="69"/>
  <c r="V113" i="69"/>
  <c r="W113" i="69"/>
  <c r="X113" i="69" s="1"/>
  <c r="W174" i="30"/>
  <c r="X174" i="30" s="1"/>
  <c r="W219" i="69"/>
  <c r="X219" i="69" s="1"/>
  <c r="U90" i="69"/>
  <c r="V15" i="69" s="1"/>
  <c r="W15" i="69"/>
  <c r="X15" i="69" s="1"/>
  <c r="W225" i="69"/>
  <c r="X225" i="69" s="1"/>
  <c r="U10" i="69"/>
  <c r="V21" i="69"/>
  <c r="W96" i="69"/>
  <c r="X96" i="69" s="1"/>
  <c r="V96" i="69"/>
  <c r="V71" i="69"/>
  <c r="W126" i="69"/>
  <c r="X126" i="69" s="1"/>
  <c r="V126" i="69"/>
  <c r="W222" i="69"/>
  <c r="X222" i="69" s="1"/>
  <c r="W78" i="69"/>
  <c r="X78" i="69" s="1"/>
  <c r="U104" i="68"/>
  <c r="V79" i="68" s="1"/>
  <c r="W29" i="68"/>
  <c r="X29" i="68" s="1"/>
  <c r="U60" i="68"/>
  <c r="W65" i="68"/>
  <c r="X65" i="68" s="1"/>
  <c r="U103" i="68"/>
  <c r="V28" i="68" s="1"/>
  <c r="W28" i="68"/>
  <c r="X28" i="68" s="1"/>
  <c r="U97" i="69"/>
  <c r="V22" i="69" s="1"/>
  <c r="W22" i="69"/>
  <c r="X22" i="69" s="1"/>
  <c r="U20" i="69"/>
  <c r="W114" i="68"/>
  <c r="X114" i="68" s="1"/>
  <c r="V114" i="68"/>
  <c r="U228" i="30"/>
  <c r="V75" i="67"/>
  <c r="W100" i="67"/>
  <c r="X100" i="67" s="1"/>
  <c r="V100" i="67"/>
  <c r="V50" i="67"/>
  <c r="V25" i="67"/>
  <c r="W122" i="69"/>
  <c r="X122" i="69" s="1"/>
  <c r="W166" i="68"/>
  <c r="X166" i="68" s="1"/>
  <c r="W15" i="68"/>
  <c r="X15" i="68" s="1"/>
  <c r="U90" i="68"/>
  <c r="V15" i="68" s="1"/>
  <c r="U110" i="69"/>
  <c r="W128" i="68"/>
  <c r="X128" i="68" s="1"/>
  <c r="U214" i="68"/>
  <c r="W138" i="68"/>
  <c r="X138" i="68" s="1"/>
  <c r="U137" i="68"/>
  <c r="W47" i="69"/>
  <c r="X47" i="69" s="1"/>
  <c r="V46" i="69"/>
  <c r="V119" i="69"/>
  <c r="W119" i="69"/>
  <c r="X119" i="69" s="1"/>
  <c r="W110" i="30"/>
  <c r="X110" i="30" s="1"/>
  <c r="W217" i="71"/>
  <c r="X217" i="71" s="1"/>
  <c r="V117" i="69"/>
  <c r="W117" i="69"/>
  <c r="X117" i="69" s="1"/>
  <c r="W44" i="68"/>
  <c r="X44" i="68" s="1"/>
  <c r="W91" i="70"/>
  <c r="X91" i="70" s="1"/>
  <c r="U205" i="70"/>
  <c r="V91" i="70"/>
  <c r="V66" i="70"/>
  <c r="V41" i="70"/>
  <c r="U92" i="68"/>
  <c r="V17" i="68" s="1"/>
  <c r="W17" i="68"/>
  <c r="X17" i="68" s="1"/>
  <c r="V101" i="30"/>
  <c r="W101" i="30"/>
  <c r="X101" i="30" s="1"/>
  <c r="V51" i="30"/>
  <c r="V76" i="30"/>
  <c r="W219" i="68"/>
  <c r="X219" i="68" s="1"/>
  <c r="W42" i="68"/>
  <c r="X42" i="68" s="1"/>
  <c r="U131" i="70"/>
  <c r="V45" i="30"/>
  <c r="W45" i="30"/>
  <c r="X45" i="30" s="1"/>
  <c r="W28" i="69"/>
  <c r="X28" i="69" s="1"/>
  <c r="U103" i="69"/>
  <c r="V28" i="69" s="1"/>
  <c r="W39" i="68"/>
  <c r="X39" i="68" s="1"/>
  <c r="U89" i="68"/>
  <c r="V64" i="68" s="1"/>
  <c r="V129" i="68"/>
  <c r="W129" i="68"/>
  <c r="X129" i="68" s="1"/>
  <c r="W129" i="69"/>
  <c r="X129" i="69" s="1"/>
  <c r="V129" i="69"/>
  <c r="U56" i="70"/>
  <c r="V45" i="70" s="1"/>
  <c r="W45" i="70"/>
  <c r="X45" i="70" s="1"/>
  <c r="V17" i="67"/>
  <c r="U206" i="67"/>
  <c r="V92" i="67"/>
  <c r="W92" i="67"/>
  <c r="X92" i="67" s="1"/>
  <c r="V42" i="67"/>
  <c r="V67" i="67"/>
  <c r="V118" i="68"/>
  <c r="W118" i="68"/>
  <c r="X118" i="68" s="1"/>
  <c r="W22" i="68"/>
  <c r="X22" i="68" s="1"/>
  <c r="U97" i="68"/>
  <c r="V22" i="68" s="1"/>
  <c r="V120" i="71"/>
  <c r="W120" i="71"/>
  <c r="X120" i="71" s="1"/>
  <c r="W75" i="68"/>
  <c r="X75" i="68" s="1"/>
  <c r="V112" i="68"/>
  <c r="W112" i="68"/>
  <c r="X112" i="68" s="1"/>
  <c r="W61" i="68"/>
  <c r="X61" i="68" s="1"/>
  <c r="W164" i="67"/>
  <c r="X164" i="67" s="1"/>
  <c r="V15" i="30"/>
  <c r="V90" i="30"/>
  <c r="U204" i="30"/>
  <c r="W90" i="30"/>
  <c r="X90" i="30" s="1"/>
  <c r="V40" i="30"/>
  <c r="V53" i="68"/>
  <c r="W53" i="68"/>
  <c r="X53" i="68" s="1"/>
  <c r="W226" i="69"/>
  <c r="X226" i="69" s="1"/>
  <c r="W66" i="69"/>
  <c r="X66" i="69" s="1"/>
  <c r="U91" i="69"/>
  <c r="W137" i="69"/>
  <c r="X137" i="69" s="1"/>
  <c r="W12" i="69"/>
  <c r="X12" i="69" s="1"/>
  <c r="U87" i="69"/>
  <c r="V12" i="69" s="1"/>
  <c r="W47" i="68"/>
  <c r="X47" i="68" s="1"/>
  <c r="W63" i="69"/>
  <c r="X63" i="69" s="1"/>
  <c r="V112" i="69"/>
  <c r="W112" i="69"/>
  <c r="X112" i="69" s="1"/>
  <c r="U45" i="69"/>
  <c r="W45" i="69" s="1"/>
  <c r="X45" i="69" s="1"/>
  <c r="W100" i="70"/>
  <c r="X100" i="70" s="1"/>
  <c r="V100" i="70"/>
  <c r="V75" i="70"/>
  <c r="V25" i="70"/>
  <c r="W216" i="69"/>
  <c r="X216" i="69" s="1"/>
  <c r="U161" i="68"/>
  <c r="W162" i="68"/>
  <c r="X162" i="68" s="1"/>
  <c r="U152" i="68"/>
  <c r="W152" i="68" s="1"/>
  <c r="X152" i="68" s="1"/>
  <c r="W153" i="68"/>
  <c r="X153" i="68" s="1"/>
  <c r="W102" i="71"/>
  <c r="X102" i="71" s="1"/>
  <c r="V102" i="71"/>
  <c r="V27" i="71"/>
  <c r="V77" i="71"/>
  <c r="V72" i="30"/>
  <c r="V97" i="30"/>
  <c r="W97" i="30"/>
  <c r="X97" i="30" s="1"/>
  <c r="V47" i="30"/>
  <c r="W54" i="68"/>
  <c r="X54" i="68" s="1"/>
  <c r="V19" i="71"/>
  <c r="U208" i="71"/>
  <c r="V94" i="71"/>
  <c r="W94" i="71"/>
  <c r="X94" i="71" s="1"/>
  <c r="V44" i="71"/>
  <c r="V91" i="67"/>
  <c r="U205" i="67"/>
  <c r="W91" i="67"/>
  <c r="X91" i="67" s="1"/>
  <c r="V41" i="67"/>
  <c r="V66" i="67"/>
  <c r="W72" i="68"/>
  <c r="X72" i="68" s="1"/>
  <c r="U85" i="70"/>
  <c r="W76" i="68"/>
  <c r="X76" i="68" s="1"/>
  <c r="V76" i="68"/>
  <c r="W37" i="68"/>
  <c r="X37" i="68" s="1"/>
  <c r="W21" i="68"/>
  <c r="X21" i="68" s="1"/>
  <c r="U20" i="68"/>
  <c r="U96" i="68"/>
  <c r="V113" i="68"/>
  <c r="W113" i="68"/>
  <c r="X113" i="68" s="1"/>
  <c r="V37" i="30"/>
  <c r="U201" i="30"/>
  <c r="V87" i="30"/>
  <c r="W87" i="30"/>
  <c r="X87" i="30" s="1"/>
  <c r="V62" i="30"/>
  <c r="U31" i="30"/>
  <c r="V10" i="30" s="1"/>
  <c r="W10" i="30"/>
  <c r="X10" i="30" s="1"/>
  <c r="W166" i="69"/>
  <c r="X166" i="69" s="1"/>
  <c r="W218" i="68"/>
  <c r="X218" i="68" s="1"/>
  <c r="W74" i="69"/>
  <c r="X74" i="69" s="1"/>
  <c r="V74" i="69"/>
  <c r="W48" i="69"/>
  <c r="X48" i="69" s="1"/>
  <c r="V48" i="69"/>
  <c r="W224" i="69"/>
  <c r="X224" i="69" s="1"/>
  <c r="U35" i="68"/>
  <c r="W36" i="68"/>
  <c r="X36" i="68" s="1"/>
  <c r="U60" i="69"/>
  <c r="W127" i="69"/>
  <c r="X127" i="69" s="1"/>
  <c r="V127" i="69"/>
  <c r="W217" i="69"/>
  <c r="X217" i="69" s="1"/>
  <c r="W65" i="69"/>
  <c r="X65" i="69" s="1"/>
  <c r="V65" i="69"/>
  <c r="V99" i="70"/>
  <c r="W99" i="70"/>
  <c r="X99" i="70" s="1"/>
  <c r="V24" i="70"/>
  <c r="V74" i="70"/>
  <c r="W221" i="68"/>
  <c r="X221" i="68" s="1"/>
  <c r="W46" i="68"/>
  <c r="X46" i="68" s="1"/>
  <c r="U45" i="68"/>
  <c r="U101" i="69"/>
  <c r="V26" i="69" s="1"/>
  <c r="W26" i="69"/>
  <c r="X26" i="69" s="1"/>
  <c r="V41" i="71"/>
  <c r="W60" i="71"/>
  <c r="X60" i="71" s="1"/>
  <c r="U81" i="71"/>
  <c r="V60" i="71" s="1"/>
  <c r="W223" i="68"/>
  <c r="X223" i="68" s="1"/>
  <c r="V62" i="70"/>
  <c r="W87" i="70"/>
  <c r="X87" i="70" s="1"/>
  <c r="U201" i="70"/>
  <c r="V87" i="70"/>
  <c r="V37" i="70"/>
  <c r="V101" i="67"/>
  <c r="W101" i="67"/>
  <c r="X101" i="67" s="1"/>
  <c r="V26" i="67"/>
  <c r="V51" i="67"/>
  <c r="W51" i="68"/>
  <c r="X51" i="68" s="1"/>
  <c r="V51" i="68"/>
  <c r="W125" i="68"/>
  <c r="X125" i="68" s="1"/>
  <c r="V25" i="30"/>
  <c r="V100" i="30"/>
  <c r="W100" i="30"/>
  <c r="X100" i="30" s="1"/>
  <c r="V50" i="30"/>
  <c r="W74" i="68"/>
  <c r="X74" i="68" s="1"/>
  <c r="U228" i="69"/>
  <c r="W214" i="69"/>
  <c r="X214" i="69" s="1"/>
  <c r="W67" i="68"/>
  <c r="X67" i="68" s="1"/>
  <c r="W222" i="68"/>
  <c r="X222" i="68" s="1"/>
  <c r="U88" i="69"/>
  <c r="V13" i="69" s="1"/>
  <c r="W13" i="69"/>
  <c r="X13" i="69" s="1"/>
  <c r="W44" i="69"/>
  <c r="X44" i="69" s="1"/>
  <c r="U94" i="69"/>
  <c r="V69" i="69" s="1"/>
  <c r="W76" i="69"/>
  <c r="X76" i="69" s="1"/>
  <c r="U120" i="69"/>
  <c r="V123" i="69"/>
  <c r="W123" i="69"/>
  <c r="X123" i="69" s="1"/>
  <c r="U204" i="71"/>
  <c r="V90" i="71"/>
  <c r="W90" i="71"/>
  <c r="X90" i="71" s="1"/>
  <c r="V65" i="71"/>
  <c r="V27" i="30"/>
  <c r="V102" i="30"/>
  <c r="W102" i="30"/>
  <c r="X102" i="30" s="1"/>
  <c r="U95" i="30"/>
  <c r="U164" i="68"/>
  <c r="W165" i="68"/>
  <c r="X165" i="68" s="1"/>
  <c r="U86" i="68"/>
  <c r="V36" i="68" s="1"/>
  <c r="W11" i="68"/>
  <c r="X11" i="68" s="1"/>
  <c r="U10" i="68"/>
  <c r="W164" i="30"/>
  <c r="X164" i="30" s="1"/>
  <c r="W68" i="68"/>
  <c r="X68" i="68" s="1"/>
  <c r="W215" i="68"/>
  <c r="X215" i="68" s="1"/>
  <c r="W19" i="68"/>
  <c r="X19" i="68" s="1"/>
  <c r="U94" i="68"/>
  <c r="V44" i="68" s="1"/>
  <c r="V17" i="70"/>
  <c r="U35" i="69"/>
  <c r="V36" i="69"/>
  <c r="W36" i="69"/>
  <c r="X36" i="69" s="1"/>
  <c r="V115" i="68"/>
  <c r="W115" i="68"/>
  <c r="X115" i="68" s="1"/>
  <c r="W37" i="69"/>
  <c r="X37" i="69" s="1"/>
  <c r="V37" i="69"/>
  <c r="U131" i="67"/>
  <c r="W110" i="67"/>
  <c r="X110" i="67" s="1"/>
  <c r="V110" i="67"/>
  <c r="V49" i="70"/>
  <c r="U99" i="68"/>
  <c r="V49" i="68" s="1"/>
  <c r="W24" i="68"/>
  <c r="X24" i="68" s="1"/>
  <c r="U98" i="68"/>
  <c r="V73" i="68" s="1"/>
  <c r="W23" i="68"/>
  <c r="X23" i="68" s="1"/>
  <c r="W164" i="69"/>
  <c r="X164" i="69" s="1"/>
  <c r="U92" i="69"/>
  <c r="V17" i="69" s="1"/>
  <c r="W17" i="69"/>
  <c r="X17" i="69" s="1"/>
  <c r="W77" i="69"/>
  <c r="X77" i="69" s="1"/>
  <c r="V77" i="69"/>
  <c r="W38" i="69"/>
  <c r="X38" i="69" s="1"/>
  <c r="U87" i="68"/>
  <c r="W12" i="68"/>
  <c r="X12" i="68" s="1"/>
  <c r="W116" i="69"/>
  <c r="X116" i="69" s="1"/>
  <c r="V116" i="69"/>
  <c r="W218" i="69"/>
  <c r="X218" i="69" s="1"/>
  <c r="W68" i="69"/>
  <c r="X68" i="69" s="1"/>
  <c r="U93" i="69"/>
  <c r="V68" i="69" s="1"/>
  <c r="W163" i="68"/>
  <c r="X163" i="68" s="1"/>
  <c r="W49" i="69"/>
  <c r="X49" i="69" s="1"/>
  <c r="V49" i="69"/>
  <c r="V15" i="71"/>
  <c r="U81" i="67"/>
  <c r="V70" i="67" s="1"/>
  <c r="W220" i="68"/>
  <c r="X220" i="68" s="1"/>
  <c r="V26" i="70"/>
  <c r="W101" i="70"/>
  <c r="X101" i="70" s="1"/>
  <c r="V101" i="70"/>
  <c r="V76" i="70"/>
  <c r="V51" i="70"/>
  <c r="U93" i="68"/>
  <c r="V43" i="68" s="1"/>
  <c r="W43" i="68"/>
  <c r="X43" i="68" s="1"/>
  <c r="W127" i="68"/>
  <c r="X127" i="68" s="1"/>
  <c r="W50" i="68"/>
  <c r="X50" i="68" s="1"/>
  <c r="U85" i="67"/>
  <c r="W35" i="70"/>
  <c r="X35" i="70" s="1"/>
  <c r="U160" i="30"/>
  <c r="W161" i="30"/>
  <c r="X161" i="30" s="1"/>
  <c r="W69" i="69"/>
  <c r="X69" i="69" s="1"/>
  <c r="W13" i="68"/>
  <c r="X13" i="68" s="1"/>
  <c r="U88" i="68"/>
  <c r="V13" i="68" s="1"/>
  <c r="V124" i="68"/>
  <c r="W124" i="68"/>
  <c r="X124" i="68" s="1"/>
  <c r="V43" i="30"/>
  <c r="W66" i="68"/>
  <c r="X66" i="68" s="1"/>
  <c r="W79" i="68"/>
  <c r="X79" i="68" s="1"/>
  <c r="U91" i="68"/>
  <c r="V66" i="68" s="1"/>
  <c r="W16" i="68"/>
  <c r="X16" i="68" s="1"/>
  <c r="W71" i="68"/>
  <c r="X71" i="68" s="1"/>
  <c r="U70" i="68"/>
  <c r="U95" i="71"/>
  <c r="V123" i="68"/>
  <c r="W123" i="68"/>
  <c r="X123" i="68" s="1"/>
  <c r="W52" i="68"/>
  <c r="X52" i="68" s="1"/>
  <c r="V52" i="68"/>
  <c r="V69" i="30"/>
  <c r="U208" i="30"/>
  <c r="V94" i="30"/>
  <c r="W94" i="30"/>
  <c r="X94" i="30" s="1"/>
  <c r="V44" i="30"/>
  <c r="W125" i="69"/>
  <c r="X125" i="69" s="1"/>
  <c r="W29" i="69"/>
  <c r="X29" i="69" s="1"/>
  <c r="U104" i="69"/>
  <c r="V79" i="69" s="1"/>
  <c r="U70" i="69"/>
  <c r="W50" i="69"/>
  <c r="X50" i="69" s="1"/>
  <c r="U100" i="69"/>
  <c r="V50" i="69" s="1"/>
  <c r="W128" i="69"/>
  <c r="X128" i="69" s="1"/>
  <c r="V128" i="69"/>
  <c r="U31" i="71" l="1"/>
  <c r="V67" i="68"/>
  <c r="U85" i="71"/>
  <c r="W35" i="30"/>
  <c r="X35" i="30" s="1"/>
  <c r="V42" i="68"/>
  <c r="V62" i="71"/>
  <c r="U131" i="30"/>
  <c r="V38" i="69"/>
  <c r="V19" i="68"/>
  <c r="V65" i="70"/>
  <c r="V29" i="69"/>
  <c r="V52" i="67"/>
  <c r="W102" i="67"/>
  <c r="X102" i="67" s="1"/>
  <c r="V102" i="67"/>
  <c r="V21" i="67"/>
  <c r="V48" i="70"/>
  <c r="V76" i="69"/>
  <c r="V79" i="70"/>
  <c r="V12" i="71"/>
  <c r="V72" i="70"/>
  <c r="W97" i="70"/>
  <c r="X97" i="70" s="1"/>
  <c r="V97" i="70"/>
  <c r="V47" i="70"/>
  <c r="V42" i="30"/>
  <c r="V17" i="30"/>
  <c r="V53" i="71"/>
  <c r="V78" i="71"/>
  <c r="V103" i="71"/>
  <c r="W103" i="71"/>
  <c r="X103" i="71" s="1"/>
  <c r="V73" i="67"/>
  <c r="V23" i="67"/>
  <c r="V98" i="67"/>
  <c r="W98" i="67"/>
  <c r="X98" i="67" s="1"/>
  <c r="V48" i="67"/>
  <c r="V44" i="70"/>
  <c r="V69" i="70"/>
  <c r="V94" i="70"/>
  <c r="W94" i="70"/>
  <c r="X94" i="70" s="1"/>
  <c r="U208" i="70"/>
  <c r="W208" i="70" s="1"/>
  <c r="X208" i="70" s="1"/>
  <c r="V19" i="70"/>
  <c r="V120" i="30"/>
  <c r="W120" i="30"/>
  <c r="X120" i="30" s="1"/>
  <c r="V24" i="71"/>
  <c r="V49" i="71"/>
  <c r="V99" i="71"/>
  <c r="V74" i="71"/>
  <c r="W99" i="71"/>
  <c r="X99" i="71" s="1"/>
  <c r="V24" i="67"/>
  <c r="V99" i="67"/>
  <c r="W99" i="67"/>
  <c r="X99" i="67" s="1"/>
  <c r="V74" i="67"/>
  <c r="V49" i="67"/>
  <c r="U95" i="67"/>
  <c r="W95" i="67" s="1"/>
  <c r="X95" i="67" s="1"/>
  <c r="W214" i="70"/>
  <c r="X214" i="70" s="1"/>
  <c r="U228" i="70"/>
  <c r="W228" i="70" s="1"/>
  <c r="X228" i="70" s="1"/>
  <c r="V62" i="67"/>
  <c r="U201" i="67"/>
  <c r="W201" i="67" s="1"/>
  <c r="X201" i="67" s="1"/>
  <c r="V37" i="67"/>
  <c r="V87" i="67"/>
  <c r="W87" i="67"/>
  <c r="X87" i="67" s="1"/>
  <c r="V12" i="67"/>
  <c r="V50" i="71"/>
  <c r="V25" i="71"/>
  <c r="W100" i="71"/>
  <c r="X100" i="71" s="1"/>
  <c r="V100" i="71"/>
  <c r="V90" i="67"/>
  <c r="U204" i="67"/>
  <c r="W204" i="67" s="1"/>
  <c r="X204" i="67" s="1"/>
  <c r="W90" i="67"/>
  <c r="X90" i="67" s="1"/>
  <c r="V15" i="67"/>
  <c r="V65" i="67"/>
  <c r="V40" i="67"/>
  <c r="V61" i="71"/>
  <c r="V86" i="71"/>
  <c r="U200" i="71"/>
  <c r="W200" i="71" s="1"/>
  <c r="X200" i="71" s="1"/>
  <c r="V11" i="71"/>
  <c r="W86" i="71"/>
  <c r="X86" i="71" s="1"/>
  <c r="V75" i="68"/>
  <c r="U85" i="30"/>
  <c r="V67" i="30"/>
  <c r="V110" i="30"/>
  <c r="V14" i="67"/>
  <c r="W89" i="67"/>
  <c r="X89" i="67" s="1"/>
  <c r="V39" i="67"/>
  <c r="V64" i="67"/>
  <c r="U203" i="67"/>
  <c r="W203" i="67" s="1"/>
  <c r="X203" i="67" s="1"/>
  <c r="V89" i="67"/>
  <c r="V47" i="67"/>
  <c r="V97" i="67"/>
  <c r="W97" i="67"/>
  <c r="X97" i="67" s="1"/>
  <c r="V72" i="67"/>
  <c r="V22" i="67"/>
  <c r="V13" i="70"/>
  <c r="V63" i="70"/>
  <c r="W88" i="70"/>
  <c r="X88" i="70" s="1"/>
  <c r="V88" i="70"/>
  <c r="U202" i="70"/>
  <c r="W202" i="70" s="1"/>
  <c r="X202" i="70" s="1"/>
  <c r="W60" i="70"/>
  <c r="X60" i="70" s="1"/>
  <c r="U81" i="70"/>
  <c r="V69" i="67"/>
  <c r="W94" i="67"/>
  <c r="X94" i="67" s="1"/>
  <c r="U208" i="67"/>
  <c r="W208" i="67" s="1"/>
  <c r="X208" i="67" s="1"/>
  <c r="V94" i="67"/>
  <c r="V19" i="67"/>
  <c r="W110" i="71"/>
  <c r="X110" i="71" s="1"/>
  <c r="V110" i="71"/>
  <c r="W35" i="71"/>
  <c r="X35" i="71" s="1"/>
  <c r="U56" i="71"/>
  <c r="V45" i="71" s="1"/>
  <c r="V128" i="70"/>
  <c r="V127" i="70"/>
  <c r="W137" i="70"/>
  <c r="X137" i="70" s="1"/>
  <c r="V35" i="70"/>
  <c r="W92" i="30"/>
  <c r="X92" i="30" s="1"/>
  <c r="W110" i="70"/>
  <c r="X110" i="70" s="1"/>
  <c r="V110" i="70"/>
  <c r="V104" i="67"/>
  <c r="W104" i="67"/>
  <c r="X104" i="67" s="1"/>
  <c r="V29" i="67"/>
  <c r="V78" i="30"/>
  <c r="V103" i="30"/>
  <c r="W103" i="30"/>
  <c r="X103" i="30" s="1"/>
  <c r="V28" i="30"/>
  <c r="V53" i="30"/>
  <c r="W163" i="70"/>
  <c r="X163" i="70" s="1"/>
  <c r="U161" i="70"/>
  <c r="U206" i="30"/>
  <c r="V15" i="70"/>
  <c r="W90" i="70"/>
  <c r="X90" i="70" s="1"/>
  <c r="V90" i="70"/>
  <c r="U204" i="70"/>
  <c r="W204" i="70" s="1"/>
  <c r="X204" i="70" s="1"/>
  <c r="V50" i="68"/>
  <c r="V92" i="30"/>
  <c r="W35" i="67"/>
  <c r="X35" i="67" s="1"/>
  <c r="U56" i="67"/>
  <c r="V79" i="67"/>
  <c r="V21" i="70"/>
  <c r="U95" i="70"/>
  <c r="W95" i="70" s="1"/>
  <c r="X95" i="70" s="1"/>
  <c r="V96" i="70"/>
  <c r="W96" i="70"/>
  <c r="X96" i="70" s="1"/>
  <c r="V27" i="70"/>
  <c r="V102" i="70"/>
  <c r="W102" i="70"/>
  <c r="X102" i="70" s="1"/>
  <c r="V52" i="70"/>
  <c r="V77" i="70"/>
  <c r="V18" i="70"/>
  <c r="U207" i="70"/>
  <c r="W207" i="70" s="1"/>
  <c r="X207" i="70" s="1"/>
  <c r="V93" i="70"/>
  <c r="W93" i="70"/>
  <c r="X93" i="70" s="1"/>
  <c r="V17" i="71"/>
  <c r="V42" i="71"/>
  <c r="W92" i="71"/>
  <c r="X92" i="71" s="1"/>
  <c r="U206" i="71"/>
  <c r="W206" i="71" s="1"/>
  <c r="X206" i="71" s="1"/>
  <c r="V92" i="71"/>
  <c r="V29" i="70"/>
  <c r="V104" i="70"/>
  <c r="W104" i="70"/>
  <c r="X104" i="70" s="1"/>
  <c r="V14" i="70"/>
  <c r="V89" i="70"/>
  <c r="W89" i="70"/>
  <c r="X89" i="70" s="1"/>
  <c r="V64" i="70"/>
  <c r="U203" i="70"/>
  <c r="W203" i="70" s="1"/>
  <c r="X203" i="70" s="1"/>
  <c r="V11" i="30"/>
  <c r="V36" i="30"/>
  <c r="W86" i="30"/>
  <c r="X86" i="30" s="1"/>
  <c r="U200" i="30"/>
  <c r="W200" i="30" s="1"/>
  <c r="X200" i="30" s="1"/>
  <c r="V61" i="30"/>
  <c r="V86" i="30"/>
  <c r="V71" i="67"/>
  <c r="V96" i="67"/>
  <c r="W96" i="67"/>
  <c r="X96" i="67" s="1"/>
  <c r="V75" i="71"/>
  <c r="W10" i="70"/>
  <c r="X10" i="70" s="1"/>
  <c r="U31" i="70"/>
  <c r="V18" i="71"/>
  <c r="V93" i="71"/>
  <c r="V68" i="71"/>
  <c r="U207" i="71"/>
  <c r="W207" i="71" s="1"/>
  <c r="X207" i="71" s="1"/>
  <c r="W93" i="71"/>
  <c r="X93" i="71" s="1"/>
  <c r="V11" i="67"/>
  <c r="U200" i="67"/>
  <c r="W200" i="67" s="1"/>
  <c r="X200" i="67" s="1"/>
  <c r="V86" i="67"/>
  <c r="W86" i="67"/>
  <c r="X86" i="67" s="1"/>
  <c r="V36" i="67"/>
  <c r="V61" i="67"/>
  <c r="V53" i="67"/>
  <c r="V78" i="67"/>
  <c r="V103" i="67"/>
  <c r="W103" i="67"/>
  <c r="X103" i="67" s="1"/>
  <c r="V78" i="70"/>
  <c r="V53" i="70"/>
  <c r="W103" i="70"/>
  <c r="X103" i="70" s="1"/>
  <c r="V103" i="70"/>
  <c r="V43" i="67"/>
  <c r="U207" i="67"/>
  <c r="W207" i="67" s="1"/>
  <c r="X207" i="67" s="1"/>
  <c r="W93" i="67"/>
  <c r="X93" i="67" s="1"/>
  <c r="V18" i="67"/>
  <c r="V68" i="67"/>
  <c r="V93" i="67"/>
  <c r="V39" i="70"/>
  <c r="V11" i="70"/>
  <c r="V36" i="70"/>
  <c r="W86" i="70"/>
  <c r="X86" i="70" s="1"/>
  <c r="V61" i="70"/>
  <c r="V86" i="70"/>
  <c r="U200" i="70"/>
  <c r="W200" i="70" s="1"/>
  <c r="X200" i="70" s="1"/>
  <c r="W60" i="30"/>
  <c r="X60" i="30" s="1"/>
  <c r="U81" i="30"/>
  <c r="V38" i="70"/>
  <c r="V46" i="70"/>
  <c r="V54" i="71"/>
  <c r="V29" i="71"/>
  <c r="W104" i="71"/>
  <c r="X104" i="71" s="1"/>
  <c r="V79" i="71"/>
  <c r="V104" i="71"/>
  <c r="V98" i="71"/>
  <c r="W98" i="71"/>
  <c r="X98" i="71" s="1"/>
  <c r="V23" i="71"/>
  <c r="V48" i="71"/>
  <c r="V41" i="30"/>
  <c r="V91" i="30"/>
  <c r="V66" i="30"/>
  <c r="U205" i="30"/>
  <c r="W205" i="30" s="1"/>
  <c r="X205" i="30" s="1"/>
  <c r="W91" i="30"/>
  <c r="X91" i="30" s="1"/>
  <c r="V16" i="30"/>
  <c r="V23" i="70"/>
  <c r="V98" i="70"/>
  <c r="W98" i="70"/>
  <c r="X98" i="70" s="1"/>
  <c r="U31" i="67"/>
  <c r="W10" i="67"/>
  <c r="X10" i="67" s="1"/>
  <c r="U161" i="71"/>
  <c r="V71" i="70"/>
  <c r="V26" i="71"/>
  <c r="V101" i="71"/>
  <c r="W101" i="71"/>
  <c r="X101" i="71" s="1"/>
  <c r="V76" i="71"/>
  <c r="V51" i="71"/>
  <c r="U201" i="71"/>
  <c r="W201" i="71" s="1"/>
  <c r="X201" i="71" s="1"/>
  <c r="V87" i="71"/>
  <c r="W87" i="71"/>
  <c r="X87" i="71" s="1"/>
  <c r="V21" i="71"/>
  <c r="V96" i="71"/>
  <c r="W96" i="71"/>
  <c r="X96" i="71" s="1"/>
  <c r="V71" i="71"/>
  <c r="V64" i="71"/>
  <c r="W89" i="71"/>
  <c r="X89" i="71" s="1"/>
  <c r="U203" i="71"/>
  <c r="W203" i="71" s="1"/>
  <c r="X203" i="71" s="1"/>
  <c r="V89" i="71"/>
  <c r="V21" i="30"/>
  <c r="V96" i="30"/>
  <c r="V46" i="30"/>
  <c r="W96" i="30"/>
  <c r="X96" i="30" s="1"/>
  <c r="V71" i="30"/>
  <c r="V22" i="70"/>
  <c r="W97" i="71"/>
  <c r="X97" i="71" s="1"/>
  <c r="V97" i="71"/>
  <c r="V47" i="71"/>
  <c r="V22" i="71"/>
  <c r="V13" i="71"/>
  <c r="V63" i="71"/>
  <c r="W88" i="71"/>
  <c r="X88" i="71" s="1"/>
  <c r="U202" i="71"/>
  <c r="W202" i="71" s="1"/>
  <c r="X202" i="71" s="1"/>
  <c r="V88" i="71"/>
  <c r="V43" i="70"/>
  <c r="V28" i="71"/>
  <c r="V63" i="67"/>
  <c r="V38" i="67"/>
  <c r="V13" i="67"/>
  <c r="U202" i="67"/>
  <c r="W202" i="67" s="1"/>
  <c r="X202" i="67" s="1"/>
  <c r="V88" i="67"/>
  <c r="W88" i="67"/>
  <c r="X88" i="67" s="1"/>
  <c r="V63" i="69"/>
  <c r="V47" i="69"/>
  <c r="V16" i="68"/>
  <c r="V39" i="68"/>
  <c r="V11" i="68"/>
  <c r="V65" i="68"/>
  <c r="W206" i="70"/>
  <c r="X206" i="70" s="1"/>
  <c r="W200" i="69"/>
  <c r="X200" i="69" s="1"/>
  <c r="U95" i="68"/>
  <c r="V96" i="68"/>
  <c r="W96" i="68"/>
  <c r="X96" i="68" s="1"/>
  <c r="V104" i="68"/>
  <c r="W104" i="68"/>
  <c r="X104" i="68" s="1"/>
  <c r="W161" i="68"/>
  <c r="X161" i="68" s="1"/>
  <c r="U160" i="68"/>
  <c r="W85" i="67"/>
  <c r="X85" i="67" s="1"/>
  <c r="U106" i="67"/>
  <c r="V85" i="67" s="1"/>
  <c r="V18" i="68"/>
  <c r="U207" i="68"/>
  <c r="V93" i="68"/>
  <c r="W93" i="68"/>
  <c r="X93" i="68" s="1"/>
  <c r="V12" i="68"/>
  <c r="U201" i="68"/>
  <c r="W201" i="68" s="1"/>
  <c r="X201" i="68" s="1"/>
  <c r="V87" i="68"/>
  <c r="W87" i="68"/>
  <c r="X87" i="68" s="1"/>
  <c r="V37" i="68"/>
  <c r="W208" i="71"/>
  <c r="X208" i="71" s="1"/>
  <c r="V127" i="68"/>
  <c r="W137" i="68"/>
  <c r="X137" i="68" s="1"/>
  <c r="W110" i="69"/>
  <c r="X110" i="69" s="1"/>
  <c r="V110" i="69"/>
  <c r="U131" i="69"/>
  <c r="V103" i="68"/>
  <c r="W103" i="68"/>
  <c r="X103" i="68" s="1"/>
  <c r="V78" i="68"/>
  <c r="U160" i="67"/>
  <c r="W161" i="67"/>
  <c r="X161" i="67" s="1"/>
  <c r="V101" i="68"/>
  <c r="W101" i="68"/>
  <c r="X101" i="68" s="1"/>
  <c r="U135" i="30"/>
  <c r="W160" i="30"/>
  <c r="X160" i="30" s="1"/>
  <c r="V41" i="68"/>
  <c r="U205" i="68"/>
  <c r="V91" i="68"/>
  <c r="W91" i="68"/>
  <c r="X91" i="68" s="1"/>
  <c r="U207" i="69"/>
  <c r="W93" i="69"/>
  <c r="X93" i="69" s="1"/>
  <c r="V93" i="69"/>
  <c r="V43" i="69"/>
  <c r="V18" i="69"/>
  <c r="V68" i="68"/>
  <c r="V88" i="69"/>
  <c r="U202" i="69"/>
  <c r="W88" i="69"/>
  <c r="X88" i="69" s="1"/>
  <c r="W228" i="69"/>
  <c r="X228" i="69" s="1"/>
  <c r="W81" i="71"/>
  <c r="X81" i="71" s="1"/>
  <c r="U194" i="71"/>
  <c r="V70" i="71"/>
  <c r="W85" i="70"/>
  <c r="X85" i="70" s="1"/>
  <c r="W204" i="30"/>
  <c r="X204" i="30" s="1"/>
  <c r="V53" i="69"/>
  <c r="V103" i="69"/>
  <c r="W103" i="69"/>
  <c r="X103" i="69" s="1"/>
  <c r="V40" i="68"/>
  <c r="W90" i="68"/>
  <c r="X90" i="68" s="1"/>
  <c r="U204" i="68"/>
  <c r="V90" i="68"/>
  <c r="W20" i="69"/>
  <c r="X20" i="69" s="1"/>
  <c r="V52" i="69"/>
  <c r="W102" i="69"/>
  <c r="X102" i="69" s="1"/>
  <c r="V102" i="69"/>
  <c r="W45" i="68"/>
  <c r="X45" i="68" s="1"/>
  <c r="W228" i="30"/>
  <c r="X228" i="30" s="1"/>
  <c r="W205" i="67"/>
  <c r="X205" i="67" s="1"/>
  <c r="V47" i="68"/>
  <c r="W97" i="68"/>
  <c r="X97" i="68" s="1"/>
  <c r="V97" i="68"/>
  <c r="V23" i="68"/>
  <c r="U56" i="69"/>
  <c r="V35" i="69" s="1"/>
  <c r="W35" i="69"/>
  <c r="X35" i="69" s="1"/>
  <c r="W201" i="70"/>
  <c r="X201" i="70" s="1"/>
  <c r="W201" i="30"/>
  <c r="X201" i="30" s="1"/>
  <c r="W85" i="71"/>
  <c r="X85" i="71" s="1"/>
  <c r="U106" i="71"/>
  <c r="V85" i="71" s="1"/>
  <c r="U228" i="68"/>
  <c r="W214" i="68"/>
  <c r="X214" i="68" s="1"/>
  <c r="U95" i="69"/>
  <c r="U131" i="68"/>
  <c r="W131" i="68" s="1"/>
  <c r="X131" i="68" s="1"/>
  <c r="V110" i="68"/>
  <c r="W110" i="68"/>
  <c r="X110" i="68" s="1"/>
  <c r="V14" i="69"/>
  <c r="V89" i="69"/>
  <c r="U203" i="69"/>
  <c r="W89" i="69"/>
  <c r="X89" i="69" s="1"/>
  <c r="V64" i="69"/>
  <c r="V39" i="69"/>
  <c r="V104" i="69"/>
  <c r="W104" i="69"/>
  <c r="X104" i="69" s="1"/>
  <c r="V54" i="69"/>
  <c r="W208" i="30"/>
  <c r="X208" i="30" s="1"/>
  <c r="U31" i="68"/>
  <c r="V20" i="68" s="1"/>
  <c r="W10" i="68"/>
  <c r="X10" i="68" s="1"/>
  <c r="V72" i="68"/>
  <c r="W193" i="30"/>
  <c r="X193" i="30" s="1"/>
  <c r="V94" i="69"/>
  <c r="W94" i="69"/>
  <c r="X94" i="69" s="1"/>
  <c r="U208" i="69"/>
  <c r="V19" i="69"/>
  <c r="W70" i="69"/>
  <c r="X70" i="69" s="1"/>
  <c r="W95" i="30"/>
  <c r="X95" i="30" s="1"/>
  <c r="V44" i="69"/>
  <c r="W20" i="68"/>
  <c r="X20" i="68" s="1"/>
  <c r="V48" i="68"/>
  <c r="V98" i="68"/>
  <c r="W98" i="68"/>
  <c r="X98" i="68" s="1"/>
  <c r="V24" i="68"/>
  <c r="V66" i="69"/>
  <c r="W91" i="69"/>
  <c r="X91" i="69" s="1"/>
  <c r="U205" i="69"/>
  <c r="V91" i="69"/>
  <c r="V16" i="69"/>
  <c r="V41" i="69"/>
  <c r="W206" i="67"/>
  <c r="X206" i="67" s="1"/>
  <c r="W131" i="70"/>
  <c r="X131" i="70" s="1"/>
  <c r="W205" i="70"/>
  <c r="X205" i="70" s="1"/>
  <c r="W131" i="30"/>
  <c r="X131" i="30" s="1"/>
  <c r="V128" i="68"/>
  <c r="V97" i="69"/>
  <c r="W97" i="69"/>
  <c r="X97" i="69" s="1"/>
  <c r="V72" i="69"/>
  <c r="W60" i="68"/>
  <c r="X60" i="68" s="1"/>
  <c r="U81" i="68"/>
  <c r="V60" i="68" s="1"/>
  <c r="V10" i="71"/>
  <c r="W31" i="71"/>
  <c r="X31" i="71" s="1"/>
  <c r="U192" i="71"/>
  <c r="V20" i="71"/>
  <c r="V99" i="69"/>
  <c r="W99" i="69"/>
  <c r="X99" i="69" s="1"/>
  <c r="V71" i="68"/>
  <c r="W81" i="67"/>
  <c r="X81" i="67" s="1"/>
  <c r="U194" i="67"/>
  <c r="V81" i="67"/>
  <c r="V60" i="67"/>
  <c r="V61" i="68"/>
  <c r="W86" i="68"/>
  <c r="X86" i="68" s="1"/>
  <c r="V86" i="68"/>
  <c r="U85" i="68"/>
  <c r="U200" i="68"/>
  <c r="V120" i="69"/>
  <c r="W120" i="69"/>
  <c r="X120" i="69" s="1"/>
  <c r="W35" i="68"/>
  <c r="X35" i="68" s="1"/>
  <c r="U56" i="68"/>
  <c r="V35" i="68" s="1"/>
  <c r="V89" i="68"/>
  <c r="U203" i="68"/>
  <c r="W89" i="68"/>
  <c r="X89" i="68" s="1"/>
  <c r="V14" i="68"/>
  <c r="U106" i="30"/>
  <c r="V131" i="30" s="1"/>
  <c r="W85" i="30"/>
  <c r="X85" i="30" s="1"/>
  <c r="W206" i="30"/>
  <c r="X206" i="30" s="1"/>
  <c r="V120" i="68"/>
  <c r="W120" i="68"/>
  <c r="X120" i="68" s="1"/>
  <c r="W205" i="71"/>
  <c r="X205" i="71" s="1"/>
  <c r="V62" i="68"/>
  <c r="W102" i="68"/>
  <c r="X102" i="68" s="1"/>
  <c r="V102" i="68"/>
  <c r="V77" i="68"/>
  <c r="W203" i="30"/>
  <c r="X203" i="30" s="1"/>
  <c r="W207" i="30"/>
  <c r="X207" i="30" s="1"/>
  <c r="W95" i="71"/>
  <c r="X95" i="71" s="1"/>
  <c r="V67" i="69"/>
  <c r="U206" i="69"/>
  <c r="W206" i="69" s="1"/>
  <c r="X206" i="69" s="1"/>
  <c r="W92" i="69"/>
  <c r="X92" i="69" s="1"/>
  <c r="V92" i="69"/>
  <c r="V42" i="69"/>
  <c r="V99" i="68"/>
  <c r="W99" i="68"/>
  <c r="X99" i="68" s="1"/>
  <c r="V74" i="68"/>
  <c r="V51" i="69"/>
  <c r="V101" i="69"/>
  <c r="W101" i="69"/>
  <c r="X101" i="69" s="1"/>
  <c r="V54" i="68"/>
  <c r="V29" i="68"/>
  <c r="U31" i="69"/>
  <c r="W10" i="69"/>
  <c r="X10" i="69" s="1"/>
  <c r="W164" i="68"/>
  <c r="X164" i="68" s="1"/>
  <c r="W70" i="68"/>
  <c r="X70" i="68" s="1"/>
  <c r="V75" i="69"/>
  <c r="W100" i="69"/>
  <c r="X100" i="69" s="1"/>
  <c r="V100" i="69"/>
  <c r="V25" i="69"/>
  <c r="V38" i="68"/>
  <c r="U202" i="68"/>
  <c r="V88" i="68"/>
  <c r="W88" i="68"/>
  <c r="X88" i="68" s="1"/>
  <c r="V63" i="68"/>
  <c r="W131" i="67"/>
  <c r="X131" i="67" s="1"/>
  <c r="V131" i="67"/>
  <c r="U210" i="70"/>
  <c r="V206" i="70" s="1"/>
  <c r="V69" i="68"/>
  <c r="U208" i="68"/>
  <c r="W94" i="68"/>
  <c r="X94" i="68" s="1"/>
  <c r="V94" i="68"/>
  <c r="W204" i="71"/>
  <c r="X204" i="71" s="1"/>
  <c r="V46" i="68"/>
  <c r="U81" i="69"/>
  <c r="V70" i="69" s="1"/>
  <c r="W60" i="69"/>
  <c r="X60" i="69" s="1"/>
  <c r="V20" i="30"/>
  <c r="U192" i="30"/>
  <c r="W31" i="30"/>
  <c r="X31" i="30" s="1"/>
  <c r="V21" i="68"/>
  <c r="V62" i="69"/>
  <c r="V87" i="69"/>
  <c r="W87" i="69"/>
  <c r="X87" i="69" s="1"/>
  <c r="U201" i="69"/>
  <c r="W163" i="69"/>
  <c r="X163" i="69" s="1"/>
  <c r="U161" i="69"/>
  <c r="U193" i="70"/>
  <c r="W56" i="70"/>
  <c r="X56" i="70" s="1"/>
  <c r="V92" i="68"/>
  <c r="U206" i="68"/>
  <c r="W92" i="68"/>
  <c r="X92" i="68" s="1"/>
  <c r="V78" i="69"/>
  <c r="U204" i="69"/>
  <c r="V90" i="69"/>
  <c r="W90" i="69"/>
  <c r="X90" i="69" s="1"/>
  <c r="V40" i="69"/>
  <c r="V100" i="68"/>
  <c r="W100" i="68"/>
  <c r="X100" i="68" s="1"/>
  <c r="U85" i="69"/>
  <c r="W85" i="69" s="1"/>
  <c r="X85" i="69" s="1"/>
  <c r="V70" i="68" l="1"/>
  <c r="V95" i="71"/>
  <c r="V20" i="70"/>
  <c r="W31" i="70"/>
  <c r="X31" i="70" s="1"/>
  <c r="U192" i="70"/>
  <c r="W192" i="70" s="1"/>
  <c r="X192" i="70" s="1"/>
  <c r="V10" i="67"/>
  <c r="V20" i="67"/>
  <c r="W31" i="67"/>
  <c r="X31" i="67" s="1"/>
  <c r="U192" i="67"/>
  <c r="V35" i="67"/>
  <c r="W56" i="67"/>
  <c r="X56" i="67" s="1"/>
  <c r="U193" i="67"/>
  <c r="W193" i="67" s="1"/>
  <c r="X193" i="67" s="1"/>
  <c r="V45" i="67"/>
  <c r="U210" i="30"/>
  <c r="V35" i="71"/>
  <c r="U193" i="71"/>
  <c r="W193" i="71" s="1"/>
  <c r="X193" i="71" s="1"/>
  <c r="W56" i="71"/>
  <c r="X56" i="71" s="1"/>
  <c r="V201" i="70"/>
  <c r="V60" i="70"/>
  <c r="V70" i="70"/>
  <c r="U194" i="70"/>
  <c r="W194" i="70" s="1"/>
  <c r="X194" i="70" s="1"/>
  <c r="W81" i="70"/>
  <c r="X81" i="70" s="1"/>
  <c r="W161" i="71"/>
  <c r="X161" i="71" s="1"/>
  <c r="U160" i="71"/>
  <c r="U160" i="70"/>
  <c r="W161" i="70"/>
  <c r="X161" i="70" s="1"/>
  <c r="U106" i="70"/>
  <c r="V85" i="70" s="1"/>
  <c r="U194" i="30"/>
  <c r="W194" i="30" s="1"/>
  <c r="X194" i="30" s="1"/>
  <c r="W81" i="30"/>
  <c r="X81" i="30" s="1"/>
  <c r="V70" i="30"/>
  <c r="V60" i="30"/>
  <c r="V10" i="70"/>
  <c r="U210" i="71"/>
  <c r="U210" i="67"/>
  <c r="V85" i="30"/>
  <c r="V205" i="70"/>
  <c r="V95" i="30"/>
  <c r="W203" i="69"/>
  <c r="X203" i="69" s="1"/>
  <c r="W207" i="69"/>
  <c r="X207" i="69" s="1"/>
  <c r="W131" i="69"/>
  <c r="X131" i="69" s="1"/>
  <c r="W205" i="68"/>
  <c r="X205" i="68" s="1"/>
  <c r="W160" i="67"/>
  <c r="X160" i="67" s="1"/>
  <c r="U135" i="67"/>
  <c r="V56" i="30"/>
  <c r="V106" i="30"/>
  <c r="U232" i="30"/>
  <c r="U133" i="30"/>
  <c r="V133" i="30" s="1"/>
  <c r="W106" i="30"/>
  <c r="X106" i="30" s="1"/>
  <c r="V143" i="30"/>
  <c r="V147" i="30"/>
  <c r="V142" i="30"/>
  <c r="V157" i="30"/>
  <c r="V175" i="30"/>
  <c r="V172" i="30"/>
  <c r="V139" i="30"/>
  <c r="V155" i="30"/>
  <c r="V149" i="30"/>
  <c r="V148" i="30"/>
  <c r="V150" i="30"/>
  <c r="V141" i="30"/>
  <c r="V156" i="30"/>
  <c r="V153" i="30"/>
  <c r="V158" i="30"/>
  <c r="V154" i="30"/>
  <c r="V144" i="30"/>
  <c r="V138" i="30"/>
  <c r="V145" i="30"/>
  <c r="V146" i="30"/>
  <c r="V162" i="30"/>
  <c r="V165" i="30"/>
  <c r="V140" i="30"/>
  <c r="V166" i="30"/>
  <c r="V163" i="30"/>
  <c r="V173" i="30"/>
  <c r="V174" i="30"/>
  <c r="V161" i="30"/>
  <c r="V164" i="30"/>
  <c r="V81" i="30"/>
  <c r="V81" i="71"/>
  <c r="U233" i="30"/>
  <c r="W135" i="30"/>
  <c r="X135" i="30" s="1"/>
  <c r="V125" i="30"/>
  <c r="V56" i="67"/>
  <c r="V106" i="67"/>
  <c r="U133" i="67"/>
  <c r="U232" i="67"/>
  <c r="W106" i="67"/>
  <c r="X106" i="67" s="1"/>
  <c r="V145" i="67"/>
  <c r="V166" i="67"/>
  <c r="V158" i="67"/>
  <c r="V144" i="67"/>
  <c r="V148" i="67"/>
  <c r="V139" i="67"/>
  <c r="V141" i="67"/>
  <c r="V155" i="67"/>
  <c r="V162" i="67"/>
  <c r="V138" i="67"/>
  <c r="V146" i="67"/>
  <c r="V172" i="67"/>
  <c r="V143" i="67"/>
  <c r="V149" i="67"/>
  <c r="V156" i="67"/>
  <c r="V140" i="67"/>
  <c r="V142" i="67"/>
  <c r="V150" i="67"/>
  <c r="V154" i="67"/>
  <c r="V153" i="67"/>
  <c r="V157" i="67"/>
  <c r="V173" i="67"/>
  <c r="V165" i="67"/>
  <c r="V175" i="67"/>
  <c r="V174" i="67"/>
  <c r="V147" i="67"/>
  <c r="V31" i="67"/>
  <c r="V95" i="67"/>
  <c r="V164" i="67"/>
  <c r="V163" i="67"/>
  <c r="V31" i="30"/>
  <c r="V210" i="70"/>
  <c r="W210" i="70"/>
  <c r="X210" i="70" s="1"/>
  <c r="V221" i="70"/>
  <c r="V226" i="70"/>
  <c r="V218" i="70"/>
  <c r="V224" i="70"/>
  <c r="V222" i="70"/>
  <c r="V216" i="70"/>
  <c r="V225" i="70"/>
  <c r="V217" i="70"/>
  <c r="V219" i="70"/>
  <c r="V220" i="70"/>
  <c r="V223" i="70"/>
  <c r="V215" i="70"/>
  <c r="V214" i="70"/>
  <c r="V203" i="70"/>
  <c r="V208" i="70"/>
  <c r="V207" i="70"/>
  <c r="V204" i="70"/>
  <c r="V228" i="70"/>
  <c r="V202" i="70"/>
  <c r="V200" i="70"/>
  <c r="W56" i="68"/>
  <c r="X56" i="68" s="1"/>
  <c r="U193" i="68"/>
  <c r="V45" i="68"/>
  <c r="W204" i="68"/>
  <c r="X204" i="68" s="1"/>
  <c r="W194" i="71"/>
  <c r="X194" i="71" s="1"/>
  <c r="W208" i="68"/>
  <c r="X208" i="68" s="1"/>
  <c r="W194" i="67"/>
  <c r="X194" i="67" s="1"/>
  <c r="W205" i="69"/>
  <c r="X205" i="69" s="1"/>
  <c r="U196" i="30"/>
  <c r="V192" i="30" s="1"/>
  <c r="W192" i="30"/>
  <c r="X192" i="30" s="1"/>
  <c r="W202" i="68"/>
  <c r="X202" i="68" s="1"/>
  <c r="V10" i="69"/>
  <c r="W31" i="69"/>
  <c r="X31" i="69" s="1"/>
  <c r="U192" i="69"/>
  <c r="W203" i="68"/>
  <c r="X203" i="68" s="1"/>
  <c r="U194" i="68"/>
  <c r="W81" i="68"/>
  <c r="X81" i="68" s="1"/>
  <c r="U106" i="69"/>
  <c r="W95" i="69"/>
  <c r="X95" i="69" s="1"/>
  <c r="W202" i="69"/>
  <c r="X202" i="69" s="1"/>
  <c r="V60" i="69"/>
  <c r="U194" i="69"/>
  <c r="W81" i="69"/>
  <c r="X81" i="69" s="1"/>
  <c r="W200" i="68"/>
  <c r="X200" i="68" s="1"/>
  <c r="U210" i="68"/>
  <c r="V202" i="68" s="1"/>
  <c r="V10" i="68"/>
  <c r="W31" i="68"/>
  <c r="X31" i="68" s="1"/>
  <c r="U192" i="68"/>
  <c r="V31" i="71"/>
  <c r="W106" i="71"/>
  <c r="X106" i="71" s="1"/>
  <c r="U133" i="71"/>
  <c r="V106" i="71"/>
  <c r="U232" i="71"/>
  <c r="V144" i="71"/>
  <c r="V146" i="71"/>
  <c r="V154" i="71"/>
  <c r="V166" i="71"/>
  <c r="V145" i="71"/>
  <c r="V143" i="71"/>
  <c r="V157" i="71"/>
  <c r="V149" i="71"/>
  <c r="V153" i="71"/>
  <c r="V139" i="71"/>
  <c r="V162" i="71"/>
  <c r="V158" i="71"/>
  <c r="V147" i="71"/>
  <c r="V156" i="71"/>
  <c r="V142" i="71"/>
  <c r="V140" i="71"/>
  <c r="V155" i="71"/>
  <c r="V148" i="71"/>
  <c r="V150" i="71"/>
  <c r="V165" i="71"/>
  <c r="V138" i="71"/>
  <c r="V164" i="71"/>
  <c r="V163" i="71"/>
  <c r="V161" i="71"/>
  <c r="V175" i="71"/>
  <c r="V173" i="71"/>
  <c r="V141" i="71"/>
  <c r="V174" i="71"/>
  <c r="V172" i="71"/>
  <c r="V56" i="71"/>
  <c r="V131" i="71"/>
  <c r="V81" i="70"/>
  <c r="U232" i="70"/>
  <c r="W106" i="70"/>
  <c r="X106" i="70" s="1"/>
  <c r="U133" i="70"/>
  <c r="V106" i="70"/>
  <c r="V155" i="70"/>
  <c r="V146" i="70"/>
  <c r="V148" i="70"/>
  <c r="V157" i="70"/>
  <c r="V144" i="70"/>
  <c r="V142" i="70"/>
  <c r="V145" i="70"/>
  <c r="V140" i="70"/>
  <c r="V166" i="70"/>
  <c r="V143" i="70"/>
  <c r="V158" i="70"/>
  <c r="V150" i="70"/>
  <c r="V147" i="70"/>
  <c r="V173" i="70"/>
  <c r="V165" i="70"/>
  <c r="V138" i="70"/>
  <c r="V141" i="70"/>
  <c r="V172" i="70"/>
  <c r="V149" i="70"/>
  <c r="V156" i="70"/>
  <c r="V139" i="70"/>
  <c r="V154" i="70"/>
  <c r="V163" i="70"/>
  <c r="V153" i="70"/>
  <c r="V174" i="70"/>
  <c r="V164" i="70"/>
  <c r="V162" i="70"/>
  <c r="V175" i="70"/>
  <c r="V31" i="70"/>
  <c r="V95" i="70"/>
  <c r="V161" i="70"/>
  <c r="U135" i="68"/>
  <c r="W160" i="68"/>
  <c r="X160" i="68" s="1"/>
  <c r="W161" i="69"/>
  <c r="X161" i="69" s="1"/>
  <c r="U160" i="69"/>
  <c r="W206" i="68"/>
  <c r="X206" i="68" s="1"/>
  <c r="W193" i="70"/>
  <c r="X193" i="70" s="1"/>
  <c r="W85" i="68"/>
  <c r="X85" i="68" s="1"/>
  <c r="U106" i="68"/>
  <c r="V56" i="68" s="1"/>
  <c r="W208" i="69"/>
  <c r="X208" i="69" s="1"/>
  <c r="U196" i="71"/>
  <c r="V192" i="71" s="1"/>
  <c r="W192" i="71"/>
  <c r="X192" i="71" s="1"/>
  <c r="W95" i="68"/>
  <c r="X95" i="68" s="1"/>
  <c r="W228" i="68"/>
  <c r="X228" i="68" s="1"/>
  <c r="W204" i="69"/>
  <c r="X204" i="69" s="1"/>
  <c r="W201" i="69"/>
  <c r="X201" i="69" s="1"/>
  <c r="V45" i="69"/>
  <c r="U193" i="69"/>
  <c r="W56" i="69"/>
  <c r="X56" i="69" s="1"/>
  <c r="V20" i="69"/>
  <c r="V161" i="67"/>
  <c r="W207" i="68"/>
  <c r="X207" i="68" s="1"/>
  <c r="U210" i="69"/>
  <c r="V207" i="69" s="1"/>
  <c r="V56" i="70" l="1"/>
  <c r="V131" i="70"/>
  <c r="V160" i="67"/>
  <c r="U196" i="70"/>
  <c r="W192" i="67"/>
  <c r="X192" i="67" s="1"/>
  <c r="U196" i="67"/>
  <c r="U135" i="70"/>
  <c r="W160" i="70"/>
  <c r="X160" i="70" s="1"/>
  <c r="U135" i="71"/>
  <c r="W160" i="71"/>
  <c r="X160" i="71" s="1"/>
  <c r="V221" i="30"/>
  <c r="V202" i="30"/>
  <c r="V222" i="30"/>
  <c r="V214" i="30"/>
  <c r="V201" i="30"/>
  <c r="V208" i="30"/>
  <c r="V206" i="30"/>
  <c r="V200" i="30"/>
  <c r="V217" i="30"/>
  <c r="V207" i="30"/>
  <c r="V210" i="30"/>
  <c r="V215" i="30"/>
  <c r="V226" i="30"/>
  <c r="V205" i="30"/>
  <c r="W210" i="30"/>
  <c r="X210" i="30" s="1"/>
  <c r="V218" i="30"/>
  <c r="V204" i="30"/>
  <c r="V228" i="30"/>
  <c r="V203" i="30"/>
  <c r="V225" i="30"/>
  <c r="V223" i="30"/>
  <c r="V216" i="30"/>
  <c r="V220" i="30"/>
  <c r="V219" i="30"/>
  <c r="V224" i="30"/>
  <c r="V215" i="67"/>
  <c r="V204" i="67"/>
  <c r="V222" i="67"/>
  <c r="V200" i="67"/>
  <c r="V226" i="67"/>
  <c r="V208" i="67"/>
  <c r="W210" i="67"/>
  <c r="X210" i="67" s="1"/>
  <c r="V217" i="67"/>
  <c r="V201" i="67"/>
  <c r="V205" i="67"/>
  <c r="V221" i="67"/>
  <c r="V210" i="67"/>
  <c r="V219" i="67"/>
  <c r="V207" i="67"/>
  <c r="V220" i="67"/>
  <c r="V225" i="67"/>
  <c r="V202" i="67"/>
  <c r="V224" i="67"/>
  <c r="V214" i="67"/>
  <c r="V218" i="67"/>
  <c r="V203" i="67"/>
  <c r="V206" i="67"/>
  <c r="V228" i="67"/>
  <c r="V216" i="67"/>
  <c r="V223" i="67"/>
  <c r="V219" i="71"/>
  <c r="V206" i="71"/>
  <c r="V226" i="71"/>
  <c r="V228" i="71"/>
  <c r="V204" i="71"/>
  <c r="V203" i="71"/>
  <c r="V221" i="71"/>
  <c r="V200" i="71"/>
  <c r="V223" i="71"/>
  <c r="W210" i="71"/>
  <c r="X210" i="71" s="1"/>
  <c r="V224" i="71"/>
  <c r="V207" i="71"/>
  <c r="V210" i="71"/>
  <c r="V214" i="71"/>
  <c r="V215" i="71"/>
  <c r="V218" i="71"/>
  <c r="V222" i="71"/>
  <c r="V220" i="71"/>
  <c r="V225" i="71"/>
  <c r="V208" i="71"/>
  <c r="V205" i="71"/>
  <c r="V201" i="71"/>
  <c r="V216" i="71"/>
  <c r="V217" i="71"/>
  <c r="V202" i="71"/>
  <c r="V85" i="68"/>
  <c r="V160" i="70"/>
  <c r="V152" i="70" s="1"/>
  <c r="V160" i="71"/>
  <c r="V152" i="71" s="1"/>
  <c r="V95" i="68"/>
  <c r="V170" i="70"/>
  <c r="V85" i="69"/>
  <c r="U133" i="69"/>
  <c r="V106" i="69"/>
  <c r="U232" i="69"/>
  <c r="W106" i="69"/>
  <c r="X106" i="69" s="1"/>
  <c r="V153" i="69"/>
  <c r="V145" i="69"/>
  <c r="V172" i="69"/>
  <c r="V156" i="69"/>
  <c r="V173" i="69"/>
  <c r="V175" i="69"/>
  <c r="V139" i="69"/>
  <c r="V147" i="69"/>
  <c r="V155" i="69"/>
  <c r="V144" i="69"/>
  <c r="V142" i="69"/>
  <c r="V165" i="69"/>
  <c r="V141" i="69"/>
  <c r="V148" i="69"/>
  <c r="V138" i="69"/>
  <c r="V158" i="69"/>
  <c r="V140" i="69"/>
  <c r="V154" i="69"/>
  <c r="V150" i="69"/>
  <c r="V162" i="69"/>
  <c r="V174" i="69"/>
  <c r="V146" i="69"/>
  <c r="V157" i="69"/>
  <c r="V149" i="69"/>
  <c r="V143" i="69"/>
  <c r="V166" i="69"/>
  <c r="V164" i="69"/>
  <c r="V163" i="69"/>
  <c r="V232" i="67"/>
  <c r="W232" i="67"/>
  <c r="X232" i="67" s="1"/>
  <c r="V205" i="68"/>
  <c r="V81" i="69"/>
  <c r="W193" i="68"/>
  <c r="X193" i="68" s="1"/>
  <c r="V133" i="67"/>
  <c r="W133" i="67"/>
  <c r="X133" i="67" s="1"/>
  <c r="U168" i="67"/>
  <c r="V122" i="67"/>
  <c r="W133" i="71"/>
  <c r="X133" i="71" s="1"/>
  <c r="U168" i="71"/>
  <c r="V122" i="71"/>
  <c r="V201" i="68"/>
  <c r="W210" i="68"/>
  <c r="X210" i="68" s="1"/>
  <c r="V210" i="68"/>
  <c r="V225" i="68"/>
  <c r="V224" i="68"/>
  <c r="V218" i="68"/>
  <c r="V222" i="68"/>
  <c r="V215" i="68"/>
  <c r="V219" i="68"/>
  <c r="V221" i="68"/>
  <c r="V226" i="68"/>
  <c r="V223" i="68"/>
  <c r="V216" i="68"/>
  <c r="V217" i="68"/>
  <c r="V220" i="68"/>
  <c r="V214" i="68"/>
  <c r="V131" i="68"/>
  <c r="U133" i="68"/>
  <c r="U232" i="68"/>
  <c r="V106" i="68"/>
  <c r="W106" i="68"/>
  <c r="X106" i="68" s="1"/>
  <c r="V148" i="68"/>
  <c r="V173" i="68"/>
  <c r="V154" i="68"/>
  <c r="V149" i="68"/>
  <c r="V172" i="68"/>
  <c r="V140" i="68"/>
  <c r="V156" i="68"/>
  <c r="V144" i="68"/>
  <c r="V139" i="68"/>
  <c r="V146" i="68"/>
  <c r="V157" i="68"/>
  <c r="V147" i="68"/>
  <c r="V145" i="68"/>
  <c r="V142" i="68"/>
  <c r="V158" i="68"/>
  <c r="V143" i="68"/>
  <c r="V175" i="68"/>
  <c r="V155" i="68"/>
  <c r="V150" i="68"/>
  <c r="V141" i="68"/>
  <c r="V162" i="68"/>
  <c r="V165" i="68"/>
  <c r="V138" i="68"/>
  <c r="V153" i="68"/>
  <c r="V174" i="68"/>
  <c r="V166" i="68"/>
  <c r="V163" i="68"/>
  <c r="V161" i="68"/>
  <c r="V164" i="68"/>
  <c r="V206" i="68"/>
  <c r="V133" i="70"/>
  <c r="U168" i="70"/>
  <c r="W133" i="70"/>
  <c r="X133" i="70" s="1"/>
  <c r="V122" i="70"/>
  <c r="V196" i="71"/>
  <c r="W196" i="71"/>
  <c r="X196" i="71" s="1"/>
  <c r="V193" i="71"/>
  <c r="V137" i="70"/>
  <c r="W194" i="69"/>
  <c r="X194" i="69" s="1"/>
  <c r="V160" i="30"/>
  <c r="V152" i="30" s="1"/>
  <c r="V137" i="30"/>
  <c r="V203" i="69"/>
  <c r="W192" i="69"/>
  <c r="X192" i="69" s="1"/>
  <c r="U196" i="69"/>
  <c r="V202" i="69"/>
  <c r="U233" i="67"/>
  <c r="W135" i="67"/>
  <c r="X135" i="67" s="1"/>
  <c r="V125" i="67"/>
  <c r="V207" i="68"/>
  <c r="V232" i="70"/>
  <c r="W232" i="70"/>
  <c r="X232" i="70" s="1"/>
  <c r="V137" i="71"/>
  <c r="V233" i="30"/>
  <c r="W233" i="30"/>
  <c r="X233" i="30" s="1"/>
  <c r="V170" i="30"/>
  <c r="U168" i="30"/>
  <c r="W133" i="30"/>
  <c r="X133" i="30" s="1"/>
  <c r="V122" i="30"/>
  <c r="V204" i="68"/>
  <c r="V170" i="67"/>
  <c r="V232" i="30"/>
  <c r="W232" i="30"/>
  <c r="X232" i="30" s="1"/>
  <c r="W193" i="69"/>
  <c r="X193" i="69" s="1"/>
  <c r="W192" i="68"/>
  <c r="X192" i="68" s="1"/>
  <c r="U196" i="68"/>
  <c r="V206" i="69"/>
  <c r="V210" i="69"/>
  <c r="W210" i="69"/>
  <c r="X210" i="69" s="1"/>
  <c r="V215" i="69"/>
  <c r="V221" i="69"/>
  <c r="V223" i="69"/>
  <c r="V216" i="69"/>
  <c r="V226" i="69"/>
  <c r="V220" i="69"/>
  <c r="V219" i="69"/>
  <c r="V225" i="69"/>
  <c r="V214" i="69"/>
  <c r="V224" i="69"/>
  <c r="V218" i="69"/>
  <c r="V222" i="69"/>
  <c r="V217" i="69"/>
  <c r="V200" i="69"/>
  <c r="V228" i="69"/>
  <c r="V201" i="69"/>
  <c r="V228" i="68"/>
  <c r="V208" i="69"/>
  <c r="W160" i="69"/>
  <c r="X160" i="69" s="1"/>
  <c r="U135" i="69"/>
  <c r="V170" i="71"/>
  <c r="V161" i="69"/>
  <c r="V133" i="71"/>
  <c r="V81" i="68"/>
  <c r="V203" i="68"/>
  <c r="V194" i="71"/>
  <c r="V232" i="71"/>
  <c r="W232" i="71"/>
  <c r="X232" i="71" s="1"/>
  <c r="V196" i="30"/>
  <c r="W196" i="30"/>
  <c r="X196" i="30" s="1"/>
  <c r="V194" i="30"/>
  <c r="V193" i="30"/>
  <c r="V205" i="69"/>
  <c r="V152" i="67"/>
  <c r="V137" i="67"/>
  <c r="V135" i="67" s="1"/>
  <c r="U233" i="68"/>
  <c r="W135" i="68"/>
  <c r="X135" i="68" s="1"/>
  <c r="V125" i="68"/>
  <c r="V56" i="69"/>
  <c r="V204" i="69"/>
  <c r="V31" i="68"/>
  <c r="V200" i="68"/>
  <c r="V95" i="69"/>
  <c r="W194" i="68"/>
  <c r="X194" i="68" s="1"/>
  <c r="V31" i="69"/>
  <c r="V208" i="68"/>
  <c r="V131" i="69"/>
  <c r="R65" i="69"/>
  <c r="S65" i="69" s="1"/>
  <c r="R66" i="69"/>
  <c r="S66" i="69" s="1"/>
  <c r="R63" i="69"/>
  <c r="S63" i="69" s="1"/>
  <c r="R43" i="69"/>
  <c r="S43" i="69" s="1"/>
  <c r="R37" i="69"/>
  <c r="S37" i="69" s="1"/>
  <c r="V160" i="69" l="1"/>
  <c r="V193" i="67"/>
  <c r="V194" i="67"/>
  <c r="V196" i="67"/>
  <c r="W196" i="67"/>
  <c r="X196" i="67" s="1"/>
  <c r="V135" i="71"/>
  <c r="W135" i="71"/>
  <c r="X135" i="71" s="1"/>
  <c r="U233" i="71"/>
  <c r="V125" i="71"/>
  <c r="V160" i="68"/>
  <c r="W135" i="70"/>
  <c r="X135" i="70" s="1"/>
  <c r="U233" i="70"/>
  <c r="V125" i="70"/>
  <c r="W196" i="70"/>
  <c r="X196" i="70" s="1"/>
  <c r="V194" i="70"/>
  <c r="V192" i="70"/>
  <c r="V193" i="70"/>
  <c r="V196" i="70"/>
  <c r="V192" i="67"/>
  <c r="V135" i="70"/>
  <c r="V135" i="30"/>
  <c r="R175" i="70"/>
  <c r="S175" i="70" s="1"/>
  <c r="R128" i="69"/>
  <c r="S128" i="69" s="1"/>
  <c r="P217" i="30"/>
  <c r="R141" i="30"/>
  <c r="S141" i="30" s="1"/>
  <c r="P217" i="71"/>
  <c r="R141" i="71"/>
  <c r="S141" i="71" s="1"/>
  <c r="R149" i="71"/>
  <c r="S149" i="71" s="1"/>
  <c r="P225" i="71"/>
  <c r="P221" i="70"/>
  <c r="R145" i="70"/>
  <c r="S145" i="70" s="1"/>
  <c r="P223" i="69"/>
  <c r="R147" i="69"/>
  <c r="S147" i="69" s="1"/>
  <c r="R158" i="69"/>
  <c r="S158" i="69" s="1"/>
  <c r="P219" i="69"/>
  <c r="R143" i="69"/>
  <c r="S143" i="69" s="1"/>
  <c r="P220" i="71"/>
  <c r="R144" i="71"/>
  <c r="S144" i="71" s="1"/>
  <c r="R173" i="69"/>
  <c r="S173" i="69" s="1"/>
  <c r="R174" i="71"/>
  <c r="S174" i="71" s="1"/>
  <c r="R173" i="30"/>
  <c r="S173" i="30" s="1"/>
  <c r="P137" i="30"/>
  <c r="P152" i="69"/>
  <c r="R152" i="69" s="1"/>
  <c r="S152" i="69" s="1"/>
  <c r="R154" i="69"/>
  <c r="S154" i="69" s="1"/>
  <c r="P220" i="70"/>
  <c r="R144" i="70"/>
  <c r="S144" i="70" s="1"/>
  <c r="P214" i="68"/>
  <c r="R138" i="68"/>
  <c r="S138" i="68" s="1"/>
  <c r="P137" i="68"/>
  <c r="P221" i="30"/>
  <c r="R145" i="30"/>
  <c r="S145" i="30" s="1"/>
  <c r="P137" i="67"/>
  <c r="P226" i="71"/>
  <c r="R150" i="71"/>
  <c r="S150" i="71" s="1"/>
  <c r="P225" i="67"/>
  <c r="R149" i="67"/>
  <c r="S149" i="67" s="1"/>
  <c r="R174" i="70"/>
  <c r="S174" i="70" s="1"/>
  <c r="P214" i="71"/>
  <c r="P137" i="71"/>
  <c r="R138" i="71"/>
  <c r="S138" i="71" s="1"/>
  <c r="R158" i="30"/>
  <c r="S158" i="30" s="1"/>
  <c r="R156" i="70"/>
  <c r="S156" i="70" s="1"/>
  <c r="R154" i="70"/>
  <c r="S154" i="70" s="1"/>
  <c r="P224" i="71"/>
  <c r="R148" i="71"/>
  <c r="S148" i="71" s="1"/>
  <c r="R173" i="68"/>
  <c r="S173" i="68" s="1"/>
  <c r="P226" i="68"/>
  <c r="R150" i="68"/>
  <c r="S150" i="68" s="1"/>
  <c r="P224" i="68"/>
  <c r="R148" i="68"/>
  <c r="S148" i="68" s="1"/>
  <c r="P222" i="68"/>
  <c r="R146" i="68"/>
  <c r="S146" i="68" s="1"/>
  <c r="P225" i="30"/>
  <c r="R149" i="30"/>
  <c r="S149" i="30" s="1"/>
  <c r="P216" i="67"/>
  <c r="R140" i="67"/>
  <c r="S140" i="67" s="1"/>
  <c r="R138" i="69"/>
  <c r="S138" i="69" s="1"/>
  <c r="P214" i="69"/>
  <c r="P137" i="69"/>
  <c r="P222" i="69"/>
  <c r="R146" i="69"/>
  <c r="S146" i="69" s="1"/>
  <c r="R153" i="67"/>
  <c r="S153" i="67" s="1"/>
  <c r="P226" i="70"/>
  <c r="R150" i="70"/>
  <c r="S150" i="70" s="1"/>
  <c r="P224" i="70"/>
  <c r="R148" i="70"/>
  <c r="S148" i="70" s="1"/>
  <c r="R172" i="67"/>
  <c r="S172" i="67" s="1"/>
  <c r="P170" i="67"/>
  <c r="R170" i="67" s="1"/>
  <c r="S170" i="67" s="1"/>
  <c r="R173" i="70"/>
  <c r="S173" i="70" s="1"/>
  <c r="R172" i="70"/>
  <c r="S172" i="70" s="1"/>
  <c r="R174" i="30"/>
  <c r="S174" i="30" s="1"/>
  <c r="P216" i="68"/>
  <c r="R140" i="68"/>
  <c r="S140" i="68" s="1"/>
  <c r="R153" i="68"/>
  <c r="S153" i="68" s="1"/>
  <c r="P225" i="68"/>
  <c r="R149" i="68"/>
  <c r="S149" i="68" s="1"/>
  <c r="R154" i="68"/>
  <c r="S154" i="68" s="1"/>
  <c r="P215" i="68"/>
  <c r="R139" i="68"/>
  <c r="S139" i="68" s="1"/>
  <c r="R157" i="68"/>
  <c r="S157" i="68" s="1"/>
  <c r="P223" i="68"/>
  <c r="R147" i="68"/>
  <c r="S147" i="68" s="1"/>
  <c r="R158" i="68"/>
  <c r="S158" i="68" s="1"/>
  <c r="R143" i="71"/>
  <c r="S143" i="71" s="1"/>
  <c r="P219" i="71"/>
  <c r="P216" i="30"/>
  <c r="R140" i="30"/>
  <c r="S140" i="30" s="1"/>
  <c r="R154" i="30"/>
  <c r="S154" i="30" s="1"/>
  <c r="P223" i="30"/>
  <c r="R147" i="30"/>
  <c r="S147" i="30" s="1"/>
  <c r="P224" i="67"/>
  <c r="R148" i="67"/>
  <c r="S148" i="67" s="1"/>
  <c r="R139" i="67"/>
  <c r="S139" i="67" s="1"/>
  <c r="P215" i="67"/>
  <c r="P218" i="69"/>
  <c r="R142" i="69"/>
  <c r="S142" i="69" s="1"/>
  <c r="P222" i="67"/>
  <c r="R146" i="67"/>
  <c r="S146" i="67" s="1"/>
  <c r="R155" i="67"/>
  <c r="S155" i="67" s="1"/>
  <c r="P219" i="70"/>
  <c r="R143" i="70"/>
  <c r="S143" i="70" s="1"/>
  <c r="P215" i="71"/>
  <c r="R139" i="71"/>
  <c r="S139" i="71" s="1"/>
  <c r="P223" i="71"/>
  <c r="R147" i="71"/>
  <c r="S147" i="71" s="1"/>
  <c r="P214" i="70"/>
  <c r="P137" i="70"/>
  <c r="R138" i="70"/>
  <c r="S138" i="70" s="1"/>
  <c r="P222" i="71"/>
  <c r="R146" i="71"/>
  <c r="S146" i="71" s="1"/>
  <c r="R157" i="71"/>
  <c r="S157" i="71" s="1"/>
  <c r="P225" i="69"/>
  <c r="R149" i="69"/>
  <c r="S149" i="69" s="1"/>
  <c r="R175" i="30"/>
  <c r="S175" i="30" s="1"/>
  <c r="R172" i="69"/>
  <c r="S172" i="69" s="1"/>
  <c r="P220" i="68"/>
  <c r="R144" i="68"/>
  <c r="S144" i="68" s="1"/>
  <c r="P221" i="68"/>
  <c r="R145" i="68"/>
  <c r="S145" i="68" s="1"/>
  <c r="P152" i="68"/>
  <c r="R152" i="68" s="1"/>
  <c r="S152" i="68" s="1"/>
  <c r="P218" i="30"/>
  <c r="R142" i="30"/>
  <c r="S142" i="30" s="1"/>
  <c r="R155" i="30"/>
  <c r="S155" i="30" s="1"/>
  <c r="P219" i="30"/>
  <c r="R143" i="30"/>
  <c r="S143" i="30" s="1"/>
  <c r="P152" i="30"/>
  <c r="R152" i="30" s="1"/>
  <c r="S152" i="30" s="1"/>
  <c r="R153" i="30"/>
  <c r="S153" i="30" s="1"/>
  <c r="R156" i="67"/>
  <c r="S156" i="67" s="1"/>
  <c r="P223" i="67"/>
  <c r="R147" i="67"/>
  <c r="S147" i="67" s="1"/>
  <c r="P226" i="67"/>
  <c r="R150" i="67"/>
  <c r="S150" i="67" s="1"/>
  <c r="P215" i="70"/>
  <c r="R139" i="70"/>
  <c r="S139" i="70" s="1"/>
  <c r="R154" i="71"/>
  <c r="S154" i="71" s="1"/>
  <c r="R142" i="71"/>
  <c r="S142" i="71" s="1"/>
  <c r="P218" i="71"/>
  <c r="R158" i="71"/>
  <c r="S158" i="71" s="1"/>
  <c r="P170" i="30"/>
  <c r="R170" i="30" s="1"/>
  <c r="S170" i="30" s="1"/>
  <c r="R172" i="30"/>
  <c r="S172" i="30" s="1"/>
  <c r="R175" i="71"/>
  <c r="S175" i="71" s="1"/>
  <c r="R153" i="71"/>
  <c r="S153" i="71" s="1"/>
  <c r="P152" i="71"/>
  <c r="R152" i="71" s="1"/>
  <c r="S152" i="71" s="1"/>
  <c r="P222" i="30"/>
  <c r="R146" i="30"/>
  <c r="S146" i="30" s="1"/>
  <c r="R157" i="67"/>
  <c r="S157" i="67" s="1"/>
  <c r="P221" i="69"/>
  <c r="R145" i="69"/>
  <c r="S145" i="69" s="1"/>
  <c r="R153" i="69"/>
  <c r="S153" i="69" s="1"/>
  <c r="R140" i="69"/>
  <c r="S140" i="69" s="1"/>
  <c r="P216" i="69"/>
  <c r="P216" i="70"/>
  <c r="R140" i="70"/>
  <c r="S140" i="70" s="1"/>
  <c r="P223" i="70"/>
  <c r="R147" i="70"/>
  <c r="S147" i="70" s="1"/>
  <c r="R156" i="71"/>
  <c r="S156" i="71" s="1"/>
  <c r="R155" i="71"/>
  <c r="S155" i="71" s="1"/>
  <c r="R172" i="68"/>
  <c r="S172" i="68" s="1"/>
  <c r="R173" i="67"/>
  <c r="S173" i="67" s="1"/>
  <c r="P219" i="68"/>
  <c r="R143" i="68"/>
  <c r="S143" i="68" s="1"/>
  <c r="P216" i="71"/>
  <c r="R140" i="71"/>
  <c r="S140" i="71" s="1"/>
  <c r="R157" i="30"/>
  <c r="S157" i="30" s="1"/>
  <c r="R156" i="30"/>
  <c r="S156" i="30" s="1"/>
  <c r="P220" i="30"/>
  <c r="R144" i="30"/>
  <c r="S144" i="30" s="1"/>
  <c r="P214" i="30"/>
  <c r="R138" i="30"/>
  <c r="S138" i="30" s="1"/>
  <c r="P219" i="67"/>
  <c r="R143" i="67"/>
  <c r="S143" i="67" s="1"/>
  <c r="R158" i="67"/>
  <c r="S158" i="67" s="1"/>
  <c r="P220" i="69"/>
  <c r="R144" i="69"/>
  <c r="S144" i="69" s="1"/>
  <c r="R157" i="69"/>
  <c r="S157" i="69" s="1"/>
  <c r="P217" i="70"/>
  <c r="R141" i="70"/>
  <c r="S141" i="70" s="1"/>
  <c r="R157" i="70"/>
  <c r="S157" i="70" s="1"/>
  <c r="P225" i="70"/>
  <c r="R149" i="70"/>
  <c r="S149" i="70" s="1"/>
  <c r="R174" i="67"/>
  <c r="S174" i="67" s="1"/>
  <c r="P218" i="68"/>
  <c r="R142" i="68"/>
  <c r="S142" i="68" s="1"/>
  <c r="R156" i="68"/>
  <c r="S156" i="68" s="1"/>
  <c r="P217" i="67"/>
  <c r="R141" i="67"/>
  <c r="S141" i="67" s="1"/>
  <c r="P226" i="30"/>
  <c r="R150" i="30"/>
  <c r="S150" i="30" s="1"/>
  <c r="P218" i="67"/>
  <c r="R142" i="67"/>
  <c r="S142" i="67" s="1"/>
  <c r="P222" i="70"/>
  <c r="R146" i="70"/>
  <c r="S146" i="70" s="1"/>
  <c r="R142" i="70"/>
  <c r="S142" i="70" s="1"/>
  <c r="P218" i="70"/>
  <c r="P221" i="71"/>
  <c r="R145" i="71"/>
  <c r="S145" i="71" s="1"/>
  <c r="P224" i="30"/>
  <c r="R148" i="30"/>
  <c r="S148" i="30" s="1"/>
  <c r="P221" i="67"/>
  <c r="R145" i="67"/>
  <c r="S145" i="67" s="1"/>
  <c r="P224" i="69"/>
  <c r="R148" i="69"/>
  <c r="S148" i="69" s="1"/>
  <c r="R156" i="69"/>
  <c r="S156" i="69" s="1"/>
  <c r="P215" i="69"/>
  <c r="R139" i="69"/>
  <c r="S139" i="69" s="1"/>
  <c r="P214" i="67"/>
  <c r="R138" i="67"/>
  <c r="S138" i="67" s="1"/>
  <c r="R150" i="69"/>
  <c r="S150" i="69" s="1"/>
  <c r="P226" i="69"/>
  <c r="P217" i="69"/>
  <c r="R141" i="69"/>
  <c r="S141" i="69" s="1"/>
  <c r="R155" i="70"/>
  <c r="S155" i="70" s="1"/>
  <c r="P152" i="70"/>
  <c r="R152" i="70" s="1"/>
  <c r="S152" i="70" s="1"/>
  <c r="R153" i="70"/>
  <c r="S153" i="70" s="1"/>
  <c r="R158" i="70"/>
  <c r="S158" i="70" s="1"/>
  <c r="R74" i="71"/>
  <c r="S74" i="71" s="1"/>
  <c r="R127" i="70"/>
  <c r="S127" i="70" s="1"/>
  <c r="R67" i="70"/>
  <c r="S67" i="70" s="1"/>
  <c r="R21" i="69"/>
  <c r="S21" i="69" s="1"/>
  <c r="R11" i="69"/>
  <c r="S11" i="69" s="1"/>
  <c r="R38" i="69"/>
  <c r="S38" i="69" s="1"/>
  <c r="R162" i="69"/>
  <c r="S162" i="69" s="1"/>
  <c r="R14" i="69"/>
  <c r="S14" i="69" s="1"/>
  <c r="P89" i="69"/>
  <c r="Q39" i="69" s="1"/>
  <c r="R67" i="69"/>
  <c r="S67" i="69" s="1"/>
  <c r="R28" i="69"/>
  <c r="S28" i="69" s="1"/>
  <c r="R12" i="69"/>
  <c r="S12" i="69" s="1"/>
  <c r="P94" i="69"/>
  <c r="Q44" i="69" s="1"/>
  <c r="R19" i="69"/>
  <c r="S19" i="69" s="1"/>
  <c r="R17" i="69"/>
  <c r="S17" i="69" s="1"/>
  <c r="P88" i="69"/>
  <c r="Q13" i="69" s="1"/>
  <c r="R13" i="69"/>
  <c r="S13" i="69" s="1"/>
  <c r="P60" i="69"/>
  <c r="R23" i="69"/>
  <c r="S23" i="69" s="1"/>
  <c r="P98" i="69"/>
  <c r="Q23" i="69" s="1"/>
  <c r="R29" i="69"/>
  <c r="S29" i="69" s="1"/>
  <c r="R22" i="69"/>
  <c r="S22" i="69" s="1"/>
  <c r="R25" i="69"/>
  <c r="S25" i="69" s="1"/>
  <c r="R24" i="69"/>
  <c r="S24" i="69" s="1"/>
  <c r="R16" i="69"/>
  <c r="S16" i="69" s="1"/>
  <c r="R44" i="69"/>
  <c r="S44" i="69" s="1"/>
  <c r="R68" i="69"/>
  <c r="S68" i="69" s="1"/>
  <c r="P91" i="69"/>
  <c r="Q16" i="69" s="1"/>
  <c r="R39" i="69"/>
  <c r="S39" i="69" s="1"/>
  <c r="R61" i="69"/>
  <c r="S61" i="69" s="1"/>
  <c r="R40" i="69"/>
  <c r="S40" i="69" s="1"/>
  <c r="R64" i="69"/>
  <c r="S64" i="69" s="1"/>
  <c r="R69" i="69"/>
  <c r="S69" i="69" s="1"/>
  <c r="R47" i="69"/>
  <c r="S47" i="69" s="1"/>
  <c r="P100" i="69"/>
  <c r="R73" i="69"/>
  <c r="S73" i="69" s="1"/>
  <c r="R51" i="69"/>
  <c r="S51" i="69" s="1"/>
  <c r="R50" i="69"/>
  <c r="S50" i="69" s="1"/>
  <c r="Q124" i="69"/>
  <c r="R124" i="69"/>
  <c r="S124" i="69" s="1"/>
  <c r="R74" i="69"/>
  <c r="S74" i="69" s="1"/>
  <c r="Q119" i="69"/>
  <c r="R119" i="69"/>
  <c r="S119" i="69" s="1"/>
  <c r="R48" i="69"/>
  <c r="S48" i="69" s="1"/>
  <c r="Q126" i="69"/>
  <c r="R126" i="69"/>
  <c r="S126" i="69" s="1"/>
  <c r="V196" i="68"/>
  <c r="W196" i="68"/>
  <c r="X196" i="68" s="1"/>
  <c r="V170" i="68"/>
  <c r="V232" i="68"/>
  <c r="W232" i="68"/>
  <c r="X232" i="68" s="1"/>
  <c r="V232" i="69"/>
  <c r="W232" i="69"/>
  <c r="X232" i="69" s="1"/>
  <c r="W233" i="68"/>
  <c r="X233" i="68" s="1"/>
  <c r="V233" i="68"/>
  <c r="V192" i="69"/>
  <c r="W196" i="69"/>
  <c r="X196" i="69" s="1"/>
  <c r="V196" i="69"/>
  <c r="U168" i="68"/>
  <c r="W133" i="68"/>
  <c r="X133" i="68" s="1"/>
  <c r="V122" i="68"/>
  <c r="V137" i="68"/>
  <c r="V135" i="68" s="1"/>
  <c r="V137" i="69"/>
  <c r="V135" i="69" s="1"/>
  <c r="V133" i="69"/>
  <c r="U168" i="69"/>
  <c r="W133" i="69"/>
  <c r="X133" i="69" s="1"/>
  <c r="V122" i="69"/>
  <c r="V233" i="67"/>
  <c r="W233" i="67"/>
  <c r="X233" i="67" s="1"/>
  <c r="W168" i="71"/>
  <c r="X168" i="71" s="1"/>
  <c r="U177" i="71"/>
  <c r="U234" i="71"/>
  <c r="V168" i="71"/>
  <c r="W168" i="67"/>
  <c r="X168" i="67" s="1"/>
  <c r="U234" i="67"/>
  <c r="U177" i="67"/>
  <c r="V168" i="67"/>
  <c r="V193" i="69"/>
  <c r="V194" i="69"/>
  <c r="V170" i="69"/>
  <c r="V194" i="68"/>
  <c r="V152" i="69"/>
  <c r="V152" i="68"/>
  <c r="V133" i="68"/>
  <c r="U233" i="69"/>
  <c r="W135" i="69"/>
  <c r="X135" i="69" s="1"/>
  <c r="V125" i="69"/>
  <c r="U234" i="30"/>
  <c r="U177" i="30"/>
  <c r="W168" i="30"/>
  <c r="X168" i="30" s="1"/>
  <c r="V168" i="30"/>
  <c r="V192" i="68"/>
  <c r="W168" i="70"/>
  <c r="X168" i="70" s="1"/>
  <c r="U177" i="70"/>
  <c r="U234" i="70"/>
  <c r="V168" i="70"/>
  <c r="V193" i="68"/>
  <c r="Q64" i="69" l="1"/>
  <c r="P20" i="69"/>
  <c r="P92" i="69"/>
  <c r="Q17" i="69" s="1"/>
  <c r="Q112" i="69"/>
  <c r="R112" i="69"/>
  <c r="S112" i="69" s="1"/>
  <c r="P170" i="68"/>
  <c r="R170" i="68" s="1"/>
  <c r="S170" i="68" s="1"/>
  <c r="Q48" i="69"/>
  <c r="P170" i="70"/>
  <c r="R170" i="70" s="1"/>
  <c r="S170" i="70" s="1"/>
  <c r="Q73" i="69"/>
  <c r="W233" i="71"/>
  <c r="X233" i="71" s="1"/>
  <c r="V233" i="71"/>
  <c r="W233" i="70"/>
  <c r="X233" i="70" s="1"/>
  <c r="V233" i="70"/>
  <c r="P170" i="69"/>
  <c r="R170" i="69" s="1"/>
  <c r="S170" i="69" s="1"/>
  <c r="R52" i="69"/>
  <c r="S52" i="69" s="1"/>
  <c r="R72" i="69"/>
  <c r="S72" i="69" s="1"/>
  <c r="R166" i="69"/>
  <c r="S166" i="69" s="1"/>
  <c r="R122" i="69"/>
  <c r="S122" i="69" s="1"/>
  <c r="R76" i="69"/>
  <c r="S76" i="69" s="1"/>
  <c r="R79" i="69"/>
  <c r="S79" i="69" s="1"/>
  <c r="R125" i="69"/>
  <c r="S125" i="69" s="1"/>
  <c r="R20" i="69"/>
  <c r="S20" i="69" s="1"/>
  <c r="Q100" i="69"/>
  <c r="R100" i="69"/>
  <c r="S100" i="69" s="1"/>
  <c r="Q25" i="69"/>
  <c r="Q50" i="69"/>
  <c r="R60" i="69"/>
  <c r="S60" i="69" s="1"/>
  <c r="R39" i="68"/>
  <c r="S39" i="68" s="1"/>
  <c r="R40" i="70"/>
  <c r="S40" i="70" s="1"/>
  <c r="R224" i="69"/>
  <c r="S224" i="69" s="1"/>
  <c r="R220" i="69"/>
  <c r="S220" i="69" s="1"/>
  <c r="R44" i="71"/>
  <c r="S44" i="71" s="1"/>
  <c r="R222" i="30"/>
  <c r="S222" i="30" s="1"/>
  <c r="R137" i="71"/>
  <c r="S137" i="71" s="1"/>
  <c r="R163" i="67"/>
  <c r="S163" i="67" s="1"/>
  <c r="P35" i="69"/>
  <c r="R36" i="69"/>
  <c r="S36" i="69" s="1"/>
  <c r="P97" i="69"/>
  <c r="Q116" i="69"/>
  <c r="R116" i="69"/>
  <c r="S116" i="69" s="1"/>
  <c r="R18" i="69"/>
  <c r="S18" i="69" s="1"/>
  <c r="P93" i="69"/>
  <c r="Q18" i="69" s="1"/>
  <c r="Q117" i="30"/>
  <c r="R117" i="30"/>
  <c r="S117" i="30" s="1"/>
  <c r="R25" i="68"/>
  <c r="S25" i="68" s="1"/>
  <c r="R29" i="68"/>
  <c r="S29" i="68" s="1"/>
  <c r="R128" i="68"/>
  <c r="S128" i="68" s="1"/>
  <c r="R27" i="70"/>
  <c r="S27" i="70" s="1"/>
  <c r="R11" i="70"/>
  <c r="S11" i="70" s="1"/>
  <c r="R121" i="70"/>
  <c r="S121" i="70" s="1"/>
  <c r="Q121" i="70"/>
  <c r="R64" i="71"/>
  <c r="S64" i="71" s="1"/>
  <c r="R69" i="71"/>
  <c r="S69" i="71" s="1"/>
  <c r="R125" i="71"/>
  <c r="S125" i="71" s="1"/>
  <c r="R219" i="30"/>
  <c r="S219" i="30" s="1"/>
  <c r="R214" i="71"/>
  <c r="S214" i="71" s="1"/>
  <c r="P228" i="71"/>
  <c r="R62" i="68"/>
  <c r="S62" i="68" s="1"/>
  <c r="R37" i="68"/>
  <c r="S37" i="68" s="1"/>
  <c r="R23" i="70"/>
  <c r="S23" i="70" s="1"/>
  <c r="R24" i="70"/>
  <c r="S24" i="70" s="1"/>
  <c r="R125" i="70"/>
  <c r="S125" i="70" s="1"/>
  <c r="R74" i="70"/>
  <c r="S74" i="70" s="1"/>
  <c r="R137" i="67"/>
  <c r="S137" i="67" s="1"/>
  <c r="P208" i="69"/>
  <c r="R94" i="69"/>
  <c r="S94" i="69" s="1"/>
  <c r="Q94" i="69"/>
  <c r="P86" i="69"/>
  <c r="Q63" i="69"/>
  <c r="R88" i="69"/>
  <c r="S88" i="69" s="1"/>
  <c r="Q88" i="69"/>
  <c r="P202" i="69"/>
  <c r="P87" i="69"/>
  <c r="Q62" i="69" s="1"/>
  <c r="R63" i="30"/>
  <c r="S63" i="30" s="1"/>
  <c r="Q127" i="30"/>
  <c r="R127" i="30"/>
  <c r="S127" i="30" s="1"/>
  <c r="R16" i="70"/>
  <c r="S16" i="70" s="1"/>
  <c r="R78" i="70"/>
  <c r="S78" i="70" s="1"/>
  <c r="R223" i="67"/>
  <c r="S223" i="67" s="1"/>
  <c r="R27" i="69"/>
  <c r="S27" i="69" s="1"/>
  <c r="P94" i="30"/>
  <c r="Q44" i="30" s="1"/>
  <c r="R19" i="30"/>
  <c r="S19" i="30" s="1"/>
  <c r="R54" i="30"/>
  <c r="S54" i="30" s="1"/>
  <c r="R28" i="70"/>
  <c r="S28" i="70" s="1"/>
  <c r="R18" i="70"/>
  <c r="S18" i="70" s="1"/>
  <c r="R39" i="70"/>
  <c r="S39" i="70" s="1"/>
  <c r="P103" i="70"/>
  <c r="R218" i="67"/>
  <c r="S218" i="67" s="1"/>
  <c r="R154" i="67"/>
  <c r="S154" i="67" s="1"/>
  <c r="P152" i="67"/>
  <c r="R152" i="67" s="1"/>
  <c r="S152" i="67" s="1"/>
  <c r="R223" i="71"/>
  <c r="S223" i="71" s="1"/>
  <c r="R224" i="70"/>
  <c r="S224" i="70" s="1"/>
  <c r="Q67" i="69"/>
  <c r="P206" i="69"/>
  <c r="Q92" i="69"/>
  <c r="R26" i="30"/>
  <c r="S26" i="30" s="1"/>
  <c r="Q123" i="70"/>
  <c r="R123" i="70"/>
  <c r="S123" i="70" s="1"/>
  <c r="R75" i="69"/>
  <c r="S75" i="69" s="1"/>
  <c r="Q75" i="69"/>
  <c r="P164" i="69"/>
  <c r="R165" i="69"/>
  <c r="S165" i="69" s="1"/>
  <c r="Q66" i="69"/>
  <c r="R91" i="69"/>
  <c r="S91" i="69" s="1"/>
  <c r="Q91" i="69"/>
  <c r="P205" i="69"/>
  <c r="R205" i="69" s="1"/>
  <c r="S205" i="69" s="1"/>
  <c r="Q14" i="69"/>
  <c r="R89" i="69"/>
  <c r="S89" i="69" s="1"/>
  <c r="P203" i="69"/>
  <c r="Q89" i="69"/>
  <c r="P90" i="69"/>
  <c r="Q15" i="69" s="1"/>
  <c r="R15" i="69"/>
  <c r="S15" i="69" s="1"/>
  <c r="P104" i="30"/>
  <c r="R68" i="70"/>
  <c r="S68" i="70" s="1"/>
  <c r="R37" i="67"/>
  <c r="S37" i="67" s="1"/>
  <c r="R43" i="67"/>
  <c r="S43" i="67" s="1"/>
  <c r="R41" i="69"/>
  <c r="S41" i="69" s="1"/>
  <c r="Q41" i="69"/>
  <c r="R29" i="30"/>
  <c r="S29" i="30" s="1"/>
  <c r="P87" i="30"/>
  <c r="P103" i="68"/>
  <c r="Q28" i="68" s="1"/>
  <c r="R54" i="68"/>
  <c r="S54" i="68" s="1"/>
  <c r="R22" i="67"/>
  <c r="S22" i="67" s="1"/>
  <c r="R127" i="67"/>
  <c r="S127" i="67" s="1"/>
  <c r="R62" i="69"/>
  <c r="S62" i="69" s="1"/>
  <c r="R77" i="69"/>
  <c r="S77" i="69" s="1"/>
  <c r="Q98" i="69"/>
  <c r="R98" i="69"/>
  <c r="S98" i="69" s="1"/>
  <c r="R22" i="30"/>
  <c r="S22" i="30" s="1"/>
  <c r="R12" i="30"/>
  <c r="S12" i="30" s="1"/>
  <c r="R68" i="68"/>
  <c r="S68" i="68" s="1"/>
  <c r="R74" i="68"/>
  <c r="S74" i="68" s="1"/>
  <c r="R69" i="70"/>
  <c r="S69" i="70" s="1"/>
  <c r="R50" i="70"/>
  <c r="S50" i="70" s="1"/>
  <c r="Q69" i="69"/>
  <c r="Q42" i="69"/>
  <c r="R42" i="69"/>
  <c r="S42" i="69" s="1"/>
  <c r="Q19" i="69"/>
  <c r="P101" i="69"/>
  <c r="R26" i="69"/>
  <c r="S26" i="69" s="1"/>
  <c r="Q38" i="69"/>
  <c r="P10" i="69"/>
  <c r="R41" i="30"/>
  <c r="S41" i="30" s="1"/>
  <c r="R44" i="30"/>
  <c r="S44" i="30" s="1"/>
  <c r="P101" i="30"/>
  <c r="Q115" i="30"/>
  <c r="R115" i="30"/>
  <c r="S115" i="30" s="1"/>
  <c r="R28" i="68"/>
  <c r="S28" i="68" s="1"/>
  <c r="R166" i="70"/>
  <c r="S166" i="70" s="1"/>
  <c r="R49" i="70"/>
  <c r="S49" i="70" s="1"/>
  <c r="R155" i="68"/>
  <c r="S155" i="68" s="1"/>
  <c r="R218" i="69"/>
  <c r="S218" i="69" s="1"/>
  <c r="P220" i="67"/>
  <c r="R144" i="67"/>
  <c r="S144" i="67" s="1"/>
  <c r="R219" i="69"/>
  <c r="S219" i="69" s="1"/>
  <c r="R220" i="71"/>
  <c r="S220" i="71" s="1"/>
  <c r="R217" i="71"/>
  <c r="S217" i="71" s="1"/>
  <c r="R23" i="71"/>
  <c r="S23" i="71" s="1"/>
  <c r="R224" i="30"/>
  <c r="S224" i="30" s="1"/>
  <c r="R220" i="30"/>
  <c r="S220" i="30" s="1"/>
  <c r="R223" i="70"/>
  <c r="S223" i="70" s="1"/>
  <c r="R215" i="70"/>
  <c r="S215" i="70" s="1"/>
  <c r="R222" i="71"/>
  <c r="S222" i="71" s="1"/>
  <c r="R215" i="67"/>
  <c r="S215" i="67" s="1"/>
  <c r="R219" i="71"/>
  <c r="S219" i="71" s="1"/>
  <c r="R222" i="69"/>
  <c r="S222" i="69" s="1"/>
  <c r="R224" i="68"/>
  <c r="S224" i="68" s="1"/>
  <c r="R175" i="67"/>
  <c r="S175" i="67" s="1"/>
  <c r="R15" i="67"/>
  <c r="S15" i="67" s="1"/>
  <c r="R23" i="67"/>
  <c r="S23" i="67" s="1"/>
  <c r="R36" i="67"/>
  <c r="S36" i="67" s="1"/>
  <c r="R221" i="30"/>
  <c r="S221" i="30" s="1"/>
  <c r="R225" i="71"/>
  <c r="S225" i="71" s="1"/>
  <c r="R15" i="71"/>
  <c r="S15" i="71" s="1"/>
  <c r="R42" i="71"/>
  <c r="S42" i="71" s="1"/>
  <c r="R39" i="71"/>
  <c r="S39" i="71" s="1"/>
  <c r="R214" i="67"/>
  <c r="S214" i="67" s="1"/>
  <c r="R221" i="71"/>
  <c r="S221" i="71" s="1"/>
  <c r="R226" i="30"/>
  <c r="S226" i="30" s="1"/>
  <c r="R218" i="68"/>
  <c r="S218" i="68" s="1"/>
  <c r="R217" i="70"/>
  <c r="S217" i="70" s="1"/>
  <c r="R216" i="71"/>
  <c r="S216" i="71" s="1"/>
  <c r="R222" i="67"/>
  <c r="S222" i="67" s="1"/>
  <c r="R215" i="68"/>
  <c r="S215" i="68" s="1"/>
  <c r="R226" i="70"/>
  <c r="S226" i="70" s="1"/>
  <c r="R19" i="67"/>
  <c r="S19" i="67" s="1"/>
  <c r="R221" i="70"/>
  <c r="S221" i="70" s="1"/>
  <c r="R221" i="67"/>
  <c r="S221" i="67" s="1"/>
  <c r="R221" i="68"/>
  <c r="S221" i="68" s="1"/>
  <c r="R215" i="71"/>
  <c r="S215" i="71" s="1"/>
  <c r="R216" i="68"/>
  <c r="S216" i="68" s="1"/>
  <c r="Q128" i="69"/>
  <c r="R137" i="69"/>
  <c r="S137" i="69" s="1"/>
  <c r="R225" i="30"/>
  <c r="S225" i="30" s="1"/>
  <c r="R69" i="67"/>
  <c r="S69" i="67" s="1"/>
  <c r="R225" i="67"/>
  <c r="S225" i="67" s="1"/>
  <c r="R174" i="68"/>
  <c r="S174" i="68" s="1"/>
  <c r="R217" i="30"/>
  <c r="S217" i="30" s="1"/>
  <c r="R217" i="69"/>
  <c r="S217" i="69" s="1"/>
  <c r="R218" i="70"/>
  <c r="S218" i="70" s="1"/>
  <c r="R219" i="67"/>
  <c r="S219" i="67" s="1"/>
  <c r="R216" i="70"/>
  <c r="S216" i="70" s="1"/>
  <c r="R221" i="69"/>
  <c r="S221" i="69" s="1"/>
  <c r="R175" i="68"/>
  <c r="S175" i="68" s="1"/>
  <c r="Q127" i="70"/>
  <c r="R137" i="70"/>
  <c r="S137" i="70" s="1"/>
  <c r="R214" i="69"/>
  <c r="S214" i="69" s="1"/>
  <c r="P228" i="69"/>
  <c r="R224" i="71"/>
  <c r="S224" i="71" s="1"/>
  <c r="R62" i="67"/>
  <c r="S62" i="67" s="1"/>
  <c r="R173" i="71"/>
  <c r="S173" i="71" s="1"/>
  <c r="R175" i="69"/>
  <c r="S175" i="69" s="1"/>
  <c r="R223" i="69"/>
  <c r="S223" i="69" s="1"/>
  <c r="P90" i="71"/>
  <c r="R119" i="71"/>
  <c r="S119" i="71" s="1"/>
  <c r="Q119" i="71"/>
  <c r="R46" i="71"/>
  <c r="S46" i="71" s="1"/>
  <c r="R215" i="69"/>
  <c r="S215" i="69" s="1"/>
  <c r="R219" i="68"/>
  <c r="S219" i="68" s="1"/>
  <c r="R218" i="71"/>
  <c r="S218" i="71" s="1"/>
  <c r="P228" i="70"/>
  <c r="R214" i="70"/>
  <c r="S214" i="70" s="1"/>
  <c r="R224" i="67"/>
  <c r="S224" i="67" s="1"/>
  <c r="R216" i="30"/>
  <c r="S216" i="30" s="1"/>
  <c r="R64" i="67"/>
  <c r="S64" i="67" s="1"/>
  <c r="Q128" i="68"/>
  <c r="R137" i="68"/>
  <c r="S137" i="68" s="1"/>
  <c r="R155" i="69"/>
  <c r="S155" i="69" s="1"/>
  <c r="R67" i="71"/>
  <c r="S67" i="71" s="1"/>
  <c r="R226" i="69"/>
  <c r="S226" i="69" s="1"/>
  <c r="R216" i="69"/>
  <c r="S216" i="69" s="1"/>
  <c r="R226" i="67"/>
  <c r="S226" i="67" s="1"/>
  <c r="R218" i="30"/>
  <c r="S218" i="30" s="1"/>
  <c r="R220" i="68"/>
  <c r="S220" i="68" s="1"/>
  <c r="R225" i="69"/>
  <c r="S225" i="69" s="1"/>
  <c r="R66" i="67"/>
  <c r="S66" i="67" s="1"/>
  <c r="R44" i="67"/>
  <c r="S44" i="67" s="1"/>
  <c r="R73" i="67"/>
  <c r="S73" i="67" s="1"/>
  <c r="R174" i="69"/>
  <c r="S174" i="69" s="1"/>
  <c r="P91" i="71"/>
  <c r="Q16" i="71" s="1"/>
  <c r="R16" i="71"/>
  <c r="S16" i="71" s="1"/>
  <c r="R128" i="71"/>
  <c r="S128" i="71" s="1"/>
  <c r="R217" i="67"/>
  <c r="S217" i="67" s="1"/>
  <c r="R225" i="70"/>
  <c r="S225" i="70" s="1"/>
  <c r="R137" i="30"/>
  <c r="S137" i="30" s="1"/>
  <c r="R219" i="70"/>
  <c r="S219" i="70" s="1"/>
  <c r="R223" i="30"/>
  <c r="S223" i="30" s="1"/>
  <c r="R223" i="68"/>
  <c r="S223" i="68" s="1"/>
  <c r="R225" i="68"/>
  <c r="S225" i="68" s="1"/>
  <c r="R226" i="68"/>
  <c r="S226" i="68" s="1"/>
  <c r="R42" i="67"/>
  <c r="S42" i="67" s="1"/>
  <c r="R38" i="67"/>
  <c r="S38" i="67" s="1"/>
  <c r="R226" i="71"/>
  <c r="S226" i="71" s="1"/>
  <c r="R214" i="68"/>
  <c r="S214" i="68" s="1"/>
  <c r="P217" i="68"/>
  <c r="P228" i="68" s="1"/>
  <c r="R141" i="68"/>
  <c r="S141" i="68" s="1"/>
  <c r="R37" i="71"/>
  <c r="S37" i="71" s="1"/>
  <c r="R43" i="71"/>
  <c r="S43" i="71" s="1"/>
  <c r="R222" i="70"/>
  <c r="S222" i="70" s="1"/>
  <c r="R214" i="30"/>
  <c r="S214" i="30" s="1"/>
  <c r="R216" i="67"/>
  <c r="S216" i="67" s="1"/>
  <c r="R222" i="68"/>
  <c r="S222" i="68" s="1"/>
  <c r="R220" i="70"/>
  <c r="S220" i="70" s="1"/>
  <c r="P215" i="30"/>
  <c r="P228" i="30" s="1"/>
  <c r="R139" i="30"/>
  <c r="S139" i="30" s="1"/>
  <c r="P170" i="71"/>
  <c r="R170" i="71" s="1"/>
  <c r="S170" i="71" s="1"/>
  <c r="R172" i="71"/>
  <c r="S172" i="71" s="1"/>
  <c r="V234" i="30"/>
  <c r="W234" i="30"/>
  <c r="X234" i="30" s="1"/>
  <c r="V233" i="69"/>
  <c r="W233" i="69"/>
  <c r="X233" i="69" s="1"/>
  <c r="U235" i="67"/>
  <c r="W177" i="67"/>
  <c r="X177" i="67" s="1"/>
  <c r="V177" i="67"/>
  <c r="V234" i="67"/>
  <c r="W234" i="67"/>
  <c r="X234" i="67" s="1"/>
  <c r="W168" i="68"/>
  <c r="X168" i="68" s="1"/>
  <c r="U234" i="68"/>
  <c r="U177" i="68"/>
  <c r="V168" i="68"/>
  <c r="U177" i="69"/>
  <c r="U234" i="69"/>
  <c r="W168" i="69"/>
  <c r="X168" i="69" s="1"/>
  <c r="V168" i="69"/>
  <c r="V234" i="70"/>
  <c r="W234" i="70"/>
  <c r="X234" i="70" s="1"/>
  <c r="V234" i="71"/>
  <c r="W234" i="71"/>
  <c r="X234" i="71" s="1"/>
  <c r="U235" i="30"/>
  <c r="W177" i="30"/>
  <c r="X177" i="30" s="1"/>
  <c r="V177" i="30"/>
  <c r="U235" i="70"/>
  <c r="W177" i="70"/>
  <c r="X177" i="70" s="1"/>
  <c r="V177" i="70"/>
  <c r="W177" i="71"/>
  <c r="X177" i="71" s="1"/>
  <c r="U235" i="71"/>
  <c r="V177" i="71"/>
  <c r="R92" i="69" l="1"/>
  <c r="S92" i="69" s="1"/>
  <c r="Q19" i="30"/>
  <c r="P120" i="70"/>
  <c r="P98" i="70"/>
  <c r="P45" i="69"/>
  <c r="P97" i="30"/>
  <c r="P10" i="70"/>
  <c r="R10" i="70" s="1"/>
  <c r="S10" i="70" s="1"/>
  <c r="P45" i="71"/>
  <c r="P98" i="67"/>
  <c r="Q48" i="67" s="1"/>
  <c r="R127" i="69"/>
  <c r="S127" i="69" s="1"/>
  <c r="Q127" i="69"/>
  <c r="Q114" i="69"/>
  <c r="R114" i="69"/>
  <c r="S114" i="69" s="1"/>
  <c r="R78" i="69"/>
  <c r="S78" i="69" s="1"/>
  <c r="P102" i="70"/>
  <c r="Q102" i="70" s="1"/>
  <c r="Q117" i="69"/>
  <c r="R117" i="69"/>
  <c r="S117" i="69" s="1"/>
  <c r="Q129" i="69"/>
  <c r="R129" i="69"/>
  <c r="S129" i="69" s="1"/>
  <c r="P102" i="69"/>
  <c r="Q52" i="69" s="1"/>
  <c r="Q118" i="69"/>
  <c r="R118" i="69"/>
  <c r="S118" i="69" s="1"/>
  <c r="Q121" i="69"/>
  <c r="R121" i="69"/>
  <c r="S121" i="69" s="1"/>
  <c r="P120" i="69"/>
  <c r="P110" i="69"/>
  <c r="Q111" i="69"/>
  <c r="R111" i="69"/>
  <c r="S111" i="69" s="1"/>
  <c r="R71" i="69"/>
  <c r="S71" i="69" s="1"/>
  <c r="P70" i="69"/>
  <c r="Q113" i="69"/>
  <c r="R113" i="69"/>
  <c r="S113" i="69" s="1"/>
  <c r="P96" i="69"/>
  <c r="Q46" i="69" s="1"/>
  <c r="R46" i="69"/>
  <c r="S46" i="69" s="1"/>
  <c r="P97" i="67"/>
  <c r="R97" i="67" s="1"/>
  <c r="S97" i="67" s="1"/>
  <c r="P86" i="70"/>
  <c r="Q11" i="70" s="1"/>
  <c r="P103" i="69"/>
  <c r="Q53" i="69" s="1"/>
  <c r="R53" i="69"/>
  <c r="S53" i="69" s="1"/>
  <c r="R49" i="69"/>
  <c r="S49" i="69" s="1"/>
  <c r="P99" i="69"/>
  <c r="R115" i="69"/>
  <c r="S115" i="69" s="1"/>
  <c r="Q115" i="69"/>
  <c r="R54" i="69"/>
  <c r="S54" i="69" s="1"/>
  <c r="P104" i="69"/>
  <c r="Q54" i="69" s="1"/>
  <c r="R123" i="69"/>
  <c r="S123" i="69" s="1"/>
  <c r="Q123" i="69"/>
  <c r="Q73" i="67"/>
  <c r="Q120" i="70"/>
  <c r="R120" i="70"/>
  <c r="S120" i="70" s="1"/>
  <c r="R228" i="68"/>
  <c r="S228" i="68" s="1"/>
  <c r="Q103" i="70"/>
  <c r="R103" i="70"/>
  <c r="S103" i="70" s="1"/>
  <c r="Q78" i="70"/>
  <c r="Q28" i="70"/>
  <c r="Q98" i="70"/>
  <c r="R98" i="70"/>
  <c r="S98" i="70" s="1"/>
  <c r="Q23" i="70"/>
  <c r="Q113" i="71"/>
  <c r="R113" i="71"/>
  <c r="S113" i="71" s="1"/>
  <c r="P94" i="71"/>
  <c r="Q19" i="71" s="1"/>
  <c r="R19" i="71"/>
  <c r="S19" i="71" s="1"/>
  <c r="R220" i="67"/>
  <c r="S220" i="67" s="1"/>
  <c r="Q129" i="68"/>
  <c r="R129" i="68"/>
  <c r="S129" i="68" s="1"/>
  <c r="Q101" i="69"/>
  <c r="R101" i="69"/>
  <c r="S101" i="69" s="1"/>
  <c r="Q51" i="69"/>
  <c r="Q76" i="69"/>
  <c r="P96" i="70"/>
  <c r="Q21" i="70" s="1"/>
  <c r="R21" i="70"/>
  <c r="S21" i="70" s="1"/>
  <c r="P20" i="70"/>
  <c r="Q129" i="30"/>
  <c r="R129" i="30"/>
  <c r="S129" i="30" s="1"/>
  <c r="R44" i="68"/>
  <c r="S44" i="68" s="1"/>
  <c r="Q113" i="30"/>
  <c r="R113" i="30"/>
  <c r="S113" i="30" s="1"/>
  <c r="Q29" i="30"/>
  <c r="Q104" i="30"/>
  <c r="R104" i="30"/>
  <c r="S104" i="30" s="1"/>
  <c r="R73" i="30"/>
  <c r="S73" i="30" s="1"/>
  <c r="P102" i="30"/>
  <c r="Q27" i="30" s="1"/>
  <c r="R27" i="30"/>
  <c r="S27" i="30" s="1"/>
  <c r="P164" i="68"/>
  <c r="R165" i="68"/>
  <c r="S165" i="68" s="1"/>
  <c r="P89" i="30"/>
  <c r="Q39" i="30" s="1"/>
  <c r="R14" i="30"/>
  <c r="S14" i="30" s="1"/>
  <c r="R63" i="70"/>
  <c r="S63" i="70" s="1"/>
  <c r="R72" i="68"/>
  <c r="S72" i="68" s="1"/>
  <c r="P60" i="68"/>
  <c r="R60" i="68" s="1"/>
  <c r="S60" i="68" s="1"/>
  <c r="R65" i="68"/>
  <c r="S65" i="68" s="1"/>
  <c r="R13" i="70"/>
  <c r="S13" i="70" s="1"/>
  <c r="P88" i="70"/>
  <c r="Q63" i="70" s="1"/>
  <c r="P56" i="69"/>
  <c r="R35" i="69"/>
  <c r="S35" i="69" s="1"/>
  <c r="R166" i="71"/>
  <c r="S166" i="71" s="1"/>
  <c r="P91" i="30"/>
  <c r="Q66" i="30" s="1"/>
  <c r="R16" i="30"/>
  <c r="S16" i="30" s="1"/>
  <c r="P45" i="70"/>
  <c r="R46" i="70"/>
  <c r="S46" i="70" s="1"/>
  <c r="R75" i="30"/>
  <c r="S75" i="30" s="1"/>
  <c r="Q115" i="67"/>
  <c r="R115" i="67"/>
  <c r="S115" i="67" s="1"/>
  <c r="R68" i="67"/>
  <c r="S68" i="67" s="1"/>
  <c r="P92" i="67"/>
  <c r="R17" i="67"/>
  <c r="S17" i="67" s="1"/>
  <c r="R43" i="70"/>
  <c r="S43" i="70" s="1"/>
  <c r="R77" i="67"/>
  <c r="S77" i="67" s="1"/>
  <c r="Q123" i="68"/>
  <c r="R123" i="68"/>
  <c r="S123" i="68" s="1"/>
  <c r="Q26" i="30"/>
  <c r="Q101" i="30"/>
  <c r="R101" i="30"/>
  <c r="S101" i="30" s="1"/>
  <c r="Q112" i="30"/>
  <c r="R112" i="30"/>
  <c r="S112" i="30" s="1"/>
  <c r="P164" i="70"/>
  <c r="R165" i="70"/>
  <c r="S165" i="70" s="1"/>
  <c r="R37" i="70"/>
  <c r="S37" i="70" s="1"/>
  <c r="R64" i="68"/>
  <c r="S64" i="68" s="1"/>
  <c r="Q11" i="69"/>
  <c r="R86" i="69"/>
  <c r="S86" i="69" s="1"/>
  <c r="P200" i="69"/>
  <c r="Q86" i="69"/>
  <c r="P85" i="69"/>
  <c r="Q61" i="69"/>
  <c r="R66" i="71"/>
  <c r="S66" i="71" s="1"/>
  <c r="Q66" i="71"/>
  <c r="P87" i="71"/>
  <c r="Q62" i="71" s="1"/>
  <c r="R12" i="71"/>
  <c r="S12" i="71" s="1"/>
  <c r="Q112" i="70"/>
  <c r="R112" i="70"/>
  <c r="S112" i="70" s="1"/>
  <c r="Q126" i="68"/>
  <c r="R126" i="68"/>
  <c r="S126" i="68" s="1"/>
  <c r="R21" i="68"/>
  <c r="S21" i="68" s="1"/>
  <c r="P20" i="68"/>
  <c r="R20" i="68" s="1"/>
  <c r="S20" i="68" s="1"/>
  <c r="Q128" i="71"/>
  <c r="P89" i="71"/>
  <c r="Q14" i="71" s="1"/>
  <c r="R14" i="71"/>
  <c r="S14" i="71" s="1"/>
  <c r="Q119" i="70"/>
  <c r="R119" i="70"/>
  <c r="S119" i="70" s="1"/>
  <c r="Q115" i="68"/>
  <c r="R115" i="68"/>
  <c r="S115" i="68" s="1"/>
  <c r="R122" i="30"/>
  <c r="S122" i="30" s="1"/>
  <c r="R54" i="67"/>
  <c r="S54" i="67" s="1"/>
  <c r="Q123" i="71"/>
  <c r="R123" i="71"/>
  <c r="S123" i="71" s="1"/>
  <c r="R25" i="71"/>
  <c r="S25" i="71" s="1"/>
  <c r="P100" i="71"/>
  <c r="Q25" i="71" s="1"/>
  <c r="R14" i="67"/>
  <c r="S14" i="67" s="1"/>
  <c r="P89" i="67"/>
  <c r="Q39" i="67" s="1"/>
  <c r="Q118" i="71"/>
  <c r="R118" i="71"/>
  <c r="S118" i="71" s="1"/>
  <c r="P205" i="71"/>
  <c r="Q91" i="71"/>
  <c r="R91" i="71"/>
  <c r="S91" i="71" s="1"/>
  <c r="R111" i="67"/>
  <c r="S111" i="67" s="1"/>
  <c r="P110" i="67"/>
  <c r="Q111" i="67"/>
  <c r="R49" i="67"/>
  <c r="S49" i="67" s="1"/>
  <c r="R68" i="71"/>
  <c r="S68" i="71" s="1"/>
  <c r="R48" i="71"/>
  <c r="S48" i="71" s="1"/>
  <c r="R22" i="71"/>
  <c r="S22" i="71" s="1"/>
  <c r="P97" i="71"/>
  <c r="Q22" i="71" s="1"/>
  <c r="Q116" i="71"/>
  <c r="R116" i="71"/>
  <c r="S116" i="71" s="1"/>
  <c r="P161" i="67"/>
  <c r="R162" i="67"/>
  <c r="S162" i="67" s="1"/>
  <c r="Q103" i="68"/>
  <c r="R103" i="68"/>
  <c r="S103" i="68" s="1"/>
  <c r="Q72" i="30"/>
  <c r="R72" i="30"/>
  <c r="S72" i="30" s="1"/>
  <c r="R53" i="68"/>
  <c r="S53" i="68" s="1"/>
  <c r="Q53" i="68"/>
  <c r="Q47" i="30"/>
  <c r="R47" i="30"/>
  <c r="S47" i="30" s="1"/>
  <c r="Q119" i="68"/>
  <c r="R119" i="68"/>
  <c r="S119" i="68" s="1"/>
  <c r="R22" i="68"/>
  <c r="S22" i="68" s="1"/>
  <c r="P97" i="68"/>
  <c r="Q72" i="68" s="1"/>
  <c r="R125" i="30"/>
  <c r="S125" i="30" s="1"/>
  <c r="R66" i="70"/>
  <c r="S66" i="70" s="1"/>
  <c r="R166" i="68"/>
  <c r="S166" i="68" s="1"/>
  <c r="P88" i="30"/>
  <c r="Q38" i="30" s="1"/>
  <c r="R13" i="30"/>
  <c r="S13" i="30" s="1"/>
  <c r="P161" i="30"/>
  <c r="R162" i="30"/>
  <c r="S162" i="30" s="1"/>
  <c r="R79" i="70"/>
  <c r="S79" i="70" s="1"/>
  <c r="Q117" i="70"/>
  <c r="R117" i="70"/>
  <c r="S117" i="70" s="1"/>
  <c r="Q121" i="68"/>
  <c r="R121" i="68"/>
  <c r="S121" i="68" s="1"/>
  <c r="P120" i="68"/>
  <c r="P104" i="68"/>
  <c r="Q69" i="30"/>
  <c r="R69" i="30"/>
  <c r="S69" i="30" s="1"/>
  <c r="R51" i="71"/>
  <c r="S51" i="71" s="1"/>
  <c r="P101" i="70"/>
  <c r="Q76" i="70" s="1"/>
  <c r="R26" i="70"/>
  <c r="S26" i="70" s="1"/>
  <c r="R38" i="68"/>
  <c r="S38" i="68" s="1"/>
  <c r="P161" i="68"/>
  <c r="R162" i="68"/>
  <c r="S162" i="68" s="1"/>
  <c r="R228" i="30"/>
  <c r="S228" i="30" s="1"/>
  <c r="Q124" i="71"/>
  <c r="R124" i="71"/>
  <c r="S124" i="71" s="1"/>
  <c r="P86" i="71"/>
  <c r="Q61" i="71" s="1"/>
  <c r="P10" i="71"/>
  <c r="R11" i="71"/>
  <c r="S11" i="71" s="1"/>
  <c r="R62" i="71"/>
  <c r="S62" i="71" s="1"/>
  <c r="Q118" i="67"/>
  <c r="R118" i="67"/>
  <c r="S118" i="67" s="1"/>
  <c r="P99" i="67"/>
  <c r="Q24" i="67" s="1"/>
  <c r="R24" i="67"/>
  <c r="S24" i="67" s="1"/>
  <c r="R122" i="67"/>
  <c r="S122" i="67" s="1"/>
  <c r="R10" i="69"/>
  <c r="S10" i="69" s="1"/>
  <c r="P31" i="69"/>
  <c r="Q126" i="70"/>
  <c r="R126" i="70"/>
  <c r="S126" i="70" s="1"/>
  <c r="Q22" i="30"/>
  <c r="Q97" i="30"/>
  <c r="R97" i="30"/>
  <c r="S97" i="30" s="1"/>
  <c r="R215" i="30"/>
  <c r="S215" i="30" s="1"/>
  <c r="Q115" i="71"/>
  <c r="R115" i="71"/>
  <c r="S115" i="71" s="1"/>
  <c r="Q121" i="67"/>
  <c r="R121" i="67"/>
  <c r="S121" i="67" s="1"/>
  <c r="P120" i="67"/>
  <c r="Q126" i="67"/>
  <c r="R126" i="67"/>
  <c r="S126" i="67" s="1"/>
  <c r="R50" i="71"/>
  <c r="S50" i="71" s="1"/>
  <c r="Q124" i="67"/>
  <c r="R124" i="67"/>
  <c r="S124" i="67" s="1"/>
  <c r="R77" i="71"/>
  <c r="S77" i="71" s="1"/>
  <c r="P98" i="71"/>
  <c r="Q48" i="71" s="1"/>
  <c r="R162" i="70"/>
  <c r="S162" i="70" s="1"/>
  <c r="P161" i="70"/>
  <c r="Q124" i="68"/>
  <c r="R124" i="68"/>
  <c r="S124" i="68" s="1"/>
  <c r="Q121" i="30"/>
  <c r="P120" i="30"/>
  <c r="R121" i="30"/>
  <c r="S121" i="30" s="1"/>
  <c r="P93" i="30"/>
  <c r="Q43" i="30" s="1"/>
  <c r="R18" i="30"/>
  <c r="S18" i="30" s="1"/>
  <c r="Q124" i="70"/>
  <c r="R124" i="70"/>
  <c r="S124" i="70" s="1"/>
  <c r="Q114" i="68"/>
  <c r="R114" i="68"/>
  <c r="S114" i="68" s="1"/>
  <c r="R14" i="68"/>
  <c r="S14" i="68" s="1"/>
  <c r="P89" i="68"/>
  <c r="Q14" i="68" s="1"/>
  <c r="R76" i="70"/>
  <c r="S76" i="70" s="1"/>
  <c r="Q111" i="68"/>
  <c r="P110" i="68"/>
  <c r="R111" i="68"/>
  <c r="S111" i="68" s="1"/>
  <c r="Q124" i="30"/>
  <c r="R124" i="30"/>
  <c r="S124" i="30" s="1"/>
  <c r="R47" i="70"/>
  <c r="S47" i="70" s="1"/>
  <c r="Q79" i="30"/>
  <c r="R79" i="30"/>
  <c r="S79" i="30" s="1"/>
  <c r="P35" i="30"/>
  <c r="R36" i="30"/>
  <c r="S36" i="30" s="1"/>
  <c r="Q118" i="70"/>
  <c r="R118" i="70"/>
  <c r="S118" i="70" s="1"/>
  <c r="R67" i="68"/>
  <c r="S67" i="68" s="1"/>
  <c r="Q54" i="30"/>
  <c r="R75" i="68"/>
  <c r="S75" i="68" s="1"/>
  <c r="R49" i="68"/>
  <c r="S49" i="68" s="1"/>
  <c r="Q128" i="30"/>
  <c r="R128" i="30"/>
  <c r="S128" i="30" s="1"/>
  <c r="Q40" i="71"/>
  <c r="R40" i="71"/>
  <c r="S40" i="71" s="1"/>
  <c r="P89" i="70"/>
  <c r="Q64" i="70" s="1"/>
  <c r="R14" i="70"/>
  <c r="S14" i="70" s="1"/>
  <c r="Q126" i="30"/>
  <c r="R126" i="30"/>
  <c r="S126" i="30" s="1"/>
  <c r="P96" i="30"/>
  <c r="Q21" i="30" s="1"/>
  <c r="P20" i="30"/>
  <c r="R21" i="30"/>
  <c r="S21" i="30" s="1"/>
  <c r="R61" i="67"/>
  <c r="S61" i="67" s="1"/>
  <c r="P60" i="67"/>
  <c r="P103" i="71"/>
  <c r="Q28" i="71" s="1"/>
  <c r="R28" i="71"/>
  <c r="S28" i="71" s="1"/>
  <c r="P93" i="67"/>
  <c r="Q68" i="67" s="1"/>
  <c r="R18" i="67"/>
  <c r="S18" i="67" s="1"/>
  <c r="R29" i="71"/>
  <c r="S29" i="71" s="1"/>
  <c r="P104" i="71"/>
  <c r="Q79" i="71" s="1"/>
  <c r="R39" i="67"/>
  <c r="S39" i="67" s="1"/>
  <c r="P91" i="67"/>
  <c r="Q41" i="67" s="1"/>
  <c r="R16" i="67"/>
  <c r="S16" i="67" s="1"/>
  <c r="P102" i="71"/>
  <c r="Q27" i="71" s="1"/>
  <c r="R27" i="71"/>
  <c r="S27" i="71" s="1"/>
  <c r="Q72" i="67"/>
  <c r="R72" i="67"/>
  <c r="S72" i="67" s="1"/>
  <c r="R228" i="69"/>
  <c r="S228" i="69" s="1"/>
  <c r="Q129" i="71"/>
  <c r="R129" i="71"/>
  <c r="S129" i="71" s="1"/>
  <c r="R41" i="71"/>
  <c r="S41" i="71" s="1"/>
  <c r="Q41" i="71"/>
  <c r="Q112" i="67"/>
  <c r="R112" i="67"/>
  <c r="S112" i="67" s="1"/>
  <c r="R75" i="67"/>
  <c r="S75" i="67" s="1"/>
  <c r="P228" i="67"/>
  <c r="P101" i="71"/>
  <c r="Q51" i="71" s="1"/>
  <c r="R26" i="71"/>
  <c r="S26" i="71" s="1"/>
  <c r="R74" i="67"/>
  <c r="S74" i="67" s="1"/>
  <c r="P100" i="70"/>
  <c r="Q25" i="70" s="1"/>
  <c r="R25" i="70"/>
  <c r="S25" i="70" s="1"/>
  <c r="R77" i="68"/>
  <c r="S77" i="68" s="1"/>
  <c r="R38" i="70"/>
  <c r="S38" i="70" s="1"/>
  <c r="Q38" i="70"/>
  <c r="R64" i="70"/>
  <c r="S64" i="70" s="1"/>
  <c r="R39" i="30"/>
  <c r="S39" i="30" s="1"/>
  <c r="R53" i="67"/>
  <c r="S53" i="67" s="1"/>
  <c r="P88" i="68"/>
  <c r="Q38" i="68" s="1"/>
  <c r="R13" i="68"/>
  <c r="S13" i="68" s="1"/>
  <c r="R50" i="67"/>
  <c r="S50" i="67" s="1"/>
  <c r="P96" i="67"/>
  <c r="Q71" i="67" s="1"/>
  <c r="R21" i="67"/>
  <c r="S21" i="67" s="1"/>
  <c r="P20" i="67"/>
  <c r="P92" i="70"/>
  <c r="Q17" i="70" s="1"/>
  <c r="R17" i="70"/>
  <c r="S17" i="70" s="1"/>
  <c r="Q65" i="69"/>
  <c r="P204" i="69"/>
  <c r="Q90" i="69"/>
  <c r="R90" i="69"/>
  <c r="S90" i="69" s="1"/>
  <c r="Q40" i="69"/>
  <c r="R114" i="70"/>
  <c r="S114" i="70" s="1"/>
  <c r="Q114" i="70"/>
  <c r="P70" i="30"/>
  <c r="R71" i="30"/>
  <c r="S71" i="30" s="1"/>
  <c r="P104" i="70"/>
  <c r="Q29" i="70" s="1"/>
  <c r="R29" i="70"/>
  <c r="S29" i="70" s="1"/>
  <c r="P86" i="30"/>
  <c r="Q36" i="30" s="1"/>
  <c r="P10" i="30"/>
  <c r="R11" i="30"/>
  <c r="S11" i="30" s="1"/>
  <c r="Q127" i="67"/>
  <c r="R73" i="70"/>
  <c r="S73" i="70" s="1"/>
  <c r="Q73" i="70"/>
  <c r="P99" i="70"/>
  <c r="R40" i="68"/>
  <c r="S40" i="68" s="1"/>
  <c r="Q62" i="30"/>
  <c r="R62" i="30"/>
  <c r="S62" i="30" s="1"/>
  <c r="R41" i="68"/>
  <c r="S41" i="68" s="1"/>
  <c r="R48" i="70"/>
  <c r="S48" i="70" s="1"/>
  <c r="Q48" i="70"/>
  <c r="Q112" i="68"/>
  <c r="R112" i="68"/>
  <c r="S112" i="68" s="1"/>
  <c r="R38" i="30"/>
  <c r="S38" i="30" s="1"/>
  <c r="P60" i="71"/>
  <c r="R61" i="71"/>
  <c r="S61" i="71" s="1"/>
  <c r="R46" i="67"/>
  <c r="S46" i="67" s="1"/>
  <c r="P45" i="67"/>
  <c r="P120" i="71"/>
  <c r="Q121" i="71"/>
  <c r="R121" i="71"/>
  <c r="S121" i="71" s="1"/>
  <c r="R25" i="67"/>
  <c r="S25" i="67" s="1"/>
  <c r="P100" i="67"/>
  <c r="Q25" i="67" s="1"/>
  <c r="Q126" i="71"/>
  <c r="R126" i="71"/>
  <c r="S126" i="71" s="1"/>
  <c r="R76" i="71"/>
  <c r="S76" i="71" s="1"/>
  <c r="R52" i="67"/>
  <c r="S52" i="67" s="1"/>
  <c r="P35" i="71"/>
  <c r="R35" i="71" s="1"/>
  <c r="S35" i="71" s="1"/>
  <c r="R36" i="71"/>
  <c r="S36" i="71" s="1"/>
  <c r="Q36" i="71"/>
  <c r="Q76" i="30"/>
  <c r="R76" i="30"/>
  <c r="S76" i="30" s="1"/>
  <c r="R163" i="71"/>
  <c r="S163" i="71" s="1"/>
  <c r="Q123" i="30"/>
  <c r="R123" i="30"/>
  <c r="S123" i="30" s="1"/>
  <c r="R65" i="30"/>
  <c r="S65" i="30" s="1"/>
  <c r="Q117" i="67"/>
  <c r="R117" i="67"/>
  <c r="S117" i="67" s="1"/>
  <c r="Q111" i="70"/>
  <c r="R111" i="70"/>
  <c r="S111" i="70" s="1"/>
  <c r="P110" i="70"/>
  <c r="Q52" i="30"/>
  <c r="R52" i="30"/>
  <c r="S52" i="30" s="1"/>
  <c r="Q37" i="30"/>
  <c r="R37" i="30"/>
  <c r="S37" i="30" s="1"/>
  <c r="P164" i="67"/>
  <c r="R165" i="67"/>
  <c r="S165" i="67" s="1"/>
  <c r="P101" i="68"/>
  <c r="Q76" i="68" s="1"/>
  <c r="R76" i="68"/>
  <c r="S76" i="68" s="1"/>
  <c r="R15" i="68"/>
  <c r="S15" i="68" s="1"/>
  <c r="P90" i="68"/>
  <c r="Q15" i="68" s="1"/>
  <c r="R66" i="30"/>
  <c r="S66" i="30" s="1"/>
  <c r="R73" i="68"/>
  <c r="S73" i="68" s="1"/>
  <c r="R54" i="70"/>
  <c r="S54" i="70" s="1"/>
  <c r="P91" i="70"/>
  <c r="Q66" i="70" s="1"/>
  <c r="Q51" i="30"/>
  <c r="R51" i="30"/>
  <c r="S51" i="30" s="1"/>
  <c r="Q37" i="69"/>
  <c r="P201" i="69"/>
  <c r="Q87" i="69"/>
  <c r="R87" i="69"/>
  <c r="S87" i="69" s="1"/>
  <c r="Q12" i="69"/>
  <c r="R51" i="70"/>
  <c r="S51" i="70" s="1"/>
  <c r="Q51" i="70"/>
  <c r="R36" i="68"/>
  <c r="S36" i="68" s="1"/>
  <c r="P35" i="68"/>
  <c r="R228" i="71"/>
  <c r="S228" i="71" s="1"/>
  <c r="R51" i="68"/>
  <c r="S51" i="68" s="1"/>
  <c r="R128" i="70"/>
  <c r="S128" i="70" s="1"/>
  <c r="Q128" i="70"/>
  <c r="R63" i="67"/>
  <c r="S63" i="67" s="1"/>
  <c r="Q117" i="71"/>
  <c r="R117" i="71"/>
  <c r="S117" i="71" s="1"/>
  <c r="P35" i="67"/>
  <c r="R12" i="67"/>
  <c r="S12" i="67" s="1"/>
  <c r="P87" i="67"/>
  <c r="Q12" i="67" s="1"/>
  <c r="R53" i="71"/>
  <c r="S53" i="71" s="1"/>
  <c r="R18" i="71"/>
  <c r="S18" i="71" s="1"/>
  <c r="P93" i="71"/>
  <c r="R17" i="71"/>
  <c r="S17" i="71" s="1"/>
  <c r="P92" i="71"/>
  <c r="Q17" i="71" s="1"/>
  <c r="R79" i="67"/>
  <c r="S79" i="67" s="1"/>
  <c r="R41" i="67"/>
  <c r="S41" i="67" s="1"/>
  <c r="R47" i="71"/>
  <c r="S47" i="71" s="1"/>
  <c r="Q47" i="71"/>
  <c r="R78" i="71"/>
  <c r="S78" i="71" s="1"/>
  <c r="R42" i="70"/>
  <c r="S42" i="70" s="1"/>
  <c r="R127" i="68"/>
  <c r="S127" i="68" s="1"/>
  <c r="Q127" i="68"/>
  <c r="R48" i="30"/>
  <c r="S48" i="30" s="1"/>
  <c r="Q118" i="68"/>
  <c r="R118" i="68"/>
  <c r="S118" i="68" s="1"/>
  <c r="P96" i="68"/>
  <c r="Q71" i="68" s="1"/>
  <c r="R71" i="68"/>
  <c r="S71" i="68" s="1"/>
  <c r="P70" i="68"/>
  <c r="R63" i="68"/>
  <c r="S63" i="68" s="1"/>
  <c r="Q63" i="68"/>
  <c r="Q77" i="70"/>
  <c r="R77" i="70"/>
  <c r="S77" i="70" s="1"/>
  <c r="Q114" i="30"/>
  <c r="R114" i="30"/>
  <c r="S114" i="30" s="1"/>
  <c r="R66" i="68"/>
  <c r="S66" i="68" s="1"/>
  <c r="P110" i="30"/>
  <c r="Q111" i="30"/>
  <c r="R111" i="30"/>
  <c r="S111" i="30" s="1"/>
  <c r="R206" i="69"/>
  <c r="S206" i="69" s="1"/>
  <c r="Q52" i="70"/>
  <c r="R52" i="70"/>
  <c r="S52" i="70" s="1"/>
  <c r="R46" i="68"/>
  <c r="S46" i="68" s="1"/>
  <c r="P45" i="68"/>
  <c r="P92" i="68"/>
  <c r="Q42" i="68" s="1"/>
  <c r="R17" i="68"/>
  <c r="S17" i="68" s="1"/>
  <c r="P208" i="30"/>
  <c r="Q94" i="30"/>
  <c r="R94" i="30"/>
  <c r="S94" i="30" s="1"/>
  <c r="Q116" i="70"/>
  <c r="R116" i="70"/>
  <c r="S116" i="70" s="1"/>
  <c r="R79" i="68"/>
  <c r="S79" i="68" s="1"/>
  <c r="Q79" i="68"/>
  <c r="R43" i="30"/>
  <c r="S43" i="30" s="1"/>
  <c r="R208" i="69"/>
  <c r="S208" i="69" s="1"/>
  <c r="R47" i="68"/>
  <c r="S47" i="68" s="1"/>
  <c r="Q47" i="68"/>
  <c r="R166" i="30"/>
  <c r="S166" i="30" s="1"/>
  <c r="P60" i="30"/>
  <c r="R61" i="30"/>
  <c r="S61" i="30" s="1"/>
  <c r="R122" i="71"/>
  <c r="S122" i="71" s="1"/>
  <c r="R13" i="71"/>
  <c r="S13" i="71" s="1"/>
  <c r="P88" i="71"/>
  <c r="Q13" i="71" s="1"/>
  <c r="P87" i="68"/>
  <c r="Q12" i="68" s="1"/>
  <c r="R12" i="68"/>
  <c r="S12" i="68" s="1"/>
  <c r="P87" i="70"/>
  <c r="Q62" i="70" s="1"/>
  <c r="R12" i="70"/>
  <c r="S12" i="70" s="1"/>
  <c r="Q77" i="30"/>
  <c r="R77" i="30"/>
  <c r="S77" i="30" s="1"/>
  <c r="P100" i="30"/>
  <c r="R25" i="30"/>
  <c r="S25" i="30" s="1"/>
  <c r="Q113" i="67"/>
  <c r="R113" i="67"/>
  <c r="S113" i="67" s="1"/>
  <c r="P20" i="71"/>
  <c r="P96" i="71"/>
  <c r="R21" i="71"/>
  <c r="S21" i="71" s="1"/>
  <c r="R78" i="67"/>
  <c r="S78" i="67" s="1"/>
  <c r="R26" i="67"/>
  <c r="S26" i="67" s="1"/>
  <c r="P101" i="67"/>
  <c r="Q76" i="67" s="1"/>
  <c r="R45" i="71"/>
  <c r="S45" i="71" s="1"/>
  <c r="Q47" i="67"/>
  <c r="R47" i="67"/>
  <c r="S47" i="67" s="1"/>
  <c r="Q15" i="71"/>
  <c r="P204" i="71"/>
  <c r="Q90" i="71"/>
  <c r="R90" i="71"/>
  <c r="S90" i="71" s="1"/>
  <c r="R63" i="71"/>
  <c r="S63" i="71" s="1"/>
  <c r="P103" i="67"/>
  <c r="Q28" i="67" s="1"/>
  <c r="R28" i="67"/>
  <c r="S28" i="67" s="1"/>
  <c r="R38" i="71"/>
  <c r="S38" i="71" s="1"/>
  <c r="R72" i="71"/>
  <c r="S72" i="71" s="1"/>
  <c r="Q72" i="71"/>
  <c r="P10" i="67"/>
  <c r="P86" i="67"/>
  <c r="Q61" i="67" s="1"/>
  <c r="R11" i="67"/>
  <c r="S11" i="67" s="1"/>
  <c r="Q54" i="71"/>
  <c r="R54" i="71"/>
  <c r="S54" i="71" s="1"/>
  <c r="P99" i="71"/>
  <c r="Q24" i="71" s="1"/>
  <c r="R24" i="71"/>
  <c r="S24" i="71" s="1"/>
  <c r="R76" i="67"/>
  <c r="S76" i="67" s="1"/>
  <c r="Q119" i="67"/>
  <c r="R119" i="67"/>
  <c r="S119" i="67" s="1"/>
  <c r="P90" i="67"/>
  <c r="Q40" i="67" s="1"/>
  <c r="R65" i="67"/>
  <c r="S65" i="67" s="1"/>
  <c r="R48" i="68"/>
  <c r="S48" i="68" s="1"/>
  <c r="P99" i="30"/>
  <c r="Q49" i="30" s="1"/>
  <c r="R24" i="30"/>
  <c r="S24" i="30" s="1"/>
  <c r="R122" i="70"/>
  <c r="S122" i="70" s="1"/>
  <c r="P10" i="68"/>
  <c r="P86" i="68"/>
  <c r="Q11" i="68" s="1"/>
  <c r="R11" i="68"/>
  <c r="S11" i="68" s="1"/>
  <c r="Q12" i="30"/>
  <c r="P201" i="30"/>
  <c r="Q87" i="30"/>
  <c r="R87" i="30"/>
  <c r="S87" i="30" s="1"/>
  <c r="R128" i="67"/>
  <c r="S128" i="67" s="1"/>
  <c r="Q128" i="67"/>
  <c r="P91" i="68"/>
  <c r="Q16" i="68" s="1"/>
  <c r="R16" i="68"/>
  <c r="S16" i="68" s="1"/>
  <c r="Q118" i="30"/>
  <c r="R118" i="30"/>
  <c r="S118" i="30" s="1"/>
  <c r="Q115" i="70"/>
  <c r="R115" i="70"/>
  <c r="S115" i="70" s="1"/>
  <c r="P97" i="70"/>
  <c r="Q72" i="70" s="1"/>
  <c r="R22" i="70"/>
  <c r="S22" i="70" s="1"/>
  <c r="R42" i="68"/>
  <c r="S42" i="68" s="1"/>
  <c r="P92" i="30"/>
  <c r="Q67" i="30" s="1"/>
  <c r="R17" i="30"/>
  <c r="S17" i="30" s="1"/>
  <c r="R203" i="69"/>
  <c r="S203" i="69" s="1"/>
  <c r="R164" i="69"/>
  <c r="S164" i="69" s="1"/>
  <c r="R163" i="68"/>
  <c r="S163" i="68" s="1"/>
  <c r="Q53" i="70"/>
  <c r="R53" i="70"/>
  <c r="S53" i="70" s="1"/>
  <c r="P93" i="70"/>
  <c r="Q43" i="70" s="1"/>
  <c r="Q64" i="30"/>
  <c r="R64" i="30"/>
  <c r="S64" i="30" s="1"/>
  <c r="R69" i="68"/>
  <c r="S69" i="68" s="1"/>
  <c r="Q116" i="30"/>
  <c r="R116" i="30"/>
  <c r="S116" i="30" s="1"/>
  <c r="P45" i="30"/>
  <c r="Q46" i="30"/>
  <c r="R46" i="30"/>
  <c r="S46" i="30" s="1"/>
  <c r="R45" i="69"/>
  <c r="S45" i="69" s="1"/>
  <c r="R75" i="70"/>
  <c r="S75" i="70" s="1"/>
  <c r="Q47" i="69"/>
  <c r="Q97" i="69"/>
  <c r="R97" i="69"/>
  <c r="S97" i="69" s="1"/>
  <c r="Q72" i="69"/>
  <c r="Q22" i="69"/>
  <c r="Q113" i="68"/>
  <c r="R113" i="68"/>
  <c r="S113" i="68" s="1"/>
  <c r="R40" i="30"/>
  <c r="S40" i="30" s="1"/>
  <c r="P70" i="67"/>
  <c r="R71" i="67"/>
  <c r="S71" i="67" s="1"/>
  <c r="Q116" i="67"/>
  <c r="R116" i="67"/>
  <c r="S116" i="67" s="1"/>
  <c r="Q123" i="67"/>
  <c r="R123" i="67"/>
  <c r="S123" i="67" s="1"/>
  <c r="R228" i="70"/>
  <c r="S228" i="70" s="1"/>
  <c r="Q129" i="67"/>
  <c r="R129" i="67"/>
  <c r="S129" i="67" s="1"/>
  <c r="R52" i="71"/>
  <c r="S52" i="71" s="1"/>
  <c r="Q112" i="71"/>
  <c r="R112" i="71"/>
  <c r="S112" i="71" s="1"/>
  <c r="P94" i="67"/>
  <c r="R48" i="67"/>
  <c r="S48" i="67" s="1"/>
  <c r="P90" i="70"/>
  <c r="Q15" i="70" s="1"/>
  <c r="R15" i="70"/>
  <c r="S15" i="70" s="1"/>
  <c r="R67" i="30"/>
  <c r="S67" i="30" s="1"/>
  <c r="Q26" i="69"/>
  <c r="R53" i="30"/>
  <c r="S53" i="30" s="1"/>
  <c r="R40" i="67"/>
  <c r="S40" i="67" s="1"/>
  <c r="P88" i="67"/>
  <c r="Q63" i="67" s="1"/>
  <c r="R13" i="67"/>
  <c r="S13" i="67" s="1"/>
  <c r="R62" i="70"/>
  <c r="S62" i="70" s="1"/>
  <c r="P98" i="30"/>
  <c r="Q48" i="30" s="1"/>
  <c r="R23" i="30"/>
  <c r="S23" i="30" s="1"/>
  <c r="Q114" i="67"/>
  <c r="R114" i="67"/>
  <c r="S114" i="67" s="1"/>
  <c r="R125" i="68"/>
  <c r="S125" i="68" s="1"/>
  <c r="R49" i="30"/>
  <c r="S49" i="30" s="1"/>
  <c r="R122" i="68"/>
  <c r="S122" i="68" s="1"/>
  <c r="P164" i="30"/>
  <c r="R165" i="30"/>
  <c r="S165" i="30" s="1"/>
  <c r="R163" i="30"/>
  <c r="S163" i="30" s="1"/>
  <c r="P60" i="70"/>
  <c r="R61" i="70"/>
  <c r="S61" i="70" s="1"/>
  <c r="Q61" i="70"/>
  <c r="P94" i="70"/>
  <c r="Q44" i="70" s="1"/>
  <c r="R19" i="70"/>
  <c r="S19" i="70" s="1"/>
  <c r="Q119" i="30"/>
  <c r="R119" i="30"/>
  <c r="S119" i="30" s="1"/>
  <c r="R202" i="69"/>
  <c r="S202" i="69" s="1"/>
  <c r="R26" i="68"/>
  <c r="S26" i="68" s="1"/>
  <c r="P90" i="30"/>
  <c r="Q65" i="30" s="1"/>
  <c r="R15" i="30"/>
  <c r="S15" i="30" s="1"/>
  <c r="R71" i="70"/>
  <c r="S71" i="70" s="1"/>
  <c r="P70" i="70"/>
  <c r="Q71" i="70"/>
  <c r="P35" i="70"/>
  <c r="R36" i="70"/>
  <c r="S36" i="70" s="1"/>
  <c r="Q36" i="70"/>
  <c r="Q116" i="68"/>
  <c r="R116" i="68"/>
  <c r="S116" i="68" s="1"/>
  <c r="P103" i="30"/>
  <c r="Q78" i="30" s="1"/>
  <c r="R28" i="30"/>
  <c r="S28" i="30" s="1"/>
  <c r="Q36" i="69"/>
  <c r="P161" i="71"/>
  <c r="R162" i="71"/>
  <c r="S162" i="71" s="1"/>
  <c r="Q111" i="71"/>
  <c r="P110" i="71"/>
  <c r="R111" i="71"/>
  <c r="S111" i="71" s="1"/>
  <c r="R29" i="67"/>
  <c r="S29" i="67" s="1"/>
  <c r="P104" i="67"/>
  <c r="Q54" i="67" s="1"/>
  <c r="R75" i="71"/>
  <c r="S75" i="71" s="1"/>
  <c r="R51" i="67"/>
  <c r="S51" i="67" s="1"/>
  <c r="R217" i="68"/>
  <c r="S217" i="68" s="1"/>
  <c r="R127" i="71"/>
  <c r="S127" i="71" s="1"/>
  <c r="Q127" i="71"/>
  <c r="R114" i="71"/>
  <c r="S114" i="71" s="1"/>
  <c r="Q114" i="71"/>
  <c r="R73" i="71"/>
  <c r="S73" i="71" s="1"/>
  <c r="R125" i="67"/>
  <c r="S125" i="67" s="1"/>
  <c r="R65" i="71"/>
  <c r="S65" i="71" s="1"/>
  <c r="Q65" i="71"/>
  <c r="P102" i="67"/>
  <c r="R27" i="67"/>
  <c r="S27" i="67" s="1"/>
  <c r="P70" i="71"/>
  <c r="R70" i="71" s="1"/>
  <c r="S70" i="71" s="1"/>
  <c r="R71" i="71"/>
  <c r="S71" i="71" s="1"/>
  <c r="R67" i="67"/>
  <c r="S67" i="67" s="1"/>
  <c r="R79" i="71"/>
  <c r="S79" i="71" s="1"/>
  <c r="R166" i="67"/>
  <c r="S166" i="67" s="1"/>
  <c r="Q49" i="71"/>
  <c r="R49" i="71"/>
  <c r="S49" i="71" s="1"/>
  <c r="R65" i="70"/>
  <c r="S65" i="70" s="1"/>
  <c r="R18" i="68"/>
  <c r="S18" i="68" s="1"/>
  <c r="R24" i="68"/>
  <c r="S24" i="68" s="1"/>
  <c r="P99" i="68"/>
  <c r="Q49" i="68" s="1"/>
  <c r="Q117" i="68"/>
  <c r="R117" i="68"/>
  <c r="S117" i="68" s="1"/>
  <c r="R78" i="68"/>
  <c r="S78" i="68" s="1"/>
  <c r="Q78" i="68"/>
  <c r="P93" i="68"/>
  <c r="Q18" i="68" s="1"/>
  <c r="R43" i="68"/>
  <c r="S43" i="68" s="1"/>
  <c r="Q50" i="30"/>
  <c r="R50" i="30"/>
  <c r="S50" i="30" s="1"/>
  <c r="R44" i="70"/>
  <c r="S44" i="70" s="1"/>
  <c r="P94" i="68"/>
  <c r="Q44" i="68" s="1"/>
  <c r="R19" i="68"/>
  <c r="S19" i="68" s="1"/>
  <c r="R78" i="30"/>
  <c r="S78" i="30" s="1"/>
  <c r="R163" i="69"/>
  <c r="S163" i="69" s="1"/>
  <c r="P161" i="69"/>
  <c r="R27" i="68"/>
  <c r="S27" i="68" s="1"/>
  <c r="P102" i="68"/>
  <c r="Q27" i="68" s="1"/>
  <c r="Q42" i="30"/>
  <c r="R42" i="30"/>
  <c r="S42" i="30" s="1"/>
  <c r="R52" i="68"/>
  <c r="S52" i="68" s="1"/>
  <c r="R68" i="30"/>
  <c r="S68" i="30" s="1"/>
  <c r="Q129" i="70"/>
  <c r="R129" i="70"/>
  <c r="S129" i="70" s="1"/>
  <c r="R61" i="68"/>
  <c r="S61" i="68" s="1"/>
  <c r="Q113" i="70"/>
  <c r="R113" i="70"/>
  <c r="S113" i="70" s="1"/>
  <c r="R72" i="70"/>
  <c r="S72" i="70" s="1"/>
  <c r="R50" i="68"/>
  <c r="S50" i="68" s="1"/>
  <c r="R74" i="30"/>
  <c r="S74" i="30" s="1"/>
  <c r="P100" i="68"/>
  <c r="Q75" i="68" s="1"/>
  <c r="Q43" i="69"/>
  <c r="R93" i="69"/>
  <c r="S93" i="69" s="1"/>
  <c r="Q93" i="69"/>
  <c r="P207" i="69"/>
  <c r="Q68" i="69"/>
  <c r="P164" i="71"/>
  <c r="R165" i="71"/>
  <c r="S165" i="71" s="1"/>
  <c r="R41" i="70"/>
  <c r="S41" i="70" s="1"/>
  <c r="Q41" i="70"/>
  <c r="R23" i="68"/>
  <c r="S23" i="68" s="1"/>
  <c r="P98" i="68"/>
  <c r="Q23" i="68" s="1"/>
  <c r="V235" i="71"/>
  <c r="W235" i="71"/>
  <c r="X235" i="71" s="1"/>
  <c r="V235" i="30"/>
  <c r="W235" i="30"/>
  <c r="X235" i="30" s="1"/>
  <c r="U235" i="68"/>
  <c r="W177" i="68"/>
  <c r="X177" i="68" s="1"/>
  <c r="V177" i="68"/>
  <c r="V234" i="68"/>
  <c r="W234" i="68"/>
  <c r="X234" i="68" s="1"/>
  <c r="V235" i="70"/>
  <c r="W235" i="70"/>
  <c r="X235" i="70" s="1"/>
  <c r="V235" i="67"/>
  <c r="W235" i="67"/>
  <c r="X235" i="67" s="1"/>
  <c r="V234" i="69"/>
  <c r="W234" i="69"/>
  <c r="X234" i="69" s="1"/>
  <c r="U235" i="69"/>
  <c r="W177" i="69"/>
  <c r="X177" i="69" s="1"/>
  <c r="V177" i="69"/>
  <c r="Q74" i="67" l="1"/>
  <c r="Q74" i="30"/>
  <c r="Q61" i="68"/>
  <c r="Q61" i="30"/>
  <c r="Q54" i="70"/>
  <c r="Q38" i="71"/>
  <c r="Q22" i="67"/>
  <c r="Q65" i="70"/>
  <c r="Q29" i="67"/>
  <c r="Q97" i="67"/>
  <c r="Q52" i="71"/>
  <c r="Q23" i="30"/>
  <c r="Q50" i="67"/>
  <c r="Q69" i="68"/>
  <c r="Q75" i="70"/>
  <c r="Q18" i="67"/>
  <c r="Q50" i="71"/>
  <c r="Q26" i="68"/>
  <c r="Q86" i="70"/>
  <c r="Q51" i="68"/>
  <c r="P200" i="70"/>
  <c r="R86" i="70"/>
  <c r="S86" i="70" s="1"/>
  <c r="Q102" i="69"/>
  <c r="Q110" i="69"/>
  <c r="P131" i="69"/>
  <c r="R131" i="69" s="1"/>
  <c r="S131" i="69" s="1"/>
  <c r="R110" i="69"/>
  <c r="S110" i="69" s="1"/>
  <c r="Q68" i="30"/>
  <c r="Q73" i="71"/>
  <c r="Q46" i="68"/>
  <c r="Q22" i="68"/>
  <c r="Q27" i="70"/>
  <c r="Q23" i="67"/>
  <c r="Q74" i="69"/>
  <c r="R99" i="69"/>
  <c r="S99" i="69" s="1"/>
  <c r="Q24" i="69"/>
  <c r="Q49" i="69"/>
  <c r="Q99" i="69"/>
  <c r="Q78" i="69"/>
  <c r="Q53" i="71"/>
  <c r="Q77" i="71"/>
  <c r="R102" i="70"/>
  <c r="S102" i="70" s="1"/>
  <c r="Q98" i="67"/>
  <c r="Q78" i="71"/>
  <c r="R98" i="67"/>
  <c r="S98" i="67" s="1"/>
  <c r="Q21" i="69"/>
  <c r="Q71" i="69"/>
  <c r="R96" i="69"/>
  <c r="S96" i="69" s="1"/>
  <c r="Q96" i="69"/>
  <c r="P95" i="69"/>
  <c r="R95" i="69" s="1"/>
  <c r="S95" i="69" s="1"/>
  <c r="R70" i="69"/>
  <c r="S70" i="69" s="1"/>
  <c r="P81" i="69"/>
  <c r="Q51" i="67"/>
  <c r="Q75" i="71"/>
  <c r="Q120" i="69"/>
  <c r="R120" i="69"/>
  <c r="S120" i="69" s="1"/>
  <c r="Q27" i="69"/>
  <c r="Q77" i="69"/>
  <c r="Q13" i="67"/>
  <c r="P56" i="71"/>
  <c r="Q45" i="71" s="1"/>
  <c r="P85" i="70"/>
  <c r="R85" i="70" s="1"/>
  <c r="S85" i="70" s="1"/>
  <c r="Q76" i="71"/>
  <c r="Q26" i="71"/>
  <c r="R102" i="69"/>
  <c r="S102" i="69" s="1"/>
  <c r="Q29" i="69"/>
  <c r="Q79" i="69"/>
  <c r="Q104" i="69"/>
  <c r="R104" i="69"/>
  <c r="S104" i="69" s="1"/>
  <c r="Q28" i="69"/>
  <c r="Q103" i="69"/>
  <c r="R103" i="69"/>
  <c r="S103" i="69" s="1"/>
  <c r="R164" i="30"/>
  <c r="S164" i="30" s="1"/>
  <c r="Q46" i="71"/>
  <c r="R96" i="71"/>
  <c r="S96" i="71" s="1"/>
  <c r="P95" i="71"/>
  <c r="Q96" i="71"/>
  <c r="Q102" i="68"/>
  <c r="R102" i="68"/>
  <c r="S102" i="68" s="1"/>
  <c r="Q40" i="30"/>
  <c r="Q97" i="70"/>
  <c r="R97" i="70"/>
  <c r="S97" i="70" s="1"/>
  <c r="R164" i="71"/>
  <c r="S164" i="71" s="1"/>
  <c r="Q50" i="68"/>
  <c r="Q52" i="68"/>
  <c r="R35" i="70"/>
  <c r="S35" i="70" s="1"/>
  <c r="P56" i="70"/>
  <c r="Q45" i="70" s="1"/>
  <c r="R60" i="70"/>
  <c r="S60" i="70" s="1"/>
  <c r="P81" i="70"/>
  <c r="Q70" i="70" s="1"/>
  <c r="P205" i="68"/>
  <c r="Q91" i="68"/>
  <c r="R91" i="68"/>
  <c r="S91" i="68" s="1"/>
  <c r="Q74" i="71"/>
  <c r="Q99" i="71"/>
  <c r="R99" i="71"/>
  <c r="S99" i="71" s="1"/>
  <c r="Q103" i="67"/>
  <c r="R103" i="67"/>
  <c r="S103" i="67" s="1"/>
  <c r="Q65" i="68"/>
  <c r="Q90" i="68"/>
  <c r="R90" i="68"/>
  <c r="S90" i="68" s="1"/>
  <c r="P204" i="68"/>
  <c r="Q120" i="71"/>
  <c r="R120" i="71"/>
  <c r="S120" i="71" s="1"/>
  <c r="P81" i="71"/>
  <c r="Q60" i="71" s="1"/>
  <c r="R60" i="71"/>
  <c r="S60" i="71" s="1"/>
  <c r="Q40" i="68"/>
  <c r="P81" i="67"/>
  <c r="Q70" i="67" s="1"/>
  <c r="R60" i="67"/>
  <c r="S60" i="67" s="1"/>
  <c r="Q96" i="30"/>
  <c r="P95" i="30"/>
  <c r="R96" i="30"/>
  <c r="S96" i="30" s="1"/>
  <c r="P56" i="30"/>
  <c r="Q45" i="30" s="1"/>
  <c r="R35" i="30"/>
  <c r="S35" i="30" s="1"/>
  <c r="Q26" i="70"/>
  <c r="R101" i="70"/>
  <c r="S101" i="70" s="1"/>
  <c r="Q101" i="70"/>
  <c r="Q37" i="70"/>
  <c r="Q71" i="71"/>
  <c r="Q104" i="67"/>
  <c r="R104" i="67"/>
  <c r="S104" i="67" s="1"/>
  <c r="R201" i="30"/>
  <c r="S201" i="30" s="1"/>
  <c r="Q63" i="71"/>
  <c r="Q78" i="67"/>
  <c r="R35" i="67"/>
  <c r="S35" i="67" s="1"/>
  <c r="P56" i="68"/>
  <c r="R35" i="68"/>
  <c r="S35" i="68" s="1"/>
  <c r="Q110" i="70"/>
  <c r="R110" i="70"/>
  <c r="S110" i="70" s="1"/>
  <c r="P131" i="70"/>
  <c r="Q104" i="70"/>
  <c r="R104" i="70"/>
  <c r="S104" i="70" s="1"/>
  <c r="R204" i="69"/>
  <c r="S204" i="69" s="1"/>
  <c r="Q53" i="67"/>
  <c r="R228" i="67"/>
  <c r="S228" i="67" s="1"/>
  <c r="Q16" i="67"/>
  <c r="P205" i="67"/>
  <c r="Q91" i="67"/>
  <c r="R91" i="67"/>
  <c r="S91" i="67" s="1"/>
  <c r="Q66" i="67"/>
  <c r="R85" i="69"/>
  <c r="S85" i="69" s="1"/>
  <c r="Q46" i="70"/>
  <c r="R164" i="68"/>
  <c r="S164" i="68" s="1"/>
  <c r="Q102" i="67"/>
  <c r="R102" i="67"/>
  <c r="S102" i="67" s="1"/>
  <c r="R161" i="70"/>
  <c r="S161" i="70" s="1"/>
  <c r="P160" i="70"/>
  <c r="Q42" i="67"/>
  <c r="P206" i="67"/>
  <c r="Q92" i="67"/>
  <c r="R92" i="67"/>
  <c r="S92" i="67" s="1"/>
  <c r="Q35" i="69"/>
  <c r="P193" i="69"/>
  <c r="R56" i="69"/>
  <c r="S56" i="69" s="1"/>
  <c r="R204" i="71"/>
  <c r="S204" i="71" s="1"/>
  <c r="Q77" i="68"/>
  <c r="Q110" i="68"/>
  <c r="R110" i="68"/>
  <c r="S110" i="68" s="1"/>
  <c r="P131" i="68"/>
  <c r="R131" i="68" s="1"/>
  <c r="S131" i="68" s="1"/>
  <c r="Q13" i="30"/>
  <c r="Q88" i="30"/>
  <c r="P202" i="30"/>
  <c r="R88" i="30"/>
  <c r="S88" i="30" s="1"/>
  <c r="Q63" i="30"/>
  <c r="R207" i="69"/>
  <c r="S207" i="69" s="1"/>
  <c r="R70" i="70"/>
  <c r="S70" i="70" s="1"/>
  <c r="R70" i="67"/>
  <c r="S70" i="67" s="1"/>
  <c r="R88" i="71"/>
  <c r="S88" i="71" s="1"/>
  <c r="Q88" i="71"/>
  <c r="P202" i="71"/>
  <c r="P81" i="68"/>
  <c r="R70" i="68"/>
  <c r="S70" i="68" s="1"/>
  <c r="Q67" i="71"/>
  <c r="R92" i="71"/>
  <c r="S92" i="71" s="1"/>
  <c r="Q92" i="71"/>
  <c r="P206" i="71"/>
  <c r="R206" i="71" s="1"/>
  <c r="S206" i="71" s="1"/>
  <c r="Q42" i="71"/>
  <c r="Q36" i="68"/>
  <c r="R201" i="69"/>
  <c r="S201" i="69" s="1"/>
  <c r="R164" i="67"/>
  <c r="S164" i="67" s="1"/>
  <c r="Q52" i="67"/>
  <c r="Q100" i="70"/>
  <c r="R100" i="70"/>
  <c r="S100" i="70" s="1"/>
  <c r="Q50" i="70"/>
  <c r="Q39" i="68"/>
  <c r="R89" i="68"/>
  <c r="S89" i="68" s="1"/>
  <c r="P203" i="68"/>
  <c r="Q89" i="68"/>
  <c r="R161" i="68"/>
  <c r="S161" i="68" s="1"/>
  <c r="P160" i="68"/>
  <c r="Q54" i="68"/>
  <c r="R104" i="68"/>
  <c r="S104" i="68" s="1"/>
  <c r="Q104" i="68"/>
  <c r="Q29" i="68"/>
  <c r="R97" i="71"/>
  <c r="S97" i="71" s="1"/>
  <c r="Q97" i="71"/>
  <c r="Q102" i="30"/>
  <c r="R102" i="30"/>
  <c r="S102" i="30" s="1"/>
  <c r="P160" i="71"/>
  <c r="R161" i="71"/>
  <c r="S161" i="71" s="1"/>
  <c r="R90" i="70"/>
  <c r="S90" i="70" s="1"/>
  <c r="Q90" i="70"/>
  <c r="P204" i="70"/>
  <c r="Q40" i="70"/>
  <c r="Q44" i="67"/>
  <c r="P208" i="67"/>
  <c r="Q94" i="67"/>
  <c r="R94" i="67"/>
  <c r="S94" i="67" s="1"/>
  <c r="Q19" i="67"/>
  <c r="Q69" i="67"/>
  <c r="Q12" i="70"/>
  <c r="R208" i="30"/>
  <c r="S208" i="30" s="1"/>
  <c r="P131" i="30"/>
  <c r="Q110" i="30"/>
  <c r="R110" i="30"/>
  <c r="S110" i="30" s="1"/>
  <c r="P56" i="67"/>
  <c r="Q35" i="67" s="1"/>
  <c r="R45" i="67"/>
  <c r="S45" i="67" s="1"/>
  <c r="Q29" i="71"/>
  <c r="Q104" i="71"/>
  <c r="R104" i="71"/>
  <c r="S104" i="71" s="1"/>
  <c r="Q10" i="69"/>
  <c r="P192" i="69"/>
  <c r="R31" i="69"/>
  <c r="S31" i="69" s="1"/>
  <c r="Q20" i="69"/>
  <c r="Q120" i="68"/>
  <c r="R120" i="68"/>
  <c r="S120" i="68" s="1"/>
  <c r="Q79" i="70"/>
  <c r="R97" i="68"/>
  <c r="S97" i="68" s="1"/>
  <c r="Q97" i="68"/>
  <c r="R200" i="69"/>
  <c r="S200" i="69" s="1"/>
  <c r="P210" i="69"/>
  <c r="Q200" i="69" s="1"/>
  <c r="R45" i="70"/>
  <c r="S45" i="70" s="1"/>
  <c r="Q16" i="30"/>
  <c r="Q91" i="30"/>
  <c r="P205" i="30"/>
  <c r="R91" i="30"/>
  <c r="S91" i="30" s="1"/>
  <c r="Q41" i="30"/>
  <c r="R163" i="70"/>
  <c r="S163" i="70" s="1"/>
  <c r="Q74" i="68"/>
  <c r="R99" i="68"/>
  <c r="S99" i="68" s="1"/>
  <c r="Q99" i="68"/>
  <c r="Q36" i="67"/>
  <c r="P200" i="67"/>
  <c r="Q86" i="67"/>
  <c r="R86" i="67"/>
  <c r="S86" i="67" s="1"/>
  <c r="P85" i="67"/>
  <c r="P207" i="71"/>
  <c r="Q93" i="71"/>
  <c r="R93" i="71"/>
  <c r="S93" i="71" s="1"/>
  <c r="Q43" i="71"/>
  <c r="Q46" i="67"/>
  <c r="Q96" i="67"/>
  <c r="P95" i="67"/>
  <c r="R96" i="67"/>
  <c r="S96" i="67" s="1"/>
  <c r="Q43" i="68"/>
  <c r="Q93" i="68"/>
  <c r="P207" i="68"/>
  <c r="R93" i="68"/>
  <c r="S93" i="68" s="1"/>
  <c r="Q68" i="68"/>
  <c r="Q45" i="69"/>
  <c r="R20" i="71"/>
  <c r="S20" i="71" s="1"/>
  <c r="R20" i="30"/>
  <c r="S20" i="30" s="1"/>
  <c r="Q98" i="68"/>
  <c r="R98" i="68"/>
  <c r="S98" i="68" s="1"/>
  <c r="Q100" i="68"/>
  <c r="R100" i="68"/>
  <c r="S100" i="68" s="1"/>
  <c r="Q25" i="68"/>
  <c r="Q25" i="30"/>
  <c r="Q100" i="30"/>
  <c r="R100" i="30"/>
  <c r="S100" i="30" s="1"/>
  <c r="R87" i="67"/>
  <c r="S87" i="67" s="1"/>
  <c r="P201" i="67"/>
  <c r="Q87" i="67"/>
  <c r="Q62" i="67"/>
  <c r="Q37" i="67"/>
  <c r="Q16" i="70"/>
  <c r="P205" i="70"/>
  <c r="Q91" i="70"/>
  <c r="R91" i="70"/>
  <c r="S91" i="70" s="1"/>
  <c r="Q73" i="68"/>
  <c r="Q100" i="67"/>
  <c r="R100" i="67"/>
  <c r="S100" i="67" s="1"/>
  <c r="Q41" i="68"/>
  <c r="Q49" i="70"/>
  <c r="Q99" i="70"/>
  <c r="R99" i="70"/>
  <c r="S99" i="70" s="1"/>
  <c r="Q74" i="70"/>
  <c r="Q24" i="70"/>
  <c r="P31" i="30"/>
  <c r="R10" i="30"/>
  <c r="S10" i="30" s="1"/>
  <c r="Q18" i="30"/>
  <c r="P207" i="30"/>
  <c r="Q93" i="30"/>
  <c r="R93" i="30"/>
  <c r="S93" i="30" s="1"/>
  <c r="R161" i="67"/>
  <c r="S161" i="67" s="1"/>
  <c r="P160" i="67"/>
  <c r="Q100" i="71"/>
  <c r="R100" i="71"/>
  <c r="S100" i="71" s="1"/>
  <c r="Q12" i="71"/>
  <c r="R87" i="71"/>
  <c r="S87" i="71" s="1"/>
  <c r="P201" i="71"/>
  <c r="Q87" i="71"/>
  <c r="Q37" i="71"/>
  <c r="R164" i="70"/>
  <c r="S164" i="70" s="1"/>
  <c r="Q77" i="67"/>
  <c r="R20" i="70"/>
  <c r="S20" i="70" s="1"/>
  <c r="R200" i="70"/>
  <c r="S200" i="70" s="1"/>
  <c r="Q19" i="68"/>
  <c r="P208" i="68"/>
  <c r="R94" i="68"/>
  <c r="S94" i="68" s="1"/>
  <c r="Q94" i="68"/>
  <c r="Q28" i="30"/>
  <c r="Q103" i="30"/>
  <c r="R103" i="30"/>
  <c r="S103" i="30" s="1"/>
  <c r="Q98" i="30"/>
  <c r="R98" i="30"/>
  <c r="S98" i="30" s="1"/>
  <c r="R45" i="30"/>
  <c r="S45" i="30" s="1"/>
  <c r="Q17" i="30"/>
  <c r="Q92" i="30"/>
  <c r="P206" i="30"/>
  <c r="R206" i="30" s="1"/>
  <c r="S206" i="30" s="1"/>
  <c r="R92" i="30"/>
  <c r="S92" i="30" s="1"/>
  <c r="Q24" i="30"/>
  <c r="Q99" i="30"/>
  <c r="R99" i="30"/>
  <c r="S99" i="30" s="1"/>
  <c r="Q87" i="70"/>
  <c r="P201" i="70"/>
  <c r="R87" i="70"/>
  <c r="S87" i="70" s="1"/>
  <c r="Q96" i="68"/>
  <c r="P95" i="68"/>
  <c r="R96" i="68"/>
  <c r="S96" i="68" s="1"/>
  <c r="Q79" i="67"/>
  <c r="Q101" i="68"/>
  <c r="R101" i="68"/>
  <c r="S101" i="68" s="1"/>
  <c r="Q11" i="30"/>
  <c r="Q86" i="30"/>
  <c r="P200" i="30"/>
  <c r="P85" i="30"/>
  <c r="R86" i="30"/>
  <c r="S86" i="30" s="1"/>
  <c r="Q71" i="30"/>
  <c r="Q21" i="67"/>
  <c r="Q101" i="71"/>
  <c r="R101" i="71"/>
  <c r="S101" i="71" s="1"/>
  <c r="Q75" i="67"/>
  <c r="Q102" i="71"/>
  <c r="R102" i="71"/>
  <c r="S102" i="71" s="1"/>
  <c r="Q103" i="71"/>
  <c r="R103" i="71"/>
  <c r="S103" i="71" s="1"/>
  <c r="R99" i="67"/>
  <c r="S99" i="67" s="1"/>
  <c r="Q99" i="67"/>
  <c r="R10" i="71"/>
  <c r="S10" i="71" s="1"/>
  <c r="P31" i="71"/>
  <c r="Q20" i="71" s="1"/>
  <c r="P160" i="30"/>
  <c r="R161" i="30"/>
  <c r="S161" i="30" s="1"/>
  <c r="Q49" i="67"/>
  <c r="Q64" i="68"/>
  <c r="Q73" i="30"/>
  <c r="P208" i="71"/>
  <c r="Q94" i="71"/>
  <c r="R94" i="71"/>
  <c r="S94" i="71" s="1"/>
  <c r="Q44" i="71"/>
  <c r="Q69" i="71"/>
  <c r="P31" i="70"/>
  <c r="Q20" i="70" s="1"/>
  <c r="R45" i="68"/>
  <c r="S45" i="68" s="1"/>
  <c r="Q45" i="68"/>
  <c r="Q14" i="70"/>
  <c r="Q89" i="70"/>
  <c r="P203" i="70"/>
  <c r="R89" i="70"/>
  <c r="S89" i="70" s="1"/>
  <c r="Q39" i="70"/>
  <c r="Q110" i="67"/>
  <c r="R110" i="67"/>
  <c r="S110" i="67" s="1"/>
  <c r="P131" i="67"/>
  <c r="Q15" i="30"/>
  <c r="Q90" i="30"/>
  <c r="P204" i="30"/>
  <c r="R90" i="30"/>
  <c r="S90" i="30" s="1"/>
  <c r="Q15" i="67"/>
  <c r="Q90" i="67"/>
  <c r="P204" i="67"/>
  <c r="R90" i="67"/>
  <c r="S90" i="67" s="1"/>
  <c r="R10" i="67"/>
  <c r="S10" i="67" s="1"/>
  <c r="Q67" i="70"/>
  <c r="Q92" i="70"/>
  <c r="P206" i="70"/>
  <c r="R92" i="70"/>
  <c r="S92" i="70" s="1"/>
  <c r="Q67" i="67"/>
  <c r="R86" i="68"/>
  <c r="S86" i="68" s="1"/>
  <c r="P200" i="68"/>
  <c r="Q86" i="68"/>
  <c r="P85" i="68"/>
  <c r="Q11" i="67"/>
  <c r="Q101" i="67"/>
  <c r="R101" i="67"/>
  <c r="S101" i="67" s="1"/>
  <c r="Q21" i="71"/>
  <c r="Q17" i="68"/>
  <c r="Q92" i="68"/>
  <c r="P206" i="68"/>
  <c r="R92" i="68"/>
  <c r="S92" i="68" s="1"/>
  <c r="Q66" i="68"/>
  <c r="Q42" i="70"/>
  <c r="R70" i="30"/>
  <c r="S70" i="30" s="1"/>
  <c r="P31" i="67"/>
  <c r="Q10" i="67" s="1"/>
  <c r="R20" i="67"/>
  <c r="S20" i="67" s="1"/>
  <c r="Q93" i="67"/>
  <c r="P207" i="67"/>
  <c r="R93" i="67"/>
  <c r="S93" i="67" s="1"/>
  <c r="Q43" i="67"/>
  <c r="Q47" i="70"/>
  <c r="Q98" i="71"/>
  <c r="R98" i="71"/>
  <c r="S98" i="71" s="1"/>
  <c r="Q23" i="71"/>
  <c r="Q120" i="67"/>
  <c r="R120" i="67"/>
  <c r="S120" i="67" s="1"/>
  <c r="Q11" i="71"/>
  <c r="P200" i="71"/>
  <c r="R86" i="71"/>
  <c r="S86" i="71" s="1"/>
  <c r="Q86" i="71"/>
  <c r="P85" i="71"/>
  <c r="Q68" i="71"/>
  <c r="R205" i="71"/>
  <c r="S205" i="71" s="1"/>
  <c r="Q14" i="67"/>
  <c r="P203" i="67"/>
  <c r="R203" i="67" s="1"/>
  <c r="S203" i="67" s="1"/>
  <c r="Q89" i="67"/>
  <c r="R89" i="67"/>
  <c r="S89" i="67" s="1"/>
  <c r="Q64" i="67"/>
  <c r="Q17" i="67"/>
  <c r="Q75" i="30"/>
  <c r="Q13" i="70"/>
  <c r="P202" i="70"/>
  <c r="R88" i="70"/>
  <c r="S88" i="70" s="1"/>
  <c r="Q88" i="70"/>
  <c r="Q14" i="30"/>
  <c r="P203" i="30"/>
  <c r="Q89" i="30"/>
  <c r="R89" i="30"/>
  <c r="S89" i="30" s="1"/>
  <c r="R96" i="70"/>
  <c r="S96" i="70" s="1"/>
  <c r="Q96" i="70"/>
  <c r="P95" i="70"/>
  <c r="P106" i="70" s="1"/>
  <c r="P160" i="69"/>
  <c r="R161" i="69"/>
  <c r="S161" i="69" s="1"/>
  <c r="Q24" i="68"/>
  <c r="Q27" i="67"/>
  <c r="P131" i="71"/>
  <c r="Q110" i="71"/>
  <c r="R110" i="71"/>
  <c r="S110" i="71" s="1"/>
  <c r="Q19" i="70"/>
  <c r="R94" i="70"/>
  <c r="S94" i="70" s="1"/>
  <c r="P208" i="70"/>
  <c r="Q94" i="70"/>
  <c r="Q69" i="70"/>
  <c r="P202" i="67"/>
  <c r="Q88" i="67"/>
  <c r="R88" i="67"/>
  <c r="S88" i="67" s="1"/>
  <c r="Q38" i="67"/>
  <c r="Q53" i="30"/>
  <c r="Q68" i="70"/>
  <c r="P207" i="70"/>
  <c r="R93" i="70"/>
  <c r="S93" i="70" s="1"/>
  <c r="Q93" i="70"/>
  <c r="Q18" i="70"/>
  <c r="Q22" i="70"/>
  <c r="R10" i="68"/>
  <c r="S10" i="68" s="1"/>
  <c r="P31" i="68"/>
  <c r="Q10" i="68" s="1"/>
  <c r="Q48" i="68"/>
  <c r="Q65" i="67"/>
  <c r="Q26" i="67"/>
  <c r="P201" i="68"/>
  <c r="Q87" i="68"/>
  <c r="R87" i="68"/>
  <c r="S87" i="68" s="1"/>
  <c r="Q37" i="68"/>
  <c r="Q62" i="68"/>
  <c r="P81" i="30"/>
  <c r="Q70" i="30" s="1"/>
  <c r="R60" i="30"/>
  <c r="S60" i="30" s="1"/>
  <c r="Q18" i="71"/>
  <c r="Q13" i="68"/>
  <c r="P202" i="68"/>
  <c r="R202" i="68" s="1"/>
  <c r="S202" i="68" s="1"/>
  <c r="Q88" i="68"/>
  <c r="R88" i="68"/>
  <c r="S88" i="68" s="1"/>
  <c r="Q67" i="68"/>
  <c r="Q120" i="30"/>
  <c r="R120" i="30"/>
  <c r="S120" i="30" s="1"/>
  <c r="Q39" i="71"/>
  <c r="R89" i="71"/>
  <c r="S89" i="71" s="1"/>
  <c r="P203" i="71"/>
  <c r="Q89" i="71"/>
  <c r="Q64" i="71"/>
  <c r="Q21" i="68"/>
  <c r="V235" i="69"/>
  <c r="W235" i="69"/>
  <c r="X235" i="69" s="1"/>
  <c r="V235" i="68"/>
  <c r="W235" i="68"/>
  <c r="X235" i="68" s="1"/>
  <c r="P106" i="69" l="1"/>
  <c r="Q56" i="69" s="1"/>
  <c r="Q20" i="67"/>
  <c r="Q201" i="69"/>
  <c r="R56" i="71"/>
  <c r="S56" i="71" s="1"/>
  <c r="Q10" i="71"/>
  <c r="P193" i="71"/>
  <c r="Q35" i="71"/>
  <c r="Q60" i="69"/>
  <c r="Q70" i="69"/>
  <c r="R81" i="69"/>
  <c r="S81" i="69" s="1"/>
  <c r="P194" i="69"/>
  <c r="R194" i="69" s="1"/>
  <c r="S194" i="69" s="1"/>
  <c r="Q161" i="69"/>
  <c r="Q81" i="70"/>
  <c r="P232" i="70"/>
  <c r="R106" i="70"/>
  <c r="S106" i="70" s="1"/>
  <c r="Q106" i="70"/>
  <c r="P133" i="70"/>
  <c r="Q133" i="70" s="1"/>
  <c r="Q157" i="70"/>
  <c r="Q156" i="70"/>
  <c r="Q148" i="70"/>
  <c r="Q155" i="70"/>
  <c r="Q144" i="70"/>
  <c r="Q175" i="70"/>
  <c r="Q146" i="70"/>
  <c r="Q154" i="70"/>
  <c r="Q143" i="70"/>
  <c r="Q149" i="70"/>
  <c r="Q173" i="70"/>
  <c r="Q142" i="70"/>
  <c r="Q138" i="70"/>
  <c r="Q140" i="70"/>
  <c r="Q153" i="70"/>
  <c r="Q172" i="70"/>
  <c r="Q145" i="70"/>
  <c r="Q147" i="70"/>
  <c r="Q158" i="70"/>
  <c r="Q150" i="70"/>
  <c r="Q139" i="70"/>
  <c r="Q141" i="70"/>
  <c r="Q174" i="70"/>
  <c r="Q166" i="70"/>
  <c r="Q162" i="70"/>
  <c r="Q165" i="70"/>
  <c r="Q161" i="70"/>
  <c r="Q163" i="70"/>
  <c r="Q85" i="70"/>
  <c r="Q164" i="70"/>
  <c r="P192" i="30"/>
  <c r="R31" i="30"/>
  <c r="S31" i="30" s="1"/>
  <c r="R207" i="71"/>
  <c r="S207" i="71" s="1"/>
  <c r="R85" i="67"/>
  <c r="S85" i="67" s="1"/>
  <c r="P106" i="67"/>
  <c r="Q131" i="67" s="1"/>
  <c r="R160" i="68"/>
  <c r="S160" i="68" s="1"/>
  <c r="P135" i="68"/>
  <c r="Q60" i="68"/>
  <c r="P194" i="68"/>
  <c r="R81" i="68"/>
  <c r="S81" i="68" s="1"/>
  <c r="R202" i="71"/>
  <c r="S202" i="71" s="1"/>
  <c r="R160" i="70"/>
  <c r="S160" i="70" s="1"/>
  <c r="P135" i="70"/>
  <c r="Q85" i="69"/>
  <c r="Q106" i="69"/>
  <c r="P232" i="69"/>
  <c r="R106" i="69"/>
  <c r="S106" i="69" s="1"/>
  <c r="P133" i="69"/>
  <c r="Q133" i="69" s="1"/>
  <c r="Q158" i="69"/>
  <c r="Q172" i="69"/>
  <c r="Q153" i="69"/>
  <c r="Q148" i="69"/>
  <c r="Q143" i="69"/>
  <c r="Q142" i="69"/>
  <c r="Q144" i="69"/>
  <c r="Q156" i="69"/>
  <c r="Q140" i="69"/>
  <c r="Q157" i="69"/>
  <c r="Q150" i="69"/>
  <c r="Q149" i="69"/>
  <c r="Q139" i="69"/>
  <c r="Q147" i="69"/>
  <c r="Q138" i="69"/>
  <c r="Q145" i="69"/>
  <c r="Q141" i="69"/>
  <c r="Q173" i="69"/>
  <c r="Q154" i="69"/>
  <c r="Q146" i="69"/>
  <c r="Q166" i="69"/>
  <c r="Q162" i="69"/>
  <c r="Q155" i="69"/>
  <c r="Q174" i="69"/>
  <c r="Q165" i="69"/>
  <c r="Q175" i="69"/>
  <c r="Q95" i="69"/>
  <c r="Q164" i="69"/>
  <c r="Q131" i="69"/>
  <c r="Q81" i="69"/>
  <c r="Q163" i="69"/>
  <c r="P193" i="30"/>
  <c r="R56" i="30"/>
  <c r="S56" i="30" s="1"/>
  <c r="R131" i="70"/>
  <c r="S131" i="70" s="1"/>
  <c r="Q131" i="70"/>
  <c r="Q60" i="67"/>
  <c r="R81" i="67"/>
  <c r="S81" i="67" s="1"/>
  <c r="P194" i="67"/>
  <c r="R208" i="71"/>
  <c r="S208" i="71" s="1"/>
  <c r="R202" i="70"/>
  <c r="S202" i="70" s="1"/>
  <c r="R200" i="71"/>
  <c r="S200" i="71" s="1"/>
  <c r="P210" i="71"/>
  <c r="Q203" i="71" s="1"/>
  <c r="R206" i="70"/>
  <c r="S206" i="70" s="1"/>
  <c r="P210" i="30"/>
  <c r="Q202" i="30" s="1"/>
  <c r="R200" i="30"/>
  <c r="S200" i="30" s="1"/>
  <c r="Q35" i="70"/>
  <c r="R56" i="70"/>
  <c r="S56" i="70" s="1"/>
  <c r="P193" i="70"/>
  <c r="Q56" i="70"/>
  <c r="R203" i="71"/>
  <c r="S203" i="71" s="1"/>
  <c r="R208" i="70"/>
  <c r="S208" i="70" s="1"/>
  <c r="R95" i="68"/>
  <c r="S95" i="68" s="1"/>
  <c r="R201" i="70"/>
  <c r="S201" i="70" s="1"/>
  <c r="R160" i="67"/>
  <c r="S160" i="67" s="1"/>
  <c r="P135" i="67"/>
  <c r="R200" i="67"/>
  <c r="S200" i="67" s="1"/>
  <c r="P210" i="67"/>
  <c r="Q200" i="67" s="1"/>
  <c r="Q45" i="67"/>
  <c r="R193" i="69"/>
  <c r="S193" i="69" s="1"/>
  <c r="R205" i="67"/>
  <c r="S205" i="67" s="1"/>
  <c r="Q204" i="69"/>
  <c r="Q70" i="71"/>
  <c r="P194" i="71"/>
  <c r="R81" i="71"/>
  <c r="S81" i="71" s="1"/>
  <c r="R200" i="68"/>
  <c r="S200" i="68" s="1"/>
  <c r="P210" i="68"/>
  <c r="Q200" i="68" s="1"/>
  <c r="R201" i="67"/>
  <c r="S201" i="67" s="1"/>
  <c r="R204" i="67"/>
  <c r="S204" i="67" s="1"/>
  <c r="R131" i="67"/>
  <c r="S131" i="67" s="1"/>
  <c r="R207" i="30"/>
  <c r="S207" i="30" s="1"/>
  <c r="R206" i="68"/>
  <c r="S206" i="68" s="1"/>
  <c r="P193" i="67"/>
  <c r="R56" i="67"/>
  <c r="S56" i="67" s="1"/>
  <c r="R208" i="67"/>
  <c r="S208" i="67" s="1"/>
  <c r="R160" i="69"/>
  <c r="S160" i="69" s="1"/>
  <c r="P135" i="69"/>
  <c r="Q20" i="68"/>
  <c r="R31" i="68"/>
  <c r="S31" i="68" s="1"/>
  <c r="P192" i="68"/>
  <c r="R207" i="70"/>
  <c r="S207" i="70" s="1"/>
  <c r="R202" i="67"/>
  <c r="S202" i="67" s="1"/>
  <c r="R31" i="67"/>
  <c r="S31" i="67" s="1"/>
  <c r="P192" i="67"/>
  <c r="R204" i="30"/>
  <c r="S204" i="30" s="1"/>
  <c r="R208" i="68"/>
  <c r="S208" i="68" s="1"/>
  <c r="Q208" i="68"/>
  <c r="R205" i="70"/>
  <c r="S205" i="70" s="1"/>
  <c r="R203" i="68"/>
  <c r="S203" i="68" s="1"/>
  <c r="R202" i="30"/>
  <c r="S202" i="30" s="1"/>
  <c r="R95" i="71"/>
  <c r="S95" i="71" s="1"/>
  <c r="Q203" i="30"/>
  <c r="R203" i="30"/>
  <c r="S203" i="30" s="1"/>
  <c r="R160" i="30"/>
  <c r="S160" i="30" s="1"/>
  <c r="P135" i="30"/>
  <c r="R95" i="67"/>
  <c r="S95" i="67" s="1"/>
  <c r="Q95" i="67"/>
  <c r="Q205" i="69"/>
  <c r="R210" i="69"/>
  <c r="S210" i="69" s="1"/>
  <c r="Q210" i="69"/>
  <c r="Q226" i="69"/>
  <c r="Q220" i="69"/>
  <c r="Q217" i="69"/>
  <c r="Q223" i="69"/>
  <c r="Q215" i="69"/>
  <c r="Q225" i="69"/>
  <c r="Q222" i="69"/>
  <c r="Q221" i="69"/>
  <c r="Q218" i="69"/>
  <c r="Q214" i="69"/>
  <c r="Q216" i="69"/>
  <c r="Q224" i="69"/>
  <c r="Q219" i="69"/>
  <c r="Q203" i="69"/>
  <c r="Q206" i="69"/>
  <c r="Q228" i="69"/>
  <c r="Q208" i="69"/>
  <c r="Q202" i="69"/>
  <c r="R204" i="70"/>
  <c r="S204" i="70" s="1"/>
  <c r="Q207" i="69"/>
  <c r="R95" i="30"/>
  <c r="S95" i="30" s="1"/>
  <c r="Q60" i="70"/>
  <c r="P194" i="70"/>
  <c r="R81" i="70"/>
  <c r="S81" i="70" s="1"/>
  <c r="R201" i="68"/>
  <c r="S201" i="68" s="1"/>
  <c r="Q60" i="30"/>
  <c r="P194" i="30"/>
  <c r="R81" i="30"/>
  <c r="S81" i="30" s="1"/>
  <c r="R131" i="71"/>
  <c r="S131" i="71" s="1"/>
  <c r="P192" i="70"/>
  <c r="R31" i="70"/>
  <c r="S31" i="70" s="1"/>
  <c r="Q31" i="70"/>
  <c r="Q10" i="70"/>
  <c r="P192" i="71"/>
  <c r="R31" i="71"/>
  <c r="S31" i="71" s="1"/>
  <c r="P210" i="70"/>
  <c r="Q202" i="70" s="1"/>
  <c r="Q31" i="69"/>
  <c r="R206" i="67"/>
  <c r="S206" i="67" s="1"/>
  <c r="R205" i="68"/>
  <c r="S205" i="68" s="1"/>
  <c r="Q205" i="68"/>
  <c r="R203" i="70"/>
  <c r="S203" i="70" s="1"/>
  <c r="P106" i="30"/>
  <c r="Q85" i="30" s="1"/>
  <c r="R85" i="30"/>
  <c r="S85" i="30" s="1"/>
  <c r="R95" i="70"/>
  <c r="S95" i="70" s="1"/>
  <c r="Q95" i="70"/>
  <c r="P106" i="68"/>
  <c r="Q85" i="68" s="1"/>
  <c r="R85" i="68"/>
  <c r="S85" i="68" s="1"/>
  <c r="R201" i="71"/>
  <c r="S201" i="71" s="1"/>
  <c r="Q20" i="30"/>
  <c r="R207" i="68"/>
  <c r="S207" i="68" s="1"/>
  <c r="Q207" i="68"/>
  <c r="R160" i="71"/>
  <c r="S160" i="71" s="1"/>
  <c r="P135" i="71"/>
  <c r="R193" i="71"/>
  <c r="S193" i="71" s="1"/>
  <c r="Q35" i="68"/>
  <c r="P193" i="68"/>
  <c r="R56" i="68"/>
  <c r="S56" i="68" s="1"/>
  <c r="R204" i="68"/>
  <c r="S204" i="68" s="1"/>
  <c r="P106" i="71"/>
  <c r="Q85" i="71" s="1"/>
  <c r="R85" i="71"/>
  <c r="S85" i="71" s="1"/>
  <c r="R207" i="67"/>
  <c r="S207" i="67" s="1"/>
  <c r="Q10" i="30"/>
  <c r="Q205" i="30"/>
  <c r="R205" i="30"/>
  <c r="S205" i="30" s="1"/>
  <c r="R192" i="69"/>
  <c r="S192" i="69" s="1"/>
  <c r="P196" i="69"/>
  <c r="Q192" i="69" s="1"/>
  <c r="R131" i="30"/>
  <c r="S131" i="30" s="1"/>
  <c r="Q70" i="68"/>
  <c r="Q35" i="30"/>
  <c r="Q207" i="67" l="1"/>
  <c r="Q206" i="67"/>
  <c r="Q56" i="67"/>
  <c r="Q204" i="67"/>
  <c r="Q205" i="67"/>
  <c r="Q201" i="67"/>
  <c r="Q202" i="67"/>
  <c r="Q201" i="71"/>
  <c r="Q56" i="68"/>
  <c r="Q81" i="67"/>
  <c r="Q203" i="68"/>
  <c r="Q204" i="68"/>
  <c r="Q201" i="68"/>
  <c r="Q160" i="69"/>
  <c r="Q152" i="69" s="1"/>
  <c r="Q206" i="68"/>
  <c r="Q204" i="30"/>
  <c r="Q207" i="30"/>
  <c r="Q200" i="30"/>
  <c r="Q31" i="67"/>
  <c r="R192" i="67"/>
  <c r="S192" i="67" s="1"/>
  <c r="Q206" i="71"/>
  <c r="R210" i="71"/>
  <c r="S210" i="71" s="1"/>
  <c r="Q210" i="71"/>
  <c r="Q226" i="71"/>
  <c r="Q217" i="71"/>
  <c r="Q219" i="71"/>
  <c r="Q221" i="71"/>
  <c r="Q224" i="71"/>
  <c r="Q218" i="71"/>
  <c r="Q220" i="71"/>
  <c r="Q225" i="71"/>
  <c r="Q223" i="71"/>
  <c r="Q214" i="71"/>
  <c r="Q216" i="71"/>
  <c r="Q215" i="71"/>
  <c r="Q222" i="71"/>
  <c r="Q228" i="71"/>
  <c r="Q204" i="71"/>
  <c r="Q205" i="71"/>
  <c r="R193" i="67"/>
  <c r="S193" i="67" s="1"/>
  <c r="P168" i="69"/>
  <c r="R133" i="69"/>
  <c r="S133" i="69" s="1"/>
  <c r="Q122" i="69"/>
  <c r="Q232" i="70"/>
  <c r="R232" i="70"/>
  <c r="S232" i="70" s="1"/>
  <c r="P233" i="71"/>
  <c r="R135" i="71"/>
  <c r="S135" i="71" s="1"/>
  <c r="Q125" i="71"/>
  <c r="Q206" i="70"/>
  <c r="Q208" i="71"/>
  <c r="Q202" i="71"/>
  <c r="Q137" i="70"/>
  <c r="Q131" i="68"/>
  <c r="P232" i="68"/>
  <c r="P133" i="68"/>
  <c r="Q106" i="68"/>
  <c r="R106" i="68"/>
  <c r="S106" i="68" s="1"/>
  <c r="Q153" i="68"/>
  <c r="Q157" i="68"/>
  <c r="Q156" i="68"/>
  <c r="Q146" i="68"/>
  <c r="Q150" i="68"/>
  <c r="Q149" i="68"/>
  <c r="Q147" i="68"/>
  <c r="Q138" i="68"/>
  <c r="Q144" i="68"/>
  <c r="Q173" i="68"/>
  <c r="Q154" i="68"/>
  <c r="Q158" i="68"/>
  <c r="Q172" i="68"/>
  <c r="Q143" i="68"/>
  <c r="Q140" i="68"/>
  <c r="Q145" i="68"/>
  <c r="Q148" i="68"/>
  <c r="Q142" i="68"/>
  <c r="Q139" i="68"/>
  <c r="Q155" i="68"/>
  <c r="Q141" i="68"/>
  <c r="Q174" i="68"/>
  <c r="Q175" i="68"/>
  <c r="Q163" i="68"/>
  <c r="Q165" i="68"/>
  <c r="Q166" i="68"/>
  <c r="Q162" i="68"/>
  <c r="Q161" i="68"/>
  <c r="Q164" i="68"/>
  <c r="R192" i="70"/>
  <c r="S192" i="70" s="1"/>
  <c r="P196" i="70"/>
  <c r="Q192" i="70" s="1"/>
  <c r="Q194" i="69"/>
  <c r="R196" i="69"/>
  <c r="S196" i="69" s="1"/>
  <c r="Q196" i="69"/>
  <c r="Q31" i="71"/>
  <c r="R106" i="71"/>
  <c r="S106" i="71" s="1"/>
  <c r="Q106" i="71"/>
  <c r="P133" i="71"/>
  <c r="P232" i="71"/>
  <c r="Q141" i="71"/>
  <c r="Q144" i="71"/>
  <c r="Q174" i="71"/>
  <c r="Q147" i="71"/>
  <c r="Q138" i="71"/>
  <c r="Q157" i="71"/>
  <c r="Q154" i="71"/>
  <c r="Q156" i="71"/>
  <c r="Q150" i="71"/>
  <c r="Q155" i="71"/>
  <c r="Q142" i="71"/>
  <c r="Q148" i="71"/>
  <c r="Q158" i="71"/>
  <c r="Q153" i="71"/>
  <c r="Q139" i="71"/>
  <c r="Q149" i="71"/>
  <c r="Q145" i="71"/>
  <c r="Q146" i="71"/>
  <c r="Q140" i="71"/>
  <c r="Q143" i="71"/>
  <c r="Q175" i="71"/>
  <c r="Q172" i="71"/>
  <c r="Q173" i="71"/>
  <c r="Q163" i="71"/>
  <c r="Q165" i="71"/>
  <c r="Q166" i="71"/>
  <c r="Q162" i="71"/>
  <c r="Q56" i="71"/>
  <c r="Q161" i="71"/>
  <c r="Q164" i="71"/>
  <c r="P196" i="71"/>
  <c r="Q194" i="71" s="1"/>
  <c r="R192" i="71"/>
  <c r="S192" i="71" s="1"/>
  <c r="Q131" i="71"/>
  <c r="Q95" i="71"/>
  <c r="R193" i="70"/>
  <c r="S193" i="70" s="1"/>
  <c r="Q137" i="69"/>
  <c r="Q135" i="69" s="1"/>
  <c r="Q232" i="69"/>
  <c r="R232" i="69"/>
  <c r="S232" i="69" s="1"/>
  <c r="R193" i="68"/>
  <c r="S193" i="68" s="1"/>
  <c r="Q203" i="67"/>
  <c r="Q210" i="67"/>
  <c r="R210" i="67"/>
  <c r="S210" i="67" s="1"/>
  <c r="Q221" i="67"/>
  <c r="Q216" i="67"/>
  <c r="Q226" i="67"/>
  <c r="Q219" i="67"/>
  <c r="Q224" i="67"/>
  <c r="Q222" i="67"/>
  <c r="Q214" i="67"/>
  <c r="Q225" i="67"/>
  <c r="Q217" i="67"/>
  <c r="Q223" i="67"/>
  <c r="Q218" i="67"/>
  <c r="Q215" i="67"/>
  <c r="Q220" i="67"/>
  <c r="Q228" i="67"/>
  <c r="Q81" i="68"/>
  <c r="Q85" i="67"/>
  <c r="P232" i="67"/>
  <c r="R106" i="67"/>
  <c r="S106" i="67" s="1"/>
  <c r="Q106" i="67"/>
  <c r="P133" i="67"/>
  <c r="Q133" i="67" s="1"/>
  <c r="Q155" i="67"/>
  <c r="Q142" i="67"/>
  <c r="Q147" i="67"/>
  <c r="Q140" i="67"/>
  <c r="Q153" i="67"/>
  <c r="Q172" i="67"/>
  <c r="Q174" i="67"/>
  <c r="Q157" i="67"/>
  <c r="Q141" i="67"/>
  <c r="Q150" i="67"/>
  <c r="Q148" i="67"/>
  <c r="Q156" i="67"/>
  <c r="Q143" i="67"/>
  <c r="Q149" i="67"/>
  <c r="Q173" i="67"/>
  <c r="Q145" i="67"/>
  <c r="Q146" i="67"/>
  <c r="Q138" i="67"/>
  <c r="Q158" i="67"/>
  <c r="Q139" i="67"/>
  <c r="Q163" i="67"/>
  <c r="Q144" i="67"/>
  <c r="Q154" i="67"/>
  <c r="Q175" i="67"/>
  <c r="Q166" i="67"/>
  <c r="Q162" i="67"/>
  <c r="Q165" i="67"/>
  <c r="Q164" i="67"/>
  <c r="Q161" i="67"/>
  <c r="P196" i="30"/>
  <c r="R192" i="30"/>
  <c r="S192" i="30" s="1"/>
  <c r="Q31" i="30"/>
  <c r="P133" i="30"/>
  <c r="P232" i="30"/>
  <c r="Q106" i="30"/>
  <c r="R106" i="30"/>
  <c r="S106" i="30" s="1"/>
  <c r="Q147" i="30"/>
  <c r="Q146" i="30"/>
  <c r="Q157" i="30"/>
  <c r="Q142" i="30"/>
  <c r="Q173" i="30"/>
  <c r="Q138" i="30"/>
  <c r="Q153" i="30"/>
  <c r="Q156" i="30"/>
  <c r="Q149" i="30"/>
  <c r="Q140" i="30"/>
  <c r="Q155" i="30"/>
  <c r="Q150" i="30"/>
  <c r="Q141" i="30"/>
  <c r="Q145" i="30"/>
  <c r="Q175" i="30"/>
  <c r="Q172" i="30"/>
  <c r="Q144" i="30"/>
  <c r="Q158" i="30"/>
  <c r="Q154" i="30"/>
  <c r="Q148" i="30"/>
  <c r="Q174" i="30"/>
  <c r="Q143" i="30"/>
  <c r="Q139" i="30"/>
  <c r="Q165" i="30"/>
  <c r="Q162" i="30"/>
  <c r="Q163" i="30"/>
  <c r="Q166" i="30"/>
  <c r="Q164" i="30"/>
  <c r="Q161" i="30"/>
  <c r="Q131" i="30"/>
  <c r="Q205" i="70"/>
  <c r="Q208" i="70"/>
  <c r="Q56" i="30"/>
  <c r="R194" i="70"/>
  <c r="S194" i="70" s="1"/>
  <c r="Q81" i="30"/>
  <c r="Q95" i="30"/>
  <c r="P233" i="30"/>
  <c r="R135" i="30"/>
  <c r="S135" i="30" s="1"/>
  <c r="Q125" i="30"/>
  <c r="Q207" i="70"/>
  <c r="Q202" i="68"/>
  <c r="Q210" i="68"/>
  <c r="R210" i="68"/>
  <c r="S210" i="68" s="1"/>
  <c r="Q215" i="68"/>
  <c r="Q223" i="68"/>
  <c r="Q221" i="68"/>
  <c r="Q216" i="68"/>
  <c r="Q225" i="68"/>
  <c r="Q214" i="68"/>
  <c r="Q219" i="68"/>
  <c r="Q226" i="68"/>
  <c r="Q222" i="68"/>
  <c r="Q218" i="68"/>
  <c r="Q224" i="68"/>
  <c r="Q220" i="68"/>
  <c r="Q217" i="68"/>
  <c r="Q228" i="68"/>
  <c r="Q81" i="71"/>
  <c r="Q193" i="69"/>
  <c r="Q201" i="70"/>
  <c r="R193" i="30"/>
  <c r="S193" i="30" s="1"/>
  <c r="Q170" i="69"/>
  <c r="R194" i="68"/>
  <c r="S194" i="68" s="1"/>
  <c r="R135" i="68"/>
  <c r="S135" i="68" s="1"/>
  <c r="P233" i="68"/>
  <c r="Q125" i="68"/>
  <c r="Q207" i="71"/>
  <c r="Q200" i="70"/>
  <c r="Q210" i="70"/>
  <c r="R210" i="70"/>
  <c r="S210" i="70" s="1"/>
  <c r="Q221" i="70"/>
  <c r="Q216" i="70"/>
  <c r="Q223" i="70"/>
  <c r="Q214" i="70"/>
  <c r="Q220" i="70"/>
  <c r="Q215" i="70"/>
  <c r="Q217" i="70"/>
  <c r="Q225" i="70"/>
  <c r="Q219" i="70"/>
  <c r="Q222" i="70"/>
  <c r="Q218" i="70"/>
  <c r="Q224" i="70"/>
  <c r="Q226" i="70"/>
  <c r="Q228" i="70"/>
  <c r="P233" i="69"/>
  <c r="R135" i="69"/>
  <c r="S135" i="69" s="1"/>
  <c r="Q125" i="69"/>
  <c r="P196" i="67"/>
  <c r="Q192" i="67" s="1"/>
  <c r="R194" i="67"/>
  <c r="S194" i="67" s="1"/>
  <c r="Q203" i="70"/>
  <c r="Q31" i="68"/>
  <c r="R194" i="71"/>
  <c r="S194" i="71" s="1"/>
  <c r="Q95" i="68"/>
  <c r="Q160" i="70"/>
  <c r="Q152" i="70" s="1"/>
  <c r="P168" i="70"/>
  <c r="R133" i="70"/>
  <c r="S133" i="70" s="1"/>
  <c r="Q122" i="70"/>
  <c r="Q194" i="30"/>
  <c r="R194" i="30"/>
  <c r="S194" i="30" s="1"/>
  <c r="Q204" i="70"/>
  <c r="P196" i="68"/>
  <c r="Q193" i="68" s="1"/>
  <c r="R192" i="68"/>
  <c r="S192" i="68" s="1"/>
  <c r="Q208" i="67"/>
  <c r="P233" i="67"/>
  <c r="R135" i="67"/>
  <c r="S135" i="67" s="1"/>
  <c r="Q125" i="67"/>
  <c r="Q206" i="30"/>
  <c r="Q210" i="30"/>
  <c r="R210" i="30"/>
  <c r="S210" i="30" s="1"/>
  <c r="Q219" i="30"/>
  <c r="Q221" i="30"/>
  <c r="Q225" i="30"/>
  <c r="Q226" i="30"/>
  <c r="Q216" i="30"/>
  <c r="Q224" i="30"/>
  <c r="Q218" i="30"/>
  <c r="Q214" i="30"/>
  <c r="Q217" i="30"/>
  <c r="Q223" i="30"/>
  <c r="Q222" i="30"/>
  <c r="Q220" i="30"/>
  <c r="Q215" i="30"/>
  <c r="Q228" i="30"/>
  <c r="Q201" i="30"/>
  <c r="Q208" i="30"/>
  <c r="Q200" i="71"/>
  <c r="R135" i="70"/>
  <c r="S135" i="70" s="1"/>
  <c r="P233" i="70"/>
  <c r="Q125" i="70"/>
  <c r="Q170" i="70"/>
  <c r="Q160" i="67" l="1"/>
  <c r="Q194" i="70"/>
  <c r="Q193" i="70"/>
  <c r="Q160" i="68"/>
  <c r="Q194" i="67"/>
  <c r="Q233" i="30"/>
  <c r="R233" i="30"/>
  <c r="S233" i="30" s="1"/>
  <c r="P168" i="30"/>
  <c r="R133" i="30"/>
  <c r="S133" i="30" s="1"/>
  <c r="Q122" i="30"/>
  <c r="Q232" i="67"/>
  <c r="R232" i="67"/>
  <c r="S232" i="67" s="1"/>
  <c r="Q232" i="71"/>
  <c r="R232" i="71"/>
  <c r="S232" i="71" s="1"/>
  <c r="Q170" i="68"/>
  <c r="Q135" i="70"/>
  <c r="Q133" i="71"/>
  <c r="P168" i="71"/>
  <c r="R133" i="71"/>
  <c r="S133" i="71" s="1"/>
  <c r="Q122" i="71"/>
  <c r="Q192" i="30"/>
  <c r="Q196" i="30"/>
  <c r="R196" i="30"/>
  <c r="S196" i="30" s="1"/>
  <c r="Q137" i="71"/>
  <c r="Q193" i="30"/>
  <c r="R233" i="70"/>
  <c r="S233" i="70" s="1"/>
  <c r="Q233" i="70"/>
  <c r="Q160" i="30"/>
  <c r="Q152" i="30" s="1"/>
  <c r="Q152" i="67"/>
  <c r="Q152" i="68"/>
  <c r="Q137" i="68"/>
  <c r="P234" i="70"/>
  <c r="P177" i="70"/>
  <c r="R168" i="70"/>
  <c r="S168" i="70" s="1"/>
  <c r="Q168" i="70"/>
  <c r="R233" i="67"/>
  <c r="S233" i="67" s="1"/>
  <c r="Q233" i="67"/>
  <c r="Q233" i="69"/>
  <c r="R233" i="69"/>
  <c r="S233" i="69" s="1"/>
  <c r="Q137" i="67"/>
  <c r="Q135" i="67" s="1"/>
  <c r="Q170" i="71"/>
  <c r="R233" i="71"/>
  <c r="S233" i="71" s="1"/>
  <c r="Q233" i="71"/>
  <c r="R233" i="68"/>
  <c r="S233" i="68" s="1"/>
  <c r="Q233" i="68"/>
  <c r="Q133" i="30"/>
  <c r="P168" i="67"/>
  <c r="R133" i="67"/>
  <c r="S133" i="67" s="1"/>
  <c r="Q122" i="67"/>
  <c r="Q196" i="70"/>
  <c r="R196" i="70"/>
  <c r="S196" i="70" s="1"/>
  <c r="Q133" i="68"/>
  <c r="P168" i="68"/>
  <c r="R133" i="68"/>
  <c r="S133" i="68" s="1"/>
  <c r="Q122" i="68"/>
  <c r="P234" i="69"/>
  <c r="P177" i="69"/>
  <c r="R168" i="69"/>
  <c r="S168" i="69" s="1"/>
  <c r="Q168" i="69"/>
  <c r="Q170" i="30"/>
  <c r="Q137" i="30"/>
  <c r="Q170" i="67"/>
  <c r="Q232" i="68"/>
  <c r="R232" i="68"/>
  <c r="S232" i="68" s="1"/>
  <c r="Q196" i="67"/>
  <c r="R196" i="67"/>
  <c r="S196" i="67" s="1"/>
  <c r="Q192" i="68"/>
  <c r="Q196" i="68"/>
  <c r="R196" i="68"/>
  <c r="S196" i="68" s="1"/>
  <c r="Q194" i="68"/>
  <c r="Q232" i="30"/>
  <c r="R232" i="30"/>
  <c r="S232" i="30" s="1"/>
  <c r="Q192" i="71"/>
  <c r="R196" i="71"/>
  <c r="S196" i="71" s="1"/>
  <c r="Q196" i="71"/>
  <c r="Q193" i="71"/>
  <c r="Q160" i="71"/>
  <c r="Q152" i="71" s="1"/>
  <c r="Q193" i="67"/>
  <c r="Q135" i="68" l="1"/>
  <c r="Q135" i="30"/>
  <c r="R177" i="69"/>
  <c r="S177" i="69" s="1"/>
  <c r="P235" i="69"/>
  <c r="Q177" i="69"/>
  <c r="R168" i="71"/>
  <c r="S168" i="71" s="1"/>
  <c r="P234" i="71"/>
  <c r="P177" i="71"/>
  <c r="Q168" i="71"/>
  <c r="Q234" i="69"/>
  <c r="R234" i="69"/>
  <c r="S234" i="69" s="1"/>
  <c r="R168" i="68"/>
  <c r="S168" i="68" s="1"/>
  <c r="P177" i="68"/>
  <c r="P234" i="68"/>
  <c r="Q168" i="68"/>
  <c r="P234" i="67"/>
  <c r="P177" i="67"/>
  <c r="R168" i="67"/>
  <c r="S168" i="67" s="1"/>
  <c r="Q168" i="67"/>
  <c r="P234" i="30"/>
  <c r="P177" i="30"/>
  <c r="R168" i="30"/>
  <c r="S168" i="30" s="1"/>
  <c r="Q168" i="30"/>
  <c r="P235" i="70"/>
  <c r="R177" i="70"/>
  <c r="S177" i="70" s="1"/>
  <c r="Q177" i="70"/>
  <c r="Q234" i="70"/>
  <c r="R234" i="70"/>
  <c r="S234" i="70" s="1"/>
  <c r="Q135" i="71"/>
  <c r="Z49" i="81" l="1"/>
  <c r="AA49" i="81" s="1"/>
  <c r="M77" i="67"/>
  <c r="N77" i="67" s="1"/>
  <c r="Z128" i="82"/>
  <c r="AA128" i="82" s="1"/>
  <c r="M122" i="76"/>
  <c r="N122" i="76" s="1"/>
  <c r="M48" i="67"/>
  <c r="N48" i="67" s="1"/>
  <c r="Z127" i="81"/>
  <c r="AA127" i="81" s="1"/>
  <c r="M71" i="76"/>
  <c r="N71" i="76" s="1"/>
  <c r="M77" i="76"/>
  <c r="N77" i="76" s="1"/>
  <c r="M113" i="76"/>
  <c r="N113" i="76" s="1"/>
  <c r="M50" i="76"/>
  <c r="N50" i="76" s="1"/>
  <c r="Z118" i="74"/>
  <c r="AA118" i="74" s="1"/>
  <c r="Y111" i="74"/>
  <c r="Y126" i="74"/>
  <c r="Z128" i="74"/>
  <c r="AA128" i="74" s="1"/>
  <c r="M53" i="76"/>
  <c r="N53" i="76" s="1"/>
  <c r="M46" i="71"/>
  <c r="N46" i="71" s="1"/>
  <c r="M77" i="71"/>
  <c r="N77" i="71" s="1"/>
  <c r="M122" i="71"/>
  <c r="N122" i="71" s="1"/>
  <c r="Y126" i="80"/>
  <c r="M71" i="71"/>
  <c r="N71" i="71" s="1"/>
  <c r="Z116" i="77"/>
  <c r="AA116" i="77" s="1"/>
  <c r="M72" i="71"/>
  <c r="N72" i="71" s="1"/>
  <c r="M129" i="71"/>
  <c r="N129" i="71" s="1"/>
  <c r="M115" i="67"/>
  <c r="N115" i="67" s="1"/>
  <c r="L115" i="67"/>
  <c r="M73" i="67"/>
  <c r="N73" i="67" s="1"/>
  <c r="Z125" i="74"/>
  <c r="AA125" i="74" s="1"/>
  <c r="M74" i="76"/>
  <c r="N74" i="76" s="1"/>
  <c r="M76" i="76"/>
  <c r="N76" i="76" s="1"/>
  <c r="L113" i="76"/>
  <c r="M123" i="67"/>
  <c r="N123" i="67" s="1"/>
  <c r="L123" i="67"/>
  <c r="M125" i="76"/>
  <c r="N125" i="76" s="1"/>
  <c r="Z72" i="82"/>
  <c r="AA72" i="82" s="1"/>
  <c r="Z166" i="82"/>
  <c r="AA166" i="82" s="1"/>
  <c r="Z128" i="81"/>
  <c r="AA128" i="81" s="1"/>
  <c r="Z51" i="81"/>
  <c r="AA51" i="81" s="1"/>
  <c r="Y115" i="81"/>
  <c r="Z115" i="81"/>
  <c r="AA115" i="81" s="1"/>
  <c r="Z77" i="81"/>
  <c r="AA77" i="81" s="1"/>
  <c r="Y111" i="81"/>
  <c r="Z111" i="81"/>
  <c r="AA111" i="81" s="1"/>
  <c r="Z129" i="86"/>
  <c r="AA129" i="86" s="1"/>
  <c r="Y114" i="77"/>
  <c r="Z114" i="77"/>
  <c r="AA114" i="77" s="1"/>
  <c r="Z129" i="77"/>
  <c r="AA129" i="77" s="1"/>
  <c r="L113" i="68"/>
  <c r="M113" i="68"/>
  <c r="N113" i="68" s="1"/>
  <c r="M122" i="68"/>
  <c r="N122" i="68" s="1"/>
  <c r="M125" i="68"/>
  <c r="N125" i="68" s="1"/>
  <c r="M46" i="68"/>
  <c r="N46" i="68" s="1"/>
  <c r="L111" i="68"/>
  <c r="M111" i="68"/>
  <c r="N111" i="68" s="1"/>
  <c r="Y113" i="75"/>
  <c r="Z113" i="75"/>
  <c r="AA113" i="75" s="1"/>
  <c r="M50" i="67"/>
  <c r="N50" i="67" s="1"/>
  <c r="L119" i="67"/>
  <c r="M119" i="67"/>
  <c r="N119" i="67" s="1"/>
  <c r="M166" i="71"/>
  <c r="N166" i="71" s="1"/>
  <c r="L124" i="71"/>
  <c r="M124" i="71"/>
  <c r="N124" i="71" s="1"/>
  <c r="M74" i="71"/>
  <c r="N74" i="71" s="1"/>
  <c r="Z74" i="82"/>
  <c r="AA74" i="82" s="1"/>
  <c r="Z119" i="75"/>
  <c r="AA119" i="75" s="1"/>
  <c r="Y119" i="75"/>
  <c r="Z48" i="82"/>
  <c r="AA48" i="82" s="1"/>
  <c r="Z51" i="82"/>
  <c r="AA51" i="82" s="1"/>
  <c r="Y111" i="82"/>
  <c r="Z111" i="82"/>
  <c r="AA111" i="82" s="1"/>
  <c r="Z122" i="82"/>
  <c r="AA122" i="82" s="1"/>
  <c r="Z53" i="82"/>
  <c r="AA53" i="82" s="1"/>
  <c r="Z126" i="81"/>
  <c r="AA126" i="81" s="1"/>
  <c r="Y126" i="81"/>
  <c r="Z54" i="81"/>
  <c r="AA54" i="81" s="1"/>
  <c r="Z78" i="81"/>
  <c r="AA78" i="81" s="1"/>
  <c r="Y113" i="81"/>
  <c r="Z113" i="81"/>
  <c r="AA113" i="81" s="1"/>
  <c r="Z76" i="81"/>
  <c r="AA76" i="81" s="1"/>
  <c r="Z126" i="86"/>
  <c r="AA126" i="86" s="1"/>
  <c r="Y126" i="86"/>
  <c r="Y117" i="86"/>
  <c r="Z117" i="86"/>
  <c r="AA117" i="86" s="1"/>
  <c r="Z128" i="77"/>
  <c r="AA128" i="77" s="1"/>
  <c r="Y123" i="77"/>
  <c r="Z123" i="77"/>
  <c r="AA123" i="77" s="1"/>
  <c r="M47" i="68"/>
  <c r="N47" i="68" s="1"/>
  <c r="L115" i="68"/>
  <c r="M115" i="68"/>
  <c r="N115" i="68" s="1"/>
  <c r="M77" i="68"/>
  <c r="N77" i="68" s="1"/>
  <c r="Z128" i="75"/>
  <c r="AA128" i="75" s="1"/>
  <c r="Z125" i="73"/>
  <c r="AA125" i="73" s="1"/>
  <c r="M52" i="67"/>
  <c r="N52" i="67" s="1"/>
  <c r="L111" i="67"/>
  <c r="M111" i="67"/>
  <c r="N111" i="67" s="1"/>
  <c r="M122" i="67"/>
  <c r="N122" i="67" s="1"/>
  <c r="M75" i="71"/>
  <c r="N75" i="71" s="1"/>
  <c r="L111" i="71"/>
  <c r="M111" i="71"/>
  <c r="N111" i="71" s="1"/>
  <c r="M78" i="71"/>
  <c r="N78" i="71" s="1"/>
  <c r="Z73" i="81"/>
  <c r="AA73" i="81" s="1"/>
  <c r="Z47" i="82"/>
  <c r="AA47" i="82" s="1"/>
  <c r="Y121" i="82"/>
  <c r="Z121" i="82"/>
  <c r="AA121" i="82" s="1"/>
  <c r="Z52" i="82"/>
  <c r="AA52" i="82" s="1"/>
  <c r="Y119" i="81"/>
  <c r="Z119" i="81"/>
  <c r="AA119" i="81" s="1"/>
  <c r="Y112" i="86"/>
  <c r="Z112" i="86"/>
  <c r="AA112" i="86" s="1"/>
  <c r="Z126" i="77"/>
  <c r="AA126" i="77" s="1"/>
  <c r="Y126" i="77"/>
  <c r="K164" i="68"/>
  <c r="M165" i="68"/>
  <c r="N165" i="68" s="1"/>
  <c r="L117" i="68"/>
  <c r="M117" i="68"/>
  <c r="N117" i="68" s="1"/>
  <c r="M119" i="68"/>
  <c r="N119" i="68" s="1"/>
  <c r="L119" i="68"/>
  <c r="Y124" i="75"/>
  <c r="Z124" i="75"/>
  <c r="AA124" i="75" s="1"/>
  <c r="L114" i="67"/>
  <c r="M114" i="67"/>
  <c r="N114" i="67" s="1"/>
  <c r="M126" i="67"/>
  <c r="N126" i="67" s="1"/>
  <c r="L126" i="67"/>
  <c r="M166" i="67"/>
  <c r="N166" i="67" s="1"/>
  <c r="M79" i="67"/>
  <c r="N79" i="67" s="1"/>
  <c r="M50" i="71"/>
  <c r="N50" i="71" s="1"/>
  <c r="Z52" i="81"/>
  <c r="AA52" i="81" s="1"/>
  <c r="Z111" i="86"/>
  <c r="AA111" i="86" s="1"/>
  <c r="Y111" i="86"/>
  <c r="Z127" i="77"/>
  <c r="AA127" i="77" s="1"/>
  <c r="Z48" i="81"/>
  <c r="AA48" i="81" s="1"/>
  <c r="Z125" i="77"/>
  <c r="AA125" i="77" s="1"/>
  <c r="Z73" i="82"/>
  <c r="AA73" i="82" s="1"/>
  <c r="Y119" i="82"/>
  <c r="Z119" i="82"/>
  <c r="AA119" i="82" s="1"/>
  <c r="Z77" i="82"/>
  <c r="AA77" i="82" s="1"/>
  <c r="Z71" i="81"/>
  <c r="AA71" i="81" s="1"/>
  <c r="Z166" i="81"/>
  <c r="AA166" i="81" s="1"/>
  <c r="Z50" i="81"/>
  <c r="AA50" i="81" s="1"/>
  <c r="Z127" i="86"/>
  <c r="AA127" i="86" s="1"/>
  <c r="Z115" i="77"/>
  <c r="AA115" i="77" s="1"/>
  <c r="Y115" i="77"/>
  <c r="Z118" i="77"/>
  <c r="AA118" i="77" s="1"/>
  <c r="Y118" i="77"/>
  <c r="M48" i="68"/>
  <c r="N48" i="68" s="1"/>
  <c r="M71" i="68"/>
  <c r="N71" i="68" s="1"/>
  <c r="M76" i="68"/>
  <c r="N76" i="68" s="1"/>
  <c r="Y123" i="75"/>
  <c r="Z123" i="75"/>
  <c r="AA123" i="75" s="1"/>
  <c r="Y123" i="73"/>
  <c r="Z123" i="73"/>
  <c r="AA123" i="73" s="1"/>
  <c r="L117" i="67"/>
  <c r="M117" i="67"/>
  <c r="N117" i="67" s="1"/>
  <c r="M72" i="67"/>
  <c r="N72" i="67" s="1"/>
  <c r="M71" i="67"/>
  <c r="N71" i="67" s="1"/>
  <c r="K70" i="67"/>
  <c r="M127" i="67"/>
  <c r="N127" i="67" s="1"/>
  <c r="Z116" i="74"/>
  <c r="AA116" i="74" s="1"/>
  <c r="Y116" i="74"/>
  <c r="Y117" i="82"/>
  <c r="Z117" i="82"/>
  <c r="AA117" i="82" s="1"/>
  <c r="M126" i="68"/>
  <c r="N126" i="68" s="1"/>
  <c r="L126" i="68"/>
  <c r="Z50" i="82"/>
  <c r="AA50" i="82" s="1"/>
  <c r="Z115" i="82"/>
  <c r="AA115" i="82" s="1"/>
  <c r="Y115" i="82"/>
  <c r="Y118" i="82"/>
  <c r="Z118" i="82"/>
  <c r="AA118" i="82" s="1"/>
  <c r="Y124" i="81"/>
  <c r="Z124" i="81"/>
  <c r="AA124" i="81" s="1"/>
  <c r="Z122" i="81"/>
  <c r="AA122" i="81" s="1"/>
  <c r="Z125" i="81"/>
  <c r="AA125" i="81" s="1"/>
  <c r="Y117" i="81"/>
  <c r="Z117" i="81"/>
  <c r="AA117" i="81" s="1"/>
  <c r="Z79" i="81"/>
  <c r="AA79" i="81" s="1"/>
  <c r="Y124" i="86"/>
  <c r="Z124" i="86"/>
  <c r="AA124" i="86" s="1"/>
  <c r="Y111" i="77"/>
  <c r="Z111" i="77"/>
  <c r="AA111" i="77" s="1"/>
  <c r="Y117" i="77"/>
  <c r="Z117" i="77"/>
  <c r="AA117" i="77" s="1"/>
  <c r="M49" i="68"/>
  <c r="N49" i="68" s="1"/>
  <c r="M128" i="68"/>
  <c r="N128" i="68" s="1"/>
  <c r="L121" i="67"/>
  <c r="M121" i="67"/>
  <c r="N121" i="67" s="1"/>
  <c r="M46" i="67"/>
  <c r="N46" i="67" s="1"/>
  <c r="L116" i="67"/>
  <c r="M116" i="67"/>
  <c r="N116" i="67" s="1"/>
  <c r="M78" i="67"/>
  <c r="N78" i="67" s="1"/>
  <c r="Z121" i="74"/>
  <c r="AA121" i="74" s="1"/>
  <c r="Y121" i="74"/>
  <c r="Y112" i="74"/>
  <c r="Z112" i="74"/>
  <c r="AA112" i="74" s="1"/>
  <c r="M47" i="71"/>
  <c r="N47" i="71" s="1"/>
  <c r="Y116" i="77"/>
  <c r="M78" i="68"/>
  <c r="N78" i="68" s="1"/>
  <c r="Z121" i="75"/>
  <c r="AA121" i="75" s="1"/>
  <c r="Y121" i="75"/>
  <c r="Z114" i="81"/>
  <c r="AA114" i="81" s="1"/>
  <c r="Y114" i="81"/>
  <c r="Z128" i="86"/>
  <c r="AA128" i="86" s="1"/>
  <c r="L124" i="67"/>
  <c r="M124" i="67"/>
  <c r="N124" i="67" s="1"/>
  <c r="Z129" i="82"/>
  <c r="AA129" i="82" s="1"/>
  <c r="Z75" i="82"/>
  <c r="AA75" i="82" s="1"/>
  <c r="Z71" i="82"/>
  <c r="AA71" i="82" s="1"/>
  <c r="Z78" i="82"/>
  <c r="AA78" i="82" s="1"/>
  <c r="Z125" i="82"/>
  <c r="AA125" i="82" s="1"/>
  <c r="Z46" i="81"/>
  <c r="AA46" i="81" s="1"/>
  <c r="Z74" i="81"/>
  <c r="AA74" i="81" s="1"/>
  <c r="Z121" i="81"/>
  <c r="AA121" i="81" s="1"/>
  <c r="Y121" i="81"/>
  <c r="Z47" i="81"/>
  <c r="AA47" i="81" s="1"/>
  <c r="Z125" i="86"/>
  <c r="AA125" i="86" s="1"/>
  <c r="Y119" i="77"/>
  <c r="Z119" i="77"/>
  <c r="AA119" i="77" s="1"/>
  <c r="M50" i="68"/>
  <c r="N50" i="68" s="1"/>
  <c r="M72" i="68"/>
  <c r="N72" i="68" s="1"/>
  <c r="M51" i="68"/>
  <c r="N51" i="68" s="1"/>
  <c r="M54" i="68"/>
  <c r="N54" i="68" s="1"/>
  <c r="Z122" i="75"/>
  <c r="AA122" i="75" s="1"/>
  <c r="M54" i="67"/>
  <c r="N54" i="67" s="1"/>
  <c r="K164" i="67"/>
  <c r="M165" i="67"/>
  <c r="N165" i="67" s="1"/>
  <c r="M113" i="67"/>
  <c r="N113" i="67" s="1"/>
  <c r="L113" i="67"/>
  <c r="Z129" i="74"/>
  <c r="AA129" i="74" s="1"/>
  <c r="Y119" i="74"/>
  <c r="Z119" i="74"/>
  <c r="AA119" i="74" s="1"/>
  <c r="L123" i="71"/>
  <c r="M123" i="71"/>
  <c r="N123" i="71" s="1"/>
  <c r="L117" i="71"/>
  <c r="M117" i="71"/>
  <c r="N117" i="71" s="1"/>
  <c r="Z53" i="81"/>
  <c r="AA53" i="81" s="1"/>
  <c r="Y113" i="82"/>
  <c r="Z113" i="82"/>
  <c r="AA113" i="82" s="1"/>
  <c r="Z46" i="82"/>
  <c r="AA46" i="82" s="1"/>
  <c r="Z72" i="81"/>
  <c r="AA72" i="81" s="1"/>
  <c r="Y123" i="81"/>
  <c r="Z123" i="81"/>
  <c r="AA123" i="81" s="1"/>
  <c r="Z129" i="81"/>
  <c r="AA129" i="81" s="1"/>
  <c r="Z118" i="81"/>
  <c r="AA118" i="81" s="1"/>
  <c r="Y118" i="81"/>
  <c r="Z165" i="81"/>
  <c r="AA165" i="81" s="1"/>
  <c r="Y119" i="86"/>
  <c r="Z119" i="86"/>
  <c r="AA119" i="86" s="1"/>
  <c r="M73" i="68"/>
  <c r="N73" i="68" s="1"/>
  <c r="L114" i="68"/>
  <c r="M114" i="68"/>
  <c r="N114" i="68" s="1"/>
  <c r="M74" i="68"/>
  <c r="N74" i="68" s="1"/>
  <c r="Y111" i="75"/>
  <c r="Z111" i="75"/>
  <c r="AA111" i="75" s="1"/>
  <c r="Y111" i="73"/>
  <c r="Z111" i="73"/>
  <c r="AA111" i="73" s="1"/>
  <c r="M128" i="67"/>
  <c r="N128" i="67" s="1"/>
  <c r="M125" i="67"/>
  <c r="N125" i="67" s="1"/>
  <c r="L118" i="67"/>
  <c r="M118" i="67"/>
  <c r="N118" i="67" s="1"/>
  <c r="M53" i="67"/>
  <c r="N53" i="67" s="1"/>
  <c r="Y124" i="74"/>
  <c r="Z124" i="74"/>
  <c r="AA124" i="74" s="1"/>
  <c r="Z122" i="74"/>
  <c r="AA122" i="74" s="1"/>
  <c r="L119" i="71"/>
  <c r="M119" i="71"/>
  <c r="N119" i="71" s="1"/>
  <c r="Y115" i="86"/>
  <c r="Z115" i="86"/>
  <c r="AA115" i="86" s="1"/>
  <c r="M166" i="68"/>
  <c r="N166" i="68" s="1"/>
  <c r="Y126" i="73"/>
  <c r="Z126" i="73"/>
  <c r="AA126" i="73" s="1"/>
  <c r="Z79" i="82"/>
  <c r="AA79" i="82" s="1"/>
  <c r="Z122" i="86"/>
  <c r="AA122" i="86" s="1"/>
  <c r="Z122" i="77"/>
  <c r="AA122" i="77" s="1"/>
  <c r="L123" i="68"/>
  <c r="M123" i="68"/>
  <c r="N123" i="68" s="1"/>
  <c r="Y124" i="82"/>
  <c r="Z124" i="82"/>
  <c r="AA124" i="82" s="1"/>
  <c r="Z54" i="82"/>
  <c r="AA54" i="82" s="1"/>
  <c r="Z76" i="82"/>
  <c r="AA76" i="82" s="1"/>
  <c r="Y112" i="82"/>
  <c r="Z112" i="82"/>
  <c r="AA112" i="82" s="1"/>
  <c r="Z127" i="82"/>
  <c r="AA127" i="82" s="1"/>
  <c r="Y123" i="82"/>
  <c r="Z123" i="82"/>
  <c r="AA123" i="82" s="1"/>
  <c r="Z75" i="81"/>
  <c r="AA75" i="81" s="1"/>
  <c r="Y116" i="81"/>
  <c r="Z116" i="81"/>
  <c r="AA116" i="81" s="1"/>
  <c r="Y112" i="81"/>
  <c r="Z112" i="81"/>
  <c r="AA112" i="81" s="1"/>
  <c r="Y116" i="86"/>
  <c r="Z116" i="86"/>
  <c r="AA116" i="86" s="1"/>
  <c r="M52" i="68"/>
  <c r="N52" i="68" s="1"/>
  <c r="L121" i="68"/>
  <c r="M121" i="68"/>
  <c r="N121" i="68" s="1"/>
  <c r="L118" i="68"/>
  <c r="M118" i="68"/>
  <c r="N118" i="68" s="1"/>
  <c r="M127" i="68"/>
  <c r="N127" i="68" s="1"/>
  <c r="L116" i="68"/>
  <c r="M116" i="68"/>
  <c r="N116" i="68" s="1"/>
  <c r="Y126" i="75"/>
  <c r="Z126" i="75"/>
  <c r="AA126" i="75" s="1"/>
  <c r="Y115" i="73"/>
  <c r="Z115" i="73"/>
  <c r="AA115" i="73" s="1"/>
  <c r="M74" i="67"/>
  <c r="N74" i="67" s="1"/>
  <c r="M75" i="67"/>
  <c r="N75" i="67" s="1"/>
  <c r="M76" i="67"/>
  <c r="N76" i="67" s="1"/>
  <c r="Z126" i="74"/>
  <c r="AA126" i="74" s="1"/>
  <c r="M112" i="71"/>
  <c r="N112" i="71" s="1"/>
  <c r="L112" i="71"/>
  <c r="R177" i="67"/>
  <c r="S177" i="67" s="1"/>
  <c r="P235" i="67"/>
  <c r="Q177" i="67"/>
  <c r="R177" i="71"/>
  <c r="S177" i="71" s="1"/>
  <c r="P235" i="71"/>
  <c r="Q177" i="71"/>
  <c r="Q235" i="69"/>
  <c r="R235" i="69"/>
  <c r="S235" i="69" s="1"/>
  <c r="Q234" i="67"/>
  <c r="R234" i="67"/>
  <c r="S234" i="67" s="1"/>
  <c r="Q234" i="71"/>
  <c r="R234" i="71"/>
  <c r="S234" i="71" s="1"/>
  <c r="Q235" i="70"/>
  <c r="R235" i="70"/>
  <c r="S235" i="70" s="1"/>
  <c r="Q234" i="68"/>
  <c r="R234" i="68"/>
  <c r="S234" i="68" s="1"/>
  <c r="R177" i="68"/>
  <c r="S177" i="68" s="1"/>
  <c r="P235" i="68"/>
  <c r="Q177" i="68"/>
  <c r="P235" i="30"/>
  <c r="R177" i="30"/>
  <c r="S177" i="30" s="1"/>
  <c r="Q177" i="30"/>
  <c r="Q234" i="30"/>
  <c r="R234" i="30"/>
  <c r="S234" i="30" s="1"/>
  <c r="M51" i="71"/>
  <c r="N51" i="71" s="1"/>
  <c r="M68" i="71"/>
  <c r="N68" i="71" s="1"/>
  <c r="M64" i="71"/>
  <c r="N64" i="71" s="1"/>
  <c r="L129" i="71"/>
  <c r="M78" i="69"/>
  <c r="N78" i="69" s="1"/>
  <c r="M67" i="69"/>
  <c r="N67" i="69" s="1"/>
  <c r="M62" i="69"/>
  <c r="N62" i="69" s="1"/>
  <c r="M38" i="69"/>
  <c r="N38" i="69" s="1"/>
  <c r="M40" i="69"/>
  <c r="N40" i="69" s="1"/>
  <c r="M128" i="70"/>
  <c r="N128" i="70" s="1"/>
  <c r="M78" i="70"/>
  <c r="N78" i="70" s="1"/>
  <c r="M73" i="70"/>
  <c r="N73" i="70" s="1"/>
  <c r="M50" i="70"/>
  <c r="N50" i="70" s="1"/>
  <c r="M72" i="70"/>
  <c r="N72" i="70" s="1"/>
  <c r="M68" i="70"/>
  <c r="N68" i="70" s="1"/>
  <c r="M44" i="70"/>
  <c r="N44" i="70" s="1"/>
  <c r="M67" i="70"/>
  <c r="N67" i="70" s="1"/>
  <c r="M39" i="70"/>
  <c r="N39" i="70" s="1"/>
  <c r="M37" i="70"/>
  <c r="N37" i="70" s="1"/>
  <c r="Z51" i="75"/>
  <c r="AA51" i="75" s="1"/>
  <c r="M129" i="68"/>
  <c r="N129" i="68" s="1"/>
  <c r="M53" i="68"/>
  <c r="N53" i="68" s="1"/>
  <c r="M75" i="68"/>
  <c r="N75" i="68" s="1"/>
  <c r="M40" i="68"/>
  <c r="N40" i="68" s="1"/>
  <c r="M37" i="68"/>
  <c r="N37" i="68" s="1"/>
  <c r="M42" i="68"/>
  <c r="N42" i="68" s="1"/>
  <c r="K98" i="68"/>
  <c r="K96" i="68"/>
  <c r="Z54" i="74"/>
  <c r="AA54" i="74" s="1"/>
  <c r="Z49" i="74"/>
  <c r="AA49" i="74" s="1"/>
  <c r="Z76" i="74"/>
  <c r="AA76" i="74" s="1"/>
  <c r="Y129" i="74"/>
  <c r="M37" i="67"/>
  <c r="N37" i="67" s="1"/>
  <c r="M50" i="79"/>
  <c r="N50" i="79" s="1"/>
  <c r="M48" i="79"/>
  <c r="N48" i="79" s="1"/>
  <c r="Z77" i="83"/>
  <c r="AA77" i="83" s="1"/>
  <c r="Z127" i="73"/>
  <c r="AA127" i="73" s="1"/>
  <c r="Z47" i="73"/>
  <c r="AA47" i="73" s="1"/>
  <c r="M51" i="79"/>
  <c r="N51" i="79" s="1"/>
  <c r="Z52" i="72"/>
  <c r="AA52" i="72" s="1"/>
  <c r="Z48" i="72"/>
  <c r="AA48" i="72" s="1"/>
  <c r="Z53" i="72"/>
  <c r="AA53" i="72" s="1"/>
  <c r="Z128" i="85"/>
  <c r="AA128" i="85" s="1"/>
  <c r="Z51" i="85"/>
  <c r="AA51" i="85" s="1"/>
  <c r="Z77" i="78"/>
  <c r="AA77" i="78" s="1"/>
  <c r="Z49" i="82"/>
  <c r="AA49" i="82" s="1"/>
  <c r="Z49" i="77"/>
  <c r="AA49" i="77" s="1"/>
  <c r="Z75" i="77"/>
  <c r="AA75" i="77" s="1"/>
  <c r="Y129" i="77"/>
  <c r="Y118" i="74" l="1"/>
  <c r="Y120" i="74"/>
  <c r="Z111" i="74"/>
  <c r="AA111" i="74" s="1"/>
  <c r="Z126" i="80"/>
  <c r="AA126" i="80" s="1"/>
  <c r="X126" i="87"/>
  <c r="K45" i="67"/>
  <c r="M45" i="67" s="1"/>
  <c r="N45" i="67" s="1"/>
  <c r="Y110" i="75"/>
  <c r="Z110" i="75"/>
  <c r="AA110" i="75" s="1"/>
  <c r="Y97" i="82"/>
  <c r="Z97" i="82"/>
  <c r="AA97" i="82" s="1"/>
  <c r="Y47" i="82"/>
  <c r="Y72" i="82"/>
  <c r="Y60" i="82"/>
  <c r="L102" i="76"/>
  <c r="M102" i="76"/>
  <c r="N102" i="76" s="1"/>
  <c r="L77" i="76"/>
  <c r="L96" i="68"/>
  <c r="M96" i="68"/>
  <c r="N96" i="68" s="1"/>
  <c r="L71" i="68"/>
  <c r="L46" i="68"/>
  <c r="L98" i="68"/>
  <c r="M98" i="68"/>
  <c r="N98" i="68" s="1"/>
  <c r="L48" i="68"/>
  <c r="L73" i="68"/>
  <c r="Y110" i="86"/>
  <c r="Z110" i="86"/>
  <c r="AA110" i="86" s="1"/>
  <c r="Y41" i="82"/>
  <c r="X205" i="82"/>
  <c r="Y91" i="82"/>
  <c r="Y66" i="82"/>
  <c r="Y86" i="82"/>
  <c r="X200" i="82"/>
  <c r="Y36" i="82"/>
  <c r="Y61" i="82"/>
  <c r="Z120" i="74"/>
  <c r="AA120" i="74" s="1"/>
  <c r="M28" i="79"/>
  <c r="N28" i="79" s="1"/>
  <c r="M157" i="79"/>
  <c r="N157" i="79" s="1"/>
  <c r="L17" i="79"/>
  <c r="L18" i="79"/>
  <c r="K218" i="79"/>
  <c r="M142" i="79"/>
  <c r="N142" i="79" s="1"/>
  <c r="K224" i="79"/>
  <c r="M148" i="79"/>
  <c r="N148" i="79" s="1"/>
  <c r="M154" i="79"/>
  <c r="N154" i="79" s="1"/>
  <c r="Z21" i="72"/>
  <c r="AA21" i="72" s="1"/>
  <c r="Z155" i="72"/>
  <c r="AA155" i="72" s="1"/>
  <c r="X221" i="72"/>
  <c r="Z145" i="72"/>
  <c r="AA145" i="72" s="1"/>
  <c r="Z141" i="72"/>
  <c r="AA141" i="72" s="1"/>
  <c r="X217" i="72"/>
  <c r="Z174" i="72"/>
  <c r="AA174" i="72" s="1"/>
  <c r="Z54" i="72"/>
  <c r="AA54" i="72" s="1"/>
  <c r="Z47" i="72"/>
  <c r="AA47" i="72" s="1"/>
  <c r="Z129" i="72"/>
  <c r="AA129" i="72" s="1"/>
  <c r="Y129" i="72"/>
  <c r="Z127" i="72"/>
  <c r="AA127" i="72" s="1"/>
  <c r="M153" i="76"/>
  <c r="N153" i="76" s="1"/>
  <c r="Y67" i="73"/>
  <c r="X218" i="73"/>
  <c r="Z142" i="73"/>
  <c r="AA142" i="73" s="1"/>
  <c r="X214" i="73"/>
  <c r="Y128" i="73"/>
  <c r="Z138" i="73"/>
  <c r="AA138" i="73" s="1"/>
  <c r="Z157" i="73"/>
  <c r="AA157" i="73" s="1"/>
  <c r="Z174" i="73"/>
  <c r="AA174" i="73" s="1"/>
  <c r="Z46" i="73"/>
  <c r="AA46" i="73" s="1"/>
  <c r="Y112" i="73"/>
  <c r="Z112" i="73"/>
  <c r="AA112" i="73" s="1"/>
  <c r="M63" i="67"/>
  <c r="N63" i="67" s="1"/>
  <c r="Z73" i="80"/>
  <c r="AA73" i="80" s="1"/>
  <c r="K102" i="67"/>
  <c r="L27" i="67" s="1"/>
  <c r="M27" i="67"/>
  <c r="N27" i="67" s="1"/>
  <c r="K90" i="67"/>
  <c r="L15" i="67" s="1"/>
  <c r="M15" i="67"/>
  <c r="N15" i="67" s="1"/>
  <c r="M162" i="67"/>
  <c r="N162" i="67" s="1"/>
  <c r="M17" i="67"/>
  <c r="N17" i="67" s="1"/>
  <c r="K92" i="67"/>
  <c r="L17" i="67" s="1"/>
  <c r="M39" i="67"/>
  <c r="N39" i="67" s="1"/>
  <c r="Y21" i="83"/>
  <c r="Z21" i="83"/>
  <c r="AA21" i="83" s="1"/>
  <c r="Z152" i="83"/>
  <c r="AA152" i="83" s="1"/>
  <c r="Z154" i="83"/>
  <c r="AA154" i="83" s="1"/>
  <c r="Z175" i="83"/>
  <c r="AA175" i="83" s="1"/>
  <c r="Y66" i="83"/>
  <c r="Z125" i="83"/>
  <c r="AA125" i="83" s="1"/>
  <c r="Y112" i="83"/>
  <c r="Z112" i="83"/>
  <c r="AA112" i="83" s="1"/>
  <c r="Y23" i="74"/>
  <c r="Z23" i="74"/>
  <c r="AA23" i="74" s="1"/>
  <c r="Z157" i="74"/>
  <c r="AA157" i="74" s="1"/>
  <c r="X218" i="74"/>
  <c r="Z142" i="74"/>
  <c r="AA142" i="74" s="1"/>
  <c r="Z153" i="74"/>
  <c r="AA153" i="74" s="1"/>
  <c r="Z174" i="74"/>
  <c r="AA174" i="74" s="1"/>
  <c r="Z51" i="74"/>
  <c r="AA51" i="74" s="1"/>
  <c r="Z47" i="74"/>
  <c r="AA47" i="74" s="1"/>
  <c r="Z127" i="74"/>
  <c r="AA127" i="74" s="1"/>
  <c r="M26" i="68"/>
  <c r="N26" i="68" s="1"/>
  <c r="M162" i="68"/>
  <c r="N162" i="68" s="1"/>
  <c r="K215" i="68"/>
  <c r="M139" i="68"/>
  <c r="N139" i="68" s="1"/>
  <c r="K10" i="68"/>
  <c r="K88" i="68"/>
  <c r="L13" i="68" s="1"/>
  <c r="M13" i="68"/>
  <c r="N13" i="68" s="1"/>
  <c r="M154" i="68"/>
  <c r="N154" i="68" s="1"/>
  <c r="K226" i="68"/>
  <c r="M150" i="68"/>
  <c r="N150" i="68" s="1"/>
  <c r="M174" i="68"/>
  <c r="N174" i="68" s="1"/>
  <c r="M64" i="68"/>
  <c r="N64" i="68" s="1"/>
  <c r="M65" i="68"/>
  <c r="N65" i="68" s="1"/>
  <c r="K87" i="68"/>
  <c r="L62" i="68" s="1"/>
  <c r="M62" i="68"/>
  <c r="N62" i="68" s="1"/>
  <c r="Z25" i="75"/>
  <c r="AA25" i="75" s="1"/>
  <c r="Y25" i="75"/>
  <c r="Y24" i="75"/>
  <c r="Z24" i="75"/>
  <c r="AA24" i="75" s="1"/>
  <c r="Z152" i="75"/>
  <c r="AA152" i="75" s="1"/>
  <c r="Z155" i="75"/>
  <c r="AA155" i="75" s="1"/>
  <c r="Z165" i="75"/>
  <c r="AA165" i="75" s="1"/>
  <c r="Z46" i="75"/>
  <c r="AA46" i="75" s="1"/>
  <c r="Z48" i="86"/>
  <c r="AA48" i="86" s="1"/>
  <c r="K99" i="30"/>
  <c r="M24" i="30"/>
  <c r="N24" i="30" s="1"/>
  <c r="K223" i="30"/>
  <c r="M147" i="30"/>
  <c r="N147" i="30" s="1"/>
  <c r="K216" i="30"/>
  <c r="M140" i="30"/>
  <c r="N140" i="30" s="1"/>
  <c r="M41" i="30"/>
  <c r="N41" i="30" s="1"/>
  <c r="K35" i="30"/>
  <c r="M36" i="30"/>
  <c r="N36" i="30" s="1"/>
  <c r="M127" i="30"/>
  <c r="N127" i="30" s="1"/>
  <c r="L115" i="30"/>
  <c r="M115" i="30"/>
  <c r="N115" i="30" s="1"/>
  <c r="M29" i="70"/>
  <c r="N29" i="70" s="1"/>
  <c r="K104" i="70"/>
  <c r="K223" i="70"/>
  <c r="M147" i="70"/>
  <c r="N147" i="70" s="1"/>
  <c r="M141" i="70"/>
  <c r="N141" i="70" s="1"/>
  <c r="K217" i="70"/>
  <c r="M173" i="70"/>
  <c r="N173" i="70" s="1"/>
  <c r="M43" i="70"/>
  <c r="N43" i="70" s="1"/>
  <c r="M62" i="70"/>
  <c r="N62" i="70" s="1"/>
  <c r="L115" i="70"/>
  <c r="M115" i="70"/>
  <c r="N115" i="70" s="1"/>
  <c r="L126" i="70"/>
  <c r="M126" i="70"/>
  <c r="N126" i="70" s="1"/>
  <c r="K91" i="69"/>
  <c r="M16" i="69"/>
  <c r="N16" i="69" s="1"/>
  <c r="K222" i="69"/>
  <c r="M146" i="69"/>
  <c r="N146" i="69" s="1"/>
  <c r="M147" i="69"/>
  <c r="N147" i="69" s="1"/>
  <c r="K223" i="69"/>
  <c r="M37" i="69"/>
  <c r="N37" i="69" s="1"/>
  <c r="M42" i="69"/>
  <c r="N42" i="69" s="1"/>
  <c r="M54" i="69"/>
  <c r="N54" i="69" s="1"/>
  <c r="M127" i="69"/>
  <c r="N127" i="69" s="1"/>
  <c r="M50" i="69"/>
  <c r="N50" i="69" s="1"/>
  <c r="M73" i="69"/>
  <c r="N73" i="69" s="1"/>
  <c r="K104" i="71"/>
  <c r="M29" i="71"/>
  <c r="N29" i="71" s="1"/>
  <c r="K220" i="71"/>
  <c r="M144" i="71"/>
  <c r="N144" i="71" s="1"/>
  <c r="M143" i="71"/>
  <c r="N143" i="71" s="1"/>
  <c r="K219" i="71"/>
  <c r="M174" i="71"/>
  <c r="N174" i="71" s="1"/>
  <c r="K35" i="71"/>
  <c r="M36" i="71"/>
  <c r="N36" i="71" s="1"/>
  <c r="L126" i="71"/>
  <c r="M126" i="71"/>
  <c r="N126" i="71" s="1"/>
  <c r="M54" i="71"/>
  <c r="N54" i="71" s="1"/>
  <c r="M118" i="76"/>
  <c r="N118" i="76" s="1"/>
  <c r="L118" i="76"/>
  <c r="M119" i="76"/>
  <c r="N119" i="76" s="1"/>
  <c r="L119" i="76"/>
  <c r="K45" i="68"/>
  <c r="Z29" i="73"/>
  <c r="AA29" i="73" s="1"/>
  <c r="Y19" i="73"/>
  <c r="Z74" i="73"/>
  <c r="AA74" i="73" s="1"/>
  <c r="Z54" i="73"/>
  <c r="AA54" i="73" s="1"/>
  <c r="Z128" i="73"/>
  <c r="AA128" i="73" s="1"/>
  <c r="Y121" i="73"/>
  <c r="Z121" i="73"/>
  <c r="AA121" i="73" s="1"/>
  <c r="K89" i="67"/>
  <c r="M14" i="67"/>
  <c r="N14" i="67" s="1"/>
  <c r="K223" i="67"/>
  <c r="M147" i="67"/>
  <c r="N147" i="67" s="1"/>
  <c r="M44" i="67"/>
  <c r="N44" i="67" s="1"/>
  <c r="Z27" i="83"/>
  <c r="AA27" i="83" s="1"/>
  <c r="Y27" i="83"/>
  <c r="X221" i="83"/>
  <c r="Z145" i="83"/>
  <c r="AA145" i="83" s="1"/>
  <c r="Z141" i="83"/>
  <c r="AA141" i="83" s="1"/>
  <c r="X217" i="83"/>
  <c r="X219" i="83"/>
  <c r="Z143" i="83"/>
  <c r="AA143" i="83" s="1"/>
  <c r="Z74" i="83"/>
  <c r="AA74" i="83" s="1"/>
  <c r="Z73" i="83"/>
  <c r="AA73" i="83" s="1"/>
  <c r="Z166" i="83"/>
  <c r="AA166" i="83" s="1"/>
  <c r="Y119" i="83"/>
  <c r="Z119" i="83"/>
  <c r="AA119" i="83" s="1"/>
  <c r="Y123" i="86"/>
  <c r="Z123" i="86"/>
  <c r="AA123" i="86" s="1"/>
  <c r="M74" i="79"/>
  <c r="N74" i="79" s="1"/>
  <c r="Z25" i="74"/>
  <c r="AA25" i="74" s="1"/>
  <c r="Y14" i="74"/>
  <c r="Z148" i="74"/>
  <c r="AA148" i="74" s="1"/>
  <c r="X224" i="74"/>
  <c r="X225" i="74"/>
  <c r="Z149" i="74"/>
  <c r="AA149" i="74" s="1"/>
  <c r="Z172" i="74"/>
  <c r="AA172" i="74" s="1"/>
  <c r="Z71" i="74"/>
  <c r="AA71" i="74" s="1"/>
  <c r="Z74" i="74"/>
  <c r="AA74" i="74" s="1"/>
  <c r="Z75" i="74"/>
  <c r="AA75" i="74" s="1"/>
  <c r="Y117" i="74"/>
  <c r="Z117" i="74"/>
  <c r="AA117" i="74" s="1"/>
  <c r="K102" i="68"/>
  <c r="L27" i="68" s="1"/>
  <c r="M27" i="68"/>
  <c r="N27" i="68" s="1"/>
  <c r="K97" i="68"/>
  <c r="L22" i="68" s="1"/>
  <c r="M22" i="68"/>
  <c r="N22" i="68" s="1"/>
  <c r="K93" i="68"/>
  <c r="L18" i="68" s="1"/>
  <c r="M18" i="68"/>
  <c r="N18" i="68" s="1"/>
  <c r="M156" i="68"/>
  <c r="N156" i="68" s="1"/>
  <c r="M36" i="68"/>
  <c r="N36" i="68" s="1"/>
  <c r="K35" i="68"/>
  <c r="M61" i="68"/>
  <c r="N61" i="68" s="1"/>
  <c r="K60" i="68"/>
  <c r="Y15" i="75"/>
  <c r="Y19" i="75"/>
  <c r="X221" i="75"/>
  <c r="Z145" i="75"/>
  <c r="AA145" i="75" s="1"/>
  <c r="X217" i="75"/>
  <c r="Z141" i="75"/>
  <c r="AA141" i="75" s="1"/>
  <c r="Z77" i="75"/>
  <c r="AA77" i="75" s="1"/>
  <c r="Z49" i="75"/>
  <c r="AA49" i="75" s="1"/>
  <c r="Y115" i="84"/>
  <c r="Z115" i="84"/>
  <c r="AA115" i="84" s="1"/>
  <c r="K97" i="30"/>
  <c r="L47" i="30" s="1"/>
  <c r="M22" i="30"/>
  <c r="N22" i="30" s="1"/>
  <c r="K217" i="30"/>
  <c r="M141" i="30"/>
  <c r="N141" i="30" s="1"/>
  <c r="K226" i="30"/>
  <c r="M150" i="30"/>
  <c r="N150" i="30" s="1"/>
  <c r="K170" i="30"/>
  <c r="M170" i="30" s="1"/>
  <c r="N170" i="30" s="1"/>
  <c r="M172" i="30"/>
  <c r="N172" i="30" s="1"/>
  <c r="M68" i="30"/>
  <c r="N68" i="30" s="1"/>
  <c r="M62" i="30"/>
  <c r="N62" i="30" s="1"/>
  <c r="L121" i="30"/>
  <c r="K120" i="30"/>
  <c r="M121" i="30"/>
  <c r="N121" i="30" s="1"/>
  <c r="M50" i="30"/>
  <c r="N50" i="30" s="1"/>
  <c r="L111" i="30"/>
  <c r="K110" i="30"/>
  <c r="M111" i="30"/>
  <c r="N111" i="30" s="1"/>
  <c r="K100" i="70"/>
  <c r="M25" i="70"/>
  <c r="N25" i="70" s="1"/>
  <c r="M157" i="70"/>
  <c r="N157" i="70" s="1"/>
  <c r="K222" i="70"/>
  <c r="M146" i="70"/>
  <c r="N146" i="70" s="1"/>
  <c r="M138" i="70"/>
  <c r="N138" i="70" s="1"/>
  <c r="K214" i="70"/>
  <c r="K137" i="70"/>
  <c r="K35" i="70"/>
  <c r="M36" i="70"/>
  <c r="N36" i="70" s="1"/>
  <c r="L112" i="70"/>
  <c r="M112" i="70"/>
  <c r="N112" i="70" s="1"/>
  <c r="M74" i="70"/>
  <c r="N74" i="70" s="1"/>
  <c r="K164" i="70"/>
  <c r="M165" i="70"/>
  <c r="N165" i="70" s="1"/>
  <c r="L124" i="70"/>
  <c r="M124" i="70"/>
  <c r="N124" i="70" s="1"/>
  <c r="K104" i="69"/>
  <c r="L79" i="69" s="1"/>
  <c r="M29" i="69"/>
  <c r="N29" i="69" s="1"/>
  <c r="K97" i="69"/>
  <c r="L22" i="69" s="1"/>
  <c r="M22" i="69"/>
  <c r="N22" i="69" s="1"/>
  <c r="K88" i="69"/>
  <c r="L13" i="69" s="1"/>
  <c r="M13" i="69"/>
  <c r="N13" i="69" s="1"/>
  <c r="M157" i="69"/>
  <c r="N157" i="69" s="1"/>
  <c r="M154" i="69"/>
  <c r="N154" i="69" s="1"/>
  <c r="M68" i="69"/>
  <c r="N68" i="69" s="1"/>
  <c r="M39" i="69"/>
  <c r="N39" i="69" s="1"/>
  <c r="M122" i="69"/>
  <c r="N122" i="69" s="1"/>
  <c r="M52" i="69"/>
  <c r="N52" i="69" s="1"/>
  <c r="M79" i="69"/>
  <c r="N79" i="69" s="1"/>
  <c r="L117" i="69"/>
  <c r="M117" i="69"/>
  <c r="N117" i="69" s="1"/>
  <c r="L116" i="69"/>
  <c r="M116" i="69"/>
  <c r="N116" i="69" s="1"/>
  <c r="M25" i="71"/>
  <c r="N25" i="71" s="1"/>
  <c r="K100" i="71"/>
  <c r="L25" i="71" s="1"/>
  <c r="K20" i="71"/>
  <c r="M21" i="71"/>
  <c r="N21" i="71" s="1"/>
  <c r="K96" i="71"/>
  <c r="L21" i="71" s="1"/>
  <c r="M140" i="71"/>
  <c r="N140" i="71" s="1"/>
  <c r="K216" i="71"/>
  <c r="M69" i="71"/>
  <c r="N69" i="71" s="1"/>
  <c r="M43" i="71"/>
  <c r="N43" i="71" s="1"/>
  <c r="M165" i="71"/>
  <c r="N165" i="71" s="1"/>
  <c r="K164" i="71"/>
  <c r="L113" i="71"/>
  <c r="M113" i="71"/>
  <c r="N113" i="71" s="1"/>
  <c r="M52" i="71"/>
  <c r="N52" i="71" s="1"/>
  <c r="M78" i="76"/>
  <c r="N78" i="76" s="1"/>
  <c r="Z45" i="81"/>
  <c r="AA45" i="81" s="1"/>
  <c r="Z70" i="82"/>
  <c r="AA70" i="82" s="1"/>
  <c r="M165" i="76"/>
  <c r="N165" i="76" s="1"/>
  <c r="M129" i="76"/>
  <c r="N129" i="76" s="1"/>
  <c r="L129" i="76"/>
  <c r="L117" i="76"/>
  <c r="M117" i="76"/>
  <c r="N117" i="76" s="1"/>
  <c r="X224" i="81"/>
  <c r="Z148" i="81"/>
  <c r="AA148" i="81" s="1"/>
  <c r="Y69" i="84"/>
  <c r="Z46" i="78"/>
  <c r="AA46" i="78" s="1"/>
  <c r="Y29" i="86"/>
  <c r="Z29" i="86"/>
  <c r="AA29" i="86" s="1"/>
  <c r="Z71" i="80"/>
  <c r="AA71" i="80" s="1"/>
  <c r="Z28" i="85"/>
  <c r="AA28" i="85" s="1"/>
  <c r="Z152" i="85"/>
  <c r="AA152" i="85" s="1"/>
  <c r="Z153" i="85"/>
  <c r="AA153" i="85" s="1"/>
  <c r="Y124" i="85"/>
  <c r="Z124" i="85"/>
  <c r="AA124" i="85" s="1"/>
  <c r="Y124" i="80"/>
  <c r="Z124" i="80"/>
  <c r="AA124" i="80" s="1"/>
  <c r="X215" i="77"/>
  <c r="Z139" i="77"/>
  <c r="AA139" i="77" s="1"/>
  <c r="Y112" i="77"/>
  <c r="Z112" i="77"/>
  <c r="AA112" i="77" s="1"/>
  <c r="Z157" i="82"/>
  <c r="AA157" i="82" s="1"/>
  <c r="X219" i="81"/>
  <c r="Z143" i="81"/>
  <c r="AA143" i="81" s="1"/>
  <c r="Z173" i="81"/>
  <c r="AA173" i="81" s="1"/>
  <c r="Z148" i="84"/>
  <c r="AA148" i="84" s="1"/>
  <c r="X224" i="84"/>
  <c r="X221" i="78"/>
  <c r="Z145" i="78"/>
  <c r="AA145" i="78" s="1"/>
  <c r="Y121" i="78"/>
  <c r="Z121" i="78"/>
  <c r="AA121" i="78" s="1"/>
  <c r="Y26" i="80"/>
  <c r="Z26" i="80"/>
  <c r="AA26" i="80" s="1"/>
  <c r="Z47" i="84"/>
  <c r="AA47" i="84" s="1"/>
  <c r="Z24" i="85"/>
  <c r="AA24" i="85" s="1"/>
  <c r="Y74" i="85"/>
  <c r="X217" i="85"/>
  <c r="Z141" i="85"/>
  <c r="AA141" i="85" s="1"/>
  <c r="Z53" i="85"/>
  <c r="AA53" i="85" s="1"/>
  <c r="L12" i="79"/>
  <c r="K225" i="79"/>
  <c r="M149" i="79"/>
  <c r="N149" i="79" s="1"/>
  <c r="X216" i="72"/>
  <c r="Z140" i="72"/>
  <c r="AA140" i="72" s="1"/>
  <c r="Z148" i="72"/>
  <c r="AA148" i="72" s="1"/>
  <c r="X224" i="72"/>
  <c r="Y123" i="72"/>
  <c r="Z123" i="72"/>
  <c r="AA123" i="72" s="1"/>
  <c r="L22" i="76"/>
  <c r="M22" i="76"/>
  <c r="N22" i="76" s="1"/>
  <c r="L16" i="76"/>
  <c r="Z162" i="77"/>
  <c r="AA162" i="77" s="1"/>
  <c r="Z25" i="77"/>
  <c r="AA25" i="77" s="1"/>
  <c r="Y25" i="77"/>
  <c r="X217" i="77"/>
  <c r="Z141" i="77"/>
  <c r="AA141" i="77" s="1"/>
  <c r="Z174" i="77"/>
  <c r="AA174" i="77" s="1"/>
  <c r="Z74" i="77"/>
  <c r="AA74" i="77" s="1"/>
  <c r="Z27" i="82"/>
  <c r="AA27" i="82" s="1"/>
  <c r="Z21" i="82"/>
  <c r="AA21" i="82" s="1"/>
  <c r="Y21" i="82"/>
  <c r="X220" i="82"/>
  <c r="Z144" i="82"/>
  <c r="AA144" i="82" s="1"/>
  <c r="Z148" i="82"/>
  <c r="AA148" i="82" s="1"/>
  <c r="X224" i="82"/>
  <c r="Y114" i="82"/>
  <c r="Z114" i="82"/>
  <c r="AA114" i="82" s="1"/>
  <c r="Z21" i="81"/>
  <c r="AA21" i="81" s="1"/>
  <c r="Y21" i="81"/>
  <c r="Y23" i="81"/>
  <c r="Z23" i="81"/>
  <c r="AA23" i="81" s="1"/>
  <c r="Y26" i="81"/>
  <c r="Z26" i="81"/>
  <c r="AA26" i="81" s="1"/>
  <c r="Y13" i="81"/>
  <c r="Z154" i="81"/>
  <c r="AA154" i="81" s="1"/>
  <c r="Z146" i="81"/>
  <c r="AA146" i="81" s="1"/>
  <c r="X222" i="81"/>
  <c r="Z139" i="84"/>
  <c r="AA139" i="84" s="1"/>
  <c r="X215" i="84"/>
  <c r="Z155" i="84"/>
  <c r="AA155" i="84" s="1"/>
  <c r="Z174" i="84"/>
  <c r="AA174" i="84" s="1"/>
  <c r="Z24" i="78"/>
  <c r="AA24" i="78" s="1"/>
  <c r="X214" i="78"/>
  <c r="Z138" i="78"/>
  <c r="AA138" i="78" s="1"/>
  <c r="Y127" i="78"/>
  <c r="Z156" i="78"/>
  <c r="AA156" i="78" s="1"/>
  <c r="Z172" i="78"/>
  <c r="AA172" i="78" s="1"/>
  <c r="Z75" i="78"/>
  <c r="AA75" i="78" s="1"/>
  <c r="Z48" i="78"/>
  <c r="AA48" i="78" s="1"/>
  <c r="Z125" i="78"/>
  <c r="AA125" i="78" s="1"/>
  <c r="Y114" i="78"/>
  <c r="Z114" i="78"/>
  <c r="AA114" i="78" s="1"/>
  <c r="M43" i="67"/>
  <c r="N43" i="67" s="1"/>
  <c r="Y123" i="80"/>
  <c r="Z123" i="80"/>
  <c r="AA123" i="80" s="1"/>
  <c r="Y26" i="86"/>
  <c r="Z26" i="86"/>
  <c r="AA26" i="86" s="1"/>
  <c r="X217" i="86"/>
  <c r="Z141" i="86"/>
  <c r="AA141" i="86" s="1"/>
  <c r="Y14" i="86"/>
  <c r="Z78" i="86"/>
  <c r="AA78" i="86" s="1"/>
  <c r="Y25" i="80"/>
  <c r="Z25" i="80"/>
  <c r="AA25" i="80" s="1"/>
  <c r="X224" i="80"/>
  <c r="Z148" i="80"/>
  <c r="AA148" i="80" s="1"/>
  <c r="Z153" i="80"/>
  <c r="AA153" i="80" s="1"/>
  <c r="Z152" i="80"/>
  <c r="AA152" i="80" s="1"/>
  <c r="Z155" i="80"/>
  <c r="AA155" i="80" s="1"/>
  <c r="Z173" i="80"/>
  <c r="AA173" i="80" s="1"/>
  <c r="L112" i="79"/>
  <c r="M112" i="79"/>
  <c r="N112" i="79" s="1"/>
  <c r="Z75" i="80"/>
  <c r="AA75" i="80" s="1"/>
  <c r="Z21" i="85"/>
  <c r="AA21" i="85" s="1"/>
  <c r="Y46" i="85"/>
  <c r="Z142" i="85"/>
  <c r="AA142" i="85" s="1"/>
  <c r="X218" i="85"/>
  <c r="Y14" i="85"/>
  <c r="X223" i="85"/>
  <c r="Z147" i="85"/>
  <c r="AA147" i="85" s="1"/>
  <c r="Z154" i="85"/>
  <c r="AA154" i="85" s="1"/>
  <c r="X219" i="85"/>
  <c r="Z143" i="85"/>
  <c r="AA143" i="85" s="1"/>
  <c r="Z174" i="85"/>
  <c r="AA174" i="85" s="1"/>
  <c r="Z76" i="85"/>
  <c r="AA76" i="85" s="1"/>
  <c r="Z46" i="85"/>
  <c r="AA46" i="85" s="1"/>
  <c r="Z50" i="85"/>
  <c r="AA50" i="85" s="1"/>
  <c r="Z127" i="85"/>
  <c r="AA127" i="85" s="1"/>
  <c r="L112" i="67"/>
  <c r="M112" i="67"/>
  <c r="N112" i="67" s="1"/>
  <c r="Z165" i="80"/>
  <c r="AA165" i="80" s="1"/>
  <c r="M143" i="79"/>
  <c r="N143" i="79" s="1"/>
  <c r="K219" i="79"/>
  <c r="M175" i="79"/>
  <c r="N175" i="79" s="1"/>
  <c r="Y27" i="72"/>
  <c r="Z27" i="72"/>
  <c r="AA27" i="72" s="1"/>
  <c r="Z153" i="72"/>
  <c r="AA153" i="72" s="1"/>
  <c r="Z152" i="72"/>
  <c r="AA152" i="72" s="1"/>
  <c r="Z146" i="72"/>
  <c r="AA146" i="72" s="1"/>
  <c r="X222" i="72"/>
  <c r="Z222" i="72" s="1"/>
  <c r="AA222" i="72" s="1"/>
  <c r="Y69" i="72"/>
  <c r="Z77" i="72"/>
  <c r="AA77" i="72" s="1"/>
  <c r="Y118" i="72"/>
  <c r="Z118" i="72"/>
  <c r="AA118" i="72" s="1"/>
  <c r="Z52" i="86"/>
  <c r="AA52" i="86" s="1"/>
  <c r="M49" i="79"/>
  <c r="N49" i="79" s="1"/>
  <c r="Y124" i="84"/>
  <c r="Z124" i="84"/>
  <c r="AA124" i="84" s="1"/>
  <c r="M25" i="76"/>
  <c r="N25" i="76" s="1"/>
  <c r="M23" i="76"/>
  <c r="N23" i="76" s="1"/>
  <c r="K218" i="76"/>
  <c r="M142" i="76"/>
  <c r="N142" i="76" s="1"/>
  <c r="K221" i="76"/>
  <c r="M145" i="76"/>
  <c r="N145" i="76" s="1"/>
  <c r="M175" i="76"/>
  <c r="N175" i="76" s="1"/>
  <c r="Z22" i="73"/>
  <c r="AA22" i="73" s="1"/>
  <c r="Y22" i="73"/>
  <c r="Y21" i="73"/>
  <c r="Z21" i="73"/>
  <c r="AA21" i="73" s="1"/>
  <c r="X215" i="73"/>
  <c r="Z139" i="73"/>
  <c r="AA139" i="73" s="1"/>
  <c r="X223" i="73"/>
  <c r="Z147" i="73"/>
  <c r="AA147" i="73" s="1"/>
  <c r="X221" i="73"/>
  <c r="Z145" i="73"/>
  <c r="AA145" i="73" s="1"/>
  <c r="Z72" i="73"/>
  <c r="AA72" i="73" s="1"/>
  <c r="Z71" i="73"/>
  <c r="AA71" i="73" s="1"/>
  <c r="Z77" i="73"/>
  <c r="AA77" i="73" s="1"/>
  <c r="Z52" i="73"/>
  <c r="AA52" i="73" s="1"/>
  <c r="Z117" i="73"/>
  <c r="AA117" i="73" s="1"/>
  <c r="Y117" i="73"/>
  <c r="Y121" i="84"/>
  <c r="Z121" i="84"/>
  <c r="AA121" i="84" s="1"/>
  <c r="M155" i="67"/>
  <c r="N155" i="67" s="1"/>
  <c r="M144" i="67"/>
  <c r="N144" i="67" s="1"/>
  <c r="K220" i="67"/>
  <c r="Z22" i="83"/>
  <c r="AA22" i="83" s="1"/>
  <c r="X218" i="83"/>
  <c r="Z142" i="83"/>
  <c r="AA142" i="83" s="1"/>
  <c r="X226" i="83"/>
  <c r="Z150" i="83"/>
  <c r="AA150" i="83" s="1"/>
  <c r="Y41" i="83"/>
  <c r="Z46" i="83"/>
  <c r="AA46" i="83" s="1"/>
  <c r="Y46" i="83"/>
  <c r="Z79" i="83"/>
  <c r="AA79" i="83" s="1"/>
  <c r="Z78" i="83"/>
  <c r="AA78" i="83" s="1"/>
  <c r="Y50" i="83"/>
  <c r="Z50" i="83"/>
  <c r="AA50" i="83" s="1"/>
  <c r="Y129" i="83"/>
  <c r="Z129" i="83"/>
  <c r="AA129" i="83" s="1"/>
  <c r="Y116" i="83"/>
  <c r="Z116" i="83"/>
  <c r="AA116" i="83" s="1"/>
  <c r="Z123" i="84"/>
  <c r="AA123" i="84" s="1"/>
  <c r="Y123" i="84"/>
  <c r="Z24" i="74"/>
  <c r="AA24" i="74" s="1"/>
  <c r="Y18" i="74"/>
  <c r="Y65" i="74"/>
  <c r="Y38" i="74"/>
  <c r="Z52" i="74"/>
  <c r="AA52" i="74" s="1"/>
  <c r="Y36" i="74"/>
  <c r="Z166" i="74"/>
  <c r="AA166" i="74" s="1"/>
  <c r="Y123" i="74"/>
  <c r="Z123" i="74"/>
  <c r="AA123" i="74" s="1"/>
  <c r="K219" i="68"/>
  <c r="M143" i="68"/>
  <c r="N143" i="68" s="1"/>
  <c r="L129" i="68"/>
  <c r="K214" i="68"/>
  <c r="M138" i="68"/>
  <c r="N138" i="68" s="1"/>
  <c r="K137" i="68"/>
  <c r="Z28" i="75"/>
  <c r="AA28" i="75" s="1"/>
  <c r="Z26" i="75"/>
  <c r="AA26" i="75" s="1"/>
  <c r="Y76" i="75"/>
  <c r="Y18" i="75"/>
  <c r="Y38" i="75"/>
  <c r="X214" i="75"/>
  <c r="Z138" i="75"/>
  <c r="AA138" i="75" s="1"/>
  <c r="X216" i="75"/>
  <c r="Z140" i="75"/>
  <c r="AA140" i="75" s="1"/>
  <c r="Z76" i="75"/>
  <c r="AA76" i="75" s="1"/>
  <c r="Z72" i="75"/>
  <c r="AA72" i="75" s="1"/>
  <c r="Z166" i="75"/>
  <c r="AA166" i="75" s="1"/>
  <c r="Y116" i="75"/>
  <c r="Z116" i="75"/>
  <c r="AA116" i="75" s="1"/>
  <c r="Z76" i="86"/>
  <c r="AA76" i="86" s="1"/>
  <c r="L129" i="67"/>
  <c r="M129" i="67"/>
  <c r="N129" i="67" s="1"/>
  <c r="Y119" i="84"/>
  <c r="Z119" i="84"/>
  <c r="AA119" i="84" s="1"/>
  <c r="K103" i="30"/>
  <c r="M28" i="30"/>
  <c r="N28" i="30" s="1"/>
  <c r="M175" i="30"/>
  <c r="N175" i="30" s="1"/>
  <c r="M64" i="30"/>
  <c r="N64" i="30" s="1"/>
  <c r="M67" i="30"/>
  <c r="N67" i="30" s="1"/>
  <c r="M47" i="30"/>
  <c r="N47" i="30" s="1"/>
  <c r="L116" i="30"/>
  <c r="M116" i="30"/>
  <c r="N116" i="30" s="1"/>
  <c r="L113" i="30"/>
  <c r="M113" i="30"/>
  <c r="N113" i="30" s="1"/>
  <c r="M54" i="30"/>
  <c r="N54" i="30" s="1"/>
  <c r="K99" i="70"/>
  <c r="L24" i="70" s="1"/>
  <c r="M24" i="70"/>
  <c r="N24" i="70" s="1"/>
  <c r="K94" i="70"/>
  <c r="L19" i="70" s="1"/>
  <c r="M19" i="70"/>
  <c r="N19" i="70" s="1"/>
  <c r="M18" i="70"/>
  <c r="N18" i="70" s="1"/>
  <c r="K93" i="70"/>
  <c r="L43" i="70" s="1"/>
  <c r="M13" i="70"/>
  <c r="N13" i="70" s="1"/>
  <c r="K88" i="70"/>
  <c r="L13" i="70" s="1"/>
  <c r="M11" i="70"/>
  <c r="N11" i="70" s="1"/>
  <c r="K86" i="70"/>
  <c r="L11" i="70" s="1"/>
  <c r="K10" i="70"/>
  <c r="M65" i="70"/>
  <c r="N65" i="70" s="1"/>
  <c r="M71" i="70"/>
  <c r="N71" i="70" s="1"/>
  <c r="K70" i="70"/>
  <c r="L114" i="70"/>
  <c r="M114" i="70"/>
  <c r="N114" i="70" s="1"/>
  <c r="M125" i="70"/>
  <c r="N125" i="70" s="1"/>
  <c r="M77" i="70"/>
  <c r="N77" i="70" s="1"/>
  <c r="M76" i="70"/>
  <c r="N76" i="70" s="1"/>
  <c r="M162" i="69"/>
  <c r="N162" i="69" s="1"/>
  <c r="K98" i="69"/>
  <c r="L23" i="69" s="1"/>
  <c r="M23" i="69"/>
  <c r="N23" i="69" s="1"/>
  <c r="K103" i="69"/>
  <c r="L28" i="69" s="1"/>
  <c r="M28" i="69"/>
  <c r="N28" i="69" s="1"/>
  <c r="K87" i="69"/>
  <c r="M12" i="69"/>
  <c r="N12" i="69" s="1"/>
  <c r="K216" i="69"/>
  <c r="M140" i="69"/>
  <c r="N140" i="69" s="1"/>
  <c r="K214" i="69"/>
  <c r="K137" i="69"/>
  <c r="M138" i="69"/>
  <c r="N138" i="69" s="1"/>
  <c r="M149" i="69"/>
  <c r="N149" i="69" s="1"/>
  <c r="K225" i="69"/>
  <c r="M156" i="69"/>
  <c r="N156" i="69" s="1"/>
  <c r="K221" i="69"/>
  <c r="M145" i="69"/>
  <c r="N145" i="69" s="1"/>
  <c r="M174" i="69"/>
  <c r="N174" i="69" s="1"/>
  <c r="M175" i="69"/>
  <c r="N175" i="69" s="1"/>
  <c r="M44" i="69"/>
  <c r="N44" i="69" s="1"/>
  <c r="M47" i="69"/>
  <c r="N47" i="69" s="1"/>
  <c r="M74" i="69"/>
  <c r="N74" i="69" s="1"/>
  <c r="M125" i="69"/>
  <c r="N125" i="69" s="1"/>
  <c r="K164" i="69"/>
  <c r="M165" i="69"/>
  <c r="N165" i="69" s="1"/>
  <c r="M128" i="69"/>
  <c r="N128" i="69" s="1"/>
  <c r="K102" i="71"/>
  <c r="L27" i="71" s="1"/>
  <c r="M27" i="71"/>
  <c r="N27" i="71" s="1"/>
  <c r="M146" i="71"/>
  <c r="N146" i="71" s="1"/>
  <c r="K222" i="71"/>
  <c r="M149" i="71"/>
  <c r="N149" i="71" s="1"/>
  <c r="K225" i="71"/>
  <c r="M48" i="71"/>
  <c r="N48" i="71" s="1"/>
  <c r="L118" i="71"/>
  <c r="M118" i="71"/>
  <c r="N118" i="71" s="1"/>
  <c r="M47" i="76"/>
  <c r="N47" i="76" s="1"/>
  <c r="Z164" i="81"/>
  <c r="AA164" i="81" s="1"/>
  <c r="M79" i="76"/>
  <c r="N79" i="76" s="1"/>
  <c r="L116" i="76"/>
  <c r="M116" i="76"/>
  <c r="N116" i="76" s="1"/>
  <c r="L112" i="76"/>
  <c r="M112" i="76"/>
  <c r="N112" i="76" s="1"/>
  <c r="L124" i="76"/>
  <c r="M124" i="76"/>
  <c r="N124" i="76" s="1"/>
  <c r="Z74" i="80"/>
  <c r="AA74" i="80" s="1"/>
  <c r="Y12" i="82"/>
  <c r="Z156" i="81"/>
  <c r="AA156" i="81" s="1"/>
  <c r="X214" i="84"/>
  <c r="Z138" i="84"/>
  <c r="AA138" i="84" s="1"/>
  <c r="Y21" i="78"/>
  <c r="Z21" i="78"/>
  <c r="AA21" i="78" s="1"/>
  <c r="X226" i="78"/>
  <c r="Z150" i="78"/>
  <c r="AA150" i="78" s="1"/>
  <c r="M47" i="67"/>
  <c r="N47" i="67" s="1"/>
  <c r="Z71" i="84"/>
  <c r="AA71" i="84" s="1"/>
  <c r="Z24" i="86"/>
  <c r="AA24" i="86" s="1"/>
  <c r="Y24" i="86"/>
  <c r="Z146" i="80"/>
  <c r="AA146" i="80" s="1"/>
  <c r="X222" i="80"/>
  <c r="Z79" i="80"/>
  <c r="AA79" i="80" s="1"/>
  <c r="Z115" i="80"/>
  <c r="AA115" i="80" s="1"/>
  <c r="Y115" i="80"/>
  <c r="Z158" i="85"/>
  <c r="AA158" i="85" s="1"/>
  <c r="Z26" i="77"/>
  <c r="AA26" i="77" s="1"/>
  <c r="Y26" i="77"/>
  <c r="Z148" i="77"/>
  <c r="AA148" i="77" s="1"/>
  <c r="X224" i="77"/>
  <c r="Z153" i="77"/>
  <c r="AA153" i="77" s="1"/>
  <c r="Y39" i="77"/>
  <c r="Z158" i="82"/>
  <c r="AA158" i="82" s="1"/>
  <c r="Y22" i="78"/>
  <c r="Z22" i="78"/>
  <c r="AA22" i="78" s="1"/>
  <c r="X219" i="78"/>
  <c r="Z143" i="78"/>
  <c r="AA143" i="78" s="1"/>
  <c r="Y116" i="78"/>
  <c r="Z116" i="78"/>
  <c r="AA116" i="78" s="1"/>
  <c r="Z128" i="80"/>
  <c r="AA128" i="80" s="1"/>
  <c r="X226" i="86"/>
  <c r="Z150" i="86"/>
  <c r="AA150" i="86" s="1"/>
  <c r="Z175" i="86"/>
  <c r="AA175" i="86" s="1"/>
  <c r="Z27" i="80"/>
  <c r="AA27" i="80" s="1"/>
  <c r="Z175" i="80"/>
  <c r="AA175" i="80" s="1"/>
  <c r="Y62" i="85"/>
  <c r="X225" i="85"/>
  <c r="Z149" i="85"/>
  <c r="AA149" i="85" s="1"/>
  <c r="Z73" i="85"/>
  <c r="AA73" i="85" s="1"/>
  <c r="Z79" i="85"/>
  <c r="AA79" i="85" s="1"/>
  <c r="X218" i="72"/>
  <c r="Z142" i="72"/>
  <c r="AA142" i="72" s="1"/>
  <c r="Z50" i="72"/>
  <c r="AA50" i="72" s="1"/>
  <c r="L17" i="76"/>
  <c r="Y113" i="86"/>
  <c r="Z113" i="86"/>
  <c r="AA113" i="86" s="1"/>
  <c r="L53" i="79"/>
  <c r="M53" i="79"/>
  <c r="N53" i="79" s="1"/>
  <c r="Z138" i="77"/>
  <c r="AA138" i="77" s="1"/>
  <c r="X214" i="77"/>
  <c r="Z172" i="77"/>
  <c r="AA172" i="77" s="1"/>
  <c r="Z78" i="77"/>
  <c r="AA78" i="77" s="1"/>
  <c r="Z73" i="77"/>
  <c r="AA73" i="77" s="1"/>
  <c r="Y28" i="82"/>
  <c r="Z28" i="82"/>
  <c r="AA28" i="82" s="1"/>
  <c r="X221" i="82"/>
  <c r="Z145" i="82"/>
  <c r="AA145" i="82" s="1"/>
  <c r="Y18" i="82"/>
  <c r="Z156" i="82"/>
  <c r="AA156" i="82" s="1"/>
  <c r="Z139" i="82"/>
  <c r="AA139" i="82" s="1"/>
  <c r="X215" i="82"/>
  <c r="X223" i="82"/>
  <c r="Z147" i="82"/>
  <c r="AA147" i="82" s="1"/>
  <c r="Y126" i="82"/>
  <c r="Z126" i="82"/>
  <c r="AA126" i="82" s="1"/>
  <c r="Y24" i="81"/>
  <c r="Z24" i="81"/>
  <c r="AA24" i="81" s="1"/>
  <c r="Y71" i="84"/>
  <c r="Z21" i="84"/>
  <c r="AA21" i="84" s="1"/>
  <c r="Z27" i="84"/>
  <c r="AA27" i="84" s="1"/>
  <c r="Y27" i="84"/>
  <c r="Y16" i="84"/>
  <c r="Y14" i="84"/>
  <c r="Z158" i="84"/>
  <c r="AA158" i="84" s="1"/>
  <c r="Y44" i="84"/>
  <c r="Z152" i="78"/>
  <c r="AA152" i="78" s="1"/>
  <c r="Z153" i="78"/>
  <c r="AA153" i="78" s="1"/>
  <c r="Z157" i="78"/>
  <c r="AA157" i="78" s="1"/>
  <c r="Z154" i="78"/>
  <c r="AA154" i="78" s="1"/>
  <c r="X225" i="78"/>
  <c r="Z149" i="78"/>
  <c r="AA149" i="78" s="1"/>
  <c r="Y40" i="78"/>
  <c r="Z52" i="78"/>
  <c r="AA52" i="78" s="1"/>
  <c r="Z54" i="78"/>
  <c r="AA54" i="78" s="1"/>
  <c r="Z165" i="78"/>
  <c r="AA165" i="78" s="1"/>
  <c r="Z127" i="78"/>
  <c r="AA127" i="78" s="1"/>
  <c r="Z128" i="78"/>
  <c r="AA128" i="78" s="1"/>
  <c r="Y27" i="80"/>
  <c r="Z77" i="80"/>
  <c r="AA77" i="80" s="1"/>
  <c r="Y25" i="86"/>
  <c r="Z25" i="86"/>
  <c r="AA25" i="86" s="1"/>
  <c r="X214" i="86"/>
  <c r="Z138" i="86"/>
  <c r="AA138" i="86" s="1"/>
  <c r="Z157" i="86"/>
  <c r="AA157" i="86" s="1"/>
  <c r="Z22" i="80"/>
  <c r="AA22" i="80" s="1"/>
  <c r="X214" i="80"/>
  <c r="Z138" i="80"/>
  <c r="AA138" i="80" s="1"/>
  <c r="Y128" i="80"/>
  <c r="Z154" i="80"/>
  <c r="AA154" i="80" s="1"/>
  <c r="X216" i="80"/>
  <c r="Z140" i="80"/>
  <c r="AA140" i="80" s="1"/>
  <c r="Z51" i="80"/>
  <c r="AA51" i="80" s="1"/>
  <c r="Z74" i="86"/>
  <c r="AA74" i="86" s="1"/>
  <c r="M71" i="79"/>
  <c r="N71" i="79" s="1"/>
  <c r="X224" i="85"/>
  <c r="Z148" i="85"/>
  <c r="AA148" i="85" s="1"/>
  <c r="Y11" i="85"/>
  <c r="Z75" i="85"/>
  <c r="AA75" i="85" s="1"/>
  <c r="Z72" i="85"/>
  <c r="AA72" i="85" s="1"/>
  <c r="Y118" i="85"/>
  <c r="Z118" i="85"/>
  <c r="AA118" i="85" s="1"/>
  <c r="Y123" i="85"/>
  <c r="Z123" i="85"/>
  <c r="AA123" i="85" s="1"/>
  <c r="Z72" i="84"/>
  <c r="AA72" i="84" s="1"/>
  <c r="L61" i="79"/>
  <c r="M173" i="79"/>
  <c r="N173" i="79" s="1"/>
  <c r="Z154" i="72"/>
  <c r="AA154" i="72" s="1"/>
  <c r="Z175" i="72"/>
  <c r="AA175" i="72" s="1"/>
  <c r="Z51" i="72"/>
  <c r="AA51" i="72" s="1"/>
  <c r="Z49" i="72"/>
  <c r="AA49" i="72" s="1"/>
  <c r="Z71" i="72"/>
  <c r="AA71" i="72" s="1"/>
  <c r="Y71" i="72"/>
  <c r="Y119" i="72"/>
  <c r="Z119" i="72"/>
  <c r="AA119" i="72" s="1"/>
  <c r="Y124" i="72"/>
  <c r="Z124" i="72"/>
  <c r="AA124" i="72" s="1"/>
  <c r="Z71" i="86"/>
  <c r="AA71" i="86" s="1"/>
  <c r="L41" i="79"/>
  <c r="L26" i="76"/>
  <c r="M26" i="76"/>
  <c r="N26" i="76" s="1"/>
  <c r="K214" i="76"/>
  <c r="M138" i="76"/>
  <c r="N138" i="76" s="1"/>
  <c r="X219" i="73"/>
  <c r="Z143" i="73"/>
  <c r="AA143" i="73" s="1"/>
  <c r="X217" i="73"/>
  <c r="Z141" i="73"/>
  <c r="AA141" i="73" s="1"/>
  <c r="Z154" i="73"/>
  <c r="AA154" i="73" s="1"/>
  <c r="X220" i="73"/>
  <c r="Z144" i="73"/>
  <c r="AA144" i="73" s="1"/>
  <c r="Y44" i="73"/>
  <c r="Z49" i="73"/>
  <c r="AA49" i="73" s="1"/>
  <c r="Z75" i="73"/>
  <c r="AA75" i="73" s="1"/>
  <c r="Z50" i="73"/>
  <c r="AA50" i="73" s="1"/>
  <c r="Z124" i="73"/>
  <c r="AA124" i="73" s="1"/>
  <c r="Y124" i="73"/>
  <c r="Z73" i="84"/>
  <c r="AA73" i="84" s="1"/>
  <c r="K103" i="67"/>
  <c r="L28" i="67" s="1"/>
  <c r="M28" i="67"/>
  <c r="N28" i="67" s="1"/>
  <c r="M156" i="67"/>
  <c r="N156" i="67" s="1"/>
  <c r="K88" i="67"/>
  <c r="M13" i="67"/>
  <c r="N13" i="67" s="1"/>
  <c r="M154" i="67"/>
  <c r="N154" i="67" s="1"/>
  <c r="K226" i="67"/>
  <c r="M150" i="67"/>
  <c r="N150" i="67" s="1"/>
  <c r="M175" i="67"/>
  <c r="N175" i="67" s="1"/>
  <c r="M172" i="67"/>
  <c r="N172" i="67" s="1"/>
  <c r="Y13" i="83"/>
  <c r="Z139" i="83"/>
  <c r="AA139" i="83" s="1"/>
  <c r="X215" i="83"/>
  <c r="Z155" i="83"/>
  <c r="AA155" i="83" s="1"/>
  <c r="Z174" i="83"/>
  <c r="AA174" i="83" s="1"/>
  <c r="Y39" i="83"/>
  <c r="Y115" i="83"/>
  <c r="Z115" i="83"/>
  <c r="AA115" i="83" s="1"/>
  <c r="M72" i="79"/>
  <c r="N72" i="79" s="1"/>
  <c r="Z117" i="84"/>
  <c r="AA117" i="84" s="1"/>
  <c r="Y117" i="84"/>
  <c r="Y28" i="74"/>
  <c r="Z28" i="74"/>
  <c r="AA28" i="74" s="1"/>
  <c r="Z156" i="74"/>
  <c r="AA156" i="74" s="1"/>
  <c r="Z155" i="74"/>
  <c r="AA155" i="74" s="1"/>
  <c r="Z158" i="74"/>
  <c r="AA158" i="74" s="1"/>
  <c r="Y39" i="74"/>
  <c r="Y50" i="74"/>
  <c r="Z50" i="74"/>
  <c r="AA50" i="74" s="1"/>
  <c r="Z79" i="74"/>
  <c r="AA79" i="74" s="1"/>
  <c r="Y114" i="74"/>
  <c r="Z114" i="74"/>
  <c r="AA114" i="74" s="1"/>
  <c r="K218" i="68"/>
  <c r="M142" i="68"/>
  <c r="N142" i="68" s="1"/>
  <c r="M153" i="68"/>
  <c r="N153" i="68" s="1"/>
  <c r="M175" i="68"/>
  <c r="N175" i="68" s="1"/>
  <c r="M172" i="68"/>
  <c r="N172" i="68" s="1"/>
  <c r="K170" i="68"/>
  <c r="M170" i="68" s="1"/>
  <c r="N170" i="68" s="1"/>
  <c r="M44" i="68"/>
  <c r="N44" i="68" s="1"/>
  <c r="Y23" i="75"/>
  <c r="Z23" i="75"/>
  <c r="AA23" i="75" s="1"/>
  <c r="X226" i="75"/>
  <c r="Z150" i="75"/>
  <c r="AA150" i="75" s="1"/>
  <c r="X219" i="75"/>
  <c r="Z143" i="75"/>
  <c r="AA143" i="75" s="1"/>
  <c r="Z157" i="75"/>
  <c r="AA157" i="75" s="1"/>
  <c r="Y40" i="75"/>
  <c r="Z54" i="75"/>
  <c r="AA54" i="75" s="1"/>
  <c r="M67" i="67"/>
  <c r="N67" i="67" s="1"/>
  <c r="L67" i="67"/>
  <c r="K104" i="30"/>
  <c r="M29" i="30"/>
  <c r="N29" i="30" s="1"/>
  <c r="K86" i="30"/>
  <c r="L61" i="30" s="1"/>
  <c r="K10" i="30"/>
  <c r="M11" i="30"/>
  <c r="N11" i="30" s="1"/>
  <c r="K90" i="30"/>
  <c r="L15" i="30" s="1"/>
  <c r="M15" i="30"/>
  <c r="N15" i="30" s="1"/>
  <c r="M69" i="30"/>
  <c r="N69" i="30" s="1"/>
  <c r="L119" i="30"/>
  <c r="M119" i="30"/>
  <c r="N119" i="30" s="1"/>
  <c r="K70" i="30"/>
  <c r="M71" i="30"/>
  <c r="N71" i="30" s="1"/>
  <c r="L129" i="30"/>
  <c r="M129" i="30"/>
  <c r="N129" i="30" s="1"/>
  <c r="L124" i="30"/>
  <c r="M124" i="30"/>
  <c r="N124" i="30" s="1"/>
  <c r="M73" i="30"/>
  <c r="N73" i="30" s="1"/>
  <c r="K98" i="70"/>
  <c r="L23" i="70" s="1"/>
  <c r="M23" i="70"/>
  <c r="N23" i="70" s="1"/>
  <c r="M27" i="70"/>
  <c r="N27" i="70" s="1"/>
  <c r="K102" i="70"/>
  <c r="L27" i="70" s="1"/>
  <c r="M162" i="70"/>
  <c r="N162" i="70" s="1"/>
  <c r="K92" i="70"/>
  <c r="L17" i="70" s="1"/>
  <c r="M17" i="70"/>
  <c r="N17" i="70" s="1"/>
  <c r="K215" i="70"/>
  <c r="M139" i="70"/>
  <c r="N139" i="70" s="1"/>
  <c r="K221" i="70"/>
  <c r="M145" i="70"/>
  <c r="N145" i="70" s="1"/>
  <c r="K216" i="70"/>
  <c r="M140" i="70"/>
  <c r="N140" i="70" s="1"/>
  <c r="M64" i="70"/>
  <c r="N64" i="70" s="1"/>
  <c r="K110" i="70"/>
  <c r="L111" i="70"/>
  <c r="M111" i="70"/>
  <c r="N111" i="70" s="1"/>
  <c r="M52" i="70"/>
  <c r="N52" i="70" s="1"/>
  <c r="M48" i="70"/>
  <c r="N48" i="70" s="1"/>
  <c r="M54" i="70"/>
  <c r="N54" i="70" s="1"/>
  <c r="L54" i="70"/>
  <c r="M51" i="67"/>
  <c r="N51" i="67" s="1"/>
  <c r="K102" i="69"/>
  <c r="M27" i="69"/>
  <c r="N27" i="69" s="1"/>
  <c r="K224" i="69"/>
  <c r="M148" i="69"/>
  <c r="N148" i="69" s="1"/>
  <c r="K93" i="69"/>
  <c r="L68" i="69" s="1"/>
  <c r="M18" i="69"/>
  <c r="N18" i="69" s="1"/>
  <c r="K92" i="69"/>
  <c r="L17" i="69" s="1"/>
  <c r="M17" i="69"/>
  <c r="N17" i="69" s="1"/>
  <c r="K226" i="69"/>
  <c r="M150" i="69"/>
  <c r="N150" i="69" s="1"/>
  <c r="M65" i="69"/>
  <c r="N65" i="69" s="1"/>
  <c r="M51" i="69"/>
  <c r="N51" i="69" s="1"/>
  <c r="M48" i="69"/>
  <c r="N48" i="69" s="1"/>
  <c r="M77" i="69"/>
  <c r="N77" i="69" s="1"/>
  <c r="M19" i="71"/>
  <c r="N19" i="71" s="1"/>
  <c r="K94" i="71"/>
  <c r="L44" i="71" s="1"/>
  <c r="M37" i="71"/>
  <c r="N37" i="71" s="1"/>
  <c r="M62" i="71"/>
  <c r="N62" i="71" s="1"/>
  <c r="M77" i="79"/>
  <c r="N77" i="79" s="1"/>
  <c r="M73" i="76"/>
  <c r="N73" i="76" s="1"/>
  <c r="Z70" i="81"/>
  <c r="AA70" i="81" s="1"/>
  <c r="L114" i="76"/>
  <c r="M114" i="76"/>
  <c r="N114" i="76" s="1"/>
  <c r="M72" i="76"/>
  <c r="N72" i="76" s="1"/>
  <c r="Z49" i="84"/>
  <c r="AA49" i="84" s="1"/>
  <c r="Z29" i="77"/>
  <c r="AA29" i="77" s="1"/>
  <c r="Y29" i="77"/>
  <c r="Z149" i="77"/>
  <c r="AA149" i="77" s="1"/>
  <c r="X225" i="77"/>
  <c r="Z158" i="77"/>
  <c r="AA158" i="77" s="1"/>
  <c r="Z79" i="77"/>
  <c r="AA79" i="77" s="1"/>
  <c r="Z165" i="77"/>
  <c r="AA165" i="77" s="1"/>
  <c r="Z54" i="77"/>
  <c r="AA54" i="77" s="1"/>
  <c r="Z48" i="77"/>
  <c r="AA48" i="77" s="1"/>
  <c r="Z23" i="82"/>
  <c r="AA23" i="82" s="1"/>
  <c r="Y23" i="82"/>
  <c r="Z149" i="82"/>
  <c r="AA149" i="82" s="1"/>
  <c r="X225" i="82"/>
  <c r="Z155" i="82"/>
  <c r="AA155" i="82" s="1"/>
  <c r="Z173" i="82"/>
  <c r="AA173" i="82" s="1"/>
  <c r="Z165" i="82"/>
  <c r="AA165" i="82" s="1"/>
  <c r="X215" i="81"/>
  <c r="Z139" i="81"/>
  <c r="AA139" i="81" s="1"/>
  <c r="Z26" i="84"/>
  <c r="AA26" i="84" s="1"/>
  <c r="Y22" i="84"/>
  <c r="Z22" i="84"/>
  <c r="AA22" i="84" s="1"/>
  <c r="Y29" i="84"/>
  <c r="Z29" i="84"/>
  <c r="AA29" i="84" s="1"/>
  <c r="X218" i="84"/>
  <c r="Z142" i="84"/>
  <c r="AA142" i="84" s="1"/>
  <c r="X222" i="84"/>
  <c r="Z146" i="84"/>
  <c r="AA146" i="84" s="1"/>
  <c r="Z175" i="84"/>
  <c r="AA175" i="84" s="1"/>
  <c r="Z27" i="78"/>
  <c r="AA27" i="78" s="1"/>
  <c r="Y52" i="78"/>
  <c r="Y12" i="78"/>
  <c r="Z155" i="78"/>
  <c r="AA155" i="78" s="1"/>
  <c r="X220" i="78"/>
  <c r="Z144" i="78"/>
  <c r="AA144" i="78" s="1"/>
  <c r="X218" i="78"/>
  <c r="Z142" i="78"/>
  <c r="AA142" i="78" s="1"/>
  <c r="Z47" i="78"/>
  <c r="AA47" i="78" s="1"/>
  <c r="Z73" i="78"/>
  <c r="AA73" i="78" s="1"/>
  <c r="Z112" i="78"/>
  <c r="AA112" i="78" s="1"/>
  <c r="Y112" i="78"/>
  <c r="M79" i="79"/>
  <c r="N79" i="79" s="1"/>
  <c r="Z53" i="80"/>
  <c r="AA53" i="80" s="1"/>
  <c r="Y22" i="86"/>
  <c r="Z22" i="86"/>
  <c r="AA22" i="86" s="1"/>
  <c r="Z155" i="86"/>
  <c r="AA155" i="86" s="1"/>
  <c r="X221" i="86"/>
  <c r="Z145" i="86"/>
  <c r="AA145" i="86" s="1"/>
  <c r="Z154" i="86"/>
  <c r="AA154" i="86" s="1"/>
  <c r="Z172" i="86"/>
  <c r="AA172" i="86" s="1"/>
  <c r="X226" i="80"/>
  <c r="Z150" i="80"/>
  <c r="AA150" i="80" s="1"/>
  <c r="Z172" i="80"/>
  <c r="AA172" i="80" s="1"/>
  <c r="L129" i="79"/>
  <c r="M129" i="79"/>
  <c r="N129" i="79" s="1"/>
  <c r="Y51" i="86"/>
  <c r="Z51" i="86"/>
  <c r="AA51" i="86" s="1"/>
  <c r="Z162" i="85"/>
  <c r="AA162" i="85" s="1"/>
  <c r="Z156" i="85"/>
  <c r="AA156" i="85" s="1"/>
  <c r="Z74" i="85"/>
  <c r="AA74" i="85" s="1"/>
  <c r="Z165" i="85"/>
  <c r="AA165" i="85" s="1"/>
  <c r="Y129" i="85"/>
  <c r="Z129" i="85"/>
  <c r="AA129" i="85" s="1"/>
  <c r="Y116" i="85"/>
  <c r="Z116" i="85"/>
  <c r="AA116" i="85" s="1"/>
  <c r="M127" i="79"/>
  <c r="N127" i="79" s="1"/>
  <c r="K87" i="67"/>
  <c r="M62" i="67"/>
  <c r="N62" i="67" s="1"/>
  <c r="M26" i="79"/>
  <c r="N26" i="79" s="1"/>
  <c r="L49" i="79"/>
  <c r="M24" i="79"/>
  <c r="N24" i="79" s="1"/>
  <c r="L39" i="79"/>
  <c r="K226" i="79"/>
  <c r="M150" i="79"/>
  <c r="N150" i="79" s="1"/>
  <c r="M152" i="79"/>
  <c r="N152" i="79" s="1"/>
  <c r="M153" i="79"/>
  <c r="N153" i="79" s="1"/>
  <c r="Y26" i="72"/>
  <c r="Z26" i="72"/>
  <c r="AA26" i="72" s="1"/>
  <c r="Z78" i="72"/>
  <c r="AA78" i="72" s="1"/>
  <c r="Z74" i="72"/>
  <c r="AA74" i="72" s="1"/>
  <c r="Z165" i="72"/>
  <c r="AA165" i="72" s="1"/>
  <c r="Y117" i="72"/>
  <c r="Z117" i="72"/>
  <c r="AA117" i="72" s="1"/>
  <c r="Y126" i="72"/>
  <c r="Z126" i="72"/>
  <c r="AA126" i="72" s="1"/>
  <c r="Z165" i="86"/>
  <c r="AA165" i="86" s="1"/>
  <c r="Y111" i="80"/>
  <c r="Z111" i="80"/>
  <c r="AA111" i="80" s="1"/>
  <c r="Z76" i="84"/>
  <c r="AA76" i="84" s="1"/>
  <c r="Z113" i="77"/>
  <c r="AA113" i="77" s="1"/>
  <c r="Y113" i="77"/>
  <c r="L24" i="76"/>
  <c r="M24" i="76"/>
  <c r="N24" i="76" s="1"/>
  <c r="L12" i="76"/>
  <c r="K226" i="76"/>
  <c r="M150" i="76"/>
  <c r="N150" i="76" s="1"/>
  <c r="Z155" i="73"/>
  <c r="AA155" i="73" s="1"/>
  <c r="Z158" i="73"/>
  <c r="AA158" i="73" s="1"/>
  <c r="X226" i="73"/>
  <c r="Z150" i="73"/>
  <c r="AA150" i="73" s="1"/>
  <c r="Z173" i="73"/>
  <c r="AA173" i="73" s="1"/>
  <c r="Z175" i="73"/>
  <c r="AA175" i="73" s="1"/>
  <c r="Z53" i="73"/>
  <c r="AA53" i="73" s="1"/>
  <c r="Z166" i="73"/>
  <c r="AA166" i="73" s="1"/>
  <c r="Z50" i="84"/>
  <c r="AA50" i="84" s="1"/>
  <c r="K101" i="67"/>
  <c r="L51" i="67" s="1"/>
  <c r="M26" i="67"/>
  <c r="N26" i="67" s="1"/>
  <c r="K152" i="67"/>
  <c r="M152" i="67" s="1"/>
  <c r="N152" i="67" s="1"/>
  <c r="M153" i="67"/>
  <c r="N153" i="67" s="1"/>
  <c r="M157" i="67"/>
  <c r="N157" i="67" s="1"/>
  <c r="K214" i="67"/>
  <c r="K137" i="67"/>
  <c r="M138" i="67"/>
  <c r="N138" i="67" s="1"/>
  <c r="M173" i="67"/>
  <c r="N173" i="67" s="1"/>
  <c r="Y11" i="83"/>
  <c r="Z28" i="83"/>
  <c r="AA28" i="83" s="1"/>
  <c r="X222" i="83"/>
  <c r="Z146" i="83"/>
  <c r="AA146" i="83" s="1"/>
  <c r="Z157" i="83"/>
  <c r="AA157" i="83" s="1"/>
  <c r="Z52" i="83"/>
  <c r="AA52" i="83" s="1"/>
  <c r="Y52" i="83"/>
  <c r="Y113" i="83"/>
  <c r="Z113" i="83"/>
  <c r="AA113" i="83" s="1"/>
  <c r="Y118" i="83"/>
  <c r="Z118" i="83"/>
  <c r="AA118" i="83" s="1"/>
  <c r="Y116" i="80"/>
  <c r="Z116" i="80"/>
  <c r="AA116" i="80" s="1"/>
  <c r="Z79" i="84"/>
  <c r="AA79" i="84" s="1"/>
  <c r="Y79" i="74"/>
  <c r="Z29" i="74"/>
  <c r="AA29" i="74" s="1"/>
  <c r="Z143" i="74"/>
  <c r="AA143" i="74" s="1"/>
  <c r="X219" i="74"/>
  <c r="Z152" i="74"/>
  <c r="AA152" i="74" s="1"/>
  <c r="Z154" i="74"/>
  <c r="AA154" i="74" s="1"/>
  <c r="Y19" i="74"/>
  <c r="Y64" i="74"/>
  <c r="Z72" i="74"/>
  <c r="AA72" i="74" s="1"/>
  <c r="Z46" i="74"/>
  <c r="AA46" i="74" s="1"/>
  <c r="M28" i="68"/>
  <c r="N28" i="68" s="1"/>
  <c r="K103" i="68"/>
  <c r="L28" i="68" s="1"/>
  <c r="K216" i="68"/>
  <c r="M140" i="68"/>
  <c r="N140" i="68" s="1"/>
  <c r="K91" i="68"/>
  <c r="L16" i="68" s="1"/>
  <c r="M16" i="68"/>
  <c r="N16" i="68" s="1"/>
  <c r="K152" i="68"/>
  <c r="M152" i="68" s="1"/>
  <c r="N152" i="68" s="1"/>
  <c r="M155" i="68"/>
  <c r="N155" i="68" s="1"/>
  <c r="K223" i="68"/>
  <c r="M147" i="68"/>
  <c r="N147" i="68" s="1"/>
  <c r="K220" i="68"/>
  <c r="M144" i="68"/>
  <c r="N144" i="68" s="1"/>
  <c r="K92" i="68"/>
  <c r="L67" i="68" s="1"/>
  <c r="M67" i="68"/>
  <c r="N67" i="68" s="1"/>
  <c r="L124" i="68"/>
  <c r="M124" i="68"/>
  <c r="N124" i="68" s="1"/>
  <c r="Y16" i="75"/>
  <c r="X215" i="75"/>
  <c r="Z139" i="75"/>
  <c r="AA139" i="75" s="1"/>
  <c r="Z154" i="75"/>
  <c r="AA154" i="75" s="1"/>
  <c r="Z175" i="75"/>
  <c r="AA175" i="75" s="1"/>
  <c r="Z48" i="75"/>
  <c r="AA48" i="75" s="1"/>
  <c r="Z125" i="75"/>
  <c r="AA125" i="75" s="1"/>
  <c r="M115" i="79"/>
  <c r="N115" i="79" s="1"/>
  <c r="L115" i="79"/>
  <c r="M41" i="67"/>
  <c r="N41" i="67" s="1"/>
  <c r="K89" i="30"/>
  <c r="M14" i="30"/>
  <c r="N14" i="30" s="1"/>
  <c r="K91" i="30"/>
  <c r="L41" i="30" s="1"/>
  <c r="M16" i="30"/>
  <c r="N16" i="30" s="1"/>
  <c r="K94" i="30"/>
  <c r="L19" i="30" s="1"/>
  <c r="M19" i="30"/>
  <c r="N19" i="30" s="1"/>
  <c r="K218" i="30"/>
  <c r="M142" i="30"/>
  <c r="N142" i="30" s="1"/>
  <c r="M40" i="30"/>
  <c r="N40" i="30" s="1"/>
  <c r="M65" i="30"/>
  <c r="N65" i="30" s="1"/>
  <c r="L49" i="30"/>
  <c r="M49" i="30"/>
  <c r="N49" i="30" s="1"/>
  <c r="M51" i="30"/>
  <c r="N51" i="30" s="1"/>
  <c r="M128" i="30"/>
  <c r="N128" i="30" s="1"/>
  <c r="M26" i="70"/>
  <c r="N26" i="70" s="1"/>
  <c r="K101" i="70"/>
  <c r="L26" i="70" s="1"/>
  <c r="K97" i="70"/>
  <c r="L47" i="70" s="1"/>
  <c r="M22" i="70"/>
  <c r="N22" i="70" s="1"/>
  <c r="M154" i="70"/>
  <c r="N154" i="70" s="1"/>
  <c r="M143" i="70"/>
  <c r="N143" i="70" s="1"/>
  <c r="K219" i="70"/>
  <c r="M40" i="70"/>
  <c r="N40" i="70" s="1"/>
  <c r="L129" i="70"/>
  <c r="M129" i="70"/>
  <c r="N129" i="70" s="1"/>
  <c r="M127" i="70"/>
  <c r="N127" i="70" s="1"/>
  <c r="L127" i="70"/>
  <c r="M166" i="70"/>
  <c r="N166" i="70" s="1"/>
  <c r="M64" i="67"/>
  <c r="N64" i="67" s="1"/>
  <c r="L64" i="67"/>
  <c r="Y118" i="84"/>
  <c r="Z118" i="84"/>
  <c r="AA118" i="84" s="1"/>
  <c r="K99" i="69"/>
  <c r="L24" i="69" s="1"/>
  <c r="M24" i="69"/>
  <c r="N24" i="69" s="1"/>
  <c r="K94" i="69"/>
  <c r="L69" i="69" s="1"/>
  <c r="M19" i="69"/>
  <c r="N19" i="69" s="1"/>
  <c r="K86" i="69"/>
  <c r="L11" i="69" s="1"/>
  <c r="M11" i="69"/>
  <c r="N11" i="69" s="1"/>
  <c r="K10" i="69"/>
  <c r="M158" i="69"/>
  <c r="N158" i="69" s="1"/>
  <c r="M49" i="69"/>
  <c r="N49" i="69" s="1"/>
  <c r="M53" i="69"/>
  <c r="N53" i="69" s="1"/>
  <c r="L53" i="69"/>
  <c r="M75" i="69"/>
  <c r="N75" i="69" s="1"/>
  <c r="L114" i="69"/>
  <c r="M114" i="69"/>
  <c r="N114" i="69" s="1"/>
  <c r="K218" i="71"/>
  <c r="M142" i="71"/>
  <c r="N142" i="71" s="1"/>
  <c r="M12" i="71"/>
  <c r="N12" i="71" s="1"/>
  <c r="K87" i="71"/>
  <c r="L12" i="71" s="1"/>
  <c r="K92" i="71"/>
  <c r="L67" i="71" s="1"/>
  <c r="M17" i="71"/>
  <c r="N17" i="71" s="1"/>
  <c r="K226" i="71"/>
  <c r="M150" i="71"/>
  <c r="N150" i="71" s="1"/>
  <c r="M157" i="71"/>
  <c r="N157" i="71" s="1"/>
  <c r="M44" i="71"/>
  <c r="N44" i="71" s="1"/>
  <c r="M116" i="71"/>
  <c r="N116" i="71" s="1"/>
  <c r="L116" i="71"/>
  <c r="M118" i="79"/>
  <c r="N118" i="79" s="1"/>
  <c r="L118" i="79"/>
  <c r="M121" i="76"/>
  <c r="N121" i="76" s="1"/>
  <c r="L121" i="76"/>
  <c r="K120" i="68"/>
  <c r="L67" i="76"/>
  <c r="L123" i="76"/>
  <c r="M123" i="76"/>
  <c r="N123" i="76" s="1"/>
  <c r="Y27" i="82"/>
  <c r="M54" i="76"/>
  <c r="N54" i="76" s="1"/>
  <c r="Z162" i="82"/>
  <c r="AA162" i="82" s="1"/>
  <c r="Z150" i="82"/>
  <c r="AA150" i="82" s="1"/>
  <c r="X226" i="82"/>
  <c r="X217" i="81"/>
  <c r="Z141" i="81"/>
  <c r="AA141" i="81" s="1"/>
  <c r="Z143" i="84"/>
  <c r="AA143" i="84" s="1"/>
  <c r="X219" i="84"/>
  <c r="Y14" i="78"/>
  <c r="Z115" i="78"/>
  <c r="AA115" i="78" s="1"/>
  <c r="Y115" i="78"/>
  <c r="X215" i="86"/>
  <c r="Z139" i="86"/>
  <c r="AA139" i="86" s="1"/>
  <c r="Z174" i="86"/>
  <c r="AA174" i="86" s="1"/>
  <c r="Y39" i="85"/>
  <c r="L78" i="79"/>
  <c r="M78" i="79"/>
  <c r="N78" i="79" s="1"/>
  <c r="Y61" i="77"/>
  <c r="Z46" i="77"/>
  <c r="AA46" i="77" s="1"/>
  <c r="X216" i="82"/>
  <c r="Z140" i="82"/>
  <c r="AA140" i="82" s="1"/>
  <c r="Z174" i="82"/>
  <c r="AA174" i="82" s="1"/>
  <c r="Y12" i="81"/>
  <c r="Z172" i="84"/>
  <c r="AA172" i="84" s="1"/>
  <c r="Z78" i="78"/>
  <c r="AA78" i="78" s="1"/>
  <c r="Z166" i="84"/>
  <c r="AA166" i="84" s="1"/>
  <c r="X225" i="86"/>
  <c r="Z149" i="86"/>
  <c r="AA149" i="86" s="1"/>
  <c r="Z156" i="80"/>
  <c r="AA156" i="80" s="1"/>
  <c r="X219" i="80"/>
  <c r="Z143" i="80"/>
  <c r="AA143" i="80" s="1"/>
  <c r="X222" i="85"/>
  <c r="Z146" i="85"/>
  <c r="AA146" i="85" s="1"/>
  <c r="Z79" i="72"/>
  <c r="AA79" i="72" s="1"/>
  <c r="M155" i="76"/>
  <c r="N155" i="76" s="1"/>
  <c r="M54" i="79"/>
  <c r="N54" i="79" s="1"/>
  <c r="Z128" i="84"/>
  <c r="AA128" i="84" s="1"/>
  <c r="Y128" i="84"/>
  <c r="X219" i="77"/>
  <c r="Z143" i="77"/>
  <c r="AA143" i="77" s="1"/>
  <c r="X222" i="77"/>
  <c r="Z146" i="77"/>
  <c r="AA146" i="77" s="1"/>
  <c r="X218" i="77"/>
  <c r="Z142" i="77"/>
  <c r="AA142" i="77" s="1"/>
  <c r="Z47" i="77"/>
  <c r="AA47" i="77" s="1"/>
  <c r="Y50" i="77"/>
  <c r="Z50" i="77"/>
  <c r="AA50" i="77" s="1"/>
  <c r="Z26" i="82"/>
  <c r="AA26" i="82" s="1"/>
  <c r="Z146" i="82"/>
  <c r="AA146" i="82" s="1"/>
  <c r="X222" i="82"/>
  <c r="X214" i="82"/>
  <c r="Z138" i="82"/>
  <c r="AA138" i="82" s="1"/>
  <c r="Z172" i="82"/>
  <c r="AA172" i="82" s="1"/>
  <c r="X218" i="81"/>
  <c r="Z142" i="81"/>
  <c r="AA142" i="81" s="1"/>
  <c r="X226" i="81"/>
  <c r="Z150" i="81"/>
  <c r="AA150" i="81" s="1"/>
  <c r="Y14" i="81"/>
  <c r="Z145" i="81"/>
  <c r="AA145" i="81" s="1"/>
  <c r="X221" i="81"/>
  <c r="Z172" i="81"/>
  <c r="AA172" i="81" s="1"/>
  <c r="Z175" i="81"/>
  <c r="AA175" i="81" s="1"/>
  <c r="Z162" i="84"/>
  <c r="AA162" i="84" s="1"/>
  <c r="Y25" i="84"/>
  <c r="Z25" i="84"/>
  <c r="AA25" i="84" s="1"/>
  <c r="X223" i="84"/>
  <c r="Z147" i="84"/>
  <c r="AA147" i="84" s="1"/>
  <c r="Y75" i="78"/>
  <c r="Z25" i="78"/>
  <c r="AA25" i="78" s="1"/>
  <c r="X223" i="78"/>
  <c r="Z147" i="78"/>
  <c r="AA147" i="78" s="1"/>
  <c r="Z146" i="78"/>
  <c r="AA146" i="78" s="1"/>
  <c r="X222" i="78"/>
  <c r="Z173" i="78"/>
  <c r="AA173" i="78" s="1"/>
  <c r="Y72" i="78"/>
  <c r="Z72" i="78"/>
  <c r="AA72" i="78" s="1"/>
  <c r="Z74" i="78"/>
  <c r="AA74" i="78" s="1"/>
  <c r="Y74" i="78"/>
  <c r="Z51" i="78"/>
  <c r="AA51" i="78" s="1"/>
  <c r="Z118" i="78"/>
  <c r="AA118" i="78" s="1"/>
  <c r="Y118" i="78"/>
  <c r="Y124" i="78"/>
  <c r="Z124" i="78"/>
  <c r="AA124" i="78" s="1"/>
  <c r="M47" i="79"/>
  <c r="N47" i="79" s="1"/>
  <c r="Z162" i="86"/>
  <c r="AA162" i="86" s="1"/>
  <c r="Y11" i="86"/>
  <c r="X216" i="86"/>
  <c r="Z140" i="86"/>
  <c r="AA140" i="86" s="1"/>
  <c r="Z142" i="86"/>
  <c r="AA142" i="86" s="1"/>
  <c r="X218" i="86"/>
  <c r="Z173" i="86"/>
  <c r="AA173" i="86" s="1"/>
  <c r="Y71" i="80"/>
  <c r="Z21" i="80"/>
  <c r="AA21" i="80" s="1"/>
  <c r="Y24" i="80"/>
  <c r="Z24" i="80"/>
  <c r="AA24" i="80" s="1"/>
  <c r="X217" i="80"/>
  <c r="Z141" i="80"/>
  <c r="AA141" i="80" s="1"/>
  <c r="M75" i="79"/>
  <c r="N75" i="79" s="1"/>
  <c r="M46" i="79"/>
  <c r="N46" i="79" s="1"/>
  <c r="Z122" i="84"/>
  <c r="AA122" i="84" s="1"/>
  <c r="Z27" i="85"/>
  <c r="AA27" i="85" s="1"/>
  <c r="Y52" i="85"/>
  <c r="Z157" i="85"/>
  <c r="AA157" i="85" s="1"/>
  <c r="Y17" i="85"/>
  <c r="Z172" i="85"/>
  <c r="AA172" i="85" s="1"/>
  <c r="Z175" i="85"/>
  <c r="AA175" i="85" s="1"/>
  <c r="Z52" i="85"/>
  <c r="AA52" i="85" s="1"/>
  <c r="Z78" i="85"/>
  <c r="AA78" i="85" s="1"/>
  <c r="Y78" i="85"/>
  <c r="Z48" i="85"/>
  <c r="AA48" i="85" s="1"/>
  <c r="Z122" i="85"/>
  <c r="AA122" i="85" s="1"/>
  <c r="Y111" i="85"/>
  <c r="Z111" i="85"/>
  <c r="AA111" i="85" s="1"/>
  <c r="M42" i="67"/>
  <c r="N42" i="67" s="1"/>
  <c r="L42" i="67"/>
  <c r="Z166" i="80"/>
  <c r="AA166" i="80" s="1"/>
  <c r="L29" i="79"/>
  <c r="M29" i="79"/>
  <c r="N29" i="79" s="1"/>
  <c r="M156" i="79"/>
  <c r="N156" i="79" s="1"/>
  <c r="K214" i="79"/>
  <c r="M138" i="79"/>
  <c r="N138" i="79" s="1"/>
  <c r="M174" i="79"/>
  <c r="N174" i="79" s="1"/>
  <c r="Y23" i="72"/>
  <c r="Z23" i="72"/>
  <c r="AA23" i="72" s="1"/>
  <c r="Y24" i="72"/>
  <c r="Z24" i="72"/>
  <c r="AA24" i="72" s="1"/>
  <c r="Y37" i="72"/>
  <c r="Z172" i="72"/>
  <c r="AA172" i="72" s="1"/>
  <c r="Z73" i="72"/>
  <c r="AA73" i="72" s="1"/>
  <c r="Y114" i="72"/>
  <c r="Z114" i="72"/>
  <c r="AA114" i="72" s="1"/>
  <c r="Z122" i="72"/>
  <c r="AA122" i="72" s="1"/>
  <c r="Z75" i="86"/>
  <c r="AA75" i="86" s="1"/>
  <c r="Z125" i="80"/>
  <c r="AA125" i="80" s="1"/>
  <c r="Z51" i="84"/>
  <c r="AA51" i="84" s="1"/>
  <c r="M152" i="76"/>
  <c r="N152" i="76" s="1"/>
  <c r="M154" i="76"/>
  <c r="N154" i="76" s="1"/>
  <c r="L11" i="76"/>
  <c r="M172" i="76"/>
  <c r="N172" i="76" s="1"/>
  <c r="Z27" i="73"/>
  <c r="AA27" i="73" s="1"/>
  <c r="Z146" i="73"/>
  <c r="AA146" i="73" s="1"/>
  <c r="X222" i="73"/>
  <c r="Z149" i="73"/>
  <c r="AA149" i="73" s="1"/>
  <c r="X225" i="73"/>
  <c r="Y68" i="73"/>
  <c r="Z48" i="73"/>
  <c r="AA48" i="73" s="1"/>
  <c r="Z73" i="73"/>
  <c r="AA73" i="73" s="1"/>
  <c r="Y116" i="73"/>
  <c r="Z116" i="73"/>
  <c r="AA116" i="73" s="1"/>
  <c r="Y117" i="80"/>
  <c r="Z117" i="80"/>
  <c r="AA117" i="80" s="1"/>
  <c r="Z165" i="84"/>
  <c r="AA165" i="84" s="1"/>
  <c r="K224" i="67"/>
  <c r="M148" i="67"/>
  <c r="N148" i="67" s="1"/>
  <c r="K222" i="67"/>
  <c r="M146" i="67"/>
  <c r="N146" i="67" s="1"/>
  <c r="Y24" i="83"/>
  <c r="Z24" i="83"/>
  <c r="AA24" i="83" s="1"/>
  <c r="Y15" i="83"/>
  <c r="Z149" i="83"/>
  <c r="AA149" i="83" s="1"/>
  <c r="X225" i="83"/>
  <c r="Z158" i="83"/>
  <c r="AA158" i="83" s="1"/>
  <c r="Y75" i="83"/>
  <c r="Z75" i="83"/>
  <c r="AA75" i="83" s="1"/>
  <c r="Y64" i="83"/>
  <c r="Z122" i="83"/>
  <c r="AA122" i="83" s="1"/>
  <c r="Y111" i="83"/>
  <c r="Z111" i="83"/>
  <c r="AA111" i="83" s="1"/>
  <c r="Y118" i="80"/>
  <c r="Z118" i="80"/>
  <c r="AA118" i="80" s="1"/>
  <c r="Z78" i="84"/>
  <c r="AA78" i="84" s="1"/>
  <c r="Z27" i="74"/>
  <c r="AA27" i="74" s="1"/>
  <c r="Y17" i="74"/>
  <c r="X222" i="74"/>
  <c r="Z146" i="74"/>
  <c r="AA146" i="74" s="1"/>
  <c r="Y11" i="74"/>
  <c r="Z73" i="74"/>
  <c r="AA73" i="74" s="1"/>
  <c r="Y73" i="74"/>
  <c r="Y115" i="74"/>
  <c r="Z115" i="74"/>
  <c r="AA115" i="74" s="1"/>
  <c r="M29" i="68"/>
  <c r="N29" i="68" s="1"/>
  <c r="K104" i="68"/>
  <c r="L29" i="68" s="1"/>
  <c r="M173" i="68"/>
  <c r="N173" i="68" s="1"/>
  <c r="L38" i="68"/>
  <c r="M38" i="68"/>
  <c r="N38" i="68" s="1"/>
  <c r="L68" i="68"/>
  <c r="M68" i="68"/>
  <c r="N68" i="68" s="1"/>
  <c r="L112" i="68"/>
  <c r="M112" i="68"/>
  <c r="N112" i="68" s="1"/>
  <c r="Z162" i="75"/>
  <c r="AA162" i="75" s="1"/>
  <c r="Y54" i="75"/>
  <c r="Z29" i="75"/>
  <c r="AA29" i="75" s="1"/>
  <c r="Z156" i="75"/>
  <c r="AA156" i="75" s="1"/>
  <c r="Y36" i="75"/>
  <c r="Z52" i="75"/>
  <c r="AA52" i="75" s="1"/>
  <c r="Z50" i="75"/>
  <c r="AA50" i="75" s="1"/>
  <c r="Y50" i="75"/>
  <c r="Z53" i="75"/>
  <c r="AA53" i="75" s="1"/>
  <c r="Y112" i="75"/>
  <c r="Z112" i="75"/>
  <c r="AA112" i="75" s="1"/>
  <c r="L121" i="79"/>
  <c r="M121" i="79"/>
  <c r="N121" i="79" s="1"/>
  <c r="Z48" i="80"/>
  <c r="AA48" i="80" s="1"/>
  <c r="K101" i="30"/>
  <c r="M26" i="30"/>
  <c r="N26" i="30" s="1"/>
  <c r="K102" i="30"/>
  <c r="L52" i="30" s="1"/>
  <c r="M27" i="30"/>
  <c r="N27" i="30" s="1"/>
  <c r="K152" i="30"/>
  <c r="M152" i="30" s="1"/>
  <c r="N152" i="30" s="1"/>
  <c r="M153" i="30"/>
  <c r="N153" i="30" s="1"/>
  <c r="M43" i="30"/>
  <c r="N43" i="30" s="1"/>
  <c r="M66" i="30"/>
  <c r="N66" i="30" s="1"/>
  <c r="M52" i="30"/>
  <c r="N52" i="30" s="1"/>
  <c r="M125" i="30"/>
  <c r="N125" i="30" s="1"/>
  <c r="L114" i="30"/>
  <c r="M114" i="30"/>
  <c r="N114" i="30" s="1"/>
  <c r="M12" i="70"/>
  <c r="N12" i="70" s="1"/>
  <c r="K87" i="70"/>
  <c r="L62" i="70" s="1"/>
  <c r="M142" i="70"/>
  <c r="N142" i="70" s="1"/>
  <c r="K218" i="70"/>
  <c r="K220" i="70"/>
  <c r="M144" i="70"/>
  <c r="N144" i="70" s="1"/>
  <c r="K225" i="70"/>
  <c r="M149" i="70"/>
  <c r="N149" i="70" s="1"/>
  <c r="K170" i="70"/>
  <c r="M170" i="70" s="1"/>
  <c r="N170" i="70" s="1"/>
  <c r="M172" i="70"/>
  <c r="N172" i="70" s="1"/>
  <c r="M175" i="70"/>
  <c r="N175" i="70" s="1"/>
  <c r="L121" i="70"/>
  <c r="M121" i="70"/>
  <c r="N121" i="70" s="1"/>
  <c r="K120" i="70"/>
  <c r="M75" i="70"/>
  <c r="N75" i="70" s="1"/>
  <c r="L75" i="70"/>
  <c r="L123" i="70"/>
  <c r="M123" i="70"/>
  <c r="N123" i="70" s="1"/>
  <c r="L119" i="79"/>
  <c r="M119" i="79"/>
  <c r="N119" i="79" s="1"/>
  <c r="K35" i="67"/>
  <c r="M40" i="67"/>
  <c r="N40" i="67" s="1"/>
  <c r="L40" i="67"/>
  <c r="K96" i="69"/>
  <c r="L71" i="69" s="1"/>
  <c r="K20" i="69"/>
  <c r="M21" i="69"/>
  <c r="N21" i="69" s="1"/>
  <c r="K220" i="69"/>
  <c r="M144" i="69"/>
  <c r="N144" i="69" s="1"/>
  <c r="K217" i="69"/>
  <c r="M141" i="69"/>
  <c r="N141" i="69" s="1"/>
  <c r="K170" i="69"/>
  <c r="M170" i="69" s="1"/>
  <c r="N170" i="69" s="1"/>
  <c r="M172" i="69"/>
  <c r="N172" i="69" s="1"/>
  <c r="M43" i="69"/>
  <c r="N43" i="69" s="1"/>
  <c r="M126" i="69"/>
  <c r="N126" i="69" s="1"/>
  <c r="L126" i="69"/>
  <c r="L118" i="69"/>
  <c r="M118" i="69"/>
  <c r="N118" i="69" s="1"/>
  <c r="M139" i="71"/>
  <c r="N139" i="71" s="1"/>
  <c r="K215" i="71"/>
  <c r="M41" i="71"/>
  <c r="N41" i="71" s="1"/>
  <c r="M127" i="71"/>
  <c r="N127" i="71" s="1"/>
  <c r="M73" i="71"/>
  <c r="N73" i="71" s="1"/>
  <c r="L123" i="79"/>
  <c r="M123" i="79"/>
  <c r="N123" i="79" s="1"/>
  <c r="M164" i="67"/>
  <c r="N164" i="67" s="1"/>
  <c r="Y129" i="82"/>
  <c r="M166" i="76"/>
  <c r="N166" i="76" s="1"/>
  <c r="K70" i="68"/>
  <c r="M46" i="76"/>
  <c r="N46" i="76" s="1"/>
  <c r="Y129" i="86"/>
  <c r="L25" i="76"/>
  <c r="L67" i="79"/>
  <c r="Z125" i="84"/>
  <c r="AA125" i="84" s="1"/>
  <c r="Z27" i="77"/>
  <c r="AA27" i="77" s="1"/>
  <c r="Y27" i="77"/>
  <c r="Z24" i="77"/>
  <c r="AA24" i="77" s="1"/>
  <c r="Y74" i="77"/>
  <c r="Y40" i="77"/>
  <c r="Z71" i="77"/>
  <c r="AA71" i="77" s="1"/>
  <c r="Z77" i="77"/>
  <c r="AA77" i="77" s="1"/>
  <c r="Z22" i="82"/>
  <c r="AA22" i="82" s="1"/>
  <c r="Y22" i="82"/>
  <c r="Z141" i="82"/>
  <c r="AA141" i="82" s="1"/>
  <c r="X217" i="82"/>
  <c r="Z162" i="81"/>
  <c r="AA162" i="81" s="1"/>
  <c r="Y25" i="81"/>
  <c r="Z25" i="81"/>
  <c r="AA25" i="81" s="1"/>
  <c r="Z144" i="81"/>
  <c r="AA144" i="81" s="1"/>
  <c r="X220" i="81"/>
  <c r="Y18" i="81"/>
  <c r="Y15" i="81"/>
  <c r="Z138" i="81"/>
  <c r="AA138" i="81" s="1"/>
  <c r="X214" i="81"/>
  <c r="X223" i="81"/>
  <c r="Z147" i="81"/>
  <c r="AA147" i="81" s="1"/>
  <c r="Z173" i="84"/>
  <c r="AA173" i="84" s="1"/>
  <c r="Y54" i="78"/>
  <c r="Z29" i="78"/>
  <c r="AA29" i="78" s="1"/>
  <c r="Y69" i="78"/>
  <c r="Y16" i="78"/>
  <c r="Z122" i="78"/>
  <c r="AA122" i="78" s="1"/>
  <c r="Y111" i="78"/>
  <c r="Z111" i="78"/>
  <c r="AA111" i="78" s="1"/>
  <c r="M166" i="79"/>
  <c r="N166" i="79" s="1"/>
  <c r="X220" i="86"/>
  <c r="Z144" i="86"/>
  <c r="AA144" i="86" s="1"/>
  <c r="X224" i="86"/>
  <c r="Z148" i="86"/>
  <c r="AA148" i="86" s="1"/>
  <c r="X219" i="86"/>
  <c r="Z143" i="86"/>
  <c r="AA143" i="86" s="1"/>
  <c r="Z158" i="86"/>
  <c r="AA158" i="86" s="1"/>
  <c r="Z156" i="86"/>
  <c r="AA156" i="86" s="1"/>
  <c r="Z162" i="80"/>
  <c r="AA162" i="80" s="1"/>
  <c r="Y29" i="80"/>
  <c r="Z29" i="80"/>
  <c r="AA29" i="80" s="1"/>
  <c r="Y12" i="80"/>
  <c r="Z129" i="84"/>
  <c r="AA129" i="84" s="1"/>
  <c r="Y129" i="84"/>
  <c r="Y114" i="80"/>
  <c r="Z114" i="80"/>
  <c r="AA114" i="80" s="1"/>
  <c r="Z25" i="85"/>
  <c r="AA25" i="85" s="1"/>
  <c r="Y50" i="85"/>
  <c r="Y29" i="85"/>
  <c r="Z29" i="85"/>
  <c r="AA29" i="85" s="1"/>
  <c r="Y22" i="85"/>
  <c r="Z22" i="85"/>
  <c r="AA22" i="85" s="1"/>
  <c r="Y16" i="85"/>
  <c r="X226" i="85"/>
  <c r="Z150" i="85"/>
  <c r="AA150" i="85" s="1"/>
  <c r="X220" i="85"/>
  <c r="Z144" i="85"/>
  <c r="AA144" i="85" s="1"/>
  <c r="Y37" i="85"/>
  <c r="Z166" i="85"/>
  <c r="AA166" i="85" s="1"/>
  <c r="Z47" i="85"/>
  <c r="AA47" i="85" s="1"/>
  <c r="Z115" i="85"/>
  <c r="AA115" i="85" s="1"/>
  <c r="Y115" i="85"/>
  <c r="Y119" i="85"/>
  <c r="Z119" i="85"/>
  <c r="AA119" i="85" s="1"/>
  <c r="L126" i="79"/>
  <c r="M126" i="79"/>
  <c r="N126" i="79" s="1"/>
  <c r="L27" i="79"/>
  <c r="M27" i="79"/>
  <c r="N27" i="79" s="1"/>
  <c r="M144" i="79"/>
  <c r="N144" i="79" s="1"/>
  <c r="K220" i="79"/>
  <c r="K221" i="79"/>
  <c r="M145" i="79"/>
  <c r="N145" i="79" s="1"/>
  <c r="K217" i="79"/>
  <c r="M141" i="79"/>
  <c r="N141" i="79" s="1"/>
  <c r="Z157" i="72"/>
  <c r="AA157" i="72" s="1"/>
  <c r="Y66" i="72"/>
  <c r="Z156" i="72"/>
  <c r="AA156" i="72" s="1"/>
  <c r="Z173" i="72"/>
  <c r="AA173" i="72" s="1"/>
  <c r="Z46" i="72"/>
  <c r="AA46" i="72" s="1"/>
  <c r="Y46" i="72"/>
  <c r="Y113" i="72"/>
  <c r="Z113" i="72"/>
  <c r="AA113" i="72" s="1"/>
  <c r="Z128" i="72"/>
  <c r="AA128" i="72" s="1"/>
  <c r="M69" i="67"/>
  <c r="N69" i="67" s="1"/>
  <c r="Z54" i="84"/>
  <c r="AA54" i="84" s="1"/>
  <c r="M162" i="76"/>
  <c r="N162" i="76" s="1"/>
  <c r="L18" i="76"/>
  <c r="L15" i="76"/>
  <c r="K220" i="76"/>
  <c r="M144" i="76"/>
  <c r="N144" i="76" s="1"/>
  <c r="M158" i="76"/>
  <c r="N158" i="76" s="1"/>
  <c r="M174" i="76"/>
  <c r="N174" i="76" s="1"/>
  <c r="Z24" i="73"/>
  <c r="AA24" i="73" s="1"/>
  <c r="Y24" i="73"/>
  <c r="Z28" i="73"/>
  <c r="AA28" i="73" s="1"/>
  <c r="Y15" i="73"/>
  <c r="Z51" i="73"/>
  <c r="AA51" i="73" s="1"/>
  <c r="Z165" i="73"/>
  <c r="AA165" i="73" s="1"/>
  <c r="Z129" i="73"/>
  <c r="AA129" i="73" s="1"/>
  <c r="Y129" i="73"/>
  <c r="M16" i="67"/>
  <c r="N16" i="67" s="1"/>
  <c r="K91" i="67"/>
  <c r="L41" i="67" s="1"/>
  <c r="K225" i="67"/>
  <c r="M149" i="67"/>
  <c r="N149" i="67" s="1"/>
  <c r="Y68" i="83"/>
  <c r="Z156" i="83"/>
  <c r="AA156" i="83" s="1"/>
  <c r="X223" i="83"/>
  <c r="Z147" i="83"/>
  <c r="AA147" i="83" s="1"/>
  <c r="Z173" i="83"/>
  <c r="AA173" i="83" s="1"/>
  <c r="Z76" i="83"/>
  <c r="AA76" i="83" s="1"/>
  <c r="Z117" i="83"/>
  <c r="AA117" i="83" s="1"/>
  <c r="Y117" i="83"/>
  <c r="M65" i="67"/>
  <c r="N65" i="67" s="1"/>
  <c r="L65" i="67"/>
  <c r="Y12" i="74"/>
  <c r="X215" i="74"/>
  <c r="Z139" i="74"/>
  <c r="AA139" i="74" s="1"/>
  <c r="Z144" i="74"/>
  <c r="AA144" i="74" s="1"/>
  <c r="X220" i="74"/>
  <c r="Z48" i="74"/>
  <c r="AA48" i="74" s="1"/>
  <c r="Y48" i="74"/>
  <c r="Z78" i="74"/>
  <c r="AA78" i="74" s="1"/>
  <c r="Y78" i="74"/>
  <c r="Z165" i="74"/>
  <c r="AA165" i="74" s="1"/>
  <c r="K217" i="68"/>
  <c r="M141" i="68"/>
  <c r="N141" i="68" s="1"/>
  <c r="K224" i="68"/>
  <c r="M148" i="68"/>
  <c r="N148" i="68" s="1"/>
  <c r="M41" i="68"/>
  <c r="N41" i="68" s="1"/>
  <c r="L63" i="68"/>
  <c r="M63" i="68"/>
  <c r="N63" i="68" s="1"/>
  <c r="Z142" i="75"/>
  <c r="AA142" i="75" s="1"/>
  <c r="X218" i="75"/>
  <c r="X223" i="75"/>
  <c r="Z147" i="75"/>
  <c r="AA147" i="75" s="1"/>
  <c r="Z174" i="75"/>
  <c r="AA174" i="75" s="1"/>
  <c r="Z173" i="75"/>
  <c r="AA173" i="75" s="1"/>
  <c r="Y64" i="75"/>
  <c r="Y114" i="75"/>
  <c r="Z114" i="75"/>
  <c r="AA114" i="75" s="1"/>
  <c r="Y118" i="75"/>
  <c r="Z118" i="75"/>
  <c r="AA118" i="75" s="1"/>
  <c r="M52" i="79"/>
  <c r="N52" i="79" s="1"/>
  <c r="Z52" i="84"/>
  <c r="AA52" i="84" s="1"/>
  <c r="K96" i="30"/>
  <c r="K20" i="30"/>
  <c r="M20" i="30" s="1"/>
  <c r="N20" i="30" s="1"/>
  <c r="M21" i="30"/>
  <c r="N21" i="30" s="1"/>
  <c r="K92" i="30"/>
  <c r="L42" i="30" s="1"/>
  <c r="M17" i="30"/>
  <c r="N17" i="30" s="1"/>
  <c r="K225" i="30"/>
  <c r="M149" i="30"/>
  <c r="N149" i="30" s="1"/>
  <c r="M156" i="30"/>
  <c r="N156" i="30" s="1"/>
  <c r="K224" i="30"/>
  <c r="M148" i="30"/>
  <c r="N148" i="30" s="1"/>
  <c r="K60" i="30"/>
  <c r="M61" i="30"/>
  <c r="N61" i="30" s="1"/>
  <c r="M44" i="30"/>
  <c r="N44" i="30" s="1"/>
  <c r="M77" i="30"/>
  <c r="N77" i="30" s="1"/>
  <c r="L78" i="30"/>
  <c r="M78" i="30"/>
  <c r="N78" i="30" s="1"/>
  <c r="M79" i="30"/>
  <c r="N79" i="30" s="1"/>
  <c r="L126" i="30"/>
  <c r="M126" i="30"/>
  <c r="N126" i="30" s="1"/>
  <c r="K90" i="70"/>
  <c r="L40" i="70" s="1"/>
  <c r="M15" i="70"/>
  <c r="N15" i="70" s="1"/>
  <c r="M148" i="70"/>
  <c r="N148" i="70" s="1"/>
  <c r="K224" i="70"/>
  <c r="M174" i="70"/>
  <c r="N174" i="70" s="1"/>
  <c r="M41" i="70"/>
  <c r="N41" i="70" s="1"/>
  <c r="M66" i="70"/>
  <c r="N66" i="70" s="1"/>
  <c r="M79" i="70"/>
  <c r="N79" i="70" s="1"/>
  <c r="L79" i="70"/>
  <c r="L119" i="70"/>
  <c r="M119" i="70"/>
  <c r="N119" i="70" s="1"/>
  <c r="L117" i="70"/>
  <c r="M117" i="70"/>
  <c r="N117" i="70" s="1"/>
  <c r="L111" i="79"/>
  <c r="M111" i="79"/>
  <c r="N111" i="79" s="1"/>
  <c r="Z116" i="84"/>
  <c r="AA116" i="84" s="1"/>
  <c r="Y116" i="84"/>
  <c r="K100" i="69"/>
  <c r="L25" i="69" s="1"/>
  <c r="M25" i="69"/>
  <c r="N25" i="69" s="1"/>
  <c r="K152" i="69"/>
  <c r="M152" i="69" s="1"/>
  <c r="N152" i="69" s="1"/>
  <c r="M153" i="69"/>
  <c r="N153" i="69" s="1"/>
  <c r="M143" i="69"/>
  <c r="N143" i="69" s="1"/>
  <c r="K219" i="69"/>
  <c r="M173" i="69"/>
  <c r="N173" i="69" s="1"/>
  <c r="M66" i="69"/>
  <c r="N66" i="69" s="1"/>
  <c r="L66" i="69"/>
  <c r="M69" i="69"/>
  <c r="N69" i="69" s="1"/>
  <c r="K45" i="69"/>
  <c r="M46" i="69"/>
  <c r="N46" i="69" s="1"/>
  <c r="L112" i="69"/>
  <c r="M112" i="69"/>
  <c r="N112" i="69" s="1"/>
  <c r="M76" i="69"/>
  <c r="N76" i="69" s="1"/>
  <c r="K70" i="69"/>
  <c r="M71" i="69"/>
  <c r="N71" i="69" s="1"/>
  <c r="K97" i="71"/>
  <c r="M22" i="71"/>
  <c r="N22" i="71" s="1"/>
  <c r="K98" i="71"/>
  <c r="L23" i="71" s="1"/>
  <c r="M23" i="71"/>
  <c r="N23" i="71" s="1"/>
  <c r="K101" i="71"/>
  <c r="L76" i="71" s="1"/>
  <c r="M26" i="71"/>
  <c r="N26" i="71" s="1"/>
  <c r="K221" i="71"/>
  <c r="M145" i="71"/>
  <c r="N145" i="71" s="1"/>
  <c r="K86" i="71"/>
  <c r="M11" i="71"/>
  <c r="N11" i="71" s="1"/>
  <c r="K10" i="71"/>
  <c r="K88" i="71"/>
  <c r="L63" i="71" s="1"/>
  <c r="M13" i="71"/>
  <c r="N13" i="71" s="1"/>
  <c r="M175" i="71"/>
  <c r="N175" i="71" s="1"/>
  <c r="M38" i="71"/>
  <c r="N38" i="71" s="1"/>
  <c r="M65" i="71"/>
  <c r="N65" i="71" s="1"/>
  <c r="M67" i="71"/>
  <c r="N67" i="71" s="1"/>
  <c r="L114" i="71"/>
  <c r="M114" i="71"/>
  <c r="N114" i="71" s="1"/>
  <c r="M49" i="71"/>
  <c r="N49" i="71" s="1"/>
  <c r="M76" i="71"/>
  <c r="N76" i="71" s="1"/>
  <c r="L113" i="79"/>
  <c r="M113" i="79"/>
  <c r="N113" i="79" s="1"/>
  <c r="Z77" i="86"/>
  <c r="AA77" i="86" s="1"/>
  <c r="Z166" i="86"/>
  <c r="AA166" i="86" s="1"/>
  <c r="M52" i="76"/>
  <c r="N52" i="76" s="1"/>
  <c r="L52" i="76"/>
  <c r="K120" i="67"/>
  <c r="Y120" i="81"/>
  <c r="Z120" i="81"/>
  <c r="AA120" i="81" s="1"/>
  <c r="M51" i="76"/>
  <c r="N51" i="76" s="1"/>
  <c r="L51" i="76"/>
  <c r="M70" i="67"/>
  <c r="N70" i="67" s="1"/>
  <c r="Y60" i="81"/>
  <c r="M75" i="76"/>
  <c r="N75" i="76" s="1"/>
  <c r="K70" i="71"/>
  <c r="M70" i="71" s="1"/>
  <c r="N70" i="71" s="1"/>
  <c r="L116" i="79"/>
  <c r="M116" i="79"/>
  <c r="N116" i="79" s="1"/>
  <c r="Y78" i="77"/>
  <c r="Z28" i="77"/>
  <c r="AA28" i="77" s="1"/>
  <c r="Z173" i="77"/>
  <c r="AA173" i="77" s="1"/>
  <c r="Z52" i="77"/>
  <c r="AA52" i="77" s="1"/>
  <c r="Y27" i="81"/>
  <c r="Z27" i="81"/>
  <c r="AA27" i="81" s="1"/>
  <c r="X225" i="81"/>
  <c r="Z149" i="81"/>
  <c r="AA149" i="81" s="1"/>
  <c r="X217" i="84"/>
  <c r="Z141" i="84"/>
  <c r="AA141" i="84" s="1"/>
  <c r="X216" i="78"/>
  <c r="Z140" i="78"/>
  <c r="AA140" i="78" s="1"/>
  <c r="Y112" i="80"/>
  <c r="Z112" i="80"/>
  <c r="AA112" i="80" s="1"/>
  <c r="Y18" i="86"/>
  <c r="X225" i="80"/>
  <c r="Z149" i="80"/>
  <c r="AA149" i="80" s="1"/>
  <c r="X220" i="80"/>
  <c r="Z144" i="80"/>
  <c r="AA144" i="80" s="1"/>
  <c r="Z53" i="84"/>
  <c r="AA53" i="84" s="1"/>
  <c r="X214" i="85"/>
  <c r="Z138" i="85"/>
  <c r="AA138" i="85" s="1"/>
  <c r="Z49" i="85"/>
  <c r="AA49" i="85" s="1"/>
  <c r="Y49" i="85"/>
  <c r="M114" i="79"/>
  <c r="N114" i="79" s="1"/>
  <c r="L114" i="79"/>
  <c r="Z50" i="80"/>
  <c r="AA50" i="80" s="1"/>
  <c r="Y50" i="80"/>
  <c r="X216" i="77"/>
  <c r="Z140" i="77"/>
  <c r="AA140" i="77" s="1"/>
  <c r="Z152" i="77"/>
  <c r="AA152" i="77" s="1"/>
  <c r="Z154" i="77"/>
  <c r="AA154" i="77" s="1"/>
  <c r="Z154" i="82"/>
  <c r="AA154" i="82" s="1"/>
  <c r="Y48" i="84"/>
  <c r="Z23" i="84"/>
  <c r="AA23" i="84" s="1"/>
  <c r="Y38" i="84"/>
  <c r="Y13" i="78"/>
  <c r="Z50" i="78"/>
  <c r="AA50" i="78" s="1"/>
  <c r="Y50" i="78"/>
  <c r="M38" i="67"/>
  <c r="N38" i="67" s="1"/>
  <c r="X222" i="86"/>
  <c r="Z146" i="86"/>
  <c r="AA146" i="86" s="1"/>
  <c r="Z158" i="80"/>
  <c r="AA158" i="80" s="1"/>
  <c r="Z155" i="85"/>
  <c r="AA155" i="85" s="1"/>
  <c r="Y112" i="85"/>
  <c r="Z112" i="85"/>
  <c r="AA112" i="85" s="1"/>
  <c r="L71" i="79"/>
  <c r="M21" i="79"/>
  <c r="N21" i="79" s="1"/>
  <c r="M147" i="79"/>
  <c r="N147" i="79" s="1"/>
  <c r="K223" i="79"/>
  <c r="M172" i="79"/>
  <c r="N172" i="79" s="1"/>
  <c r="Y22" i="72"/>
  <c r="Z22" i="72"/>
  <c r="AA22" i="72" s="1"/>
  <c r="Y116" i="72"/>
  <c r="Z116" i="72"/>
  <c r="AA116" i="72" s="1"/>
  <c r="K217" i="76"/>
  <c r="M141" i="76"/>
  <c r="N141" i="76" s="1"/>
  <c r="Y127" i="84"/>
  <c r="Z127" i="84"/>
  <c r="AA127" i="84" s="1"/>
  <c r="Y47" i="77"/>
  <c r="Z22" i="77"/>
  <c r="AA22" i="77" s="1"/>
  <c r="Y17" i="77"/>
  <c r="X221" i="77"/>
  <c r="Z145" i="77"/>
  <c r="AA145" i="77" s="1"/>
  <c r="X220" i="77"/>
  <c r="Z144" i="77"/>
  <c r="AA144" i="77" s="1"/>
  <c r="Z76" i="77"/>
  <c r="AA76" i="77" s="1"/>
  <c r="Y76" i="77"/>
  <c r="Y66" i="77"/>
  <c r="Z72" i="77"/>
  <c r="AA72" i="77" s="1"/>
  <c r="Y24" i="82"/>
  <c r="Z24" i="82"/>
  <c r="AA24" i="82" s="1"/>
  <c r="Z25" i="82"/>
  <c r="AA25" i="82" s="1"/>
  <c r="Z152" i="82"/>
  <c r="AA152" i="82" s="1"/>
  <c r="Z153" i="82"/>
  <c r="AA153" i="82" s="1"/>
  <c r="Z175" i="82"/>
  <c r="AA175" i="82" s="1"/>
  <c r="Z155" i="81"/>
  <c r="AA155" i="81" s="1"/>
  <c r="Z153" i="81"/>
  <c r="AA153" i="81" s="1"/>
  <c r="Z152" i="81"/>
  <c r="AA152" i="81" s="1"/>
  <c r="Z174" i="81"/>
  <c r="AA174" i="81" s="1"/>
  <c r="Y78" i="84"/>
  <c r="Z28" i="84"/>
  <c r="AA28" i="84" s="1"/>
  <c r="Z154" i="84"/>
  <c r="AA154" i="84" s="1"/>
  <c r="Z28" i="78"/>
  <c r="AA28" i="78" s="1"/>
  <c r="Y28" i="78"/>
  <c r="Y67" i="78"/>
  <c r="X224" i="78"/>
  <c r="Z148" i="78"/>
  <c r="AA148" i="78" s="1"/>
  <c r="Z76" i="78"/>
  <c r="AA76" i="78" s="1"/>
  <c r="Z166" i="78"/>
  <c r="AA166" i="78" s="1"/>
  <c r="Z49" i="78"/>
  <c r="AA49" i="78" s="1"/>
  <c r="Y49" i="78"/>
  <c r="Y119" i="78"/>
  <c r="Z119" i="78"/>
  <c r="AA119" i="78" s="1"/>
  <c r="Z50" i="86"/>
  <c r="AA50" i="86" s="1"/>
  <c r="Y50" i="86"/>
  <c r="Z111" i="84"/>
  <c r="AA111" i="84" s="1"/>
  <c r="Y111" i="84"/>
  <c r="Y23" i="86"/>
  <c r="Z23" i="86"/>
  <c r="AA23" i="86" s="1"/>
  <c r="Z153" i="86"/>
  <c r="AA153" i="86" s="1"/>
  <c r="Z152" i="86"/>
  <c r="AA152" i="86" s="1"/>
  <c r="Z28" i="80"/>
  <c r="AA28" i="80" s="1"/>
  <c r="Y67" i="80"/>
  <c r="Z157" i="80"/>
  <c r="AA157" i="80" s="1"/>
  <c r="Z174" i="80"/>
  <c r="AA174" i="80" s="1"/>
  <c r="Z47" i="86"/>
  <c r="AA47" i="86" s="1"/>
  <c r="M73" i="79"/>
  <c r="N73" i="79" s="1"/>
  <c r="Y126" i="84"/>
  <c r="Z126" i="84"/>
  <c r="AA126" i="84" s="1"/>
  <c r="Z26" i="85"/>
  <c r="AA26" i="85" s="1"/>
  <c r="Y26" i="85"/>
  <c r="X215" i="85"/>
  <c r="Z139" i="85"/>
  <c r="AA139" i="85" s="1"/>
  <c r="Z54" i="85"/>
  <c r="AA54" i="85" s="1"/>
  <c r="Z71" i="85"/>
  <c r="AA71" i="85" s="1"/>
  <c r="Y71" i="85"/>
  <c r="Y69" i="85"/>
  <c r="Y113" i="85"/>
  <c r="Z113" i="85"/>
  <c r="AA113" i="85" s="1"/>
  <c r="Y121" i="85"/>
  <c r="Z121" i="85"/>
  <c r="AA121" i="85" s="1"/>
  <c r="Y118" i="86"/>
  <c r="Z118" i="86"/>
  <c r="AA118" i="86" s="1"/>
  <c r="M155" i="79"/>
  <c r="N155" i="79" s="1"/>
  <c r="Z162" i="72"/>
  <c r="AA162" i="72" s="1"/>
  <c r="Y13" i="72"/>
  <c r="X220" i="72"/>
  <c r="Z144" i="72"/>
  <c r="AA144" i="72" s="1"/>
  <c r="Z158" i="72"/>
  <c r="AA158" i="72" s="1"/>
  <c r="X226" i="72"/>
  <c r="Z150" i="72"/>
  <c r="AA150" i="72" s="1"/>
  <c r="Y39" i="72"/>
  <c r="Z125" i="72"/>
  <c r="AA125" i="72" s="1"/>
  <c r="Y111" i="72"/>
  <c r="Z111" i="72"/>
  <c r="AA111" i="72" s="1"/>
  <c r="Z53" i="86"/>
  <c r="AA53" i="86" s="1"/>
  <c r="M36" i="67"/>
  <c r="N36" i="67" s="1"/>
  <c r="M27" i="76"/>
  <c r="N27" i="76" s="1"/>
  <c r="L27" i="76"/>
  <c r="M157" i="76"/>
  <c r="N157" i="76" s="1"/>
  <c r="K225" i="76"/>
  <c r="M149" i="76"/>
  <c r="N149" i="76" s="1"/>
  <c r="K224" i="76"/>
  <c r="M148" i="76"/>
  <c r="N148" i="76" s="1"/>
  <c r="Y48" i="73"/>
  <c r="Z23" i="73"/>
  <c r="AA23" i="73" s="1"/>
  <c r="Z26" i="73"/>
  <c r="AA26" i="73" s="1"/>
  <c r="Z153" i="73"/>
  <c r="AA153" i="73" s="1"/>
  <c r="Z152" i="73"/>
  <c r="AA152" i="73" s="1"/>
  <c r="Y66" i="73"/>
  <c r="Z172" i="73"/>
  <c r="AA172" i="73" s="1"/>
  <c r="Y43" i="73"/>
  <c r="Y114" i="73"/>
  <c r="Z114" i="73"/>
  <c r="AA114" i="73" s="1"/>
  <c r="Z46" i="80"/>
  <c r="AA46" i="80" s="1"/>
  <c r="Y39" i="84"/>
  <c r="K97" i="67"/>
  <c r="L22" i="67" s="1"/>
  <c r="M22" i="67"/>
  <c r="N22" i="67" s="1"/>
  <c r="K20" i="67"/>
  <c r="M24" i="67"/>
  <c r="N24" i="67" s="1"/>
  <c r="K99" i="67"/>
  <c r="L24" i="67" s="1"/>
  <c r="K221" i="67"/>
  <c r="M145" i="67"/>
  <c r="N145" i="67" s="1"/>
  <c r="K86" i="67"/>
  <c r="L36" i="67" s="1"/>
  <c r="M11" i="67"/>
  <c r="N11" i="67" s="1"/>
  <c r="K10" i="67"/>
  <c r="K218" i="67"/>
  <c r="M142" i="67"/>
  <c r="N142" i="67" s="1"/>
  <c r="M12" i="67"/>
  <c r="N12" i="67" s="1"/>
  <c r="K170" i="67"/>
  <c r="M170" i="67" s="1"/>
  <c r="N170" i="67" s="1"/>
  <c r="M174" i="67"/>
  <c r="N174" i="67" s="1"/>
  <c r="Z26" i="83"/>
  <c r="AA26" i="83" s="1"/>
  <c r="Y76" i="83"/>
  <c r="Y12" i="83"/>
  <c r="X220" i="83"/>
  <c r="Z144" i="83"/>
  <c r="AA144" i="83" s="1"/>
  <c r="X216" i="83"/>
  <c r="Z140" i="83"/>
  <c r="AA140" i="83" s="1"/>
  <c r="Z165" i="83"/>
  <c r="AA165" i="83" s="1"/>
  <c r="Z71" i="83"/>
  <c r="AA71" i="83" s="1"/>
  <c r="Y123" i="83"/>
  <c r="Z123" i="83"/>
  <c r="AA123" i="83" s="1"/>
  <c r="Z124" i="83"/>
  <c r="AA124" i="83" s="1"/>
  <c r="Y124" i="83"/>
  <c r="Y76" i="80"/>
  <c r="Z76" i="80"/>
  <c r="AA76" i="80" s="1"/>
  <c r="Z75" i="84"/>
  <c r="AA75" i="84" s="1"/>
  <c r="Z150" i="74"/>
  <c r="AA150" i="74" s="1"/>
  <c r="X226" i="74"/>
  <c r="Y68" i="74"/>
  <c r="Y27" i="74"/>
  <c r="Z77" i="74"/>
  <c r="AA77" i="74" s="1"/>
  <c r="Z53" i="74"/>
  <c r="AA53" i="74" s="1"/>
  <c r="Y53" i="74"/>
  <c r="M24" i="68"/>
  <c r="N24" i="68" s="1"/>
  <c r="K99" i="68"/>
  <c r="L24" i="68" s="1"/>
  <c r="K86" i="68"/>
  <c r="L11" i="68" s="1"/>
  <c r="M11" i="68"/>
  <c r="N11" i="68" s="1"/>
  <c r="K222" i="68"/>
  <c r="M146" i="68"/>
  <c r="N146" i="68" s="1"/>
  <c r="M66" i="68"/>
  <c r="N66" i="68" s="1"/>
  <c r="M79" i="68"/>
  <c r="N79" i="68" s="1"/>
  <c r="X225" i="75"/>
  <c r="Z149" i="75"/>
  <c r="AA149" i="75" s="1"/>
  <c r="Z153" i="75"/>
  <c r="AA153" i="75" s="1"/>
  <c r="Y39" i="75"/>
  <c r="Y61" i="75"/>
  <c r="Y65" i="75"/>
  <c r="Z74" i="75"/>
  <c r="AA74" i="75" s="1"/>
  <c r="Y74" i="75"/>
  <c r="Y73" i="75"/>
  <c r="Z73" i="75"/>
  <c r="AA73" i="75" s="1"/>
  <c r="Z127" i="75"/>
  <c r="AA127" i="75" s="1"/>
  <c r="Y127" i="75"/>
  <c r="Z129" i="75"/>
  <c r="AA129" i="75" s="1"/>
  <c r="Y129" i="75"/>
  <c r="M128" i="79"/>
  <c r="N128" i="79" s="1"/>
  <c r="K98" i="30"/>
  <c r="L48" i="30" s="1"/>
  <c r="M23" i="30"/>
  <c r="N23" i="30" s="1"/>
  <c r="K220" i="30"/>
  <c r="M144" i="30"/>
  <c r="N144" i="30" s="1"/>
  <c r="K93" i="30"/>
  <c r="M18" i="30"/>
  <c r="N18" i="30" s="1"/>
  <c r="K215" i="30"/>
  <c r="M139" i="30"/>
  <c r="N139" i="30" s="1"/>
  <c r="K137" i="30"/>
  <c r="L127" i="30" s="1"/>
  <c r="K214" i="30"/>
  <c r="M138" i="30"/>
  <c r="N138" i="30" s="1"/>
  <c r="M155" i="30"/>
  <c r="N155" i="30" s="1"/>
  <c r="M42" i="30"/>
  <c r="N42" i="30" s="1"/>
  <c r="M63" i="30"/>
  <c r="N63" i="30" s="1"/>
  <c r="M75" i="30"/>
  <c r="N75" i="30" s="1"/>
  <c r="M48" i="30"/>
  <c r="N48" i="30" s="1"/>
  <c r="M122" i="30"/>
  <c r="N122" i="30" s="1"/>
  <c r="K45" i="30"/>
  <c r="M46" i="30"/>
  <c r="N46" i="30" s="1"/>
  <c r="K96" i="70"/>
  <c r="L46" i="70" s="1"/>
  <c r="K20" i="70"/>
  <c r="M20" i="70" s="1"/>
  <c r="N20" i="70" s="1"/>
  <c r="M21" i="70"/>
  <c r="N21" i="70" s="1"/>
  <c r="M153" i="70"/>
  <c r="N153" i="70" s="1"/>
  <c r="K152" i="70"/>
  <c r="M152" i="70" s="1"/>
  <c r="N152" i="70" s="1"/>
  <c r="M156" i="70"/>
  <c r="N156" i="70" s="1"/>
  <c r="M38" i="70"/>
  <c r="N38" i="70" s="1"/>
  <c r="L38" i="70"/>
  <c r="M63" i="70"/>
  <c r="N63" i="70" s="1"/>
  <c r="L63" i="70"/>
  <c r="L118" i="70"/>
  <c r="M118" i="70"/>
  <c r="N118" i="70" s="1"/>
  <c r="M47" i="70"/>
  <c r="N47" i="70" s="1"/>
  <c r="Y121" i="80"/>
  <c r="Z121" i="80"/>
  <c r="AA121" i="80" s="1"/>
  <c r="Z48" i="84"/>
  <c r="AA48" i="84" s="1"/>
  <c r="M142" i="69"/>
  <c r="N142" i="69" s="1"/>
  <c r="K218" i="69"/>
  <c r="M61" i="69"/>
  <c r="N61" i="69" s="1"/>
  <c r="K60" i="69"/>
  <c r="L124" i="69"/>
  <c r="M124" i="69"/>
  <c r="N124" i="69" s="1"/>
  <c r="M166" i="69"/>
  <c r="N166" i="69" s="1"/>
  <c r="K99" i="71"/>
  <c r="L49" i="71" s="1"/>
  <c r="M24" i="71"/>
  <c r="N24" i="71" s="1"/>
  <c r="K103" i="71"/>
  <c r="L28" i="71" s="1"/>
  <c r="M28" i="71"/>
  <c r="N28" i="71" s="1"/>
  <c r="M14" i="71"/>
  <c r="N14" i="71" s="1"/>
  <c r="K89" i="71"/>
  <c r="L14" i="71" s="1"/>
  <c r="K214" i="71"/>
  <c r="K137" i="71"/>
  <c r="M137" i="71" s="1"/>
  <c r="N137" i="71" s="1"/>
  <c r="M138" i="71"/>
  <c r="N138" i="71" s="1"/>
  <c r="M156" i="71"/>
  <c r="N156" i="71" s="1"/>
  <c r="M39" i="71"/>
  <c r="N39" i="71" s="1"/>
  <c r="M40" i="71"/>
  <c r="N40" i="71" s="1"/>
  <c r="L121" i="71"/>
  <c r="K120" i="71"/>
  <c r="M121" i="71"/>
  <c r="N121" i="71" s="1"/>
  <c r="M53" i="71"/>
  <c r="N53" i="71" s="1"/>
  <c r="M76" i="79"/>
  <c r="N76" i="79" s="1"/>
  <c r="M48" i="76"/>
  <c r="N48" i="76" s="1"/>
  <c r="L48" i="76"/>
  <c r="L42" i="76"/>
  <c r="M164" i="68"/>
  <c r="N164" i="68" s="1"/>
  <c r="K110" i="68"/>
  <c r="M49" i="67"/>
  <c r="N49" i="67" s="1"/>
  <c r="Y129" i="80"/>
  <c r="Z129" i="80"/>
  <c r="AA129" i="80" s="1"/>
  <c r="Z77" i="84"/>
  <c r="AA77" i="84" s="1"/>
  <c r="Z155" i="77"/>
  <c r="AA155" i="77" s="1"/>
  <c r="Z21" i="77"/>
  <c r="AA21" i="77" s="1"/>
  <c r="Y71" i="77"/>
  <c r="Y14" i="77"/>
  <c r="X223" i="77"/>
  <c r="Z147" i="77"/>
  <c r="AA147" i="77" s="1"/>
  <c r="Z157" i="77"/>
  <c r="AA157" i="77" s="1"/>
  <c r="Z166" i="77"/>
  <c r="AA166" i="77" s="1"/>
  <c r="Z51" i="77"/>
  <c r="AA51" i="77" s="1"/>
  <c r="Y51" i="77"/>
  <c r="Y65" i="82"/>
  <c r="Z142" i="82"/>
  <c r="AA142" i="82" s="1"/>
  <c r="X218" i="82"/>
  <c r="Z29" i="81"/>
  <c r="AA29" i="81" s="1"/>
  <c r="Y24" i="84"/>
  <c r="Z24" i="84"/>
  <c r="AA24" i="84" s="1"/>
  <c r="Z156" i="84"/>
  <c r="AA156" i="84" s="1"/>
  <c r="X221" i="84"/>
  <c r="Z145" i="84"/>
  <c r="AA145" i="84" s="1"/>
  <c r="Y43" i="84"/>
  <c r="Z157" i="84"/>
  <c r="AA157" i="84" s="1"/>
  <c r="Z162" i="78"/>
  <c r="AA162" i="78" s="1"/>
  <c r="X215" i="78"/>
  <c r="Z139" i="78"/>
  <c r="AA139" i="78" s="1"/>
  <c r="X217" i="78"/>
  <c r="Z141" i="78"/>
  <c r="AA141" i="78" s="1"/>
  <c r="Z79" i="78"/>
  <c r="AA79" i="78" s="1"/>
  <c r="Z71" i="78"/>
  <c r="AA71" i="78" s="1"/>
  <c r="Z53" i="78"/>
  <c r="AA53" i="78" s="1"/>
  <c r="Y126" i="78"/>
  <c r="Z126" i="78"/>
  <c r="AA126" i="78" s="1"/>
  <c r="Y123" i="78"/>
  <c r="Z123" i="78"/>
  <c r="AA123" i="78" s="1"/>
  <c r="Z113" i="78"/>
  <c r="AA113" i="78" s="1"/>
  <c r="Y113" i="78"/>
  <c r="Z79" i="86"/>
  <c r="AA79" i="86" s="1"/>
  <c r="Y79" i="86"/>
  <c r="Z112" i="84"/>
  <c r="AA112" i="84" s="1"/>
  <c r="Y112" i="84"/>
  <c r="Y27" i="86"/>
  <c r="Z27" i="86"/>
  <c r="AA27" i="86" s="1"/>
  <c r="Z21" i="86"/>
  <c r="AA21" i="86" s="1"/>
  <c r="Y71" i="86"/>
  <c r="Y44" i="86"/>
  <c r="X218" i="80"/>
  <c r="Z142" i="80"/>
  <c r="AA142" i="80" s="1"/>
  <c r="Z147" i="80"/>
  <c r="AA147" i="80" s="1"/>
  <c r="X223" i="80"/>
  <c r="Y14" i="80"/>
  <c r="Z139" i="80"/>
  <c r="AA139" i="80" s="1"/>
  <c r="X215" i="80"/>
  <c r="Z72" i="86"/>
  <c r="AA72" i="86" s="1"/>
  <c r="L37" i="79"/>
  <c r="Y23" i="85"/>
  <c r="Z23" i="85"/>
  <c r="AA23" i="85" s="1"/>
  <c r="X216" i="85"/>
  <c r="Z140" i="85"/>
  <c r="AA140" i="85" s="1"/>
  <c r="Y65" i="85"/>
  <c r="Z125" i="85"/>
  <c r="AA125" i="85" s="1"/>
  <c r="Y117" i="85"/>
  <c r="Z117" i="85"/>
  <c r="AA117" i="85" s="1"/>
  <c r="Z54" i="86"/>
  <c r="AA54" i="86" s="1"/>
  <c r="Y54" i="86"/>
  <c r="Y114" i="84"/>
  <c r="Z114" i="84"/>
  <c r="AA114" i="84" s="1"/>
  <c r="M22" i="79"/>
  <c r="N22" i="79" s="1"/>
  <c r="L73" i="79"/>
  <c r="M23" i="79"/>
  <c r="N23" i="79" s="1"/>
  <c r="L16" i="79"/>
  <c r="M140" i="79"/>
  <c r="N140" i="79" s="1"/>
  <c r="K216" i="79"/>
  <c r="K222" i="79"/>
  <c r="M146" i="79"/>
  <c r="N146" i="79" s="1"/>
  <c r="Z25" i="72"/>
  <c r="AA25" i="72" s="1"/>
  <c r="Y75" i="72"/>
  <c r="Y54" i="72"/>
  <c r="Z29" i="72"/>
  <c r="AA29" i="72" s="1"/>
  <c r="Y28" i="72"/>
  <c r="Z28" i="72"/>
  <c r="AA28" i="72" s="1"/>
  <c r="Y17" i="72"/>
  <c r="Y19" i="72"/>
  <c r="Z139" i="72"/>
  <c r="AA139" i="72" s="1"/>
  <c r="X215" i="72"/>
  <c r="X225" i="72"/>
  <c r="Z149" i="72"/>
  <c r="AA149" i="72" s="1"/>
  <c r="X219" i="72"/>
  <c r="Z143" i="72"/>
  <c r="AA143" i="72" s="1"/>
  <c r="Y36" i="72"/>
  <c r="Z75" i="72"/>
  <c r="AA75" i="72" s="1"/>
  <c r="Z72" i="72"/>
  <c r="AA72" i="72" s="1"/>
  <c r="Y112" i="72"/>
  <c r="Z112" i="72"/>
  <c r="AA112" i="72" s="1"/>
  <c r="M124" i="79"/>
  <c r="N124" i="79" s="1"/>
  <c r="L124" i="79"/>
  <c r="M28" i="76"/>
  <c r="N28" i="76" s="1"/>
  <c r="M29" i="76"/>
  <c r="N29" i="76" s="1"/>
  <c r="M156" i="76"/>
  <c r="N156" i="76" s="1"/>
  <c r="K216" i="76"/>
  <c r="M140" i="76"/>
  <c r="N140" i="76" s="1"/>
  <c r="K219" i="76"/>
  <c r="M143" i="76"/>
  <c r="N143" i="76" s="1"/>
  <c r="Z162" i="73"/>
  <c r="AA162" i="73" s="1"/>
  <c r="X224" i="73"/>
  <c r="Z148" i="73"/>
  <c r="AA148" i="73" s="1"/>
  <c r="Z76" i="73"/>
  <c r="AA76" i="73" s="1"/>
  <c r="Y76" i="73"/>
  <c r="Z122" i="73"/>
  <c r="AA122" i="73" s="1"/>
  <c r="Y119" i="73"/>
  <c r="Z119" i="73"/>
  <c r="AA119" i="73" s="1"/>
  <c r="Z54" i="80"/>
  <c r="AA54" i="80" s="1"/>
  <c r="M23" i="67"/>
  <c r="N23" i="67" s="1"/>
  <c r="K96" i="67"/>
  <c r="M21" i="67"/>
  <c r="N21" i="67" s="1"/>
  <c r="K216" i="67"/>
  <c r="M140" i="67"/>
  <c r="N140" i="67" s="1"/>
  <c r="M19" i="67"/>
  <c r="N19" i="67" s="1"/>
  <c r="K94" i="67"/>
  <c r="L69" i="67" s="1"/>
  <c r="K93" i="67"/>
  <c r="L18" i="67" s="1"/>
  <c r="M18" i="67"/>
  <c r="N18" i="67" s="1"/>
  <c r="K219" i="67"/>
  <c r="M143" i="67"/>
  <c r="N143" i="67" s="1"/>
  <c r="Z162" i="83"/>
  <c r="AA162" i="83" s="1"/>
  <c r="Z25" i="83"/>
  <c r="AA25" i="83" s="1"/>
  <c r="Y25" i="83"/>
  <c r="Y29" i="83"/>
  <c r="Z29" i="83"/>
  <c r="AA29" i="83" s="1"/>
  <c r="Z153" i="83"/>
  <c r="AA153" i="83" s="1"/>
  <c r="Y44" i="83"/>
  <c r="Z47" i="83"/>
  <c r="AA47" i="83" s="1"/>
  <c r="Z49" i="83"/>
  <c r="AA49" i="83" s="1"/>
  <c r="Z53" i="83"/>
  <c r="AA53" i="83" s="1"/>
  <c r="Y53" i="83"/>
  <c r="Y72" i="83"/>
  <c r="Z72" i="83"/>
  <c r="AA72" i="83" s="1"/>
  <c r="Y114" i="83"/>
  <c r="Z114" i="83"/>
  <c r="AA114" i="83" s="1"/>
  <c r="Z128" i="83"/>
  <c r="AA128" i="83" s="1"/>
  <c r="M122" i="79"/>
  <c r="N122" i="79" s="1"/>
  <c r="Y49" i="80"/>
  <c r="Z49" i="80"/>
  <c r="AA49" i="80" s="1"/>
  <c r="Y63" i="84"/>
  <c r="Z22" i="74"/>
  <c r="AA22" i="74" s="1"/>
  <c r="Z26" i="74"/>
  <c r="AA26" i="74" s="1"/>
  <c r="Y26" i="74"/>
  <c r="X221" i="74"/>
  <c r="Z145" i="74"/>
  <c r="AA145" i="74" s="1"/>
  <c r="X214" i="74"/>
  <c r="AA138" i="74"/>
  <c r="Y127" i="74"/>
  <c r="Z175" i="74"/>
  <c r="AA175" i="74" s="1"/>
  <c r="Z173" i="74"/>
  <c r="AA173" i="74" s="1"/>
  <c r="Y41" i="74"/>
  <c r="M21" i="68"/>
  <c r="N21" i="68" s="1"/>
  <c r="L21" i="68"/>
  <c r="K20" i="68"/>
  <c r="M20" i="68" s="1"/>
  <c r="N20" i="68" s="1"/>
  <c r="M157" i="68"/>
  <c r="N157" i="68" s="1"/>
  <c r="M15" i="68"/>
  <c r="N15" i="68" s="1"/>
  <c r="K90" i="68"/>
  <c r="M17" i="68"/>
  <c r="N17" i="68" s="1"/>
  <c r="L17" i="68"/>
  <c r="K89" i="68"/>
  <c r="L64" i="68" s="1"/>
  <c r="M14" i="68"/>
  <c r="N14" i="68" s="1"/>
  <c r="M158" i="68"/>
  <c r="N158" i="68" s="1"/>
  <c r="K225" i="68"/>
  <c r="M149" i="68"/>
  <c r="N149" i="68" s="1"/>
  <c r="K221" i="68"/>
  <c r="M145" i="68"/>
  <c r="N145" i="68" s="1"/>
  <c r="M69" i="68"/>
  <c r="N69" i="68" s="1"/>
  <c r="Y47" i="75"/>
  <c r="Z22" i="75"/>
  <c r="AA22" i="75" s="1"/>
  <c r="X220" i="75"/>
  <c r="Z144" i="75"/>
  <c r="AA144" i="75" s="1"/>
  <c r="X224" i="75"/>
  <c r="Z148" i="75"/>
  <c r="AA148" i="75" s="1"/>
  <c r="Y69" i="75"/>
  <c r="Z75" i="75"/>
  <c r="AA75" i="75" s="1"/>
  <c r="Y75" i="75"/>
  <c r="Z79" i="75"/>
  <c r="AA79" i="75" s="1"/>
  <c r="Z71" i="75"/>
  <c r="AA71" i="75" s="1"/>
  <c r="Z47" i="75"/>
  <c r="AA47" i="75" s="1"/>
  <c r="Y117" i="75"/>
  <c r="Z117" i="75"/>
  <c r="AA117" i="75" s="1"/>
  <c r="Z114" i="86"/>
  <c r="AA114" i="86" s="1"/>
  <c r="Y114" i="86"/>
  <c r="Z52" i="80"/>
  <c r="AA52" i="80" s="1"/>
  <c r="Y52" i="80"/>
  <c r="K87" i="30"/>
  <c r="L62" i="30" s="1"/>
  <c r="M12" i="30"/>
  <c r="N12" i="30" s="1"/>
  <c r="M158" i="30"/>
  <c r="N158" i="30" s="1"/>
  <c r="M154" i="30"/>
  <c r="N154" i="30" s="1"/>
  <c r="M157" i="30"/>
  <c r="N157" i="30" s="1"/>
  <c r="K222" i="30"/>
  <c r="M146" i="30"/>
  <c r="N146" i="30" s="1"/>
  <c r="M37" i="30"/>
  <c r="N37" i="30" s="1"/>
  <c r="M38" i="30"/>
  <c r="N38" i="30" s="1"/>
  <c r="L123" i="30"/>
  <c r="M123" i="30"/>
  <c r="N123" i="30" s="1"/>
  <c r="L74" i="30"/>
  <c r="M74" i="30"/>
  <c r="N74" i="30" s="1"/>
  <c r="L53" i="30"/>
  <c r="M53" i="30"/>
  <c r="N53" i="30" s="1"/>
  <c r="L72" i="30"/>
  <c r="M72" i="30"/>
  <c r="N72" i="30" s="1"/>
  <c r="L112" i="30"/>
  <c r="M112" i="30"/>
  <c r="N112" i="30" s="1"/>
  <c r="L76" i="30"/>
  <c r="M76" i="30"/>
  <c r="N76" i="30" s="1"/>
  <c r="K103" i="70"/>
  <c r="L28" i="70" s="1"/>
  <c r="M28" i="70"/>
  <c r="N28" i="70" s="1"/>
  <c r="K91" i="70"/>
  <c r="M16" i="70"/>
  <c r="N16" i="70" s="1"/>
  <c r="K226" i="70"/>
  <c r="M150" i="70"/>
  <c r="N150" i="70" s="1"/>
  <c r="M158" i="70"/>
  <c r="N158" i="70" s="1"/>
  <c r="M61" i="70"/>
  <c r="N61" i="70" s="1"/>
  <c r="K60" i="70"/>
  <c r="L61" i="70"/>
  <c r="L116" i="70"/>
  <c r="M116" i="70"/>
  <c r="N116" i="70" s="1"/>
  <c r="L113" i="70"/>
  <c r="M113" i="70"/>
  <c r="N113" i="70" s="1"/>
  <c r="M122" i="70"/>
  <c r="N122" i="70" s="1"/>
  <c r="Z121" i="86"/>
  <c r="AA121" i="86" s="1"/>
  <c r="Y121" i="86"/>
  <c r="M165" i="79"/>
  <c r="N165" i="79" s="1"/>
  <c r="Z127" i="80"/>
  <c r="AA127" i="80" s="1"/>
  <c r="Y127" i="80"/>
  <c r="M15" i="69"/>
  <c r="N15" i="69" s="1"/>
  <c r="K90" i="69"/>
  <c r="L15" i="69" s="1"/>
  <c r="K215" i="69"/>
  <c r="M139" i="69"/>
  <c r="N139" i="69" s="1"/>
  <c r="M41" i="69"/>
  <c r="N41" i="69" s="1"/>
  <c r="L41" i="69"/>
  <c r="K35" i="69"/>
  <c r="M36" i="69"/>
  <c r="N36" i="69" s="1"/>
  <c r="M64" i="69"/>
  <c r="N64" i="69" s="1"/>
  <c r="L129" i="69"/>
  <c r="M129" i="69"/>
  <c r="N129" i="69" s="1"/>
  <c r="L121" i="69"/>
  <c r="K120" i="69"/>
  <c r="M121" i="69"/>
  <c r="N121" i="69" s="1"/>
  <c r="L111" i="69"/>
  <c r="K110" i="69"/>
  <c r="M111" i="69"/>
  <c r="N111" i="69" s="1"/>
  <c r="M123" i="69"/>
  <c r="N123" i="69" s="1"/>
  <c r="L123" i="69"/>
  <c r="L113" i="69"/>
  <c r="M113" i="69"/>
  <c r="N113" i="69" s="1"/>
  <c r="M162" i="71"/>
  <c r="N162" i="71" s="1"/>
  <c r="K93" i="71"/>
  <c r="L18" i="71" s="1"/>
  <c r="M18" i="71"/>
  <c r="N18" i="71" s="1"/>
  <c r="K90" i="71"/>
  <c r="M15" i="71"/>
  <c r="N15" i="71" s="1"/>
  <c r="K91" i="71"/>
  <c r="L41" i="71" s="1"/>
  <c r="M16" i="71"/>
  <c r="N16" i="71" s="1"/>
  <c r="K217" i="71"/>
  <c r="M141" i="71"/>
  <c r="N141" i="71" s="1"/>
  <c r="K224" i="71"/>
  <c r="M148" i="71"/>
  <c r="N148" i="71" s="1"/>
  <c r="K223" i="71"/>
  <c r="M147" i="71"/>
  <c r="N147" i="71" s="1"/>
  <c r="M173" i="71"/>
  <c r="N173" i="71" s="1"/>
  <c r="M42" i="71"/>
  <c r="N42" i="71" s="1"/>
  <c r="L42" i="71"/>
  <c r="M66" i="71"/>
  <c r="N66" i="71" s="1"/>
  <c r="M125" i="71"/>
  <c r="N125" i="71" s="1"/>
  <c r="L115" i="71"/>
  <c r="M115" i="71"/>
  <c r="N115" i="71" s="1"/>
  <c r="L68" i="76"/>
  <c r="L115" i="76"/>
  <c r="M115" i="76"/>
  <c r="N115" i="76" s="1"/>
  <c r="Y129" i="81"/>
  <c r="M126" i="76"/>
  <c r="N126" i="76" s="1"/>
  <c r="L126" i="76"/>
  <c r="K101" i="68"/>
  <c r="M128" i="76"/>
  <c r="N128" i="76" s="1"/>
  <c r="L128" i="76"/>
  <c r="L41" i="76"/>
  <c r="K110" i="71"/>
  <c r="K110" i="67"/>
  <c r="Z110" i="81"/>
  <c r="AA110" i="81" s="1"/>
  <c r="Y110" i="81"/>
  <c r="X226" i="77"/>
  <c r="Z150" i="77"/>
  <c r="AA150" i="77" s="1"/>
  <c r="Y37" i="77"/>
  <c r="M68" i="67"/>
  <c r="N68" i="67" s="1"/>
  <c r="Z113" i="80"/>
  <c r="AA113" i="80" s="1"/>
  <c r="Y113" i="80"/>
  <c r="Z46" i="84"/>
  <c r="AA46" i="84" s="1"/>
  <c r="Y73" i="77"/>
  <c r="Z23" i="77"/>
  <c r="AA23" i="77" s="1"/>
  <c r="Z156" i="77"/>
  <c r="AA156" i="77" s="1"/>
  <c r="Z175" i="77"/>
  <c r="AA175" i="77" s="1"/>
  <c r="Y19" i="77"/>
  <c r="Y62" i="77"/>
  <c r="Z53" i="77"/>
  <c r="AA53" i="77" s="1"/>
  <c r="Y16" i="82"/>
  <c r="Y29" i="82"/>
  <c r="Z29" i="82"/>
  <c r="AA29" i="82" s="1"/>
  <c r="Y11" i="82"/>
  <c r="X219" i="82"/>
  <c r="Z143" i="82"/>
  <c r="AA143" i="82" s="1"/>
  <c r="Y22" i="81"/>
  <c r="Z22" i="81"/>
  <c r="AA22" i="81" s="1"/>
  <c r="Y28" i="81"/>
  <c r="Z28" i="81"/>
  <c r="AA28" i="81" s="1"/>
  <c r="Z158" i="81"/>
  <c r="AA158" i="81" s="1"/>
  <c r="X216" i="81"/>
  <c r="Z140" i="81"/>
  <c r="AA140" i="81" s="1"/>
  <c r="Z157" i="81"/>
  <c r="AA157" i="81" s="1"/>
  <c r="X225" i="84"/>
  <c r="Z149" i="84"/>
  <c r="AA149" i="84" s="1"/>
  <c r="Y17" i="84"/>
  <c r="Z152" i="84"/>
  <c r="AA152" i="84" s="1"/>
  <c r="Z153" i="84"/>
  <c r="AA153" i="84" s="1"/>
  <c r="Z140" i="84"/>
  <c r="AA140" i="84" s="1"/>
  <c r="X216" i="84"/>
  <c r="X220" i="84"/>
  <c r="Z144" i="84"/>
  <c r="AA144" i="84" s="1"/>
  <c r="X226" i="84"/>
  <c r="Z150" i="84"/>
  <c r="AA150" i="84" s="1"/>
  <c r="Y76" i="78"/>
  <c r="Z26" i="78"/>
  <c r="AA26" i="78" s="1"/>
  <c r="Y73" i="78"/>
  <c r="Z23" i="78"/>
  <c r="AA23" i="78" s="1"/>
  <c r="Z158" i="78"/>
  <c r="AA158" i="78" s="1"/>
  <c r="Z175" i="78"/>
  <c r="AA175" i="78" s="1"/>
  <c r="Z174" i="78"/>
  <c r="AA174" i="78" s="1"/>
  <c r="Z117" i="78"/>
  <c r="AA117" i="78" s="1"/>
  <c r="Y117" i="78"/>
  <c r="Y129" i="78"/>
  <c r="Z129" i="78"/>
  <c r="AA129" i="78" s="1"/>
  <c r="Y64" i="86"/>
  <c r="L42" i="79"/>
  <c r="Z74" i="84"/>
  <c r="AA74" i="84" s="1"/>
  <c r="Z28" i="86"/>
  <c r="AA28" i="86" s="1"/>
  <c r="Y28" i="86"/>
  <c r="Y62" i="86"/>
  <c r="Y65" i="86"/>
  <c r="X223" i="86"/>
  <c r="Z147" i="86"/>
  <c r="AA147" i="86" s="1"/>
  <c r="Z23" i="80"/>
  <c r="AA23" i="80" s="1"/>
  <c r="Y43" i="80"/>
  <c r="Y11" i="80"/>
  <c r="Y13" i="80"/>
  <c r="Y15" i="80"/>
  <c r="X221" i="80"/>
  <c r="Z145" i="80"/>
  <c r="AA145" i="80" s="1"/>
  <c r="Y66" i="80"/>
  <c r="Z122" i="80"/>
  <c r="AA122" i="80" s="1"/>
  <c r="M125" i="79"/>
  <c r="N125" i="79" s="1"/>
  <c r="M66" i="67"/>
  <c r="N66" i="67" s="1"/>
  <c r="Y63" i="85"/>
  <c r="X221" i="85"/>
  <c r="Z145" i="85"/>
  <c r="AA145" i="85" s="1"/>
  <c r="Z173" i="85"/>
  <c r="AA173" i="85" s="1"/>
  <c r="Y66" i="85"/>
  <c r="Z77" i="85"/>
  <c r="AA77" i="85" s="1"/>
  <c r="Y77" i="85"/>
  <c r="Y126" i="85"/>
  <c r="Z126" i="85"/>
  <c r="AA126" i="85" s="1"/>
  <c r="Y114" i="85"/>
  <c r="Z114" i="85"/>
  <c r="AA114" i="85" s="1"/>
  <c r="Z73" i="86"/>
  <c r="AA73" i="86" s="1"/>
  <c r="M162" i="79"/>
  <c r="N162" i="79" s="1"/>
  <c r="M25" i="79"/>
  <c r="N25" i="79" s="1"/>
  <c r="L75" i="79"/>
  <c r="M139" i="79"/>
  <c r="N139" i="79" s="1"/>
  <c r="K215" i="79"/>
  <c r="L40" i="79"/>
  <c r="M158" i="79"/>
  <c r="N158" i="79" s="1"/>
  <c r="Y18" i="72"/>
  <c r="AA138" i="72"/>
  <c r="X214" i="72"/>
  <c r="Y127" i="72"/>
  <c r="X223" i="72"/>
  <c r="Z147" i="72"/>
  <c r="AA147" i="72" s="1"/>
  <c r="Y38" i="72"/>
  <c r="Z76" i="72"/>
  <c r="AA76" i="72" s="1"/>
  <c r="Y76" i="72"/>
  <c r="Z166" i="72"/>
  <c r="AA166" i="72" s="1"/>
  <c r="Y121" i="72"/>
  <c r="Z121" i="72"/>
  <c r="AA121" i="72" s="1"/>
  <c r="Z115" i="72"/>
  <c r="AA115" i="72" s="1"/>
  <c r="Y115" i="72"/>
  <c r="M117" i="79"/>
  <c r="N117" i="79" s="1"/>
  <c r="L117" i="79"/>
  <c r="Y72" i="80"/>
  <c r="Z72" i="80"/>
  <c r="AA72" i="80" s="1"/>
  <c r="L21" i="76"/>
  <c r="M21" i="76"/>
  <c r="N21" i="76" s="1"/>
  <c r="L38" i="76"/>
  <c r="L64" i="76"/>
  <c r="K222" i="76"/>
  <c r="M146" i="76"/>
  <c r="N146" i="76" s="1"/>
  <c r="K215" i="76"/>
  <c r="M139" i="76"/>
  <c r="N139" i="76" s="1"/>
  <c r="K223" i="76"/>
  <c r="M147" i="76"/>
  <c r="N147" i="76" s="1"/>
  <c r="M173" i="76"/>
  <c r="N173" i="76" s="1"/>
  <c r="Z25" i="73"/>
  <c r="AA25" i="73" s="1"/>
  <c r="Y36" i="73"/>
  <c r="Z156" i="73"/>
  <c r="AA156" i="73" s="1"/>
  <c r="X216" i="73"/>
  <c r="Z140" i="73"/>
  <c r="AA140" i="73" s="1"/>
  <c r="Z79" i="73"/>
  <c r="AA79" i="73" s="1"/>
  <c r="Y79" i="73"/>
  <c r="Y53" i="73"/>
  <c r="Z78" i="73"/>
  <c r="AA78" i="73" s="1"/>
  <c r="Y113" i="73"/>
  <c r="Z113" i="73"/>
  <c r="AA113" i="73" s="1"/>
  <c r="Y118" i="73"/>
  <c r="Z118" i="73"/>
  <c r="AA118" i="73" s="1"/>
  <c r="M61" i="67"/>
  <c r="N61" i="67" s="1"/>
  <c r="K60" i="67"/>
  <c r="M25" i="67"/>
  <c r="N25" i="67" s="1"/>
  <c r="K100" i="67"/>
  <c r="K104" i="67"/>
  <c r="L29" i="67" s="1"/>
  <c r="M29" i="67"/>
  <c r="N29" i="67" s="1"/>
  <c r="K215" i="67"/>
  <c r="M139" i="67"/>
  <c r="N139" i="67" s="1"/>
  <c r="M158" i="67"/>
  <c r="N158" i="67" s="1"/>
  <c r="K217" i="67"/>
  <c r="M217" i="67" s="1"/>
  <c r="N217" i="67" s="1"/>
  <c r="M141" i="67"/>
  <c r="N141" i="67" s="1"/>
  <c r="Y73" i="83"/>
  <c r="Z23" i="83"/>
  <c r="AA23" i="83" s="1"/>
  <c r="Y67" i="83"/>
  <c r="X214" i="83"/>
  <c r="Y127" i="83"/>
  <c r="Z138" i="83"/>
  <c r="AA138" i="83" s="1"/>
  <c r="Z148" i="83"/>
  <c r="AA148" i="83" s="1"/>
  <c r="X224" i="83"/>
  <c r="Z172" i="83"/>
  <c r="AA172" i="83" s="1"/>
  <c r="Z51" i="83"/>
  <c r="AA51" i="83" s="1"/>
  <c r="Z48" i="83"/>
  <c r="AA48" i="83" s="1"/>
  <c r="Z54" i="83"/>
  <c r="AA54" i="83" s="1"/>
  <c r="Z126" i="83"/>
  <c r="AA126" i="83" s="1"/>
  <c r="Y126" i="83"/>
  <c r="Z121" i="83"/>
  <c r="AA121" i="83" s="1"/>
  <c r="Y121" i="83"/>
  <c r="Z127" i="83"/>
  <c r="AA127" i="83" s="1"/>
  <c r="Y21" i="74"/>
  <c r="Z21" i="74"/>
  <c r="AA21" i="74" s="1"/>
  <c r="Z162" i="74"/>
  <c r="AA162" i="74" s="1"/>
  <c r="X216" i="74"/>
  <c r="Z140" i="74"/>
  <c r="AA140" i="74" s="1"/>
  <c r="Z141" i="74"/>
  <c r="AA141" i="74" s="1"/>
  <c r="X217" i="74"/>
  <c r="X223" i="74"/>
  <c r="Z147" i="74"/>
  <c r="AA147" i="74" s="1"/>
  <c r="Y43" i="74"/>
  <c r="Y69" i="74"/>
  <c r="Y113" i="74"/>
  <c r="Z113" i="74"/>
  <c r="AA113" i="74" s="1"/>
  <c r="M23" i="68"/>
  <c r="N23" i="68" s="1"/>
  <c r="L23" i="68"/>
  <c r="M25" i="68"/>
  <c r="N25" i="68" s="1"/>
  <c r="K100" i="68"/>
  <c r="L25" i="68" s="1"/>
  <c r="M19" i="68"/>
  <c r="N19" i="68" s="1"/>
  <c r="K94" i="68"/>
  <c r="L44" i="68" s="1"/>
  <c r="L12" i="68"/>
  <c r="M12" i="68"/>
  <c r="N12" i="68" s="1"/>
  <c r="M39" i="68"/>
  <c r="N39" i="68" s="1"/>
  <c r="M43" i="68"/>
  <c r="N43" i="68" s="1"/>
  <c r="L43" i="68"/>
  <c r="Z21" i="75"/>
  <c r="AA21" i="75" s="1"/>
  <c r="Y27" i="75"/>
  <c r="Z27" i="75"/>
  <c r="AA27" i="75" s="1"/>
  <c r="Z158" i="75"/>
  <c r="AA158" i="75" s="1"/>
  <c r="Y12" i="75"/>
  <c r="X222" i="75"/>
  <c r="Z146" i="75"/>
  <c r="AA146" i="75" s="1"/>
  <c r="Z172" i="75"/>
  <c r="AA172" i="75" s="1"/>
  <c r="Z78" i="75"/>
  <c r="AA78" i="75" s="1"/>
  <c r="Y115" i="75"/>
  <c r="Z115" i="75"/>
  <c r="AA115" i="75" s="1"/>
  <c r="Z46" i="86"/>
  <c r="AA46" i="86" s="1"/>
  <c r="L69" i="79"/>
  <c r="K100" i="30"/>
  <c r="L25" i="30" s="1"/>
  <c r="M25" i="30"/>
  <c r="N25" i="30" s="1"/>
  <c r="M162" i="30"/>
  <c r="N162" i="30" s="1"/>
  <c r="K88" i="30"/>
  <c r="L38" i="30" s="1"/>
  <c r="M13" i="30"/>
  <c r="N13" i="30" s="1"/>
  <c r="K221" i="30"/>
  <c r="M145" i="30"/>
  <c r="N145" i="30" s="1"/>
  <c r="K219" i="30"/>
  <c r="M143" i="30"/>
  <c r="N143" i="30" s="1"/>
  <c r="M173" i="30"/>
  <c r="N173" i="30" s="1"/>
  <c r="M174" i="30"/>
  <c r="N174" i="30" s="1"/>
  <c r="M39" i="30"/>
  <c r="N39" i="30" s="1"/>
  <c r="L118" i="30"/>
  <c r="M118" i="30"/>
  <c r="N118" i="30" s="1"/>
  <c r="M166" i="30"/>
  <c r="N166" i="30" s="1"/>
  <c r="K164" i="30"/>
  <c r="M165" i="30"/>
  <c r="N165" i="30" s="1"/>
  <c r="L117" i="30"/>
  <c r="M117" i="30"/>
  <c r="N117" i="30" s="1"/>
  <c r="M14" i="70"/>
  <c r="N14" i="70" s="1"/>
  <c r="K89" i="70"/>
  <c r="L14" i="70" s="1"/>
  <c r="M155" i="70"/>
  <c r="N155" i="70" s="1"/>
  <c r="L42" i="70"/>
  <c r="M42" i="70"/>
  <c r="N42" i="70" s="1"/>
  <c r="M69" i="70"/>
  <c r="N69" i="70" s="1"/>
  <c r="L69" i="70"/>
  <c r="M49" i="70"/>
  <c r="N49" i="70" s="1"/>
  <c r="L49" i="70"/>
  <c r="M46" i="70"/>
  <c r="N46" i="70" s="1"/>
  <c r="K45" i="70"/>
  <c r="M51" i="70"/>
  <c r="N51" i="70" s="1"/>
  <c r="M53" i="70"/>
  <c r="N53" i="70" s="1"/>
  <c r="Z49" i="86"/>
  <c r="AA49" i="86" s="1"/>
  <c r="Y49" i="86"/>
  <c r="Z47" i="80"/>
  <c r="AA47" i="80" s="1"/>
  <c r="M14" i="69"/>
  <c r="N14" i="69" s="1"/>
  <c r="K89" i="69"/>
  <c r="K101" i="69"/>
  <c r="M26" i="69"/>
  <c r="N26" i="69" s="1"/>
  <c r="M155" i="69"/>
  <c r="N155" i="69" s="1"/>
  <c r="M63" i="69"/>
  <c r="N63" i="69" s="1"/>
  <c r="L63" i="69"/>
  <c r="L119" i="69"/>
  <c r="M119" i="69"/>
  <c r="N119" i="69" s="1"/>
  <c r="L72" i="69"/>
  <c r="M72" i="69"/>
  <c r="N72" i="69" s="1"/>
  <c r="M115" i="69"/>
  <c r="N115" i="69" s="1"/>
  <c r="L115" i="69"/>
  <c r="M158" i="71"/>
  <c r="N158" i="71" s="1"/>
  <c r="M153" i="71"/>
  <c r="N153" i="71" s="1"/>
  <c r="K152" i="71"/>
  <c r="M152" i="71" s="1"/>
  <c r="N152" i="71" s="1"/>
  <c r="M155" i="71"/>
  <c r="N155" i="71" s="1"/>
  <c r="M154" i="71"/>
  <c r="N154" i="71" s="1"/>
  <c r="K170" i="71"/>
  <c r="M170" i="71" s="1"/>
  <c r="N170" i="71" s="1"/>
  <c r="M172" i="71"/>
  <c r="N172" i="71" s="1"/>
  <c r="M61" i="71"/>
  <c r="N61" i="71" s="1"/>
  <c r="K60" i="71"/>
  <c r="L61" i="71"/>
  <c r="M63" i="71"/>
  <c r="N63" i="71" s="1"/>
  <c r="M79" i="71"/>
  <c r="N79" i="71" s="1"/>
  <c r="L79" i="71"/>
  <c r="M128" i="71"/>
  <c r="N128" i="71" s="1"/>
  <c r="M49" i="76"/>
  <c r="N49" i="76" s="1"/>
  <c r="L49" i="76"/>
  <c r="M127" i="76"/>
  <c r="N127" i="76" s="1"/>
  <c r="L127" i="76"/>
  <c r="K45" i="71"/>
  <c r="L111" i="76"/>
  <c r="M111" i="76"/>
  <c r="N111" i="76" s="1"/>
  <c r="K98" i="67"/>
  <c r="Q235" i="30"/>
  <c r="R235" i="30"/>
  <c r="S235" i="30" s="1"/>
  <c r="Q235" i="68"/>
  <c r="R235" i="68"/>
  <c r="S235" i="68" s="1"/>
  <c r="Q235" i="67"/>
  <c r="R235" i="67"/>
  <c r="S235" i="67" s="1"/>
  <c r="Q235" i="71"/>
  <c r="R235" i="71"/>
  <c r="S235" i="71" s="1"/>
  <c r="L47" i="76" l="1"/>
  <c r="L72" i="76"/>
  <c r="Y70" i="82"/>
  <c r="L43" i="69"/>
  <c r="Y77" i="84"/>
  <c r="Y52" i="84"/>
  <c r="Y75" i="84"/>
  <c r="Y79" i="78"/>
  <c r="Y68" i="82"/>
  <c r="L39" i="68"/>
  <c r="Y68" i="75"/>
  <c r="L40" i="30"/>
  <c r="Y37" i="83"/>
  <c r="L79" i="68"/>
  <c r="Y41" i="77"/>
  <c r="L66" i="67"/>
  <c r="Y54" i="80"/>
  <c r="L68" i="79"/>
  <c r="L66" i="30"/>
  <c r="L49" i="67"/>
  <c r="Y51" i="83"/>
  <c r="Y73" i="86"/>
  <c r="Y53" i="77"/>
  <c r="L46" i="69"/>
  <c r="Y77" i="72"/>
  <c r="Y66" i="74"/>
  <c r="Y15" i="86"/>
  <c r="L15" i="70"/>
  <c r="Y21" i="85"/>
  <c r="Y21" i="84"/>
  <c r="Y64" i="77"/>
  <c r="Y15" i="82"/>
  <c r="Y44" i="75"/>
  <c r="Y17" i="73"/>
  <c r="L65" i="30"/>
  <c r="Y77" i="80"/>
  <c r="Y76" i="86"/>
  <c r="L14" i="68"/>
  <c r="Y23" i="73"/>
  <c r="L66" i="71"/>
  <c r="Y22" i="75"/>
  <c r="Y69" i="83"/>
  <c r="Y13" i="74"/>
  <c r="L37" i="30"/>
  <c r="Y29" i="74"/>
  <c r="L61" i="69"/>
  <c r="Y54" i="85"/>
  <c r="L26" i="71"/>
  <c r="L14" i="79"/>
  <c r="Y27" i="78"/>
  <c r="Y42" i="72"/>
  <c r="Y49" i="83"/>
  <c r="Y47" i="86"/>
  <c r="Y77" i="77"/>
  <c r="Y79" i="75"/>
  <c r="L64" i="79"/>
  <c r="Y52" i="77"/>
  <c r="Y79" i="84"/>
  <c r="Y65" i="80"/>
  <c r="Y46" i="80"/>
  <c r="Y61" i="85"/>
  <c r="L48" i="70"/>
  <c r="Y51" i="80"/>
  <c r="Y49" i="75"/>
  <c r="Y74" i="84"/>
  <c r="Y72" i="86"/>
  <c r="Y28" i="77"/>
  <c r="Y21" i="80"/>
  <c r="L49" i="69"/>
  <c r="Y54" i="83"/>
  <c r="Y26" i="83"/>
  <c r="Y72" i="77"/>
  <c r="L52" i="79"/>
  <c r="Y54" i="84"/>
  <c r="L13" i="30"/>
  <c r="Y23" i="83"/>
  <c r="Y47" i="80"/>
  <c r="L41" i="68"/>
  <c r="Y29" i="75"/>
  <c r="Y65" i="78"/>
  <c r="Y40" i="86"/>
  <c r="Y53" i="78"/>
  <c r="Y67" i="77"/>
  <c r="Y75" i="86"/>
  <c r="Y48" i="83"/>
  <c r="Y41" i="73"/>
  <c r="Y47" i="85"/>
  <c r="Y63" i="75"/>
  <c r="Y42" i="85"/>
  <c r="Y79" i="77"/>
  <c r="Y72" i="73"/>
  <c r="L128" i="71"/>
  <c r="L66" i="68"/>
  <c r="Y77" i="74"/>
  <c r="Y40" i="85"/>
  <c r="Y21" i="86"/>
  <c r="L48" i="69"/>
  <c r="Y78" i="73"/>
  <c r="Y15" i="85"/>
  <c r="L77" i="30"/>
  <c r="L36" i="79"/>
  <c r="Y47" i="78"/>
  <c r="Y54" i="77"/>
  <c r="Y13" i="85"/>
  <c r="Y17" i="78"/>
  <c r="Y53" i="84"/>
  <c r="Y25" i="85"/>
  <c r="Y15" i="77"/>
  <c r="Y75" i="85"/>
  <c r="Y46" i="78"/>
  <c r="X116" i="87"/>
  <c r="X53" i="87"/>
  <c r="X173" i="87"/>
  <c r="X123" i="87"/>
  <c r="X71" i="87"/>
  <c r="X144" i="87"/>
  <c r="X74" i="87"/>
  <c r="X19" i="87"/>
  <c r="X118" i="87"/>
  <c r="Y41" i="80"/>
  <c r="Y49" i="84"/>
  <c r="X67" i="87"/>
  <c r="X154" i="87"/>
  <c r="X141" i="87"/>
  <c r="X158" i="87"/>
  <c r="X162" i="87"/>
  <c r="X61" i="87"/>
  <c r="X13" i="87"/>
  <c r="X76" i="87"/>
  <c r="X46" i="87"/>
  <c r="X157" i="87"/>
  <c r="X119" i="87"/>
  <c r="Y37" i="75"/>
  <c r="L63" i="30"/>
  <c r="Y24" i="77"/>
  <c r="L12" i="70"/>
  <c r="Y74" i="72"/>
  <c r="L18" i="70"/>
  <c r="X111" i="87"/>
  <c r="X165" i="87"/>
  <c r="X155" i="87"/>
  <c r="Z78" i="80"/>
  <c r="AA78" i="80" s="1"/>
  <c r="X78" i="87"/>
  <c r="X64" i="87"/>
  <c r="X146" i="87"/>
  <c r="X113" i="87"/>
  <c r="X14" i="87"/>
  <c r="X21" i="87"/>
  <c r="L23" i="79"/>
  <c r="L24" i="71"/>
  <c r="X39" i="87"/>
  <c r="X138" i="87"/>
  <c r="X63" i="87"/>
  <c r="X24" i="87"/>
  <c r="X156" i="87"/>
  <c r="X73" i="87"/>
  <c r="X122" i="87"/>
  <c r="X11" i="87"/>
  <c r="X54" i="87"/>
  <c r="X17" i="87"/>
  <c r="Y69" i="86"/>
  <c r="Y62" i="74"/>
  <c r="Y48" i="85"/>
  <c r="Y39" i="80"/>
  <c r="L62" i="71"/>
  <c r="Y49" i="72"/>
  <c r="Y61" i="86"/>
  <c r="Y13" i="75"/>
  <c r="X153" i="87"/>
  <c r="X50" i="87"/>
  <c r="X149" i="87"/>
  <c r="X62" i="87"/>
  <c r="X127" i="87"/>
  <c r="X147" i="87"/>
  <c r="X121" i="87"/>
  <c r="X40" i="87"/>
  <c r="L63" i="76"/>
  <c r="Y18" i="80"/>
  <c r="Y17" i="80"/>
  <c r="Y16" i="72"/>
  <c r="Y65" i="77"/>
  <c r="Y73" i="72"/>
  <c r="Y41" i="78"/>
  <c r="Y78" i="78"/>
  <c r="X37" i="87"/>
  <c r="X22" i="87"/>
  <c r="X41" i="87"/>
  <c r="X27" i="87"/>
  <c r="X115" i="87"/>
  <c r="X66" i="87"/>
  <c r="X18" i="87"/>
  <c r="X38" i="87"/>
  <c r="X16" i="87"/>
  <c r="Y65" i="83"/>
  <c r="Y40" i="80"/>
  <c r="Y128" i="78"/>
  <c r="X172" i="87"/>
  <c r="X29" i="87"/>
  <c r="X148" i="87"/>
  <c r="X43" i="87"/>
  <c r="X124" i="87"/>
  <c r="X65" i="87"/>
  <c r="X52" i="87"/>
  <c r="X44" i="87"/>
  <c r="X142" i="87"/>
  <c r="X117" i="87"/>
  <c r="L68" i="67"/>
  <c r="Y36" i="77"/>
  <c r="Y77" i="86"/>
  <c r="L44" i="30"/>
  <c r="X51" i="87"/>
  <c r="X77" i="87"/>
  <c r="X175" i="87"/>
  <c r="X26" i="87"/>
  <c r="X68" i="87"/>
  <c r="X112" i="87"/>
  <c r="X145" i="87"/>
  <c r="X23" i="87"/>
  <c r="X28" i="87"/>
  <c r="X114" i="87"/>
  <c r="Y62" i="80"/>
  <c r="L25" i="79"/>
  <c r="Y12" i="86"/>
  <c r="Y28" i="84"/>
  <c r="Y64" i="72"/>
  <c r="Y62" i="72"/>
  <c r="L22" i="70"/>
  <c r="Y40" i="83"/>
  <c r="Y72" i="84"/>
  <c r="X150" i="87"/>
  <c r="X69" i="87"/>
  <c r="X75" i="87"/>
  <c r="X25" i="87"/>
  <c r="X42" i="87"/>
  <c r="X79" i="87"/>
  <c r="X49" i="87"/>
  <c r="X139" i="87"/>
  <c r="X48" i="87"/>
  <c r="X125" i="87"/>
  <c r="Y42" i="78"/>
  <c r="Y67" i="72"/>
  <c r="Y16" i="77"/>
  <c r="Y11" i="77"/>
  <c r="Y15" i="74"/>
  <c r="X140" i="87"/>
  <c r="X166" i="87"/>
  <c r="X164" i="87" s="1"/>
  <c r="X160" i="87" s="1"/>
  <c r="X143" i="87"/>
  <c r="X128" i="87"/>
  <c r="X12" i="87"/>
  <c r="X47" i="87"/>
  <c r="X72" i="87"/>
  <c r="X15" i="87"/>
  <c r="Y126" i="87"/>
  <c r="Z126" i="87"/>
  <c r="AA126" i="87" s="1"/>
  <c r="X129" i="87"/>
  <c r="X174" i="87"/>
  <c r="X36" i="87"/>
  <c r="L14" i="69"/>
  <c r="L89" i="69"/>
  <c r="M89" i="69"/>
  <c r="N89" i="69" s="1"/>
  <c r="K203" i="69"/>
  <c r="L39" i="69"/>
  <c r="M20" i="76"/>
  <c r="N20" i="76" s="1"/>
  <c r="L64" i="69"/>
  <c r="Y12" i="84"/>
  <c r="X201" i="84"/>
  <c r="Y87" i="84"/>
  <c r="Y62" i="84"/>
  <c r="Y37" i="84"/>
  <c r="L15" i="71"/>
  <c r="L90" i="71"/>
  <c r="K204" i="71"/>
  <c r="M90" i="71"/>
  <c r="N90" i="71" s="1"/>
  <c r="L65" i="71"/>
  <c r="L40" i="71"/>
  <c r="Y42" i="75"/>
  <c r="Y92" i="75"/>
  <c r="X206" i="75"/>
  <c r="Y17" i="75"/>
  <c r="Y67" i="75"/>
  <c r="M215" i="76"/>
  <c r="N215" i="76" s="1"/>
  <c r="Z220" i="84"/>
  <c r="AA220" i="84" s="1"/>
  <c r="M223" i="71"/>
  <c r="N223" i="71" s="1"/>
  <c r="Z221" i="74"/>
  <c r="AA221" i="74" s="1"/>
  <c r="Z215" i="78"/>
  <c r="AA215" i="78" s="1"/>
  <c r="L38" i="79"/>
  <c r="K202" i="79"/>
  <c r="L88" i="79"/>
  <c r="L13" i="79"/>
  <c r="L63" i="79"/>
  <c r="M216" i="79"/>
  <c r="N216" i="79" s="1"/>
  <c r="Z70" i="78"/>
  <c r="AA70" i="78" s="1"/>
  <c r="Y17" i="82"/>
  <c r="X206" i="82"/>
  <c r="Y92" i="82"/>
  <c r="Y42" i="82"/>
  <c r="Y67" i="82"/>
  <c r="M60" i="69"/>
  <c r="N60" i="69" s="1"/>
  <c r="K81" i="69"/>
  <c r="L70" i="69" s="1"/>
  <c r="Z223" i="80"/>
  <c r="AA223" i="80" s="1"/>
  <c r="L98" i="67"/>
  <c r="M98" i="67"/>
  <c r="N98" i="67" s="1"/>
  <c r="L73" i="67"/>
  <c r="L48" i="67"/>
  <c r="L23" i="67"/>
  <c r="M45" i="70"/>
  <c r="N45" i="70" s="1"/>
  <c r="Y89" i="82"/>
  <c r="X203" i="82"/>
  <c r="Y64" i="82"/>
  <c r="Y14" i="82"/>
  <c r="Y39" i="82"/>
  <c r="Y44" i="80"/>
  <c r="Y94" i="80"/>
  <c r="X208" i="80"/>
  <c r="Y19" i="80"/>
  <c r="Y69" i="80"/>
  <c r="Z110" i="82"/>
  <c r="AA110" i="82" s="1"/>
  <c r="Y110" i="82"/>
  <c r="M163" i="71"/>
  <c r="N163" i="71" s="1"/>
  <c r="K161" i="71"/>
  <c r="Y110" i="74"/>
  <c r="Z110" i="74"/>
  <c r="AA110" i="74" s="1"/>
  <c r="Y103" i="86"/>
  <c r="Z103" i="86"/>
  <c r="AA103" i="86" s="1"/>
  <c r="Y78" i="86"/>
  <c r="Y53" i="86"/>
  <c r="M164" i="79"/>
  <c r="N164" i="79" s="1"/>
  <c r="Y29" i="81"/>
  <c r="Y104" i="81"/>
  <c r="Z104" i="81"/>
  <c r="AA104" i="81" s="1"/>
  <c r="Y79" i="81"/>
  <c r="Y54" i="81"/>
  <c r="Y98" i="80"/>
  <c r="Z98" i="80"/>
  <c r="AA98" i="80" s="1"/>
  <c r="Y23" i="80"/>
  <c r="Y48" i="80"/>
  <c r="Y73" i="80"/>
  <c r="K205" i="70"/>
  <c r="L91" i="70"/>
  <c r="M91" i="70"/>
  <c r="N91" i="70" s="1"/>
  <c r="L16" i="70"/>
  <c r="L41" i="70"/>
  <c r="L66" i="70"/>
  <c r="Y21" i="75"/>
  <c r="Z96" i="75"/>
  <c r="AA96" i="75" s="1"/>
  <c r="Y96" i="75"/>
  <c r="Y46" i="75"/>
  <c r="X207" i="72"/>
  <c r="Y93" i="72"/>
  <c r="Y68" i="72"/>
  <c r="Y43" i="72"/>
  <c r="L101" i="68"/>
  <c r="M101" i="68"/>
  <c r="N101" i="68" s="1"/>
  <c r="L51" i="68"/>
  <c r="L76" i="68"/>
  <c r="L26" i="68"/>
  <c r="Y71" i="75"/>
  <c r="L40" i="68"/>
  <c r="K204" i="68"/>
  <c r="L90" i="68"/>
  <c r="M90" i="68"/>
  <c r="N90" i="68" s="1"/>
  <c r="L15" i="68"/>
  <c r="L65" i="68"/>
  <c r="Z225" i="72"/>
  <c r="AA225" i="72" s="1"/>
  <c r="L75" i="68"/>
  <c r="M100" i="68"/>
  <c r="N100" i="68" s="1"/>
  <c r="L100" i="68"/>
  <c r="L50" i="68"/>
  <c r="Y100" i="73"/>
  <c r="Z100" i="73"/>
  <c r="AA100" i="73" s="1"/>
  <c r="Y25" i="73"/>
  <c r="Y75" i="73"/>
  <c r="Y50" i="73"/>
  <c r="K109" i="46"/>
  <c r="Z131" i="86"/>
  <c r="AA131" i="86" s="1"/>
  <c r="L46" i="67"/>
  <c r="L96" i="67"/>
  <c r="K95" i="67"/>
  <c r="M96" i="67"/>
  <c r="N96" i="67" s="1"/>
  <c r="L71" i="67"/>
  <c r="L21" i="67"/>
  <c r="M70" i="76"/>
  <c r="N70" i="76" s="1"/>
  <c r="K95" i="68"/>
  <c r="Y103" i="75"/>
  <c r="Z103" i="75"/>
  <c r="AA103" i="75" s="1"/>
  <c r="Y78" i="75"/>
  <c r="Y28" i="75"/>
  <c r="Y53" i="75"/>
  <c r="L97" i="79"/>
  <c r="M97" i="79"/>
  <c r="N97" i="79" s="1"/>
  <c r="L47" i="79"/>
  <c r="L22" i="79"/>
  <c r="L72" i="79"/>
  <c r="Z222" i="75"/>
  <c r="AA222" i="75" s="1"/>
  <c r="Y63" i="77"/>
  <c r="Y88" i="77"/>
  <c r="X202" i="77"/>
  <c r="Y13" i="77"/>
  <c r="Y38" i="77"/>
  <c r="M219" i="67"/>
  <c r="N219" i="67" s="1"/>
  <c r="M101" i="69"/>
  <c r="N101" i="69" s="1"/>
  <c r="L101" i="69"/>
  <c r="L26" i="69"/>
  <c r="L51" i="69"/>
  <c r="L76" i="69"/>
  <c r="M221" i="30"/>
  <c r="N221" i="30" s="1"/>
  <c r="L40" i="69"/>
  <c r="K204" i="69"/>
  <c r="L90" i="69"/>
  <c r="M90" i="69"/>
  <c r="N90" i="69" s="1"/>
  <c r="L65" i="69"/>
  <c r="M225" i="68"/>
  <c r="N225" i="68" s="1"/>
  <c r="L29" i="76"/>
  <c r="M104" i="76"/>
  <c r="N104" i="76" s="1"/>
  <c r="L104" i="76"/>
  <c r="L79" i="76"/>
  <c r="L54" i="76"/>
  <c r="K42" i="46"/>
  <c r="X193" i="82"/>
  <c r="Y35" i="82"/>
  <c r="M220" i="30"/>
  <c r="N220" i="30" s="1"/>
  <c r="Y60" i="75"/>
  <c r="M10" i="67"/>
  <c r="N10" i="67" s="1"/>
  <c r="K31" i="67"/>
  <c r="L10" i="67" s="1"/>
  <c r="Y68" i="85"/>
  <c r="X207" i="85"/>
  <c r="Y93" i="85"/>
  <c r="Y78" i="80"/>
  <c r="Z103" i="80"/>
  <c r="AA103" i="80" s="1"/>
  <c r="Y103" i="80"/>
  <c r="Y93" i="77"/>
  <c r="X207" i="77"/>
  <c r="Y63" i="86"/>
  <c r="X202" i="86"/>
  <c r="Y88" i="86"/>
  <c r="M221" i="71"/>
  <c r="N221" i="71" s="1"/>
  <c r="Z215" i="74"/>
  <c r="AA215" i="74" s="1"/>
  <c r="Y40" i="72"/>
  <c r="X204" i="72"/>
  <c r="Y90" i="72"/>
  <c r="Y20" i="80"/>
  <c r="X200" i="78"/>
  <c r="Y86" i="78"/>
  <c r="L120" i="79"/>
  <c r="M120" i="79"/>
  <c r="N120" i="79" s="1"/>
  <c r="Z110" i="83"/>
  <c r="AA110" i="83" s="1"/>
  <c r="Y110" i="83"/>
  <c r="Z164" i="84"/>
  <c r="AA164" i="84" s="1"/>
  <c r="Y102" i="73"/>
  <c r="Z102" i="73"/>
  <c r="AA102" i="73" s="1"/>
  <c r="K125" i="46"/>
  <c r="M137" i="79"/>
  <c r="N137" i="79" s="1"/>
  <c r="Y61" i="78"/>
  <c r="Z218" i="81"/>
  <c r="AA218" i="81" s="1"/>
  <c r="Y26" i="82"/>
  <c r="Y101" i="82"/>
  <c r="Z101" i="82"/>
  <c r="AA101" i="82" s="1"/>
  <c r="Y51" i="82"/>
  <c r="Y76" i="82"/>
  <c r="L14" i="30"/>
  <c r="K203" i="30"/>
  <c r="L89" i="30"/>
  <c r="M89" i="30"/>
  <c r="N89" i="30" s="1"/>
  <c r="Z222" i="83"/>
  <c r="AA222" i="83" s="1"/>
  <c r="Y110" i="77"/>
  <c r="Z110" i="77"/>
  <c r="AA110" i="77" s="1"/>
  <c r="L37" i="67"/>
  <c r="K201" i="67"/>
  <c r="L87" i="67"/>
  <c r="M87" i="67"/>
  <c r="N87" i="67" s="1"/>
  <c r="K181" i="46"/>
  <c r="Z170" i="82"/>
  <c r="AA170" i="82" s="1"/>
  <c r="L102" i="69"/>
  <c r="M102" i="69"/>
  <c r="N102" i="69" s="1"/>
  <c r="M221" i="70"/>
  <c r="N221" i="70" s="1"/>
  <c r="L29" i="30"/>
  <c r="L104" i="30"/>
  <c r="M104" i="30"/>
  <c r="N104" i="30" s="1"/>
  <c r="Z219" i="75"/>
  <c r="AA219" i="75" s="1"/>
  <c r="L13" i="67"/>
  <c r="M88" i="67"/>
  <c r="N88" i="67" s="1"/>
  <c r="K202" i="67"/>
  <c r="L88" i="67"/>
  <c r="Z219" i="73"/>
  <c r="AA219" i="73" s="1"/>
  <c r="K228" i="76"/>
  <c r="M214" i="76"/>
  <c r="N214" i="76" s="1"/>
  <c r="Z214" i="80"/>
  <c r="AA214" i="80" s="1"/>
  <c r="X228" i="80"/>
  <c r="Y67" i="86"/>
  <c r="X206" i="86"/>
  <c r="Y92" i="86"/>
  <c r="Z164" i="78"/>
  <c r="AA164" i="78" s="1"/>
  <c r="Z225" i="78"/>
  <c r="AA225" i="78" s="1"/>
  <c r="Y93" i="78"/>
  <c r="X207" i="78"/>
  <c r="Y36" i="81"/>
  <c r="X200" i="81"/>
  <c r="Y86" i="81"/>
  <c r="Y61" i="81"/>
  <c r="Z215" i="82"/>
  <c r="AA215" i="82" s="1"/>
  <c r="Y44" i="85"/>
  <c r="X208" i="85"/>
  <c r="Y94" i="85"/>
  <c r="Z214" i="84"/>
  <c r="AA214" i="84" s="1"/>
  <c r="X228" i="84"/>
  <c r="M225" i="69"/>
  <c r="N225" i="69" s="1"/>
  <c r="M219" i="68"/>
  <c r="N219" i="68" s="1"/>
  <c r="Y52" i="73"/>
  <c r="M98" i="76"/>
  <c r="N98" i="76" s="1"/>
  <c r="L98" i="76"/>
  <c r="Y10" i="72"/>
  <c r="K177" i="46"/>
  <c r="Z170" i="78"/>
  <c r="AA170" i="78" s="1"/>
  <c r="Z215" i="84"/>
  <c r="AA215" i="84" s="1"/>
  <c r="Z222" i="81"/>
  <c r="AA222" i="81" s="1"/>
  <c r="Z224" i="82"/>
  <c r="AA224" i="82" s="1"/>
  <c r="Z224" i="72"/>
  <c r="AA224" i="72" s="1"/>
  <c r="Y99" i="85"/>
  <c r="Z99" i="85"/>
  <c r="AA99" i="85" s="1"/>
  <c r="Y37" i="86"/>
  <c r="Z224" i="81"/>
  <c r="AA224" i="81" s="1"/>
  <c r="L128" i="70"/>
  <c r="M137" i="70"/>
  <c r="N137" i="70" s="1"/>
  <c r="L50" i="70"/>
  <c r="L100" i="70"/>
  <c r="M100" i="70"/>
  <c r="N100" i="70" s="1"/>
  <c r="L120" i="30"/>
  <c r="M120" i="30"/>
  <c r="N120" i="30" s="1"/>
  <c r="M35" i="68"/>
  <c r="N35" i="68" s="1"/>
  <c r="K56" i="68"/>
  <c r="L45" i="68" s="1"/>
  <c r="Z219" i="83"/>
  <c r="AA219" i="83" s="1"/>
  <c r="M45" i="68"/>
  <c r="N45" i="68" s="1"/>
  <c r="L104" i="71"/>
  <c r="M104" i="71"/>
  <c r="N104" i="71" s="1"/>
  <c r="L16" i="69"/>
  <c r="M91" i="69"/>
  <c r="N91" i="69" s="1"/>
  <c r="K205" i="69"/>
  <c r="L91" i="69"/>
  <c r="K56" i="30"/>
  <c r="L45" i="30" s="1"/>
  <c r="M35" i="30"/>
  <c r="N35" i="30" s="1"/>
  <c r="X200" i="75"/>
  <c r="Y86" i="75"/>
  <c r="Y61" i="74"/>
  <c r="X200" i="74"/>
  <c r="Y86" i="74"/>
  <c r="Z20" i="83"/>
  <c r="AA20" i="83" s="1"/>
  <c r="Z45" i="73"/>
  <c r="AA45" i="73" s="1"/>
  <c r="Y96" i="72"/>
  <c r="Z96" i="72"/>
  <c r="AA96" i="72" s="1"/>
  <c r="L103" i="79"/>
  <c r="M103" i="79"/>
  <c r="N103" i="79" s="1"/>
  <c r="Y70" i="83"/>
  <c r="Z70" i="83"/>
  <c r="AA70" i="83" s="1"/>
  <c r="Z216" i="83"/>
  <c r="AA216" i="83" s="1"/>
  <c r="Y12" i="73"/>
  <c r="Y87" i="73"/>
  <c r="X201" i="73"/>
  <c r="M224" i="76"/>
  <c r="N224" i="76" s="1"/>
  <c r="Y70" i="85"/>
  <c r="Z70" i="85"/>
  <c r="AA70" i="85" s="1"/>
  <c r="Z97" i="72"/>
  <c r="AA97" i="72" s="1"/>
  <c r="Y97" i="72"/>
  <c r="Y15" i="84"/>
  <c r="X204" i="84"/>
  <c r="Y90" i="84"/>
  <c r="Z220" i="80"/>
  <c r="AA220" i="80" s="1"/>
  <c r="Y38" i="86"/>
  <c r="M70" i="69"/>
  <c r="N70" i="69" s="1"/>
  <c r="L96" i="30"/>
  <c r="K95" i="30"/>
  <c r="M95" i="30" s="1"/>
  <c r="N95" i="30" s="1"/>
  <c r="M96" i="30"/>
  <c r="N96" i="30" s="1"/>
  <c r="Y65" i="73"/>
  <c r="Y90" i="73"/>
  <c r="X204" i="73"/>
  <c r="M220" i="76"/>
  <c r="N220" i="76" s="1"/>
  <c r="M220" i="79"/>
  <c r="N220" i="79" s="1"/>
  <c r="Z224" i="86"/>
  <c r="AA224" i="86" s="1"/>
  <c r="Y110" i="78"/>
  <c r="Z110" i="78"/>
  <c r="AA110" i="78" s="1"/>
  <c r="Z214" i="81"/>
  <c r="AA214" i="81" s="1"/>
  <c r="X228" i="81"/>
  <c r="Z220" i="81"/>
  <c r="AA220" i="81" s="1"/>
  <c r="Z217" i="82"/>
  <c r="AA217" i="82" s="1"/>
  <c r="K208" i="76"/>
  <c r="L94" i="76"/>
  <c r="L120" i="70"/>
  <c r="M120" i="70"/>
  <c r="N120" i="70" s="1"/>
  <c r="M225" i="70"/>
  <c r="N225" i="70" s="1"/>
  <c r="Z225" i="83"/>
  <c r="AA225" i="83" s="1"/>
  <c r="M45" i="79"/>
  <c r="N45" i="79" s="1"/>
  <c r="X203" i="81"/>
  <c r="Y89" i="81"/>
  <c r="Y64" i="81"/>
  <c r="L120" i="76"/>
  <c r="M120" i="76"/>
  <c r="N120" i="76" s="1"/>
  <c r="L99" i="69"/>
  <c r="M99" i="69"/>
  <c r="N99" i="69" s="1"/>
  <c r="L101" i="70"/>
  <c r="M101" i="70"/>
  <c r="N101" i="70" s="1"/>
  <c r="Y41" i="75"/>
  <c r="X205" i="75"/>
  <c r="Y91" i="75"/>
  <c r="M216" i="68"/>
  <c r="N216" i="68" s="1"/>
  <c r="M226" i="76"/>
  <c r="N226" i="76" s="1"/>
  <c r="Z164" i="86"/>
  <c r="AA164" i="86" s="1"/>
  <c r="L51" i="79"/>
  <c r="L101" i="79"/>
  <c r="M101" i="79"/>
  <c r="N101" i="79" s="1"/>
  <c r="L127" i="79"/>
  <c r="K185" i="46"/>
  <c r="Z170" i="86"/>
  <c r="AA170" i="86" s="1"/>
  <c r="X205" i="86"/>
  <c r="Y91" i="86"/>
  <c r="Y36" i="84"/>
  <c r="X200" i="84"/>
  <c r="Y86" i="84"/>
  <c r="Y101" i="84"/>
  <c r="Z101" i="84"/>
  <c r="AA101" i="84" s="1"/>
  <c r="Y19" i="81"/>
  <c r="X208" i="81"/>
  <c r="Y94" i="81"/>
  <c r="Y44" i="81"/>
  <c r="Y69" i="81"/>
  <c r="L102" i="70"/>
  <c r="M102" i="70"/>
  <c r="N102" i="70" s="1"/>
  <c r="Y22" i="80"/>
  <c r="X205" i="84"/>
  <c r="Y91" i="84"/>
  <c r="Z219" i="78"/>
  <c r="AA219" i="78" s="1"/>
  <c r="K130" i="46"/>
  <c r="Z137" i="84"/>
  <c r="AA137" i="84" s="1"/>
  <c r="M164" i="69"/>
  <c r="N164" i="69" s="1"/>
  <c r="L62" i="69"/>
  <c r="L87" i="69"/>
  <c r="K201" i="69"/>
  <c r="M87" i="69"/>
  <c r="N87" i="69" s="1"/>
  <c r="Z214" i="75"/>
  <c r="AA214" i="75" s="1"/>
  <c r="X228" i="75"/>
  <c r="Y49" i="74"/>
  <c r="Z99" i="74"/>
  <c r="AA99" i="74" s="1"/>
  <c r="Y99" i="74"/>
  <c r="Y11" i="72"/>
  <c r="Y86" i="72"/>
  <c r="X200" i="72"/>
  <c r="Z164" i="80"/>
  <c r="AA164" i="80" s="1"/>
  <c r="X203" i="85"/>
  <c r="Y89" i="85"/>
  <c r="Y39" i="86"/>
  <c r="X203" i="86"/>
  <c r="Y89" i="86"/>
  <c r="Y48" i="78"/>
  <c r="Y24" i="78"/>
  <c r="Z99" i="78"/>
  <c r="AA99" i="78" s="1"/>
  <c r="Y99" i="78"/>
  <c r="Y75" i="77"/>
  <c r="Y100" i="77"/>
  <c r="Z100" i="77"/>
  <c r="AA100" i="77" s="1"/>
  <c r="Z224" i="84"/>
  <c r="AA224" i="84" s="1"/>
  <c r="Y103" i="85"/>
  <c r="Z103" i="85"/>
  <c r="AA103" i="85" s="1"/>
  <c r="L97" i="69"/>
  <c r="M97" i="69"/>
  <c r="N97" i="69" s="1"/>
  <c r="K228" i="70"/>
  <c r="M214" i="70"/>
  <c r="N214" i="70" s="1"/>
  <c r="Z70" i="74"/>
  <c r="AA70" i="74" s="1"/>
  <c r="Z225" i="74"/>
  <c r="AA225" i="74" s="1"/>
  <c r="L89" i="67"/>
  <c r="K203" i="67"/>
  <c r="M89" i="67"/>
  <c r="N89" i="67" s="1"/>
  <c r="Y74" i="73"/>
  <c r="Y29" i="73"/>
  <c r="Y104" i="73"/>
  <c r="Z104" i="73"/>
  <c r="AA104" i="73" s="1"/>
  <c r="M223" i="30"/>
  <c r="N223" i="30" s="1"/>
  <c r="Z164" i="75"/>
  <c r="AA164" i="75" s="1"/>
  <c r="Y62" i="83"/>
  <c r="Y127" i="73"/>
  <c r="Z137" i="73"/>
  <c r="AA137" i="73" s="1"/>
  <c r="K119" i="46"/>
  <c r="X207" i="73"/>
  <c r="Y93" i="73"/>
  <c r="Z217" i="72"/>
  <c r="AA217" i="72" s="1"/>
  <c r="Z20" i="72"/>
  <c r="AA20" i="72" s="1"/>
  <c r="K63" i="46"/>
  <c r="X194" i="82"/>
  <c r="M45" i="71"/>
  <c r="N45" i="71" s="1"/>
  <c r="M60" i="71"/>
  <c r="N60" i="71" s="1"/>
  <c r="K81" i="71"/>
  <c r="L39" i="70"/>
  <c r="M89" i="70"/>
  <c r="N89" i="70" s="1"/>
  <c r="K203" i="70"/>
  <c r="L89" i="70"/>
  <c r="Y66" i="75"/>
  <c r="K129" i="46"/>
  <c r="Z137" i="83"/>
  <c r="AA137" i="83" s="1"/>
  <c r="M215" i="79"/>
  <c r="N215" i="79" s="1"/>
  <c r="Y38" i="80"/>
  <c r="Y88" i="80"/>
  <c r="X202" i="80"/>
  <c r="Z216" i="84"/>
  <c r="AA216" i="84" s="1"/>
  <c r="Z225" i="84"/>
  <c r="AA225" i="84" s="1"/>
  <c r="Y103" i="81"/>
  <c r="Z103" i="81"/>
  <c r="AA103" i="81" s="1"/>
  <c r="Y78" i="81"/>
  <c r="Y53" i="81"/>
  <c r="Y44" i="77"/>
  <c r="K131" i="67"/>
  <c r="L110" i="67"/>
  <c r="M110" i="67"/>
  <c r="N110" i="67" s="1"/>
  <c r="M60" i="70"/>
  <c r="N60" i="70" s="1"/>
  <c r="K81" i="70"/>
  <c r="Z70" i="75"/>
  <c r="AA70" i="75" s="1"/>
  <c r="Y76" i="74"/>
  <c r="Z101" i="74"/>
  <c r="AA101" i="74" s="1"/>
  <c r="Y101" i="74"/>
  <c r="Z224" i="73"/>
  <c r="AA224" i="73" s="1"/>
  <c r="Y53" i="72"/>
  <c r="Y103" i="72"/>
  <c r="Z103" i="72"/>
  <c r="AA103" i="72" s="1"/>
  <c r="Z215" i="80"/>
  <c r="AA215" i="80" s="1"/>
  <c r="Y46" i="86"/>
  <c r="Z96" i="86"/>
  <c r="AA96" i="86" s="1"/>
  <c r="Y96" i="86"/>
  <c r="L103" i="71"/>
  <c r="M103" i="71"/>
  <c r="N103" i="71" s="1"/>
  <c r="L78" i="71"/>
  <c r="M96" i="70"/>
  <c r="N96" i="70" s="1"/>
  <c r="L96" i="70"/>
  <c r="K95" i="70"/>
  <c r="L11" i="67"/>
  <c r="K200" i="67"/>
  <c r="L86" i="67"/>
  <c r="K85" i="67"/>
  <c r="M86" i="67"/>
  <c r="N86" i="67" s="1"/>
  <c r="L97" i="67"/>
  <c r="M97" i="67"/>
  <c r="N97" i="67" s="1"/>
  <c r="L72" i="67"/>
  <c r="Z220" i="72"/>
  <c r="AA220" i="72" s="1"/>
  <c r="Y51" i="85"/>
  <c r="Y101" i="85"/>
  <c r="Z101" i="85"/>
  <c r="AA101" i="85" s="1"/>
  <c r="Y25" i="82"/>
  <c r="Z100" i="82"/>
  <c r="AA100" i="82" s="1"/>
  <c r="Y100" i="82"/>
  <c r="Y75" i="82"/>
  <c r="Y50" i="82"/>
  <c r="Z220" i="77"/>
  <c r="AA220" i="77" s="1"/>
  <c r="Y36" i="78"/>
  <c r="Z216" i="77"/>
  <c r="AA216" i="77" s="1"/>
  <c r="K81" i="30"/>
  <c r="L70" i="30" s="1"/>
  <c r="M60" i="30"/>
  <c r="N60" i="30" s="1"/>
  <c r="Z223" i="75"/>
  <c r="AA223" i="75" s="1"/>
  <c r="M224" i="68"/>
  <c r="N224" i="68" s="1"/>
  <c r="Z223" i="83"/>
  <c r="AA223" i="83" s="1"/>
  <c r="Y128" i="72"/>
  <c r="Y97" i="85"/>
  <c r="Z97" i="85"/>
  <c r="AA97" i="85" s="1"/>
  <c r="Y102" i="77"/>
  <c r="Z102" i="77"/>
  <c r="AA102" i="77" s="1"/>
  <c r="Y120" i="82"/>
  <c r="Z120" i="82"/>
  <c r="AA120" i="82" s="1"/>
  <c r="M45" i="76"/>
  <c r="N45" i="76" s="1"/>
  <c r="M220" i="69"/>
  <c r="N220" i="69" s="1"/>
  <c r="Y42" i="74"/>
  <c r="X206" i="74"/>
  <c r="Y92" i="74"/>
  <c r="Z99" i="72"/>
  <c r="AA99" i="72" s="1"/>
  <c r="Y99" i="72"/>
  <c r="M214" i="79"/>
  <c r="N214" i="79" s="1"/>
  <c r="K228" i="79"/>
  <c r="Z170" i="85"/>
  <c r="AA170" i="85" s="1"/>
  <c r="K184" i="46"/>
  <c r="Z217" i="80"/>
  <c r="AA217" i="80" s="1"/>
  <c r="Z216" i="86"/>
  <c r="AA216" i="86" s="1"/>
  <c r="Y10" i="77"/>
  <c r="L120" i="68"/>
  <c r="M120" i="68"/>
  <c r="N120" i="68" s="1"/>
  <c r="M218" i="71"/>
  <c r="N218" i="71" s="1"/>
  <c r="M223" i="68"/>
  <c r="N223" i="68" s="1"/>
  <c r="Z219" i="74"/>
  <c r="AA219" i="74" s="1"/>
  <c r="Y43" i="83"/>
  <c r="Y28" i="83"/>
  <c r="Z103" i="83"/>
  <c r="AA103" i="83" s="1"/>
  <c r="Y103" i="83"/>
  <c r="Y78" i="72"/>
  <c r="M226" i="79"/>
  <c r="N226" i="79" s="1"/>
  <c r="Z226" i="80"/>
  <c r="AA226" i="80" s="1"/>
  <c r="L79" i="79"/>
  <c r="Y63" i="78"/>
  <c r="L39" i="76"/>
  <c r="L67" i="69"/>
  <c r="M92" i="69"/>
  <c r="N92" i="69" s="1"/>
  <c r="L92" i="69"/>
  <c r="K206" i="69"/>
  <c r="L110" i="70"/>
  <c r="M110" i="70"/>
  <c r="N110" i="70" s="1"/>
  <c r="K131" i="70"/>
  <c r="L71" i="30"/>
  <c r="Y61" i="83"/>
  <c r="Z220" i="73"/>
  <c r="AA220" i="73" s="1"/>
  <c r="Z70" i="86"/>
  <c r="AA70" i="86" s="1"/>
  <c r="Y51" i="72"/>
  <c r="Y37" i="80"/>
  <c r="Y103" i="82"/>
  <c r="Z103" i="82"/>
  <c r="AA103" i="82" s="1"/>
  <c r="Y78" i="82"/>
  <c r="Y53" i="82"/>
  <c r="Z214" i="77"/>
  <c r="AA214" i="77" s="1"/>
  <c r="X228" i="77"/>
  <c r="Y43" i="86"/>
  <c r="Z226" i="86"/>
  <c r="AA226" i="86" s="1"/>
  <c r="X203" i="77"/>
  <c r="Y89" i="77"/>
  <c r="M222" i="71"/>
  <c r="N222" i="71" s="1"/>
  <c r="Y70" i="86"/>
  <c r="L71" i="70"/>
  <c r="K202" i="70"/>
  <c r="L88" i="70"/>
  <c r="M88" i="70"/>
  <c r="N88" i="70" s="1"/>
  <c r="L99" i="70"/>
  <c r="M99" i="70"/>
  <c r="N99" i="70" s="1"/>
  <c r="L64" i="30"/>
  <c r="X202" i="74"/>
  <c r="Y88" i="74"/>
  <c r="Y100" i="83"/>
  <c r="Z100" i="83"/>
  <c r="AA100" i="83" s="1"/>
  <c r="Y77" i="73"/>
  <c r="Y46" i="73"/>
  <c r="Z96" i="73"/>
  <c r="AA96" i="73" s="1"/>
  <c r="Y96" i="73"/>
  <c r="Y98" i="81"/>
  <c r="Z98" i="81"/>
  <c r="AA98" i="81" s="1"/>
  <c r="Y48" i="81"/>
  <c r="Y73" i="81"/>
  <c r="L66" i="76"/>
  <c r="K205" i="76"/>
  <c r="L91" i="76"/>
  <c r="Y42" i="77"/>
  <c r="M164" i="76"/>
  <c r="N164" i="76" s="1"/>
  <c r="M164" i="71"/>
  <c r="N164" i="71" s="1"/>
  <c r="L71" i="71"/>
  <c r="M96" i="71"/>
  <c r="N96" i="71" s="1"/>
  <c r="K95" i="71"/>
  <c r="L96" i="71"/>
  <c r="L46" i="71"/>
  <c r="L29" i="69"/>
  <c r="M164" i="70"/>
  <c r="N164" i="70" s="1"/>
  <c r="L22" i="30"/>
  <c r="L97" i="30"/>
  <c r="M97" i="30"/>
  <c r="N97" i="30" s="1"/>
  <c r="Y77" i="75"/>
  <c r="X208" i="75"/>
  <c r="Y94" i="75"/>
  <c r="L102" i="68"/>
  <c r="M102" i="68"/>
  <c r="N102" i="68" s="1"/>
  <c r="L77" i="68"/>
  <c r="L52" i="68"/>
  <c r="L74" i="79"/>
  <c r="Y74" i="83"/>
  <c r="Z217" i="83"/>
  <c r="AA217" i="83" s="1"/>
  <c r="Y66" i="86"/>
  <c r="L73" i="69"/>
  <c r="L37" i="69"/>
  <c r="Y61" i="84"/>
  <c r="M223" i="70"/>
  <c r="N223" i="70" s="1"/>
  <c r="K206" i="67"/>
  <c r="M92" i="67"/>
  <c r="N92" i="67" s="1"/>
  <c r="L92" i="67"/>
  <c r="L77" i="67"/>
  <c r="M102" i="67"/>
  <c r="N102" i="67" s="1"/>
  <c r="L102" i="67"/>
  <c r="L52" i="67"/>
  <c r="Z214" i="73"/>
  <c r="AA214" i="73" s="1"/>
  <c r="X228" i="73"/>
  <c r="L43" i="79"/>
  <c r="K207" i="79"/>
  <c r="L93" i="79"/>
  <c r="L110" i="76"/>
  <c r="M110" i="76"/>
  <c r="N110" i="76" s="1"/>
  <c r="Y119" i="80"/>
  <c r="Z119" i="80"/>
  <c r="AA119" i="80" s="1"/>
  <c r="L100" i="30"/>
  <c r="M100" i="30"/>
  <c r="N100" i="30" s="1"/>
  <c r="X201" i="75"/>
  <c r="Y87" i="75"/>
  <c r="Z223" i="74"/>
  <c r="AA223" i="74" s="1"/>
  <c r="Z214" i="83"/>
  <c r="AA214" i="83" s="1"/>
  <c r="X228" i="83"/>
  <c r="Z228" i="83" s="1"/>
  <c r="AA228" i="83" s="1"/>
  <c r="M215" i="67"/>
  <c r="N215" i="67" s="1"/>
  <c r="Y103" i="73"/>
  <c r="Z103" i="73"/>
  <c r="AA103" i="73" s="1"/>
  <c r="Z216" i="73"/>
  <c r="AA216" i="73" s="1"/>
  <c r="L96" i="76"/>
  <c r="M96" i="76"/>
  <c r="N96" i="76" s="1"/>
  <c r="L71" i="76"/>
  <c r="Y120" i="72"/>
  <c r="Z120" i="72"/>
  <c r="AA120" i="72" s="1"/>
  <c r="X205" i="80"/>
  <c r="Y91" i="80"/>
  <c r="Z223" i="86"/>
  <c r="AA223" i="86" s="1"/>
  <c r="L110" i="71"/>
  <c r="M110" i="71"/>
  <c r="N110" i="71" s="1"/>
  <c r="K131" i="71"/>
  <c r="M224" i="71"/>
  <c r="N224" i="71" s="1"/>
  <c r="L68" i="71"/>
  <c r="K207" i="71"/>
  <c r="M93" i="71"/>
  <c r="N93" i="71" s="1"/>
  <c r="L93" i="71"/>
  <c r="Y120" i="86"/>
  <c r="Z120" i="86"/>
  <c r="AA120" i="86" s="1"/>
  <c r="Y97" i="75"/>
  <c r="Z97" i="75"/>
  <c r="AA97" i="75" s="1"/>
  <c r="Y128" i="83"/>
  <c r="Y47" i="83"/>
  <c r="K207" i="67"/>
  <c r="L93" i="67"/>
  <c r="M93" i="67"/>
  <c r="N93" i="67" s="1"/>
  <c r="L28" i="76"/>
  <c r="L103" i="76"/>
  <c r="M103" i="76"/>
  <c r="N103" i="76" s="1"/>
  <c r="L53" i="76"/>
  <c r="Z215" i="72"/>
  <c r="AA215" i="72" s="1"/>
  <c r="X204" i="85"/>
  <c r="Y90" i="85"/>
  <c r="Z20" i="86"/>
  <c r="AA20" i="86" s="1"/>
  <c r="Z223" i="77"/>
  <c r="AA223" i="77" s="1"/>
  <c r="L53" i="71"/>
  <c r="Y120" i="80"/>
  <c r="Z120" i="80"/>
  <c r="AA120" i="80" s="1"/>
  <c r="M215" i="30"/>
  <c r="N215" i="30" s="1"/>
  <c r="L23" i="30"/>
  <c r="L98" i="30"/>
  <c r="M98" i="30"/>
  <c r="N98" i="30" s="1"/>
  <c r="Z164" i="83"/>
  <c r="AA164" i="83" s="1"/>
  <c r="Y98" i="86"/>
  <c r="Z98" i="86"/>
  <c r="AA98" i="86" s="1"/>
  <c r="Z224" i="78"/>
  <c r="AA224" i="78" s="1"/>
  <c r="Y43" i="77"/>
  <c r="Y23" i="84"/>
  <c r="Y98" i="84"/>
  <c r="Z98" i="84"/>
  <c r="AA98" i="84" s="1"/>
  <c r="Z225" i="81"/>
  <c r="AA225" i="81" s="1"/>
  <c r="K62" i="46"/>
  <c r="X194" i="81"/>
  <c r="L51" i="71"/>
  <c r="M101" i="71"/>
  <c r="N101" i="71" s="1"/>
  <c r="L101" i="71"/>
  <c r="L100" i="69"/>
  <c r="M100" i="69"/>
  <c r="N100" i="69" s="1"/>
  <c r="L110" i="79"/>
  <c r="M110" i="79"/>
  <c r="N110" i="79" s="1"/>
  <c r="K204" i="70"/>
  <c r="L90" i="70"/>
  <c r="M90" i="70"/>
  <c r="N90" i="70" s="1"/>
  <c r="M225" i="30"/>
  <c r="N225" i="30" s="1"/>
  <c r="X201" i="74"/>
  <c r="Y87" i="74"/>
  <c r="Y28" i="73"/>
  <c r="Z220" i="85"/>
  <c r="AA220" i="85" s="1"/>
  <c r="Y104" i="80"/>
  <c r="Z104" i="80"/>
  <c r="AA104" i="80" s="1"/>
  <c r="X205" i="78"/>
  <c r="Y91" i="78"/>
  <c r="K127" i="46"/>
  <c r="Z137" i="81"/>
  <c r="AA137" i="81" s="1"/>
  <c r="Y127" i="81"/>
  <c r="Y128" i="81"/>
  <c r="L46" i="76"/>
  <c r="L27" i="30"/>
  <c r="L102" i="30"/>
  <c r="M102" i="30"/>
  <c r="N102" i="30" s="1"/>
  <c r="Y104" i="75"/>
  <c r="Z104" i="75"/>
  <c r="AA104" i="75" s="1"/>
  <c r="M222" i="67"/>
  <c r="N222" i="67" s="1"/>
  <c r="Z225" i="73"/>
  <c r="AA225" i="73" s="1"/>
  <c r="K175" i="46"/>
  <c r="M170" i="76"/>
  <c r="N170" i="76" s="1"/>
  <c r="Z223" i="78"/>
  <c r="AA223" i="78" s="1"/>
  <c r="Z218" i="77"/>
  <c r="AA218" i="77" s="1"/>
  <c r="L54" i="79"/>
  <c r="Z222" i="85"/>
  <c r="AA222" i="85" s="1"/>
  <c r="Z225" i="86"/>
  <c r="AA225" i="86" s="1"/>
  <c r="Y62" i="81"/>
  <c r="Y87" i="81"/>
  <c r="X201" i="81"/>
  <c r="Y37" i="81"/>
  <c r="X200" i="77"/>
  <c r="Y86" i="77"/>
  <c r="K31" i="69"/>
  <c r="L10" i="69" s="1"/>
  <c r="M10" i="69"/>
  <c r="N10" i="69" s="1"/>
  <c r="M219" i="70"/>
  <c r="N219" i="70" s="1"/>
  <c r="L53" i="68"/>
  <c r="M103" i="68"/>
  <c r="N103" i="68" s="1"/>
  <c r="L103" i="68"/>
  <c r="L78" i="68"/>
  <c r="Y44" i="74"/>
  <c r="X208" i="74"/>
  <c r="Y94" i="74"/>
  <c r="Y43" i="85"/>
  <c r="Y37" i="78"/>
  <c r="X201" i="78"/>
  <c r="Y87" i="78"/>
  <c r="L37" i="71"/>
  <c r="L64" i="70"/>
  <c r="M215" i="70"/>
  <c r="N215" i="70" s="1"/>
  <c r="L73" i="30"/>
  <c r="M70" i="30"/>
  <c r="N70" i="30" s="1"/>
  <c r="L90" i="30"/>
  <c r="K204" i="30"/>
  <c r="M90" i="30"/>
  <c r="N90" i="30" s="1"/>
  <c r="Z226" i="75"/>
  <c r="AA226" i="75" s="1"/>
  <c r="Z215" i="83"/>
  <c r="AA215" i="83" s="1"/>
  <c r="L101" i="76"/>
  <c r="M101" i="76"/>
  <c r="N101" i="76" s="1"/>
  <c r="L76" i="76"/>
  <c r="Y41" i="86"/>
  <c r="Y36" i="85"/>
  <c r="X200" i="85"/>
  <c r="Y86" i="85"/>
  <c r="Y102" i="80"/>
  <c r="Z102" i="80"/>
  <c r="AA102" i="80" s="1"/>
  <c r="Y39" i="81"/>
  <c r="Y49" i="81"/>
  <c r="Y99" i="81"/>
  <c r="Z99" i="81"/>
  <c r="AA99" i="81" s="1"/>
  <c r="Y74" i="81"/>
  <c r="K123" i="46"/>
  <c r="Z137" i="77"/>
  <c r="AA137" i="77" s="1"/>
  <c r="Y127" i="77"/>
  <c r="Y128" i="77"/>
  <c r="Z225" i="85"/>
  <c r="AA225" i="85" s="1"/>
  <c r="Z226" i="78"/>
  <c r="AA226" i="78" s="1"/>
  <c r="M70" i="70"/>
  <c r="N70" i="70" s="1"/>
  <c r="L70" i="70"/>
  <c r="Y88" i="75"/>
  <c r="X202" i="75"/>
  <c r="Y78" i="83"/>
  <c r="Y120" i="84"/>
  <c r="Z120" i="84"/>
  <c r="AA120" i="84" s="1"/>
  <c r="Y71" i="73"/>
  <c r="Z221" i="73"/>
  <c r="AA221" i="73" s="1"/>
  <c r="Y20" i="73"/>
  <c r="Z20" i="73"/>
  <c r="AA20" i="73" s="1"/>
  <c r="Y61" i="72"/>
  <c r="Z224" i="80"/>
  <c r="AA224" i="80" s="1"/>
  <c r="Y41" i="84"/>
  <c r="Y45" i="78"/>
  <c r="Z45" i="78"/>
  <c r="AA45" i="78" s="1"/>
  <c r="L78" i="76"/>
  <c r="L74" i="70"/>
  <c r="K131" i="30"/>
  <c r="L110" i="30"/>
  <c r="M110" i="30"/>
  <c r="N110" i="30" s="1"/>
  <c r="Y63" i="74"/>
  <c r="Z224" i="74"/>
  <c r="AA224" i="74" s="1"/>
  <c r="Y69" i="73"/>
  <c r="L54" i="71"/>
  <c r="M219" i="71"/>
  <c r="N219" i="71" s="1"/>
  <c r="Y60" i="84"/>
  <c r="L29" i="70"/>
  <c r="L104" i="70"/>
  <c r="M104" i="70"/>
  <c r="N104" i="70" s="1"/>
  <c r="Y99" i="75"/>
  <c r="Z99" i="75"/>
  <c r="AA99" i="75" s="1"/>
  <c r="K202" i="68"/>
  <c r="L88" i="68"/>
  <c r="M88" i="68"/>
  <c r="N88" i="68" s="1"/>
  <c r="Y71" i="83"/>
  <c r="Y96" i="83"/>
  <c r="Z96" i="83"/>
  <c r="AA96" i="83" s="1"/>
  <c r="Y62" i="73"/>
  <c r="Z45" i="86"/>
  <c r="AA45" i="86" s="1"/>
  <c r="M60" i="67"/>
  <c r="N60" i="67" s="1"/>
  <c r="K81" i="67"/>
  <c r="M222" i="76"/>
  <c r="N222" i="76" s="1"/>
  <c r="Z221" i="85"/>
  <c r="AA221" i="85" s="1"/>
  <c r="Y61" i="80"/>
  <c r="X200" i="80"/>
  <c r="Y86" i="80"/>
  <c r="Y23" i="78"/>
  <c r="Y10" i="82"/>
  <c r="Y69" i="77"/>
  <c r="X208" i="77"/>
  <c r="Y94" i="77"/>
  <c r="Y23" i="77"/>
  <c r="Y98" i="77"/>
  <c r="Z98" i="77"/>
  <c r="AA98" i="77" s="1"/>
  <c r="L110" i="69"/>
  <c r="K131" i="69"/>
  <c r="M131" i="69" s="1"/>
  <c r="N131" i="69" s="1"/>
  <c r="M110" i="69"/>
  <c r="N110" i="69" s="1"/>
  <c r="K56" i="69"/>
  <c r="L45" i="69" s="1"/>
  <c r="M35" i="69"/>
  <c r="N35" i="69" s="1"/>
  <c r="L78" i="70"/>
  <c r="L103" i="70"/>
  <c r="M103" i="70"/>
  <c r="N103" i="70" s="1"/>
  <c r="Z224" i="75"/>
  <c r="AA224" i="75" s="1"/>
  <c r="L69" i="68"/>
  <c r="Y104" i="83"/>
  <c r="Z104" i="83"/>
  <c r="AA104" i="83" s="1"/>
  <c r="L19" i="67"/>
  <c r="M94" i="67"/>
  <c r="N94" i="67" s="1"/>
  <c r="K208" i="67"/>
  <c r="L94" i="67"/>
  <c r="Y40" i="73"/>
  <c r="Y14" i="73"/>
  <c r="X203" i="73"/>
  <c r="Y89" i="73"/>
  <c r="M219" i="76"/>
  <c r="N219" i="76" s="1"/>
  <c r="Y29" i="72"/>
  <c r="Z104" i="72"/>
  <c r="AA104" i="72" s="1"/>
  <c r="Y104" i="72"/>
  <c r="Z218" i="80"/>
  <c r="AA218" i="80" s="1"/>
  <c r="Z221" i="84"/>
  <c r="AA221" i="84" s="1"/>
  <c r="M222" i="68"/>
  <c r="N222" i="68" s="1"/>
  <c r="Z220" i="83"/>
  <c r="AA220" i="83" s="1"/>
  <c r="K172" i="46"/>
  <c r="Z170" i="73"/>
  <c r="AA170" i="73" s="1"/>
  <c r="Y13" i="73"/>
  <c r="X202" i="73"/>
  <c r="Y88" i="73"/>
  <c r="M225" i="76"/>
  <c r="N225" i="76" s="1"/>
  <c r="Y89" i="72"/>
  <c r="X203" i="72"/>
  <c r="X202" i="72"/>
  <c r="Y88" i="72"/>
  <c r="Y120" i="85"/>
  <c r="Z120" i="85"/>
  <c r="AA120" i="85" s="1"/>
  <c r="Y110" i="84"/>
  <c r="Z110" i="84"/>
  <c r="AA110" i="84" s="1"/>
  <c r="Y22" i="77"/>
  <c r="M217" i="76"/>
  <c r="N217" i="76" s="1"/>
  <c r="Z225" i="80"/>
  <c r="AA225" i="80" s="1"/>
  <c r="Y113" i="84"/>
  <c r="Z113" i="84"/>
  <c r="AA113" i="84" s="1"/>
  <c r="L13" i="71"/>
  <c r="K202" i="71"/>
  <c r="L88" i="71"/>
  <c r="M88" i="71"/>
  <c r="N88" i="71" s="1"/>
  <c r="Z218" i="75"/>
  <c r="AA218" i="75" s="1"/>
  <c r="K204" i="76"/>
  <c r="L90" i="76"/>
  <c r="Z220" i="86"/>
  <c r="AA220" i="86" s="1"/>
  <c r="Y19" i="78"/>
  <c r="Z70" i="77"/>
  <c r="AA70" i="77" s="1"/>
  <c r="L100" i="76"/>
  <c r="M100" i="76"/>
  <c r="N100" i="76" s="1"/>
  <c r="L50" i="76"/>
  <c r="M215" i="71"/>
  <c r="N215" i="71" s="1"/>
  <c r="M20" i="69"/>
  <c r="N20" i="69" s="1"/>
  <c r="K56" i="67"/>
  <c r="L35" i="67" s="1"/>
  <c r="M35" i="67"/>
  <c r="N35" i="67" s="1"/>
  <c r="M220" i="70"/>
  <c r="N220" i="70" s="1"/>
  <c r="K171" i="46"/>
  <c r="Z170" i="72"/>
  <c r="AA170" i="72" s="1"/>
  <c r="Y25" i="78"/>
  <c r="Z219" i="80"/>
  <c r="AA219" i="80" s="1"/>
  <c r="K183" i="46"/>
  <c r="Z170" i="84"/>
  <c r="AA170" i="84" s="1"/>
  <c r="Y124" i="77"/>
  <c r="Z124" i="77"/>
  <c r="AA124" i="77" s="1"/>
  <c r="M226" i="71"/>
  <c r="N226" i="71" s="1"/>
  <c r="L128" i="30"/>
  <c r="K208" i="30"/>
  <c r="M208" i="30" s="1"/>
  <c r="N208" i="30" s="1"/>
  <c r="L94" i="30"/>
  <c r="M94" i="30"/>
  <c r="N94" i="30" s="1"/>
  <c r="Y67" i="74"/>
  <c r="Y36" i="83"/>
  <c r="Y86" i="83"/>
  <c r="X200" i="83"/>
  <c r="Y64" i="73"/>
  <c r="Z226" i="73"/>
  <c r="AA226" i="73" s="1"/>
  <c r="L37" i="76"/>
  <c r="K201" i="76"/>
  <c r="L87" i="76"/>
  <c r="L62" i="76"/>
  <c r="Y76" i="84"/>
  <c r="Z215" i="81"/>
  <c r="AA215" i="81" s="1"/>
  <c r="Z225" i="82"/>
  <c r="AA225" i="82" s="1"/>
  <c r="Z164" i="77"/>
  <c r="AA164" i="77" s="1"/>
  <c r="L73" i="76"/>
  <c r="L35" i="76"/>
  <c r="L18" i="69"/>
  <c r="K207" i="69"/>
  <c r="L93" i="69"/>
  <c r="M93" i="69"/>
  <c r="N93" i="69" s="1"/>
  <c r="Y60" i="83"/>
  <c r="Z216" i="80"/>
  <c r="AA216" i="80" s="1"/>
  <c r="Y100" i="86"/>
  <c r="Z100" i="86"/>
  <c r="AA100" i="86" s="1"/>
  <c r="Y102" i="84"/>
  <c r="Z102" i="84"/>
  <c r="AA102" i="84" s="1"/>
  <c r="Y12" i="85"/>
  <c r="Y97" i="78"/>
  <c r="Z97" i="78"/>
  <c r="AA97" i="78" s="1"/>
  <c r="M137" i="69"/>
  <c r="N137" i="69" s="1"/>
  <c r="L78" i="69"/>
  <c r="L103" i="69"/>
  <c r="M103" i="69"/>
  <c r="N103" i="69" s="1"/>
  <c r="L76" i="70"/>
  <c r="M137" i="68"/>
  <c r="N137" i="68" s="1"/>
  <c r="L127" i="68"/>
  <c r="L128" i="68"/>
  <c r="Z226" i="83"/>
  <c r="AA226" i="83" s="1"/>
  <c r="M221" i="76"/>
  <c r="N221" i="76" s="1"/>
  <c r="Y60" i="72"/>
  <c r="Z219" i="85"/>
  <c r="AA219" i="85" s="1"/>
  <c r="Z218" i="85"/>
  <c r="AA218" i="85" s="1"/>
  <c r="Y67" i="84"/>
  <c r="Z217" i="86"/>
  <c r="AA217" i="86" s="1"/>
  <c r="Z20" i="81"/>
  <c r="AA20" i="81" s="1"/>
  <c r="Z220" i="82"/>
  <c r="AA220" i="82" s="1"/>
  <c r="Y60" i="77"/>
  <c r="Z216" i="72"/>
  <c r="AA216" i="72" s="1"/>
  <c r="Y53" i="85"/>
  <c r="Y47" i="84"/>
  <c r="L43" i="71"/>
  <c r="M20" i="71"/>
  <c r="N20" i="71" s="1"/>
  <c r="L104" i="69"/>
  <c r="M104" i="69"/>
  <c r="N104" i="69" s="1"/>
  <c r="Y37" i="74"/>
  <c r="Y63" i="83"/>
  <c r="L44" i="67"/>
  <c r="L50" i="69"/>
  <c r="M223" i="69"/>
  <c r="N223" i="69" s="1"/>
  <c r="L24" i="30"/>
  <c r="L99" i="30"/>
  <c r="M99" i="30"/>
  <c r="N99" i="30" s="1"/>
  <c r="M10" i="68"/>
  <c r="N10" i="68" s="1"/>
  <c r="K31" i="68"/>
  <c r="L10" i="68" s="1"/>
  <c r="Y98" i="74"/>
  <c r="Z98" i="74"/>
  <c r="AA98" i="74" s="1"/>
  <c r="Y16" i="83"/>
  <c r="Y91" i="83"/>
  <c r="X205" i="83"/>
  <c r="Y65" i="72"/>
  <c r="L88" i="30"/>
  <c r="K202" i="30"/>
  <c r="M88" i="30"/>
  <c r="N88" i="30" s="1"/>
  <c r="Z217" i="74"/>
  <c r="AA217" i="74" s="1"/>
  <c r="Y96" i="74"/>
  <c r="Z96" i="74"/>
  <c r="AA96" i="74" s="1"/>
  <c r="K182" i="46"/>
  <c r="Z170" i="83"/>
  <c r="AA170" i="83" s="1"/>
  <c r="Y17" i="83"/>
  <c r="L61" i="67"/>
  <c r="L14" i="76"/>
  <c r="Z223" i="72"/>
  <c r="AA223" i="72" s="1"/>
  <c r="L50" i="79"/>
  <c r="L100" i="79"/>
  <c r="M100" i="79"/>
  <c r="N100" i="79" s="1"/>
  <c r="Y97" i="81"/>
  <c r="Z97" i="81"/>
  <c r="AA97" i="81" s="1"/>
  <c r="Y47" i="81"/>
  <c r="Y72" i="81"/>
  <c r="K104" i="46"/>
  <c r="Z131" i="81"/>
  <c r="AA131" i="81" s="1"/>
  <c r="M222" i="30"/>
  <c r="N222" i="30" s="1"/>
  <c r="K120" i="46"/>
  <c r="Z137" i="74"/>
  <c r="AA137" i="74" s="1"/>
  <c r="Y128" i="74"/>
  <c r="Y22" i="74"/>
  <c r="Y97" i="74"/>
  <c r="Z97" i="74"/>
  <c r="AA97" i="74" s="1"/>
  <c r="Y35" i="72"/>
  <c r="Y25" i="72"/>
  <c r="Z100" i="72"/>
  <c r="AA100" i="72" s="1"/>
  <c r="Y100" i="72"/>
  <c r="Z218" i="82"/>
  <c r="AA218" i="82" s="1"/>
  <c r="K131" i="68"/>
  <c r="L110" i="68"/>
  <c r="M110" i="68"/>
  <c r="N110" i="68" s="1"/>
  <c r="L120" i="71"/>
  <c r="M120" i="71"/>
  <c r="N120" i="71" s="1"/>
  <c r="L99" i="71"/>
  <c r="M99" i="71"/>
  <c r="N99" i="71" s="1"/>
  <c r="L74" i="71"/>
  <c r="M218" i="69"/>
  <c r="N218" i="69" s="1"/>
  <c r="L46" i="30"/>
  <c r="L75" i="30"/>
  <c r="Y102" i="74"/>
  <c r="Z102" i="74"/>
  <c r="AA102" i="74" s="1"/>
  <c r="L12" i="67"/>
  <c r="M221" i="67"/>
  <c r="N221" i="67" s="1"/>
  <c r="Y16" i="73"/>
  <c r="Z110" i="72"/>
  <c r="AA110" i="72" s="1"/>
  <c r="Y110" i="72"/>
  <c r="Y92" i="80"/>
  <c r="X206" i="80"/>
  <c r="Y92" i="78"/>
  <c r="X206" i="78"/>
  <c r="Y49" i="82"/>
  <c r="Y99" i="82"/>
  <c r="Z99" i="82"/>
  <c r="AA99" i="82" s="1"/>
  <c r="Y74" i="82"/>
  <c r="Z221" i="77"/>
  <c r="AA221" i="77" s="1"/>
  <c r="M223" i="79"/>
  <c r="N223" i="79" s="1"/>
  <c r="Y128" i="85"/>
  <c r="K131" i="46"/>
  <c r="Z137" i="85"/>
  <c r="AA137" i="85" s="1"/>
  <c r="Z216" i="78"/>
  <c r="AA216" i="78" s="1"/>
  <c r="K176" i="46"/>
  <c r="Z170" i="77"/>
  <c r="AA170" i="77" s="1"/>
  <c r="L65" i="76"/>
  <c r="M10" i="71"/>
  <c r="N10" i="71" s="1"/>
  <c r="K31" i="71"/>
  <c r="M217" i="68"/>
  <c r="N217" i="68" s="1"/>
  <c r="Y18" i="83"/>
  <c r="Z164" i="73"/>
  <c r="AA164" i="73" s="1"/>
  <c r="M102" i="79"/>
  <c r="N102" i="79" s="1"/>
  <c r="L102" i="79"/>
  <c r="Y104" i="85"/>
  <c r="Z104" i="85"/>
  <c r="AA104" i="85" s="1"/>
  <c r="Y36" i="80"/>
  <c r="Y100" i="81"/>
  <c r="Z100" i="81"/>
  <c r="AA100" i="81" s="1"/>
  <c r="Y50" i="81"/>
  <c r="Y75" i="81"/>
  <c r="L21" i="69"/>
  <c r="M96" i="69"/>
  <c r="N96" i="69" s="1"/>
  <c r="L96" i="69"/>
  <c r="K95" i="69"/>
  <c r="Y52" i="75"/>
  <c r="X204" i="83"/>
  <c r="Y90" i="83"/>
  <c r="L19" i="76"/>
  <c r="Y48" i="72"/>
  <c r="Y98" i="72"/>
  <c r="Z98" i="72"/>
  <c r="AA98" i="72" s="1"/>
  <c r="Y99" i="80"/>
  <c r="Z99" i="80"/>
  <c r="AA99" i="80" s="1"/>
  <c r="Y36" i="86"/>
  <c r="X200" i="86"/>
  <c r="Y86" i="86"/>
  <c r="Y51" i="78"/>
  <c r="Z223" i="84"/>
  <c r="AA223" i="84" s="1"/>
  <c r="Z226" i="81"/>
  <c r="AA226" i="81" s="1"/>
  <c r="X228" i="82"/>
  <c r="Z214" i="82"/>
  <c r="AA214" i="82" s="1"/>
  <c r="Z217" i="81"/>
  <c r="AA217" i="81" s="1"/>
  <c r="L61" i="76"/>
  <c r="L75" i="69"/>
  <c r="Y46" i="74"/>
  <c r="L45" i="79"/>
  <c r="Y20" i="83"/>
  <c r="L26" i="67"/>
  <c r="L101" i="67"/>
  <c r="M101" i="67"/>
  <c r="N101" i="67" s="1"/>
  <c r="L76" i="67"/>
  <c r="K203" i="79"/>
  <c r="L89" i="79"/>
  <c r="Y97" i="86"/>
  <c r="Z97" i="86"/>
  <c r="AA97" i="86" s="1"/>
  <c r="Z218" i="78"/>
  <c r="AA218" i="78" s="1"/>
  <c r="Y77" i="78"/>
  <c r="Z102" i="78"/>
  <c r="AA102" i="78" s="1"/>
  <c r="Y102" i="78"/>
  <c r="Z222" i="84"/>
  <c r="AA222" i="84" s="1"/>
  <c r="Y104" i="84"/>
  <c r="Z104" i="84"/>
  <c r="AA104" i="84" s="1"/>
  <c r="Z225" i="77"/>
  <c r="AA225" i="77" s="1"/>
  <c r="Y70" i="81"/>
  <c r="L19" i="71"/>
  <c r="K208" i="71"/>
  <c r="M94" i="71"/>
  <c r="N94" i="71" s="1"/>
  <c r="L94" i="71"/>
  <c r="L73" i="70"/>
  <c r="L98" i="70"/>
  <c r="M98" i="70"/>
  <c r="N98" i="70" s="1"/>
  <c r="Y100" i="74"/>
  <c r="Z100" i="74"/>
  <c r="AA100" i="74" s="1"/>
  <c r="L103" i="67"/>
  <c r="M103" i="67"/>
  <c r="N103" i="67" s="1"/>
  <c r="L78" i="67"/>
  <c r="L53" i="67"/>
  <c r="K178" i="46"/>
  <c r="M170" i="79"/>
  <c r="N170" i="79" s="1"/>
  <c r="Y10" i="85"/>
  <c r="M70" i="79"/>
  <c r="N70" i="79" s="1"/>
  <c r="Y16" i="81"/>
  <c r="X205" i="81"/>
  <c r="Y91" i="81"/>
  <c r="Y66" i="81"/>
  <c r="Y41" i="81"/>
  <c r="Y68" i="77"/>
  <c r="Z218" i="72"/>
  <c r="AA218" i="72" s="1"/>
  <c r="Y66" i="84"/>
  <c r="L74" i="69"/>
  <c r="K228" i="69"/>
  <c r="M214" i="69"/>
  <c r="N214" i="69" s="1"/>
  <c r="L65" i="70"/>
  <c r="L68" i="70"/>
  <c r="M93" i="70"/>
  <c r="N93" i="70" s="1"/>
  <c r="K207" i="70"/>
  <c r="L93" i="70"/>
  <c r="Y40" i="74"/>
  <c r="X204" i="74"/>
  <c r="Y90" i="74"/>
  <c r="Y79" i="83"/>
  <c r="Z70" i="73"/>
  <c r="AA70" i="73" s="1"/>
  <c r="Y47" i="73"/>
  <c r="Z97" i="73"/>
  <c r="AA97" i="73" s="1"/>
  <c r="Y97" i="73"/>
  <c r="M219" i="79"/>
  <c r="N219" i="79" s="1"/>
  <c r="Z45" i="85"/>
  <c r="AA45" i="85" s="1"/>
  <c r="L43" i="67"/>
  <c r="Y68" i="78"/>
  <c r="K124" i="46"/>
  <c r="Z137" i="78"/>
  <c r="AA137" i="78" s="1"/>
  <c r="Z96" i="81"/>
  <c r="AA96" i="81" s="1"/>
  <c r="Y96" i="81"/>
  <c r="Y71" i="81"/>
  <c r="Y46" i="81"/>
  <c r="Y13" i="82"/>
  <c r="X202" i="82"/>
  <c r="Y88" i="82"/>
  <c r="Y38" i="82"/>
  <c r="Y63" i="82"/>
  <c r="L97" i="76"/>
  <c r="M97" i="76"/>
  <c r="N97" i="76" s="1"/>
  <c r="Y120" i="78"/>
  <c r="Z120" i="78"/>
  <c r="AA120" i="78" s="1"/>
  <c r="L52" i="69"/>
  <c r="M222" i="70"/>
  <c r="N222" i="70" s="1"/>
  <c r="M226" i="30"/>
  <c r="N226" i="30" s="1"/>
  <c r="Y90" i="75"/>
  <c r="X204" i="75"/>
  <c r="Y120" i="73"/>
  <c r="Z120" i="73"/>
  <c r="AA120" i="73" s="1"/>
  <c r="Y63" i="73"/>
  <c r="L127" i="69"/>
  <c r="Z100" i="75"/>
  <c r="AA100" i="75" s="1"/>
  <c r="Y100" i="75"/>
  <c r="Y47" i="74"/>
  <c r="Z20" i="74"/>
  <c r="AA20" i="74" s="1"/>
  <c r="L63" i="67"/>
  <c r="Z218" i="73"/>
  <c r="AA218" i="73" s="1"/>
  <c r="Z221" i="72"/>
  <c r="AA221" i="72" s="1"/>
  <c r="K206" i="79"/>
  <c r="L92" i="79"/>
  <c r="X208" i="82"/>
  <c r="Y94" i="82"/>
  <c r="Y44" i="82"/>
  <c r="Y69" i="82"/>
  <c r="M219" i="30"/>
  <c r="N219" i="30" s="1"/>
  <c r="Z170" i="75"/>
  <c r="AA170" i="75" s="1"/>
  <c r="K174" i="46"/>
  <c r="X206" i="83"/>
  <c r="Y92" i="83"/>
  <c r="L104" i="67"/>
  <c r="M104" i="67"/>
  <c r="N104" i="67" s="1"/>
  <c r="L79" i="67"/>
  <c r="L54" i="67"/>
  <c r="Z221" i="80"/>
  <c r="AA221" i="80" s="1"/>
  <c r="X204" i="86"/>
  <c r="Y90" i="86"/>
  <c r="Y98" i="78"/>
  <c r="Z98" i="78"/>
  <c r="AA98" i="78" s="1"/>
  <c r="Z45" i="84"/>
  <c r="AA45" i="84" s="1"/>
  <c r="M217" i="71"/>
  <c r="N217" i="71" s="1"/>
  <c r="M89" i="68"/>
  <c r="N89" i="68" s="1"/>
  <c r="L89" i="68"/>
  <c r="K203" i="68"/>
  <c r="Y37" i="73"/>
  <c r="Z216" i="85"/>
  <c r="AA216" i="85" s="1"/>
  <c r="Y21" i="77"/>
  <c r="Y96" i="77"/>
  <c r="Z96" i="77"/>
  <c r="AA96" i="77" s="1"/>
  <c r="K228" i="71"/>
  <c r="M214" i="71"/>
  <c r="N214" i="71" s="1"/>
  <c r="M45" i="30"/>
  <c r="N45" i="30" s="1"/>
  <c r="L18" i="30"/>
  <c r="K207" i="30"/>
  <c r="L93" i="30"/>
  <c r="M93" i="30"/>
  <c r="N93" i="30" s="1"/>
  <c r="Z45" i="80"/>
  <c r="AA45" i="80" s="1"/>
  <c r="Y26" i="73"/>
  <c r="Z101" i="73"/>
  <c r="AA101" i="73" s="1"/>
  <c r="Y101" i="73"/>
  <c r="Y103" i="84"/>
  <c r="Z103" i="84"/>
  <c r="AA103" i="84" s="1"/>
  <c r="Y97" i="77"/>
  <c r="Z97" i="77"/>
  <c r="AA97" i="77" s="1"/>
  <c r="Y38" i="78"/>
  <c r="X202" i="78"/>
  <c r="Y88" i="78"/>
  <c r="Y102" i="81"/>
  <c r="Z102" i="81"/>
  <c r="AA102" i="81" s="1"/>
  <c r="Y52" i="81"/>
  <c r="Y77" i="81"/>
  <c r="L120" i="67"/>
  <c r="M120" i="67"/>
  <c r="N120" i="67" s="1"/>
  <c r="L98" i="71"/>
  <c r="M98" i="71"/>
  <c r="N98" i="71" s="1"/>
  <c r="M219" i="69"/>
  <c r="N219" i="69" s="1"/>
  <c r="M224" i="30"/>
  <c r="N224" i="30" s="1"/>
  <c r="L17" i="30"/>
  <c r="L92" i="30"/>
  <c r="K206" i="30"/>
  <c r="M92" i="30"/>
  <c r="N92" i="30" s="1"/>
  <c r="Z220" i="74"/>
  <c r="AA220" i="74" s="1"/>
  <c r="Y51" i="73"/>
  <c r="Y99" i="73"/>
  <c r="Z99" i="73"/>
  <c r="AA99" i="73" s="1"/>
  <c r="M217" i="79"/>
  <c r="N217" i="79" s="1"/>
  <c r="Z226" i="85"/>
  <c r="AA226" i="85" s="1"/>
  <c r="Y44" i="78"/>
  <c r="X208" i="78"/>
  <c r="Y94" i="78"/>
  <c r="Y65" i="81"/>
  <c r="Y90" i="81"/>
  <c r="X204" i="81"/>
  <c r="Y40" i="81"/>
  <c r="M218" i="70"/>
  <c r="N218" i="70" s="1"/>
  <c r="L43" i="30"/>
  <c r="L26" i="30"/>
  <c r="L101" i="30"/>
  <c r="M101" i="30"/>
  <c r="N101" i="30" s="1"/>
  <c r="M104" i="68"/>
  <c r="N104" i="68" s="1"/>
  <c r="L104" i="68"/>
  <c r="L54" i="68"/>
  <c r="M224" i="67"/>
  <c r="N224" i="67" s="1"/>
  <c r="Y73" i="73"/>
  <c r="Z222" i="73"/>
  <c r="AA222" i="73" s="1"/>
  <c r="Y14" i="72"/>
  <c r="X206" i="85"/>
  <c r="Y92" i="85"/>
  <c r="Y20" i="86"/>
  <c r="Y100" i="78"/>
  <c r="Z100" i="78"/>
  <c r="AA100" i="78" s="1"/>
  <c r="K180" i="46"/>
  <c r="Z170" i="81"/>
  <c r="AA170" i="81" s="1"/>
  <c r="Y128" i="82"/>
  <c r="K128" i="46"/>
  <c r="Z137" i="82"/>
  <c r="AA137" i="82" s="1"/>
  <c r="Y127" i="82"/>
  <c r="Z222" i="77"/>
  <c r="AA222" i="77" s="1"/>
  <c r="Y79" i="72"/>
  <c r="Y64" i="78"/>
  <c r="X203" i="78"/>
  <c r="Y89" i="78"/>
  <c r="Y116" i="82"/>
  <c r="Z116" i="82"/>
  <c r="AA116" i="82" s="1"/>
  <c r="Y121" i="77"/>
  <c r="Z121" i="77"/>
  <c r="AA121" i="77" s="1"/>
  <c r="L60" i="76"/>
  <c r="L17" i="71"/>
  <c r="K206" i="71"/>
  <c r="L92" i="71"/>
  <c r="M92" i="71"/>
  <c r="N92" i="71" s="1"/>
  <c r="L36" i="69"/>
  <c r="M86" i="69"/>
  <c r="N86" i="69" s="1"/>
  <c r="K200" i="69"/>
  <c r="L86" i="69"/>
  <c r="K85" i="69"/>
  <c r="L42" i="68"/>
  <c r="K206" i="68"/>
  <c r="L92" i="68"/>
  <c r="M92" i="68"/>
  <c r="N92" i="68" s="1"/>
  <c r="Z45" i="74"/>
  <c r="AA45" i="74" s="1"/>
  <c r="Y54" i="74"/>
  <c r="Y104" i="74"/>
  <c r="Z104" i="74"/>
  <c r="AA104" i="74" s="1"/>
  <c r="Y101" i="72"/>
  <c r="Z101" i="72"/>
  <c r="AA101" i="72" s="1"/>
  <c r="L24" i="79"/>
  <c r="Y65" i="84"/>
  <c r="Z221" i="86"/>
  <c r="AA221" i="86" s="1"/>
  <c r="L40" i="76"/>
  <c r="L67" i="70"/>
  <c r="K206" i="70"/>
  <c r="L92" i="70"/>
  <c r="M92" i="70"/>
  <c r="N92" i="70" s="1"/>
  <c r="K31" i="30"/>
  <c r="L10" i="30" s="1"/>
  <c r="M10" i="30"/>
  <c r="N10" i="30" s="1"/>
  <c r="Y42" i="86"/>
  <c r="Y98" i="75"/>
  <c r="Z98" i="75"/>
  <c r="AA98" i="75" s="1"/>
  <c r="M226" i="67"/>
  <c r="N226" i="67" s="1"/>
  <c r="Y49" i="73"/>
  <c r="K132" i="46"/>
  <c r="Z137" i="86"/>
  <c r="AA137" i="86" s="1"/>
  <c r="Y128" i="86"/>
  <c r="Y127" i="86"/>
  <c r="X207" i="82"/>
  <c r="Y93" i="82"/>
  <c r="Y43" i="82"/>
  <c r="K206" i="76"/>
  <c r="L92" i="76"/>
  <c r="X201" i="85"/>
  <c r="Y87" i="85"/>
  <c r="Y13" i="84"/>
  <c r="X202" i="84"/>
  <c r="Y88" i="84"/>
  <c r="Z224" i="77"/>
  <c r="AA224" i="77" s="1"/>
  <c r="Y79" i="80"/>
  <c r="Y99" i="86"/>
  <c r="Z99" i="86"/>
  <c r="AA99" i="86" s="1"/>
  <c r="Z70" i="84"/>
  <c r="AA70" i="84" s="1"/>
  <c r="Z20" i="78"/>
  <c r="AA20" i="78" s="1"/>
  <c r="L102" i="71"/>
  <c r="M102" i="71"/>
  <c r="N102" i="71" s="1"/>
  <c r="L77" i="71"/>
  <c r="L47" i="69"/>
  <c r="M221" i="69"/>
  <c r="N221" i="69" s="1"/>
  <c r="L77" i="70"/>
  <c r="Y43" i="75"/>
  <c r="X207" i="75"/>
  <c r="Y93" i="75"/>
  <c r="K228" i="68"/>
  <c r="M214" i="68"/>
  <c r="N214" i="68" s="1"/>
  <c r="M220" i="67"/>
  <c r="N220" i="67" s="1"/>
  <c r="Z223" i="73"/>
  <c r="AA223" i="73" s="1"/>
  <c r="Y67" i="85"/>
  <c r="Y100" i="80"/>
  <c r="Z100" i="80"/>
  <c r="AA100" i="80" s="1"/>
  <c r="Y38" i="81"/>
  <c r="Y88" i="81"/>
  <c r="X202" i="81"/>
  <c r="Y63" i="81"/>
  <c r="Y42" i="84"/>
  <c r="Z215" i="77"/>
  <c r="AA215" i="77" s="1"/>
  <c r="L69" i="71"/>
  <c r="M100" i="71"/>
  <c r="N100" i="71" s="1"/>
  <c r="L100" i="71"/>
  <c r="L75" i="71"/>
  <c r="L50" i="71"/>
  <c r="Z217" i="75"/>
  <c r="AA217" i="75" s="1"/>
  <c r="K81" i="68"/>
  <c r="L70" i="68" s="1"/>
  <c r="M60" i="68"/>
  <c r="N60" i="68" s="1"/>
  <c r="K207" i="68"/>
  <c r="L93" i="68"/>
  <c r="M93" i="68"/>
  <c r="N93" i="68" s="1"/>
  <c r="Y75" i="74"/>
  <c r="Z221" i="83"/>
  <c r="AA221" i="83" s="1"/>
  <c r="M216" i="30"/>
  <c r="N216" i="30" s="1"/>
  <c r="Y48" i="86"/>
  <c r="Y14" i="75"/>
  <c r="X203" i="75"/>
  <c r="Y89" i="75"/>
  <c r="Y51" i="74"/>
  <c r="M224" i="79"/>
  <c r="N224" i="79" s="1"/>
  <c r="L53" i="70"/>
  <c r="L39" i="30"/>
  <c r="Y60" i="80"/>
  <c r="L25" i="67"/>
  <c r="M100" i="67"/>
  <c r="N100" i="67" s="1"/>
  <c r="L100" i="67"/>
  <c r="L50" i="67"/>
  <c r="L75" i="67"/>
  <c r="Y38" i="73"/>
  <c r="L89" i="76"/>
  <c r="K203" i="76"/>
  <c r="Y97" i="80"/>
  <c r="Z97" i="80"/>
  <c r="AA97" i="80" s="1"/>
  <c r="Z137" i="72"/>
  <c r="AA137" i="72" s="1"/>
  <c r="K118" i="46"/>
  <c r="L15" i="79"/>
  <c r="K204" i="79"/>
  <c r="L90" i="79"/>
  <c r="Y38" i="85"/>
  <c r="X202" i="85"/>
  <c r="Y88" i="85"/>
  <c r="X207" i="80"/>
  <c r="Y93" i="80"/>
  <c r="Y26" i="78"/>
  <c r="Z226" i="84"/>
  <c r="AA226" i="84" s="1"/>
  <c r="Z216" i="81"/>
  <c r="AA216" i="81" s="1"/>
  <c r="Y104" i="82"/>
  <c r="Z104" i="82"/>
  <c r="AA104" i="82" s="1"/>
  <c r="Y79" i="82"/>
  <c r="Y54" i="82"/>
  <c r="Z226" i="77"/>
  <c r="AA226" i="77" s="1"/>
  <c r="L120" i="69"/>
  <c r="M120" i="69"/>
  <c r="N120" i="69" s="1"/>
  <c r="L12" i="30"/>
  <c r="L87" i="30"/>
  <c r="K201" i="30"/>
  <c r="M87" i="30"/>
  <c r="N87" i="30" s="1"/>
  <c r="Z220" i="75"/>
  <c r="AA220" i="75" s="1"/>
  <c r="Z214" i="74"/>
  <c r="AA214" i="74" s="1"/>
  <c r="X228" i="74"/>
  <c r="M216" i="76"/>
  <c r="N216" i="76" s="1"/>
  <c r="L48" i="79"/>
  <c r="L98" i="79"/>
  <c r="M98" i="79"/>
  <c r="N98" i="79" s="1"/>
  <c r="Y102" i="86"/>
  <c r="Z102" i="86"/>
  <c r="AA102" i="86" s="1"/>
  <c r="Y35" i="77"/>
  <c r="Y120" i="75"/>
  <c r="Z120" i="75"/>
  <c r="AA120" i="75" s="1"/>
  <c r="K228" i="30"/>
  <c r="M214" i="30"/>
  <c r="N214" i="30" s="1"/>
  <c r="L128" i="79"/>
  <c r="Z225" i="75"/>
  <c r="AA225" i="75" s="1"/>
  <c r="M86" i="68"/>
  <c r="N86" i="68" s="1"/>
  <c r="K200" i="68"/>
  <c r="L86" i="68"/>
  <c r="K85" i="68"/>
  <c r="Y120" i="83"/>
  <c r="Z120" i="83"/>
  <c r="AA120" i="83" s="1"/>
  <c r="X201" i="83"/>
  <c r="Y87" i="83"/>
  <c r="L99" i="67"/>
  <c r="M99" i="67"/>
  <c r="N99" i="67" s="1"/>
  <c r="L74" i="67"/>
  <c r="X205" i="73"/>
  <c r="Y91" i="73"/>
  <c r="Z226" i="72"/>
  <c r="AA226" i="72" s="1"/>
  <c r="Z215" i="85"/>
  <c r="AA215" i="85" s="1"/>
  <c r="Y16" i="80"/>
  <c r="X205" i="77"/>
  <c r="Y91" i="77"/>
  <c r="L65" i="79"/>
  <c r="X228" i="85"/>
  <c r="Z214" i="85"/>
  <c r="AA214" i="85" s="1"/>
  <c r="L75" i="76"/>
  <c r="L11" i="71"/>
  <c r="M86" i="71"/>
  <c r="N86" i="71" s="1"/>
  <c r="K85" i="71"/>
  <c r="K200" i="71"/>
  <c r="L86" i="71"/>
  <c r="Z164" i="74"/>
  <c r="AA164" i="74" s="1"/>
  <c r="X207" i="83"/>
  <c r="Y93" i="83"/>
  <c r="L43" i="76"/>
  <c r="L93" i="76"/>
  <c r="K207" i="76"/>
  <c r="Z45" i="72"/>
  <c r="AA45" i="72" s="1"/>
  <c r="Y45" i="72"/>
  <c r="Y41" i="72"/>
  <c r="X205" i="72"/>
  <c r="Y91" i="72"/>
  <c r="Y68" i="80"/>
  <c r="Y100" i="85"/>
  <c r="Z100" i="85"/>
  <c r="AA100" i="85" s="1"/>
  <c r="Y35" i="80"/>
  <c r="Y20" i="78"/>
  <c r="X204" i="77"/>
  <c r="Y90" i="77"/>
  <c r="M70" i="68"/>
  <c r="N70" i="68" s="1"/>
  <c r="L73" i="71"/>
  <c r="Y35" i="75"/>
  <c r="L104" i="79"/>
  <c r="M104" i="79"/>
  <c r="N104" i="79" s="1"/>
  <c r="Y110" i="85"/>
  <c r="Z110" i="85"/>
  <c r="AA110" i="85" s="1"/>
  <c r="Y64" i="85"/>
  <c r="Y17" i="81"/>
  <c r="Y92" i="81"/>
  <c r="X206" i="81"/>
  <c r="Y42" i="81"/>
  <c r="Y67" i="81"/>
  <c r="Z215" i="86"/>
  <c r="AA215" i="86" s="1"/>
  <c r="L51" i="30"/>
  <c r="L16" i="30"/>
  <c r="L91" i="30"/>
  <c r="K205" i="30"/>
  <c r="M91" i="30"/>
  <c r="N91" i="30" s="1"/>
  <c r="M137" i="67"/>
  <c r="N137" i="67" s="1"/>
  <c r="L128" i="67"/>
  <c r="L127" i="67"/>
  <c r="L99" i="76"/>
  <c r="M99" i="76"/>
  <c r="N99" i="76" s="1"/>
  <c r="L74" i="76"/>
  <c r="Z164" i="82"/>
  <c r="AA164" i="82" s="1"/>
  <c r="Y98" i="82"/>
  <c r="Z98" i="82"/>
  <c r="AA98" i="82" s="1"/>
  <c r="Y48" i="82"/>
  <c r="Y73" i="82"/>
  <c r="M224" i="69"/>
  <c r="N224" i="69" s="1"/>
  <c r="M216" i="70"/>
  <c r="N216" i="70" s="1"/>
  <c r="L11" i="30"/>
  <c r="K200" i="30"/>
  <c r="L86" i="30"/>
  <c r="K85" i="30"/>
  <c r="M86" i="30"/>
  <c r="N86" i="30" s="1"/>
  <c r="Y14" i="83"/>
  <c r="X203" i="83"/>
  <c r="Y89" i="83"/>
  <c r="Y38" i="83"/>
  <c r="X202" i="83"/>
  <c r="Y88" i="83"/>
  <c r="Z217" i="73"/>
  <c r="AA217" i="73" s="1"/>
  <c r="L11" i="79"/>
  <c r="K200" i="79"/>
  <c r="L86" i="79"/>
  <c r="Y74" i="86"/>
  <c r="X228" i="86"/>
  <c r="Z214" i="86"/>
  <c r="AA214" i="86" s="1"/>
  <c r="X204" i="78"/>
  <c r="Y90" i="78"/>
  <c r="Y11" i="81"/>
  <c r="Y63" i="80"/>
  <c r="Y42" i="80"/>
  <c r="Y79" i="85"/>
  <c r="L47" i="67"/>
  <c r="Y71" i="78"/>
  <c r="Z96" i="78"/>
  <c r="AA96" i="78" s="1"/>
  <c r="Y96" i="78"/>
  <c r="Y74" i="80"/>
  <c r="L48" i="71"/>
  <c r="L128" i="69"/>
  <c r="L98" i="69"/>
  <c r="M98" i="69"/>
  <c r="N98" i="69" s="1"/>
  <c r="L54" i="30"/>
  <c r="Z216" i="75"/>
  <c r="AA216" i="75" s="1"/>
  <c r="Y45" i="74"/>
  <c r="Z218" i="83"/>
  <c r="AA218" i="83" s="1"/>
  <c r="M218" i="76"/>
  <c r="N218" i="76" s="1"/>
  <c r="Y52" i="86"/>
  <c r="Y96" i="85"/>
  <c r="Z96" i="85"/>
  <c r="AA96" i="85" s="1"/>
  <c r="Y75" i="80"/>
  <c r="Y101" i="86"/>
  <c r="Z101" i="86"/>
  <c r="AA101" i="86" s="1"/>
  <c r="Y39" i="78"/>
  <c r="Z214" i="78"/>
  <c r="AA214" i="78" s="1"/>
  <c r="X228" i="78"/>
  <c r="M225" i="79"/>
  <c r="N225" i="79" s="1"/>
  <c r="Z70" i="80"/>
  <c r="AA70" i="80" s="1"/>
  <c r="Y19" i="84"/>
  <c r="X208" i="84"/>
  <c r="Y94" i="84"/>
  <c r="L70" i="79"/>
  <c r="L50" i="30"/>
  <c r="L68" i="30"/>
  <c r="L61" i="68"/>
  <c r="Y74" i="74"/>
  <c r="K173" i="46"/>
  <c r="Z170" i="74"/>
  <c r="AA170" i="74" s="1"/>
  <c r="X203" i="74"/>
  <c r="Y89" i="74"/>
  <c r="L36" i="71"/>
  <c r="M220" i="71"/>
  <c r="N220" i="71" s="1"/>
  <c r="L54" i="69"/>
  <c r="Z45" i="75"/>
  <c r="AA45" i="75" s="1"/>
  <c r="Y11" i="75"/>
  <c r="M215" i="68"/>
  <c r="N215" i="68" s="1"/>
  <c r="L51" i="70"/>
  <c r="M164" i="30"/>
  <c r="N164" i="30" s="1"/>
  <c r="Y102" i="75"/>
  <c r="Z102" i="75"/>
  <c r="AA102" i="75" s="1"/>
  <c r="L19" i="68"/>
  <c r="M94" i="68"/>
  <c r="N94" i="68" s="1"/>
  <c r="L94" i="68"/>
  <c r="K208" i="68"/>
  <c r="Z224" i="83"/>
  <c r="AA224" i="83" s="1"/>
  <c r="Y70" i="73"/>
  <c r="Y11" i="73"/>
  <c r="Y86" i="73"/>
  <c r="X200" i="73"/>
  <c r="M223" i="76"/>
  <c r="N223" i="76" s="1"/>
  <c r="Z214" i="72"/>
  <c r="AA214" i="72" s="1"/>
  <c r="X228" i="72"/>
  <c r="Y35" i="85"/>
  <c r="X206" i="84"/>
  <c r="Y92" i="84"/>
  <c r="Z219" i="82"/>
  <c r="AA219" i="82" s="1"/>
  <c r="L69" i="76"/>
  <c r="L16" i="71"/>
  <c r="K205" i="71"/>
  <c r="L91" i="71"/>
  <c r="M91" i="71"/>
  <c r="N91" i="71" s="1"/>
  <c r="M226" i="70"/>
  <c r="N226" i="70" s="1"/>
  <c r="M221" i="68"/>
  <c r="N221" i="68" s="1"/>
  <c r="Y97" i="83"/>
  <c r="Z97" i="83"/>
  <c r="AA97" i="83" s="1"/>
  <c r="M216" i="67"/>
  <c r="N216" i="67" s="1"/>
  <c r="Z219" i="72"/>
  <c r="AA219" i="72" s="1"/>
  <c r="Y64" i="80"/>
  <c r="Y89" i="80"/>
  <c r="X203" i="80"/>
  <c r="Z217" i="78"/>
  <c r="AA217" i="78" s="1"/>
  <c r="Z20" i="77"/>
  <c r="AA20" i="77" s="1"/>
  <c r="L76" i="79"/>
  <c r="L64" i="71"/>
  <c r="K203" i="71"/>
  <c r="L89" i="71"/>
  <c r="M89" i="71"/>
  <c r="N89" i="71" s="1"/>
  <c r="Y42" i="83"/>
  <c r="Y103" i="78"/>
  <c r="Z103" i="78"/>
  <c r="AA103" i="78" s="1"/>
  <c r="Y92" i="77"/>
  <c r="X206" i="77"/>
  <c r="M20" i="79"/>
  <c r="N20" i="79" s="1"/>
  <c r="Z222" i="86"/>
  <c r="AA222" i="86" s="1"/>
  <c r="L38" i="67"/>
  <c r="Y68" i="86"/>
  <c r="X207" i="86"/>
  <c r="Y93" i="86"/>
  <c r="Z217" i="84"/>
  <c r="AA217" i="84" s="1"/>
  <c r="Y103" i="77"/>
  <c r="Z103" i="77"/>
  <c r="AA103" i="77" s="1"/>
  <c r="L22" i="71"/>
  <c r="L97" i="71"/>
  <c r="M97" i="71"/>
  <c r="N97" i="71" s="1"/>
  <c r="L47" i="71"/>
  <c r="L72" i="71"/>
  <c r="M45" i="69"/>
  <c r="N45" i="69" s="1"/>
  <c r="M225" i="67"/>
  <c r="N225" i="67" s="1"/>
  <c r="Y39" i="73"/>
  <c r="Y15" i="72"/>
  <c r="X201" i="80"/>
  <c r="Y87" i="80"/>
  <c r="Z219" i="86"/>
  <c r="AA219" i="86" s="1"/>
  <c r="Y11" i="78"/>
  <c r="Y29" i="78"/>
  <c r="Y104" i="78"/>
  <c r="Z104" i="78"/>
  <c r="AA104" i="78" s="1"/>
  <c r="Y99" i="83"/>
  <c r="Z99" i="83"/>
  <c r="AA99" i="83" s="1"/>
  <c r="Y27" i="73"/>
  <c r="L10" i="76"/>
  <c r="Y51" i="84"/>
  <c r="Z20" i="80"/>
  <c r="AA20" i="80" s="1"/>
  <c r="Z218" i="86"/>
  <c r="AA218" i="86" s="1"/>
  <c r="Y100" i="84"/>
  <c r="Z100" i="84"/>
  <c r="AA100" i="84" s="1"/>
  <c r="Z221" i="81"/>
  <c r="AA221" i="81" s="1"/>
  <c r="Z222" i="82"/>
  <c r="AA222" i="82" s="1"/>
  <c r="Z216" i="82"/>
  <c r="AA216" i="82" s="1"/>
  <c r="Y46" i="77"/>
  <c r="K201" i="71"/>
  <c r="M87" i="71"/>
  <c r="N87" i="71" s="1"/>
  <c r="L87" i="71"/>
  <c r="L19" i="69"/>
  <c r="M94" i="69"/>
  <c r="N94" i="69" s="1"/>
  <c r="L94" i="69"/>
  <c r="K208" i="69"/>
  <c r="Z215" i="75"/>
  <c r="AA215" i="75" s="1"/>
  <c r="K205" i="68"/>
  <c r="L91" i="68"/>
  <c r="M91" i="68"/>
  <c r="N91" i="68" s="1"/>
  <c r="K228" i="67"/>
  <c r="M214" i="67"/>
  <c r="N214" i="67" s="1"/>
  <c r="Y50" i="84"/>
  <c r="Z164" i="72"/>
  <c r="AA164" i="72" s="1"/>
  <c r="L99" i="79"/>
  <c r="M99" i="79"/>
  <c r="N99" i="79" s="1"/>
  <c r="L62" i="67"/>
  <c r="Z164" i="85"/>
  <c r="AA164" i="85" s="1"/>
  <c r="K179" i="46"/>
  <c r="Z170" i="80"/>
  <c r="AA170" i="80" s="1"/>
  <c r="Z220" i="78"/>
  <c r="AA220" i="78" s="1"/>
  <c r="Z218" i="84"/>
  <c r="AA218" i="84" s="1"/>
  <c r="Y97" i="84"/>
  <c r="Z97" i="84"/>
  <c r="AA97" i="84" s="1"/>
  <c r="Y104" i="77"/>
  <c r="Z104" i="77"/>
  <c r="AA104" i="77" s="1"/>
  <c r="L52" i="70"/>
  <c r="M218" i="68"/>
  <c r="N218" i="68" s="1"/>
  <c r="Y103" i="74"/>
  <c r="Z103" i="74"/>
  <c r="AA103" i="74" s="1"/>
  <c r="Y73" i="84"/>
  <c r="Z70" i="72"/>
  <c r="AA70" i="72" s="1"/>
  <c r="L10" i="79"/>
  <c r="Y72" i="85"/>
  <c r="Z224" i="85"/>
  <c r="AA224" i="85" s="1"/>
  <c r="Y45" i="84"/>
  <c r="K126" i="46"/>
  <c r="Z137" i="80"/>
  <c r="AA137" i="80" s="1"/>
  <c r="Y17" i="86"/>
  <c r="Y18" i="78"/>
  <c r="Z20" i="84"/>
  <c r="AA20" i="84" s="1"/>
  <c r="Y10" i="81"/>
  <c r="Z223" i="82"/>
  <c r="AA223" i="82" s="1"/>
  <c r="Y66" i="78"/>
  <c r="Y19" i="85"/>
  <c r="Y110" i="73"/>
  <c r="Z110" i="73"/>
  <c r="AA110" i="73" s="1"/>
  <c r="L44" i="69"/>
  <c r="M216" i="69"/>
  <c r="N216" i="69" s="1"/>
  <c r="M10" i="70"/>
  <c r="N10" i="70" s="1"/>
  <c r="K31" i="70"/>
  <c r="L10" i="70" s="1"/>
  <c r="L28" i="30"/>
  <c r="L103" i="30"/>
  <c r="M103" i="30"/>
  <c r="N103" i="30" s="1"/>
  <c r="Y51" i="75"/>
  <c r="Y101" i="75"/>
  <c r="Z101" i="75"/>
  <c r="AA101" i="75" s="1"/>
  <c r="Y52" i="74"/>
  <c r="X207" i="74"/>
  <c r="Y93" i="74"/>
  <c r="Z45" i="83"/>
  <c r="AA45" i="83" s="1"/>
  <c r="L36" i="76"/>
  <c r="L23" i="76"/>
  <c r="Y52" i="72"/>
  <c r="Z102" i="72"/>
  <c r="AA102" i="72" s="1"/>
  <c r="Y102" i="72"/>
  <c r="Y76" i="85"/>
  <c r="Y15" i="78"/>
  <c r="Z96" i="82"/>
  <c r="AA96" i="82" s="1"/>
  <c r="Y96" i="82"/>
  <c r="Y71" i="82"/>
  <c r="Y46" i="82"/>
  <c r="Z217" i="85"/>
  <c r="AA217" i="85" s="1"/>
  <c r="Y104" i="86"/>
  <c r="Z104" i="86"/>
  <c r="AA104" i="86" s="1"/>
  <c r="L52" i="71"/>
  <c r="L38" i="69"/>
  <c r="M88" i="69"/>
  <c r="N88" i="69" s="1"/>
  <c r="K202" i="69"/>
  <c r="L88" i="69"/>
  <c r="M35" i="70"/>
  <c r="N35" i="70" s="1"/>
  <c r="K56" i="70"/>
  <c r="L45" i="70" s="1"/>
  <c r="L25" i="70"/>
  <c r="Y77" i="83"/>
  <c r="Y102" i="83"/>
  <c r="Z102" i="83"/>
  <c r="AA102" i="83" s="1"/>
  <c r="M223" i="67"/>
  <c r="N223" i="67" s="1"/>
  <c r="L29" i="71"/>
  <c r="M222" i="69"/>
  <c r="N222" i="69" s="1"/>
  <c r="M217" i="70"/>
  <c r="N217" i="70" s="1"/>
  <c r="Y20" i="75"/>
  <c r="M226" i="68"/>
  <c r="N226" i="68" s="1"/>
  <c r="Y42" i="73"/>
  <c r="X206" i="73"/>
  <c r="Y92" i="73"/>
  <c r="Y47" i="72"/>
  <c r="Y21" i="72"/>
  <c r="L28" i="79"/>
  <c r="Z20" i="75"/>
  <c r="AA20" i="75" s="1"/>
  <c r="Z216" i="74"/>
  <c r="AA216" i="74" s="1"/>
  <c r="Y98" i="83"/>
  <c r="Z98" i="83"/>
  <c r="AA98" i="83" s="1"/>
  <c r="Y61" i="73"/>
  <c r="L13" i="76"/>
  <c r="K202" i="76"/>
  <c r="L88" i="76"/>
  <c r="X204" i="80"/>
  <c r="Y90" i="80"/>
  <c r="X201" i="86"/>
  <c r="Y87" i="86"/>
  <c r="Y101" i="78"/>
  <c r="Z101" i="78"/>
  <c r="AA101" i="78" s="1"/>
  <c r="M215" i="69"/>
  <c r="N215" i="69" s="1"/>
  <c r="Y62" i="75"/>
  <c r="X205" i="74"/>
  <c r="Y91" i="74"/>
  <c r="Y19" i="83"/>
  <c r="X208" i="83"/>
  <c r="Y94" i="83"/>
  <c r="Y72" i="72"/>
  <c r="X206" i="72"/>
  <c r="Y92" i="72"/>
  <c r="M222" i="79"/>
  <c r="N222" i="79" s="1"/>
  <c r="Y98" i="85"/>
  <c r="Z98" i="85"/>
  <c r="AA98" i="85" s="1"/>
  <c r="Y19" i="86"/>
  <c r="Y94" i="86"/>
  <c r="X208" i="86"/>
  <c r="Y18" i="84"/>
  <c r="Y93" i="84"/>
  <c r="X207" i="84"/>
  <c r="Y99" i="84"/>
  <c r="Z99" i="84"/>
  <c r="AA99" i="84" s="1"/>
  <c r="X204" i="82"/>
  <c r="Y90" i="82"/>
  <c r="Y40" i="82"/>
  <c r="L39" i="71"/>
  <c r="L21" i="70"/>
  <c r="M137" i="30"/>
  <c r="N137" i="30" s="1"/>
  <c r="L99" i="68"/>
  <c r="M99" i="68"/>
  <c r="N99" i="68" s="1"/>
  <c r="L49" i="68"/>
  <c r="L74" i="68"/>
  <c r="Z226" i="74"/>
  <c r="AA226" i="74" s="1"/>
  <c r="Y101" i="83"/>
  <c r="Z101" i="83"/>
  <c r="AA101" i="83" s="1"/>
  <c r="M218" i="67"/>
  <c r="N218" i="67" s="1"/>
  <c r="M20" i="67"/>
  <c r="N20" i="67" s="1"/>
  <c r="L20" i="67"/>
  <c r="Z98" i="73"/>
  <c r="AA98" i="73" s="1"/>
  <c r="Y98" i="73"/>
  <c r="Y68" i="84"/>
  <c r="Y18" i="85"/>
  <c r="Y28" i="80"/>
  <c r="Y43" i="78"/>
  <c r="Y19" i="82"/>
  <c r="Y18" i="77"/>
  <c r="L21" i="79"/>
  <c r="L96" i="79"/>
  <c r="M96" i="79"/>
  <c r="N96" i="79" s="1"/>
  <c r="Y13" i="86"/>
  <c r="Y35" i="81"/>
  <c r="L38" i="71"/>
  <c r="M224" i="70"/>
  <c r="N224" i="70" s="1"/>
  <c r="L79" i="30"/>
  <c r="L21" i="30"/>
  <c r="L16" i="67"/>
  <c r="L91" i="67"/>
  <c r="M91" i="67"/>
  <c r="N91" i="67" s="1"/>
  <c r="K205" i="67"/>
  <c r="Y63" i="72"/>
  <c r="M221" i="79"/>
  <c r="N221" i="79" s="1"/>
  <c r="Y91" i="85"/>
  <c r="X205" i="85"/>
  <c r="Z223" i="81"/>
  <c r="AA223" i="81" s="1"/>
  <c r="Y43" i="81"/>
  <c r="X207" i="81"/>
  <c r="Y93" i="81"/>
  <c r="Y68" i="81"/>
  <c r="Y49" i="77"/>
  <c r="Y99" i="77"/>
  <c r="Z99" i="77"/>
  <c r="AA99" i="77" s="1"/>
  <c r="L44" i="76"/>
  <c r="L127" i="71"/>
  <c r="M217" i="69"/>
  <c r="N217" i="69" s="1"/>
  <c r="L37" i="70"/>
  <c r="M87" i="70"/>
  <c r="N87" i="70" s="1"/>
  <c r="K201" i="70"/>
  <c r="L87" i="70"/>
  <c r="Z222" i="74"/>
  <c r="AA222" i="74" s="1"/>
  <c r="K200" i="76"/>
  <c r="L86" i="76"/>
  <c r="Y12" i="72"/>
  <c r="Y87" i="72"/>
  <c r="X201" i="72"/>
  <c r="Y27" i="85"/>
  <c r="Z102" i="85"/>
  <c r="AA102" i="85" s="1"/>
  <c r="Y102" i="85"/>
  <c r="L46" i="79"/>
  <c r="Y96" i="80"/>
  <c r="Z96" i="80"/>
  <c r="AA96" i="80" s="1"/>
  <c r="Y60" i="78"/>
  <c r="Z222" i="78"/>
  <c r="AA222" i="78" s="1"/>
  <c r="Z219" i="77"/>
  <c r="AA219" i="77" s="1"/>
  <c r="Y41" i="85"/>
  <c r="Z45" i="77"/>
  <c r="AA45" i="77" s="1"/>
  <c r="Z219" i="84"/>
  <c r="AA219" i="84" s="1"/>
  <c r="Z226" i="82"/>
  <c r="AA226" i="82" s="1"/>
  <c r="Y102" i="82"/>
  <c r="Z102" i="82"/>
  <c r="AA102" i="82" s="1"/>
  <c r="Y52" i="82"/>
  <c r="Y77" i="82"/>
  <c r="Z45" i="82"/>
  <c r="AA45" i="82" s="1"/>
  <c r="Y45" i="82"/>
  <c r="L72" i="70"/>
  <c r="M97" i="70"/>
  <c r="N97" i="70" s="1"/>
  <c r="L97" i="70"/>
  <c r="M218" i="30"/>
  <c r="N218" i="30" s="1"/>
  <c r="Y48" i="75"/>
  <c r="M220" i="68"/>
  <c r="N220" i="68" s="1"/>
  <c r="Y72" i="74"/>
  <c r="Y16" i="74"/>
  <c r="L44" i="79"/>
  <c r="L94" i="79"/>
  <c r="K208" i="79"/>
  <c r="L26" i="79"/>
  <c r="Y16" i="86"/>
  <c r="Y53" i="80"/>
  <c r="Y11" i="84"/>
  <c r="Y26" i="84"/>
  <c r="Z20" i="82"/>
  <c r="AA20" i="82" s="1"/>
  <c r="Y20" i="82"/>
  <c r="Y48" i="77"/>
  <c r="L77" i="79"/>
  <c r="L77" i="69"/>
  <c r="M226" i="69"/>
  <c r="N226" i="69" s="1"/>
  <c r="L27" i="69"/>
  <c r="L69" i="30"/>
  <c r="K122" i="46"/>
  <c r="M137" i="76"/>
  <c r="N137" i="76" s="1"/>
  <c r="L66" i="79"/>
  <c r="K205" i="79"/>
  <c r="L91" i="79"/>
  <c r="L19" i="79"/>
  <c r="Y40" i="84"/>
  <c r="Y64" i="84"/>
  <c r="X203" i="84"/>
  <c r="Y89" i="84"/>
  <c r="Y46" i="84"/>
  <c r="Y96" i="84"/>
  <c r="Z96" i="84"/>
  <c r="AA96" i="84" s="1"/>
  <c r="Z221" i="82"/>
  <c r="AA221" i="82" s="1"/>
  <c r="Y12" i="77"/>
  <c r="Y87" i="77"/>
  <c r="X201" i="77"/>
  <c r="Y50" i="72"/>
  <c r="Y73" i="85"/>
  <c r="Y101" i="77"/>
  <c r="Z101" i="77"/>
  <c r="AA101" i="77" s="1"/>
  <c r="Z222" i="80"/>
  <c r="AA222" i="80" s="1"/>
  <c r="Y62" i="78"/>
  <c r="Y37" i="82"/>
  <c r="X201" i="82"/>
  <c r="Y87" i="82"/>
  <c r="Y62" i="82"/>
  <c r="M225" i="71"/>
  <c r="N225" i="71" s="1"/>
  <c r="L12" i="69"/>
  <c r="L36" i="70"/>
  <c r="M86" i="70"/>
  <c r="N86" i="70" s="1"/>
  <c r="K200" i="70"/>
  <c r="L86" i="70"/>
  <c r="K85" i="70"/>
  <c r="L44" i="70"/>
  <c r="K208" i="70"/>
  <c r="L94" i="70"/>
  <c r="M94" i="70"/>
  <c r="N94" i="70" s="1"/>
  <c r="L67" i="30"/>
  <c r="Y72" i="75"/>
  <c r="K121" i="46"/>
  <c r="Z137" i="75"/>
  <c r="AA137" i="75" s="1"/>
  <c r="Y128" i="75"/>
  <c r="Y26" i="75"/>
  <c r="Y24" i="74"/>
  <c r="Y22" i="83"/>
  <c r="Y45" i="73"/>
  <c r="Z215" i="73"/>
  <c r="AA215" i="73" s="1"/>
  <c r="Y44" i="72"/>
  <c r="X208" i="72"/>
  <c r="Y94" i="72"/>
  <c r="Y127" i="85"/>
  <c r="Z223" i="85"/>
  <c r="AA223" i="85" s="1"/>
  <c r="Z20" i="85"/>
  <c r="AA20" i="85" s="1"/>
  <c r="Y20" i="85"/>
  <c r="Y101" i="81"/>
  <c r="Z101" i="81"/>
  <c r="AA101" i="81" s="1"/>
  <c r="Y51" i="81"/>
  <c r="Y76" i="81"/>
  <c r="Z217" i="77"/>
  <c r="AA217" i="77" s="1"/>
  <c r="L62" i="79"/>
  <c r="K201" i="79"/>
  <c r="L87" i="79"/>
  <c r="Y24" i="85"/>
  <c r="Y101" i="80"/>
  <c r="Z101" i="80"/>
  <c r="AA101" i="80" s="1"/>
  <c r="Z221" i="78"/>
  <c r="AA221" i="78" s="1"/>
  <c r="Z219" i="81"/>
  <c r="AA219" i="81" s="1"/>
  <c r="Y28" i="85"/>
  <c r="M216" i="71"/>
  <c r="N216" i="71" s="1"/>
  <c r="M217" i="30"/>
  <c r="N217" i="30" s="1"/>
  <c r="Z221" i="75"/>
  <c r="AA221" i="75" s="1"/>
  <c r="L36" i="68"/>
  <c r="L97" i="68"/>
  <c r="M97" i="68"/>
  <c r="N97" i="68" s="1"/>
  <c r="L72" i="68"/>
  <c r="L47" i="68"/>
  <c r="Y71" i="74"/>
  <c r="Y25" i="74"/>
  <c r="L14" i="67"/>
  <c r="Y54" i="73"/>
  <c r="X208" i="73"/>
  <c r="Y94" i="73"/>
  <c r="K56" i="71"/>
  <c r="L45" i="71" s="1"/>
  <c r="M35" i="71"/>
  <c r="N35" i="71" s="1"/>
  <c r="L42" i="69"/>
  <c r="L36" i="30"/>
  <c r="L37" i="68"/>
  <c r="K201" i="68"/>
  <c r="L87" i="68"/>
  <c r="M87" i="68"/>
  <c r="N87" i="68" s="1"/>
  <c r="Z218" i="74"/>
  <c r="AA218" i="74" s="1"/>
  <c r="L39" i="67"/>
  <c r="L90" i="67"/>
  <c r="M90" i="67"/>
  <c r="N90" i="67" s="1"/>
  <c r="K204" i="67"/>
  <c r="Y18" i="73"/>
  <c r="M218" i="79"/>
  <c r="N218" i="79" s="1"/>
  <c r="Y10" i="73" l="1"/>
  <c r="Y70" i="84"/>
  <c r="Y60" i="85"/>
  <c r="Y70" i="75"/>
  <c r="Y70" i="80"/>
  <c r="L20" i="69"/>
  <c r="Y20" i="72"/>
  <c r="L35" i="68"/>
  <c r="Y45" i="75"/>
  <c r="Y35" i="73"/>
  <c r="L35" i="79"/>
  <c r="Y20" i="77"/>
  <c r="Y70" i="72"/>
  <c r="L35" i="70"/>
  <c r="L60" i="30"/>
  <c r="X92" i="87"/>
  <c r="Y42" i="87" s="1"/>
  <c r="Z145" i="87"/>
  <c r="AA145" i="87" s="1"/>
  <c r="X221" i="87"/>
  <c r="X137" i="87"/>
  <c r="Y127" i="87" s="1"/>
  <c r="Z138" i="87"/>
  <c r="AA138" i="87" s="1"/>
  <c r="X214" i="87"/>
  <c r="Z146" i="87"/>
  <c r="AA146" i="87" s="1"/>
  <c r="X222" i="87"/>
  <c r="Z155" i="87"/>
  <c r="AA155" i="87" s="1"/>
  <c r="Z76" i="87"/>
  <c r="AA76" i="87" s="1"/>
  <c r="X60" i="87"/>
  <c r="Y118" i="87"/>
  <c r="Z118" i="87"/>
  <c r="AA118" i="87" s="1"/>
  <c r="Y129" i="87"/>
  <c r="Z129" i="87"/>
  <c r="AA129" i="87" s="1"/>
  <c r="Z72" i="87"/>
  <c r="AA72" i="87" s="1"/>
  <c r="X215" i="87"/>
  <c r="Z139" i="87"/>
  <c r="AA139" i="87" s="1"/>
  <c r="Z114" i="87"/>
  <c r="AA114" i="87" s="1"/>
  <c r="Y114" i="87"/>
  <c r="Z117" i="87"/>
  <c r="AA117" i="87" s="1"/>
  <c r="Y117" i="87"/>
  <c r="Z156" i="87"/>
  <c r="AA156" i="87" s="1"/>
  <c r="Z162" i="87"/>
  <c r="AA162" i="87" s="1"/>
  <c r="Z143" i="87"/>
  <c r="AA143" i="87" s="1"/>
  <c r="X219" i="87"/>
  <c r="Z166" i="87"/>
  <c r="AA166" i="87" s="1"/>
  <c r="X103" i="87"/>
  <c r="Y28" i="87" s="1"/>
  <c r="Z28" i="87"/>
  <c r="AA28" i="87" s="1"/>
  <c r="X102" i="87"/>
  <c r="Y27" i="87" s="1"/>
  <c r="Z52" i="87"/>
  <c r="AA52" i="87" s="1"/>
  <c r="Z148" i="87"/>
  <c r="AA148" i="87" s="1"/>
  <c r="X224" i="87"/>
  <c r="Z27" i="87"/>
  <c r="AA27" i="87" s="1"/>
  <c r="Z127" i="87"/>
  <c r="AA127" i="87" s="1"/>
  <c r="Z165" i="87"/>
  <c r="AA165" i="87" s="1"/>
  <c r="X94" i="87"/>
  <c r="Z74" i="87"/>
  <c r="AA74" i="87" s="1"/>
  <c r="Y60" i="73"/>
  <c r="X35" i="87"/>
  <c r="Z125" i="87"/>
  <c r="AA125" i="87" s="1"/>
  <c r="Z77" i="87"/>
  <c r="AA77" i="87" s="1"/>
  <c r="X20" i="87"/>
  <c r="X97" i="87"/>
  <c r="Z22" i="87"/>
  <c r="AA22" i="87" s="1"/>
  <c r="X90" i="87"/>
  <c r="Y40" i="87" s="1"/>
  <c r="X100" i="87"/>
  <c r="Y75" i="87" s="1"/>
  <c r="Z50" i="87"/>
  <c r="AA50" i="87" s="1"/>
  <c r="Y113" i="87"/>
  <c r="Z113" i="87"/>
  <c r="AA113" i="87" s="1"/>
  <c r="Z158" i="87"/>
  <c r="AA158" i="87" s="1"/>
  <c r="X220" i="87"/>
  <c r="Z144" i="87"/>
  <c r="AA144" i="87" s="1"/>
  <c r="Z53" i="87"/>
  <c r="AA53" i="87" s="1"/>
  <c r="X216" i="87"/>
  <c r="Z140" i="87"/>
  <c r="AA140" i="87" s="1"/>
  <c r="X91" i="87"/>
  <c r="Y16" i="87" s="1"/>
  <c r="X86" i="87"/>
  <c r="Y61" i="87" s="1"/>
  <c r="Z73" i="87"/>
  <c r="AA73" i="87" s="1"/>
  <c r="Z21" i="87"/>
  <c r="AA21" i="87" s="1"/>
  <c r="X96" i="87"/>
  <c r="Y21" i="87" s="1"/>
  <c r="Z157" i="87"/>
  <c r="AA157" i="87" s="1"/>
  <c r="Y10" i="83"/>
  <c r="Y70" i="78"/>
  <c r="Z174" i="87"/>
  <c r="AA174" i="87" s="1"/>
  <c r="Z47" i="87"/>
  <c r="AA47" i="87" s="1"/>
  <c r="Z49" i="87"/>
  <c r="AA49" i="87" s="1"/>
  <c r="X110" i="87"/>
  <c r="Y112" i="87"/>
  <c r="Z112" i="87"/>
  <c r="AA112" i="87" s="1"/>
  <c r="X101" i="87"/>
  <c r="Y76" i="87" s="1"/>
  <c r="Z26" i="87"/>
  <c r="AA26" i="87" s="1"/>
  <c r="Z51" i="87"/>
  <c r="AA51" i="87" s="1"/>
  <c r="X104" i="87"/>
  <c r="Y29" i="87" s="1"/>
  <c r="Z29" i="87"/>
  <c r="AA29" i="87" s="1"/>
  <c r="X120" i="87"/>
  <c r="Z122" i="87"/>
  <c r="AA122" i="87" s="1"/>
  <c r="X70" i="87"/>
  <c r="Z71" i="87"/>
  <c r="AA71" i="87" s="1"/>
  <c r="Z48" i="87"/>
  <c r="AA48" i="87" s="1"/>
  <c r="Z142" i="87"/>
  <c r="AA142" i="87" s="1"/>
  <c r="X218" i="87"/>
  <c r="Y124" i="87"/>
  <c r="Z124" i="87"/>
  <c r="AA124" i="87" s="1"/>
  <c r="Z172" i="87"/>
  <c r="AA172" i="87" s="1"/>
  <c r="X225" i="87"/>
  <c r="Z149" i="87"/>
  <c r="AA149" i="87" s="1"/>
  <c r="X99" i="87"/>
  <c r="Y74" i="87" s="1"/>
  <c r="Z24" i="87"/>
  <c r="AA24" i="87" s="1"/>
  <c r="Z78" i="87"/>
  <c r="AA78" i="87" s="1"/>
  <c r="Y119" i="87"/>
  <c r="Z119" i="87"/>
  <c r="AA119" i="87" s="1"/>
  <c r="X45" i="87"/>
  <c r="Z46" i="87"/>
  <c r="AA46" i="87" s="1"/>
  <c r="Y123" i="87"/>
  <c r="Z123" i="87"/>
  <c r="AA123" i="87" s="1"/>
  <c r="L35" i="71"/>
  <c r="Y45" i="77"/>
  <c r="X163" i="87"/>
  <c r="Z25" i="87"/>
  <c r="AA25" i="87" s="1"/>
  <c r="X98" i="87"/>
  <c r="Y23" i="87" s="1"/>
  <c r="Z23" i="87"/>
  <c r="AA23" i="87" s="1"/>
  <c r="Z175" i="87"/>
  <c r="AA175" i="87" s="1"/>
  <c r="Z121" i="87"/>
  <c r="AA121" i="87" s="1"/>
  <c r="Y121" i="87"/>
  <c r="Z141" i="87"/>
  <c r="AA141" i="87" s="1"/>
  <c r="X217" i="87"/>
  <c r="X10" i="87"/>
  <c r="X87" i="87"/>
  <c r="Y62" i="87" s="1"/>
  <c r="Z79" i="87"/>
  <c r="AA79" i="87" s="1"/>
  <c r="Z75" i="87"/>
  <c r="AA75" i="87" s="1"/>
  <c r="Z54" i="87"/>
  <c r="AA54" i="87" s="1"/>
  <c r="Z154" i="87"/>
  <c r="AA154" i="87" s="1"/>
  <c r="Y116" i="87"/>
  <c r="Z116" i="87"/>
  <c r="AA116" i="87" s="1"/>
  <c r="Y35" i="84"/>
  <c r="L60" i="79"/>
  <c r="Y35" i="74"/>
  <c r="Z128" i="87"/>
  <c r="AA128" i="87" s="1"/>
  <c r="X226" i="87"/>
  <c r="Z150" i="87"/>
  <c r="AA150" i="87" s="1"/>
  <c r="X93" i="87"/>
  <c r="Y18" i="87" s="1"/>
  <c r="Y115" i="87"/>
  <c r="Z115" i="87"/>
  <c r="AA115" i="87" s="1"/>
  <c r="X223" i="87"/>
  <c r="Z147" i="87"/>
  <c r="AA147" i="87" s="1"/>
  <c r="X152" i="87"/>
  <c r="Z152" i="87" s="1"/>
  <c r="AA152" i="87" s="1"/>
  <c r="Z153" i="87"/>
  <c r="AA153" i="87" s="1"/>
  <c r="X89" i="87"/>
  <c r="Y14" i="87" s="1"/>
  <c r="Y111" i="87"/>
  <c r="Z111" i="87"/>
  <c r="AA111" i="87" s="1"/>
  <c r="X88" i="87"/>
  <c r="Y13" i="87" s="1"/>
  <c r="X170" i="87"/>
  <c r="Z170" i="87" s="1"/>
  <c r="AA170" i="87" s="1"/>
  <c r="Z173" i="87"/>
  <c r="AA173" i="87" s="1"/>
  <c r="K100" i="46"/>
  <c r="Z131" i="77"/>
  <c r="AA131" i="77" s="1"/>
  <c r="M95" i="67"/>
  <c r="N95" i="67" s="1"/>
  <c r="M205" i="67"/>
  <c r="N205" i="67" s="1"/>
  <c r="Z228" i="72"/>
  <c r="AA228" i="72" s="1"/>
  <c r="K108" i="46"/>
  <c r="Z131" i="85"/>
  <c r="AA131" i="85" s="1"/>
  <c r="M200" i="71"/>
  <c r="N200" i="71" s="1"/>
  <c r="K210" i="71"/>
  <c r="L228" i="71" s="1"/>
  <c r="M200" i="68"/>
  <c r="N200" i="68" s="1"/>
  <c r="K210" i="68"/>
  <c r="L200" i="68" s="1"/>
  <c r="M228" i="30"/>
  <c r="N228" i="30" s="1"/>
  <c r="M228" i="71"/>
  <c r="N228" i="71" s="1"/>
  <c r="M203" i="68"/>
  <c r="N203" i="68" s="1"/>
  <c r="M202" i="30"/>
  <c r="N202" i="30" s="1"/>
  <c r="X194" i="77"/>
  <c r="K58" i="46"/>
  <c r="Y20" i="81"/>
  <c r="Y56" i="83"/>
  <c r="L45" i="67"/>
  <c r="K193" i="67"/>
  <c r="M56" i="67"/>
  <c r="N56" i="67" s="1"/>
  <c r="K21" i="46"/>
  <c r="X192" i="82"/>
  <c r="M123" i="46"/>
  <c r="N123" i="46" s="1"/>
  <c r="M207" i="67"/>
  <c r="N207" i="67" s="1"/>
  <c r="Z163" i="77"/>
  <c r="AA163" i="77" s="1"/>
  <c r="M131" i="67"/>
  <c r="N131" i="67" s="1"/>
  <c r="X210" i="75"/>
  <c r="Y205" i="75" s="1"/>
  <c r="K56" i="46"/>
  <c r="X194" i="75"/>
  <c r="Z163" i="80"/>
  <c r="AA163" i="80" s="1"/>
  <c r="Z163" i="72"/>
  <c r="AA163" i="72" s="1"/>
  <c r="L60" i="69"/>
  <c r="K194" i="69"/>
  <c r="M81" i="69"/>
  <c r="N81" i="69" s="1"/>
  <c r="X194" i="74"/>
  <c r="K55" i="46"/>
  <c r="Y35" i="83"/>
  <c r="K43" i="46"/>
  <c r="X193" i="83"/>
  <c r="L10" i="71"/>
  <c r="K192" i="71"/>
  <c r="M31" i="71"/>
  <c r="N31" i="71" s="1"/>
  <c r="M207" i="71"/>
  <c r="N207" i="71" s="1"/>
  <c r="M129" i="46"/>
  <c r="N129" i="46" s="1"/>
  <c r="M205" i="69"/>
  <c r="N205" i="69" s="1"/>
  <c r="K36" i="46"/>
  <c r="K193" i="76"/>
  <c r="K102" i="46"/>
  <c r="M131" i="79"/>
  <c r="N131" i="79" s="1"/>
  <c r="M185" i="46"/>
  <c r="N185" i="46" s="1"/>
  <c r="Z163" i="75"/>
  <c r="AA163" i="75" s="1"/>
  <c r="M163" i="30"/>
  <c r="N163" i="30" s="1"/>
  <c r="K161" i="30"/>
  <c r="M208" i="70"/>
  <c r="N208" i="70" s="1"/>
  <c r="K41" i="46"/>
  <c r="X193" i="81"/>
  <c r="Y45" i="81"/>
  <c r="M179" i="46"/>
  <c r="N179" i="46" s="1"/>
  <c r="M205" i="68"/>
  <c r="N205" i="68" s="1"/>
  <c r="X194" i="73"/>
  <c r="K54" i="46"/>
  <c r="K98" i="46"/>
  <c r="Z131" i="75"/>
  <c r="AA131" i="75" s="1"/>
  <c r="K34" i="46"/>
  <c r="X193" i="74"/>
  <c r="K210" i="30"/>
  <c r="L200" i="30" s="1"/>
  <c r="M200" i="30"/>
  <c r="N200" i="30" s="1"/>
  <c r="M85" i="71"/>
  <c r="N85" i="71" s="1"/>
  <c r="K106" i="71"/>
  <c r="L95" i="71" s="1"/>
  <c r="Z228" i="85"/>
  <c r="AA228" i="85" s="1"/>
  <c r="M208" i="71"/>
  <c r="N208" i="71" s="1"/>
  <c r="X192" i="83"/>
  <c r="K22" i="46"/>
  <c r="X210" i="86"/>
  <c r="Y203" i="86" s="1"/>
  <c r="K95" i="46"/>
  <c r="Z131" i="72"/>
  <c r="AA131" i="72" s="1"/>
  <c r="Y70" i="77"/>
  <c r="M208" i="67"/>
  <c r="N208" i="67" s="1"/>
  <c r="M202" i="68"/>
  <c r="N202" i="68" s="1"/>
  <c r="K38" i="46"/>
  <c r="X193" i="78"/>
  <c r="K12" i="46"/>
  <c r="X192" i="73"/>
  <c r="Y163" i="85"/>
  <c r="Y35" i="78"/>
  <c r="M184" i="46"/>
  <c r="N184" i="46" s="1"/>
  <c r="M85" i="67"/>
  <c r="N85" i="67" s="1"/>
  <c r="K106" i="67"/>
  <c r="L131" i="67" s="1"/>
  <c r="Z95" i="72"/>
  <c r="AA95" i="72" s="1"/>
  <c r="Z228" i="80"/>
  <c r="AA228" i="80" s="1"/>
  <c r="Z163" i="78"/>
  <c r="AA163" i="78" s="1"/>
  <c r="X210" i="72"/>
  <c r="Y228" i="72" s="1"/>
  <c r="M163" i="76"/>
  <c r="N163" i="76" s="1"/>
  <c r="K105" i="46"/>
  <c r="Z131" i="82"/>
  <c r="AA131" i="82" s="1"/>
  <c r="M163" i="70"/>
  <c r="N163" i="70" s="1"/>
  <c r="K161" i="70"/>
  <c r="M163" i="67"/>
  <c r="N163" i="67" s="1"/>
  <c r="K161" i="67"/>
  <c r="K210" i="76"/>
  <c r="L201" i="76" s="1"/>
  <c r="Z163" i="84"/>
  <c r="AA163" i="84" s="1"/>
  <c r="M202" i="69"/>
  <c r="N202" i="69" s="1"/>
  <c r="M201" i="71"/>
  <c r="N201" i="71" s="1"/>
  <c r="L201" i="71"/>
  <c r="K35" i="46"/>
  <c r="X193" i="75"/>
  <c r="M206" i="68"/>
  <c r="N206" i="68" s="1"/>
  <c r="K194" i="76"/>
  <c r="K57" i="46"/>
  <c r="Y45" i="80"/>
  <c r="Z95" i="77"/>
  <c r="AA95" i="77" s="1"/>
  <c r="M124" i="46"/>
  <c r="N124" i="46" s="1"/>
  <c r="M176" i="46"/>
  <c r="N176" i="46" s="1"/>
  <c r="K53" i="46"/>
  <c r="X194" i="72"/>
  <c r="L35" i="69"/>
  <c r="K193" i="69"/>
  <c r="M56" i="69"/>
  <c r="N56" i="69" s="1"/>
  <c r="K192" i="69"/>
  <c r="M31" i="69"/>
  <c r="N31" i="69" s="1"/>
  <c r="M127" i="46"/>
  <c r="N127" i="46" s="1"/>
  <c r="M131" i="71"/>
  <c r="N131" i="71" s="1"/>
  <c r="L45" i="76"/>
  <c r="M228" i="70"/>
  <c r="N228" i="70" s="1"/>
  <c r="Z228" i="75"/>
  <c r="AA228" i="75" s="1"/>
  <c r="L35" i="30"/>
  <c r="K193" i="30"/>
  <c r="M56" i="30"/>
  <c r="N56" i="30" s="1"/>
  <c r="M177" i="46"/>
  <c r="N177" i="46" s="1"/>
  <c r="M95" i="68"/>
  <c r="N95" i="68" s="1"/>
  <c r="L109" i="46"/>
  <c r="M109" i="46"/>
  <c r="N109" i="46" s="1"/>
  <c r="Z163" i="82"/>
  <c r="AA163" i="82" s="1"/>
  <c r="Z228" i="78"/>
  <c r="AA228" i="78" s="1"/>
  <c r="K46" i="46"/>
  <c r="X193" i="86"/>
  <c r="M204" i="70"/>
  <c r="N204" i="70" s="1"/>
  <c r="Z228" i="84"/>
  <c r="AA228" i="84" s="1"/>
  <c r="L163" i="76"/>
  <c r="M201" i="70"/>
  <c r="N201" i="70" s="1"/>
  <c r="K96" i="46"/>
  <c r="Z131" i="73"/>
  <c r="AA131" i="73" s="1"/>
  <c r="M178" i="46"/>
  <c r="N178" i="46" s="1"/>
  <c r="Y85" i="86"/>
  <c r="M131" i="70"/>
  <c r="N131" i="70" s="1"/>
  <c r="K194" i="30"/>
  <c r="M81" i="30"/>
  <c r="N81" i="30" s="1"/>
  <c r="M119" i="46"/>
  <c r="N119" i="46" s="1"/>
  <c r="M31" i="67"/>
  <c r="N31" i="67" s="1"/>
  <c r="K192" i="67"/>
  <c r="K106" i="70"/>
  <c r="M85" i="70"/>
  <c r="N85" i="70" s="1"/>
  <c r="Y10" i="75"/>
  <c r="K14" i="46"/>
  <c r="X192" i="75"/>
  <c r="K18" i="46"/>
  <c r="K192" i="79"/>
  <c r="M203" i="71"/>
  <c r="N203" i="71" s="1"/>
  <c r="L203" i="71"/>
  <c r="M208" i="68"/>
  <c r="N208" i="68" s="1"/>
  <c r="Y10" i="78"/>
  <c r="X192" i="78"/>
  <c r="K17" i="46"/>
  <c r="M207" i="68"/>
  <c r="N207" i="68" s="1"/>
  <c r="L20" i="30"/>
  <c r="K192" i="30"/>
  <c r="M31" i="30"/>
  <c r="N31" i="30" s="1"/>
  <c r="M206" i="71"/>
  <c r="N206" i="71" s="1"/>
  <c r="L206" i="71"/>
  <c r="M128" i="46"/>
  <c r="N128" i="46" s="1"/>
  <c r="K39" i="46"/>
  <c r="K193" i="79"/>
  <c r="Z228" i="82"/>
  <c r="AA228" i="82" s="1"/>
  <c r="M131" i="68"/>
  <c r="N131" i="68" s="1"/>
  <c r="M104" i="46"/>
  <c r="N104" i="46" s="1"/>
  <c r="L20" i="71"/>
  <c r="L60" i="67"/>
  <c r="K194" i="67"/>
  <c r="M194" i="67" s="1"/>
  <c r="N194" i="67" s="1"/>
  <c r="M81" i="67"/>
  <c r="N81" i="67" s="1"/>
  <c r="L70" i="67"/>
  <c r="Y45" i="86"/>
  <c r="X210" i="85"/>
  <c r="Y203" i="85" s="1"/>
  <c r="K99" i="46"/>
  <c r="M131" i="76"/>
  <c r="N131" i="76" s="1"/>
  <c r="X210" i="82"/>
  <c r="Y228" i="82" s="1"/>
  <c r="M206" i="69"/>
  <c r="N206" i="69" s="1"/>
  <c r="M200" i="67"/>
  <c r="N200" i="67" s="1"/>
  <c r="K210" i="67"/>
  <c r="L207" i="67" s="1"/>
  <c r="K101" i="46"/>
  <c r="Z131" i="78"/>
  <c r="AA131" i="78" s="1"/>
  <c r="Y56" i="74"/>
  <c r="M202" i="67"/>
  <c r="N202" i="67" s="1"/>
  <c r="X210" i="78"/>
  <c r="Y206" i="78" s="1"/>
  <c r="M204" i="69"/>
  <c r="N204" i="69" s="1"/>
  <c r="Z163" i="86"/>
  <c r="AA163" i="86" s="1"/>
  <c r="M163" i="69"/>
  <c r="N163" i="69" s="1"/>
  <c r="K161" i="69"/>
  <c r="M200" i="69"/>
  <c r="N200" i="69" s="1"/>
  <c r="K210" i="69"/>
  <c r="L201" i="69" s="1"/>
  <c r="K169" i="46"/>
  <c r="M171" i="46"/>
  <c r="N171" i="46" s="1"/>
  <c r="M131" i="30"/>
  <c r="N131" i="30" s="1"/>
  <c r="M205" i="71"/>
  <c r="N205" i="71" s="1"/>
  <c r="L205" i="71"/>
  <c r="L201" i="68"/>
  <c r="M201" i="68"/>
  <c r="N201" i="68" s="1"/>
  <c r="M95" i="79"/>
  <c r="N95" i="79" s="1"/>
  <c r="Y163" i="82"/>
  <c r="Z95" i="82"/>
  <c r="AA95" i="82" s="1"/>
  <c r="Y45" i="83"/>
  <c r="L20" i="70"/>
  <c r="M31" i="70"/>
  <c r="N31" i="70" s="1"/>
  <c r="K192" i="70"/>
  <c r="M228" i="67"/>
  <c r="N228" i="67" s="1"/>
  <c r="Z228" i="86"/>
  <c r="AA228" i="86" s="1"/>
  <c r="K37" i="46"/>
  <c r="X193" i="77"/>
  <c r="K61" i="46"/>
  <c r="X194" i="80"/>
  <c r="M228" i="68"/>
  <c r="N228" i="68" s="1"/>
  <c r="M132" i="46"/>
  <c r="N132" i="46" s="1"/>
  <c r="L206" i="30"/>
  <c r="M206" i="30"/>
  <c r="N206" i="30" s="1"/>
  <c r="M207" i="30"/>
  <c r="N207" i="30" s="1"/>
  <c r="M207" i="70"/>
  <c r="N207" i="70" s="1"/>
  <c r="M202" i="71"/>
  <c r="N202" i="71" s="1"/>
  <c r="L202" i="71"/>
  <c r="K107" i="46"/>
  <c r="Z131" i="84"/>
  <c r="AA131" i="84" s="1"/>
  <c r="M206" i="67"/>
  <c r="N206" i="67" s="1"/>
  <c r="Z228" i="77"/>
  <c r="AA228" i="77" s="1"/>
  <c r="Z95" i="86"/>
  <c r="AA95" i="86" s="1"/>
  <c r="M203" i="70"/>
  <c r="N203" i="70" s="1"/>
  <c r="Y85" i="72"/>
  <c r="M130" i="46"/>
  <c r="N130" i="46" s="1"/>
  <c r="X210" i="74"/>
  <c r="Y200" i="74" s="1"/>
  <c r="X210" i="81"/>
  <c r="Y208" i="81" s="1"/>
  <c r="M201" i="67"/>
  <c r="N201" i="67" s="1"/>
  <c r="L70" i="76"/>
  <c r="M85" i="68"/>
  <c r="N85" i="68" s="1"/>
  <c r="K106" i="68"/>
  <c r="L95" i="68" s="1"/>
  <c r="X210" i="83"/>
  <c r="Y205" i="83" s="1"/>
  <c r="M183" i="46"/>
  <c r="N183" i="46" s="1"/>
  <c r="K13" i="46"/>
  <c r="X192" i="74"/>
  <c r="X210" i="80"/>
  <c r="Y206" i="80" s="1"/>
  <c r="L70" i="71"/>
  <c r="K194" i="71"/>
  <c r="M81" i="71"/>
  <c r="N81" i="71" s="1"/>
  <c r="M204" i="67"/>
  <c r="N204" i="67" s="1"/>
  <c r="M121" i="46"/>
  <c r="N121" i="46" s="1"/>
  <c r="K106" i="30"/>
  <c r="L163" i="30" s="1"/>
  <c r="M85" i="30"/>
  <c r="N85" i="30" s="1"/>
  <c r="Z228" i="74"/>
  <c r="AA228" i="74" s="1"/>
  <c r="M131" i="46"/>
  <c r="N131" i="46" s="1"/>
  <c r="K23" i="46"/>
  <c r="X192" i="84"/>
  <c r="M205" i="70"/>
  <c r="N205" i="70" s="1"/>
  <c r="M200" i="70"/>
  <c r="N200" i="70" s="1"/>
  <c r="K210" i="70"/>
  <c r="L204" i="70" s="1"/>
  <c r="K20" i="46"/>
  <c r="X192" i="81"/>
  <c r="K45" i="46"/>
  <c r="X193" i="85"/>
  <c r="Y81" i="73"/>
  <c r="M173" i="46"/>
  <c r="N173" i="46" s="1"/>
  <c r="L60" i="68"/>
  <c r="M81" i="68"/>
  <c r="N81" i="68" s="1"/>
  <c r="K194" i="68"/>
  <c r="Y120" i="77"/>
  <c r="Z120" i="77"/>
  <c r="AA120" i="77" s="1"/>
  <c r="Y10" i="86"/>
  <c r="K25" i="46"/>
  <c r="X192" i="86"/>
  <c r="Y45" i="85"/>
  <c r="M228" i="69"/>
  <c r="N228" i="69" s="1"/>
  <c r="M95" i="69"/>
  <c r="N95" i="69" s="1"/>
  <c r="K32" i="46"/>
  <c r="X193" i="72"/>
  <c r="Z95" i="83"/>
  <c r="AA95" i="83" s="1"/>
  <c r="K65" i="46"/>
  <c r="X194" i="84"/>
  <c r="L204" i="30"/>
  <c r="M204" i="30"/>
  <c r="N204" i="30" s="1"/>
  <c r="Y56" i="77"/>
  <c r="M95" i="76"/>
  <c r="N95" i="76" s="1"/>
  <c r="M202" i="70"/>
  <c r="N202" i="70" s="1"/>
  <c r="K16" i="46"/>
  <c r="X192" i="77"/>
  <c r="L60" i="70"/>
  <c r="M81" i="70"/>
  <c r="N81" i="70" s="1"/>
  <c r="K194" i="70"/>
  <c r="Z163" i="81"/>
  <c r="AA163" i="81" s="1"/>
  <c r="M201" i="69"/>
  <c r="N201" i="69" s="1"/>
  <c r="K11" i="46"/>
  <c r="X192" i="72"/>
  <c r="M125" i="46"/>
  <c r="N125" i="46" s="1"/>
  <c r="M204" i="68"/>
  <c r="N204" i="68" s="1"/>
  <c r="L204" i="68"/>
  <c r="M120" i="46"/>
  <c r="N120" i="46" s="1"/>
  <c r="M95" i="71"/>
  <c r="N95" i="71" s="1"/>
  <c r="K67" i="46"/>
  <c r="X194" i="86"/>
  <c r="K161" i="68"/>
  <c r="M163" i="68"/>
  <c r="N163" i="68" s="1"/>
  <c r="M203" i="69"/>
  <c r="N203" i="69" s="1"/>
  <c r="M122" i="46"/>
  <c r="N122" i="46" s="1"/>
  <c r="Y20" i="84"/>
  <c r="K44" i="46"/>
  <c r="X193" i="84"/>
  <c r="M208" i="69"/>
  <c r="N208" i="69" s="1"/>
  <c r="L20" i="79"/>
  <c r="X210" i="73"/>
  <c r="Y201" i="73" s="1"/>
  <c r="L131" i="79"/>
  <c r="Z110" i="80"/>
  <c r="AA110" i="80" s="1"/>
  <c r="Y110" i="80"/>
  <c r="L205" i="30"/>
  <c r="M205" i="30"/>
  <c r="N205" i="30" s="1"/>
  <c r="L201" i="30"/>
  <c r="M201" i="30"/>
  <c r="N201" i="30" s="1"/>
  <c r="M206" i="70"/>
  <c r="N206" i="70" s="1"/>
  <c r="K106" i="69"/>
  <c r="L56" i="69" s="1"/>
  <c r="M85" i="69"/>
  <c r="N85" i="69" s="1"/>
  <c r="M180" i="46"/>
  <c r="N180" i="46" s="1"/>
  <c r="M174" i="46"/>
  <c r="N174" i="46" s="1"/>
  <c r="Y20" i="74"/>
  <c r="Z95" i="81"/>
  <c r="AA95" i="81" s="1"/>
  <c r="M182" i="46"/>
  <c r="N182" i="46" s="1"/>
  <c r="L20" i="68"/>
  <c r="K192" i="68"/>
  <c r="M31" i="68"/>
  <c r="N31" i="68" s="1"/>
  <c r="M207" i="69"/>
  <c r="N207" i="69" s="1"/>
  <c r="Y10" i="74"/>
  <c r="M172" i="46"/>
  <c r="N172" i="46" s="1"/>
  <c r="Y85" i="80"/>
  <c r="M175" i="46"/>
  <c r="N175" i="46" s="1"/>
  <c r="Z228" i="73"/>
  <c r="AA228" i="73" s="1"/>
  <c r="M203" i="67"/>
  <c r="N203" i="67" s="1"/>
  <c r="K66" i="46"/>
  <c r="X194" i="85"/>
  <c r="Y81" i="85"/>
  <c r="K64" i="46"/>
  <c r="X194" i="83"/>
  <c r="Y85" i="81"/>
  <c r="M181" i="46"/>
  <c r="N181" i="46" s="1"/>
  <c r="Z95" i="75"/>
  <c r="AA95" i="75" s="1"/>
  <c r="K160" i="71"/>
  <c r="M161" i="71"/>
  <c r="N161" i="71" s="1"/>
  <c r="Z163" i="74"/>
  <c r="AA163" i="74" s="1"/>
  <c r="Z228" i="81"/>
  <c r="AA228" i="81" s="1"/>
  <c r="K193" i="70"/>
  <c r="M56" i="70"/>
  <c r="N56" i="70" s="1"/>
  <c r="K60" i="46"/>
  <c r="K194" i="79"/>
  <c r="Z95" i="85"/>
  <c r="AA95" i="85" s="1"/>
  <c r="Z163" i="83"/>
  <c r="AA163" i="83" s="1"/>
  <c r="Y163" i="83"/>
  <c r="X210" i="84"/>
  <c r="Y203" i="84" s="1"/>
  <c r="K106" i="46"/>
  <c r="L104" i="46" s="1"/>
  <c r="Z131" i="83"/>
  <c r="AA131" i="83" s="1"/>
  <c r="K19" i="46"/>
  <c r="X192" i="80"/>
  <c r="M204" i="71"/>
  <c r="N204" i="71" s="1"/>
  <c r="L204" i="71"/>
  <c r="K193" i="71"/>
  <c r="M56" i="71"/>
  <c r="N56" i="71" s="1"/>
  <c r="K33" i="46"/>
  <c r="X193" i="73"/>
  <c r="Z95" i="84"/>
  <c r="AA95" i="84" s="1"/>
  <c r="K59" i="46"/>
  <c r="X194" i="78"/>
  <c r="Z95" i="80"/>
  <c r="AA95" i="80" s="1"/>
  <c r="Z163" i="73"/>
  <c r="AA163" i="73" s="1"/>
  <c r="Y60" i="74"/>
  <c r="M126" i="46"/>
  <c r="N126" i="46" s="1"/>
  <c r="K15" i="46"/>
  <c r="K192" i="76"/>
  <c r="Y95" i="78"/>
  <c r="Z95" i="78"/>
  <c r="AA95" i="78" s="1"/>
  <c r="K210" i="79"/>
  <c r="L208" i="79" s="1"/>
  <c r="K40" i="46"/>
  <c r="X193" i="80"/>
  <c r="K117" i="46"/>
  <c r="M118" i="46"/>
  <c r="N118" i="46" s="1"/>
  <c r="Y35" i="86"/>
  <c r="K24" i="46"/>
  <c r="X192" i="85"/>
  <c r="Z95" i="74"/>
  <c r="AA95" i="74" s="1"/>
  <c r="X210" i="77"/>
  <c r="Y208" i="77" s="1"/>
  <c r="Z95" i="73"/>
  <c r="AA95" i="73" s="1"/>
  <c r="Y60" i="86"/>
  <c r="M228" i="79"/>
  <c r="N228" i="79" s="1"/>
  <c r="M95" i="70"/>
  <c r="N95" i="70" s="1"/>
  <c r="L60" i="71"/>
  <c r="Y70" i="74"/>
  <c r="Y95" i="84"/>
  <c r="Y81" i="75"/>
  <c r="K193" i="68"/>
  <c r="M56" i="68"/>
  <c r="N56" i="68" s="1"/>
  <c r="M228" i="76"/>
  <c r="N228" i="76" s="1"/>
  <c r="Y10" i="84"/>
  <c r="L203" i="30"/>
  <c r="M203" i="30"/>
  <c r="N203" i="30" s="1"/>
  <c r="Y10" i="80"/>
  <c r="Z163" i="85"/>
  <c r="AA163" i="85" s="1"/>
  <c r="K97" i="46"/>
  <c r="Z131" i="74"/>
  <c r="AA131" i="74" s="1"/>
  <c r="M163" i="79"/>
  <c r="N163" i="79" s="1"/>
  <c r="L20" i="76"/>
  <c r="Y204" i="78" l="1"/>
  <c r="Y203" i="72"/>
  <c r="Y202" i="72"/>
  <c r="Y208" i="75"/>
  <c r="Y202" i="75"/>
  <c r="Y207" i="75"/>
  <c r="Y201" i="86"/>
  <c r="Y128" i="87"/>
  <c r="Y201" i="72"/>
  <c r="Y54" i="87"/>
  <c r="Y202" i="80"/>
  <c r="Y228" i="75"/>
  <c r="Y201" i="75"/>
  <c r="Y204" i="75"/>
  <c r="L31" i="67"/>
  <c r="Y206" i="75"/>
  <c r="L207" i="30"/>
  <c r="Y201" i="78"/>
  <c r="Y203" i="75"/>
  <c r="Y201" i="74"/>
  <c r="Y67" i="87"/>
  <c r="L206" i="68"/>
  <c r="Y95" i="80"/>
  <c r="L85" i="67"/>
  <c r="Y78" i="87"/>
  <c r="Y53" i="87"/>
  <c r="L163" i="67"/>
  <c r="L163" i="79"/>
  <c r="L208" i="71"/>
  <c r="Y56" i="80"/>
  <c r="Y205" i="80"/>
  <c r="Y79" i="87"/>
  <c r="Y77" i="87"/>
  <c r="Y26" i="87"/>
  <c r="L95" i="69"/>
  <c r="Y206" i="72"/>
  <c r="Y56" i="72"/>
  <c r="Y204" i="72"/>
  <c r="L206" i="70"/>
  <c r="Y205" i="72"/>
  <c r="L85" i="79"/>
  <c r="Y64" i="87"/>
  <c r="Y15" i="87"/>
  <c r="Y200" i="72"/>
  <c r="Y85" i="84"/>
  <c r="L81" i="68"/>
  <c r="L204" i="67"/>
  <c r="Y50" i="87"/>
  <c r="Y11" i="87"/>
  <c r="Y36" i="87"/>
  <c r="L31" i="68"/>
  <c r="Y31" i="74"/>
  <c r="Y25" i="87"/>
  <c r="L201" i="67"/>
  <c r="Y81" i="80"/>
  <c r="Y131" i="74"/>
  <c r="Y95" i="74"/>
  <c r="Y81" i="83"/>
  <c r="L204" i="76"/>
  <c r="L163" i="68"/>
  <c r="L56" i="68"/>
  <c r="Y163" i="74"/>
  <c r="L161" i="71"/>
  <c r="L206" i="67"/>
  <c r="Y46" i="87"/>
  <c r="L207" i="79"/>
  <c r="Y131" i="83"/>
  <c r="Y95" i="83"/>
  <c r="Y31" i="83"/>
  <c r="L31" i="71"/>
  <c r="Y85" i="74"/>
  <c r="L131" i="71"/>
  <c r="L202" i="70"/>
  <c r="Y207" i="80"/>
  <c r="Y49" i="87"/>
  <c r="L81" i="71"/>
  <c r="L56" i="71"/>
  <c r="Y95" i="81"/>
  <c r="Y85" i="77"/>
  <c r="L131" i="68"/>
  <c r="Y207" i="72"/>
  <c r="Y71" i="87"/>
  <c r="L202" i="79"/>
  <c r="Y85" i="73"/>
  <c r="Y63" i="87"/>
  <c r="Y206" i="74"/>
  <c r="Y24" i="87"/>
  <c r="Y202" i="74"/>
  <c r="L200" i="67"/>
  <c r="Y208" i="73"/>
  <c r="Z120" i="87"/>
  <c r="AA120" i="87" s="1"/>
  <c r="Y120" i="87"/>
  <c r="X131" i="87"/>
  <c r="Y110" i="87"/>
  <c r="Z110" i="87"/>
  <c r="AA110" i="87" s="1"/>
  <c r="X208" i="87"/>
  <c r="Y94" i="87"/>
  <c r="Z102" i="87"/>
  <c r="AA102" i="87" s="1"/>
  <c r="Y102" i="87"/>
  <c r="Y206" i="81"/>
  <c r="Y37" i="87"/>
  <c r="X201" i="87"/>
  <c r="Y87" i="87"/>
  <c r="Y91" i="87"/>
  <c r="X205" i="87"/>
  <c r="Z216" i="87"/>
  <c r="AA216" i="87" s="1"/>
  <c r="Y97" i="87"/>
  <c r="Z97" i="87"/>
  <c r="AA97" i="87" s="1"/>
  <c r="Z221" i="87"/>
  <c r="AA221" i="87" s="1"/>
  <c r="Y95" i="73"/>
  <c r="L203" i="67"/>
  <c r="Y31" i="72"/>
  <c r="L208" i="76"/>
  <c r="L207" i="68"/>
  <c r="Y81" i="74"/>
  <c r="X207" i="87"/>
  <c r="Y93" i="87"/>
  <c r="X31" i="87"/>
  <c r="Y10" i="87" s="1"/>
  <c r="Y38" i="87"/>
  <c r="Y48" i="87"/>
  <c r="Z220" i="87"/>
  <c r="AA220" i="87" s="1"/>
  <c r="Z20" i="87"/>
  <c r="AA20" i="87" s="1"/>
  <c r="Y43" i="87"/>
  <c r="X228" i="87"/>
  <c r="Z214" i="87"/>
  <c r="AA214" i="87" s="1"/>
  <c r="L228" i="76"/>
  <c r="Y208" i="83"/>
  <c r="Y56" i="73"/>
  <c r="L85" i="69"/>
  <c r="Y207" i="83"/>
  <c r="Y206" i="84"/>
  <c r="Y201" i="80"/>
  <c r="L205" i="70"/>
  <c r="Y95" i="86"/>
  <c r="L228" i="68"/>
  <c r="L205" i="79"/>
  <c r="Y200" i="75"/>
  <c r="Z223" i="87"/>
  <c r="AA223" i="87" s="1"/>
  <c r="Y44" i="87"/>
  <c r="Z104" i="87"/>
  <c r="AA104" i="87" s="1"/>
  <c r="Y104" i="87"/>
  <c r="Y51" i="87"/>
  <c r="Y47" i="87"/>
  <c r="Y66" i="87"/>
  <c r="Z224" i="87"/>
  <c r="AA224" i="87" s="1"/>
  <c r="Z219" i="87"/>
  <c r="AA219" i="87" s="1"/>
  <c r="Y200" i="73"/>
  <c r="Z70" i="87"/>
  <c r="AA70" i="87" s="1"/>
  <c r="Y41" i="87"/>
  <c r="Y73" i="87"/>
  <c r="Y65" i="87"/>
  <c r="X204" i="87"/>
  <c r="Y90" i="87"/>
  <c r="Y68" i="87"/>
  <c r="Z164" i="87"/>
  <c r="AA164" i="87" s="1"/>
  <c r="Z137" i="87"/>
  <c r="AA137" i="87" s="1"/>
  <c r="X206" i="87"/>
  <c r="Y92" i="87"/>
  <c r="Y207" i="73"/>
  <c r="Y81" i="86"/>
  <c r="Y208" i="74"/>
  <c r="Y31" i="86"/>
  <c r="Y201" i="77"/>
  <c r="L228" i="70"/>
  <c r="Y131" i="82"/>
  <c r="Y131" i="72"/>
  <c r="X203" i="87"/>
  <c r="Y89" i="87"/>
  <c r="Z218" i="87"/>
  <c r="AA218" i="87" s="1"/>
  <c r="X95" i="87"/>
  <c r="Z96" i="87"/>
  <c r="AA96" i="87" s="1"/>
  <c r="Y96" i="87"/>
  <c r="Z103" i="87"/>
  <c r="AA103" i="87" s="1"/>
  <c r="Y103" i="87"/>
  <c r="Y72" i="87"/>
  <c r="X81" i="87"/>
  <c r="L200" i="79"/>
  <c r="L31" i="76"/>
  <c r="Y163" i="73"/>
  <c r="Y207" i="81"/>
  <c r="L95" i="76"/>
  <c r="Y201" i="83"/>
  <c r="L131" i="30"/>
  <c r="L208" i="68"/>
  <c r="Z226" i="87"/>
  <c r="AA226" i="87" s="1"/>
  <c r="Z45" i="87"/>
  <c r="AA45" i="87" s="1"/>
  <c r="Z225" i="87"/>
  <c r="AA225" i="87" s="1"/>
  <c r="X56" i="87"/>
  <c r="Y35" i="87" s="1"/>
  <c r="Z215" i="87"/>
  <c r="AA215" i="87" s="1"/>
  <c r="Y200" i="84"/>
  <c r="Y228" i="81"/>
  <c r="L207" i="76"/>
  <c r="Y85" i="82"/>
  <c r="L201" i="70"/>
  <c r="L56" i="30"/>
  <c r="L208" i="70"/>
  <c r="X202" i="87"/>
  <c r="Y88" i="87"/>
  <c r="Z217" i="87"/>
  <c r="AA217" i="87" s="1"/>
  <c r="Y99" i="87"/>
  <c r="Z99" i="87"/>
  <c r="AA99" i="87" s="1"/>
  <c r="Y101" i="87"/>
  <c r="Z101" i="87"/>
  <c r="AA101" i="87" s="1"/>
  <c r="X200" i="87"/>
  <c r="X85" i="87"/>
  <c r="Y86" i="87"/>
  <c r="Z222" i="87"/>
  <c r="AA222" i="87" s="1"/>
  <c r="Y205" i="81"/>
  <c r="Y204" i="81"/>
  <c r="L206" i="76"/>
  <c r="L163" i="69"/>
  <c r="Y206" i="83"/>
  <c r="Z98" i="87"/>
  <c r="AA98" i="87" s="1"/>
  <c r="Y98" i="87"/>
  <c r="Y19" i="87"/>
  <c r="Y52" i="87"/>
  <c r="Y69" i="87"/>
  <c r="Y17" i="87"/>
  <c r="Y205" i="73"/>
  <c r="L85" i="30"/>
  <c r="Y200" i="83"/>
  <c r="Y200" i="81"/>
  <c r="Y131" i="84"/>
  <c r="L228" i="67"/>
  <c r="Y163" i="86"/>
  <c r="L56" i="79"/>
  <c r="Y95" i="77"/>
  <c r="L200" i="76"/>
  <c r="L202" i="68"/>
  <c r="Y208" i="72"/>
  <c r="Y12" i="87"/>
  <c r="Z163" i="87"/>
  <c r="AA163" i="87" s="1"/>
  <c r="Y100" i="87"/>
  <c r="Z100" i="87"/>
  <c r="AA100" i="87" s="1"/>
  <c r="Y22" i="87"/>
  <c r="X161" i="87"/>
  <c r="Y39" i="87"/>
  <c r="Y210" i="82"/>
  <c r="Y220" i="82"/>
  <c r="Y218" i="82"/>
  <c r="Y224" i="82"/>
  <c r="Y216" i="82"/>
  <c r="Y225" i="82"/>
  <c r="Y217" i="82"/>
  <c r="Y205" i="82"/>
  <c r="Y226" i="82"/>
  <c r="Y200" i="82"/>
  <c r="Y219" i="82"/>
  <c r="Y221" i="82"/>
  <c r="Y214" i="82"/>
  <c r="Y222" i="82"/>
  <c r="Y223" i="82"/>
  <c r="Y215" i="82"/>
  <c r="K77" i="46"/>
  <c r="L56" i="46" s="1"/>
  <c r="L31" i="70"/>
  <c r="L106" i="70"/>
  <c r="M106" i="70"/>
  <c r="N106" i="70" s="1"/>
  <c r="K232" i="70"/>
  <c r="K133" i="70"/>
  <c r="L138" i="70"/>
  <c r="L149" i="70"/>
  <c r="L155" i="70"/>
  <c r="L145" i="70"/>
  <c r="L148" i="70"/>
  <c r="L141" i="70"/>
  <c r="L162" i="70"/>
  <c r="L157" i="70"/>
  <c r="L172" i="70"/>
  <c r="L174" i="70"/>
  <c r="L153" i="70"/>
  <c r="L150" i="70"/>
  <c r="L173" i="70"/>
  <c r="L140" i="70"/>
  <c r="L154" i="70"/>
  <c r="L142" i="70"/>
  <c r="L166" i="70"/>
  <c r="L175" i="70"/>
  <c r="L156" i="70"/>
  <c r="L158" i="70"/>
  <c r="L146" i="70"/>
  <c r="L143" i="70"/>
  <c r="L144" i="70"/>
  <c r="L139" i="70"/>
  <c r="L147" i="70"/>
  <c r="L165" i="70"/>
  <c r="L164" i="70"/>
  <c r="Z161" i="82"/>
  <c r="AA161" i="82" s="1"/>
  <c r="Y161" i="82"/>
  <c r="M193" i="30"/>
  <c r="N193" i="30" s="1"/>
  <c r="K196" i="69"/>
  <c r="L194" i="69" s="1"/>
  <c r="M192" i="69"/>
  <c r="N192" i="69" s="1"/>
  <c r="Z161" i="84"/>
  <c r="AA161" i="84" s="1"/>
  <c r="Y161" i="84"/>
  <c r="L105" i="46"/>
  <c r="M105" i="46"/>
  <c r="N105" i="46" s="1"/>
  <c r="Y207" i="82"/>
  <c r="L81" i="69"/>
  <c r="Y202" i="84"/>
  <c r="L210" i="68"/>
  <c r="M210" i="68"/>
  <c r="N210" i="68" s="1"/>
  <c r="L225" i="68"/>
  <c r="L216" i="68"/>
  <c r="L224" i="68"/>
  <c r="L219" i="68"/>
  <c r="L221" i="68"/>
  <c r="L218" i="68"/>
  <c r="L222" i="68"/>
  <c r="L217" i="68"/>
  <c r="L215" i="68"/>
  <c r="L223" i="68"/>
  <c r="L214" i="68"/>
  <c r="L226" i="68"/>
  <c r="L220" i="68"/>
  <c r="Y202" i="77"/>
  <c r="Z161" i="85"/>
  <c r="AA161" i="85" s="1"/>
  <c r="Y161" i="85"/>
  <c r="K87" i="46"/>
  <c r="L24" i="46" s="1"/>
  <c r="Y95" i="85"/>
  <c r="L56" i="70"/>
  <c r="Y203" i="82"/>
  <c r="L81" i="79"/>
  <c r="K232" i="79"/>
  <c r="L106" i="79"/>
  <c r="L133" i="79"/>
  <c r="L138" i="79"/>
  <c r="L155" i="79"/>
  <c r="L165" i="79"/>
  <c r="L166" i="79"/>
  <c r="L142" i="79"/>
  <c r="L153" i="79"/>
  <c r="L174" i="79"/>
  <c r="L145" i="79"/>
  <c r="L146" i="79"/>
  <c r="L162" i="79"/>
  <c r="L157" i="79"/>
  <c r="L149" i="79"/>
  <c r="L148" i="79"/>
  <c r="L143" i="79"/>
  <c r="L141" i="79"/>
  <c r="L147" i="79"/>
  <c r="L158" i="79"/>
  <c r="L173" i="79"/>
  <c r="L156" i="79"/>
  <c r="L154" i="79"/>
  <c r="L175" i="79"/>
  <c r="L172" i="79"/>
  <c r="L150" i="79"/>
  <c r="L144" i="79"/>
  <c r="L139" i="79"/>
  <c r="L140" i="79"/>
  <c r="L164" i="79"/>
  <c r="Y208" i="84"/>
  <c r="K83" i="46"/>
  <c r="Y228" i="83"/>
  <c r="Y210" i="83"/>
  <c r="Y215" i="83"/>
  <c r="Y218" i="83"/>
  <c r="Y222" i="83"/>
  <c r="Y221" i="83"/>
  <c r="Y217" i="83"/>
  <c r="Y223" i="83"/>
  <c r="Y214" i="83"/>
  <c r="Y226" i="83"/>
  <c r="Y219" i="83"/>
  <c r="Y216" i="83"/>
  <c r="Y225" i="83"/>
  <c r="Y220" i="83"/>
  <c r="Y224" i="83"/>
  <c r="Y81" i="72"/>
  <c r="X232" i="72"/>
  <c r="Y106" i="72"/>
  <c r="Y133" i="72"/>
  <c r="Y148" i="72"/>
  <c r="Y149" i="72"/>
  <c r="Y174" i="72"/>
  <c r="Y158" i="72"/>
  <c r="Y165" i="72"/>
  <c r="Y155" i="72"/>
  <c r="Y154" i="72"/>
  <c r="Y162" i="72"/>
  <c r="Y143" i="72"/>
  <c r="Y138" i="72"/>
  <c r="Y150" i="72"/>
  <c r="Y166" i="72"/>
  <c r="Y175" i="72"/>
  <c r="Y145" i="72"/>
  <c r="Y153" i="72"/>
  <c r="Y142" i="72"/>
  <c r="Y172" i="72"/>
  <c r="Y156" i="72"/>
  <c r="Y147" i="72"/>
  <c r="Y140" i="72"/>
  <c r="Y139" i="72"/>
  <c r="Y157" i="72"/>
  <c r="Y173" i="72"/>
  <c r="Y141" i="72"/>
  <c r="Y146" i="72"/>
  <c r="Y144" i="72"/>
  <c r="Y164" i="72"/>
  <c r="L107" i="46"/>
  <c r="M107" i="46"/>
  <c r="N107" i="46" s="1"/>
  <c r="Y228" i="86"/>
  <c r="Y95" i="82"/>
  <c r="Y200" i="78"/>
  <c r="Y206" i="86"/>
  <c r="L217" i="67"/>
  <c r="L210" i="67"/>
  <c r="M210" i="67"/>
  <c r="N210" i="67" s="1"/>
  <c r="L221" i="67"/>
  <c r="L220" i="67"/>
  <c r="L216" i="67"/>
  <c r="L215" i="67"/>
  <c r="L224" i="67"/>
  <c r="L226" i="67"/>
  <c r="L214" i="67"/>
  <c r="L222" i="67"/>
  <c r="L225" i="67"/>
  <c r="L223" i="67"/>
  <c r="L219" i="67"/>
  <c r="L218" i="67"/>
  <c r="M192" i="67"/>
  <c r="N192" i="67" s="1"/>
  <c r="K196" i="67"/>
  <c r="L192" i="67" s="1"/>
  <c r="L85" i="76"/>
  <c r="Y163" i="84"/>
  <c r="M161" i="76"/>
  <c r="N161" i="76" s="1"/>
  <c r="L161" i="76"/>
  <c r="L81" i="67"/>
  <c r="K133" i="67"/>
  <c r="K232" i="67"/>
  <c r="L106" i="67"/>
  <c r="M106" i="67"/>
  <c r="N106" i="67" s="1"/>
  <c r="L166" i="67"/>
  <c r="L165" i="67"/>
  <c r="L157" i="67"/>
  <c r="L158" i="67"/>
  <c r="L155" i="67"/>
  <c r="L143" i="67"/>
  <c r="L154" i="67"/>
  <c r="L142" i="67"/>
  <c r="L147" i="67"/>
  <c r="L149" i="67"/>
  <c r="L140" i="67"/>
  <c r="L141" i="67"/>
  <c r="L144" i="67"/>
  <c r="L138" i="67"/>
  <c r="L164" i="67"/>
  <c r="L162" i="67"/>
  <c r="L150" i="67"/>
  <c r="L148" i="67"/>
  <c r="L173" i="67"/>
  <c r="L145" i="67"/>
  <c r="L175" i="67"/>
  <c r="L174" i="67"/>
  <c r="L156" i="67"/>
  <c r="L153" i="67"/>
  <c r="L146" i="67"/>
  <c r="L172" i="67"/>
  <c r="L139" i="67"/>
  <c r="Y31" i="73"/>
  <c r="L95" i="46"/>
  <c r="M95" i="46"/>
  <c r="N95" i="46" s="1"/>
  <c r="K160" i="30"/>
  <c r="L161" i="30"/>
  <c r="M161" i="30"/>
  <c r="N161" i="30" s="1"/>
  <c r="L56" i="67"/>
  <c r="Y131" i="85"/>
  <c r="K160" i="69"/>
  <c r="M161" i="69"/>
  <c r="N161" i="69" s="1"/>
  <c r="L161" i="69"/>
  <c r="Y131" i="75"/>
  <c r="Y106" i="75"/>
  <c r="X232" i="75"/>
  <c r="Y133" i="75"/>
  <c r="Y165" i="75"/>
  <c r="Y156" i="75"/>
  <c r="Y138" i="75"/>
  <c r="Y143" i="75"/>
  <c r="Y174" i="75"/>
  <c r="Y146" i="75"/>
  <c r="Y145" i="75"/>
  <c r="Y166" i="75"/>
  <c r="Y157" i="75"/>
  <c r="Y139" i="75"/>
  <c r="Y173" i="75"/>
  <c r="Y140" i="75"/>
  <c r="Y149" i="75"/>
  <c r="Y144" i="75"/>
  <c r="Y172" i="75"/>
  <c r="Y141" i="75"/>
  <c r="Y154" i="75"/>
  <c r="Y162" i="75"/>
  <c r="Y158" i="75"/>
  <c r="Y142" i="75"/>
  <c r="Y153" i="75"/>
  <c r="Y155" i="75"/>
  <c r="Y175" i="75"/>
  <c r="Y148" i="75"/>
  <c r="Y150" i="75"/>
  <c r="Y147" i="75"/>
  <c r="Y164" i="75"/>
  <c r="K135" i="71"/>
  <c r="M160" i="71"/>
  <c r="N160" i="71" s="1"/>
  <c r="Y205" i="86"/>
  <c r="Y204" i="85"/>
  <c r="L201" i="79"/>
  <c r="L210" i="79"/>
  <c r="L217" i="79"/>
  <c r="L214" i="79"/>
  <c r="L226" i="79"/>
  <c r="L220" i="79"/>
  <c r="L224" i="79"/>
  <c r="L222" i="79"/>
  <c r="L221" i="79"/>
  <c r="L218" i="79"/>
  <c r="L216" i="79"/>
  <c r="L219" i="79"/>
  <c r="L223" i="79"/>
  <c r="L225" i="79"/>
  <c r="L215" i="79"/>
  <c r="Y106" i="78"/>
  <c r="X232" i="78"/>
  <c r="Y172" i="78"/>
  <c r="Y143" i="78"/>
  <c r="Y155" i="78"/>
  <c r="Y139" i="78"/>
  <c r="Y149" i="78"/>
  <c r="Y165" i="78"/>
  <c r="Y146" i="78"/>
  <c r="Y174" i="78"/>
  <c r="Y145" i="78"/>
  <c r="Y144" i="78"/>
  <c r="Y173" i="78"/>
  <c r="Y141" i="78"/>
  <c r="Y153" i="78"/>
  <c r="Y166" i="78"/>
  <c r="Y138" i="78"/>
  <c r="Y157" i="78"/>
  <c r="Y142" i="78"/>
  <c r="Y140" i="78"/>
  <c r="Y156" i="78"/>
  <c r="Y162" i="78"/>
  <c r="Y158" i="78"/>
  <c r="Y150" i="78"/>
  <c r="Y154" i="78"/>
  <c r="Y147" i="78"/>
  <c r="Y148" i="78"/>
  <c r="Y175" i="78"/>
  <c r="Y164" i="78"/>
  <c r="X196" i="80"/>
  <c r="Y192" i="80" s="1"/>
  <c r="Z161" i="83"/>
  <c r="AA161" i="83" s="1"/>
  <c r="Y161" i="83"/>
  <c r="L208" i="69"/>
  <c r="X196" i="86"/>
  <c r="Y192" i="86" s="1"/>
  <c r="L200" i="70"/>
  <c r="M210" i="70"/>
  <c r="N210" i="70" s="1"/>
  <c r="L210" i="70"/>
  <c r="L215" i="70"/>
  <c r="L220" i="70"/>
  <c r="L226" i="70"/>
  <c r="L216" i="70"/>
  <c r="L222" i="70"/>
  <c r="L221" i="70"/>
  <c r="L218" i="70"/>
  <c r="L217" i="70"/>
  <c r="L224" i="70"/>
  <c r="L225" i="70"/>
  <c r="L214" i="70"/>
  <c r="L223" i="70"/>
  <c r="L219" i="70"/>
  <c r="Y200" i="80"/>
  <c r="Y210" i="80"/>
  <c r="Y217" i="80"/>
  <c r="Y225" i="80"/>
  <c r="Y221" i="80"/>
  <c r="Y222" i="80"/>
  <c r="Y219" i="80"/>
  <c r="Y223" i="80"/>
  <c r="Y215" i="80"/>
  <c r="Y224" i="80"/>
  <c r="Y220" i="80"/>
  <c r="Y214" i="80"/>
  <c r="Y226" i="80"/>
  <c r="Y218" i="80"/>
  <c r="Y216" i="80"/>
  <c r="Y204" i="74"/>
  <c r="Y210" i="74"/>
  <c r="Y215" i="74"/>
  <c r="Y220" i="74"/>
  <c r="Y222" i="74"/>
  <c r="Y225" i="74"/>
  <c r="Y216" i="74"/>
  <c r="Y226" i="74"/>
  <c r="Y214" i="74"/>
  <c r="Y221" i="74"/>
  <c r="Y223" i="74"/>
  <c r="Y224" i="74"/>
  <c r="Y219" i="74"/>
  <c r="Y217" i="74"/>
  <c r="Y218" i="74"/>
  <c r="Y208" i="82"/>
  <c r="X232" i="82"/>
  <c r="Y133" i="82"/>
  <c r="Y106" i="82"/>
  <c r="Y166" i="82"/>
  <c r="Y148" i="82"/>
  <c r="Y139" i="82"/>
  <c r="Y173" i="82"/>
  <c r="Y150" i="82"/>
  <c r="Y145" i="82"/>
  <c r="Y146" i="82"/>
  <c r="Y147" i="82"/>
  <c r="Y140" i="82"/>
  <c r="Y154" i="82"/>
  <c r="Y153" i="82"/>
  <c r="Y143" i="82"/>
  <c r="Y165" i="82"/>
  <c r="Y174" i="82"/>
  <c r="Y175" i="82"/>
  <c r="Y142" i="82"/>
  <c r="Y149" i="82"/>
  <c r="Y138" i="82"/>
  <c r="Y144" i="82"/>
  <c r="Y156" i="82"/>
  <c r="Y155" i="82"/>
  <c r="Y162" i="82"/>
  <c r="Y172" i="82"/>
  <c r="Y157" i="82"/>
  <c r="Y158" i="82"/>
  <c r="Y141" i="82"/>
  <c r="Y81" i="82"/>
  <c r="Y164" i="82"/>
  <c r="Y56" i="82"/>
  <c r="M169" i="46"/>
  <c r="Y207" i="74"/>
  <c r="Y208" i="80"/>
  <c r="Z161" i="86"/>
  <c r="AA161" i="86" s="1"/>
  <c r="Y161" i="86"/>
  <c r="L206" i="69"/>
  <c r="L99" i="46"/>
  <c r="M99" i="46"/>
  <c r="N99" i="46" s="1"/>
  <c r="Y204" i="73"/>
  <c r="L206" i="79"/>
  <c r="Y205" i="85"/>
  <c r="L102" i="46"/>
  <c r="M102" i="46"/>
  <c r="N102" i="46" s="1"/>
  <c r="M192" i="71"/>
  <c r="N192" i="71" s="1"/>
  <c r="K196" i="71"/>
  <c r="L193" i="71" s="1"/>
  <c r="M194" i="69"/>
  <c r="N194" i="69" s="1"/>
  <c r="Y210" i="75"/>
  <c r="Y223" i="75"/>
  <c r="Y217" i="75"/>
  <c r="Y224" i="75"/>
  <c r="Y218" i="75"/>
  <c r="Y222" i="75"/>
  <c r="Y219" i="75"/>
  <c r="Y221" i="75"/>
  <c r="Y225" i="75"/>
  <c r="Y216" i="75"/>
  <c r="Y215" i="75"/>
  <c r="Y214" i="75"/>
  <c r="Y220" i="75"/>
  <c r="Y226" i="75"/>
  <c r="Y202" i="82"/>
  <c r="L200" i="71"/>
  <c r="L210" i="71"/>
  <c r="M210" i="71"/>
  <c r="N210" i="71" s="1"/>
  <c r="L221" i="71"/>
  <c r="L215" i="71"/>
  <c r="L223" i="71"/>
  <c r="L216" i="71"/>
  <c r="L226" i="71"/>
  <c r="L225" i="71"/>
  <c r="L218" i="71"/>
  <c r="L217" i="71"/>
  <c r="L222" i="71"/>
  <c r="L219" i="71"/>
  <c r="L224" i="71"/>
  <c r="L220" i="71"/>
  <c r="L214" i="71"/>
  <c r="Y200" i="77"/>
  <c r="Y210" i="77"/>
  <c r="Y224" i="77"/>
  <c r="Y219" i="77"/>
  <c r="Y226" i="77"/>
  <c r="Y223" i="77"/>
  <c r="Y217" i="77"/>
  <c r="Y220" i="77"/>
  <c r="Y218" i="77"/>
  <c r="Y225" i="77"/>
  <c r="Y216" i="77"/>
  <c r="Y214" i="77"/>
  <c r="Y221" i="77"/>
  <c r="Y222" i="77"/>
  <c r="Y215" i="77"/>
  <c r="K196" i="76"/>
  <c r="L192" i="76" s="1"/>
  <c r="Z161" i="73"/>
  <c r="AA161" i="73" s="1"/>
  <c r="Y161" i="73"/>
  <c r="M193" i="70"/>
  <c r="N193" i="70" s="1"/>
  <c r="Y81" i="81"/>
  <c r="X232" i="81"/>
  <c r="Y106" i="81"/>
  <c r="Y166" i="81"/>
  <c r="Y165" i="81"/>
  <c r="Y146" i="81"/>
  <c r="Y148" i="81"/>
  <c r="Y142" i="81"/>
  <c r="Y158" i="81"/>
  <c r="Y143" i="81"/>
  <c r="Y145" i="81"/>
  <c r="Y147" i="81"/>
  <c r="Y153" i="81"/>
  <c r="Y164" i="81"/>
  <c r="Y162" i="81"/>
  <c r="Y173" i="81"/>
  <c r="Y156" i="81"/>
  <c r="Y174" i="81"/>
  <c r="Y140" i="81"/>
  <c r="Y172" i="81"/>
  <c r="Y141" i="81"/>
  <c r="Y150" i="81"/>
  <c r="Y157" i="81"/>
  <c r="Y154" i="81"/>
  <c r="Y139" i="81"/>
  <c r="Y175" i="81"/>
  <c r="Y149" i="81"/>
  <c r="Y144" i="81"/>
  <c r="Y138" i="81"/>
  <c r="Y155" i="81"/>
  <c r="Y131" i="81"/>
  <c r="L203" i="69"/>
  <c r="Y163" i="81"/>
  <c r="Y201" i="85"/>
  <c r="Y206" i="73"/>
  <c r="Y210" i="78"/>
  <c r="Y214" i="78"/>
  <c r="Y219" i="78"/>
  <c r="Y215" i="78"/>
  <c r="Y223" i="78"/>
  <c r="Y218" i="78"/>
  <c r="Y220" i="78"/>
  <c r="Y222" i="78"/>
  <c r="Y225" i="78"/>
  <c r="Y224" i="78"/>
  <c r="Y216" i="78"/>
  <c r="Y221" i="78"/>
  <c r="Y226" i="78"/>
  <c r="Y217" i="78"/>
  <c r="Y206" i="85"/>
  <c r="L31" i="30"/>
  <c r="K80" i="46"/>
  <c r="L21" i="46" s="1"/>
  <c r="Y203" i="74"/>
  <c r="L81" i="30"/>
  <c r="L131" i="76"/>
  <c r="K232" i="76"/>
  <c r="L106" i="76"/>
  <c r="L150" i="76"/>
  <c r="L144" i="76"/>
  <c r="L148" i="76"/>
  <c r="L139" i="76"/>
  <c r="L162" i="76"/>
  <c r="L156" i="76"/>
  <c r="L138" i="76"/>
  <c r="L158" i="76"/>
  <c r="L147" i="76"/>
  <c r="L142" i="76"/>
  <c r="L174" i="76"/>
  <c r="L157" i="76"/>
  <c r="L140" i="76"/>
  <c r="L155" i="76"/>
  <c r="L173" i="76"/>
  <c r="L145" i="76"/>
  <c r="L172" i="76"/>
  <c r="L141" i="76"/>
  <c r="L149" i="76"/>
  <c r="L143" i="76"/>
  <c r="L146" i="76"/>
  <c r="L154" i="76"/>
  <c r="L153" i="76"/>
  <c r="L165" i="76"/>
  <c r="L175" i="76"/>
  <c r="L166" i="76"/>
  <c r="L164" i="76"/>
  <c r="Y56" i="75"/>
  <c r="Y202" i="83"/>
  <c r="Y207" i="77"/>
  <c r="Y85" i="78"/>
  <c r="Y95" i="72"/>
  <c r="X196" i="73"/>
  <c r="Y192" i="73" s="1"/>
  <c r="L208" i="30"/>
  <c r="L210" i="30"/>
  <c r="M210" i="30"/>
  <c r="N210" i="30" s="1"/>
  <c r="L217" i="30"/>
  <c r="L223" i="30"/>
  <c r="L226" i="30"/>
  <c r="L216" i="30"/>
  <c r="L222" i="30"/>
  <c r="L218" i="30"/>
  <c r="L225" i="30"/>
  <c r="L224" i="30"/>
  <c r="L220" i="30"/>
  <c r="L215" i="30"/>
  <c r="L219" i="30"/>
  <c r="L214" i="30"/>
  <c r="L221" i="30"/>
  <c r="Y204" i="80"/>
  <c r="Z161" i="77"/>
  <c r="AA161" i="77" s="1"/>
  <c r="Y161" i="77"/>
  <c r="M193" i="67"/>
  <c r="N193" i="67" s="1"/>
  <c r="L202" i="30"/>
  <c r="Y203" i="78"/>
  <c r="L108" i="46"/>
  <c r="M108" i="46"/>
  <c r="N108" i="46" s="1"/>
  <c r="Y203" i="80"/>
  <c r="L202" i="76"/>
  <c r="M117" i="46"/>
  <c r="N117" i="46" s="1"/>
  <c r="M210" i="69"/>
  <c r="N210" i="69" s="1"/>
  <c r="L210" i="69"/>
  <c r="L226" i="69"/>
  <c r="L224" i="69"/>
  <c r="L216" i="69"/>
  <c r="L215" i="69"/>
  <c r="L225" i="69"/>
  <c r="L214" i="69"/>
  <c r="L219" i="69"/>
  <c r="L221" i="69"/>
  <c r="L222" i="69"/>
  <c r="L220" i="69"/>
  <c r="L217" i="69"/>
  <c r="L223" i="69"/>
  <c r="L218" i="69"/>
  <c r="M193" i="69"/>
  <c r="N193" i="69" s="1"/>
  <c r="Y202" i="86"/>
  <c r="Y210" i="86"/>
  <c r="Y225" i="86"/>
  <c r="Y221" i="86"/>
  <c r="Y226" i="86"/>
  <c r="Y220" i="86"/>
  <c r="Y219" i="86"/>
  <c r="Y224" i="86"/>
  <c r="Y215" i="86"/>
  <c r="Y214" i="86"/>
  <c r="Y223" i="86"/>
  <c r="Y217" i="86"/>
  <c r="Y222" i="86"/>
  <c r="Y216" i="86"/>
  <c r="Y218" i="86"/>
  <c r="X196" i="85"/>
  <c r="Y194" i="85" s="1"/>
  <c r="Y205" i="84"/>
  <c r="Y210" i="84"/>
  <c r="Y220" i="84"/>
  <c r="Y214" i="84"/>
  <c r="Y225" i="84"/>
  <c r="Y217" i="84"/>
  <c r="Y224" i="84"/>
  <c r="Y219" i="84"/>
  <c r="Y218" i="84"/>
  <c r="Y221" i="84"/>
  <c r="Y223" i="84"/>
  <c r="Y216" i="84"/>
  <c r="Y222" i="84"/>
  <c r="Y215" i="84"/>
  <c r="Y226" i="84"/>
  <c r="K86" i="46"/>
  <c r="L97" i="46"/>
  <c r="M97" i="46"/>
  <c r="N97" i="46" s="1"/>
  <c r="Y81" i="78"/>
  <c r="K82" i="46"/>
  <c r="Y31" i="80"/>
  <c r="X232" i="80"/>
  <c r="Y106" i="80"/>
  <c r="Y166" i="80"/>
  <c r="Y144" i="80"/>
  <c r="Y147" i="80"/>
  <c r="Y153" i="80"/>
  <c r="Y146" i="80"/>
  <c r="Y175" i="80"/>
  <c r="Y138" i="80"/>
  <c r="Y172" i="80"/>
  <c r="Y158" i="80"/>
  <c r="Y155" i="80"/>
  <c r="Y154" i="80"/>
  <c r="Y156" i="80"/>
  <c r="Y173" i="80"/>
  <c r="Y162" i="80"/>
  <c r="Y145" i="80"/>
  <c r="Y140" i="80"/>
  <c r="Y143" i="80"/>
  <c r="Y149" i="80"/>
  <c r="Y157" i="80"/>
  <c r="Y142" i="80"/>
  <c r="Y148" i="80"/>
  <c r="Y165" i="80"/>
  <c r="Y150" i="80"/>
  <c r="Y141" i="80"/>
  <c r="Y174" i="80"/>
  <c r="Y139" i="80"/>
  <c r="Y164" i="80"/>
  <c r="L207" i="69"/>
  <c r="Y208" i="86"/>
  <c r="K31" i="46"/>
  <c r="K88" i="46"/>
  <c r="L46" i="46" s="1"/>
  <c r="X196" i="74"/>
  <c r="Y204" i="84"/>
  <c r="L203" i="70"/>
  <c r="L204" i="79"/>
  <c r="L95" i="79"/>
  <c r="K196" i="30"/>
  <c r="L192" i="30" s="1"/>
  <c r="M192" i="30"/>
  <c r="N192" i="30" s="1"/>
  <c r="Y31" i="78"/>
  <c r="M194" i="30"/>
  <c r="N194" i="30" s="1"/>
  <c r="K75" i="46"/>
  <c r="L33" i="46" s="1"/>
  <c r="L208" i="67"/>
  <c r="Y204" i="86"/>
  <c r="Y228" i="85"/>
  <c r="L98" i="46"/>
  <c r="M98" i="46"/>
  <c r="N98" i="46" s="1"/>
  <c r="Y207" i="78"/>
  <c r="Y163" i="77"/>
  <c r="Y208" i="78"/>
  <c r="L205" i="67"/>
  <c r="M193" i="68"/>
  <c r="N193" i="68" s="1"/>
  <c r="Y56" i="84"/>
  <c r="X232" i="84"/>
  <c r="Y106" i="84"/>
  <c r="Y133" i="84"/>
  <c r="Y139" i="84"/>
  <c r="Y166" i="84"/>
  <c r="Y162" i="84"/>
  <c r="Y165" i="84"/>
  <c r="Y173" i="84"/>
  <c r="Y138" i="84"/>
  <c r="Y143" i="84"/>
  <c r="Y144" i="84"/>
  <c r="Y155" i="84"/>
  <c r="Y142" i="84"/>
  <c r="Y141" i="84"/>
  <c r="Y157" i="84"/>
  <c r="Y174" i="84"/>
  <c r="Y158" i="84"/>
  <c r="Y156" i="84"/>
  <c r="Y150" i="84"/>
  <c r="Y153" i="84"/>
  <c r="Y146" i="84"/>
  <c r="Y172" i="84"/>
  <c r="Y147" i="84"/>
  <c r="Y154" i="84"/>
  <c r="Y145" i="84"/>
  <c r="Y175" i="84"/>
  <c r="Y148" i="84"/>
  <c r="Y140" i="84"/>
  <c r="Y149" i="84"/>
  <c r="Y164" i="84"/>
  <c r="K78" i="46"/>
  <c r="L36" i="46" s="1"/>
  <c r="Z161" i="74"/>
  <c r="AA161" i="74" s="1"/>
  <c r="Y161" i="74"/>
  <c r="Y207" i="85"/>
  <c r="M192" i="68"/>
  <c r="N192" i="68" s="1"/>
  <c r="K196" i="68"/>
  <c r="L192" i="68" s="1"/>
  <c r="Z161" i="81"/>
  <c r="AA161" i="81" s="1"/>
  <c r="Y161" i="81"/>
  <c r="M194" i="68"/>
  <c r="N194" i="68" s="1"/>
  <c r="Y228" i="74"/>
  <c r="Y207" i="84"/>
  <c r="X196" i="78"/>
  <c r="Y193" i="78" s="1"/>
  <c r="L131" i="70"/>
  <c r="Y202" i="73"/>
  <c r="K52" i="46"/>
  <c r="L202" i="69"/>
  <c r="M161" i="70"/>
  <c r="N161" i="70" s="1"/>
  <c r="K160" i="70"/>
  <c r="L161" i="70"/>
  <c r="Y56" i="78"/>
  <c r="Y204" i="83"/>
  <c r="Z161" i="75"/>
  <c r="AA161" i="75" s="1"/>
  <c r="Y161" i="75"/>
  <c r="Y205" i="77"/>
  <c r="Z161" i="80"/>
  <c r="AA161" i="80" s="1"/>
  <c r="Y161" i="80"/>
  <c r="Y205" i="78"/>
  <c r="Y85" i="83"/>
  <c r="X232" i="83"/>
  <c r="Y106" i="83"/>
  <c r="Y133" i="83"/>
  <c r="Y140" i="83"/>
  <c r="Y143" i="83"/>
  <c r="Y166" i="83"/>
  <c r="Y174" i="83"/>
  <c r="Y146" i="83"/>
  <c r="Y158" i="83"/>
  <c r="Y173" i="83"/>
  <c r="Y154" i="83"/>
  <c r="Y162" i="83"/>
  <c r="Y148" i="83"/>
  <c r="Y157" i="83"/>
  <c r="Y175" i="83"/>
  <c r="Y142" i="83"/>
  <c r="Y145" i="83"/>
  <c r="Y172" i="83"/>
  <c r="Y156" i="83"/>
  <c r="Y150" i="83"/>
  <c r="Y139" i="83"/>
  <c r="Y144" i="83"/>
  <c r="Y165" i="83"/>
  <c r="Y141" i="83"/>
  <c r="Y155" i="83"/>
  <c r="Y149" i="83"/>
  <c r="Y147" i="83"/>
  <c r="Y153" i="83"/>
  <c r="Y138" i="83"/>
  <c r="Y164" i="83"/>
  <c r="Y131" i="77"/>
  <c r="M161" i="68"/>
  <c r="N161" i="68" s="1"/>
  <c r="K160" i="68"/>
  <c r="L161" i="68"/>
  <c r="X196" i="84"/>
  <c r="Y193" i="84" s="1"/>
  <c r="M161" i="67"/>
  <c r="N161" i="67" s="1"/>
  <c r="K160" i="67"/>
  <c r="L161" i="67"/>
  <c r="L160" i="67" s="1"/>
  <c r="Y207" i="86"/>
  <c r="M193" i="71"/>
  <c r="N193" i="71" s="1"/>
  <c r="K103" i="46"/>
  <c r="Z131" i="80"/>
  <c r="AA131" i="80" s="1"/>
  <c r="Y131" i="80"/>
  <c r="Y210" i="73"/>
  <c r="Y226" i="73"/>
  <c r="Y214" i="73"/>
  <c r="Y218" i="73"/>
  <c r="Y215" i="73"/>
  <c r="Y221" i="73"/>
  <c r="Y223" i="73"/>
  <c r="Y224" i="73"/>
  <c r="Y225" i="73"/>
  <c r="Y222" i="73"/>
  <c r="Y219" i="73"/>
  <c r="Y220" i="73"/>
  <c r="Y217" i="73"/>
  <c r="Y216" i="73"/>
  <c r="Y204" i="82"/>
  <c r="Y81" i="84"/>
  <c r="Y203" i="73"/>
  <c r="X232" i="73"/>
  <c r="Y106" i="73"/>
  <c r="Y138" i="73"/>
  <c r="Y143" i="73"/>
  <c r="Y175" i="73"/>
  <c r="Y153" i="73"/>
  <c r="Y157" i="73"/>
  <c r="Y139" i="73"/>
  <c r="Y155" i="73"/>
  <c r="Y174" i="73"/>
  <c r="Y141" i="73"/>
  <c r="Y158" i="73"/>
  <c r="Y146" i="73"/>
  <c r="Y162" i="73"/>
  <c r="Y147" i="73"/>
  <c r="Y156" i="73"/>
  <c r="Y142" i="73"/>
  <c r="Y154" i="73"/>
  <c r="Y165" i="73"/>
  <c r="Y150" i="73"/>
  <c r="Y149" i="73"/>
  <c r="Y172" i="73"/>
  <c r="Y145" i="73"/>
  <c r="Y144" i="73"/>
  <c r="Y173" i="73"/>
  <c r="Y166" i="73"/>
  <c r="Y140" i="73"/>
  <c r="Y148" i="73"/>
  <c r="Y164" i="73"/>
  <c r="L95" i="30"/>
  <c r="K133" i="30"/>
  <c r="L106" i="30"/>
  <c r="K232" i="30"/>
  <c r="M106" i="30"/>
  <c r="N106" i="30" s="1"/>
  <c r="L153" i="30"/>
  <c r="L156" i="30"/>
  <c r="L144" i="30"/>
  <c r="L162" i="30"/>
  <c r="L141" i="30"/>
  <c r="L138" i="30"/>
  <c r="L157" i="30"/>
  <c r="L140" i="30"/>
  <c r="L143" i="30"/>
  <c r="L165" i="30"/>
  <c r="L175" i="30"/>
  <c r="L148" i="30"/>
  <c r="L150" i="30"/>
  <c r="L155" i="30"/>
  <c r="L158" i="30"/>
  <c r="L146" i="30"/>
  <c r="L173" i="30"/>
  <c r="L149" i="30"/>
  <c r="L139" i="30"/>
  <c r="L147" i="30"/>
  <c r="L172" i="30"/>
  <c r="L142" i="30"/>
  <c r="L154" i="30"/>
  <c r="L145" i="30"/>
  <c r="L166" i="30"/>
  <c r="L174" i="30"/>
  <c r="L164" i="30"/>
  <c r="M194" i="71"/>
  <c r="N194" i="71" s="1"/>
  <c r="Y203" i="81"/>
  <c r="Y210" i="81"/>
  <c r="Y222" i="81"/>
  <c r="Y214" i="81"/>
  <c r="Y215" i="81"/>
  <c r="Y224" i="81"/>
  <c r="Y220" i="81"/>
  <c r="Y217" i="81"/>
  <c r="Y226" i="81"/>
  <c r="Y218" i="81"/>
  <c r="Y225" i="81"/>
  <c r="Y216" i="81"/>
  <c r="Y221" i="81"/>
  <c r="Y223" i="81"/>
  <c r="Y219" i="81"/>
  <c r="Y228" i="77"/>
  <c r="L207" i="70"/>
  <c r="M192" i="70"/>
  <c r="N192" i="70" s="1"/>
  <c r="K196" i="70"/>
  <c r="L192" i="70" s="1"/>
  <c r="L203" i="79"/>
  <c r="L204" i="69"/>
  <c r="Y131" i="78"/>
  <c r="L31" i="79"/>
  <c r="Y131" i="73"/>
  <c r="Y228" i="84"/>
  <c r="Y228" i="78"/>
  <c r="L163" i="70"/>
  <c r="Y163" i="78"/>
  <c r="K85" i="46"/>
  <c r="L85" i="71"/>
  <c r="K232" i="71"/>
  <c r="M106" i="71"/>
  <c r="N106" i="71" s="1"/>
  <c r="L106" i="71"/>
  <c r="K133" i="71"/>
  <c r="L166" i="71"/>
  <c r="L155" i="71"/>
  <c r="L140" i="71"/>
  <c r="L149" i="71"/>
  <c r="L145" i="71"/>
  <c r="L147" i="71"/>
  <c r="L154" i="71"/>
  <c r="L173" i="71"/>
  <c r="L144" i="71"/>
  <c r="L162" i="71"/>
  <c r="L141" i="71"/>
  <c r="L158" i="71"/>
  <c r="L172" i="71"/>
  <c r="L139" i="71"/>
  <c r="L138" i="71"/>
  <c r="L143" i="71"/>
  <c r="L150" i="71"/>
  <c r="L165" i="71"/>
  <c r="L146" i="71"/>
  <c r="L175" i="71"/>
  <c r="L174" i="71"/>
  <c r="L142" i="71"/>
  <c r="L157" i="71"/>
  <c r="L156" i="71"/>
  <c r="L148" i="71"/>
  <c r="L153" i="71"/>
  <c r="L163" i="71"/>
  <c r="L164" i="71"/>
  <c r="Y205" i="74"/>
  <c r="Y163" i="75"/>
  <c r="Z161" i="72"/>
  <c r="AA161" i="72" s="1"/>
  <c r="Y161" i="72"/>
  <c r="Y163" i="80"/>
  <c r="Y31" i="82"/>
  <c r="Y206" i="77"/>
  <c r="L106" i="46"/>
  <c r="M106" i="46"/>
  <c r="N106" i="46" s="1"/>
  <c r="X196" i="72"/>
  <c r="Y192" i="72" s="1"/>
  <c r="X196" i="77"/>
  <c r="Y192" i="77" s="1"/>
  <c r="Y31" i="84"/>
  <c r="K76" i="46"/>
  <c r="L55" i="46" s="1"/>
  <c r="L85" i="68"/>
  <c r="L106" i="68"/>
  <c r="K232" i="68"/>
  <c r="K133" i="68"/>
  <c r="M106" i="68"/>
  <c r="N106" i="68" s="1"/>
  <c r="L165" i="68"/>
  <c r="L166" i="68"/>
  <c r="L154" i="68"/>
  <c r="L172" i="68"/>
  <c r="L140" i="68"/>
  <c r="L164" i="68"/>
  <c r="L149" i="68"/>
  <c r="L162" i="68"/>
  <c r="L143" i="68"/>
  <c r="L144" i="68"/>
  <c r="L150" i="68"/>
  <c r="L142" i="68"/>
  <c r="L145" i="68"/>
  <c r="L139" i="68"/>
  <c r="L174" i="68"/>
  <c r="L153" i="68"/>
  <c r="L138" i="68"/>
  <c r="L155" i="68"/>
  <c r="L173" i="68"/>
  <c r="L141" i="68"/>
  <c r="L156" i="68"/>
  <c r="L175" i="68"/>
  <c r="L146" i="68"/>
  <c r="L157" i="68"/>
  <c r="L158" i="68"/>
  <c r="L147" i="68"/>
  <c r="L148" i="68"/>
  <c r="Y31" i="75"/>
  <c r="Y56" i="86"/>
  <c r="X232" i="86"/>
  <c r="Y106" i="86"/>
  <c r="Y172" i="86"/>
  <c r="Y148" i="86"/>
  <c r="Y175" i="86"/>
  <c r="Y166" i="86"/>
  <c r="Y153" i="86"/>
  <c r="Y155" i="86"/>
  <c r="Y162" i="86"/>
  <c r="Y142" i="86"/>
  <c r="Y143" i="86"/>
  <c r="Y146" i="86"/>
  <c r="Y139" i="86"/>
  <c r="Y173" i="86"/>
  <c r="Y138" i="86"/>
  <c r="Y145" i="86"/>
  <c r="Y158" i="86"/>
  <c r="Y174" i="86"/>
  <c r="Y141" i="86"/>
  <c r="Y157" i="86"/>
  <c r="Y154" i="86"/>
  <c r="Y144" i="86"/>
  <c r="Y156" i="86"/>
  <c r="Y149" i="86"/>
  <c r="Y150" i="86"/>
  <c r="Y165" i="86"/>
  <c r="Y140" i="86"/>
  <c r="Y147" i="86"/>
  <c r="Y164" i="86"/>
  <c r="Y131" i="86"/>
  <c r="Y203" i="77"/>
  <c r="L81" i="76"/>
  <c r="L203" i="76"/>
  <c r="L210" i="76"/>
  <c r="L220" i="76"/>
  <c r="L226" i="76"/>
  <c r="L222" i="76"/>
  <c r="L214" i="76"/>
  <c r="L224" i="76"/>
  <c r="L215" i="76"/>
  <c r="L221" i="76"/>
  <c r="L216" i="76"/>
  <c r="L223" i="76"/>
  <c r="L217" i="76"/>
  <c r="L219" i="76"/>
  <c r="L218" i="76"/>
  <c r="L225" i="76"/>
  <c r="L205" i="76"/>
  <c r="Y200" i="86"/>
  <c r="Y202" i="81"/>
  <c r="L56" i="76"/>
  <c r="L205" i="69"/>
  <c r="Y163" i="72"/>
  <c r="L203" i="68"/>
  <c r="L100" i="46"/>
  <c r="M100" i="46"/>
  <c r="N100" i="46" s="1"/>
  <c r="M194" i="70"/>
  <c r="N194" i="70" s="1"/>
  <c r="Y208" i="85"/>
  <c r="Y210" i="85"/>
  <c r="Y221" i="85"/>
  <c r="Y214" i="85"/>
  <c r="Y225" i="85"/>
  <c r="Y220" i="85"/>
  <c r="Y219" i="85"/>
  <c r="Y216" i="85"/>
  <c r="Y223" i="85"/>
  <c r="Y217" i="85"/>
  <c r="Y222" i="85"/>
  <c r="Y218" i="85"/>
  <c r="Y226" i="85"/>
  <c r="Y215" i="85"/>
  <c r="Y224" i="85"/>
  <c r="K81" i="46"/>
  <c r="Y85" i="85"/>
  <c r="Y106" i="85"/>
  <c r="X232" i="85"/>
  <c r="Y175" i="85"/>
  <c r="Y162" i="85"/>
  <c r="Y147" i="85"/>
  <c r="Y165" i="85"/>
  <c r="Y157" i="85"/>
  <c r="Y166" i="85"/>
  <c r="Y153" i="85"/>
  <c r="Y141" i="85"/>
  <c r="Y158" i="85"/>
  <c r="Y148" i="85"/>
  <c r="Y156" i="85"/>
  <c r="Y155" i="85"/>
  <c r="Y154" i="85"/>
  <c r="Y139" i="85"/>
  <c r="Y150" i="85"/>
  <c r="Y138" i="85"/>
  <c r="Y140" i="85"/>
  <c r="Y142" i="85"/>
  <c r="Y143" i="85"/>
  <c r="Y145" i="85"/>
  <c r="Y149" i="85"/>
  <c r="Y146" i="85"/>
  <c r="Y172" i="85"/>
  <c r="Y144" i="85"/>
  <c r="Y174" i="85"/>
  <c r="Y173" i="85"/>
  <c r="Y164" i="85"/>
  <c r="K84" i="46"/>
  <c r="Y95" i="75"/>
  <c r="X196" i="81"/>
  <c r="M161" i="79"/>
  <c r="N161" i="79" s="1"/>
  <c r="L161" i="79"/>
  <c r="Y85" i="75"/>
  <c r="L95" i="70"/>
  <c r="L228" i="79"/>
  <c r="Y31" i="85"/>
  <c r="Y206" i="82"/>
  <c r="Y228" i="73"/>
  <c r="L131" i="69"/>
  <c r="K133" i="69"/>
  <c r="K232" i="69"/>
  <c r="M106" i="69"/>
  <c r="N106" i="69" s="1"/>
  <c r="L106" i="69"/>
  <c r="L149" i="69"/>
  <c r="L165" i="69"/>
  <c r="L162" i="69"/>
  <c r="L153" i="69"/>
  <c r="L156" i="69"/>
  <c r="L150" i="69"/>
  <c r="L141" i="69"/>
  <c r="L166" i="69"/>
  <c r="L139" i="69"/>
  <c r="L146" i="69"/>
  <c r="L140" i="69"/>
  <c r="L155" i="69"/>
  <c r="L148" i="69"/>
  <c r="L143" i="69"/>
  <c r="L157" i="69"/>
  <c r="L145" i="69"/>
  <c r="L172" i="69"/>
  <c r="L142" i="69"/>
  <c r="L147" i="69"/>
  <c r="L173" i="69"/>
  <c r="L154" i="69"/>
  <c r="L138" i="69"/>
  <c r="L174" i="69"/>
  <c r="L158" i="69"/>
  <c r="L175" i="69"/>
  <c r="L144" i="69"/>
  <c r="L164" i="69"/>
  <c r="Y202" i="85"/>
  <c r="Y203" i="83"/>
  <c r="K10" i="46"/>
  <c r="K74" i="46"/>
  <c r="L53" i="46" s="1"/>
  <c r="L81" i="70"/>
  <c r="K79" i="46"/>
  <c r="L40" i="46" s="1"/>
  <c r="Y31" i="77"/>
  <c r="X232" i="77"/>
  <c r="Y106" i="77"/>
  <c r="Y155" i="77"/>
  <c r="Y157" i="77"/>
  <c r="Y141" i="77"/>
  <c r="Y172" i="77"/>
  <c r="Y143" i="77"/>
  <c r="Y154" i="77"/>
  <c r="Y156" i="77"/>
  <c r="Y174" i="77"/>
  <c r="Y148" i="77"/>
  <c r="Y150" i="77"/>
  <c r="Y175" i="77"/>
  <c r="Y139" i="77"/>
  <c r="Y149" i="77"/>
  <c r="Y146" i="77"/>
  <c r="Y162" i="77"/>
  <c r="Y153" i="77"/>
  <c r="Y165" i="77"/>
  <c r="Y173" i="77"/>
  <c r="Y145" i="77"/>
  <c r="Y138" i="77"/>
  <c r="Y142" i="77"/>
  <c r="Y158" i="77"/>
  <c r="Y140" i="77"/>
  <c r="Y144" i="77"/>
  <c r="Y147" i="77"/>
  <c r="Y166" i="77"/>
  <c r="Y164" i="77"/>
  <c r="L228" i="69"/>
  <c r="Y56" i="85"/>
  <c r="Y31" i="81"/>
  <c r="Y204" i="77"/>
  <c r="Y201" i="81"/>
  <c r="L200" i="69"/>
  <c r="L202" i="67"/>
  <c r="Y133" i="74"/>
  <c r="Y106" i="74"/>
  <c r="X232" i="74"/>
  <c r="Y149" i="74"/>
  <c r="Y139" i="74"/>
  <c r="Y150" i="74"/>
  <c r="Y145" i="74"/>
  <c r="Y142" i="74"/>
  <c r="Y146" i="74"/>
  <c r="Y140" i="74"/>
  <c r="Y172" i="74"/>
  <c r="Y154" i="74"/>
  <c r="Y165" i="74"/>
  <c r="Y153" i="74"/>
  <c r="Y144" i="74"/>
  <c r="Y156" i="74"/>
  <c r="Y138" i="74"/>
  <c r="Y141" i="74"/>
  <c r="Y174" i="74"/>
  <c r="Y166" i="74"/>
  <c r="Y148" i="74"/>
  <c r="Y155" i="74"/>
  <c r="Y175" i="74"/>
  <c r="Y143" i="74"/>
  <c r="Y157" i="74"/>
  <c r="Y158" i="74"/>
  <c r="Y147" i="74"/>
  <c r="Y173" i="74"/>
  <c r="Y162" i="74"/>
  <c r="Y164" i="74"/>
  <c r="L101" i="46"/>
  <c r="M101" i="46"/>
  <c r="N101" i="46" s="1"/>
  <c r="Y200" i="85"/>
  <c r="K196" i="79"/>
  <c r="L193" i="79" s="1"/>
  <c r="X196" i="75"/>
  <c r="Y194" i="75" s="1"/>
  <c r="L85" i="70"/>
  <c r="L96" i="46"/>
  <c r="M96" i="46"/>
  <c r="N96" i="46" s="1"/>
  <c r="Y201" i="84"/>
  <c r="L31" i="69"/>
  <c r="Y222" i="72"/>
  <c r="Y210" i="72"/>
  <c r="Y214" i="72"/>
  <c r="Y219" i="72"/>
  <c r="Y225" i="72"/>
  <c r="Y216" i="72"/>
  <c r="Y220" i="72"/>
  <c r="Y226" i="72"/>
  <c r="Y217" i="72"/>
  <c r="Y215" i="72"/>
  <c r="Y223" i="72"/>
  <c r="Y221" i="72"/>
  <c r="Y218" i="72"/>
  <c r="Y224" i="72"/>
  <c r="Z161" i="78"/>
  <c r="AA161" i="78" s="1"/>
  <c r="Y161" i="78"/>
  <c r="Y228" i="80"/>
  <c r="X196" i="83"/>
  <c r="Y194" i="83" s="1"/>
  <c r="L205" i="68"/>
  <c r="Y56" i="81"/>
  <c r="Y201" i="82"/>
  <c r="L207" i="71"/>
  <c r="X196" i="82"/>
  <c r="Y192" i="82" s="1"/>
  <c r="Y81" i="77"/>
  <c r="Y202" i="78"/>
  <c r="L228" i="30"/>
  <c r="L95" i="67"/>
  <c r="L38" i="46" l="1"/>
  <c r="Y193" i="80"/>
  <c r="Y194" i="73"/>
  <c r="Y193" i="86"/>
  <c r="Y194" i="86"/>
  <c r="L57" i="46"/>
  <c r="Y193" i="85"/>
  <c r="L152" i="67"/>
  <c r="L23" i="46"/>
  <c r="Y193" i="73"/>
  <c r="L54" i="46"/>
  <c r="L18" i="46"/>
  <c r="L15" i="46"/>
  <c r="L60" i="46"/>
  <c r="L194" i="70"/>
  <c r="L14" i="46"/>
  <c r="L59" i="46"/>
  <c r="L17" i="46"/>
  <c r="L35" i="46"/>
  <c r="L66" i="46"/>
  <c r="L194" i="71"/>
  <c r="Y170" i="83"/>
  <c r="L44" i="46"/>
  <c r="Y20" i="87"/>
  <c r="L65" i="46"/>
  <c r="Y193" i="77"/>
  <c r="Y192" i="84"/>
  <c r="Y170" i="75"/>
  <c r="X194" i="87"/>
  <c r="Z228" i="87"/>
  <c r="AA228" i="87" s="1"/>
  <c r="L37" i="46"/>
  <c r="Z131" i="87"/>
  <c r="AA131" i="87" s="1"/>
  <c r="L137" i="68"/>
  <c r="L137" i="30"/>
  <c r="Y160" i="80"/>
  <c r="Y152" i="80" s="1"/>
  <c r="Y170" i="80"/>
  <c r="Z161" i="87"/>
  <c r="AA161" i="87" s="1"/>
  <c r="Y170" i="77"/>
  <c r="L32" i="46"/>
  <c r="Y170" i="78"/>
  <c r="X106" i="87"/>
  <c r="Y131" i="87" s="1"/>
  <c r="X193" i="87"/>
  <c r="X210" i="87"/>
  <c r="Y228" i="87" s="1"/>
  <c r="X192" i="87"/>
  <c r="Y137" i="84"/>
  <c r="L160" i="71"/>
  <c r="L152" i="71" s="1"/>
  <c r="L193" i="67"/>
  <c r="Y45" i="87"/>
  <c r="Y70" i="87"/>
  <c r="L67" i="46"/>
  <c r="Z95" i="87"/>
  <c r="AA95" i="87" s="1"/>
  <c r="L193" i="69"/>
  <c r="L160" i="76"/>
  <c r="L152" i="76" s="1"/>
  <c r="Y60" i="87"/>
  <c r="L160" i="79"/>
  <c r="L152" i="79" s="1"/>
  <c r="L170" i="79"/>
  <c r="K48" i="46"/>
  <c r="L31" i="46" s="1"/>
  <c r="L196" i="76"/>
  <c r="K139" i="46"/>
  <c r="M160" i="76"/>
  <c r="N160" i="76" s="1"/>
  <c r="Y232" i="72"/>
  <c r="L58" i="46"/>
  <c r="L133" i="70"/>
  <c r="M133" i="70"/>
  <c r="N133" i="70" s="1"/>
  <c r="L122" i="70"/>
  <c r="Y196" i="81"/>
  <c r="Y194" i="81"/>
  <c r="Y232" i="85"/>
  <c r="L22" i="46"/>
  <c r="L85" i="46"/>
  <c r="L129" i="46"/>
  <c r="M160" i="68"/>
  <c r="N160" i="68" s="1"/>
  <c r="K135" i="68"/>
  <c r="K168" i="68" s="1"/>
  <c r="Y232" i="82"/>
  <c r="Y160" i="85"/>
  <c r="Y152" i="85" s="1"/>
  <c r="Y196" i="84"/>
  <c r="Y232" i="83"/>
  <c r="M133" i="30"/>
  <c r="N133" i="30" s="1"/>
  <c r="L122" i="30"/>
  <c r="K135" i="67"/>
  <c r="K168" i="67" s="1"/>
  <c r="M160" i="67"/>
  <c r="N160" i="67" s="1"/>
  <c r="Y192" i="78"/>
  <c r="Y196" i="78"/>
  <c r="L196" i="68"/>
  <c r="M196" i="68"/>
  <c r="N196" i="68" s="1"/>
  <c r="L196" i="30"/>
  <c r="M196" i="30"/>
  <c r="N196" i="30" s="1"/>
  <c r="L137" i="69"/>
  <c r="Y232" i="86"/>
  <c r="Z160" i="72"/>
  <c r="AA160" i="72" s="1"/>
  <c r="K135" i="46"/>
  <c r="L196" i="70"/>
  <c r="M196" i="70"/>
  <c r="N196" i="70" s="1"/>
  <c r="Y232" i="73"/>
  <c r="L160" i="70"/>
  <c r="L152" i="70" s="1"/>
  <c r="Y194" i="78"/>
  <c r="L12" i="46"/>
  <c r="K227" i="46"/>
  <c r="L75" i="46"/>
  <c r="L119" i="46"/>
  <c r="Y232" i="80"/>
  <c r="L133" i="76"/>
  <c r="L122" i="76"/>
  <c r="L193" i="70"/>
  <c r="Y160" i="83"/>
  <c r="Y152" i="83" s="1"/>
  <c r="Y194" i="80"/>
  <c r="Y196" i="80"/>
  <c r="K233" i="71"/>
  <c r="M135" i="71"/>
  <c r="N135" i="71" s="1"/>
  <c r="L125" i="71"/>
  <c r="Y137" i="75"/>
  <c r="Y193" i="83"/>
  <c r="L170" i="67"/>
  <c r="L232" i="67"/>
  <c r="M232" i="67"/>
  <c r="N232" i="67" s="1"/>
  <c r="L193" i="30"/>
  <c r="L232" i="70"/>
  <c r="M232" i="70"/>
  <c r="N232" i="70" s="1"/>
  <c r="L196" i="79"/>
  <c r="L232" i="30"/>
  <c r="M232" i="30"/>
  <c r="N232" i="30" s="1"/>
  <c r="Y196" i="74"/>
  <c r="Y170" i="74"/>
  <c r="Y137" i="77"/>
  <c r="Y170" i="85"/>
  <c r="Y193" i="74"/>
  <c r="L170" i="68"/>
  <c r="L133" i="71"/>
  <c r="M133" i="71"/>
  <c r="N133" i="71" s="1"/>
  <c r="K168" i="71"/>
  <c r="L122" i="71"/>
  <c r="M160" i="70"/>
  <c r="N160" i="70" s="1"/>
  <c r="K135" i="70"/>
  <c r="K168" i="70" s="1"/>
  <c r="L194" i="68"/>
  <c r="L193" i="68"/>
  <c r="Y133" i="80"/>
  <c r="Y122" i="80"/>
  <c r="L170" i="76"/>
  <c r="L137" i="76"/>
  <c r="L39" i="46"/>
  <c r="L61" i="46"/>
  <c r="Z160" i="83"/>
  <c r="AA160" i="83" s="1"/>
  <c r="K146" i="46"/>
  <c r="Y232" i="78"/>
  <c r="L160" i="69"/>
  <c r="L152" i="69" s="1"/>
  <c r="L160" i="30"/>
  <c r="L152" i="30" s="1"/>
  <c r="L133" i="67"/>
  <c r="M133" i="67"/>
  <c r="N133" i="67" s="1"/>
  <c r="L122" i="67"/>
  <c r="L20" i="46"/>
  <c r="Y160" i="82"/>
  <c r="Y152" i="82" s="1"/>
  <c r="Y170" i="82"/>
  <c r="Y232" i="75"/>
  <c r="K148" i="46"/>
  <c r="Z160" i="85"/>
  <c r="AA160" i="85" s="1"/>
  <c r="L192" i="69"/>
  <c r="M196" i="69"/>
  <c r="N196" i="69" s="1"/>
  <c r="L196" i="69"/>
  <c r="L170" i="70"/>
  <c r="Y160" i="72"/>
  <c r="Y152" i="72" s="1"/>
  <c r="K143" i="46"/>
  <c r="Z160" i="80"/>
  <c r="AA160" i="80" s="1"/>
  <c r="L84" i="46"/>
  <c r="K236" i="46"/>
  <c r="Y133" i="86"/>
  <c r="Y122" i="86"/>
  <c r="Y196" i="77"/>
  <c r="L170" i="30"/>
  <c r="Y160" i="74"/>
  <c r="Y152" i="74" s="1"/>
  <c r="L86" i="46"/>
  <c r="L130" i="46"/>
  <c r="Y193" i="81"/>
  <c r="Y194" i="72"/>
  <c r="L194" i="79"/>
  <c r="M160" i="30"/>
  <c r="N160" i="30" s="1"/>
  <c r="K135" i="30"/>
  <c r="L137" i="67"/>
  <c r="L135" i="67" s="1"/>
  <c r="L83" i="46"/>
  <c r="K235" i="46"/>
  <c r="L128" i="46"/>
  <c r="L122" i="79"/>
  <c r="Z160" i="82"/>
  <c r="AA160" i="82" s="1"/>
  <c r="K145" i="46"/>
  <c r="K27" i="46"/>
  <c r="L10" i="46" s="1"/>
  <c r="M232" i="69"/>
  <c r="N232" i="69" s="1"/>
  <c r="L232" i="69"/>
  <c r="M133" i="69"/>
  <c r="N133" i="69" s="1"/>
  <c r="L122" i="69"/>
  <c r="Y133" i="85"/>
  <c r="Y122" i="85"/>
  <c r="L232" i="68"/>
  <c r="M232" i="68"/>
  <c r="N232" i="68" s="1"/>
  <c r="Y192" i="85"/>
  <c r="Y196" i="85"/>
  <c r="Y232" i="74"/>
  <c r="Y194" i="84"/>
  <c r="L193" i="76"/>
  <c r="L13" i="46"/>
  <c r="L76" i="46"/>
  <c r="K228" i="46"/>
  <c r="L120" i="46"/>
  <c r="Y160" i="81"/>
  <c r="Y152" i="81" s="1"/>
  <c r="Z160" i="74"/>
  <c r="AA160" i="74" s="1"/>
  <c r="K137" i="46"/>
  <c r="Y160" i="77"/>
  <c r="Y152" i="77" s="1"/>
  <c r="L232" i="76"/>
  <c r="Y170" i="81"/>
  <c r="Y232" i="81"/>
  <c r="Y137" i="82"/>
  <c r="Y137" i="78"/>
  <c r="Y133" i="78"/>
  <c r="Y122" i="78"/>
  <c r="M160" i="69"/>
  <c r="N160" i="69" s="1"/>
  <c r="K135" i="69"/>
  <c r="K168" i="69" s="1"/>
  <c r="Y137" i="72"/>
  <c r="L87" i="46"/>
  <c r="L131" i="46"/>
  <c r="Y160" i="84"/>
  <c r="Y152" i="84" s="1"/>
  <c r="L194" i="76"/>
  <c r="L80" i="46"/>
  <c r="K232" i="46"/>
  <c r="L63" i="46"/>
  <c r="L42" i="46"/>
  <c r="L124" i="46"/>
  <c r="Y232" i="84"/>
  <c r="L137" i="79"/>
  <c r="L16" i="46"/>
  <c r="L79" i="46"/>
  <c r="K231" i="46"/>
  <c r="L123" i="46"/>
  <c r="L62" i="46"/>
  <c r="K233" i="46"/>
  <c r="L81" i="46"/>
  <c r="L125" i="46"/>
  <c r="Y133" i="73"/>
  <c r="Y122" i="73"/>
  <c r="Y137" i="80"/>
  <c r="K142" i="46"/>
  <c r="M160" i="79"/>
  <c r="N160" i="79" s="1"/>
  <c r="Y137" i="86"/>
  <c r="Y196" i="72"/>
  <c r="L137" i="71"/>
  <c r="L135" i="71" s="1"/>
  <c r="L232" i="71"/>
  <c r="M232" i="71"/>
  <c r="N232" i="71" s="1"/>
  <c r="L103" i="46"/>
  <c r="M103" i="46"/>
  <c r="N103" i="46" s="1"/>
  <c r="K144" i="46"/>
  <c r="Z160" i="81"/>
  <c r="AA160" i="81" s="1"/>
  <c r="Y170" i="84"/>
  <c r="L25" i="46"/>
  <c r="L88" i="46"/>
  <c r="L132" i="46"/>
  <c r="Y196" i="73"/>
  <c r="Y137" i="81"/>
  <c r="Y133" i="81"/>
  <c r="Y122" i="81"/>
  <c r="Y160" i="73"/>
  <c r="Y152" i="73" s="1"/>
  <c r="L43" i="46"/>
  <c r="Y196" i="86"/>
  <c r="Y194" i="77"/>
  <c r="L41" i="46"/>
  <c r="L194" i="67"/>
  <c r="M196" i="67"/>
  <c r="N196" i="67" s="1"/>
  <c r="L196" i="67"/>
  <c r="L45" i="46"/>
  <c r="L232" i="79"/>
  <c r="K234" i="46"/>
  <c r="L82" i="46"/>
  <c r="L126" i="46"/>
  <c r="L127" i="46"/>
  <c r="Y194" i="74"/>
  <c r="L133" i="68"/>
  <c r="M133" i="68"/>
  <c r="N133" i="68" s="1"/>
  <c r="L122" i="68"/>
  <c r="K69" i="46"/>
  <c r="K141" i="46"/>
  <c r="Z160" i="78"/>
  <c r="AA160" i="78" s="1"/>
  <c r="L133" i="69"/>
  <c r="Y160" i="78"/>
  <c r="Y152" i="78" s="1"/>
  <c r="Y192" i="75"/>
  <c r="Y196" i="75"/>
  <c r="L170" i="69"/>
  <c r="Y192" i="81"/>
  <c r="Y137" i="73"/>
  <c r="Y122" i="83"/>
  <c r="Y193" i="75"/>
  <c r="L78" i="46"/>
  <c r="K230" i="46"/>
  <c r="L122" i="46"/>
  <c r="L194" i="30"/>
  <c r="Y192" i="74"/>
  <c r="K140" i="46"/>
  <c r="Z160" i="77"/>
  <c r="AA160" i="77" s="1"/>
  <c r="Z160" i="73"/>
  <c r="AA160" i="73" s="1"/>
  <c r="K136" i="46"/>
  <c r="L192" i="71"/>
  <c r="L196" i="71"/>
  <c r="M196" i="71"/>
  <c r="N196" i="71" s="1"/>
  <c r="Y160" i="86"/>
  <c r="Y152" i="86" s="1"/>
  <c r="Z160" i="84"/>
  <c r="AA160" i="84" s="1"/>
  <c r="K147" i="46"/>
  <c r="Y122" i="75"/>
  <c r="Y137" i="85"/>
  <c r="K138" i="46"/>
  <c r="Z160" i="75"/>
  <c r="AA160" i="75" s="1"/>
  <c r="Y192" i="83"/>
  <c r="Y196" i="83"/>
  <c r="Y137" i="74"/>
  <c r="Y122" i="74"/>
  <c r="Y232" i="77"/>
  <c r="Y193" i="82"/>
  <c r="Y196" i="82"/>
  <c r="Y194" i="82"/>
  <c r="L192" i="79"/>
  <c r="Y133" i="77"/>
  <c r="Y122" i="77"/>
  <c r="L11" i="46"/>
  <c r="L74" i="46"/>
  <c r="K226" i="46"/>
  <c r="K73" i="46"/>
  <c r="L118" i="46"/>
  <c r="L64" i="46"/>
  <c r="L34" i="46"/>
  <c r="Y170" i="86"/>
  <c r="L170" i="71"/>
  <c r="L133" i="30"/>
  <c r="Y170" i="73"/>
  <c r="L160" i="68"/>
  <c r="Y137" i="83"/>
  <c r="Y160" i="75"/>
  <c r="Y152" i="75" s="1"/>
  <c r="Y122" i="84"/>
  <c r="L19" i="46"/>
  <c r="Z160" i="86"/>
  <c r="AA160" i="86" s="1"/>
  <c r="K149" i="46"/>
  <c r="Y122" i="82"/>
  <c r="Y193" i="72"/>
  <c r="K94" i="46"/>
  <c r="Y170" i="72"/>
  <c r="Y122" i="72"/>
  <c r="L137" i="70"/>
  <c r="L135" i="70" s="1"/>
  <c r="K229" i="46"/>
  <c r="L77" i="46"/>
  <c r="L121" i="46"/>
  <c r="Y135" i="80" l="1"/>
  <c r="L135" i="79"/>
  <c r="Y135" i="85"/>
  <c r="L135" i="68"/>
  <c r="L135" i="76"/>
  <c r="Y208" i="87"/>
  <c r="Y95" i="87"/>
  <c r="Y56" i="87"/>
  <c r="L135" i="30"/>
  <c r="Y85" i="87"/>
  <c r="Y135" i="72"/>
  <c r="Y31" i="87"/>
  <c r="Y206" i="87"/>
  <c r="Y200" i="87"/>
  <c r="Y203" i="87"/>
  <c r="Y207" i="87"/>
  <c r="Y204" i="87"/>
  <c r="X133" i="87"/>
  <c r="Y133" i="87" s="1"/>
  <c r="X232" i="87"/>
  <c r="Y106" i="87"/>
  <c r="Y140" i="87"/>
  <c r="Y154" i="87"/>
  <c r="Y174" i="87"/>
  <c r="Y156" i="87"/>
  <c r="Y162" i="87"/>
  <c r="Y158" i="87"/>
  <c r="Y172" i="87"/>
  <c r="Y146" i="87"/>
  <c r="Y141" i="87"/>
  <c r="Y173" i="87"/>
  <c r="Y155" i="87"/>
  <c r="Y139" i="87"/>
  <c r="Y142" i="87"/>
  <c r="Y149" i="87"/>
  <c r="Y150" i="87"/>
  <c r="Y153" i="87"/>
  <c r="Y157" i="87"/>
  <c r="Y175" i="87"/>
  <c r="Y143" i="87"/>
  <c r="Y148" i="87"/>
  <c r="Y165" i="87"/>
  <c r="Y138" i="87"/>
  <c r="Y147" i="87"/>
  <c r="Y145" i="87"/>
  <c r="Y166" i="87"/>
  <c r="Y144" i="87"/>
  <c r="Y163" i="87"/>
  <c r="Y164" i="87"/>
  <c r="Y202" i="87"/>
  <c r="Y81" i="87"/>
  <c r="Y135" i="83"/>
  <c r="Y210" i="87"/>
  <c r="Y218" i="87"/>
  <c r="Y217" i="87"/>
  <c r="Y214" i="87"/>
  <c r="Y221" i="87"/>
  <c r="Y223" i="87"/>
  <c r="Y224" i="87"/>
  <c r="Y226" i="87"/>
  <c r="Y215" i="87"/>
  <c r="Y220" i="87"/>
  <c r="Y219" i="87"/>
  <c r="Y225" i="87"/>
  <c r="Y222" i="87"/>
  <c r="Y216" i="87"/>
  <c r="Y205" i="87"/>
  <c r="Y135" i="77"/>
  <c r="X196" i="87"/>
  <c r="Y161" i="87"/>
  <c r="Y201" i="87"/>
  <c r="Z160" i="87"/>
  <c r="AA160" i="87" s="1"/>
  <c r="X135" i="87"/>
  <c r="K167" i="46"/>
  <c r="X234" i="86"/>
  <c r="Y168" i="86"/>
  <c r="K156" i="46"/>
  <c r="X234" i="75"/>
  <c r="X177" i="75"/>
  <c r="Y168" i="75"/>
  <c r="K162" i="46"/>
  <c r="X234" i="81"/>
  <c r="Y168" i="81"/>
  <c r="M168" i="70"/>
  <c r="N168" i="70" s="1"/>
  <c r="K177" i="70"/>
  <c r="K234" i="70"/>
  <c r="L168" i="70"/>
  <c r="K165" i="46"/>
  <c r="X234" i="84"/>
  <c r="Y168" i="84"/>
  <c r="K134" i="46"/>
  <c r="L135" i="46"/>
  <c r="M135" i="46"/>
  <c r="N135" i="46" s="1"/>
  <c r="L135" i="69"/>
  <c r="L94" i="46"/>
  <c r="K111" i="46"/>
  <c r="M94" i="46"/>
  <c r="N94" i="46" s="1"/>
  <c r="K90" i="46"/>
  <c r="L69" i="46" s="1"/>
  <c r="L117" i="46"/>
  <c r="L138" i="46"/>
  <c r="M138" i="46"/>
  <c r="N138" i="46" s="1"/>
  <c r="X233" i="73"/>
  <c r="Z135" i="73"/>
  <c r="AA135" i="73" s="1"/>
  <c r="Y125" i="73"/>
  <c r="Z135" i="78"/>
  <c r="AA135" i="78" s="1"/>
  <c r="X233" i="78"/>
  <c r="Y125" i="78"/>
  <c r="L144" i="46"/>
  <c r="M144" i="46"/>
  <c r="N144" i="46" s="1"/>
  <c r="K218" i="46"/>
  <c r="L152" i="68"/>
  <c r="Y135" i="75"/>
  <c r="K233" i="67"/>
  <c r="M135" i="67"/>
  <c r="N135" i="67" s="1"/>
  <c r="L125" i="67"/>
  <c r="X233" i="77"/>
  <c r="Z135" i="77"/>
  <c r="AA135" i="77" s="1"/>
  <c r="Y125" i="77"/>
  <c r="L52" i="46"/>
  <c r="K220" i="46"/>
  <c r="L136" i="46"/>
  <c r="M136" i="46"/>
  <c r="N136" i="46" s="1"/>
  <c r="L140" i="46"/>
  <c r="M140" i="46"/>
  <c r="N140" i="46" s="1"/>
  <c r="K164" i="46"/>
  <c r="X234" i="83"/>
  <c r="Y168" i="83"/>
  <c r="K234" i="69"/>
  <c r="K177" i="69"/>
  <c r="M168" i="69"/>
  <c r="N168" i="69" s="1"/>
  <c r="L168" i="69"/>
  <c r="X233" i="82"/>
  <c r="Z135" i="82"/>
  <c r="AA135" i="82" s="1"/>
  <c r="Y125" i="82"/>
  <c r="L141" i="46"/>
  <c r="M141" i="46"/>
  <c r="N141" i="46" s="1"/>
  <c r="L145" i="46"/>
  <c r="M145" i="46"/>
  <c r="N145" i="46" s="1"/>
  <c r="K234" i="67"/>
  <c r="K177" i="67"/>
  <c r="M168" i="67"/>
  <c r="N168" i="67" s="1"/>
  <c r="L168" i="67"/>
  <c r="K157" i="46"/>
  <c r="K234" i="76"/>
  <c r="L168" i="76"/>
  <c r="M135" i="68"/>
  <c r="N135" i="68" s="1"/>
  <c r="K233" i="68"/>
  <c r="L125" i="68"/>
  <c r="Z135" i="81"/>
  <c r="AA135" i="81" s="1"/>
  <c r="X233" i="81"/>
  <c r="Y125" i="81"/>
  <c r="L148" i="46"/>
  <c r="M148" i="46"/>
  <c r="N148" i="46" s="1"/>
  <c r="X234" i="73"/>
  <c r="K154" i="46"/>
  <c r="Y168" i="73"/>
  <c r="Y135" i="73"/>
  <c r="K177" i="68"/>
  <c r="K234" i="68"/>
  <c r="M168" i="68"/>
  <c r="N168" i="68" s="1"/>
  <c r="L168" i="68"/>
  <c r="X233" i="74"/>
  <c r="Z135" i="74"/>
  <c r="AA135" i="74" s="1"/>
  <c r="Y125" i="74"/>
  <c r="X233" i="83"/>
  <c r="Z135" i="83"/>
  <c r="AA135" i="83" s="1"/>
  <c r="Y125" i="83"/>
  <c r="M233" i="71"/>
  <c r="N233" i="71" s="1"/>
  <c r="L233" i="71"/>
  <c r="K219" i="46"/>
  <c r="Y135" i="81"/>
  <c r="K233" i="79"/>
  <c r="M135" i="79"/>
  <c r="N135" i="79" s="1"/>
  <c r="L125" i="79"/>
  <c r="L137" i="46"/>
  <c r="M137" i="46"/>
  <c r="N137" i="46" s="1"/>
  <c r="L146" i="46"/>
  <c r="M146" i="46"/>
  <c r="N146" i="46" s="1"/>
  <c r="M135" i="76"/>
  <c r="N135" i="76" s="1"/>
  <c r="K233" i="76"/>
  <c r="L125" i="76"/>
  <c r="Z135" i="75"/>
  <c r="AA135" i="75" s="1"/>
  <c r="X233" i="75"/>
  <c r="Y125" i="75"/>
  <c r="K160" i="46"/>
  <c r="K234" i="79"/>
  <c r="L168" i="79"/>
  <c r="M135" i="70"/>
  <c r="N135" i="70" s="1"/>
  <c r="K233" i="70"/>
  <c r="L125" i="70"/>
  <c r="L147" i="46"/>
  <c r="M147" i="46"/>
  <c r="N147" i="46" s="1"/>
  <c r="K163" i="46"/>
  <c r="X234" i="82"/>
  <c r="Y168" i="82"/>
  <c r="K155" i="46"/>
  <c r="X234" i="74"/>
  <c r="Y168" i="74"/>
  <c r="K233" i="30"/>
  <c r="M135" i="30"/>
  <c r="N135" i="30" s="1"/>
  <c r="L125" i="30"/>
  <c r="X233" i="80"/>
  <c r="Z135" i="80"/>
  <c r="AA135" i="80" s="1"/>
  <c r="Y125" i="80"/>
  <c r="Y135" i="84"/>
  <c r="Y135" i="82"/>
  <c r="X233" i="85"/>
  <c r="Z135" i="85"/>
  <c r="AA135" i="85" s="1"/>
  <c r="Y125" i="85"/>
  <c r="K168" i="30"/>
  <c r="L139" i="46"/>
  <c r="M139" i="46"/>
  <c r="N139" i="46" s="1"/>
  <c r="X233" i="84"/>
  <c r="Z135" i="84"/>
  <c r="AA135" i="84" s="1"/>
  <c r="Y125" i="84"/>
  <c r="Z135" i="72"/>
  <c r="AA135" i="72" s="1"/>
  <c r="X233" i="72"/>
  <c r="Y125" i="72"/>
  <c r="Z135" i="86"/>
  <c r="AA135" i="86" s="1"/>
  <c r="X233" i="86"/>
  <c r="Y125" i="86"/>
  <c r="Y135" i="74"/>
  <c r="Y135" i="86"/>
  <c r="L142" i="46"/>
  <c r="M142" i="46"/>
  <c r="N142" i="46" s="1"/>
  <c r="L149" i="46"/>
  <c r="M149" i="46"/>
  <c r="N149" i="46" s="1"/>
  <c r="K233" i="69"/>
  <c r="M135" i="69"/>
  <c r="N135" i="69" s="1"/>
  <c r="L125" i="69"/>
  <c r="Y135" i="78"/>
  <c r="L143" i="46"/>
  <c r="M143" i="46"/>
  <c r="N143" i="46" s="1"/>
  <c r="M168" i="71"/>
  <c r="N168" i="71" s="1"/>
  <c r="K234" i="71"/>
  <c r="K177" i="71"/>
  <c r="L168" i="71"/>
  <c r="L48" i="46" l="1"/>
  <c r="L230" i="46"/>
  <c r="L231" i="46"/>
  <c r="L229" i="46"/>
  <c r="L233" i="46"/>
  <c r="L236" i="46"/>
  <c r="L27" i="46"/>
  <c r="L234" i="46"/>
  <c r="L228" i="46"/>
  <c r="L235" i="46"/>
  <c r="L232" i="46"/>
  <c r="L73" i="46"/>
  <c r="L226" i="46"/>
  <c r="Y170" i="87"/>
  <c r="Y196" i="87"/>
  <c r="Y194" i="87"/>
  <c r="Y160" i="87"/>
  <c r="Y152" i="87" s="1"/>
  <c r="Y232" i="87"/>
  <c r="Y193" i="87"/>
  <c r="X168" i="87"/>
  <c r="Y122" i="87"/>
  <c r="X233" i="87"/>
  <c r="Z135" i="87"/>
  <c r="AA135" i="87" s="1"/>
  <c r="Y125" i="87"/>
  <c r="Y192" i="87"/>
  <c r="Y137" i="87"/>
  <c r="L233" i="68"/>
  <c r="M233" i="68"/>
  <c r="N233" i="68" s="1"/>
  <c r="Y234" i="83"/>
  <c r="Z233" i="73"/>
  <c r="AA233" i="73" s="1"/>
  <c r="Y233" i="73"/>
  <c r="K192" i="46"/>
  <c r="X235" i="75"/>
  <c r="Y177" i="75"/>
  <c r="L165" i="46"/>
  <c r="Z233" i="84"/>
  <c r="AA233" i="84" s="1"/>
  <c r="Y233" i="84"/>
  <c r="K159" i="46"/>
  <c r="X234" i="78"/>
  <c r="Y168" i="78"/>
  <c r="K191" i="46"/>
  <c r="X235" i="74"/>
  <c r="Y177" i="74"/>
  <c r="L234" i="79"/>
  <c r="L234" i="76"/>
  <c r="K222" i="46"/>
  <c r="L218" i="46" s="1"/>
  <c r="L234" i="70"/>
  <c r="M234" i="70"/>
  <c r="N234" i="70" s="1"/>
  <c r="Y234" i="75"/>
  <c r="K161" i="46"/>
  <c r="X234" i="80"/>
  <c r="Y168" i="80"/>
  <c r="K166" i="46"/>
  <c r="X234" i="85"/>
  <c r="Y168" i="85"/>
  <c r="Y233" i="80"/>
  <c r="Z233" i="80"/>
  <c r="AA233" i="80" s="1"/>
  <c r="Y234" i="74"/>
  <c r="K196" i="46"/>
  <c r="K235" i="79"/>
  <c r="L177" i="79"/>
  <c r="Z233" i="75"/>
  <c r="AA233" i="75" s="1"/>
  <c r="Y233" i="75"/>
  <c r="K193" i="46"/>
  <c r="K235" i="76"/>
  <c r="L177" i="76"/>
  <c r="L164" i="46"/>
  <c r="L111" i="46"/>
  <c r="M111" i="46"/>
  <c r="N111" i="46" s="1"/>
  <c r="K235" i="70"/>
  <c r="M177" i="70"/>
  <c r="N177" i="70" s="1"/>
  <c r="L177" i="70"/>
  <c r="L234" i="71"/>
  <c r="M234" i="71"/>
  <c r="N234" i="71" s="1"/>
  <c r="L233" i="30"/>
  <c r="M233" i="30"/>
  <c r="N233" i="30" s="1"/>
  <c r="L160" i="46"/>
  <c r="Z233" i="81"/>
  <c r="AA233" i="81" s="1"/>
  <c r="Y233" i="81"/>
  <c r="Z233" i="82"/>
  <c r="AA233" i="82" s="1"/>
  <c r="Y233" i="82"/>
  <c r="L134" i="46"/>
  <c r="L115" i="46" s="1"/>
  <c r="M134" i="46"/>
  <c r="N134" i="46" s="1"/>
  <c r="K115" i="46"/>
  <c r="L156" i="46"/>
  <c r="K177" i="30"/>
  <c r="K234" i="30"/>
  <c r="M168" i="30"/>
  <c r="N168" i="30" s="1"/>
  <c r="L168" i="30"/>
  <c r="K158" i="46"/>
  <c r="X234" i="77"/>
  <c r="Y168" i="77"/>
  <c r="L234" i="68"/>
  <c r="M234" i="68"/>
  <c r="N234" i="68" s="1"/>
  <c r="L157" i="46"/>
  <c r="K235" i="68"/>
  <c r="M177" i="68"/>
  <c r="N177" i="68" s="1"/>
  <c r="L177" i="68"/>
  <c r="L154" i="46"/>
  <c r="K235" i="67"/>
  <c r="M177" i="67"/>
  <c r="N177" i="67" s="1"/>
  <c r="L177" i="67"/>
  <c r="L233" i="67"/>
  <c r="M233" i="67"/>
  <c r="N233" i="67" s="1"/>
  <c r="K203" i="46"/>
  <c r="X235" i="86"/>
  <c r="Y177" i="86"/>
  <c r="L233" i="69"/>
  <c r="M233" i="69"/>
  <c r="N233" i="69" s="1"/>
  <c r="Z233" i="72"/>
  <c r="AA233" i="72" s="1"/>
  <c r="Y233" i="72"/>
  <c r="L155" i="46"/>
  <c r="Z233" i="85"/>
  <c r="AA233" i="85" s="1"/>
  <c r="Y233" i="85"/>
  <c r="K190" i="46"/>
  <c r="X235" i="73"/>
  <c r="Y177" i="73"/>
  <c r="L234" i="67"/>
  <c r="M234" i="67"/>
  <c r="N234" i="67" s="1"/>
  <c r="K235" i="69"/>
  <c r="M177" i="69"/>
  <c r="N177" i="69" s="1"/>
  <c r="L177" i="69"/>
  <c r="Z233" i="78"/>
  <c r="AA233" i="78" s="1"/>
  <c r="Y233" i="78"/>
  <c r="Y234" i="84"/>
  <c r="K198" i="46"/>
  <c r="X235" i="81"/>
  <c r="Y177" i="81"/>
  <c r="M177" i="71"/>
  <c r="N177" i="71" s="1"/>
  <c r="K235" i="71"/>
  <c r="L177" i="71"/>
  <c r="L163" i="46"/>
  <c r="K200" i="46"/>
  <c r="X235" i="83"/>
  <c r="Y177" i="83"/>
  <c r="Z233" i="86"/>
  <c r="AA233" i="86" s="1"/>
  <c r="Y233" i="86"/>
  <c r="Y234" i="82"/>
  <c r="M233" i="70"/>
  <c r="N233" i="70" s="1"/>
  <c r="L233" i="70"/>
  <c r="M233" i="79"/>
  <c r="N233" i="79" s="1"/>
  <c r="L233" i="79"/>
  <c r="Y233" i="74"/>
  <c r="Z233" i="74"/>
  <c r="AA233" i="74" s="1"/>
  <c r="L227" i="46"/>
  <c r="L234" i="69"/>
  <c r="M234" i="69"/>
  <c r="N234" i="69" s="1"/>
  <c r="Y234" i="81"/>
  <c r="Y234" i="86"/>
  <c r="M233" i="76"/>
  <c r="N233" i="76" s="1"/>
  <c r="L233" i="76"/>
  <c r="K153" i="46"/>
  <c r="X234" i="72"/>
  <c r="X177" i="72"/>
  <c r="Y168" i="72"/>
  <c r="K199" i="46"/>
  <c r="X235" i="82"/>
  <c r="Y177" i="82"/>
  <c r="Z233" i="83"/>
  <c r="AA233" i="83" s="1"/>
  <c r="Y233" i="83"/>
  <c r="Y234" i="73"/>
  <c r="Y233" i="77"/>
  <c r="Z233" i="77"/>
  <c r="AA233" i="77" s="1"/>
  <c r="L90" i="46"/>
  <c r="K113" i="46"/>
  <c r="L183" i="46"/>
  <c r="L178" i="46"/>
  <c r="L177" i="46"/>
  <c r="L174" i="46"/>
  <c r="L172" i="46"/>
  <c r="L175" i="46"/>
  <c r="L176" i="46"/>
  <c r="L173" i="46"/>
  <c r="L185" i="46"/>
  <c r="L179" i="46"/>
  <c r="L171" i="46"/>
  <c r="L181" i="46"/>
  <c r="L180" i="46"/>
  <c r="L184" i="46"/>
  <c r="L182" i="46"/>
  <c r="L169" i="46"/>
  <c r="K201" i="46"/>
  <c r="X235" i="84"/>
  <c r="Y177" i="84"/>
  <c r="L162" i="46"/>
  <c r="L167" i="46"/>
  <c r="L220" i="46" l="1"/>
  <c r="Y135" i="87"/>
  <c r="L219" i="46"/>
  <c r="X177" i="87"/>
  <c r="X234" i="87"/>
  <c r="Y168" i="87"/>
  <c r="Z233" i="87"/>
  <c r="AA233" i="87" s="1"/>
  <c r="Y233" i="87"/>
  <c r="Y235" i="84"/>
  <c r="Y235" i="83"/>
  <c r="Y235" i="81"/>
  <c r="K194" i="46"/>
  <c r="X235" i="77"/>
  <c r="Y177" i="77"/>
  <c r="L196" i="46"/>
  <c r="K202" i="46"/>
  <c r="X235" i="85"/>
  <c r="Y177" i="85"/>
  <c r="Y234" i="80"/>
  <c r="Y234" i="78"/>
  <c r="L200" i="46"/>
  <c r="Y234" i="77"/>
  <c r="Y234" i="85"/>
  <c r="K197" i="46"/>
  <c r="X235" i="80"/>
  <c r="Y177" i="80"/>
  <c r="K195" i="46"/>
  <c r="X235" i="78"/>
  <c r="Y177" i="78"/>
  <c r="L201" i="46"/>
  <c r="L198" i="46"/>
  <c r="Y235" i="73"/>
  <c r="L235" i="68"/>
  <c r="M235" i="68"/>
  <c r="N235" i="68" s="1"/>
  <c r="L235" i="70"/>
  <c r="M235" i="70"/>
  <c r="N235" i="70" s="1"/>
  <c r="L235" i="76"/>
  <c r="L161" i="46"/>
  <c r="L222" i="46"/>
  <c r="L159" i="46"/>
  <c r="L113" i="46"/>
  <c r="L190" i="46"/>
  <c r="L235" i="67"/>
  <c r="M235" i="67"/>
  <c r="N235" i="67" s="1"/>
  <c r="L158" i="46"/>
  <c r="L166" i="46"/>
  <c r="Y235" i="75"/>
  <c r="K189" i="46"/>
  <c r="X235" i="72"/>
  <c r="Y177" i="72"/>
  <c r="Y235" i="86"/>
  <c r="L193" i="46"/>
  <c r="Y234" i="72"/>
  <c r="L203" i="46"/>
  <c r="L192" i="46"/>
  <c r="L235" i="69"/>
  <c r="M235" i="69"/>
  <c r="N235" i="69" s="1"/>
  <c r="L234" i="30"/>
  <c r="M234" i="30"/>
  <c r="N234" i="30" s="1"/>
  <c r="Y235" i="74"/>
  <c r="Y235" i="82"/>
  <c r="L153" i="46"/>
  <c r="L235" i="71"/>
  <c r="M235" i="71"/>
  <c r="N235" i="71" s="1"/>
  <c r="K235" i="30"/>
  <c r="M177" i="30"/>
  <c r="N177" i="30" s="1"/>
  <c r="L177" i="30"/>
  <c r="K151" i="46"/>
  <c r="M115" i="46"/>
  <c r="N115" i="46" s="1"/>
  <c r="L191" i="46"/>
  <c r="L199" i="46"/>
  <c r="L235" i="79"/>
  <c r="Y234" i="87" l="1"/>
  <c r="X235" i="87"/>
  <c r="Y177" i="87"/>
  <c r="Y235" i="78"/>
  <c r="L235" i="30"/>
  <c r="M235" i="30"/>
  <c r="N235" i="30" s="1"/>
  <c r="L195" i="46"/>
  <c r="Y235" i="80"/>
  <c r="Y235" i="72"/>
  <c r="L197" i="46"/>
  <c r="Y235" i="77"/>
  <c r="K187" i="46"/>
  <c r="L151" i="46"/>
  <c r="L189" i="46"/>
  <c r="Y235" i="85"/>
  <c r="L202" i="46"/>
  <c r="L194" i="46"/>
  <c r="Y235" i="87" l="1"/>
  <c r="L187" i="46"/>
  <c r="C163" i="83"/>
  <c r="N160" i="91"/>
  <c r="N135" i="91" s="1"/>
  <c r="C162" i="83"/>
  <c r="M162" i="83" l="1"/>
  <c r="N162" i="83" s="1"/>
  <c r="H162" i="83"/>
  <c r="I162" i="83" s="1"/>
  <c r="H163" i="83"/>
  <c r="I163" i="83" s="1"/>
  <c r="M163" i="83"/>
  <c r="N163" i="83" s="1"/>
  <c r="C161" i="83"/>
  <c r="M161" i="83" l="1"/>
  <c r="N161" i="83" s="1"/>
  <c r="H161" i="83"/>
  <c r="I161" i="83" s="1"/>
  <c r="C160" i="83"/>
  <c r="C135" i="83" s="1"/>
  <c r="D125" i="83" s="1"/>
  <c r="M160" i="83"/>
  <c r="N160" i="83" s="1"/>
  <c r="H160" i="83"/>
  <c r="I160" i="83" s="1"/>
  <c r="C233" i="83" l="1"/>
  <c r="H233" i="83" s="1"/>
  <c r="I233" i="83" s="1"/>
  <c r="M135" i="83"/>
  <c r="N135" i="83" s="1"/>
  <c r="H135" i="83"/>
  <c r="I135" i="83" s="1"/>
  <c r="M233" i="83" l="1"/>
  <c r="N233" i="83" s="1"/>
  <c r="C44" i="81" l="1"/>
  <c r="P41" i="74"/>
  <c r="C42" i="75"/>
  <c r="C44" i="76"/>
  <c r="P41" i="77"/>
  <c r="C40" i="85"/>
  <c r="P44" i="74"/>
  <c r="C39" i="77"/>
  <c r="C43" i="78"/>
  <c r="C41" i="77"/>
  <c r="C43" i="84"/>
  <c r="P41" i="83"/>
  <c r="P38" i="84"/>
  <c r="C37" i="78"/>
  <c r="P43" i="78"/>
  <c r="C38" i="86"/>
  <c r="C40" i="83"/>
  <c r="C44" i="86"/>
  <c r="C44" i="79"/>
  <c r="C40" i="74"/>
  <c r="C43" i="76"/>
  <c r="P39" i="84"/>
  <c r="C41" i="86"/>
  <c r="C41" i="75"/>
  <c r="P41" i="75"/>
  <c r="C40" i="73"/>
  <c r="P43" i="84"/>
  <c r="P44" i="77"/>
  <c r="C41" i="83"/>
  <c r="P39" i="83"/>
  <c r="C42" i="79"/>
  <c r="C38" i="76"/>
  <c r="P37" i="81"/>
  <c r="P39" i="80"/>
  <c r="C39" i="79"/>
  <c r="P43" i="80"/>
  <c r="P44" i="84"/>
  <c r="C41" i="78"/>
  <c r="P40" i="78"/>
  <c r="C37" i="85"/>
  <c r="C44" i="73"/>
  <c r="P39" i="86"/>
  <c r="P40" i="84"/>
  <c r="C42" i="86"/>
  <c r="C40" i="84"/>
  <c r="P41" i="84"/>
  <c r="P42" i="77"/>
  <c r="C37" i="83"/>
  <c r="P40" i="80"/>
  <c r="P40" i="73"/>
  <c r="C43" i="77"/>
  <c r="C41" i="85"/>
  <c r="C37" i="79"/>
  <c r="C40" i="86"/>
  <c r="P42" i="81"/>
  <c r="C37" i="80"/>
  <c r="P38" i="86"/>
  <c r="P43" i="81"/>
  <c r="C44" i="80"/>
  <c r="P38" i="85"/>
  <c r="P44" i="73"/>
  <c r="P44" i="75"/>
  <c r="C44" i="74"/>
  <c r="C42" i="77"/>
  <c r="P44" i="80"/>
  <c r="C38" i="84"/>
  <c r="C39" i="73"/>
  <c r="C37" i="86"/>
  <c r="P39" i="85"/>
  <c r="C40" i="77"/>
  <c r="C39" i="86"/>
  <c r="P37" i="83"/>
  <c r="C40" i="79"/>
  <c r="P42" i="85"/>
  <c r="P37" i="77"/>
  <c r="P44" i="81"/>
  <c r="C42" i="83"/>
  <c r="C44" i="77"/>
  <c r="P43" i="85"/>
  <c r="P40" i="81"/>
  <c r="P37" i="80"/>
  <c r="C39" i="81"/>
  <c r="P44" i="86"/>
  <c r="P42" i="78"/>
  <c r="C40" i="80"/>
  <c r="P37" i="74"/>
  <c r="P40" i="86"/>
  <c r="P43" i="77"/>
  <c r="P41" i="80"/>
  <c r="C44" i="75"/>
  <c r="C42" i="76"/>
  <c r="P37" i="86"/>
  <c r="C43" i="83"/>
  <c r="C44" i="84"/>
  <c r="C39" i="85"/>
  <c r="C37" i="77"/>
  <c r="C41" i="74"/>
  <c r="C43" i="80"/>
  <c r="P41" i="81"/>
  <c r="P43" i="86"/>
  <c r="C42" i="85"/>
  <c r="C44" i="78"/>
  <c r="C39" i="76"/>
  <c r="P42" i="80"/>
  <c r="P39" i="74"/>
  <c r="C42" i="78"/>
  <c r="P41" i="86"/>
  <c r="C39" i="74"/>
  <c r="C43" i="73"/>
  <c r="P40" i="83"/>
  <c r="C38" i="79"/>
  <c r="C37" i="81"/>
  <c r="P44" i="85"/>
  <c r="C39" i="78"/>
  <c r="C42" i="74"/>
  <c r="P37" i="75"/>
  <c r="C42" i="81"/>
  <c r="P43" i="83"/>
  <c r="P40" i="85"/>
  <c r="C41" i="84"/>
  <c r="P37" i="73"/>
  <c r="P42" i="75"/>
  <c r="C38" i="75"/>
  <c r="C40" i="78"/>
  <c r="C43" i="85"/>
  <c r="P44" i="78"/>
  <c r="P42" i="86"/>
  <c r="P41" i="73"/>
  <c r="C41" i="79"/>
  <c r="C44" i="85"/>
  <c r="C43" i="86"/>
  <c r="C44" i="83"/>
  <c r="P38" i="75"/>
  <c r="C37" i="84"/>
  <c r="C40" i="81"/>
  <c r="C42" i="84"/>
  <c r="C43" i="79"/>
  <c r="P42" i="73"/>
  <c r="P37" i="84"/>
  <c r="C40" i="76"/>
  <c r="P43" i="73"/>
  <c r="C43" i="81"/>
  <c r="C39" i="83"/>
  <c r="C41" i="80"/>
  <c r="P40" i="74"/>
  <c r="C41" i="73"/>
  <c r="C39" i="75"/>
  <c r="P42" i="83"/>
  <c r="P39" i="81"/>
  <c r="C37" i="74"/>
  <c r="P42" i="84"/>
  <c r="P39" i="73"/>
  <c r="C42" i="80"/>
  <c r="P40" i="77"/>
  <c r="C39" i="80"/>
  <c r="C38" i="85"/>
  <c r="C41" i="81"/>
  <c r="P39" i="78"/>
  <c r="C40" i="75"/>
  <c r="P44" i="83"/>
  <c r="P37" i="85"/>
  <c r="P37" i="78"/>
  <c r="P41" i="85"/>
  <c r="P41" i="78"/>
  <c r="P42" i="74"/>
  <c r="C39" i="84"/>
  <c r="C37" i="75"/>
  <c r="C41" i="76"/>
  <c r="P39" i="77"/>
  <c r="C37" i="76"/>
  <c r="P39" i="75"/>
  <c r="P40" i="75"/>
  <c r="C42" i="73"/>
  <c r="C37" i="73"/>
  <c r="P69" i="86"/>
  <c r="P69" i="78"/>
  <c r="P68" i="85"/>
  <c r="P68" i="77"/>
  <c r="P67" i="84"/>
  <c r="C67" i="76"/>
  <c r="P66" i="74"/>
  <c r="P65" i="81"/>
  <c r="P65" i="73"/>
  <c r="P64" i="80"/>
  <c r="P63" i="78"/>
  <c r="P62" i="84"/>
  <c r="C62" i="76"/>
  <c r="C68" i="86"/>
  <c r="C68" i="78"/>
  <c r="C67" i="85"/>
  <c r="C67" i="77"/>
  <c r="C66" i="83"/>
  <c r="C66" i="75"/>
  <c r="C65" i="74"/>
  <c r="C64" i="81"/>
  <c r="C64" i="73"/>
  <c r="C62" i="85"/>
  <c r="C62" i="77"/>
  <c r="P69" i="85"/>
  <c r="P69" i="77"/>
  <c r="P68" i="84"/>
  <c r="C68" i="76"/>
  <c r="P67" i="83"/>
  <c r="P67" i="75"/>
  <c r="P66" i="81"/>
  <c r="P66" i="73"/>
  <c r="P65" i="80"/>
  <c r="C64" i="79"/>
  <c r="P63" i="86"/>
  <c r="C63" i="76"/>
  <c r="P62" i="83"/>
  <c r="P62" i="75"/>
  <c r="C69" i="86"/>
  <c r="C69" i="78"/>
  <c r="C68" i="85"/>
  <c r="C68" i="77"/>
  <c r="C67" i="84"/>
  <c r="C66" i="74"/>
  <c r="C65" i="81"/>
  <c r="C65" i="73"/>
  <c r="C64" i="80"/>
  <c r="C63" i="78"/>
  <c r="C62" i="84"/>
  <c r="C66" i="76"/>
  <c r="P65" i="75"/>
  <c r="P63" i="80"/>
  <c r="C65" i="84"/>
  <c r="C69" i="79"/>
  <c r="P67" i="77"/>
  <c r="P64" i="81"/>
  <c r="P62" i="85"/>
  <c r="C64" i="74"/>
  <c r="P69" i="84"/>
  <c r="C69" i="76"/>
  <c r="P68" i="83"/>
  <c r="P68" i="75"/>
  <c r="P67" i="74"/>
  <c r="P66" i="80"/>
  <c r="C65" i="79"/>
  <c r="P64" i="86"/>
  <c r="P64" i="78"/>
  <c r="P63" i="85"/>
  <c r="P63" i="75"/>
  <c r="P62" i="74"/>
  <c r="C69" i="85"/>
  <c r="C69" i="77"/>
  <c r="C68" i="84"/>
  <c r="C67" i="83"/>
  <c r="C67" i="75"/>
  <c r="C66" i="81"/>
  <c r="C66" i="73"/>
  <c r="C65" i="80"/>
  <c r="C63" i="86"/>
  <c r="C62" i="83"/>
  <c r="C62" i="75"/>
  <c r="C68" i="79"/>
  <c r="P62" i="86"/>
  <c r="C69" i="73"/>
  <c r="C66" i="77"/>
  <c r="C64" i="75"/>
  <c r="P68" i="78"/>
  <c r="P66" i="75"/>
  <c r="P64" i="73"/>
  <c r="C67" i="78"/>
  <c r="C65" i="75"/>
  <c r="C62" i="86"/>
  <c r="P69" i="83"/>
  <c r="P69" i="75"/>
  <c r="P68" i="74"/>
  <c r="P67" i="81"/>
  <c r="P67" i="73"/>
  <c r="C66" i="79"/>
  <c r="P65" i="86"/>
  <c r="P65" i="78"/>
  <c r="P64" i="85"/>
  <c r="P64" i="77"/>
  <c r="P63" i="84"/>
  <c r="P63" i="74"/>
  <c r="P62" i="81"/>
  <c r="P62" i="73"/>
  <c r="C69" i="84"/>
  <c r="C68" i="83"/>
  <c r="C68" i="75"/>
  <c r="C67" i="74"/>
  <c r="C66" i="80"/>
  <c r="C64" i="86"/>
  <c r="C64" i="78"/>
  <c r="C63" i="85"/>
  <c r="C63" i="75"/>
  <c r="C62" i="74"/>
  <c r="P67" i="86"/>
  <c r="P62" i="78"/>
  <c r="C68" i="80"/>
  <c r="P69" i="74"/>
  <c r="P68" i="81"/>
  <c r="P68" i="73"/>
  <c r="P67" i="80"/>
  <c r="P66" i="78"/>
  <c r="P65" i="85"/>
  <c r="P65" i="77"/>
  <c r="P64" i="84"/>
  <c r="C64" i="76"/>
  <c r="P63" i="83"/>
  <c r="P63" i="73"/>
  <c r="P62" i="80"/>
  <c r="C69" i="83"/>
  <c r="C69" i="75"/>
  <c r="C68" i="74"/>
  <c r="C67" i="81"/>
  <c r="C67" i="73"/>
  <c r="C65" i="86"/>
  <c r="C65" i="78"/>
  <c r="C64" i="85"/>
  <c r="C64" i="77"/>
  <c r="C63" i="84"/>
  <c r="C63" i="74"/>
  <c r="C62" i="81"/>
  <c r="C62" i="73"/>
  <c r="P67" i="78"/>
  <c r="C69" i="81"/>
  <c r="C66" i="86"/>
  <c r="C64" i="83"/>
  <c r="P67" i="85"/>
  <c r="C63" i="79"/>
  <c r="C67" i="86"/>
  <c r="C65" i="83"/>
  <c r="C63" i="80"/>
  <c r="P69" i="81"/>
  <c r="P69" i="73"/>
  <c r="P68" i="80"/>
  <c r="C67" i="79"/>
  <c r="P66" i="86"/>
  <c r="P66" i="77"/>
  <c r="P65" i="84"/>
  <c r="C65" i="76"/>
  <c r="P64" i="83"/>
  <c r="P64" i="75"/>
  <c r="C62" i="79"/>
  <c r="C69" i="74"/>
  <c r="C68" i="81"/>
  <c r="C68" i="73"/>
  <c r="C67" i="80"/>
  <c r="C66" i="78"/>
  <c r="C65" i="85"/>
  <c r="C65" i="77"/>
  <c r="C64" i="84"/>
  <c r="C63" i="83"/>
  <c r="C63" i="73"/>
  <c r="C62" i="80"/>
  <c r="P69" i="80"/>
  <c r="P66" i="84"/>
  <c r="P65" i="83"/>
  <c r="P64" i="74"/>
  <c r="P68" i="86"/>
  <c r="P66" i="83"/>
  <c r="P65" i="74"/>
  <c r="P62" i="77"/>
  <c r="C69" i="80"/>
  <c r="C66" i="84"/>
  <c r="C62" i="78"/>
  <c r="P66" i="85"/>
  <c r="C63" i="77"/>
  <c r="C63" i="81"/>
  <c r="P63" i="77"/>
  <c r="C66" i="85"/>
  <c r="P63" i="81"/>
  <c r="G92" i="91"/>
  <c r="G94" i="91"/>
  <c r="J88" i="91"/>
  <c r="J93" i="91"/>
  <c r="G88" i="91"/>
  <c r="M94" i="91"/>
  <c r="G93" i="91"/>
  <c r="J92" i="91"/>
  <c r="G87" i="91"/>
  <c r="J91" i="91"/>
  <c r="G89" i="91"/>
  <c r="M91" i="91" l="1"/>
  <c r="J90" i="91"/>
  <c r="M92" i="91"/>
  <c r="G91" i="91"/>
  <c r="J94" i="91"/>
  <c r="J87" i="91"/>
  <c r="J89" i="91"/>
  <c r="M93" i="91"/>
  <c r="M90" i="91"/>
  <c r="G60" i="91"/>
  <c r="G81" i="91" s="1"/>
  <c r="Y60" i="91"/>
  <c r="Y81" i="91" s="1"/>
  <c r="P61" i="78"/>
  <c r="AI62" i="91"/>
  <c r="C62" i="101" s="1"/>
  <c r="C62" i="72"/>
  <c r="M66" i="78"/>
  <c r="N66" i="78" s="1"/>
  <c r="H66" i="78"/>
  <c r="I66" i="78" s="1"/>
  <c r="P61" i="86"/>
  <c r="AG60" i="91"/>
  <c r="AG81" i="91" s="1"/>
  <c r="Z66" i="77"/>
  <c r="AA66" i="77" s="1"/>
  <c r="U66" i="77"/>
  <c r="V66" i="77" s="1"/>
  <c r="H65" i="83"/>
  <c r="I65" i="83" s="1"/>
  <c r="M65" i="83"/>
  <c r="N65" i="83" s="1"/>
  <c r="H66" i="86"/>
  <c r="I66" i="86" s="1"/>
  <c r="M66" i="86"/>
  <c r="N66" i="86" s="1"/>
  <c r="M64" i="77"/>
  <c r="N64" i="77" s="1"/>
  <c r="H64" i="77"/>
  <c r="I64" i="77" s="1"/>
  <c r="M64" i="76"/>
  <c r="N64" i="76" s="1"/>
  <c r="H64" i="76"/>
  <c r="I64" i="76" s="1"/>
  <c r="U68" i="81"/>
  <c r="V68" i="81" s="1"/>
  <c r="Z68" i="81"/>
  <c r="AA68" i="81" s="1"/>
  <c r="M67" i="74"/>
  <c r="N67" i="74" s="1"/>
  <c r="H67" i="74"/>
  <c r="I67" i="74" s="1"/>
  <c r="U62" i="81"/>
  <c r="V62" i="81" s="1"/>
  <c r="Z62" i="81"/>
  <c r="AA62" i="81" s="1"/>
  <c r="Z67" i="73"/>
  <c r="AA67" i="73" s="1"/>
  <c r="U67" i="73"/>
  <c r="V67" i="73" s="1"/>
  <c r="H65" i="75"/>
  <c r="I65" i="75" s="1"/>
  <c r="M65" i="75"/>
  <c r="N65" i="75" s="1"/>
  <c r="M64" i="75"/>
  <c r="N64" i="75" s="1"/>
  <c r="H64" i="75"/>
  <c r="I64" i="75" s="1"/>
  <c r="M62" i="83"/>
  <c r="N62" i="83" s="1"/>
  <c r="H62" i="83"/>
  <c r="I62" i="83" s="1"/>
  <c r="H67" i="75"/>
  <c r="I67" i="75" s="1"/>
  <c r="M67" i="75"/>
  <c r="N67" i="75" s="1"/>
  <c r="C62" i="82"/>
  <c r="P62" i="82"/>
  <c r="U67" i="74"/>
  <c r="V67" i="74" s="1"/>
  <c r="Z67" i="74"/>
  <c r="AA67" i="74" s="1"/>
  <c r="M65" i="84"/>
  <c r="N65" i="84" s="1"/>
  <c r="H65" i="84"/>
  <c r="I65" i="84" s="1"/>
  <c r="C61" i="83"/>
  <c r="N60" i="91"/>
  <c r="N81" i="91" s="1"/>
  <c r="M66" i="74"/>
  <c r="N66" i="74" s="1"/>
  <c r="H66" i="74"/>
  <c r="I66" i="74" s="1"/>
  <c r="C61" i="82"/>
  <c r="AC60" i="91"/>
  <c r="AC81" i="91" s="1"/>
  <c r="P61" i="82"/>
  <c r="U66" i="73"/>
  <c r="V66" i="73" s="1"/>
  <c r="Z66" i="73"/>
  <c r="AA66" i="73" s="1"/>
  <c r="D60" i="91"/>
  <c r="D81" i="91" s="1"/>
  <c r="C61" i="73"/>
  <c r="AJ61" i="91"/>
  <c r="S60" i="91"/>
  <c r="S81" i="91" s="1"/>
  <c r="P61" i="72"/>
  <c r="U65" i="81"/>
  <c r="V65" i="81" s="1"/>
  <c r="Z65" i="81"/>
  <c r="AA65" i="81" s="1"/>
  <c r="U69" i="86"/>
  <c r="V69" i="86" s="1"/>
  <c r="Z69" i="86"/>
  <c r="AA69" i="86" s="1"/>
  <c r="I60" i="91"/>
  <c r="I81" i="91" s="1"/>
  <c r="C61" i="78"/>
  <c r="H66" i="84"/>
  <c r="I66" i="84" s="1"/>
  <c r="M66" i="84"/>
  <c r="N66" i="84" s="1"/>
  <c r="AI68" i="91"/>
  <c r="C68" i="101" s="1"/>
  <c r="C68" i="72"/>
  <c r="C62" i="87"/>
  <c r="C62" i="98"/>
  <c r="M62" i="80"/>
  <c r="N62" i="80" s="1"/>
  <c r="H62" i="80"/>
  <c r="I62" i="80" s="1"/>
  <c r="AI67" i="91"/>
  <c r="C67" i="101" s="1"/>
  <c r="C67" i="72"/>
  <c r="H62" i="79"/>
  <c r="I62" i="79" s="1"/>
  <c r="M62" i="79"/>
  <c r="N62" i="79" s="1"/>
  <c r="U66" i="86"/>
  <c r="V66" i="86" s="1"/>
  <c r="Z66" i="86"/>
  <c r="AA66" i="86" s="1"/>
  <c r="M67" i="86"/>
  <c r="N67" i="86" s="1"/>
  <c r="H67" i="86"/>
  <c r="I67" i="86" s="1"/>
  <c r="M69" i="81"/>
  <c r="N69" i="81" s="1"/>
  <c r="H69" i="81"/>
  <c r="I69" i="81" s="1"/>
  <c r="H64" i="85"/>
  <c r="I64" i="85" s="1"/>
  <c r="M64" i="85"/>
  <c r="N64" i="85" s="1"/>
  <c r="M69" i="75"/>
  <c r="N69" i="75" s="1"/>
  <c r="H69" i="75"/>
  <c r="I69" i="75" s="1"/>
  <c r="Z64" i="84"/>
  <c r="AA64" i="84" s="1"/>
  <c r="U64" i="84"/>
  <c r="V64" i="84" s="1"/>
  <c r="Z69" i="74"/>
  <c r="AA69" i="74" s="1"/>
  <c r="U69" i="74"/>
  <c r="V69" i="74" s="1"/>
  <c r="M63" i="75"/>
  <c r="N63" i="75" s="1"/>
  <c r="H63" i="75"/>
  <c r="I63" i="75" s="1"/>
  <c r="U63" i="74"/>
  <c r="V63" i="74" s="1"/>
  <c r="Z63" i="74"/>
  <c r="AA63" i="74" s="1"/>
  <c r="Z67" i="81"/>
  <c r="AA67" i="81" s="1"/>
  <c r="U67" i="81"/>
  <c r="V67" i="81" s="1"/>
  <c r="M67" i="78"/>
  <c r="N67" i="78" s="1"/>
  <c r="H67" i="78"/>
  <c r="I67" i="78" s="1"/>
  <c r="H66" i="77"/>
  <c r="I66" i="77" s="1"/>
  <c r="M66" i="77"/>
  <c r="N66" i="77" s="1"/>
  <c r="H67" i="83"/>
  <c r="I67" i="83" s="1"/>
  <c r="M67" i="83"/>
  <c r="N67" i="83" s="1"/>
  <c r="Z63" i="75"/>
  <c r="AA63" i="75" s="1"/>
  <c r="U63" i="75"/>
  <c r="V63" i="75" s="1"/>
  <c r="P67" i="82"/>
  <c r="C67" i="82"/>
  <c r="AI69" i="91"/>
  <c r="C69" i="101" s="1"/>
  <c r="C69" i="72"/>
  <c r="U62" i="75"/>
  <c r="V62" i="75" s="1"/>
  <c r="Z62" i="75"/>
  <c r="AA62" i="75" s="1"/>
  <c r="Z66" i="81"/>
  <c r="AA66" i="81" s="1"/>
  <c r="U66" i="81"/>
  <c r="V66" i="81" s="1"/>
  <c r="O60" i="91"/>
  <c r="O81" i="91" s="1"/>
  <c r="C61" i="84"/>
  <c r="H66" i="75"/>
  <c r="I66" i="75" s="1"/>
  <c r="M66" i="75"/>
  <c r="N66" i="75" s="1"/>
  <c r="AD60" i="91"/>
  <c r="AD81" i="91" s="1"/>
  <c r="P61" i="83"/>
  <c r="Z66" i="74"/>
  <c r="AA66" i="74" s="1"/>
  <c r="U66" i="74"/>
  <c r="V66" i="74" s="1"/>
  <c r="M66" i="85"/>
  <c r="N66" i="85" s="1"/>
  <c r="H66" i="85"/>
  <c r="I66" i="85" s="1"/>
  <c r="C69" i="98"/>
  <c r="C69" i="87"/>
  <c r="M69" i="80"/>
  <c r="N69" i="80" s="1"/>
  <c r="H69" i="80"/>
  <c r="I69" i="80" s="1"/>
  <c r="AF60" i="91"/>
  <c r="AF81" i="91" s="1"/>
  <c r="P61" i="85"/>
  <c r="H63" i="73"/>
  <c r="I63" i="73" s="1"/>
  <c r="M63" i="73"/>
  <c r="N63" i="73" s="1"/>
  <c r="C67" i="98"/>
  <c r="H67" i="80"/>
  <c r="I67" i="80" s="1"/>
  <c r="M67" i="80"/>
  <c r="N67" i="80" s="1"/>
  <c r="C67" i="87"/>
  <c r="AJ63" i="91"/>
  <c r="P63" i="101" s="1"/>
  <c r="P63" i="72"/>
  <c r="H67" i="79"/>
  <c r="I67" i="79" s="1"/>
  <c r="M67" i="79"/>
  <c r="N67" i="79" s="1"/>
  <c r="P61" i="73"/>
  <c r="T60" i="91"/>
  <c r="T81" i="91" s="1"/>
  <c r="U67" i="78"/>
  <c r="V67" i="78" s="1"/>
  <c r="Z67" i="78"/>
  <c r="AA67" i="78" s="1"/>
  <c r="M65" i="78"/>
  <c r="N65" i="78" s="1"/>
  <c r="H65" i="78"/>
  <c r="I65" i="78" s="1"/>
  <c r="H69" i="83"/>
  <c r="I69" i="83" s="1"/>
  <c r="M69" i="83"/>
  <c r="N69" i="83" s="1"/>
  <c r="U65" i="77"/>
  <c r="V65" i="77" s="1"/>
  <c r="Z65" i="77"/>
  <c r="AA65" i="77" s="1"/>
  <c r="C69" i="82"/>
  <c r="P69" i="82"/>
  <c r="M63" i="85"/>
  <c r="N63" i="85" s="1"/>
  <c r="H63" i="85"/>
  <c r="I63" i="85" s="1"/>
  <c r="M68" i="75"/>
  <c r="N68" i="75" s="1"/>
  <c r="H68" i="75"/>
  <c r="I68" i="75" s="1"/>
  <c r="U63" i="84"/>
  <c r="V63" i="84" s="1"/>
  <c r="Z63" i="84"/>
  <c r="AA63" i="84" s="1"/>
  <c r="U68" i="74"/>
  <c r="V68" i="74" s="1"/>
  <c r="Z68" i="74"/>
  <c r="AA68" i="74" s="1"/>
  <c r="H69" i="73"/>
  <c r="I69" i="73" s="1"/>
  <c r="M69" i="73"/>
  <c r="N69" i="73" s="1"/>
  <c r="H63" i="86"/>
  <c r="I63" i="86" s="1"/>
  <c r="M63" i="86"/>
  <c r="N63" i="86" s="1"/>
  <c r="U63" i="85"/>
  <c r="V63" i="85" s="1"/>
  <c r="Z63" i="85"/>
  <c r="AA63" i="85" s="1"/>
  <c r="U68" i="75"/>
  <c r="V68" i="75" s="1"/>
  <c r="Z68" i="75"/>
  <c r="AA68" i="75" s="1"/>
  <c r="Z62" i="85"/>
  <c r="AA62" i="85" s="1"/>
  <c r="U62" i="85"/>
  <c r="V62" i="85" s="1"/>
  <c r="P61" i="74"/>
  <c r="U60" i="91"/>
  <c r="U81" i="91" s="1"/>
  <c r="M62" i="84"/>
  <c r="N62" i="84" s="1"/>
  <c r="H62" i="84"/>
  <c r="I62" i="84" s="1"/>
  <c r="U62" i="83"/>
  <c r="V62" i="83" s="1"/>
  <c r="Z62" i="83"/>
  <c r="AA62" i="83" s="1"/>
  <c r="U67" i="75"/>
  <c r="V67" i="75" s="1"/>
  <c r="Z67" i="75"/>
  <c r="AA67" i="75" s="1"/>
  <c r="H62" i="77"/>
  <c r="I62" i="77" s="1"/>
  <c r="M62" i="77"/>
  <c r="N62" i="77" s="1"/>
  <c r="M66" i="83"/>
  <c r="N66" i="83" s="1"/>
  <c r="H66" i="83"/>
  <c r="I66" i="83" s="1"/>
  <c r="H62" i="76"/>
  <c r="I62" i="76" s="1"/>
  <c r="M62" i="76"/>
  <c r="N62" i="76" s="1"/>
  <c r="C66" i="82"/>
  <c r="P66" i="82"/>
  <c r="AA60" i="91"/>
  <c r="AA81" i="91" s="1"/>
  <c r="P61" i="80"/>
  <c r="U63" i="77"/>
  <c r="V63" i="77" s="1"/>
  <c r="Z63" i="77"/>
  <c r="AA63" i="77" s="1"/>
  <c r="U62" i="77"/>
  <c r="V62" i="77" s="1"/>
  <c r="Z62" i="77"/>
  <c r="AA62" i="77" s="1"/>
  <c r="U64" i="74"/>
  <c r="V64" i="74" s="1"/>
  <c r="Z64" i="74"/>
  <c r="AA64" i="74" s="1"/>
  <c r="M63" i="83"/>
  <c r="N63" i="83" s="1"/>
  <c r="H63" i="83"/>
  <c r="I63" i="83" s="1"/>
  <c r="H68" i="73"/>
  <c r="I68" i="73" s="1"/>
  <c r="M68" i="73"/>
  <c r="N68" i="73" s="1"/>
  <c r="C63" i="82"/>
  <c r="P63" i="82"/>
  <c r="AJ68" i="91"/>
  <c r="P68" i="101" s="1"/>
  <c r="P68" i="72"/>
  <c r="H63" i="79"/>
  <c r="I63" i="79" s="1"/>
  <c r="M63" i="79"/>
  <c r="N63" i="79" s="1"/>
  <c r="J60" i="91"/>
  <c r="J81" i="91" s="1"/>
  <c r="H65" i="86"/>
  <c r="I65" i="86" s="1"/>
  <c r="M65" i="86"/>
  <c r="N65" i="86" s="1"/>
  <c r="C61" i="76"/>
  <c r="W60" i="91"/>
  <c r="W81" i="91" s="1"/>
  <c r="U65" i="85"/>
  <c r="V65" i="85" s="1"/>
  <c r="Z65" i="85"/>
  <c r="AA65" i="85" s="1"/>
  <c r="H68" i="80"/>
  <c r="I68" i="80" s="1"/>
  <c r="C68" i="98"/>
  <c r="C68" i="87"/>
  <c r="M68" i="80"/>
  <c r="N68" i="80" s="1"/>
  <c r="M64" i="78"/>
  <c r="N64" i="78" s="1"/>
  <c r="H64" i="78"/>
  <c r="I64" i="78" s="1"/>
  <c r="H68" i="83"/>
  <c r="I68" i="83" s="1"/>
  <c r="M68" i="83"/>
  <c r="N68" i="83" s="1"/>
  <c r="U64" i="77"/>
  <c r="V64" i="77" s="1"/>
  <c r="Z64" i="77"/>
  <c r="AA64" i="77" s="1"/>
  <c r="C68" i="82"/>
  <c r="P68" i="82"/>
  <c r="AE60" i="91"/>
  <c r="AE81" i="91" s="1"/>
  <c r="P61" i="84"/>
  <c r="U62" i="86"/>
  <c r="V62" i="86" s="1"/>
  <c r="Z62" i="86"/>
  <c r="AA62" i="86" s="1"/>
  <c r="M68" i="84"/>
  <c r="N68" i="84" s="1"/>
  <c r="H68" i="84"/>
  <c r="I68" i="84" s="1"/>
  <c r="U64" i="78"/>
  <c r="V64" i="78" s="1"/>
  <c r="Z64" i="78"/>
  <c r="AA64" i="78" s="1"/>
  <c r="U68" i="83"/>
  <c r="V68" i="83" s="1"/>
  <c r="Z68" i="83"/>
  <c r="AA68" i="83" s="1"/>
  <c r="U64" i="81"/>
  <c r="V64" i="81" s="1"/>
  <c r="Z64" i="81"/>
  <c r="AA64" i="81" s="1"/>
  <c r="U63" i="80"/>
  <c r="V63" i="80" s="1"/>
  <c r="Z63" i="80"/>
  <c r="AA63" i="80" s="1"/>
  <c r="P63" i="98"/>
  <c r="P63" i="87"/>
  <c r="M63" i="78"/>
  <c r="N63" i="78" s="1"/>
  <c r="H63" i="78"/>
  <c r="I63" i="78" s="1"/>
  <c r="H67" i="84"/>
  <c r="I67" i="84" s="1"/>
  <c r="M67" i="84"/>
  <c r="N67" i="84" s="1"/>
  <c r="H63" i="76"/>
  <c r="I63" i="76" s="1"/>
  <c r="M63" i="76"/>
  <c r="N63" i="76" s="1"/>
  <c r="U67" i="83"/>
  <c r="V67" i="83" s="1"/>
  <c r="Z67" i="83"/>
  <c r="AA67" i="83" s="1"/>
  <c r="M62" i="85"/>
  <c r="N62" i="85" s="1"/>
  <c r="H62" i="85"/>
  <c r="I62" i="85" s="1"/>
  <c r="M67" i="77"/>
  <c r="N67" i="77" s="1"/>
  <c r="H67" i="77"/>
  <c r="I67" i="77" s="1"/>
  <c r="U62" i="84"/>
  <c r="V62" i="84" s="1"/>
  <c r="Z62" i="84"/>
  <c r="AA62" i="84" s="1"/>
  <c r="H67" i="76"/>
  <c r="I67" i="76" s="1"/>
  <c r="M67" i="76"/>
  <c r="N67" i="76" s="1"/>
  <c r="C61" i="80"/>
  <c r="K60" i="91"/>
  <c r="K81" i="91" s="1"/>
  <c r="H63" i="81"/>
  <c r="I63" i="81" s="1"/>
  <c r="M63" i="81"/>
  <c r="N63" i="81" s="1"/>
  <c r="U65" i="74"/>
  <c r="V65" i="74" s="1"/>
  <c r="Z65" i="74"/>
  <c r="AA65" i="74" s="1"/>
  <c r="U65" i="83"/>
  <c r="V65" i="83" s="1"/>
  <c r="Z65" i="83"/>
  <c r="AA65" i="83" s="1"/>
  <c r="H68" i="81"/>
  <c r="I68" i="81" s="1"/>
  <c r="M68" i="81"/>
  <c r="N68" i="81" s="1"/>
  <c r="U64" i="75"/>
  <c r="V64" i="75" s="1"/>
  <c r="Z64" i="75"/>
  <c r="AA64" i="75" s="1"/>
  <c r="P68" i="98"/>
  <c r="P68" i="87"/>
  <c r="U68" i="80"/>
  <c r="V68" i="80" s="1"/>
  <c r="Z68" i="80"/>
  <c r="AA68" i="80" s="1"/>
  <c r="C65" i="82"/>
  <c r="P65" i="82"/>
  <c r="M62" i="73"/>
  <c r="N62" i="73" s="1"/>
  <c r="H62" i="73"/>
  <c r="I62" i="73" s="1"/>
  <c r="AJ62" i="91"/>
  <c r="P62" i="101" s="1"/>
  <c r="P62" i="72"/>
  <c r="U66" i="78"/>
  <c r="V66" i="78" s="1"/>
  <c r="Z66" i="78"/>
  <c r="AA66" i="78" s="1"/>
  <c r="Z62" i="78"/>
  <c r="AA62" i="78" s="1"/>
  <c r="U62" i="78"/>
  <c r="V62" i="78" s="1"/>
  <c r="H64" i="86"/>
  <c r="I64" i="86" s="1"/>
  <c r="M64" i="86"/>
  <c r="N64" i="86" s="1"/>
  <c r="U64" i="85"/>
  <c r="V64" i="85" s="1"/>
  <c r="Z64" i="85"/>
  <c r="AA64" i="85" s="1"/>
  <c r="U69" i="75"/>
  <c r="V69" i="75" s="1"/>
  <c r="Z69" i="75"/>
  <c r="AA69" i="75" s="1"/>
  <c r="Z64" i="73"/>
  <c r="AA64" i="73" s="1"/>
  <c r="U64" i="73"/>
  <c r="V64" i="73" s="1"/>
  <c r="C64" i="82"/>
  <c r="P64" i="82"/>
  <c r="AI65" i="91"/>
  <c r="C65" i="101" s="1"/>
  <c r="C65" i="72"/>
  <c r="H69" i="77"/>
  <c r="I69" i="77" s="1"/>
  <c r="M69" i="77"/>
  <c r="N69" i="77" s="1"/>
  <c r="Z64" i="86"/>
  <c r="AA64" i="86" s="1"/>
  <c r="U64" i="86"/>
  <c r="V64" i="86" s="1"/>
  <c r="H69" i="76"/>
  <c r="I69" i="76" s="1"/>
  <c r="M69" i="76"/>
  <c r="N69" i="76" s="1"/>
  <c r="U67" i="77"/>
  <c r="V67" i="77" s="1"/>
  <c r="Z67" i="77"/>
  <c r="AA67" i="77" s="1"/>
  <c r="U65" i="75"/>
  <c r="V65" i="75" s="1"/>
  <c r="Z65" i="75"/>
  <c r="AA65" i="75" s="1"/>
  <c r="AI64" i="91"/>
  <c r="C64" i="101" s="1"/>
  <c r="C64" i="72"/>
  <c r="H68" i="77"/>
  <c r="I68" i="77" s="1"/>
  <c r="M68" i="77"/>
  <c r="N68" i="77" s="1"/>
  <c r="U63" i="86"/>
  <c r="V63" i="86" s="1"/>
  <c r="Z63" i="86"/>
  <c r="AA63" i="86" s="1"/>
  <c r="H68" i="76"/>
  <c r="I68" i="76" s="1"/>
  <c r="M68" i="76"/>
  <c r="N68" i="76" s="1"/>
  <c r="H67" i="85"/>
  <c r="I67" i="85" s="1"/>
  <c r="M67" i="85"/>
  <c r="N67" i="85" s="1"/>
  <c r="U63" i="78"/>
  <c r="V63" i="78" s="1"/>
  <c r="Z63" i="78"/>
  <c r="AA63" i="78" s="1"/>
  <c r="U67" i="84"/>
  <c r="V67" i="84" s="1"/>
  <c r="Z67" i="84"/>
  <c r="AA67" i="84" s="1"/>
  <c r="G90" i="91"/>
  <c r="C61" i="77"/>
  <c r="H60" i="91"/>
  <c r="H81" i="91" s="1"/>
  <c r="H63" i="77"/>
  <c r="I63" i="77" s="1"/>
  <c r="M63" i="77"/>
  <c r="N63" i="77" s="1"/>
  <c r="U66" i="83"/>
  <c r="V66" i="83" s="1"/>
  <c r="Z66" i="83"/>
  <c r="AA66" i="83" s="1"/>
  <c r="U66" i="84"/>
  <c r="V66" i="84" s="1"/>
  <c r="Z66" i="84"/>
  <c r="AA66" i="84" s="1"/>
  <c r="H64" i="84"/>
  <c r="I64" i="84" s="1"/>
  <c r="M64" i="84"/>
  <c r="N64" i="84" s="1"/>
  <c r="H69" i="74"/>
  <c r="I69" i="74" s="1"/>
  <c r="M69" i="74"/>
  <c r="N69" i="74" s="1"/>
  <c r="U64" i="83"/>
  <c r="V64" i="83" s="1"/>
  <c r="Z64" i="83"/>
  <c r="AA64" i="83" s="1"/>
  <c r="U69" i="73"/>
  <c r="V69" i="73" s="1"/>
  <c r="Z69" i="73"/>
  <c r="AA69" i="73" s="1"/>
  <c r="U67" i="85"/>
  <c r="V67" i="85" s="1"/>
  <c r="Z67" i="85"/>
  <c r="AA67" i="85" s="1"/>
  <c r="M62" i="81"/>
  <c r="N62" i="81" s="1"/>
  <c r="H62" i="81"/>
  <c r="I62" i="81" s="1"/>
  <c r="H67" i="73"/>
  <c r="I67" i="73" s="1"/>
  <c r="M67" i="73"/>
  <c r="N67" i="73" s="1"/>
  <c r="P62" i="98"/>
  <c r="P62" i="87"/>
  <c r="U62" i="80"/>
  <c r="V62" i="80" s="1"/>
  <c r="Z62" i="80"/>
  <c r="AA62" i="80" s="1"/>
  <c r="AJ67" i="91"/>
  <c r="P67" i="101" s="1"/>
  <c r="P67" i="72"/>
  <c r="U67" i="86"/>
  <c r="V67" i="86" s="1"/>
  <c r="Z67" i="86"/>
  <c r="AA67" i="86" s="1"/>
  <c r="M69" i="84"/>
  <c r="N69" i="84" s="1"/>
  <c r="H69" i="84"/>
  <c r="I69" i="84" s="1"/>
  <c r="U65" i="78"/>
  <c r="V65" i="78" s="1"/>
  <c r="Z65" i="78"/>
  <c r="AA65" i="78" s="1"/>
  <c r="U69" i="83"/>
  <c r="V69" i="83" s="1"/>
  <c r="Z69" i="83"/>
  <c r="AA69" i="83" s="1"/>
  <c r="U66" i="75"/>
  <c r="V66" i="75" s="1"/>
  <c r="Z66" i="75"/>
  <c r="AA66" i="75" s="1"/>
  <c r="H68" i="79"/>
  <c r="I68" i="79" s="1"/>
  <c r="M68" i="79"/>
  <c r="N68" i="79" s="1"/>
  <c r="C65" i="87"/>
  <c r="C65" i="98"/>
  <c r="H65" i="80"/>
  <c r="I65" i="80" s="1"/>
  <c r="M65" i="80"/>
  <c r="N65" i="80" s="1"/>
  <c r="H69" i="85"/>
  <c r="I69" i="85" s="1"/>
  <c r="M69" i="85"/>
  <c r="N69" i="85" s="1"/>
  <c r="H65" i="79"/>
  <c r="I65" i="79" s="1"/>
  <c r="M65" i="79"/>
  <c r="N65" i="79" s="1"/>
  <c r="U69" i="84"/>
  <c r="V69" i="84" s="1"/>
  <c r="Z69" i="84"/>
  <c r="AA69" i="84" s="1"/>
  <c r="H69" i="79"/>
  <c r="I69" i="79" s="1"/>
  <c r="M69" i="79"/>
  <c r="N69" i="79" s="1"/>
  <c r="H66" i="76"/>
  <c r="I66" i="76" s="1"/>
  <c r="M66" i="76"/>
  <c r="N66" i="76" s="1"/>
  <c r="C64" i="98"/>
  <c r="H64" i="80"/>
  <c r="I64" i="80" s="1"/>
  <c r="C64" i="87"/>
  <c r="M64" i="80"/>
  <c r="N64" i="80" s="1"/>
  <c r="M68" i="85"/>
  <c r="N68" i="85" s="1"/>
  <c r="H68" i="85"/>
  <c r="I68" i="85" s="1"/>
  <c r="H64" i="79"/>
  <c r="I64" i="79" s="1"/>
  <c r="M64" i="79"/>
  <c r="N64" i="79" s="1"/>
  <c r="U68" i="84"/>
  <c r="V68" i="84" s="1"/>
  <c r="Z68" i="84"/>
  <c r="AA68" i="84" s="1"/>
  <c r="M64" i="73"/>
  <c r="N64" i="73" s="1"/>
  <c r="H64" i="73"/>
  <c r="I64" i="73" s="1"/>
  <c r="M68" i="78"/>
  <c r="N68" i="78" s="1"/>
  <c r="H68" i="78"/>
  <c r="I68" i="78" s="1"/>
  <c r="AJ64" i="91"/>
  <c r="P64" i="101" s="1"/>
  <c r="P64" i="72"/>
  <c r="U68" i="77"/>
  <c r="V68" i="77" s="1"/>
  <c r="Z68" i="77"/>
  <c r="AA68" i="77" s="1"/>
  <c r="M89" i="91"/>
  <c r="P61" i="77"/>
  <c r="X60" i="91"/>
  <c r="X81" i="91" s="1"/>
  <c r="U66" i="85"/>
  <c r="V66" i="85" s="1"/>
  <c r="Z66" i="85"/>
  <c r="AA66" i="85" s="1"/>
  <c r="Z68" i="86"/>
  <c r="AA68" i="86" s="1"/>
  <c r="U68" i="86"/>
  <c r="V68" i="86" s="1"/>
  <c r="P69" i="98"/>
  <c r="P69" i="87"/>
  <c r="U69" i="80"/>
  <c r="V69" i="80" s="1"/>
  <c r="Z69" i="80"/>
  <c r="AA69" i="80" s="1"/>
  <c r="M65" i="77"/>
  <c r="N65" i="77" s="1"/>
  <c r="H65" i="77"/>
  <c r="I65" i="77" s="1"/>
  <c r="M65" i="76"/>
  <c r="N65" i="76" s="1"/>
  <c r="H65" i="76"/>
  <c r="I65" i="76" s="1"/>
  <c r="U69" i="81"/>
  <c r="V69" i="81" s="1"/>
  <c r="Z69" i="81"/>
  <c r="AA69" i="81" s="1"/>
  <c r="M63" i="74"/>
  <c r="N63" i="74" s="1"/>
  <c r="H63" i="74"/>
  <c r="I63" i="74" s="1"/>
  <c r="H67" i="81"/>
  <c r="I67" i="81" s="1"/>
  <c r="M67" i="81"/>
  <c r="N67" i="81" s="1"/>
  <c r="Z63" i="73"/>
  <c r="AA63" i="73" s="1"/>
  <c r="U63" i="73"/>
  <c r="V63" i="73" s="1"/>
  <c r="P67" i="98"/>
  <c r="P67" i="87"/>
  <c r="U67" i="80"/>
  <c r="V67" i="80" s="1"/>
  <c r="Z67" i="80"/>
  <c r="AA67" i="80" s="1"/>
  <c r="C61" i="81"/>
  <c r="L60" i="91"/>
  <c r="L81" i="91" s="1"/>
  <c r="AI66" i="91"/>
  <c r="C66" i="101" s="1"/>
  <c r="C66" i="72"/>
  <c r="C61" i="79"/>
  <c r="Z60" i="91"/>
  <c r="Z81" i="91" s="1"/>
  <c r="U65" i="86"/>
  <c r="V65" i="86" s="1"/>
  <c r="Z65" i="86"/>
  <c r="AA65" i="86" s="1"/>
  <c r="C61" i="74"/>
  <c r="E60" i="91"/>
  <c r="E81" i="91" s="1"/>
  <c r="Z68" i="78"/>
  <c r="AA68" i="78" s="1"/>
  <c r="U68" i="78"/>
  <c r="V68" i="78" s="1"/>
  <c r="M60" i="91"/>
  <c r="M81" i="91" s="1"/>
  <c r="M66" i="73"/>
  <c r="N66" i="73" s="1"/>
  <c r="H66" i="73"/>
  <c r="I66" i="73" s="1"/>
  <c r="P61" i="81"/>
  <c r="AB60" i="91"/>
  <c r="AB81" i="91" s="1"/>
  <c r="AJ66" i="91"/>
  <c r="P66" i="101" s="1"/>
  <c r="P66" i="72"/>
  <c r="P60" i="91"/>
  <c r="P81" i="91" s="1"/>
  <c r="C61" i="85"/>
  <c r="C61" i="75"/>
  <c r="F60" i="91"/>
  <c r="F81" i="91" s="1"/>
  <c r="AJ69" i="91"/>
  <c r="P69" i="101" s="1"/>
  <c r="P69" i="72"/>
  <c r="M65" i="73"/>
  <c r="N65" i="73" s="1"/>
  <c r="H65" i="73"/>
  <c r="I65" i="73" s="1"/>
  <c r="M69" i="78"/>
  <c r="N69" i="78" s="1"/>
  <c r="H69" i="78"/>
  <c r="I69" i="78" s="1"/>
  <c r="AJ65" i="91"/>
  <c r="P65" i="101" s="1"/>
  <c r="P65" i="72"/>
  <c r="U69" i="77"/>
  <c r="V69" i="77" s="1"/>
  <c r="Z69" i="77"/>
  <c r="AA69" i="77" s="1"/>
  <c r="H64" i="81"/>
  <c r="I64" i="81" s="1"/>
  <c r="M64" i="81"/>
  <c r="N64" i="81" s="1"/>
  <c r="M68" i="86"/>
  <c r="N68" i="86" s="1"/>
  <c r="H68" i="86"/>
  <c r="I68" i="86" s="1"/>
  <c r="P64" i="87"/>
  <c r="U64" i="80"/>
  <c r="V64" i="80" s="1"/>
  <c r="Z64" i="80"/>
  <c r="AA64" i="80" s="1"/>
  <c r="P64" i="98"/>
  <c r="U68" i="85"/>
  <c r="V68" i="85" s="1"/>
  <c r="Z68" i="85"/>
  <c r="AA68" i="85" s="1"/>
  <c r="U63" i="81"/>
  <c r="V63" i="81" s="1"/>
  <c r="Z63" i="81"/>
  <c r="AA63" i="81" s="1"/>
  <c r="H62" i="78"/>
  <c r="I62" i="78" s="1"/>
  <c r="M62" i="78"/>
  <c r="N62" i="78" s="1"/>
  <c r="AI63" i="91"/>
  <c r="C63" i="101" s="1"/>
  <c r="C63" i="72"/>
  <c r="M65" i="85"/>
  <c r="N65" i="85" s="1"/>
  <c r="H65" i="85"/>
  <c r="I65" i="85" s="1"/>
  <c r="V60" i="91"/>
  <c r="V81" i="91" s="1"/>
  <c r="P61" i="75"/>
  <c r="U65" i="84"/>
  <c r="V65" i="84" s="1"/>
  <c r="Z65" i="84"/>
  <c r="AA65" i="84" s="1"/>
  <c r="C63" i="87"/>
  <c r="M63" i="80"/>
  <c r="N63" i="80" s="1"/>
  <c r="C63" i="98"/>
  <c r="H63" i="80"/>
  <c r="I63" i="80" s="1"/>
  <c r="H64" i="83"/>
  <c r="I64" i="83" s="1"/>
  <c r="M64" i="83"/>
  <c r="N64" i="83" s="1"/>
  <c r="M63" i="84"/>
  <c r="N63" i="84" s="1"/>
  <c r="H63" i="84"/>
  <c r="I63" i="84" s="1"/>
  <c r="M68" i="74"/>
  <c r="N68" i="74" s="1"/>
  <c r="H68" i="74"/>
  <c r="I68" i="74" s="1"/>
  <c r="Z63" i="83"/>
  <c r="AA63" i="83" s="1"/>
  <c r="U63" i="83"/>
  <c r="V63" i="83" s="1"/>
  <c r="U68" i="73"/>
  <c r="V68" i="73" s="1"/>
  <c r="Z68" i="73"/>
  <c r="AA68" i="73" s="1"/>
  <c r="M62" i="74"/>
  <c r="N62" i="74" s="1"/>
  <c r="H62" i="74"/>
  <c r="I62" i="74" s="1"/>
  <c r="C66" i="87"/>
  <c r="H66" i="80"/>
  <c r="I66" i="80" s="1"/>
  <c r="C66" i="98"/>
  <c r="M66" i="80"/>
  <c r="N66" i="80" s="1"/>
  <c r="U62" i="73"/>
  <c r="V62" i="73" s="1"/>
  <c r="Z62" i="73"/>
  <c r="AA62" i="73" s="1"/>
  <c r="H66" i="79"/>
  <c r="I66" i="79" s="1"/>
  <c r="M66" i="79"/>
  <c r="N66" i="79" s="1"/>
  <c r="H62" i="86"/>
  <c r="I62" i="86" s="1"/>
  <c r="M62" i="86"/>
  <c r="N62" i="86" s="1"/>
  <c r="Q60" i="91"/>
  <c r="Q81" i="91" s="1"/>
  <c r="C61" i="86"/>
  <c r="M62" i="75"/>
  <c r="N62" i="75" s="1"/>
  <c r="H62" i="75"/>
  <c r="I62" i="75" s="1"/>
  <c r="M66" i="81"/>
  <c r="N66" i="81" s="1"/>
  <c r="H66" i="81"/>
  <c r="I66" i="81" s="1"/>
  <c r="U62" i="74"/>
  <c r="V62" i="74" s="1"/>
  <c r="Z62" i="74"/>
  <c r="AA62" i="74" s="1"/>
  <c r="P66" i="87"/>
  <c r="U66" i="80"/>
  <c r="V66" i="80" s="1"/>
  <c r="P66" i="98"/>
  <c r="Z66" i="80"/>
  <c r="AA66" i="80" s="1"/>
  <c r="M64" i="74"/>
  <c r="N64" i="74" s="1"/>
  <c r="H64" i="74"/>
  <c r="I64" i="74" s="1"/>
  <c r="AI61" i="91"/>
  <c r="C61" i="72"/>
  <c r="C60" i="91"/>
  <c r="C81" i="91" s="1"/>
  <c r="H65" i="81"/>
  <c r="I65" i="81" s="1"/>
  <c r="M65" i="81"/>
  <c r="N65" i="81" s="1"/>
  <c r="M69" i="86"/>
  <c r="N69" i="86" s="1"/>
  <c r="H69" i="86"/>
  <c r="I69" i="86" s="1"/>
  <c r="P65" i="98"/>
  <c r="P65" i="87"/>
  <c r="U65" i="80"/>
  <c r="V65" i="80" s="1"/>
  <c r="Z65" i="80"/>
  <c r="AA65" i="80" s="1"/>
  <c r="Z69" i="85"/>
  <c r="AA69" i="85" s="1"/>
  <c r="U69" i="85"/>
  <c r="V69" i="85" s="1"/>
  <c r="M65" i="74"/>
  <c r="N65" i="74" s="1"/>
  <c r="H65" i="74"/>
  <c r="I65" i="74" s="1"/>
  <c r="U65" i="73"/>
  <c r="V65" i="73" s="1"/>
  <c r="Z65" i="73"/>
  <c r="AA65" i="73" s="1"/>
  <c r="U69" i="78"/>
  <c r="V69" i="78" s="1"/>
  <c r="Z69" i="78"/>
  <c r="AA69" i="78" s="1"/>
  <c r="U42" i="74"/>
  <c r="V42" i="74" s="1"/>
  <c r="Z42" i="74"/>
  <c r="AA42" i="74" s="1"/>
  <c r="H40" i="75"/>
  <c r="I40" i="75" s="1"/>
  <c r="M40" i="75"/>
  <c r="N40" i="75" s="1"/>
  <c r="Z40" i="77"/>
  <c r="AA40" i="77" s="1"/>
  <c r="U40" i="77"/>
  <c r="V40" i="77" s="1"/>
  <c r="H39" i="75"/>
  <c r="I39" i="75" s="1"/>
  <c r="M39" i="75"/>
  <c r="N39" i="75" s="1"/>
  <c r="U37" i="84"/>
  <c r="V37" i="84" s="1"/>
  <c r="Z37" i="84"/>
  <c r="AA37" i="84" s="1"/>
  <c r="Z38" i="75"/>
  <c r="AA38" i="75" s="1"/>
  <c r="U38" i="75"/>
  <c r="V38" i="75" s="1"/>
  <c r="H43" i="85"/>
  <c r="I43" i="85" s="1"/>
  <c r="M43" i="85"/>
  <c r="N43" i="85" s="1"/>
  <c r="H42" i="81"/>
  <c r="I42" i="81" s="1"/>
  <c r="M42" i="81"/>
  <c r="N42" i="81" s="1"/>
  <c r="P37" i="72"/>
  <c r="U41" i="86"/>
  <c r="V41" i="86" s="1"/>
  <c r="Z41" i="86"/>
  <c r="AA41" i="86" s="1"/>
  <c r="Z43" i="86"/>
  <c r="AA43" i="86" s="1"/>
  <c r="U43" i="86"/>
  <c r="V43" i="86" s="1"/>
  <c r="U40" i="86"/>
  <c r="V40" i="86" s="1"/>
  <c r="Z40" i="86"/>
  <c r="AA40" i="86" s="1"/>
  <c r="U43" i="85"/>
  <c r="V43" i="85" s="1"/>
  <c r="Z43" i="85"/>
  <c r="AA43" i="85" s="1"/>
  <c r="AI44" i="91"/>
  <c r="C44" i="101" s="1"/>
  <c r="C44" i="72"/>
  <c r="U39" i="85"/>
  <c r="V39" i="85" s="1"/>
  <c r="Z39" i="85"/>
  <c r="AA39" i="85" s="1"/>
  <c r="H42" i="77"/>
  <c r="I42" i="77" s="1"/>
  <c r="M42" i="77"/>
  <c r="N42" i="77" s="1"/>
  <c r="C44" i="98"/>
  <c r="M44" i="80"/>
  <c r="N44" i="80" s="1"/>
  <c r="H44" i="80"/>
  <c r="I44" i="80" s="1"/>
  <c r="C44" i="87"/>
  <c r="H43" i="77"/>
  <c r="I43" i="77" s="1"/>
  <c r="M43" i="77"/>
  <c r="N43" i="77" s="1"/>
  <c r="M42" i="86"/>
  <c r="N42" i="86" s="1"/>
  <c r="H42" i="86"/>
  <c r="I42" i="86" s="1"/>
  <c r="M41" i="78"/>
  <c r="N41" i="78" s="1"/>
  <c r="H41" i="78"/>
  <c r="I41" i="78" s="1"/>
  <c r="C41" i="82"/>
  <c r="P41" i="82"/>
  <c r="H43" i="76"/>
  <c r="I43" i="76" s="1"/>
  <c r="M43" i="76"/>
  <c r="N43" i="76" s="1"/>
  <c r="U38" i="84"/>
  <c r="V38" i="84" s="1"/>
  <c r="Z38" i="84"/>
  <c r="AA38" i="84" s="1"/>
  <c r="U44" i="74"/>
  <c r="V44" i="74" s="1"/>
  <c r="Z44" i="74"/>
  <c r="AA44" i="74" s="1"/>
  <c r="U40" i="75"/>
  <c r="V40" i="75" s="1"/>
  <c r="Z40" i="75"/>
  <c r="AA40" i="75" s="1"/>
  <c r="U41" i="78"/>
  <c r="V41" i="78" s="1"/>
  <c r="Z41" i="78"/>
  <c r="AA41" i="78" s="1"/>
  <c r="P36" i="81"/>
  <c r="M42" i="80"/>
  <c r="N42" i="80" s="1"/>
  <c r="H42" i="80"/>
  <c r="I42" i="80" s="1"/>
  <c r="C42" i="98"/>
  <c r="C42" i="87"/>
  <c r="H41" i="73"/>
  <c r="I41" i="73" s="1"/>
  <c r="M41" i="73"/>
  <c r="N41" i="73" s="1"/>
  <c r="U42" i="73"/>
  <c r="V42" i="73" s="1"/>
  <c r="Z42" i="73"/>
  <c r="AA42" i="73" s="1"/>
  <c r="M44" i="85"/>
  <c r="N44" i="85" s="1"/>
  <c r="H44" i="85"/>
  <c r="I44" i="85" s="1"/>
  <c r="M40" i="78"/>
  <c r="N40" i="78" s="1"/>
  <c r="H40" i="78"/>
  <c r="I40" i="78" s="1"/>
  <c r="C40" i="82"/>
  <c r="P40" i="82"/>
  <c r="H42" i="78"/>
  <c r="I42" i="78" s="1"/>
  <c r="M42" i="78"/>
  <c r="N42" i="78" s="1"/>
  <c r="U41" i="81"/>
  <c r="V41" i="81" s="1"/>
  <c r="Z41" i="81"/>
  <c r="AA41" i="81" s="1"/>
  <c r="M43" i="83"/>
  <c r="N43" i="83" s="1"/>
  <c r="H43" i="83"/>
  <c r="I43" i="83" s="1"/>
  <c r="U37" i="74"/>
  <c r="V37" i="74" s="1"/>
  <c r="Z37" i="74"/>
  <c r="AA37" i="74" s="1"/>
  <c r="H44" i="77"/>
  <c r="I44" i="77" s="1"/>
  <c r="M44" i="77"/>
  <c r="N44" i="77" s="1"/>
  <c r="U37" i="77"/>
  <c r="V37" i="77" s="1"/>
  <c r="Z37" i="77"/>
  <c r="AA37" i="77" s="1"/>
  <c r="M37" i="86"/>
  <c r="N37" i="86" s="1"/>
  <c r="H37" i="86"/>
  <c r="I37" i="86" s="1"/>
  <c r="U43" i="81"/>
  <c r="V43" i="81" s="1"/>
  <c r="Z43" i="81"/>
  <c r="AA43" i="81" s="1"/>
  <c r="U40" i="73"/>
  <c r="V40" i="73" s="1"/>
  <c r="Z40" i="73"/>
  <c r="AA40" i="73" s="1"/>
  <c r="Z40" i="84"/>
  <c r="AA40" i="84" s="1"/>
  <c r="U40" i="84"/>
  <c r="V40" i="84" s="1"/>
  <c r="U44" i="84"/>
  <c r="V44" i="84" s="1"/>
  <c r="Z44" i="84"/>
  <c r="AA44" i="84" s="1"/>
  <c r="H42" i="79"/>
  <c r="I42" i="79" s="1"/>
  <c r="M42" i="79"/>
  <c r="N42" i="79" s="1"/>
  <c r="U41" i="75"/>
  <c r="V41" i="75" s="1"/>
  <c r="Z41" i="75"/>
  <c r="AA41" i="75" s="1"/>
  <c r="M40" i="74"/>
  <c r="N40" i="74" s="1"/>
  <c r="H40" i="74"/>
  <c r="I40" i="74" s="1"/>
  <c r="U41" i="83"/>
  <c r="V41" i="83" s="1"/>
  <c r="Z41" i="83"/>
  <c r="AA41" i="83" s="1"/>
  <c r="H40" i="85"/>
  <c r="I40" i="85" s="1"/>
  <c r="M40" i="85"/>
  <c r="N40" i="85" s="1"/>
  <c r="U39" i="75"/>
  <c r="V39" i="75" s="1"/>
  <c r="Z39" i="75"/>
  <c r="AA39" i="75" s="1"/>
  <c r="AE35" i="91"/>
  <c r="AE56" i="91" s="1"/>
  <c r="P36" i="84"/>
  <c r="U39" i="78"/>
  <c r="V39" i="78" s="1"/>
  <c r="Z39" i="78"/>
  <c r="AA39" i="78" s="1"/>
  <c r="Z39" i="73"/>
  <c r="AA39" i="73" s="1"/>
  <c r="U39" i="73"/>
  <c r="V39" i="73" s="1"/>
  <c r="U40" i="74"/>
  <c r="V40" i="74" s="1"/>
  <c r="Z40" i="74"/>
  <c r="AA40" i="74" s="1"/>
  <c r="H43" i="79"/>
  <c r="I43" i="79" s="1"/>
  <c r="M43" i="79"/>
  <c r="N43" i="79" s="1"/>
  <c r="C43" i="82"/>
  <c r="P43" i="82"/>
  <c r="M38" i="75"/>
  <c r="N38" i="75" s="1"/>
  <c r="H38" i="75"/>
  <c r="I38" i="75" s="1"/>
  <c r="U37" i="75"/>
  <c r="V37" i="75" s="1"/>
  <c r="Z37" i="75"/>
  <c r="AA37" i="75" s="1"/>
  <c r="AJ44" i="91"/>
  <c r="P44" i="101" s="1"/>
  <c r="P44" i="72"/>
  <c r="U39" i="74"/>
  <c r="V39" i="74" s="1"/>
  <c r="Z39" i="74"/>
  <c r="AA39" i="74" s="1"/>
  <c r="H43" i="80"/>
  <c r="I43" i="80" s="1"/>
  <c r="C43" i="87"/>
  <c r="M43" i="80"/>
  <c r="N43" i="80" s="1"/>
  <c r="C43" i="98"/>
  <c r="U37" i="86"/>
  <c r="V37" i="86" s="1"/>
  <c r="Z37" i="86"/>
  <c r="AA37" i="86" s="1"/>
  <c r="C40" i="98"/>
  <c r="M40" i="80"/>
  <c r="N40" i="80" s="1"/>
  <c r="H40" i="80"/>
  <c r="I40" i="80" s="1"/>
  <c r="C40" i="87"/>
  <c r="U42" i="85"/>
  <c r="V42" i="85" s="1"/>
  <c r="Z42" i="85"/>
  <c r="AA42" i="85" s="1"/>
  <c r="H39" i="73"/>
  <c r="I39" i="73" s="1"/>
  <c r="M39" i="73"/>
  <c r="N39" i="73" s="1"/>
  <c r="M44" i="74"/>
  <c r="N44" i="74" s="1"/>
  <c r="H44" i="74"/>
  <c r="I44" i="74" s="1"/>
  <c r="U38" i="86"/>
  <c r="V38" i="86" s="1"/>
  <c r="Z38" i="86"/>
  <c r="AA38" i="86" s="1"/>
  <c r="P40" i="98"/>
  <c r="P40" i="87"/>
  <c r="U40" i="80"/>
  <c r="V40" i="80" s="1"/>
  <c r="Z40" i="80"/>
  <c r="AA40" i="80" s="1"/>
  <c r="U39" i="86"/>
  <c r="V39" i="86" s="1"/>
  <c r="Z39" i="86"/>
  <c r="AA39" i="86" s="1"/>
  <c r="C39" i="82"/>
  <c r="P39" i="82"/>
  <c r="U39" i="83"/>
  <c r="V39" i="83" s="1"/>
  <c r="Z39" i="83"/>
  <c r="AA39" i="83" s="1"/>
  <c r="H44" i="79"/>
  <c r="I44" i="79" s="1"/>
  <c r="M44" i="79"/>
  <c r="N44" i="79" s="1"/>
  <c r="AJ41" i="91"/>
  <c r="P41" i="101" s="1"/>
  <c r="P41" i="72"/>
  <c r="U41" i="77"/>
  <c r="V41" i="77" s="1"/>
  <c r="Z41" i="77"/>
  <c r="AA41" i="77" s="1"/>
  <c r="H37" i="76"/>
  <c r="I37" i="76" s="1"/>
  <c r="M37" i="76"/>
  <c r="N37" i="76" s="1"/>
  <c r="U41" i="85"/>
  <c r="V41" i="85" s="1"/>
  <c r="Z41" i="85"/>
  <c r="AA41" i="85" s="1"/>
  <c r="P36" i="78"/>
  <c r="Z42" i="84"/>
  <c r="AA42" i="84" s="1"/>
  <c r="U42" i="84"/>
  <c r="V42" i="84" s="1"/>
  <c r="M41" i="80"/>
  <c r="N41" i="80" s="1"/>
  <c r="H41" i="80"/>
  <c r="I41" i="80" s="1"/>
  <c r="C41" i="98"/>
  <c r="C41" i="87"/>
  <c r="H42" i="84"/>
  <c r="I42" i="84" s="1"/>
  <c r="M42" i="84"/>
  <c r="N42" i="84" s="1"/>
  <c r="M44" i="83"/>
  <c r="N44" i="83" s="1"/>
  <c r="H44" i="83"/>
  <c r="I44" i="83" s="1"/>
  <c r="M41" i="79"/>
  <c r="N41" i="79" s="1"/>
  <c r="H41" i="79"/>
  <c r="I41" i="79" s="1"/>
  <c r="U42" i="75"/>
  <c r="V42" i="75" s="1"/>
  <c r="Z42" i="75"/>
  <c r="AA42" i="75" s="1"/>
  <c r="M42" i="74"/>
  <c r="N42" i="74" s="1"/>
  <c r="H42" i="74"/>
  <c r="I42" i="74" s="1"/>
  <c r="C36" i="82"/>
  <c r="P36" i="82"/>
  <c r="AI41" i="91"/>
  <c r="C41" i="101" s="1"/>
  <c r="C41" i="72"/>
  <c r="M41" i="74"/>
  <c r="N41" i="74" s="1"/>
  <c r="H41" i="74"/>
  <c r="I41" i="74" s="1"/>
  <c r="C42" i="82"/>
  <c r="P42" i="82"/>
  <c r="U42" i="78"/>
  <c r="V42" i="78" s="1"/>
  <c r="Z42" i="78"/>
  <c r="AA42" i="78" s="1"/>
  <c r="AG35" i="91"/>
  <c r="AG56" i="91" s="1"/>
  <c r="P36" i="86"/>
  <c r="H40" i="79"/>
  <c r="I40" i="79" s="1"/>
  <c r="M40" i="79"/>
  <c r="N40" i="79" s="1"/>
  <c r="C44" i="82"/>
  <c r="P44" i="82"/>
  <c r="U44" i="75"/>
  <c r="V44" i="75" s="1"/>
  <c r="Z44" i="75"/>
  <c r="AA44" i="75" s="1"/>
  <c r="C37" i="87"/>
  <c r="M37" i="80"/>
  <c r="N37" i="80" s="1"/>
  <c r="H37" i="80"/>
  <c r="I37" i="80" s="1"/>
  <c r="C37" i="98"/>
  <c r="AJ42" i="91"/>
  <c r="P42" i="101" s="1"/>
  <c r="P42" i="72"/>
  <c r="H44" i="73"/>
  <c r="I44" i="73" s="1"/>
  <c r="M44" i="73"/>
  <c r="N44" i="73" s="1"/>
  <c r="P43" i="87"/>
  <c r="U43" i="80"/>
  <c r="V43" i="80" s="1"/>
  <c r="Z43" i="80"/>
  <c r="AA43" i="80" s="1"/>
  <c r="P43" i="98"/>
  <c r="M41" i="83"/>
  <c r="N41" i="83" s="1"/>
  <c r="H41" i="83"/>
  <c r="I41" i="83" s="1"/>
  <c r="H41" i="75"/>
  <c r="I41" i="75" s="1"/>
  <c r="M41" i="75"/>
  <c r="N41" i="75" s="1"/>
  <c r="H44" i="86"/>
  <c r="I44" i="86" s="1"/>
  <c r="M44" i="86"/>
  <c r="N44" i="86" s="1"/>
  <c r="H43" i="84"/>
  <c r="I43" i="84" s="1"/>
  <c r="M43" i="84"/>
  <c r="N43" i="84" s="1"/>
  <c r="U39" i="77"/>
  <c r="V39" i="77" s="1"/>
  <c r="Z39" i="77"/>
  <c r="AA39" i="77" s="1"/>
  <c r="U37" i="78"/>
  <c r="V37" i="78" s="1"/>
  <c r="Z37" i="78"/>
  <c r="AA37" i="78" s="1"/>
  <c r="M41" i="81"/>
  <c r="N41" i="81" s="1"/>
  <c r="H41" i="81"/>
  <c r="I41" i="81" s="1"/>
  <c r="H37" i="74"/>
  <c r="I37" i="74" s="1"/>
  <c r="M37" i="74"/>
  <c r="N37" i="74" s="1"/>
  <c r="M39" i="83"/>
  <c r="N39" i="83" s="1"/>
  <c r="H39" i="83"/>
  <c r="I39" i="83" s="1"/>
  <c r="M40" i="81"/>
  <c r="N40" i="81" s="1"/>
  <c r="H40" i="81"/>
  <c r="I40" i="81" s="1"/>
  <c r="C36" i="86"/>
  <c r="Q35" i="91"/>
  <c r="Q56" i="91" s="1"/>
  <c r="U37" i="73"/>
  <c r="V37" i="73" s="1"/>
  <c r="Z37" i="73"/>
  <c r="AA37" i="73" s="1"/>
  <c r="H39" i="78"/>
  <c r="I39" i="78" s="1"/>
  <c r="M39" i="78"/>
  <c r="N39" i="78" s="1"/>
  <c r="H38" i="79"/>
  <c r="I38" i="79" s="1"/>
  <c r="M38" i="79"/>
  <c r="N38" i="79" s="1"/>
  <c r="U42" i="80"/>
  <c r="V42" i="80" s="1"/>
  <c r="Z42" i="80"/>
  <c r="AA42" i="80" s="1"/>
  <c r="P42" i="98"/>
  <c r="P42" i="87"/>
  <c r="H37" i="77"/>
  <c r="I37" i="77" s="1"/>
  <c r="M37" i="77"/>
  <c r="N37" i="77" s="1"/>
  <c r="H42" i="76"/>
  <c r="I42" i="76" s="1"/>
  <c r="M42" i="76"/>
  <c r="N42" i="76" s="1"/>
  <c r="U44" i="86"/>
  <c r="V44" i="86" s="1"/>
  <c r="Z44" i="86"/>
  <c r="AA44" i="86" s="1"/>
  <c r="C38" i="82"/>
  <c r="P38" i="82"/>
  <c r="U37" i="83"/>
  <c r="V37" i="83" s="1"/>
  <c r="Z37" i="83"/>
  <c r="AA37" i="83" s="1"/>
  <c r="M38" i="84"/>
  <c r="N38" i="84" s="1"/>
  <c r="H38" i="84"/>
  <c r="I38" i="84" s="1"/>
  <c r="C36" i="81"/>
  <c r="U42" i="81"/>
  <c r="V42" i="81" s="1"/>
  <c r="Z42" i="81"/>
  <c r="AA42" i="81" s="1"/>
  <c r="M37" i="83"/>
  <c r="N37" i="83" s="1"/>
  <c r="H37" i="83"/>
  <c r="I37" i="83" s="1"/>
  <c r="H39" i="79"/>
  <c r="I39" i="79" s="1"/>
  <c r="M39" i="79"/>
  <c r="N39" i="79" s="1"/>
  <c r="U44" i="77"/>
  <c r="V44" i="77" s="1"/>
  <c r="Z44" i="77"/>
  <c r="AA44" i="77" s="1"/>
  <c r="M40" i="83"/>
  <c r="N40" i="83" s="1"/>
  <c r="H40" i="83"/>
  <c r="I40" i="83" s="1"/>
  <c r="M41" i="77"/>
  <c r="N41" i="77" s="1"/>
  <c r="H41" i="77"/>
  <c r="I41" i="77" s="1"/>
  <c r="H44" i="76"/>
  <c r="I44" i="76" s="1"/>
  <c r="M44" i="76"/>
  <c r="N44" i="76" s="1"/>
  <c r="M37" i="73"/>
  <c r="N37" i="73" s="1"/>
  <c r="H37" i="73"/>
  <c r="I37" i="73" s="1"/>
  <c r="H41" i="76"/>
  <c r="I41" i="76" s="1"/>
  <c r="M41" i="76"/>
  <c r="N41" i="76" s="1"/>
  <c r="U37" i="85"/>
  <c r="V37" i="85" s="1"/>
  <c r="Z37" i="85"/>
  <c r="AA37" i="85" s="1"/>
  <c r="M38" i="85"/>
  <c r="N38" i="85" s="1"/>
  <c r="H38" i="85"/>
  <c r="I38" i="85" s="1"/>
  <c r="M43" i="81"/>
  <c r="N43" i="81" s="1"/>
  <c r="H43" i="81"/>
  <c r="I43" i="81" s="1"/>
  <c r="H37" i="84"/>
  <c r="I37" i="84" s="1"/>
  <c r="M37" i="84"/>
  <c r="N37" i="84" s="1"/>
  <c r="AI39" i="91"/>
  <c r="C39" i="101" s="1"/>
  <c r="C39" i="72"/>
  <c r="U41" i="73"/>
  <c r="V41" i="73" s="1"/>
  <c r="Z41" i="73"/>
  <c r="AA41" i="73" s="1"/>
  <c r="M41" i="84"/>
  <c r="N41" i="84" s="1"/>
  <c r="H41" i="84"/>
  <c r="I41" i="84" s="1"/>
  <c r="U44" i="85"/>
  <c r="V44" i="85" s="1"/>
  <c r="Z44" i="85"/>
  <c r="AA44" i="85" s="1"/>
  <c r="U40" i="83"/>
  <c r="V40" i="83" s="1"/>
  <c r="Z40" i="83"/>
  <c r="AA40" i="83" s="1"/>
  <c r="H39" i="76"/>
  <c r="I39" i="76" s="1"/>
  <c r="M39" i="76"/>
  <c r="N39" i="76" s="1"/>
  <c r="H39" i="85"/>
  <c r="I39" i="85" s="1"/>
  <c r="M39" i="85"/>
  <c r="N39" i="85" s="1"/>
  <c r="M44" i="75"/>
  <c r="N44" i="75" s="1"/>
  <c r="H44" i="75"/>
  <c r="I44" i="75" s="1"/>
  <c r="M39" i="81"/>
  <c r="N39" i="81" s="1"/>
  <c r="H39" i="81"/>
  <c r="I39" i="81" s="1"/>
  <c r="H42" i="83"/>
  <c r="I42" i="83" s="1"/>
  <c r="M42" i="83"/>
  <c r="N42" i="83" s="1"/>
  <c r="P44" i="98"/>
  <c r="Z44" i="80"/>
  <c r="AA44" i="80" s="1"/>
  <c r="P44" i="87"/>
  <c r="U44" i="80"/>
  <c r="V44" i="80" s="1"/>
  <c r="C36" i="84"/>
  <c r="O35" i="91"/>
  <c r="O56" i="91" s="1"/>
  <c r="H40" i="86"/>
  <c r="I40" i="86" s="1"/>
  <c r="M40" i="86"/>
  <c r="N40" i="86" s="1"/>
  <c r="U42" i="77"/>
  <c r="V42" i="77" s="1"/>
  <c r="Z42" i="77"/>
  <c r="AA42" i="77" s="1"/>
  <c r="H37" i="85"/>
  <c r="I37" i="85" s="1"/>
  <c r="M37" i="85"/>
  <c r="N37" i="85" s="1"/>
  <c r="P39" i="98"/>
  <c r="P39" i="87"/>
  <c r="U39" i="80"/>
  <c r="V39" i="80" s="1"/>
  <c r="Z39" i="80"/>
  <c r="AA39" i="80" s="1"/>
  <c r="U43" i="84"/>
  <c r="V43" i="84" s="1"/>
  <c r="Z43" i="84"/>
  <c r="AA43" i="84" s="1"/>
  <c r="M41" i="86"/>
  <c r="N41" i="86" s="1"/>
  <c r="H41" i="86"/>
  <c r="I41" i="86" s="1"/>
  <c r="M38" i="86"/>
  <c r="N38" i="86" s="1"/>
  <c r="H38" i="86"/>
  <c r="I38" i="86" s="1"/>
  <c r="M43" i="78"/>
  <c r="N43" i="78" s="1"/>
  <c r="H43" i="78"/>
  <c r="I43" i="78" s="1"/>
  <c r="H42" i="75"/>
  <c r="I42" i="75" s="1"/>
  <c r="M42" i="75"/>
  <c r="N42" i="75" s="1"/>
  <c r="M42" i="73"/>
  <c r="N42" i="73" s="1"/>
  <c r="H42" i="73"/>
  <c r="I42" i="73" s="1"/>
  <c r="M37" i="75"/>
  <c r="N37" i="75" s="1"/>
  <c r="H37" i="75"/>
  <c r="I37" i="75" s="1"/>
  <c r="Z44" i="83"/>
  <c r="AA44" i="83" s="1"/>
  <c r="U44" i="83"/>
  <c r="V44" i="83" s="1"/>
  <c r="C39" i="87"/>
  <c r="M39" i="80"/>
  <c r="N39" i="80" s="1"/>
  <c r="H39" i="80"/>
  <c r="I39" i="80" s="1"/>
  <c r="C39" i="98"/>
  <c r="U39" i="81"/>
  <c r="V39" i="81" s="1"/>
  <c r="Z39" i="81"/>
  <c r="AA39" i="81" s="1"/>
  <c r="U43" i="73"/>
  <c r="V43" i="73" s="1"/>
  <c r="Z43" i="73"/>
  <c r="AA43" i="73" s="1"/>
  <c r="C36" i="78"/>
  <c r="M43" i="86"/>
  <c r="N43" i="86" s="1"/>
  <c r="H43" i="86"/>
  <c r="I43" i="86" s="1"/>
  <c r="U42" i="86"/>
  <c r="V42" i="86" s="1"/>
  <c r="Z42" i="86"/>
  <c r="AA42" i="86" s="1"/>
  <c r="U40" i="85"/>
  <c r="V40" i="85" s="1"/>
  <c r="Z40" i="85"/>
  <c r="AA40" i="85" s="1"/>
  <c r="H43" i="73"/>
  <c r="I43" i="73" s="1"/>
  <c r="M43" i="73"/>
  <c r="N43" i="73" s="1"/>
  <c r="H44" i="78"/>
  <c r="I44" i="78" s="1"/>
  <c r="M44" i="78"/>
  <c r="N44" i="78" s="1"/>
  <c r="M44" i="84"/>
  <c r="N44" i="84" s="1"/>
  <c r="H44" i="84"/>
  <c r="I44" i="84" s="1"/>
  <c r="P41" i="98"/>
  <c r="P41" i="87"/>
  <c r="U41" i="80"/>
  <c r="V41" i="80" s="1"/>
  <c r="Z41" i="80"/>
  <c r="AA41" i="80" s="1"/>
  <c r="P37" i="98"/>
  <c r="P37" i="87"/>
  <c r="U37" i="80"/>
  <c r="V37" i="80" s="1"/>
  <c r="Z37" i="80"/>
  <c r="AA37" i="80" s="1"/>
  <c r="U44" i="81"/>
  <c r="V44" i="81" s="1"/>
  <c r="Z44" i="81"/>
  <c r="AA44" i="81" s="1"/>
  <c r="M39" i="86"/>
  <c r="N39" i="86" s="1"/>
  <c r="H39" i="86"/>
  <c r="I39" i="86" s="1"/>
  <c r="C36" i="76"/>
  <c r="W35" i="91"/>
  <c r="W56" i="91" s="1"/>
  <c r="U44" i="73"/>
  <c r="V44" i="73" s="1"/>
  <c r="Z44" i="73"/>
  <c r="AA44" i="73" s="1"/>
  <c r="H37" i="79"/>
  <c r="I37" i="79" s="1"/>
  <c r="M37" i="79"/>
  <c r="N37" i="79" s="1"/>
  <c r="Z41" i="84"/>
  <c r="AA41" i="84" s="1"/>
  <c r="U41" i="84"/>
  <c r="V41" i="84" s="1"/>
  <c r="U37" i="81"/>
  <c r="V37" i="81" s="1"/>
  <c r="Z37" i="81"/>
  <c r="AA37" i="81" s="1"/>
  <c r="U39" i="84"/>
  <c r="V39" i="84" s="1"/>
  <c r="Z39" i="84"/>
  <c r="AA39" i="84" s="1"/>
  <c r="U43" i="78"/>
  <c r="V43" i="78" s="1"/>
  <c r="Z43" i="78"/>
  <c r="AA43" i="78" s="1"/>
  <c r="M39" i="77"/>
  <c r="N39" i="77" s="1"/>
  <c r="H39" i="77"/>
  <c r="I39" i="77" s="1"/>
  <c r="U41" i="74"/>
  <c r="V41" i="74" s="1"/>
  <c r="Z41" i="74"/>
  <c r="AA41" i="74" s="1"/>
  <c r="AI42" i="91"/>
  <c r="C42" i="101" s="1"/>
  <c r="C42" i="72"/>
  <c r="H39" i="84"/>
  <c r="I39" i="84" s="1"/>
  <c r="M39" i="84"/>
  <c r="N39" i="84" s="1"/>
  <c r="AJ39" i="91"/>
  <c r="P39" i="101" s="1"/>
  <c r="P39" i="72"/>
  <c r="C37" i="72"/>
  <c r="U42" i="83"/>
  <c r="V42" i="83" s="1"/>
  <c r="Z42" i="83"/>
  <c r="AA42" i="83" s="1"/>
  <c r="H40" i="76"/>
  <c r="I40" i="76" s="1"/>
  <c r="M40" i="76"/>
  <c r="N40" i="76" s="1"/>
  <c r="U44" i="78"/>
  <c r="V44" i="78" s="1"/>
  <c r="Z44" i="78"/>
  <c r="AA44" i="78" s="1"/>
  <c r="Z43" i="83"/>
  <c r="AA43" i="83" s="1"/>
  <c r="U43" i="83"/>
  <c r="V43" i="83" s="1"/>
  <c r="M37" i="81"/>
  <c r="N37" i="81" s="1"/>
  <c r="H37" i="81"/>
  <c r="I37" i="81" s="1"/>
  <c r="H39" i="74"/>
  <c r="I39" i="74" s="1"/>
  <c r="M39" i="74"/>
  <c r="N39" i="74" s="1"/>
  <c r="H42" i="85"/>
  <c r="I42" i="85" s="1"/>
  <c r="M42" i="85"/>
  <c r="N42" i="85" s="1"/>
  <c r="Z43" i="77"/>
  <c r="AA43" i="77" s="1"/>
  <c r="U43" i="77"/>
  <c r="V43" i="77" s="1"/>
  <c r="U40" i="81"/>
  <c r="V40" i="81" s="1"/>
  <c r="Z40" i="81"/>
  <c r="AA40" i="81" s="1"/>
  <c r="M40" i="77"/>
  <c r="N40" i="77" s="1"/>
  <c r="H40" i="77"/>
  <c r="I40" i="77" s="1"/>
  <c r="AI40" i="91"/>
  <c r="C40" i="101" s="1"/>
  <c r="C40" i="72"/>
  <c r="U38" i="85"/>
  <c r="V38" i="85" s="1"/>
  <c r="Z38" i="85"/>
  <c r="AA38" i="85" s="1"/>
  <c r="H41" i="85"/>
  <c r="I41" i="85" s="1"/>
  <c r="M41" i="85"/>
  <c r="N41" i="85" s="1"/>
  <c r="H40" i="84"/>
  <c r="I40" i="84" s="1"/>
  <c r="M40" i="84"/>
  <c r="N40" i="84" s="1"/>
  <c r="U40" i="78"/>
  <c r="V40" i="78" s="1"/>
  <c r="Z40" i="78"/>
  <c r="AA40" i="78" s="1"/>
  <c r="H38" i="76"/>
  <c r="I38" i="76" s="1"/>
  <c r="M38" i="76"/>
  <c r="N38" i="76" s="1"/>
  <c r="H40" i="73"/>
  <c r="I40" i="73" s="1"/>
  <c r="M40" i="73"/>
  <c r="N40" i="73" s="1"/>
  <c r="G35" i="91"/>
  <c r="G56" i="91" s="1"/>
  <c r="M37" i="78"/>
  <c r="N37" i="78" s="1"/>
  <c r="H37" i="78"/>
  <c r="I37" i="78" s="1"/>
  <c r="AJ40" i="91"/>
  <c r="P40" i="101" s="1"/>
  <c r="P40" i="72"/>
  <c r="M44" i="81"/>
  <c r="N44" i="81" s="1"/>
  <c r="H44" i="81"/>
  <c r="I44" i="81" s="1"/>
  <c r="AE86" i="91"/>
  <c r="P11" i="84"/>
  <c r="P19" i="81"/>
  <c r="AB94" i="91"/>
  <c r="C19" i="72"/>
  <c r="C94" i="91"/>
  <c r="C18" i="76"/>
  <c r="W93" i="91"/>
  <c r="C17" i="81"/>
  <c r="L92" i="91"/>
  <c r="P17" i="81"/>
  <c r="AB92" i="91"/>
  <c r="AC91" i="91"/>
  <c r="P16" i="82"/>
  <c r="C16" i="82"/>
  <c r="C16" i="75"/>
  <c r="F91" i="91"/>
  <c r="V91" i="91"/>
  <c r="P16" i="75"/>
  <c r="C15" i="82"/>
  <c r="P15" i="82"/>
  <c r="AC90" i="91"/>
  <c r="C13" i="84"/>
  <c r="O88" i="91"/>
  <c r="W86" i="91"/>
  <c r="W10" i="91"/>
  <c r="W31" i="91" s="1"/>
  <c r="C11" i="76"/>
  <c r="P19" i="78"/>
  <c r="Y94" i="91"/>
  <c r="C18" i="84"/>
  <c r="O93" i="91"/>
  <c r="P18" i="73"/>
  <c r="T93" i="91"/>
  <c r="C14" i="86"/>
  <c r="Q89" i="91"/>
  <c r="W89" i="91"/>
  <c r="C14" i="76"/>
  <c r="P19" i="72"/>
  <c r="S94" i="91"/>
  <c r="C19" i="73"/>
  <c r="D94" i="91"/>
  <c r="T94" i="91"/>
  <c r="P19" i="73"/>
  <c r="C18" i="78"/>
  <c r="I93" i="91"/>
  <c r="C17" i="82"/>
  <c r="AC92" i="91"/>
  <c r="P17" i="82"/>
  <c r="C17" i="84"/>
  <c r="O92" i="91"/>
  <c r="AE92" i="91"/>
  <c r="P17" i="84"/>
  <c r="Q91" i="91"/>
  <c r="C16" i="86"/>
  <c r="W91" i="91"/>
  <c r="C16" i="76"/>
  <c r="C14" i="83"/>
  <c r="N89" i="91"/>
  <c r="P13" i="84"/>
  <c r="AE88" i="91"/>
  <c r="J10" i="91"/>
  <c r="J31" i="91" s="1"/>
  <c r="P18" i="84"/>
  <c r="AE93" i="91"/>
  <c r="C15" i="86"/>
  <c r="Q90" i="91"/>
  <c r="AG89" i="91"/>
  <c r="P14" i="86"/>
  <c r="C14" i="78"/>
  <c r="I89" i="91"/>
  <c r="C12" i="76"/>
  <c r="W87" i="91"/>
  <c r="C19" i="82"/>
  <c r="AC94" i="91"/>
  <c r="P19" i="82"/>
  <c r="C19" i="83"/>
  <c r="N94" i="91"/>
  <c r="AD94" i="91"/>
  <c r="P19" i="83"/>
  <c r="C19" i="74"/>
  <c r="E94" i="91"/>
  <c r="P18" i="78"/>
  <c r="Y93" i="91"/>
  <c r="C18" i="79"/>
  <c r="Z93" i="91"/>
  <c r="C17" i="86"/>
  <c r="Q92" i="91"/>
  <c r="P16" i="86"/>
  <c r="AG91" i="91"/>
  <c r="C15" i="84"/>
  <c r="O90" i="91"/>
  <c r="AD89" i="91"/>
  <c r="P14" i="83"/>
  <c r="C14" i="73"/>
  <c r="D89" i="91"/>
  <c r="C11" i="79"/>
  <c r="Z10" i="91"/>
  <c r="Z31" i="91" s="1"/>
  <c r="Z94" i="91"/>
  <c r="C19" i="79"/>
  <c r="P15" i="86"/>
  <c r="AG90" i="91"/>
  <c r="C15" i="75"/>
  <c r="F90" i="91"/>
  <c r="P14" i="78"/>
  <c r="Y89" i="91"/>
  <c r="C12" i="79"/>
  <c r="Z87" i="91"/>
  <c r="O87" i="91"/>
  <c r="C12" i="84"/>
  <c r="O94" i="91"/>
  <c r="C19" i="84"/>
  <c r="P19" i="74"/>
  <c r="U94" i="91"/>
  <c r="F94" i="91"/>
  <c r="C19" i="75"/>
  <c r="P19" i="75"/>
  <c r="V94" i="91"/>
  <c r="C18" i="81"/>
  <c r="L93" i="91"/>
  <c r="P17" i="86"/>
  <c r="AG92" i="91"/>
  <c r="C16" i="77"/>
  <c r="H91" i="91"/>
  <c r="P15" i="84"/>
  <c r="AE90" i="91"/>
  <c r="C14" i="84"/>
  <c r="O89" i="91"/>
  <c r="P14" i="73"/>
  <c r="T89" i="91"/>
  <c r="C17" i="78"/>
  <c r="I92" i="91"/>
  <c r="C16" i="79"/>
  <c r="Z91" i="91"/>
  <c r="C91" i="91"/>
  <c r="C16" i="72"/>
  <c r="P15" i="75"/>
  <c r="V90" i="91"/>
  <c r="C14" i="79"/>
  <c r="Z89" i="91"/>
  <c r="K89" i="91"/>
  <c r="C14" i="80"/>
  <c r="AE87" i="91"/>
  <c r="P12" i="84"/>
  <c r="AE94" i="91"/>
  <c r="P19" i="84"/>
  <c r="C19" i="85"/>
  <c r="P94" i="91"/>
  <c r="P19" i="85"/>
  <c r="AF94" i="91"/>
  <c r="P18" i="81"/>
  <c r="AB93" i="91"/>
  <c r="F92" i="91"/>
  <c r="C17" i="75"/>
  <c r="P16" i="77"/>
  <c r="X91" i="91"/>
  <c r="C15" i="85"/>
  <c r="P90" i="91"/>
  <c r="P14" i="84"/>
  <c r="AE89" i="91"/>
  <c r="C18" i="75"/>
  <c r="P17" i="78"/>
  <c r="Y92" i="91"/>
  <c r="C16" i="80"/>
  <c r="K91" i="91"/>
  <c r="P16" i="72"/>
  <c r="S91" i="91"/>
  <c r="W90" i="91"/>
  <c r="C15" i="76"/>
  <c r="C15" i="78"/>
  <c r="I90" i="91"/>
  <c r="AA89" i="91"/>
  <c r="P14" i="80"/>
  <c r="C13" i="76"/>
  <c r="W88" i="91"/>
  <c r="C19" i="86"/>
  <c r="Q94" i="91"/>
  <c r="W94" i="91"/>
  <c r="C19" i="76"/>
  <c r="C18" i="72"/>
  <c r="V92" i="91"/>
  <c r="P17" i="75"/>
  <c r="I91" i="91"/>
  <c r="C16" i="78"/>
  <c r="AF90" i="91"/>
  <c r="P15" i="85"/>
  <c r="Q93" i="91"/>
  <c r="C18" i="86"/>
  <c r="P18" i="75"/>
  <c r="P16" i="80"/>
  <c r="AA91" i="91"/>
  <c r="D91" i="91"/>
  <c r="C16" i="73"/>
  <c r="P16" i="73"/>
  <c r="T91" i="91"/>
  <c r="C16" i="74"/>
  <c r="E91" i="91"/>
  <c r="P15" i="78"/>
  <c r="Y90" i="91"/>
  <c r="L89" i="91"/>
  <c r="C14" i="81"/>
  <c r="P14" i="81"/>
  <c r="AB89" i="91"/>
  <c r="C13" i="79"/>
  <c r="Z88" i="91"/>
  <c r="AG94" i="91"/>
  <c r="P19" i="86"/>
  <c r="P18" i="72"/>
  <c r="Y91" i="91"/>
  <c r="P16" i="78"/>
  <c r="O86" i="91"/>
  <c r="C11" i="84"/>
  <c r="L94" i="91"/>
  <c r="C19" i="81"/>
  <c r="AG93" i="91"/>
  <c r="P18" i="86"/>
  <c r="C17" i="79"/>
  <c r="Z92" i="91"/>
  <c r="C16" i="81"/>
  <c r="L91" i="91"/>
  <c r="P16" i="81"/>
  <c r="AB91" i="91"/>
  <c r="P16" i="74"/>
  <c r="U91" i="91"/>
  <c r="C15" i="79"/>
  <c r="Z90" i="91"/>
  <c r="P14" i="82"/>
  <c r="AC89" i="91"/>
  <c r="C14" i="82"/>
  <c r="G10" i="91"/>
  <c r="G31" i="91" s="1"/>
  <c r="G86" i="91"/>
  <c r="G85" i="91" s="1"/>
  <c r="G106" i="91" s="1"/>
  <c r="G133" i="91" s="1"/>
  <c r="G168" i="91" s="1"/>
  <c r="G177" i="91" s="1"/>
  <c r="I94" i="91"/>
  <c r="C19" i="78"/>
  <c r="AC93" i="91"/>
  <c r="C18" i="82"/>
  <c r="P18" i="82"/>
  <c r="C18" i="73"/>
  <c r="D93" i="91"/>
  <c r="W92" i="91"/>
  <c r="C17" i="76"/>
  <c r="U61" i="75" l="1"/>
  <c r="V61" i="75" s="1"/>
  <c r="Z61" i="75"/>
  <c r="AA61" i="75" s="1"/>
  <c r="P60" i="75"/>
  <c r="C60" i="85"/>
  <c r="M61" i="85"/>
  <c r="N61" i="85" s="1"/>
  <c r="H61" i="85"/>
  <c r="I61" i="85" s="1"/>
  <c r="C60" i="79"/>
  <c r="H61" i="79"/>
  <c r="I61" i="79" s="1"/>
  <c r="M61" i="79"/>
  <c r="N61" i="79" s="1"/>
  <c r="U67" i="98"/>
  <c r="V67" i="98" s="1"/>
  <c r="Z67" i="98"/>
  <c r="AA67" i="98" s="1"/>
  <c r="U69" i="98"/>
  <c r="V69" i="98" s="1"/>
  <c r="Z69" i="98"/>
  <c r="AA69" i="98" s="1"/>
  <c r="U62" i="87"/>
  <c r="V62" i="87" s="1"/>
  <c r="Z62" i="87"/>
  <c r="AA62" i="87" s="1"/>
  <c r="U63" i="98"/>
  <c r="V63" i="98" s="1"/>
  <c r="Z63" i="98"/>
  <c r="AA63" i="98" s="1"/>
  <c r="H68" i="82"/>
  <c r="I68" i="82" s="1"/>
  <c r="M68" i="82"/>
  <c r="N68" i="82" s="1"/>
  <c r="M68" i="87"/>
  <c r="N68" i="87" s="1"/>
  <c r="H68" i="87"/>
  <c r="I68" i="87" s="1"/>
  <c r="H69" i="87"/>
  <c r="I69" i="87" s="1"/>
  <c r="M69" i="87"/>
  <c r="N69" i="87" s="1"/>
  <c r="M69" i="72"/>
  <c r="N69" i="72" s="1"/>
  <c r="H69" i="72"/>
  <c r="I69" i="72" s="1"/>
  <c r="M68" i="72"/>
  <c r="N68" i="72" s="1"/>
  <c r="H68" i="72"/>
  <c r="I68" i="72" s="1"/>
  <c r="U66" i="98"/>
  <c r="V66" i="98" s="1"/>
  <c r="Z66" i="98"/>
  <c r="AA66" i="98" s="1"/>
  <c r="M66" i="72"/>
  <c r="N66" i="72" s="1"/>
  <c r="H66" i="72"/>
  <c r="I66" i="72" s="1"/>
  <c r="H64" i="98"/>
  <c r="I64" i="98" s="1"/>
  <c r="M64" i="98"/>
  <c r="N64" i="98" s="1"/>
  <c r="U62" i="98"/>
  <c r="V62" i="98" s="1"/>
  <c r="Z62" i="98"/>
  <c r="AA62" i="98" s="1"/>
  <c r="M65" i="72"/>
  <c r="N65" i="72" s="1"/>
  <c r="H65" i="72"/>
  <c r="I65" i="72" s="1"/>
  <c r="U62" i="72"/>
  <c r="V62" i="72" s="1"/>
  <c r="Z62" i="72"/>
  <c r="AA62" i="72" s="1"/>
  <c r="U68" i="87"/>
  <c r="V68" i="87" s="1"/>
  <c r="Z68" i="87"/>
  <c r="AA68" i="87" s="1"/>
  <c r="H68" i="98"/>
  <c r="I68" i="98" s="1"/>
  <c r="M68" i="98"/>
  <c r="N68" i="98" s="1"/>
  <c r="P60" i="73"/>
  <c r="U61" i="73"/>
  <c r="V61" i="73" s="1"/>
  <c r="Z61" i="73"/>
  <c r="AA61" i="73" s="1"/>
  <c r="M67" i="98"/>
  <c r="N67" i="98" s="1"/>
  <c r="H67" i="98"/>
  <c r="I67" i="98" s="1"/>
  <c r="H69" i="98"/>
  <c r="I69" i="98" s="1"/>
  <c r="M69" i="98"/>
  <c r="N69" i="98" s="1"/>
  <c r="H69" i="101"/>
  <c r="I69" i="101" s="1"/>
  <c r="M69" i="101"/>
  <c r="N69" i="101" s="1"/>
  <c r="H68" i="101"/>
  <c r="I68" i="101" s="1"/>
  <c r="M68" i="101"/>
  <c r="N68" i="101" s="1"/>
  <c r="U61" i="82"/>
  <c r="V61" i="82" s="1"/>
  <c r="Z61" i="82"/>
  <c r="AA61" i="82" s="1"/>
  <c r="P60" i="82"/>
  <c r="P60" i="86"/>
  <c r="U61" i="86"/>
  <c r="V61" i="86" s="1"/>
  <c r="Z61" i="86"/>
  <c r="AA61" i="86" s="1"/>
  <c r="M61" i="86"/>
  <c r="N61" i="86" s="1"/>
  <c r="H61" i="86"/>
  <c r="I61" i="86" s="1"/>
  <c r="C60" i="86"/>
  <c r="U66" i="72"/>
  <c r="V66" i="72" s="1"/>
  <c r="Z66" i="72"/>
  <c r="AA66" i="72" s="1"/>
  <c r="H66" i="101"/>
  <c r="I66" i="101" s="1"/>
  <c r="M66" i="101"/>
  <c r="N66" i="101" s="1"/>
  <c r="Z64" i="72"/>
  <c r="AA64" i="72" s="1"/>
  <c r="U64" i="72"/>
  <c r="V64" i="72" s="1"/>
  <c r="H65" i="101"/>
  <c r="I65" i="101" s="1"/>
  <c r="M65" i="101"/>
  <c r="N65" i="101" s="1"/>
  <c r="U62" i="101"/>
  <c r="V62" i="101" s="1"/>
  <c r="Z62" i="101"/>
  <c r="AA62" i="101" s="1"/>
  <c r="U68" i="98"/>
  <c r="V68" i="98" s="1"/>
  <c r="Z68" i="98"/>
  <c r="AA68" i="98" s="1"/>
  <c r="P61" i="98"/>
  <c r="Z61" i="80"/>
  <c r="AA61" i="80" s="1"/>
  <c r="P60" i="80"/>
  <c r="P61" i="87"/>
  <c r="U61" i="80"/>
  <c r="V61" i="80" s="1"/>
  <c r="M61" i="84"/>
  <c r="N61" i="84" s="1"/>
  <c r="C60" i="84"/>
  <c r="H61" i="84"/>
  <c r="I61" i="84" s="1"/>
  <c r="M67" i="82"/>
  <c r="N67" i="82" s="1"/>
  <c r="H67" i="82"/>
  <c r="I67" i="82" s="1"/>
  <c r="M67" i="72"/>
  <c r="N67" i="72" s="1"/>
  <c r="H67" i="72"/>
  <c r="I67" i="72" s="1"/>
  <c r="P60" i="72"/>
  <c r="U61" i="72"/>
  <c r="V61" i="72" s="1"/>
  <c r="Z61" i="72"/>
  <c r="AA61" i="72" s="1"/>
  <c r="U66" i="87"/>
  <c r="V66" i="87" s="1"/>
  <c r="Z66" i="87"/>
  <c r="AA66" i="87" s="1"/>
  <c r="M66" i="98"/>
  <c r="N66" i="98" s="1"/>
  <c r="H66" i="98"/>
  <c r="I66" i="98" s="1"/>
  <c r="M63" i="98"/>
  <c r="N63" i="98" s="1"/>
  <c r="H63" i="98"/>
  <c r="I63" i="98" s="1"/>
  <c r="U66" i="101"/>
  <c r="V66" i="101" s="1"/>
  <c r="Z66" i="101"/>
  <c r="AA66" i="101" s="1"/>
  <c r="U64" i="101"/>
  <c r="V64" i="101" s="1"/>
  <c r="Z64" i="101"/>
  <c r="AA64" i="101" s="1"/>
  <c r="U64" i="82"/>
  <c r="V64" i="82" s="1"/>
  <c r="Z64" i="82"/>
  <c r="AA64" i="82" s="1"/>
  <c r="Z61" i="74"/>
  <c r="AA61" i="74" s="1"/>
  <c r="U61" i="74"/>
  <c r="V61" i="74" s="1"/>
  <c r="P60" i="74"/>
  <c r="U67" i="82"/>
  <c r="V67" i="82" s="1"/>
  <c r="Z67" i="82"/>
  <c r="AA67" i="82" s="1"/>
  <c r="H67" i="101"/>
  <c r="I67" i="101" s="1"/>
  <c r="M67" i="101"/>
  <c r="N67" i="101" s="1"/>
  <c r="C60" i="82"/>
  <c r="M61" i="82"/>
  <c r="N61" i="82" s="1"/>
  <c r="H61" i="82"/>
  <c r="I61" i="82" s="1"/>
  <c r="C60" i="72"/>
  <c r="M61" i="72"/>
  <c r="N61" i="72" s="1"/>
  <c r="H61" i="72"/>
  <c r="I61" i="72" s="1"/>
  <c r="M63" i="72"/>
  <c r="N63" i="72" s="1"/>
  <c r="H63" i="72"/>
  <c r="I63" i="72" s="1"/>
  <c r="Z64" i="98"/>
  <c r="AA64" i="98" s="1"/>
  <c r="U64" i="98"/>
  <c r="V64" i="98" s="1"/>
  <c r="U69" i="72"/>
  <c r="V69" i="72" s="1"/>
  <c r="Z69" i="72"/>
  <c r="AA69" i="72" s="1"/>
  <c r="M61" i="74"/>
  <c r="N61" i="74" s="1"/>
  <c r="C60" i="74"/>
  <c r="H61" i="74"/>
  <c r="I61" i="74" s="1"/>
  <c r="C60" i="81"/>
  <c r="H61" i="81"/>
  <c r="I61" i="81" s="1"/>
  <c r="M61" i="81"/>
  <c r="N61" i="81" s="1"/>
  <c r="U67" i="72"/>
  <c r="V67" i="72" s="1"/>
  <c r="Z67" i="72"/>
  <c r="AA67" i="72" s="1"/>
  <c r="M64" i="82"/>
  <c r="N64" i="82" s="1"/>
  <c r="H64" i="82"/>
  <c r="I64" i="82" s="1"/>
  <c r="U68" i="72"/>
  <c r="V68" i="72" s="1"/>
  <c r="Z68" i="72"/>
  <c r="AA68" i="72" s="1"/>
  <c r="U66" i="82"/>
  <c r="V66" i="82" s="1"/>
  <c r="Z66" i="82"/>
  <c r="AA66" i="82" s="1"/>
  <c r="U63" i="72"/>
  <c r="V63" i="72" s="1"/>
  <c r="Z63" i="72"/>
  <c r="AA63" i="72" s="1"/>
  <c r="U61" i="85"/>
  <c r="V61" i="85" s="1"/>
  <c r="Z61" i="85"/>
  <c r="AA61" i="85" s="1"/>
  <c r="P60" i="85"/>
  <c r="C60" i="78"/>
  <c r="M61" i="78"/>
  <c r="N61" i="78" s="1"/>
  <c r="H61" i="78"/>
  <c r="I61" i="78" s="1"/>
  <c r="P61" i="101"/>
  <c r="AJ60" i="91"/>
  <c r="AJ81" i="91" s="1"/>
  <c r="U62" i="82"/>
  <c r="V62" i="82" s="1"/>
  <c r="Z62" i="82"/>
  <c r="AA62" i="82" s="1"/>
  <c r="H62" i="72"/>
  <c r="I62" i="72" s="1"/>
  <c r="M62" i="72"/>
  <c r="N62" i="72" s="1"/>
  <c r="U65" i="87"/>
  <c r="V65" i="87" s="1"/>
  <c r="Z65" i="87"/>
  <c r="AA65" i="87" s="1"/>
  <c r="C61" i="101"/>
  <c r="AI60" i="91"/>
  <c r="AI81" i="91" s="1"/>
  <c r="H66" i="87"/>
  <c r="I66" i="87" s="1"/>
  <c r="M66" i="87"/>
  <c r="N66" i="87" s="1"/>
  <c r="M63" i="87"/>
  <c r="N63" i="87" s="1"/>
  <c r="H63" i="87"/>
  <c r="I63" i="87" s="1"/>
  <c r="H63" i="101"/>
  <c r="I63" i="101" s="1"/>
  <c r="M63" i="101"/>
  <c r="N63" i="101" s="1"/>
  <c r="U69" i="101"/>
  <c r="V69" i="101" s="1"/>
  <c r="Z69" i="101"/>
  <c r="AA69" i="101" s="1"/>
  <c r="U61" i="81"/>
  <c r="V61" i="81" s="1"/>
  <c r="P60" i="81"/>
  <c r="Z61" i="81"/>
  <c r="AA61" i="81" s="1"/>
  <c r="U67" i="101"/>
  <c r="V67" i="101" s="1"/>
  <c r="Z67" i="101"/>
  <c r="AA67" i="101" s="1"/>
  <c r="M64" i="72"/>
  <c r="N64" i="72" s="1"/>
  <c r="H64" i="72"/>
  <c r="I64" i="72" s="1"/>
  <c r="U65" i="82"/>
  <c r="V65" i="82" s="1"/>
  <c r="Z65" i="82"/>
  <c r="AA65" i="82" s="1"/>
  <c r="P60" i="84"/>
  <c r="U61" i="84"/>
  <c r="V61" i="84" s="1"/>
  <c r="Z61" i="84"/>
  <c r="AA61" i="84" s="1"/>
  <c r="U68" i="101"/>
  <c r="V68" i="101" s="1"/>
  <c r="Z68" i="101"/>
  <c r="AA68" i="101" s="1"/>
  <c r="M66" i="82"/>
  <c r="N66" i="82" s="1"/>
  <c r="H66" i="82"/>
  <c r="I66" i="82" s="1"/>
  <c r="U63" i="101"/>
  <c r="V63" i="101" s="1"/>
  <c r="Z63" i="101"/>
  <c r="AA63" i="101" s="1"/>
  <c r="H61" i="73"/>
  <c r="I61" i="73" s="1"/>
  <c r="M61" i="73"/>
  <c r="N61" i="73" s="1"/>
  <c r="C60" i="73"/>
  <c r="M62" i="82"/>
  <c r="N62" i="82" s="1"/>
  <c r="H62" i="82"/>
  <c r="I62" i="82" s="1"/>
  <c r="H62" i="101"/>
  <c r="I62" i="101" s="1"/>
  <c r="M62" i="101"/>
  <c r="N62" i="101" s="1"/>
  <c r="Z65" i="98"/>
  <c r="AA65" i="98" s="1"/>
  <c r="U65" i="98"/>
  <c r="V65" i="98" s="1"/>
  <c r="U65" i="72"/>
  <c r="V65" i="72" s="1"/>
  <c r="Z65" i="72"/>
  <c r="AA65" i="72" s="1"/>
  <c r="P60" i="77"/>
  <c r="U61" i="77"/>
  <c r="V61" i="77" s="1"/>
  <c r="Z61" i="77"/>
  <c r="AA61" i="77" s="1"/>
  <c r="M65" i="98"/>
  <c r="N65" i="98" s="1"/>
  <c r="H65" i="98"/>
  <c r="I65" i="98" s="1"/>
  <c r="H64" i="101"/>
  <c r="I64" i="101" s="1"/>
  <c r="M64" i="101"/>
  <c r="N64" i="101" s="1"/>
  <c r="H65" i="82"/>
  <c r="I65" i="82" s="1"/>
  <c r="M65" i="82"/>
  <c r="N65" i="82" s="1"/>
  <c r="C61" i="87"/>
  <c r="C61" i="98"/>
  <c r="M61" i="80"/>
  <c r="N61" i="80" s="1"/>
  <c r="H61" i="80"/>
  <c r="I61" i="80" s="1"/>
  <c r="C60" i="80"/>
  <c r="M61" i="76"/>
  <c r="N61" i="76" s="1"/>
  <c r="C60" i="76"/>
  <c r="H61" i="76"/>
  <c r="I61" i="76" s="1"/>
  <c r="U63" i="82"/>
  <c r="V63" i="82" s="1"/>
  <c r="Z63" i="82"/>
  <c r="AA63" i="82" s="1"/>
  <c r="U69" i="82"/>
  <c r="V69" i="82" s="1"/>
  <c r="Z69" i="82"/>
  <c r="AA69" i="82" s="1"/>
  <c r="H67" i="87"/>
  <c r="I67" i="87" s="1"/>
  <c r="M67" i="87"/>
  <c r="N67" i="87" s="1"/>
  <c r="Z61" i="83"/>
  <c r="AA61" i="83" s="1"/>
  <c r="U61" i="83"/>
  <c r="V61" i="83" s="1"/>
  <c r="P60" i="83"/>
  <c r="M62" i="98"/>
  <c r="N62" i="98" s="1"/>
  <c r="H62" i="98"/>
  <c r="I62" i="98" s="1"/>
  <c r="P60" i="78"/>
  <c r="U61" i="78"/>
  <c r="V61" i="78" s="1"/>
  <c r="Z61" i="78"/>
  <c r="AA61" i="78" s="1"/>
  <c r="U64" i="87"/>
  <c r="V64" i="87" s="1"/>
  <c r="Z64" i="87"/>
  <c r="AA64" i="87" s="1"/>
  <c r="U65" i="101"/>
  <c r="V65" i="101" s="1"/>
  <c r="Z65" i="101"/>
  <c r="AA65" i="101" s="1"/>
  <c r="M61" i="75"/>
  <c r="N61" i="75" s="1"/>
  <c r="H61" i="75"/>
  <c r="I61" i="75" s="1"/>
  <c r="C60" i="75"/>
  <c r="Z67" i="87"/>
  <c r="AA67" i="87" s="1"/>
  <c r="U67" i="87"/>
  <c r="V67" i="87" s="1"/>
  <c r="U69" i="87"/>
  <c r="V69" i="87" s="1"/>
  <c r="Z69" i="87"/>
  <c r="AA69" i="87" s="1"/>
  <c r="H64" i="87"/>
  <c r="I64" i="87" s="1"/>
  <c r="M64" i="87"/>
  <c r="N64" i="87" s="1"/>
  <c r="M65" i="87"/>
  <c r="N65" i="87" s="1"/>
  <c r="H65" i="87"/>
  <c r="I65" i="87" s="1"/>
  <c r="C60" i="77"/>
  <c r="H61" i="77"/>
  <c r="I61" i="77" s="1"/>
  <c r="M61" i="77"/>
  <c r="N61" i="77" s="1"/>
  <c r="U63" i="87"/>
  <c r="V63" i="87" s="1"/>
  <c r="Z63" i="87"/>
  <c r="AA63" i="87" s="1"/>
  <c r="U68" i="82"/>
  <c r="V68" i="82" s="1"/>
  <c r="Z68" i="82"/>
  <c r="AA68" i="82" s="1"/>
  <c r="H63" i="82"/>
  <c r="I63" i="82" s="1"/>
  <c r="M63" i="82"/>
  <c r="N63" i="82" s="1"/>
  <c r="M69" i="82"/>
  <c r="N69" i="82" s="1"/>
  <c r="H69" i="82"/>
  <c r="I69" i="82" s="1"/>
  <c r="M62" i="87"/>
  <c r="N62" i="87" s="1"/>
  <c r="H62" i="87"/>
  <c r="I62" i="87" s="1"/>
  <c r="H61" i="83"/>
  <c r="I61" i="83" s="1"/>
  <c r="M61" i="83"/>
  <c r="N61" i="83" s="1"/>
  <c r="C60" i="83"/>
  <c r="U39" i="101"/>
  <c r="V39" i="101" s="1"/>
  <c r="Z39" i="101"/>
  <c r="AA39" i="101" s="1"/>
  <c r="M39" i="87"/>
  <c r="N39" i="87" s="1"/>
  <c r="H39" i="87"/>
  <c r="I39" i="87" s="1"/>
  <c r="U44" i="98"/>
  <c r="V44" i="98" s="1"/>
  <c r="Z44" i="98"/>
  <c r="AA44" i="98" s="1"/>
  <c r="M36" i="81"/>
  <c r="N36" i="81" s="1"/>
  <c r="H36" i="81"/>
  <c r="I36" i="81" s="1"/>
  <c r="M36" i="86"/>
  <c r="N36" i="86" s="1"/>
  <c r="C35" i="86"/>
  <c r="H36" i="86"/>
  <c r="I36" i="86" s="1"/>
  <c r="U43" i="87"/>
  <c r="V43" i="87" s="1"/>
  <c r="Z43" i="87"/>
  <c r="AA43" i="87" s="1"/>
  <c r="H37" i="87"/>
  <c r="I37" i="87" s="1"/>
  <c r="M37" i="87"/>
  <c r="N37" i="87" s="1"/>
  <c r="H41" i="101"/>
  <c r="I41" i="101" s="1"/>
  <c r="M41" i="101"/>
  <c r="N41" i="101" s="1"/>
  <c r="U40" i="87"/>
  <c r="V40" i="87" s="1"/>
  <c r="Z40" i="87"/>
  <c r="AA40" i="87" s="1"/>
  <c r="M43" i="98"/>
  <c r="N43" i="98" s="1"/>
  <c r="H43" i="98"/>
  <c r="I43" i="98" s="1"/>
  <c r="U41" i="87"/>
  <c r="V41" i="87" s="1"/>
  <c r="Z41" i="87"/>
  <c r="AA41" i="87" s="1"/>
  <c r="U36" i="82"/>
  <c r="V36" i="82" s="1"/>
  <c r="Z36" i="82"/>
  <c r="AA36" i="82" s="1"/>
  <c r="Z40" i="98"/>
  <c r="AA40" i="98" s="1"/>
  <c r="U40" i="98"/>
  <c r="V40" i="98" s="1"/>
  <c r="U36" i="81"/>
  <c r="V36" i="81" s="1"/>
  <c r="Z36" i="81"/>
  <c r="AA36" i="81" s="1"/>
  <c r="Z41" i="98"/>
  <c r="AA41" i="98" s="1"/>
  <c r="U41" i="98"/>
  <c r="V41" i="98" s="1"/>
  <c r="U39" i="82"/>
  <c r="V39" i="82" s="1"/>
  <c r="Z39" i="82"/>
  <c r="AA39" i="82" s="1"/>
  <c r="M40" i="87"/>
  <c r="N40" i="87" s="1"/>
  <c r="H40" i="87"/>
  <c r="I40" i="87" s="1"/>
  <c r="H43" i="87"/>
  <c r="I43" i="87" s="1"/>
  <c r="M43" i="87"/>
  <c r="N43" i="87" s="1"/>
  <c r="U40" i="82"/>
  <c r="V40" i="82" s="1"/>
  <c r="Z40" i="82"/>
  <c r="AA40" i="82" s="1"/>
  <c r="H42" i="72"/>
  <c r="I42" i="72" s="1"/>
  <c r="M42" i="72"/>
  <c r="N42" i="72" s="1"/>
  <c r="U39" i="87"/>
  <c r="V39" i="87" s="1"/>
  <c r="Z39" i="87"/>
  <c r="AA39" i="87" s="1"/>
  <c r="M39" i="72"/>
  <c r="N39" i="72" s="1"/>
  <c r="H39" i="72"/>
  <c r="I39" i="72" s="1"/>
  <c r="U42" i="72"/>
  <c r="V42" i="72" s="1"/>
  <c r="Z42" i="72"/>
  <c r="AA42" i="72" s="1"/>
  <c r="U44" i="82"/>
  <c r="V44" i="82" s="1"/>
  <c r="Z44" i="82"/>
  <c r="AA44" i="82" s="1"/>
  <c r="U42" i="82"/>
  <c r="V42" i="82" s="1"/>
  <c r="Z42" i="82"/>
  <c r="AA42" i="82" s="1"/>
  <c r="H36" i="82"/>
  <c r="I36" i="82" s="1"/>
  <c r="M36" i="82"/>
  <c r="N36" i="82" s="1"/>
  <c r="M39" i="82"/>
  <c r="N39" i="82" s="1"/>
  <c r="H39" i="82"/>
  <c r="I39" i="82" s="1"/>
  <c r="M40" i="82"/>
  <c r="N40" i="82" s="1"/>
  <c r="H40" i="82"/>
  <c r="I40" i="82" s="1"/>
  <c r="H42" i="101"/>
  <c r="I42" i="101" s="1"/>
  <c r="M42" i="101"/>
  <c r="N42" i="101" s="1"/>
  <c r="Z39" i="98"/>
  <c r="AA39" i="98" s="1"/>
  <c r="U39" i="98"/>
  <c r="V39" i="98" s="1"/>
  <c r="M36" i="84"/>
  <c r="N36" i="84" s="1"/>
  <c r="C35" i="84"/>
  <c r="H36" i="84"/>
  <c r="I36" i="84" s="1"/>
  <c r="H39" i="101"/>
  <c r="I39" i="101" s="1"/>
  <c r="M39" i="101"/>
  <c r="N39" i="101" s="1"/>
  <c r="U42" i="101"/>
  <c r="V42" i="101" s="1"/>
  <c r="Z42" i="101"/>
  <c r="AA42" i="101" s="1"/>
  <c r="H44" i="82"/>
  <c r="I44" i="82" s="1"/>
  <c r="M44" i="82"/>
  <c r="N44" i="82" s="1"/>
  <c r="M42" i="82"/>
  <c r="N42" i="82" s="1"/>
  <c r="H42" i="82"/>
  <c r="I42" i="82" s="1"/>
  <c r="U41" i="72"/>
  <c r="V41" i="72" s="1"/>
  <c r="Z41" i="72"/>
  <c r="AA41" i="72" s="1"/>
  <c r="U43" i="82"/>
  <c r="V43" i="82" s="1"/>
  <c r="Z43" i="82"/>
  <c r="AA43" i="82" s="1"/>
  <c r="M42" i="87"/>
  <c r="N42" i="87" s="1"/>
  <c r="H42" i="87"/>
  <c r="I42" i="87" s="1"/>
  <c r="U41" i="82"/>
  <c r="V41" i="82" s="1"/>
  <c r="Z41" i="82"/>
  <c r="AA41" i="82" s="1"/>
  <c r="M44" i="87"/>
  <c r="N44" i="87" s="1"/>
  <c r="H44" i="87"/>
  <c r="I44" i="87" s="1"/>
  <c r="H44" i="72"/>
  <c r="I44" i="72" s="1"/>
  <c r="M44" i="72"/>
  <c r="N44" i="72" s="1"/>
  <c r="U40" i="72"/>
  <c r="V40" i="72" s="1"/>
  <c r="Z40" i="72"/>
  <c r="AA40" i="72" s="1"/>
  <c r="H37" i="72"/>
  <c r="I37" i="72" s="1"/>
  <c r="M37" i="72"/>
  <c r="N37" i="72" s="1"/>
  <c r="U37" i="87"/>
  <c r="V37" i="87" s="1"/>
  <c r="Z37" i="87"/>
  <c r="AA37" i="87" s="1"/>
  <c r="H39" i="98"/>
  <c r="I39" i="98" s="1"/>
  <c r="M39" i="98"/>
  <c r="N39" i="98" s="1"/>
  <c r="U38" i="82"/>
  <c r="V38" i="82" s="1"/>
  <c r="Z38" i="82"/>
  <c r="AA38" i="82" s="1"/>
  <c r="U42" i="87"/>
  <c r="V42" i="87" s="1"/>
  <c r="Z42" i="87"/>
  <c r="AA42" i="87" s="1"/>
  <c r="Z43" i="98"/>
  <c r="AA43" i="98" s="1"/>
  <c r="U43" i="98"/>
  <c r="V43" i="98" s="1"/>
  <c r="M37" i="98"/>
  <c r="N37" i="98" s="1"/>
  <c r="H37" i="98"/>
  <c r="I37" i="98" s="1"/>
  <c r="Z36" i="78"/>
  <c r="AA36" i="78" s="1"/>
  <c r="U36" i="78"/>
  <c r="V36" i="78" s="1"/>
  <c r="U41" i="101"/>
  <c r="V41" i="101" s="1"/>
  <c r="Z41" i="101"/>
  <c r="AA41" i="101" s="1"/>
  <c r="M40" i="98"/>
  <c r="N40" i="98" s="1"/>
  <c r="H40" i="98"/>
  <c r="I40" i="98" s="1"/>
  <c r="M43" i="82"/>
  <c r="N43" i="82" s="1"/>
  <c r="H43" i="82"/>
  <c r="I43" i="82" s="1"/>
  <c r="M42" i="98"/>
  <c r="N42" i="98" s="1"/>
  <c r="H42" i="98"/>
  <c r="I42" i="98" s="1"/>
  <c r="H41" i="82"/>
  <c r="I41" i="82" s="1"/>
  <c r="M41" i="82"/>
  <c r="N41" i="82" s="1"/>
  <c r="H44" i="101"/>
  <c r="I44" i="101" s="1"/>
  <c r="M44" i="101"/>
  <c r="N44" i="101" s="1"/>
  <c r="U40" i="101"/>
  <c r="V40" i="101" s="1"/>
  <c r="Z40" i="101"/>
  <c r="AA40" i="101" s="1"/>
  <c r="H40" i="72"/>
  <c r="I40" i="72" s="1"/>
  <c r="M40" i="72"/>
  <c r="N40" i="72" s="1"/>
  <c r="C35" i="76"/>
  <c r="M36" i="76"/>
  <c r="N36" i="76" s="1"/>
  <c r="H36" i="76"/>
  <c r="I36" i="76" s="1"/>
  <c r="Z37" i="98"/>
  <c r="AA37" i="98" s="1"/>
  <c r="U37" i="98"/>
  <c r="V37" i="98" s="1"/>
  <c r="U44" i="87"/>
  <c r="V44" i="87" s="1"/>
  <c r="Z44" i="87"/>
  <c r="AA44" i="87" s="1"/>
  <c r="M38" i="82"/>
  <c r="N38" i="82" s="1"/>
  <c r="H38" i="82"/>
  <c r="I38" i="82" s="1"/>
  <c r="U42" i="98"/>
  <c r="V42" i="98" s="1"/>
  <c r="Z42" i="98"/>
  <c r="AA42" i="98" s="1"/>
  <c r="M41" i="87"/>
  <c r="N41" i="87" s="1"/>
  <c r="H41" i="87"/>
  <c r="I41" i="87" s="1"/>
  <c r="U44" i="72"/>
  <c r="V44" i="72" s="1"/>
  <c r="Z44" i="72"/>
  <c r="AA44" i="72" s="1"/>
  <c r="P35" i="84"/>
  <c r="U36" i="84"/>
  <c r="V36" i="84" s="1"/>
  <c r="Z36" i="84"/>
  <c r="AA36" i="84" s="1"/>
  <c r="U37" i="72"/>
  <c r="V37" i="72" s="1"/>
  <c r="Z37" i="72"/>
  <c r="AA37" i="72" s="1"/>
  <c r="H40" i="101"/>
  <c r="I40" i="101" s="1"/>
  <c r="M40" i="101"/>
  <c r="N40" i="101" s="1"/>
  <c r="U39" i="72"/>
  <c r="V39" i="72" s="1"/>
  <c r="Z39" i="72"/>
  <c r="AA39" i="72" s="1"/>
  <c r="H36" i="78"/>
  <c r="I36" i="78" s="1"/>
  <c r="M36" i="78"/>
  <c r="N36" i="78" s="1"/>
  <c r="P35" i="86"/>
  <c r="U36" i="86"/>
  <c r="V36" i="86" s="1"/>
  <c r="Z36" i="86"/>
  <c r="AA36" i="86" s="1"/>
  <c r="M41" i="72"/>
  <c r="N41" i="72" s="1"/>
  <c r="H41" i="72"/>
  <c r="I41" i="72" s="1"/>
  <c r="M41" i="98"/>
  <c r="N41" i="98" s="1"/>
  <c r="H41" i="98"/>
  <c r="I41" i="98" s="1"/>
  <c r="U44" i="101"/>
  <c r="V44" i="101" s="1"/>
  <c r="Z44" i="101"/>
  <c r="AA44" i="101" s="1"/>
  <c r="H44" i="98"/>
  <c r="I44" i="98" s="1"/>
  <c r="M44" i="98"/>
  <c r="N44" i="98" s="1"/>
  <c r="P93" i="82"/>
  <c r="Q18" i="82" s="1"/>
  <c r="Z18" i="82"/>
  <c r="AA18" i="82" s="1"/>
  <c r="U18" i="82"/>
  <c r="V18" i="82" s="1"/>
  <c r="C86" i="84"/>
  <c r="H11" i="84"/>
  <c r="I11" i="84" s="1"/>
  <c r="M11" i="84"/>
  <c r="N11" i="84" s="1"/>
  <c r="Z19" i="86"/>
  <c r="AA19" i="86" s="1"/>
  <c r="P94" i="86"/>
  <c r="U19" i="86"/>
  <c r="V19" i="86" s="1"/>
  <c r="H16" i="78"/>
  <c r="I16" i="78" s="1"/>
  <c r="C91" i="78"/>
  <c r="M16" i="78"/>
  <c r="N16" i="78" s="1"/>
  <c r="M15" i="78"/>
  <c r="N15" i="78" s="1"/>
  <c r="C90" i="78"/>
  <c r="D15" i="78" s="1"/>
  <c r="H15" i="78"/>
  <c r="I15" i="78" s="1"/>
  <c r="M16" i="79"/>
  <c r="N16" i="79" s="1"/>
  <c r="C91" i="79"/>
  <c r="D16" i="79" s="1"/>
  <c r="H16" i="79"/>
  <c r="I16" i="79" s="1"/>
  <c r="Z15" i="84"/>
  <c r="AA15" i="84" s="1"/>
  <c r="P90" i="84"/>
  <c r="U15" i="84"/>
  <c r="V15" i="84" s="1"/>
  <c r="U19" i="75"/>
  <c r="V19" i="75" s="1"/>
  <c r="Z19" i="75"/>
  <c r="AA19" i="75" s="1"/>
  <c r="P94" i="75"/>
  <c r="Q19" i="75" s="1"/>
  <c r="P90" i="86"/>
  <c r="U15" i="86"/>
  <c r="V15" i="86" s="1"/>
  <c r="Z15" i="86"/>
  <c r="AA15" i="86" s="1"/>
  <c r="Z14" i="83"/>
  <c r="AA14" i="83" s="1"/>
  <c r="U14" i="83"/>
  <c r="V14" i="83" s="1"/>
  <c r="P89" i="83"/>
  <c r="Q14" i="83" s="1"/>
  <c r="H14" i="78"/>
  <c r="I14" i="78" s="1"/>
  <c r="M14" i="78"/>
  <c r="N14" i="78" s="1"/>
  <c r="C89" i="78"/>
  <c r="D14" i="78" s="1"/>
  <c r="M18" i="84"/>
  <c r="N18" i="84" s="1"/>
  <c r="C93" i="84"/>
  <c r="D18" i="84" s="1"/>
  <c r="H18" i="84"/>
  <c r="I18" i="84" s="1"/>
  <c r="Z16" i="82"/>
  <c r="AA16" i="82" s="1"/>
  <c r="P91" i="82"/>
  <c r="U16" i="82"/>
  <c r="V16" i="82" s="1"/>
  <c r="C93" i="82"/>
  <c r="D18" i="82" s="1"/>
  <c r="M18" i="82"/>
  <c r="N18" i="82" s="1"/>
  <c r="H18" i="82"/>
  <c r="I18" i="82" s="1"/>
  <c r="P89" i="82"/>
  <c r="U14" i="82"/>
  <c r="V14" i="82" s="1"/>
  <c r="Z14" i="82"/>
  <c r="AA14" i="82" s="1"/>
  <c r="H16" i="81"/>
  <c r="I16" i="81" s="1"/>
  <c r="M16" i="81"/>
  <c r="N16" i="81" s="1"/>
  <c r="C91" i="81"/>
  <c r="D16" i="81" s="1"/>
  <c r="U15" i="78"/>
  <c r="V15" i="78" s="1"/>
  <c r="Z15" i="78"/>
  <c r="AA15" i="78" s="1"/>
  <c r="P90" i="78"/>
  <c r="P16" i="87"/>
  <c r="Z16" i="80"/>
  <c r="AA16" i="80" s="1"/>
  <c r="P91" i="80"/>
  <c r="P16" i="98"/>
  <c r="U16" i="80"/>
  <c r="V16" i="80" s="1"/>
  <c r="C90" i="76"/>
  <c r="H15" i="76"/>
  <c r="I15" i="76" s="1"/>
  <c r="M15" i="76"/>
  <c r="N15" i="76" s="1"/>
  <c r="U17" i="78"/>
  <c r="V17" i="78" s="1"/>
  <c r="Z17" i="78"/>
  <c r="AA17" i="78" s="1"/>
  <c r="P92" i="78"/>
  <c r="Q17" i="78" s="1"/>
  <c r="U16" i="77"/>
  <c r="V16" i="77" s="1"/>
  <c r="Z16" i="77"/>
  <c r="AA16" i="77" s="1"/>
  <c r="P91" i="77"/>
  <c r="Q16" i="77" s="1"/>
  <c r="H19" i="85"/>
  <c r="I19" i="85" s="1"/>
  <c r="M19" i="85"/>
  <c r="N19" i="85" s="1"/>
  <c r="C94" i="85"/>
  <c r="C89" i="79"/>
  <c r="D14" i="79" s="1"/>
  <c r="M14" i="79"/>
  <c r="N14" i="79" s="1"/>
  <c r="H14" i="79"/>
  <c r="I14" i="79" s="1"/>
  <c r="H19" i="75"/>
  <c r="I19" i="75" s="1"/>
  <c r="C94" i="75"/>
  <c r="M19" i="75"/>
  <c r="N19" i="75" s="1"/>
  <c r="C94" i="79"/>
  <c r="M19" i="79"/>
  <c r="N19" i="79" s="1"/>
  <c r="H19" i="79"/>
  <c r="I19" i="79" s="1"/>
  <c r="C93" i="79"/>
  <c r="D18" i="79" s="1"/>
  <c r="H18" i="79"/>
  <c r="I18" i="79" s="1"/>
  <c r="M18" i="79"/>
  <c r="N18" i="79" s="1"/>
  <c r="H19" i="83"/>
  <c r="I19" i="83" s="1"/>
  <c r="C94" i="83"/>
  <c r="D19" i="83" s="1"/>
  <c r="M19" i="83"/>
  <c r="N19" i="83" s="1"/>
  <c r="P89" i="86"/>
  <c r="Q14" i="86" s="1"/>
  <c r="Z14" i="86"/>
  <c r="AA14" i="86" s="1"/>
  <c r="U14" i="86"/>
  <c r="V14" i="86" s="1"/>
  <c r="P92" i="84"/>
  <c r="Q17" i="84" s="1"/>
  <c r="Z17" i="84"/>
  <c r="AA17" i="84" s="1"/>
  <c r="U17" i="84"/>
  <c r="V17" i="84" s="1"/>
  <c r="M18" i="78"/>
  <c r="N18" i="78" s="1"/>
  <c r="H18" i="78"/>
  <c r="I18" i="78" s="1"/>
  <c r="C93" i="78"/>
  <c r="D18" i="78" s="1"/>
  <c r="C89" i="76"/>
  <c r="D14" i="76" s="1"/>
  <c r="H14" i="76"/>
  <c r="I14" i="76" s="1"/>
  <c r="M14" i="76"/>
  <c r="N14" i="76" s="1"/>
  <c r="U15" i="82"/>
  <c r="V15" i="82" s="1"/>
  <c r="P90" i="82"/>
  <c r="Z15" i="82"/>
  <c r="AA15" i="82" s="1"/>
  <c r="C94" i="72"/>
  <c r="M19" i="72"/>
  <c r="N19" i="72" s="1"/>
  <c r="H19" i="72"/>
  <c r="I19" i="72" s="1"/>
  <c r="P92" i="75"/>
  <c r="Z17" i="75"/>
  <c r="AA17" i="75" s="1"/>
  <c r="U17" i="75"/>
  <c r="V17" i="75" s="1"/>
  <c r="H19" i="86"/>
  <c r="I19" i="86" s="1"/>
  <c r="C94" i="86"/>
  <c r="D19" i="86" s="1"/>
  <c r="M19" i="86"/>
  <c r="N19" i="86" s="1"/>
  <c r="H17" i="75"/>
  <c r="I17" i="75" s="1"/>
  <c r="C92" i="75"/>
  <c r="M17" i="75"/>
  <c r="N17" i="75" s="1"/>
  <c r="P94" i="84"/>
  <c r="Q19" i="84" s="1"/>
  <c r="U19" i="84"/>
  <c r="V19" i="84" s="1"/>
  <c r="Z19" i="84"/>
  <c r="AA19" i="84" s="1"/>
  <c r="C92" i="78"/>
  <c r="M17" i="78"/>
  <c r="N17" i="78" s="1"/>
  <c r="H17" i="78"/>
  <c r="I17" i="78" s="1"/>
  <c r="C91" i="77"/>
  <c r="D16" i="77" s="1"/>
  <c r="H16" i="77"/>
  <c r="I16" i="77" s="1"/>
  <c r="M16" i="77"/>
  <c r="N16" i="77" s="1"/>
  <c r="C87" i="79"/>
  <c r="H12" i="79"/>
  <c r="I12" i="79" s="1"/>
  <c r="M12" i="79"/>
  <c r="N12" i="79" s="1"/>
  <c r="U19" i="82"/>
  <c r="V19" i="82" s="1"/>
  <c r="Z19" i="82"/>
  <c r="AA19" i="82" s="1"/>
  <c r="P94" i="82"/>
  <c r="Q19" i="82" s="1"/>
  <c r="P88" i="84"/>
  <c r="U13" i="84"/>
  <c r="V13" i="84" s="1"/>
  <c r="Z13" i="84"/>
  <c r="AA13" i="84" s="1"/>
  <c r="P94" i="73"/>
  <c r="Q19" i="73" s="1"/>
  <c r="Z19" i="73"/>
  <c r="AA19" i="73" s="1"/>
  <c r="U19" i="73"/>
  <c r="V19" i="73" s="1"/>
  <c r="P94" i="78"/>
  <c r="U19" i="78"/>
  <c r="V19" i="78" s="1"/>
  <c r="Z19" i="78"/>
  <c r="AA19" i="78" s="1"/>
  <c r="C90" i="82"/>
  <c r="M15" i="82"/>
  <c r="N15" i="82" s="1"/>
  <c r="H15" i="82"/>
  <c r="I15" i="82" s="1"/>
  <c r="M19" i="78"/>
  <c r="N19" i="78" s="1"/>
  <c r="H19" i="78"/>
  <c r="I19" i="78" s="1"/>
  <c r="C94" i="78"/>
  <c r="D19" i="78" s="1"/>
  <c r="H15" i="79"/>
  <c r="I15" i="79" s="1"/>
  <c r="M15" i="79"/>
  <c r="N15" i="79" s="1"/>
  <c r="C90" i="79"/>
  <c r="C92" i="79"/>
  <c r="D17" i="79" s="1"/>
  <c r="H17" i="79"/>
  <c r="I17" i="79" s="1"/>
  <c r="M17" i="79"/>
  <c r="N17" i="79" s="1"/>
  <c r="U16" i="78"/>
  <c r="V16" i="78" s="1"/>
  <c r="P91" i="78"/>
  <c r="Q16" i="78" s="1"/>
  <c r="Z16" i="78"/>
  <c r="AA16" i="78" s="1"/>
  <c r="C88" i="79"/>
  <c r="D13" i="79" s="1"/>
  <c r="H13" i="79"/>
  <c r="I13" i="79" s="1"/>
  <c r="M13" i="79"/>
  <c r="N13" i="79" s="1"/>
  <c r="M16" i="74"/>
  <c r="N16" i="74" s="1"/>
  <c r="H16" i="74"/>
  <c r="I16" i="74" s="1"/>
  <c r="C91" i="74"/>
  <c r="D16" i="74" s="1"/>
  <c r="Z18" i="75"/>
  <c r="AA18" i="75" s="1"/>
  <c r="U18" i="75"/>
  <c r="V18" i="75" s="1"/>
  <c r="M18" i="75"/>
  <c r="N18" i="75" s="1"/>
  <c r="H18" i="75"/>
  <c r="I18" i="75" s="1"/>
  <c r="P90" i="75"/>
  <c r="Q15" i="75" s="1"/>
  <c r="Z15" i="75"/>
  <c r="AA15" i="75" s="1"/>
  <c r="U15" i="75"/>
  <c r="V15" i="75" s="1"/>
  <c r="H15" i="84"/>
  <c r="I15" i="84" s="1"/>
  <c r="C90" i="84"/>
  <c r="D15" i="84" s="1"/>
  <c r="M15" i="84"/>
  <c r="N15" i="84" s="1"/>
  <c r="Z18" i="78"/>
  <c r="AA18" i="78" s="1"/>
  <c r="U18" i="78"/>
  <c r="V18" i="78" s="1"/>
  <c r="P93" i="78"/>
  <c r="Q18" i="78" s="1"/>
  <c r="C10" i="76"/>
  <c r="H11" i="76"/>
  <c r="I11" i="76" s="1"/>
  <c r="M11" i="76"/>
  <c r="N11" i="76" s="1"/>
  <c r="C86" i="76"/>
  <c r="D11" i="76" s="1"/>
  <c r="P91" i="75"/>
  <c r="U16" i="75"/>
  <c r="V16" i="75" s="1"/>
  <c r="Z16" i="75"/>
  <c r="AA16" i="75" s="1"/>
  <c r="U17" i="81"/>
  <c r="V17" i="81" s="1"/>
  <c r="P92" i="81"/>
  <c r="Q17" i="81" s="1"/>
  <c r="Z17" i="81"/>
  <c r="AA17" i="81" s="1"/>
  <c r="H17" i="76"/>
  <c r="I17" i="76" s="1"/>
  <c r="M17" i="76"/>
  <c r="N17" i="76" s="1"/>
  <c r="C92" i="76"/>
  <c r="Z18" i="86"/>
  <c r="AA18" i="86" s="1"/>
  <c r="P93" i="86"/>
  <c r="Q18" i="86" s="1"/>
  <c r="U18" i="86"/>
  <c r="V18" i="86" s="1"/>
  <c r="H18" i="86"/>
  <c r="I18" i="86" s="1"/>
  <c r="M18" i="86"/>
  <c r="N18" i="86" s="1"/>
  <c r="C93" i="86"/>
  <c r="C88" i="76"/>
  <c r="D13" i="76" s="1"/>
  <c r="H13" i="76"/>
  <c r="I13" i="76" s="1"/>
  <c r="M13" i="76"/>
  <c r="N13" i="76" s="1"/>
  <c r="Z16" i="72"/>
  <c r="AA16" i="72" s="1"/>
  <c r="P91" i="72"/>
  <c r="Q16" i="72" s="1"/>
  <c r="U16" i="72"/>
  <c r="V16" i="72" s="1"/>
  <c r="U12" i="84"/>
  <c r="V12" i="84" s="1"/>
  <c r="Z12" i="84"/>
  <c r="AA12" i="84" s="1"/>
  <c r="P87" i="84"/>
  <c r="Q12" i="84" s="1"/>
  <c r="H16" i="72"/>
  <c r="I16" i="72" s="1"/>
  <c r="C91" i="72"/>
  <c r="D16" i="72" s="1"/>
  <c r="M16" i="72"/>
  <c r="N16" i="72" s="1"/>
  <c r="P89" i="73"/>
  <c r="Q14" i="73" s="1"/>
  <c r="Z14" i="73"/>
  <c r="AA14" i="73" s="1"/>
  <c r="U14" i="73"/>
  <c r="V14" i="73" s="1"/>
  <c r="Z17" i="86"/>
  <c r="AA17" i="86" s="1"/>
  <c r="U17" i="86"/>
  <c r="V17" i="86" s="1"/>
  <c r="P92" i="86"/>
  <c r="Q17" i="86" s="1"/>
  <c r="U19" i="74"/>
  <c r="V19" i="74" s="1"/>
  <c r="P94" i="74"/>
  <c r="Q19" i="74" s="1"/>
  <c r="Z19" i="74"/>
  <c r="AA19" i="74" s="1"/>
  <c r="U14" i="78"/>
  <c r="V14" i="78" s="1"/>
  <c r="Z14" i="78"/>
  <c r="AA14" i="78" s="1"/>
  <c r="P89" i="78"/>
  <c r="Q14" i="78" s="1"/>
  <c r="H19" i="82"/>
  <c r="I19" i="82" s="1"/>
  <c r="C94" i="82"/>
  <c r="D19" i="82" s="1"/>
  <c r="M19" i="82"/>
  <c r="N19" i="82" s="1"/>
  <c r="M15" i="86"/>
  <c r="N15" i="86" s="1"/>
  <c r="C90" i="86"/>
  <c r="D15" i="86" s="1"/>
  <c r="H15" i="86"/>
  <c r="I15" i="86" s="1"/>
  <c r="C89" i="83"/>
  <c r="D14" i="83" s="1"/>
  <c r="M14" i="83"/>
  <c r="N14" i="83" s="1"/>
  <c r="H14" i="83"/>
  <c r="I14" i="83" s="1"/>
  <c r="M17" i="84"/>
  <c r="N17" i="84" s="1"/>
  <c r="H17" i="84"/>
  <c r="I17" i="84" s="1"/>
  <c r="C92" i="84"/>
  <c r="D17" i="84" s="1"/>
  <c r="H14" i="86"/>
  <c r="I14" i="86" s="1"/>
  <c r="M14" i="86"/>
  <c r="N14" i="86" s="1"/>
  <c r="C89" i="86"/>
  <c r="D14" i="86" s="1"/>
  <c r="P94" i="81"/>
  <c r="Q19" i="81" s="1"/>
  <c r="U19" i="81"/>
  <c r="V19" i="81" s="1"/>
  <c r="Z19" i="81"/>
  <c r="AA19" i="81" s="1"/>
  <c r="Z16" i="74"/>
  <c r="AA16" i="74" s="1"/>
  <c r="P91" i="74"/>
  <c r="U16" i="74"/>
  <c r="V16" i="74" s="1"/>
  <c r="Z14" i="81"/>
  <c r="AA14" i="81" s="1"/>
  <c r="U14" i="81"/>
  <c r="V14" i="81" s="1"/>
  <c r="P89" i="81"/>
  <c r="Q14" i="81" s="1"/>
  <c r="Z16" i="73"/>
  <c r="AA16" i="73" s="1"/>
  <c r="P91" i="73"/>
  <c r="Q16" i="73" s="1"/>
  <c r="U16" i="73"/>
  <c r="V16" i="73" s="1"/>
  <c r="H18" i="72"/>
  <c r="I18" i="72" s="1"/>
  <c r="M18" i="72"/>
  <c r="N18" i="72" s="1"/>
  <c r="P89" i="80"/>
  <c r="Z14" i="80"/>
  <c r="AA14" i="80" s="1"/>
  <c r="U14" i="80"/>
  <c r="V14" i="80" s="1"/>
  <c r="P14" i="87"/>
  <c r="P14" i="98"/>
  <c r="Z14" i="84"/>
  <c r="AA14" i="84" s="1"/>
  <c r="P89" i="84"/>
  <c r="U14" i="84"/>
  <c r="V14" i="84" s="1"/>
  <c r="P93" i="81"/>
  <c r="Q18" i="81" s="1"/>
  <c r="Z18" i="81"/>
  <c r="AA18" i="81" s="1"/>
  <c r="U18" i="81"/>
  <c r="V18" i="81" s="1"/>
  <c r="H19" i="84"/>
  <c r="I19" i="84" s="1"/>
  <c r="M19" i="84"/>
  <c r="N19" i="84" s="1"/>
  <c r="C94" i="84"/>
  <c r="D19" i="84" s="1"/>
  <c r="M11" i="79"/>
  <c r="N11" i="79" s="1"/>
  <c r="C10" i="79"/>
  <c r="H11" i="79"/>
  <c r="I11" i="79" s="1"/>
  <c r="P91" i="86"/>
  <c r="Q16" i="86" s="1"/>
  <c r="U16" i="86"/>
  <c r="V16" i="86" s="1"/>
  <c r="Z16" i="86"/>
  <c r="AA16" i="86" s="1"/>
  <c r="H19" i="74"/>
  <c r="I19" i="74" s="1"/>
  <c r="C94" i="74"/>
  <c r="D19" i="74" s="1"/>
  <c r="M19" i="74"/>
  <c r="N19" i="74" s="1"/>
  <c r="H16" i="76"/>
  <c r="I16" i="76" s="1"/>
  <c r="C91" i="76"/>
  <c r="D16" i="76" s="1"/>
  <c r="M16" i="76"/>
  <c r="N16" i="76" s="1"/>
  <c r="P92" i="82"/>
  <c r="Q17" i="82" s="1"/>
  <c r="Z17" i="82"/>
  <c r="AA17" i="82" s="1"/>
  <c r="U17" i="82"/>
  <c r="V17" i="82" s="1"/>
  <c r="C94" i="73"/>
  <c r="M19" i="73"/>
  <c r="N19" i="73" s="1"/>
  <c r="H19" i="73"/>
  <c r="I19" i="73" s="1"/>
  <c r="W85" i="91"/>
  <c r="W106" i="91" s="1"/>
  <c r="W133" i="91" s="1"/>
  <c r="W168" i="91" s="1"/>
  <c r="W177" i="91" s="1"/>
  <c r="C92" i="81"/>
  <c r="D17" i="81" s="1"/>
  <c r="M17" i="81"/>
  <c r="N17" i="81" s="1"/>
  <c r="H17" i="81"/>
  <c r="I17" i="81" s="1"/>
  <c r="U11" i="84"/>
  <c r="V11" i="84" s="1"/>
  <c r="P86" i="84"/>
  <c r="Q11" i="84" s="1"/>
  <c r="Z11" i="84"/>
  <c r="AA11" i="84" s="1"/>
  <c r="C94" i="81"/>
  <c r="D19" i="81" s="1"/>
  <c r="M19" i="81"/>
  <c r="N19" i="81" s="1"/>
  <c r="H19" i="81"/>
  <c r="I19" i="81" s="1"/>
  <c r="U18" i="72"/>
  <c r="V18" i="72" s="1"/>
  <c r="Z18" i="72"/>
  <c r="AA18" i="72" s="1"/>
  <c r="C89" i="81"/>
  <c r="H14" i="81"/>
  <c r="I14" i="81" s="1"/>
  <c r="M14" i="81"/>
  <c r="N14" i="81" s="1"/>
  <c r="C91" i="73"/>
  <c r="M16" i="73"/>
  <c r="N16" i="73" s="1"/>
  <c r="H16" i="73"/>
  <c r="I16" i="73" s="1"/>
  <c r="Z15" i="85"/>
  <c r="AA15" i="85" s="1"/>
  <c r="P90" i="85"/>
  <c r="Q15" i="85" s="1"/>
  <c r="U15" i="85"/>
  <c r="V15" i="85" s="1"/>
  <c r="C14" i="98"/>
  <c r="C14" i="87"/>
  <c r="H14" i="80"/>
  <c r="I14" i="80" s="1"/>
  <c r="C89" i="80"/>
  <c r="M14" i="80"/>
  <c r="N14" i="80" s="1"/>
  <c r="C89" i="84"/>
  <c r="D14" i="84" s="1"/>
  <c r="M14" i="84"/>
  <c r="N14" i="84" s="1"/>
  <c r="H14" i="84"/>
  <c r="I14" i="84" s="1"/>
  <c r="C93" i="81"/>
  <c r="D18" i="81" s="1"/>
  <c r="H18" i="81"/>
  <c r="I18" i="81" s="1"/>
  <c r="M18" i="81"/>
  <c r="N18" i="81" s="1"/>
  <c r="M15" i="75"/>
  <c r="N15" i="75" s="1"/>
  <c r="H15" i="75"/>
  <c r="I15" i="75" s="1"/>
  <c r="C90" i="75"/>
  <c r="D15" i="75" s="1"/>
  <c r="P94" i="83"/>
  <c r="U19" i="83"/>
  <c r="V19" i="83" s="1"/>
  <c r="Z19" i="83"/>
  <c r="AA19" i="83" s="1"/>
  <c r="C87" i="76"/>
  <c r="D12" i="76" s="1"/>
  <c r="H12" i="76"/>
  <c r="I12" i="76" s="1"/>
  <c r="M12" i="76"/>
  <c r="N12" i="76" s="1"/>
  <c r="U18" i="84"/>
  <c r="V18" i="84" s="1"/>
  <c r="P93" i="84"/>
  <c r="Q18" i="84" s="1"/>
  <c r="Z18" i="84"/>
  <c r="AA18" i="84" s="1"/>
  <c r="U18" i="73"/>
  <c r="V18" i="73" s="1"/>
  <c r="Z18" i="73"/>
  <c r="AA18" i="73" s="1"/>
  <c r="P93" i="73"/>
  <c r="Q18" i="73" s="1"/>
  <c r="H16" i="75"/>
  <c r="I16" i="75" s="1"/>
  <c r="C91" i="75"/>
  <c r="M16" i="75"/>
  <c r="N16" i="75" s="1"/>
  <c r="M18" i="73"/>
  <c r="N18" i="73" s="1"/>
  <c r="H18" i="73"/>
  <c r="I18" i="73" s="1"/>
  <c r="C93" i="73"/>
  <c r="D18" i="73" s="1"/>
  <c r="C89" i="82"/>
  <c r="D14" i="82" s="1"/>
  <c r="H14" i="82"/>
  <c r="I14" i="82" s="1"/>
  <c r="M14" i="82"/>
  <c r="N14" i="82" s="1"/>
  <c r="U16" i="81"/>
  <c r="V16" i="81" s="1"/>
  <c r="Z16" i="81"/>
  <c r="AA16" i="81" s="1"/>
  <c r="P91" i="81"/>
  <c r="Q16" i="81" s="1"/>
  <c r="H19" i="76"/>
  <c r="I19" i="76" s="1"/>
  <c r="M19" i="76"/>
  <c r="N19" i="76" s="1"/>
  <c r="C94" i="76"/>
  <c r="D19" i="76" s="1"/>
  <c r="C16" i="98"/>
  <c r="C91" i="80"/>
  <c r="D16" i="80" s="1"/>
  <c r="H16" i="80"/>
  <c r="I16" i="80" s="1"/>
  <c r="C16" i="87"/>
  <c r="M16" i="80"/>
  <c r="N16" i="80" s="1"/>
  <c r="C90" i="85"/>
  <c r="D15" i="85" s="1"/>
  <c r="H15" i="85"/>
  <c r="I15" i="85" s="1"/>
  <c r="M15" i="85"/>
  <c r="N15" i="85" s="1"/>
  <c r="P94" i="85"/>
  <c r="Q19" i="85" s="1"/>
  <c r="U19" i="85"/>
  <c r="V19" i="85" s="1"/>
  <c r="Z19" i="85"/>
  <c r="AA19" i="85" s="1"/>
  <c r="H12" i="84"/>
  <c r="I12" i="84" s="1"/>
  <c r="C87" i="84"/>
  <c r="D12" i="84" s="1"/>
  <c r="M12" i="84"/>
  <c r="N12" i="84" s="1"/>
  <c r="H14" i="73"/>
  <c r="I14" i="73" s="1"/>
  <c r="M14" i="73"/>
  <c r="N14" i="73" s="1"/>
  <c r="C89" i="73"/>
  <c r="D14" i="73" s="1"/>
  <c r="C92" i="86"/>
  <c r="D17" i="86" s="1"/>
  <c r="H17" i="86"/>
  <c r="I17" i="86" s="1"/>
  <c r="M17" i="86"/>
  <c r="N17" i="86" s="1"/>
  <c r="C91" i="86"/>
  <c r="D16" i="86" s="1"/>
  <c r="H16" i="86"/>
  <c r="I16" i="86" s="1"/>
  <c r="M16" i="86"/>
  <c r="N16" i="86" s="1"/>
  <c r="M17" i="82"/>
  <c r="N17" i="82" s="1"/>
  <c r="C92" i="82"/>
  <c r="D17" i="82" s="1"/>
  <c r="H17" i="82"/>
  <c r="I17" i="82" s="1"/>
  <c r="U19" i="72"/>
  <c r="V19" i="72" s="1"/>
  <c r="P94" i="72"/>
  <c r="Q19" i="72" s="1"/>
  <c r="Z19" i="72"/>
  <c r="AA19" i="72" s="1"/>
  <c r="M13" i="84"/>
  <c r="N13" i="84" s="1"/>
  <c r="C88" i="84"/>
  <c r="D13" i="84" s="1"/>
  <c r="H13" i="84"/>
  <c r="I13" i="84" s="1"/>
  <c r="H16" i="82"/>
  <c r="I16" i="82" s="1"/>
  <c r="C91" i="82"/>
  <c r="D16" i="82" s="1"/>
  <c r="M16" i="82"/>
  <c r="N16" i="82" s="1"/>
  <c r="C93" i="76"/>
  <c r="D18" i="76" s="1"/>
  <c r="H18" i="76"/>
  <c r="I18" i="76" s="1"/>
  <c r="M18" i="76"/>
  <c r="N18" i="76" s="1"/>
  <c r="P81" i="83" l="1"/>
  <c r="Z60" i="83"/>
  <c r="AA60" i="83" s="1"/>
  <c r="U60" i="83"/>
  <c r="V60" i="83" s="1"/>
  <c r="C60" i="87"/>
  <c r="M61" i="87"/>
  <c r="N61" i="87" s="1"/>
  <c r="H61" i="87"/>
  <c r="I61" i="87" s="1"/>
  <c r="H61" i="101"/>
  <c r="I61" i="101" s="1"/>
  <c r="C60" i="101"/>
  <c r="M61" i="101"/>
  <c r="N61" i="101" s="1"/>
  <c r="U61" i="101"/>
  <c r="V61" i="101" s="1"/>
  <c r="P60" i="101"/>
  <c r="Z61" i="101"/>
  <c r="AA61" i="101" s="1"/>
  <c r="P81" i="72"/>
  <c r="Q60" i="72" s="1"/>
  <c r="U60" i="72"/>
  <c r="V60" i="72" s="1"/>
  <c r="Z60" i="72"/>
  <c r="AA60" i="72" s="1"/>
  <c r="U60" i="77"/>
  <c r="V60" i="77" s="1"/>
  <c r="Z60" i="77"/>
  <c r="AA60" i="77" s="1"/>
  <c r="P81" i="77"/>
  <c r="U61" i="87"/>
  <c r="V61" i="87" s="1"/>
  <c r="P60" i="87"/>
  <c r="Z61" i="87"/>
  <c r="AA61" i="87" s="1"/>
  <c r="H60" i="86"/>
  <c r="I60" i="86" s="1"/>
  <c r="C81" i="86"/>
  <c r="M60" i="86"/>
  <c r="N60" i="86" s="1"/>
  <c r="C81" i="79"/>
  <c r="H60" i="79"/>
  <c r="I60" i="79" s="1"/>
  <c r="M60" i="79"/>
  <c r="N60" i="79" s="1"/>
  <c r="H60" i="76"/>
  <c r="I60" i="76" s="1"/>
  <c r="C81" i="76"/>
  <c r="M60" i="76"/>
  <c r="N60" i="76" s="1"/>
  <c r="C81" i="73"/>
  <c r="H60" i="73"/>
  <c r="I60" i="73" s="1"/>
  <c r="M60" i="73"/>
  <c r="N60" i="73" s="1"/>
  <c r="C81" i="82"/>
  <c r="M60" i="82"/>
  <c r="N60" i="82" s="1"/>
  <c r="H60" i="82"/>
  <c r="I60" i="82" s="1"/>
  <c r="P81" i="80"/>
  <c r="U60" i="80"/>
  <c r="V60" i="80" s="1"/>
  <c r="Z60" i="80"/>
  <c r="AA60" i="80" s="1"/>
  <c r="M60" i="77"/>
  <c r="N60" i="77" s="1"/>
  <c r="C81" i="77"/>
  <c r="H60" i="77"/>
  <c r="I60" i="77" s="1"/>
  <c r="H60" i="78"/>
  <c r="I60" i="78" s="1"/>
  <c r="M60" i="78"/>
  <c r="N60" i="78" s="1"/>
  <c r="C81" i="78"/>
  <c r="H60" i="81"/>
  <c r="I60" i="81" s="1"/>
  <c r="C81" i="81"/>
  <c r="M60" i="81"/>
  <c r="N60" i="81" s="1"/>
  <c r="M60" i="83"/>
  <c r="N60" i="83" s="1"/>
  <c r="C81" i="83"/>
  <c r="H60" i="83"/>
  <c r="I60" i="83" s="1"/>
  <c r="C81" i="75"/>
  <c r="D60" i="75" s="1"/>
  <c r="H60" i="75"/>
  <c r="I60" i="75" s="1"/>
  <c r="M60" i="75"/>
  <c r="N60" i="75" s="1"/>
  <c r="C81" i="80"/>
  <c r="M60" i="80"/>
  <c r="N60" i="80" s="1"/>
  <c r="H60" i="80"/>
  <c r="I60" i="80" s="1"/>
  <c r="P81" i="85"/>
  <c r="U60" i="85"/>
  <c r="V60" i="85" s="1"/>
  <c r="Z60" i="85"/>
  <c r="AA60" i="85" s="1"/>
  <c r="U61" i="98"/>
  <c r="V61" i="98" s="1"/>
  <c r="Z61" i="98"/>
  <c r="AA61" i="98" s="1"/>
  <c r="P60" i="98"/>
  <c r="P81" i="73"/>
  <c r="U60" i="73"/>
  <c r="V60" i="73" s="1"/>
  <c r="Z60" i="73"/>
  <c r="AA60" i="73" s="1"/>
  <c r="M60" i="85"/>
  <c r="N60" i="85" s="1"/>
  <c r="C81" i="85"/>
  <c r="H60" i="85"/>
  <c r="I60" i="85" s="1"/>
  <c r="P81" i="78"/>
  <c r="U60" i="78"/>
  <c r="V60" i="78" s="1"/>
  <c r="Z60" i="78"/>
  <c r="AA60" i="78" s="1"/>
  <c r="Z60" i="84"/>
  <c r="AA60" i="84" s="1"/>
  <c r="P81" i="84"/>
  <c r="U60" i="84"/>
  <c r="V60" i="84" s="1"/>
  <c r="P81" i="81"/>
  <c r="U60" i="81"/>
  <c r="V60" i="81" s="1"/>
  <c r="Z60" i="81"/>
  <c r="AA60" i="81" s="1"/>
  <c r="C81" i="74"/>
  <c r="D60" i="74" s="1"/>
  <c r="M60" i="74"/>
  <c r="N60" i="74" s="1"/>
  <c r="H60" i="74"/>
  <c r="I60" i="74" s="1"/>
  <c r="U60" i="75"/>
  <c r="V60" i="75" s="1"/>
  <c r="Z60" i="75"/>
  <c r="AA60" i="75" s="1"/>
  <c r="P81" i="75"/>
  <c r="C81" i="84"/>
  <c r="D60" i="84" s="1"/>
  <c r="M60" i="84"/>
  <c r="N60" i="84" s="1"/>
  <c r="H60" i="84"/>
  <c r="I60" i="84" s="1"/>
  <c r="Z60" i="86"/>
  <c r="AA60" i="86" s="1"/>
  <c r="P81" i="86"/>
  <c r="U60" i="86"/>
  <c r="V60" i="86" s="1"/>
  <c r="H61" i="98"/>
  <c r="I61" i="98" s="1"/>
  <c r="M61" i="98"/>
  <c r="N61" i="98" s="1"/>
  <c r="C60" i="98"/>
  <c r="M60" i="72"/>
  <c r="N60" i="72" s="1"/>
  <c r="H60" i="72"/>
  <c r="I60" i="72" s="1"/>
  <c r="C81" i="72"/>
  <c r="P81" i="74"/>
  <c r="U60" i="74"/>
  <c r="V60" i="74" s="1"/>
  <c r="Z60" i="74"/>
  <c r="AA60" i="74" s="1"/>
  <c r="U60" i="82"/>
  <c r="V60" i="82" s="1"/>
  <c r="P81" i="82"/>
  <c r="Z60" i="82"/>
  <c r="AA60" i="82" s="1"/>
  <c r="U35" i="86"/>
  <c r="V35" i="86" s="1"/>
  <c r="Z35" i="86"/>
  <c r="AA35" i="86" s="1"/>
  <c r="P56" i="86"/>
  <c r="Q35" i="86" s="1"/>
  <c r="C56" i="76"/>
  <c r="H35" i="76"/>
  <c r="I35" i="76" s="1"/>
  <c r="M35" i="76"/>
  <c r="N35" i="76" s="1"/>
  <c r="P56" i="84"/>
  <c r="U35" i="84"/>
  <c r="V35" i="84" s="1"/>
  <c r="Z35" i="84"/>
  <c r="AA35" i="84" s="1"/>
  <c r="C56" i="84"/>
  <c r="D35" i="84" s="1"/>
  <c r="H35" i="84"/>
  <c r="I35" i="84" s="1"/>
  <c r="M35" i="84"/>
  <c r="N35" i="84" s="1"/>
  <c r="C56" i="86"/>
  <c r="D35" i="86" s="1"/>
  <c r="H35" i="86"/>
  <c r="I35" i="86" s="1"/>
  <c r="M35" i="86"/>
  <c r="N35" i="86" s="1"/>
  <c r="M16" i="98"/>
  <c r="N16" i="98" s="1"/>
  <c r="C91" i="98"/>
  <c r="H16" i="98"/>
  <c r="I16" i="98" s="1"/>
  <c r="D37" i="76"/>
  <c r="M87" i="76"/>
  <c r="N87" i="76" s="1"/>
  <c r="C201" i="76"/>
  <c r="D87" i="76"/>
  <c r="D62" i="76"/>
  <c r="H87" i="76"/>
  <c r="I87" i="76" s="1"/>
  <c r="Q68" i="81"/>
  <c r="P207" i="81"/>
  <c r="Z93" i="81"/>
  <c r="AA93" i="81" s="1"/>
  <c r="U93" i="81"/>
  <c r="V93" i="81" s="1"/>
  <c r="Q43" i="81"/>
  <c r="Q93" i="81"/>
  <c r="Q91" i="73"/>
  <c r="U91" i="73"/>
  <c r="V91" i="73" s="1"/>
  <c r="P205" i="73"/>
  <c r="Q41" i="73"/>
  <c r="Q66" i="73"/>
  <c r="Z91" i="73"/>
  <c r="AA91" i="73" s="1"/>
  <c r="D64" i="83"/>
  <c r="H89" i="83"/>
  <c r="I89" i="83" s="1"/>
  <c r="C203" i="83"/>
  <c r="D39" i="83"/>
  <c r="D89" i="83"/>
  <c r="M89" i="83"/>
  <c r="N89" i="83" s="1"/>
  <c r="Q64" i="73"/>
  <c r="Q39" i="73"/>
  <c r="Z89" i="73"/>
  <c r="AA89" i="73" s="1"/>
  <c r="Q89" i="73"/>
  <c r="P203" i="73"/>
  <c r="U89" i="73"/>
  <c r="V89" i="73" s="1"/>
  <c r="D63" i="76"/>
  <c r="H88" i="76"/>
  <c r="I88" i="76" s="1"/>
  <c r="M88" i="76"/>
  <c r="N88" i="76" s="1"/>
  <c r="D38" i="76"/>
  <c r="D88" i="76"/>
  <c r="C202" i="76"/>
  <c r="D17" i="76"/>
  <c r="M92" i="76"/>
  <c r="N92" i="76" s="1"/>
  <c r="D92" i="76"/>
  <c r="D67" i="76"/>
  <c r="C206" i="76"/>
  <c r="H92" i="76"/>
  <c r="I92" i="76" s="1"/>
  <c r="D42" i="76"/>
  <c r="Z90" i="82"/>
  <c r="AA90" i="82" s="1"/>
  <c r="Q40" i="82"/>
  <c r="Q65" i="82"/>
  <c r="P204" i="82"/>
  <c r="U90" i="82"/>
  <c r="V90" i="82" s="1"/>
  <c r="Q90" i="82"/>
  <c r="Q66" i="77"/>
  <c r="P205" i="77"/>
  <c r="Q91" i="77"/>
  <c r="U91" i="77"/>
  <c r="V91" i="77" s="1"/>
  <c r="Q41" i="77"/>
  <c r="Z91" i="77"/>
  <c r="AA91" i="77" s="1"/>
  <c r="Q15" i="78"/>
  <c r="Z90" i="78"/>
  <c r="AA90" i="78" s="1"/>
  <c r="U90" i="78"/>
  <c r="V90" i="78" s="1"/>
  <c r="P204" i="78"/>
  <c r="Q40" i="78"/>
  <c r="Q65" i="78"/>
  <c r="Q90" i="78"/>
  <c r="M89" i="78"/>
  <c r="N89" i="78" s="1"/>
  <c r="D89" i="78"/>
  <c r="D39" i="78"/>
  <c r="D64" i="78"/>
  <c r="H89" i="78"/>
  <c r="I89" i="78" s="1"/>
  <c r="C203" i="78"/>
  <c r="Q15" i="84"/>
  <c r="Q90" i="84"/>
  <c r="U90" i="84"/>
  <c r="V90" i="84" s="1"/>
  <c r="Z90" i="84"/>
  <c r="AA90" i="84" s="1"/>
  <c r="P204" i="84"/>
  <c r="Q65" i="84"/>
  <c r="Q40" i="84"/>
  <c r="M90" i="78"/>
  <c r="N90" i="78" s="1"/>
  <c r="D65" i="78"/>
  <c r="D90" i="78"/>
  <c r="H90" i="78"/>
  <c r="I90" i="78" s="1"/>
  <c r="D40" i="78"/>
  <c r="C204" i="78"/>
  <c r="D63" i="84"/>
  <c r="C202" i="84"/>
  <c r="M88" i="84"/>
  <c r="N88" i="84" s="1"/>
  <c r="H88" i="84"/>
  <c r="I88" i="84" s="1"/>
  <c r="D88" i="84"/>
  <c r="D38" i="84"/>
  <c r="D67" i="82"/>
  <c r="D42" i="82"/>
  <c r="C206" i="82"/>
  <c r="D92" i="82"/>
  <c r="M92" i="82"/>
  <c r="N92" i="82" s="1"/>
  <c r="H92" i="82"/>
  <c r="I92" i="82" s="1"/>
  <c r="C201" i="84"/>
  <c r="D87" i="84"/>
  <c r="H87" i="84"/>
  <c r="I87" i="84" s="1"/>
  <c r="D37" i="84"/>
  <c r="D62" i="84"/>
  <c r="M87" i="84"/>
  <c r="N87" i="84" s="1"/>
  <c r="D14" i="80"/>
  <c r="D89" i="80"/>
  <c r="D39" i="80"/>
  <c r="M89" i="80"/>
  <c r="N89" i="80" s="1"/>
  <c r="C203" i="80"/>
  <c r="H89" i="80"/>
  <c r="I89" i="80" s="1"/>
  <c r="D64" i="80"/>
  <c r="P200" i="84"/>
  <c r="U86" i="84"/>
  <c r="V86" i="84" s="1"/>
  <c r="Q36" i="84"/>
  <c r="Z86" i="84"/>
  <c r="AA86" i="84" s="1"/>
  <c r="Q86" i="84"/>
  <c r="Q61" i="84"/>
  <c r="Q39" i="80"/>
  <c r="P203" i="80"/>
  <c r="Q64" i="80"/>
  <c r="U89" i="80"/>
  <c r="V89" i="80" s="1"/>
  <c r="Q89" i="80"/>
  <c r="Z89" i="80"/>
  <c r="AA89" i="80" s="1"/>
  <c r="D18" i="86"/>
  <c r="D68" i="86"/>
  <c r="D93" i="86"/>
  <c r="D43" i="86"/>
  <c r="M93" i="86"/>
  <c r="N93" i="86" s="1"/>
  <c r="H93" i="86"/>
  <c r="I93" i="86" s="1"/>
  <c r="C207" i="86"/>
  <c r="P207" i="78"/>
  <c r="Q43" i="78"/>
  <c r="U93" i="78"/>
  <c r="V93" i="78" s="1"/>
  <c r="Q68" i="78"/>
  <c r="Z93" i="78"/>
  <c r="AA93" i="78" s="1"/>
  <c r="Q93" i="78"/>
  <c r="M94" i="78"/>
  <c r="N94" i="78" s="1"/>
  <c r="D94" i="78"/>
  <c r="H94" i="78"/>
  <c r="I94" i="78" s="1"/>
  <c r="D44" i="78"/>
  <c r="C208" i="78"/>
  <c r="D69" i="78"/>
  <c r="D42" i="75"/>
  <c r="H92" i="75"/>
  <c r="I92" i="75" s="1"/>
  <c r="D67" i="75"/>
  <c r="C206" i="75"/>
  <c r="M92" i="75"/>
  <c r="N92" i="75" s="1"/>
  <c r="D92" i="75"/>
  <c r="Q17" i="75"/>
  <c r="Q67" i="75"/>
  <c r="U92" i="75"/>
  <c r="V92" i="75" s="1"/>
  <c r="P206" i="75"/>
  <c r="Z92" i="75"/>
  <c r="AA92" i="75" s="1"/>
  <c r="Q42" i="75"/>
  <c r="Q92" i="75"/>
  <c r="U89" i="86"/>
  <c r="V89" i="86" s="1"/>
  <c r="Q89" i="86"/>
  <c r="Z89" i="86"/>
  <c r="AA89" i="86" s="1"/>
  <c r="Q39" i="86"/>
  <c r="P203" i="86"/>
  <c r="Q64" i="86"/>
  <c r="D68" i="79"/>
  <c r="D93" i="79"/>
  <c r="C207" i="79"/>
  <c r="M93" i="79"/>
  <c r="N93" i="79" s="1"/>
  <c r="D43" i="79"/>
  <c r="H93" i="79"/>
  <c r="I93" i="79" s="1"/>
  <c r="Z91" i="82"/>
  <c r="AA91" i="82" s="1"/>
  <c r="Q41" i="82"/>
  <c r="U91" i="82"/>
  <c r="V91" i="82" s="1"/>
  <c r="Q66" i="82"/>
  <c r="P205" i="82"/>
  <c r="Q91" i="82"/>
  <c r="D93" i="76"/>
  <c r="D43" i="76"/>
  <c r="H93" i="76"/>
  <c r="I93" i="76" s="1"/>
  <c r="M93" i="76"/>
  <c r="N93" i="76" s="1"/>
  <c r="D68" i="76"/>
  <c r="C207" i="76"/>
  <c r="D42" i="86"/>
  <c r="C206" i="86"/>
  <c r="H92" i="86"/>
  <c r="I92" i="86" s="1"/>
  <c r="M92" i="86"/>
  <c r="N92" i="86" s="1"/>
  <c r="D92" i="86"/>
  <c r="D67" i="86"/>
  <c r="H90" i="85"/>
  <c r="I90" i="85" s="1"/>
  <c r="D40" i="85"/>
  <c r="D65" i="85"/>
  <c r="C204" i="85"/>
  <c r="M90" i="85"/>
  <c r="N90" i="85" s="1"/>
  <c r="D90" i="85"/>
  <c r="M94" i="76"/>
  <c r="N94" i="76" s="1"/>
  <c r="D94" i="76"/>
  <c r="H94" i="76"/>
  <c r="I94" i="76" s="1"/>
  <c r="D44" i="76"/>
  <c r="C208" i="76"/>
  <c r="D69" i="76"/>
  <c r="D91" i="76"/>
  <c r="D66" i="76"/>
  <c r="D41" i="76"/>
  <c r="H91" i="76"/>
  <c r="I91" i="76" s="1"/>
  <c r="C205" i="76"/>
  <c r="M91" i="76"/>
  <c r="N91" i="76" s="1"/>
  <c r="D44" i="84"/>
  <c r="D69" i="84"/>
  <c r="H94" i="84"/>
  <c r="I94" i="84" s="1"/>
  <c r="M94" i="84"/>
  <c r="N94" i="84" s="1"/>
  <c r="C208" i="84"/>
  <c r="D94" i="84"/>
  <c r="Q14" i="84"/>
  <c r="Z89" i="84"/>
  <c r="AA89" i="84" s="1"/>
  <c r="Q39" i="84"/>
  <c r="Q64" i="84"/>
  <c r="P203" i="84"/>
  <c r="Q89" i="84"/>
  <c r="U89" i="84"/>
  <c r="V89" i="84" s="1"/>
  <c r="D42" i="84"/>
  <c r="D67" i="84"/>
  <c r="C206" i="84"/>
  <c r="D92" i="84"/>
  <c r="M92" i="84"/>
  <c r="N92" i="84" s="1"/>
  <c r="H92" i="84"/>
  <c r="I92" i="84" s="1"/>
  <c r="P203" i="78"/>
  <c r="Q89" i="78"/>
  <c r="Q64" i="78"/>
  <c r="U89" i="78"/>
  <c r="V89" i="78" s="1"/>
  <c r="Z89" i="78"/>
  <c r="AA89" i="78" s="1"/>
  <c r="Q39" i="78"/>
  <c r="P206" i="86"/>
  <c r="Q42" i="86"/>
  <c r="Q67" i="86"/>
  <c r="U92" i="86"/>
  <c r="V92" i="86" s="1"/>
  <c r="Q92" i="86"/>
  <c r="Z92" i="86"/>
  <c r="AA92" i="86" s="1"/>
  <c r="U91" i="75"/>
  <c r="V91" i="75" s="1"/>
  <c r="Q91" i="75"/>
  <c r="Q41" i="75"/>
  <c r="Q66" i="75"/>
  <c r="Z91" i="75"/>
  <c r="AA91" i="75" s="1"/>
  <c r="P205" i="75"/>
  <c r="Q94" i="78"/>
  <c r="Q69" i="78"/>
  <c r="P208" i="78"/>
  <c r="Q44" i="78"/>
  <c r="U94" i="78"/>
  <c r="V94" i="78" s="1"/>
  <c r="Z94" i="78"/>
  <c r="AA94" i="78" s="1"/>
  <c r="U88" i="84"/>
  <c r="V88" i="84" s="1"/>
  <c r="P202" i="84"/>
  <c r="Q38" i="84"/>
  <c r="Q63" i="84"/>
  <c r="Z88" i="84"/>
  <c r="AA88" i="84" s="1"/>
  <c r="Q88" i="84"/>
  <c r="H87" i="79"/>
  <c r="I87" i="79" s="1"/>
  <c r="D37" i="79"/>
  <c r="C201" i="79"/>
  <c r="M87" i="79"/>
  <c r="N87" i="79" s="1"/>
  <c r="D62" i="79"/>
  <c r="D87" i="79"/>
  <c r="D42" i="78"/>
  <c r="D67" i="78"/>
  <c r="D92" i="78"/>
  <c r="C206" i="78"/>
  <c r="M92" i="78"/>
  <c r="N92" i="78" s="1"/>
  <c r="H92" i="78"/>
  <c r="I92" i="78" s="1"/>
  <c r="D65" i="76"/>
  <c r="H90" i="76"/>
  <c r="I90" i="76" s="1"/>
  <c r="M90" i="76"/>
  <c r="N90" i="76" s="1"/>
  <c r="C204" i="76"/>
  <c r="D40" i="76"/>
  <c r="D90" i="76"/>
  <c r="U89" i="82"/>
  <c r="V89" i="82" s="1"/>
  <c r="Q39" i="82"/>
  <c r="Z89" i="82"/>
  <c r="AA89" i="82" s="1"/>
  <c r="P203" i="82"/>
  <c r="Q64" i="82"/>
  <c r="Q89" i="82"/>
  <c r="P204" i="86"/>
  <c r="Q90" i="86"/>
  <c r="Q40" i="86"/>
  <c r="U90" i="86"/>
  <c r="V90" i="86" s="1"/>
  <c r="Z90" i="86"/>
  <c r="AA90" i="86" s="1"/>
  <c r="Q65" i="86"/>
  <c r="D11" i="84"/>
  <c r="D61" i="84"/>
  <c r="C200" i="84"/>
  <c r="D36" i="84"/>
  <c r="D86" i="84"/>
  <c r="M86" i="84"/>
  <c r="N86" i="84" s="1"/>
  <c r="H86" i="84"/>
  <c r="I86" i="84" s="1"/>
  <c r="D16" i="75"/>
  <c r="D41" i="75"/>
  <c r="D91" i="75"/>
  <c r="C205" i="75"/>
  <c r="H91" i="75"/>
  <c r="I91" i="75" s="1"/>
  <c r="M91" i="75"/>
  <c r="N91" i="75" s="1"/>
  <c r="D66" i="75"/>
  <c r="Q43" i="84"/>
  <c r="P207" i="84"/>
  <c r="Q93" i="84"/>
  <c r="U93" i="84"/>
  <c r="V93" i="84" s="1"/>
  <c r="Q68" i="84"/>
  <c r="Z93" i="84"/>
  <c r="AA93" i="84" s="1"/>
  <c r="Q19" i="83"/>
  <c r="Q94" i="83"/>
  <c r="Q69" i="83"/>
  <c r="U94" i="83"/>
  <c r="V94" i="83" s="1"/>
  <c r="Z94" i="83"/>
  <c r="AA94" i="83" s="1"/>
  <c r="Q44" i="83"/>
  <c r="P208" i="83"/>
  <c r="M93" i="81"/>
  <c r="N93" i="81" s="1"/>
  <c r="D93" i="81"/>
  <c r="D68" i="81"/>
  <c r="C207" i="81"/>
  <c r="D43" i="81"/>
  <c r="H93" i="81"/>
  <c r="I93" i="81" s="1"/>
  <c r="C89" i="87"/>
  <c r="H14" i="87"/>
  <c r="I14" i="87" s="1"/>
  <c r="M14" i="87"/>
  <c r="N14" i="87" s="1"/>
  <c r="D16" i="73"/>
  <c r="D66" i="73"/>
  <c r="M91" i="73"/>
  <c r="N91" i="73" s="1"/>
  <c r="D41" i="73"/>
  <c r="D91" i="73"/>
  <c r="C205" i="73"/>
  <c r="H91" i="73"/>
  <c r="I91" i="73" s="1"/>
  <c r="D19" i="73"/>
  <c r="H94" i="73"/>
  <c r="I94" i="73" s="1"/>
  <c r="D69" i="73"/>
  <c r="D94" i="73"/>
  <c r="C208" i="73"/>
  <c r="M94" i="73"/>
  <c r="N94" i="73" s="1"/>
  <c r="D44" i="73"/>
  <c r="U91" i="86"/>
  <c r="V91" i="86" s="1"/>
  <c r="Z91" i="86"/>
  <c r="AA91" i="86" s="1"/>
  <c r="P205" i="86"/>
  <c r="Q41" i="86"/>
  <c r="Q91" i="86"/>
  <c r="Q66" i="86"/>
  <c r="U89" i="81"/>
  <c r="V89" i="81" s="1"/>
  <c r="Z89" i="81"/>
  <c r="AA89" i="81" s="1"/>
  <c r="Q89" i="81"/>
  <c r="P203" i="81"/>
  <c r="Q39" i="81"/>
  <c r="Q64" i="81"/>
  <c r="C204" i="86"/>
  <c r="D40" i="86"/>
  <c r="D65" i="86"/>
  <c r="M90" i="86"/>
  <c r="N90" i="86" s="1"/>
  <c r="D90" i="86"/>
  <c r="H90" i="86"/>
  <c r="I90" i="86" s="1"/>
  <c r="H91" i="72"/>
  <c r="I91" i="72" s="1"/>
  <c r="C205" i="72"/>
  <c r="D91" i="72"/>
  <c r="M91" i="72"/>
  <c r="N91" i="72" s="1"/>
  <c r="D66" i="72"/>
  <c r="D41" i="72"/>
  <c r="Q91" i="72"/>
  <c r="P205" i="72"/>
  <c r="Q66" i="72"/>
  <c r="U91" i="72"/>
  <c r="V91" i="72" s="1"/>
  <c r="Z91" i="72"/>
  <c r="AA91" i="72" s="1"/>
  <c r="Q41" i="72"/>
  <c r="H89" i="79"/>
  <c r="I89" i="79" s="1"/>
  <c r="C203" i="79"/>
  <c r="M89" i="79"/>
  <c r="N89" i="79" s="1"/>
  <c r="D89" i="79"/>
  <c r="D64" i="79"/>
  <c r="D39" i="79"/>
  <c r="D16" i="78"/>
  <c r="C205" i="78"/>
  <c r="D66" i="78"/>
  <c r="D41" i="78"/>
  <c r="M91" i="78"/>
  <c r="N91" i="78" s="1"/>
  <c r="H91" i="78"/>
  <c r="I91" i="78" s="1"/>
  <c r="D91" i="78"/>
  <c r="M89" i="73"/>
  <c r="N89" i="73" s="1"/>
  <c r="H89" i="73"/>
  <c r="I89" i="73" s="1"/>
  <c r="D64" i="73"/>
  <c r="C203" i="73"/>
  <c r="D89" i="73"/>
  <c r="D39" i="73"/>
  <c r="D39" i="82"/>
  <c r="H89" i="82"/>
  <c r="I89" i="82" s="1"/>
  <c r="D64" i="82"/>
  <c r="D89" i="82"/>
  <c r="M89" i="82"/>
  <c r="N89" i="82" s="1"/>
  <c r="C203" i="82"/>
  <c r="M14" i="98"/>
  <c r="N14" i="98" s="1"/>
  <c r="H14" i="98"/>
  <c r="I14" i="98" s="1"/>
  <c r="C89" i="98"/>
  <c r="D14" i="98" s="1"/>
  <c r="Q14" i="80"/>
  <c r="Q44" i="81"/>
  <c r="Z94" i="81"/>
  <c r="AA94" i="81" s="1"/>
  <c r="P208" i="81"/>
  <c r="Q94" i="81"/>
  <c r="U94" i="81"/>
  <c r="V94" i="81" s="1"/>
  <c r="Q69" i="81"/>
  <c r="D36" i="76"/>
  <c r="C85" i="76"/>
  <c r="H86" i="76"/>
  <c r="I86" i="76" s="1"/>
  <c r="M86" i="76"/>
  <c r="N86" i="76" s="1"/>
  <c r="D86" i="76"/>
  <c r="C200" i="76"/>
  <c r="D61" i="76"/>
  <c r="U90" i="75"/>
  <c r="V90" i="75" s="1"/>
  <c r="P204" i="75"/>
  <c r="Q65" i="75"/>
  <c r="Q40" i="75"/>
  <c r="Z90" i="75"/>
  <c r="AA90" i="75" s="1"/>
  <c r="Q90" i="75"/>
  <c r="H88" i="79"/>
  <c r="I88" i="79" s="1"/>
  <c r="M88" i="79"/>
  <c r="N88" i="79" s="1"/>
  <c r="D63" i="79"/>
  <c r="D38" i="79"/>
  <c r="D88" i="79"/>
  <c r="C202" i="79"/>
  <c r="D92" i="79"/>
  <c r="H92" i="79"/>
  <c r="I92" i="79" s="1"/>
  <c r="M92" i="79"/>
  <c r="N92" i="79" s="1"/>
  <c r="D67" i="79"/>
  <c r="C206" i="79"/>
  <c r="D42" i="79"/>
  <c r="Q69" i="82"/>
  <c r="Q44" i="82"/>
  <c r="U94" i="82"/>
  <c r="V94" i="82" s="1"/>
  <c r="Q94" i="82"/>
  <c r="Z94" i="82"/>
  <c r="AA94" i="82" s="1"/>
  <c r="P208" i="82"/>
  <c r="D69" i="83"/>
  <c r="M94" i="83"/>
  <c r="N94" i="83" s="1"/>
  <c r="H94" i="83"/>
  <c r="I94" i="83" s="1"/>
  <c r="D44" i="83"/>
  <c r="D94" i="83"/>
  <c r="C208" i="83"/>
  <c r="D19" i="79"/>
  <c r="M94" i="79"/>
  <c r="N94" i="79" s="1"/>
  <c r="C208" i="79"/>
  <c r="D94" i="79"/>
  <c r="H94" i="79"/>
  <c r="I94" i="79" s="1"/>
  <c r="D44" i="79"/>
  <c r="D69" i="79"/>
  <c r="D19" i="85"/>
  <c r="H94" i="85"/>
  <c r="I94" i="85" s="1"/>
  <c r="D69" i="85"/>
  <c r="M94" i="85"/>
  <c r="N94" i="85" s="1"/>
  <c r="C208" i="85"/>
  <c r="D94" i="85"/>
  <c r="D44" i="85"/>
  <c r="P206" i="78"/>
  <c r="Q42" i="78"/>
  <c r="Q67" i="78"/>
  <c r="U92" i="78"/>
  <c r="V92" i="78" s="1"/>
  <c r="Z92" i="78"/>
  <c r="AA92" i="78" s="1"/>
  <c r="Q92" i="78"/>
  <c r="P91" i="98"/>
  <c r="Z16" i="98"/>
  <c r="AA16" i="98" s="1"/>
  <c r="U16" i="98"/>
  <c r="V16" i="98" s="1"/>
  <c r="H91" i="81"/>
  <c r="I91" i="81" s="1"/>
  <c r="M91" i="81"/>
  <c r="N91" i="81" s="1"/>
  <c r="D66" i="81"/>
  <c r="D91" i="81"/>
  <c r="D41" i="81"/>
  <c r="C205" i="81"/>
  <c r="Z89" i="83"/>
  <c r="AA89" i="83" s="1"/>
  <c r="Q89" i="83"/>
  <c r="Q39" i="83"/>
  <c r="U89" i="83"/>
  <c r="V89" i="83" s="1"/>
  <c r="P203" i="83"/>
  <c r="Q64" i="83"/>
  <c r="P208" i="75"/>
  <c r="Q69" i="75"/>
  <c r="U94" i="75"/>
  <c r="V94" i="75" s="1"/>
  <c r="Z94" i="75"/>
  <c r="AA94" i="75" s="1"/>
  <c r="Q94" i="75"/>
  <c r="Q44" i="75"/>
  <c r="D66" i="79"/>
  <c r="C205" i="79"/>
  <c r="D91" i="79"/>
  <c r="H91" i="79"/>
  <c r="I91" i="79" s="1"/>
  <c r="M91" i="79"/>
  <c r="N91" i="79" s="1"/>
  <c r="D41" i="79"/>
  <c r="D41" i="82"/>
  <c r="M91" i="82"/>
  <c r="N91" i="82" s="1"/>
  <c r="D66" i="82"/>
  <c r="H91" i="82"/>
  <c r="I91" i="82" s="1"/>
  <c r="C205" i="82"/>
  <c r="D91" i="82"/>
  <c r="U94" i="72"/>
  <c r="V94" i="72" s="1"/>
  <c r="Q44" i="72"/>
  <c r="Q69" i="72"/>
  <c r="Z94" i="72"/>
  <c r="AA94" i="72" s="1"/>
  <c r="P208" i="72"/>
  <c r="Q94" i="72"/>
  <c r="M16" i="87"/>
  <c r="N16" i="87" s="1"/>
  <c r="C91" i="87"/>
  <c r="H16" i="87"/>
  <c r="I16" i="87" s="1"/>
  <c r="D65" i="75"/>
  <c r="C204" i="75"/>
  <c r="D40" i="75"/>
  <c r="H90" i="75"/>
  <c r="I90" i="75" s="1"/>
  <c r="M90" i="75"/>
  <c r="N90" i="75" s="1"/>
  <c r="D90" i="75"/>
  <c r="Z14" i="98"/>
  <c r="AA14" i="98" s="1"/>
  <c r="U14" i="98"/>
  <c r="V14" i="98" s="1"/>
  <c r="P89" i="98"/>
  <c r="Z92" i="81"/>
  <c r="AA92" i="81" s="1"/>
  <c r="Q92" i="81"/>
  <c r="Q67" i="81"/>
  <c r="U92" i="81"/>
  <c r="V92" i="81" s="1"/>
  <c r="P206" i="81"/>
  <c r="Q42" i="81"/>
  <c r="D15" i="79"/>
  <c r="C204" i="79"/>
  <c r="D65" i="79"/>
  <c r="D40" i="79"/>
  <c r="D90" i="79"/>
  <c r="H90" i="79"/>
  <c r="I90" i="79" s="1"/>
  <c r="M90" i="79"/>
  <c r="N90" i="79" s="1"/>
  <c r="D94" i="86"/>
  <c r="D69" i="86"/>
  <c r="C208" i="86"/>
  <c r="H94" i="86"/>
  <c r="I94" i="86" s="1"/>
  <c r="D44" i="86"/>
  <c r="M94" i="86"/>
  <c r="N94" i="86" s="1"/>
  <c r="D19" i="72"/>
  <c r="H94" i="72"/>
  <c r="I94" i="72" s="1"/>
  <c r="D94" i="72"/>
  <c r="C208" i="72"/>
  <c r="D44" i="72"/>
  <c r="D69" i="72"/>
  <c r="M94" i="72"/>
  <c r="N94" i="72" s="1"/>
  <c r="D89" i="76"/>
  <c r="D39" i="76"/>
  <c r="C203" i="76"/>
  <c r="D64" i="76"/>
  <c r="H89" i="76"/>
  <c r="I89" i="76" s="1"/>
  <c r="M89" i="76"/>
  <c r="N89" i="76" s="1"/>
  <c r="U92" i="84"/>
  <c r="V92" i="84" s="1"/>
  <c r="P206" i="84"/>
  <c r="Q67" i="84"/>
  <c r="Q92" i="84"/>
  <c r="Q42" i="84"/>
  <c r="Z92" i="84"/>
  <c r="AA92" i="84" s="1"/>
  <c r="Q16" i="80"/>
  <c r="Z91" i="80"/>
  <c r="AA91" i="80" s="1"/>
  <c r="Q91" i="80"/>
  <c r="Q41" i="80"/>
  <c r="P205" i="80"/>
  <c r="Q66" i="80"/>
  <c r="U91" i="80"/>
  <c r="V91" i="80" s="1"/>
  <c r="D43" i="84"/>
  <c r="C207" i="84"/>
  <c r="M93" i="84"/>
  <c r="N93" i="84" s="1"/>
  <c r="D93" i="84"/>
  <c r="H93" i="84"/>
  <c r="I93" i="84" s="1"/>
  <c r="D68" i="84"/>
  <c r="H91" i="86"/>
  <c r="I91" i="86" s="1"/>
  <c r="D91" i="86"/>
  <c r="M91" i="86"/>
  <c r="N91" i="86" s="1"/>
  <c r="D66" i="86"/>
  <c r="D41" i="86"/>
  <c r="C205" i="86"/>
  <c r="Q69" i="85"/>
  <c r="P208" i="85"/>
  <c r="Q94" i="85"/>
  <c r="Z94" i="85"/>
  <c r="AA94" i="85" s="1"/>
  <c r="U94" i="85"/>
  <c r="V94" i="85" s="1"/>
  <c r="Q44" i="85"/>
  <c r="Q91" i="81"/>
  <c r="P205" i="81"/>
  <c r="U91" i="81"/>
  <c r="V91" i="81" s="1"/>
  <c r="Z91" i="81"/>
  <c r="AA91" i="81" s="1"/>
  <c r="Q41" i="81"/>
  <c r="Q66" i="81"/>
  <c r="D43" i="73"/>
  <c r="M93" i="73"/>
  <c r="N93" i="73" s="1"/>
  <c r="H93" i="73"/>
  <c r="I93" i="73" s="1"/>
  <c r="D93" i="73"/>
  <c r="C207" i="73"/>
  <c r="D68" i="73"/>
  <c r="P207" i="73"/>
  <c r="Q93" i="73"/>
  <c r="Q68" i="73"/>
  <c r="Q43" i="73"/>
  <c r="U93" i="73"/>
  <c r="V93" i="73" s="1"/>
  <c r="Z93" i="73"/>
  <c r="AA93" i="73" s="1"/>
  <c r="D14" i="81"/>
  <c r="D89" i="81"/>
  <c r="H89" i="81"/>
  <c r="I89" i="81" s="1"/>
  <c r="D39" i="81"/>
  <c r="M89" i="81"/>
  <c r="N89" i="81" s="1"/>
  <c r="D64" i="81"/>
  <c r="C203" i="81"/>
  <c r="H94" i="81"/>
  <c r="I94" i="81" s="1"/>
  <c r="D94" i="81"/>
  <c r="M94" i="81"/>
  <c r="N94" i="81" s="1"/>
  <c r="D69" i="81"/>
  <c r="D44" i="81"/>
  <c r="C208" i="81"/>
  <c r="D44" i="74"/>
  <c r="D69" i="74"/>
  <c r="C208" i="74"/>
  <c r="M94" i="74"/>
  <c r="N94" i="74" s="1"/>
  <c r="H94" i="74"/>
  <c r="I94" i="74" s="1"/>
  <c r="D94" i="74"/>
  <c r="Z14" i="87"/>
  <c r="AA14" i="87" s="1"/>
  <c r="U14" i="87"/>
  <c r="V14" i="87" s="1"/>
  <c r="P89" i="87"/>
  <c r="Q14" i="87" s="1"/>
  <c r="D64" i="86"/>
  <c r="C203" i="86"/>
  <c r="H89" i="86"/>
  <c r="I89" i="86" s="1"/>
  <c r="M89" i="86"/>
  <c r="N89" i="86" s="1"/>
  <c r="D89" i="86"/>
  <c r="D39" i="86"/>
  <c r="Q87" i="84"/>
  <c r="U87" i="84"/>
  <c r="V87" i="84" s="1"/>
  <c r="Q62" i="84"/>
  <c r="Z87" i="84"/>
  <c r="AA87" i="84" s="1"/>
  <c r="Q37" i="84"/>
  <c r="P201" i="84"/>
  <c r="Q68" i="86"/>
  <c r="Q43" i="86"/>
  <c r="U93" i="86"/>
  <c r="V93" i="86" s="1"/>
  <c r="Z93" i="86"/>
  <c r="AA93" i="86" s="1"/>
  <c r="P207" i="86"/>
  <c r="Q93" i="86"/>
  <c r="M90" i="84"/>
  <c r="N90" i="84" s="1"/>
  <c r="D40" i="84"/>
  <c r="C204" i="84"/>
  <c r="H90" i="84"/>
  <c r="I90" i="84" s="1"/>
  <c r="D65" i="84"/>
  <c r="D90" i="84"/>
  <c r="H91" i="74"/>
  <c r="I91" i="74" s="1"/>
  <c r="D66" i="74"/>
  <c r="M91" i="74"/>
  <c r="N91" i="74" s="1"/>
  <c r="D41" i="74"/>
  <c r="C205" i="74"/>
  <c r="D91" i="74"/>
  <c r="D15" i="82"/>
  <c r="M90" i="82"/>
  <c r="N90" i="82" s="1"/>
  <c r="D90" i="82"/>
  <c r="D40" i="82"/>
  <c r="C204" i="82"/>
  <c r="H90" i="82"/>
  <c r="I90" i="82" s="1"/>
  <c r="D65" i="82"/>
  <c r="Q44" i="73"/>
  <c r="Q94" i="73"/>
  <c r="Q69" i="73"/>
  <c r="P208" i="73"/>
  <c r="U94" i="73"/>
  <c r="V94" i="73" s="1"/>
  <c r="Z94" i="73"/>
  <c r="AA94" i="73" s="1"/>
  <c r="M91" i="77"/>
  <c r="N91" i="77" s="1"/>
  <c r="D91" i="77"/>
  <c r="D41" i="77"/>
  <c r="H91" i="77"/>
  <c r="I91" i="77" s="1"/>
  <c r="D66" i="77"/>
  <c r="C205" i="77"/>
  <c r="U94" i="84"/>
  <c r="V94" i="84" s="1"/>
  <c r="Q94" i="84"/>
  <c r="Q44" i="84"/>
  <c r="Z94" i="84"/>
  <c r="AA94" i="84" s="1"/>
  <c r="Q69" i="84"/>
  <c r="P208" i="84"/>
  <c r="Q15" i="82"/>
  <c r="D19" i="75"/>
  <c r="D94" i="75"/>
  <c r="H94" i="75"/>
  <c r="I94" i="75" s="1"/>
  <c r="M94" i="75"/>
  <c r="N94" i="75" s="1"/>
  <c r="C208" i="75"/>
  <c r="D44" i="75"/>
  <c r="D69" i="75"/>
  <c r="C207" i="82"/>
  <c r="H93" i="82"/>
  <c r="I93" i="82" s="1"/>
  <c r="M93" i="82"/>
  <c r="N93" i="82" s="1"/>
  <c r="D93" i="82"/>
  <c r="D43" i="82"/>
  <c r="D68" i="82"/>
  <c r="Q19" i="86"/>
  <c r="P208" i="86"/>
  <c r="Q69" i="86"/>
  <c r="Q94" i="86"/>
  <c r="U94" i="86"/>
  <c r="V94" i="86" s="1"/>
  <c r="Z94" i="86"/>
  <c r="AA94" i="86" s="1"/>
  <c r="Q44" i="86"/>
  <c r="D66" i="80"/>
  <c r="M91" i="80"/>
  <c r="N91" i="80" s="1"/>
  <c r="D41" i="80"/>
  <c r="D91" i="80"/>
  <c r="H91" i="80"/>
  <c r="I91" i="80" s="1"/>
  <c r="C205" i="80"/>
  <c r="D39" i="84"/>
  <c r="C203" i="84"/>
  <c r="D89" i="84"/>
  <c r="D64" i="84"/>
  <c r="M89" i="84"/>
  <c r="N89" i="84" s="1"/>
  <c r="H89" i="84"/>
  <c r="I89" i="84" s="1"/>
  <c r="P204" i="85"/>
  <c r="Q90" i="85"/>
  <c r="U90" i="85"/>
  <c r="V90" i="85" s="1"/>
  <c r="Z90" i="85"/>
  <c r="AA90" i="85" s="1"/>
  <c r="Q40" i="85"/>
  <c r="Q65" i="85"/>
  <c r="D92" i="81"/>
  <c r="C206" i="81"/>
  <c r="H92" i="81"/>
  <c r="I92" i="81" s="1"/>
  <c r="D42" i="81"/>
  <c r="D67" i="81"/>
  <c r="M92" i="81"/>
  <c r="N92" i="81" s="1"/>
  <c r="Q67" i="82"/>
  <c r="P206" i="82"/>
  <c r="Q92" i="82"/>
  <c r="Q42" i="82"/>
  <c r="U92" i="82"/>
  <c r="V92" i="82" s="1"/>
  <c r="Z92" i="82"/>
  <c r="AA92" i="82" s="1"/>
  <c r="C31" i="79"/>
  <c r="D10" i="79" s="1"/>
  <c r="H10" i="79"/>
  <c r="I10" i="79" s="1"/>
  <c r="M10" i="79"/>
  <c r="N10" i="79" s="1"/>
  <c r="Q16" i="74"/>
  <c r="P205" i="74"/>
  <c r="Q91" i="74"/>
  <c r="U91" i="74"/>
  <c r="V91" i="74" s="1"/>
  <c r="Z91" i="74"/>
  <c r="AA91" i="74" s="1"/>
  <c r="Q41" i="74"/>
  <c r="Q66" i="74"/>
  <c r="D69" i="82"/>
  <c r="M94" i="82"/>
  <c r="N94" i="82" s="1"/>
  <c r="D44" i="82"/>
  <c r="D94" i="82"/>
  <c r="H94" i="82"/>
  <c r="I94" i="82" s="1"/>
  <c r="C208" i="82"/>
  <c r="Q94" i="74"/>
  <c r="Q44" i="74"/>
  <c r="P208" i="74"/>
  <c r="U94" i="74"/>
  <c r="V94" i="74" s="1"/>
  <c r="Z94" i="74"/>
  <c r="AA94" i="74" s="1"/>
  <c r="Q69" i="74"/>
  <c r="Q16" i="75"/>
  <c r="H10" i="76"/>
  <c r="I10" i="76" s="1"/>
  <c r="C31" i="76"/>
  <c r="D10" i="76" s="1"/>
  <c r="M10" i="76"/>
  <c r="N10" i="76" s="1"/>
  <c r="P205" i="78"/>
  <c r="Q41" i="78"/>
  <c r="Q66" i="78"/>
  <c r="Q91" i="78"/>
  <c r="U91" i="78"/>
  <c r="V91" i="78" s="1"/>
  <c r="Z91" i="78"/>
  <c r="AA91" i="78" s="1"/>
  <c r="Q19" i="78"/>
  <c r="Q13" i="84"/>
  <c r="D12" i="79"/>
  <c r="D17" i="78"/>
  <c r="D17" i="75"/>
  <c r="H93" i="78"/>
  <c r="I93" i="78" s="1"/>
  <c r="C207" i="78"/>
  <c r="D68" i="78"/>
  <c r="D93" i="78"/>
  <c r="D43" i="78"/>
  <c r="M93" i="78"/>
  <c r="N93" i="78" s="1"/>
  <c r="D15" i="76"/>
  <c r="Z16" i="87"/>
  <c r="AA16" i="87" s="1"/>
  <c r="U16" i="87"/>
  <c r="V16" i="87" s="1"/>
  <c r="P91" i="87"/>
  <c r="Q16" i="87" s="1"/>
  <c r="Q14" i="82"/>
  <c r="Q16" i="82"/>
  <c r="Q15" i="86"/>
  <c r="Z93" i="82"/>
  <c r="AA93" i="82" s="1"/>
  <c r="Q43" i="82"/>
  <c r="P207" i="82"/>
  <c r="U93" i="82"/>
  <c r="V93" i="82" s="1"/>
  <c r="Q68" i="82"/>
  <c r="Q93" i="82"/>
  <c r="C43" i="74"/>
  <c r="C38" i="73"/>
  <c r="P43" i="74"/>
  <c r="P38" i="74"/>
  <c r="Q60" i="81" l="1"/>
  <c r="C62" i="46"/>
  <c r="Q70" i="81"/>
  <c r="P194" i="81"/>
  <c r="U81" i="81"/>
  <c r="V81" i="81" s="1"/>
  <c r="Z81" i="81"/>
  <c r="AA81" i="81" s="1"/>
  <c r="D70" i="81"/>
  <c r="H81" i="81"/>
  <c r="I81" i="81" s="1"/>
  <c r="M81" i="81"/>
  <c r="N81" i="81" s="1"/>
  <c r="C194" i="81"/>
  <c r="D60" i="73"/>
  <c r="D70" i="73"/>
  <c r="M81" i="73"/>
  <c r="N81" i="73" s="1"/>
  <c r="H81" i="73"/>
  <c r="I81" i="73" s="1"/>
  <c r="C194" i="73"/>
  <c r="D60" i="86"/>
  <c r="M81" i="86"/>
  <c r="N81" i="86" s="1"/>
  <c r="C194" i="86"/>
  <c r="H81" i="86"/>
  <c r="I81" i="86" s="1"/>
  <c r="D70" i="86"/>
  <c r="H60" i="101"/>
  <c r="I60" i="101" s="1"/>
  <c r="C81" i="101"/>
  <c r="D60" i="101" s="1"/>
  <c r="M60" i="101"/>
  <c r="N60" i="101" s="1"/>
  <c r="Q60" i="74"/>
  <c r="P194" i="74"/>
  <c r="C55" i="46"/>
  <c r="Q70" i="74"/>
  <c r="U81" i="74"/>
  <c r="V81" i="74" s="1"/>
  <c r="Z81" i="74"/>
  <c r="AA81" i="74" s="1"/>
  <c r="Q60" i="86"/>
  <c r="C67" i="46"/>
  <c r="P194" i="86"/>
  <c r="U81" i="86"/>
  <c r="V81" i="86" s="1"/>
  <c r="Q70" i="86"/>
  <c r="Z81" i="86"/>
  <c r="AA81" i="86" s="1"/>
  <c r="H81" i="85"/>
  <c r="I81" i="85" s="1"/>
  <c r="C194" i="85"/>
  <c r="M81" i="85"/>
  <c r="N81" i="85" s="1"/>
  <c r="D70" i="85"/>
  <c r="H81" i="75"/>
  <c r="I81" i="75" s="1"/>
  <c r="C194" i="75"/>
  <c r="D70" i="75"/>
  <c r="M81" i="75"/>
  <c r="N81" i="75" s="1"/>
  <c r="D60" i="72"/>
  <c r="H81" i="72"/>
  <c r="I81" i="72" s="1"/>
  <c r="M81" i="72"/>
  <c r="N81" i="72" s="1"/>
  <c r="C194" i="72"/>
  <c r="D70" i="72"/>
  <c r="Q60" i="84"/>
  <c r="P194" i="84"/>
  <c r="Q70" i="84"/>
  <c r="U81" i="84"/>
  <c r="V81" i="84" s="1"/>
  <c r="Z81" i="84"/>
  <c r="AA81" i="84" s="1"/>
  <c r="C65" i="46"/>
  <c r="D60" i="78"/>
  <c r="H81" i="78"/>
  <c r="I81" i="78" s="1"/>
  <c r="D70" i="78"/>
  <c r="M81" i="78"/>
  <c r="N81" i="78" s="1"/>
  <c r="C194" i="78"/>
  <c r="Q60" i="80"/>
  <c r="Z81" i="80"/>
  <c r="AA81" i="80" s="1"/>
  <c r="Q70" i="80"/>
  <c r="U81" i="80"/>
  <c r="V81" i="80" s="1"/>
  <c r="C61" i="46"/>
  <c r="P194" i="80"/>
  <c r="D60" i="76"/>
  <c r="C57" i="46"/>
  <c r="M81" i="76"/>
  <c r="N81" i="76" s="1"/>
  <c r="C194" i="76"/>
  <c r="D70" i="76"/>
  <c r="H81" i="76"/>
  <c r="I81" i="76" s="1"/>
  <c r="Q60" i="85"/>
  <c r="U81" i="85"/>
  <c r="V81" i="85" s="1"/>
  <c r="Z81" i="85"/>
  <c r="AA81" i="85" s="1"/>
  <c r="P194" i="85"/>
  <c r="C66" i="46"/>
  <c r="Q70" i="85"/>
  <c r="Z60" i="87"/>
  <c r="AA60" i="87" s="1"/>
  <c r="P81" i="87"/>
  <c r="U60" i="87"/>
  <c r="V60" i="87" s="1"/>
  <c r="P194" i="72"/>
  <c r="Q70" i="72"/>
  <c r="U81" i="72"/>
  <c r="V81" i="72" s="1"/>
  <c r="Z81" i="72"/>
  <c r="AA81" i="72" s="1"/>
  <c r="C53" i="46"/>
  <c r="D60" i="83"/>
  <c r="D70" i="83"/>
  <c r="M81" i="83"/>
  <c r="N81" i="83" s="1"/>
  <c r="C194" i="83"/>
  <c r="H81" i="83"/>
  <c r="I81" i="83" s="1"/>
  <c r="H60" i="87"/>
  <c r="I60" i="87" s="1"/>
  <c r="M60" i="87"/>
  <c r="N60" i="87" s="1"/>
  <c r="C81" i="87"/>
  <c r="Q60" i="82"/>
  <c r="Z81" i="82"/>
  <c r="AA81" i="82" s="1"/>
  <c r="Q70" i="82"/>
  <c r="U81" i="82"/>
  <c r="V81" i="82" s="1"/>
  <c r="P194" i="82"/>
  <c r="C63" i="46"/>
  <c r="M60" i="98"/>
  <c r="N60" i="98" s="1"/>
  <c r="C81" i="98"/>
  <c r="H60" i="98"/>
  <c r="I60" i="98" s="1"/>
  <c r="H81" i="74"/>
  <c r="I81" i="74" s="1"/>
  <c r="C194" i="74"/>
  <c r="D70" i="74"/>
  <c r="M81" i="74"/>
  <c r="N81" i="74" s="1"/>
  <c r="Q60" i="73"/>
  <c r="Q70" i="73"/>
  <c r="Z81" i="73"/>
  <c r="AA81" i="73" s="1"/>
  <c r="P194" i="73"/>
  <c r="U81" i="73"/>
  <c r="V81" i="73" s="1"/>
  <c r="C54" i="46"/>
  <c r="D60" i="82"/>
  <c r="D70" i="82"/>
  <c r="H81" i="82"/>
  <c r="I81" i="82" s="1"/>
  <c r="M81" i="82"/>
  <c r="N81" i="82" s="1"/>
  <c r="C194" i="82"/>
  <c r="Q60" i="77"/>
  <c r="Q70" i="77"/>
  <c r="P194" i="77"/>
  <c r="U81" i="77"/>
  <c r="V81" i="77" s="1"/>
  <c r="C58" i="46"/>
  <c r="Z81" i="77"/>
  <c r="AA81" i="77" s="1"/>
  <c r="P81" i="101"/>
  <c r="Q60" i="101" s="1"/>
  <c r="U60" i="101"/>
  <c r="V60" i="101" s="1"/>
  <c r="Z60" i="101"/>
  <c r="AA60" i="101" s="1"/>
  <c r="H81" i="84"/>
  <c r="I81" i="84" s="1"/>
  <c r="C194" i="84"/>
  <c r="M81" i="84"/>
  <c r="N81" i="84" s="1"/>
  <c r="D70" i="84"/>
  <c r="Q60" i="78"/>
  <c r="P194" i="78"/>
  <c r="C59" i="46"/>
  <c r="U81" i="78"/>
  <c r="V81" i="78" s="1"/>
  <c r="Z81" i="78"/>
  <c r="AA81" i="78" s="1"/>
  <c r="Q70" i="78"/>
  <c r="P81" i="98"/>
  <c r="U60" i="98"/>
  <c r="V60" i="98" s="1"/>
  <c r="Z60" i="98"/>
  <c r="AA60" i="98" s="1"/>
  <c r="D60" i="80"/>
  <c r="D70" i="80"/>
  <c r="H81" i="80"/>
  <c r="I81" i="80" s="1"/>
  <c r="M81" i="80"/>
  <c r="N81" i="80" s="1"/>
  <c r="C194" i="80"/>
  <c r="D60" i="81"/>
  <c r="D60" i="77"/>
  <c r="C194" i="77"/>
  <c r="H81" i="77"/>
  <c r="I81" i="77" s="1"/>
  <c r="D70" i="77"/>
  <c r="M81" i="77"/>
  <c r="N81" i="77" s="1"/>
  <c r="D60" i="79"/>
  <c r="M81" i="79"/>
  <c r="N81" i="79" s="1"/>
  <c r="D70" i="79"/>
  <c r="H81" i="79"/>
  <c r="I81" i="79" s="1"/>
  <c r="C194" i="79"/>
  <c r="C60" i="46"/>
  <c r="Q60" i="75"/>
  <c r="C56" i="46"/>
  <c r="P194" i="75"/>
  <c r="Q70" i="75"/>
  <c r="U81" i="75"/>
  <c r="V81" i="75" s="1"/>
  <c r="Z81" i="75"/>
  <c r="AA81" i="75" s="1"/>
  <c r="D60" i="85"/>
  <c r="Q60" i="83"/>
  <c r="Z81" i="83"/>
  <c r="AA81" i="83" s="1"/>
  <c r="U81" i="83"/>
  <c r="V81" i="83" s="1"/>
  <c r="C64" i="46"/>
  <c r="Q70" i="83"/>
  <c r="P194" i="83"/>
  <c r="P38" i="77"/>
  <c r="U38" i="77" s="1"/>
  <c r="V38" i="77" s="1"/>
  <c r="C38" i="77"/>
  <c r="M38" i="77" s="1"/>
  <c r="N38" i="77" s="1"/>
  <c r="P38" i="73"/>
  <c r="U38" i="73" s="1"/>
  <c r="V38" i="73" s="1"/>
  <c r="C38" i="80"/>
  <c r="M38" i="80" s="1"/>
  <c r="N38" i="80" s="1"/>
  <c r="U38" i="74"/>
  <c r="V38" i="74" s="1"/>
  <c r="Z38" i="74"/>
  <c r="AA38" i="74" s="1"/>
  <c r="Q35" i="84"/>
  <c r="C44" i="46"/>
  <c r="P193" i="84"/>
  <c r="Q45" i="84"/>
  <c r="U56" i="84"/>
  <c r="V56" i="84" s="1"/>
  <c r="Z56" i="84"/>
  <c r="AA56" i="84" s="1"/>
  <c r="C38" i="78"/>
  <c r="I35" i="91"/>
  <c r="I56" i="91" s="1"/>
  <c r="U35" i="91"/>
  <c r="U56" i="91" s="1"/>
  <c r="P36" i="74"/>
  <c r="M38" i="73"/>
  <c r="N38" i="73" s="1"/>
  <c r="H38" i="73"/>
  <c r="I38" i="73" s="1"/>
  <c r="C193" i="86"/>
  <c r="D45" i="86"/>
  <c r="M56" i="86"/>
  <c r="N56" i="86" s="1"/>
  <c r="H56" i="86"/>
  <c r="I56" i="86" s="1"/>
  <c r="P36" i="85"/>
  <c r="AF35" i="91"/>
  <c r="AF56" i="91" s="1"/>
  <c r="P38" i="78"/>
  <c r="Y35" i="91"/>
  <c r="Y56" i="91" s="1"/>
  <c r="C43" i="75"/>
  <c r="F93" i="91"/>
  <c r="AJ43" i="91"/>
  <c r="P43" i="101" s="1"/>
  <c r="P43" i="72"/>
  <c r="S93" i="91"/>
  <c r="H43" i="74"/>
  <c r="I43" i="74" s="1"/>
  <c r="M43" i="74"/>
  <c r="N43" i="74" s="1"/>
  <c r="C36" i="85"/>
  <c r="P35" i="91"/>
  <c r="P56" i="91" s="1"/>
  <c r="P36" i="75"/>
  <c r="V35" i="91"/>
  <c r="V56" i="91" s="1"/>
  <c r="D35" i="76"/>
  <c r="M56" i="76"/>
  <c r="N56" i="76" s="1"/>
  <c r="D45" i="76"/>
  <c r="C36" i="46"/>
  <c r="C193" i="76"/>
  <c r="H56" i="76"/>
  <c r="I56" i="76" s="1"/>
  <c r="P43" i="75"/>
  <c r="V93" i="91"/>
  <c r="C38" i="72"/>
  <c r="C36" i="73"/>
  <c r="D35" i="91"/>
  <c r="D56" i="91" s="1"/>
  <c r="M56" i="84"/>
  <c r="N56" i="84" s="1"/>
  <c r="H56" i="84"/>
  <c r="I56" i="84" s="1"/>
  <c r="C193" i="84"/>
  <c r="D45" i="84"/>
  <c r="Q45" i="86"/>
  <c r="C46" i="46"/>
  <c r="U56" i="86"/>
  <c r="V56" i="86" s="1"/>
  <c r="Z56" i="86"/>
  <c r="AA56" i="86" s="1"/>
  <c r="P193" i="86"/>
  <c r="U43" i="74"/>
  <c r="V43" i="74" s="1"/>
  <c r="Z43" i="74"/>
  <c r="AA43" i="74" s="1"/>
  <c r="C36" i="75"/>
  <c r="F35" i="91"/>
  <c r="F56" i="91" s="1"/>
  <c r="C36" i="79"/>
  <c r="Z35" i="91"/>
  <c r="Z56" i="91" s="1"/>
  <c r="Z86" i="91"/>
  <c r="Z85" i="91" s="1"/>
  <c r="Z106" i="91" s="1"/>
  <c r="Z133" i="91" s="1"/>
  <c r="Z168" i="91" s="1"/>
  <c r="Z177" i="91" s="1"/>
  <c r="P36" i="73"/>
  <c r="T35" i="91"/>
  <c r="T56" i="91" s="1"/>
  <c r="AI43" i="91"/>
  <c r="C43" i="101" s="1"/>
  <c r="C43" i="72"/>
  <c r="C93" i="91"/>
  <c r="J35" i="91"/>
  <c r="J56" i="91" s="1"/>
  <c r="J86" i="91"/>
  <c r="J85" i="91" s="1"/>
  <c r="J106" i="91" s="1"/>
  <c r="J133" i="91" s="1"/>
  <c r="J168" i="91" s="1"/>
  <c r="J177" i="91" s="1"/>
  <c r="Z208" i="74"/>
  <c r="AA208" i="74" s="1"/>
  <c r="U208" i="74"/>
  <c r="V208" i="74" s="1"/>
  <c r="Z206" i="82"/>
  <c r="AA206" i="82" s="1"/>
  <c r="U206" i="82"/>
  <c r="V206" i="82" s="1"/>
  <c r="U201" i="84"/>
  <c r="V201" i="84" s="1"/>
  <c r="Z201" i="84"/>
  <c r="AA201" i="84" s="1"/>
  <c r="U207" i="73"/>
  <c r="V207" i="73" s="1"/>
  <c r="Z207" i="73"/>
  <c r="AA207" i="73" s="1"/>
  <c r="Z208" i="72"/>
  <c r="AA208" i="72" s="1"/>
  <c r="U208" i="72"/>
  <c r="V208" i="72" s="1"/>
  <c r="Z203" i="83"/>
  <c r="AA203" i="83" s="1"/>
  <c r="U203" i="83"/>
  <c r="V203" i="83" s="1"/>
  <c r="U208" i="82"/>
  <c r="V208" i="82" s="1"/>
  <c r="Z208" i="82"/>
  <c r="AA208" i="82" s="1"/>
  <c r="D89" i="87"/>
  <c r="D64" i="87"/>
  <c r="H89" i="87"/>
  <c r="I89" i="87" s="1"/>
  <c r="D39" i="87"/>
  <c r="C203" i="87"/>
  <c r="M89" i="87"/>
  <c r="N89" i="87" s="1"/>
  <c r="U204" i="86"/>
  <c r="V204" i="86" s="1"/>
  <c r="Z204" i="86"/>
  <c r="AA204" i="86" s="1"/>
  <c r="H206" i="84"/>
  <c r="I206" i="84" s="1"/>
  <c r="M206" i="84"/>
  <c r="N206" i="84" s="1"/>
  <c r="H207" i="76"/>
  <c r="I207" i="76" s="1"/>
  <c r="M207" i="76"/>
  <c r="N207" i="76" s="1"/>
  <c r="U207" i="78"/>
  <c r="V207" i="78" s="1"/>
  <c r="Z207" i="78"/>
  <c r="AA207" i="78" s="1"/>
  <c r="U204" i="82"/>
  <c r="V204" i="82" s="1"/>
  <c r="Z204" i="82"/>
  <c r="AA204" i="82" s="1"/>
  <c r="U205" i="73"/>
  <c r="V205" i="73" s="1"/>
  <c r="Z205" i="73"/>
  <c r="AA205" i="73" s="1"/>
  <c r="U208" i="85"/>
  <c r="V208" i="85" s="1"/>
  <c r="Z208" i="85"/>
  <c r="AA208" i="85" s="1"/>
  <c r="U205" i="80"/>
  <c r="V205" i="80" s="1"/>
  <c r="Z205" i="80"/>
  <c r="AA205" i="80" s="1"/>
  <c r="C210" i="76"/>
  <c r="D203" i="76" s="1"/>
  <c r="H200" i="76"/>
  <c r="I200" i="76" s="1"/>
  <c r="M200" i="76"/>
  <c r="N200" i="76" s="1"/>
  <c r="H203" i="79"/>
  <c r="I203" i="79" s="1"/>
  <c r="M203" i="79"/>
  <c r="N203" i="79" s="1"/>
  <c r="M208" i="73"/>
  <c r="N208" i="73" s="1"/>
  <c r="H208" i="73"/>
  <c r="I208" i="73" s="1"/>
  <c r="M204" i="76"/>
  <c r="N204" i="76" s="1"/>
  <c r="H204" i="76"/>
  <c r="I204" i="76" s="1"/>
  <c r="H205" i="76"/>
  <c r="I205" i="76" s="1"/>
  <c r="M205" i="76"/>
  <c r="N205" i="76" s="1"/>
  <c r="M206" i="75"/>
  <c r="N206" i="75" s="1"/>
  <c r="H206" i="75"/>
  <c r="I206" i="75" s="1"/>
  <c r="M207" i="86"/>
  <c r="N207" i="86" s="1"/>
  <c r="H207" i="86"/>
  <c r="I207" i="86" s="1"/>
  <c r="M201" i="84"/>
  <c r="N201" i="84" s="1"/>
  <c r="H201" i="84"/>
  <c r="I201" i="84" s="1"/>
  <c r="M205" i="74"/>
  <c r="N205" i="74" s="1"/>
  <c r="H205" i="74"/>
  <c r="I205" i="74" s="1"/>
  <c r="C192" i="76"/>
  <c r="H31" i="76"/>
  <c r="I31" i="76" s="1"/>
  <c r="D20" i="76"/>
  <c r="M31" i="76"/>
  <c r="N31" i="76" s="1"/>
  <c r="C15" i="46"/>
  <c r="M203" i="84"/>
  <c r="N203" i="84" s="1"/>
  <c r="H203" i="84"/>
  <c r="I203" i="84" s="1"/>
  <c r="M203" i="86"/>
  <c r="N203" i="86" s="1"/>
  <c r="H203" i="86"/>
  <c r="I203" i="86" s="1"/>
  <c r="H207" i="73"/>
  <c r="I207" i="73" s="1"/>
  <c r="M207" i="73"/>
  <c r="N207" i="73" s="1"/>
  <c r="U206" i="84"/>
  <c r="V206" i="84" s="1"/>
  <c r="Z206" i="84"/>
  <c r="AA206" i="84" s="1"/>
  <c r="H204" i="75"/>
  <c r="I204" i="75" s="1"/>
  <c r="M204" i="75"/>
  <c r="N204" i="75" s="1"/>
  <c r="H208" i="83"/>
  <c r="I208" i="83" s="1"/>
  <c r="M208" i="83"/>
  <c r="N208" i="83" s="1"/>
  <c r="Z208" i="81"/>
  <c r="AA208" i="81" s="1"/>
  <c r="U208" i="81"/>
  <c r="V208" i="81" s="1"/>
  <c r="M203" i="82"/>
  <c r="N203" i="82" s="1"/>
  <c r="H203" i="82"/>
  <c r="I203" i="82" s="1"/>
  <c r="H203" i="73"/>
  <c r="I203" i="73" s="1"/>
  <c r="M203" i="73"/>
  <c r="N203" i="73" s="1"/>
  <c r="U207" i="84"/>
  <c r="V207" i="84" s="1"/>
  <c r="Z207" i="84"/>
  <c r="AA207" i="84" s="1"/>
  <c r="Z208" i="78"/>
  <c r="AA208" i="78" s="1"/>
  <c r="U208" i="78"/>
  <c r="V208" i="78" s="1"/>
  <c r="U203" i="73"/>
  <c r="V203" i="73" s="1"/>
  <c r="Z203" i="73"/>
  <c r="AA203" i="73" s="1"/>
  <c r="H203" i="83"/>
  <c r="I203" i="83" s="1"/>
  <c r="M203" i="83"/>
  <c r="N203" i="83" s="1"/>
  <c r="M201" i="76"/>
  <c r="N201" i="76" s="1"/>
  <c r="H201" i="76"/>
  <c r="I201" i="76" s="1"/>
  <c r="H208" i="75"/>
  <c r="I208" i="75" s="1"/>
  <c r="M208" i="75"/>
  <c r="N208" i="75" s="1"/>
  <c r="P205" i="87"/>
  <c r="Q66" i="87"/>
  <c r="Q91" i="87"/>
  <c r="Q41" i="87"/>
  <c r="Z91" i="87"/>
  <c r="AA91" i="87" s="1"/>
  <c r="U91" i="87"/>
  <c r="V91" i="87" s="1"/>
  <c r="H207" i="78"/>
  <c r="I207" i="78" s="1"/>
  <c r="M207" i="78"/>
  <c r="N207" i="78" s="1"/>
  <c r="H208" i="82"/>
  <c r="I208" i="82" s="1"/>
  <c r="M208" i="82"/>
  <c r="N208" i="82" s="1"/>
  <c r="H31" i="79"/>
  <c r="I31" i="79" s="1"/>
  <c r="M31" i="79"/>
  <c r="N31" i="79" s="1"/>
  <c r="C192" i="79"/>
  <c r="C18" i="46"/>
  <c r="D20" i="79"/>
  <c r="M204" i="82"/>
  <c r="N204" i="82" s="1"/>
  <c r="H204" i="82"/>
  <c r="I204" i="82" s="1"/>
  <c r="U207" i="86"/>
  <c r="V207" i="86" s="1"/>
  <c r="Z207" i="86"/>
  <c r="AA207" i="86" s="1"/>
  <c r="M208" i="74"/>
  <c r="N208" i="74" s="1"/>
  <c r="H208" i="74"/>
  <c r="I208" i="74" s="1"/>
  <c r="U205" i="81"/>
  <c r="V205" i="81" s="1"/>
  <c r="Z205" i="81"/>
  <c r="AA205" i="81" s="1"/>
  <c r="M205" i="86"/>
  <c r="N205" i="86" s="1"/>
  <c r="H205" i="86"/>
  <c r="I205" i="86" s="1"/>
  <c r="U206" i="78"/>
  <c r="V206" i="78" s="1"/>
  <c r="Z206" i="78"/>
  <c r="AA206" i="78" s="1"/>
  <c r="H205" i="78"/>
  <c r="I205" i="78" s="1"/>
  <c r="M205" i="78"/>
  <c r="N205" i="78" s="1"/>
  <c r="M207" i="81"/>
  <c r="N207" i="81" s="1"/>
  <c r="H207" i="81"/>
  <c r="I207" i="81" s="1"/>
  <c r="U203" i="82"/>
  <c r="V203" i="82" s="1"/>
  <c r="Z203" i="82"/>
  <c r="AA203" i="82" s="1"/>
  <c r="Z205" i="75"/>
  <c r="AA205" i="75" s="1"/>
  <c r="U205" i="75"/>
  <c r="V205" i="75" s="1"/>
  <c r="M208" i="84"/>
  <c r="N208" i="84" s="1"/>
  <c r="H208" i="84"/>
  <c r="I208" i="84" s="1"/>
  <c r="U203" i="86"/>
  <c r="V203" i="86" s="1"/>
  <c r="Z203" i="86"/>
  <c r="AA203" i="86" s="1"/>
  <c r="U206" i="75"/>
  <c r="V206" i="75" s="1"/>
  <c r="Z206" i="75"/>
  <c r="AA206" i="75" s="1"/>
  <c r="H203" i="78"/>
  <c r="I203" i="78" s="1"/>
  <c r="M203" i="78"/>
  <c r="N203" i="78" s="1"/>
  <c r="H202" i="76"/>
  <c r="I202" i="76" s="1"/>
  <c r="M202" i="76"/>
  <c r="N202" i="76" s="1"/>
  <c r="Z207" i="82"/>
  <c r="AA207" i="82" s="1"/>
  <c r="U207" i="82"/>
  <c r="V207" i="82" s="1"/>
  <c r="M203" i="81"/>
  <c r="N203" i="81" s="1"/>
  <c r="H203" i="81"/>
  <c r="I203" i="81" s="1"/>
  <c r="M208" i="86"/>
  <c r="N208" i="86" s="1"/>
  <c r="H208" i="86"/>
  <c r="I208" i="86" s="1"/>
  <c r="M204" i="79"/>
  <c r="N204" i="79" s="1"/>
  <c r="H204" i="79"/>
  <c r="I204" i="79" s="1"/>
  <c r="Q14" i="98"/>
  <c r="U89" i="98"/>
  <c r="V89" i="98" s="1"/>
  <c r="Z89" i="98"/>
  <c r="AA89" i="98" s="1"/>
  <c r="Q64" i="98"/>
  <c r="Q89" i="98"/>
  <c r="Q39" i="98"/>
  <c r="H202" i="79"/>
  <c r="I202" i="79" s="1"/>
  <c r="M202" i="79"/>
  <c r="N202" i="79" s="1"/>
  <c r="H204" i="86"/>
  <c r="I204" i="86" s="1"/>
  <c r="M204" i="86"/>
  <c r="N204" i="86" s="1"/>
  <c r="U205" i="86"/>
  <c r="V205" i="86" s="1"/>
  <c r="Z205" i="86"/>
  <c r="AA205" i="86" s="1"/>
  <c r="U203" i="78"/>
  <c r="V203" i="78" s="1"/>
  <c r="Z203" i="78"/>
  <c r="AA203" i="78" s="1"/>
  <c r="U203" i="80"/>
  <c r="V203" i="80" s="1"/>
  <c r="Z203" i="80"/>
  <c r="AA203" i="80" s="1"/>
  <c r="U200" i="84"/>
  <c r="V200" i="84" s="1"/>
  <c r="Z200" i="84"/>
  <c r="AA200" i="84" s="1"/>
  <c r="H202" i="84"/>
  <c r="I202" i="84" s="1"/>
  <c r="M202" i="84"/>
  <c r="N202" i="84" s="1"/>
  <c r="U204" i="78"/>
  <c r="V204" i="78" s="1"/>
  <c r="Z204" i="78"/>
  <c r="AA204" i="78" s="1"/>
  <c r="U205" i="77"/>
  <c r="V205" i="77" s="1"/>
  <c r="Z205" i="77"/>
  <c r="AA205" i="77" s="1"/>
  <c r="M205" i="80"/>
  <c r="N205" i="80" s="1"/>
  <c r="H205" i="80"/>
  <c r="I205" i="80" s="1"/>
  <c r="U204" i="85"/>
  <c r="V204" i="85" s="1"/>
  <c r="Z204" i="85"/>
  <c r="AA204" i="85" s="1"/>
  <c r="H205" i="77"/>
  <c r="I205" i="77" s="1"/>
  <c r="M205" i="77"/>
  <c r="N205" i="77" s="1"/>
  <c r="U208" i="73"/>
  <c r="V208" i="73" s="1"/>
  <c r="Z208" i="73"/>
  <c r="AA208" i="73" s="1"/>
  <c r="Z89" i="87"/>
  <c r="AA89" i="87" s="1"/>
  <c r="P203" i="87"/>
  <c r="U89" i="87"/>
  <c r="V89" i="87" s="1"/>
  <c r="Q89" i="87"/>
  <c r="Q39" i="87"/>
  <c r="Q64" i="87"/>
  <c r="M207" i="84"/>
  <c r="N207" i="84" s="1"/>
  <c r="H207" i="84"/>
  <c r="I207" i="84" s="1"/>
  <c r="H208" i="72"/>
  <c r="I208" i="72" s="1"/>
  <c r="M208" i="72"/>
  <c r="N208" i="72" s="1"/>
  <c r="D16" i="87"/>
  <c r="H91" i="87"/>
  <c r="I91" i="87" s="1"/>
  <c r="C205" i="87"/>
  <c r="D91" i="87"/>
  <c r="D66" i="87"/>
  <c r="M91" i="87"/>
  <c r="N91" i="87" s="1"/>
  <c r="D41" i="87"/>
  <c r="H205" i="81"/>
  <c r="I205" i="81" s="1"/>
  <c r="M205" i="81"/>
  <c r="N205" i="81" s="1"/>
  <c r="Q16" i="98"/>
  <c r="Q91" i="98"/>
  <c r="Z91" i="98"/>
  <c r="AA91" i="98" s="1"/>
  <c r="Q41" i="98"/>
  <c r="U91" i="98"/>
  <c r="V91" i="98" s="1"/>
  <c r="Q66" i="98"/>
  <c r="H85" i="76"/>
  <c r="I85" i="76" s="1"/>
  <c r="C106" i="76"/>
  <c r="D85" i="76" s="1"/>
  <c r="M85" i="76"/>
  <c r="N85" i="76" s="1"/>
  <c r="M205" i="72"/>
  <c r="N205" i="72" s="1"/>
  <c r="H205" i="72"/>
  <c r="I205" i="72" s="1"/>
  <c r="D14" i="87"/>
  <c r="U202" i="84"/>
  <c r="V202" i="84" s="1"/>
  <c r="Z202" i="84"/>
  <c r="AA202" i="84" s="1"/>
  <c r="U203" i="84"/>
  <c r="V203" i="84" s="1"/>
  <c r="Z203" i="84"/>
  <c r="AA203" i="84" s="1"/>
  <c r="M206" i="82"/>
  <c r="N206" i="82" s="1"/>
  <c r="H206" i="82"/>
  <c r="I206" i="82" s="1"/>
  <c r="Z205" i="74"/>
  <c r="AA205" i="74" s="1"/>
  <c r="U205" i="74"/>
  <c r="V205" i="74" s="1"/>
  <c r="H206" i="81"/>
  <c r="I206" i="81" s="1"/>
  <c r="M206" i="81"/>
  <c r="N206" i="81" s="1"/>
  <c r="M207" i="82"/>
  <c r="N207" i="82" s="1"/>
  <c r="H207" i="82"/>
  <c r="I207" i="82" s="1"/>
  <c r="H208" i="81"/>
  <c r="I208" i="81" s="1"/>
  <c r="M208" i="81"/>
  <c r="N208" i="81" s="1"/>
  <c r="M205" i="82"/>
  <c r="N205" i="82" s="1"/>
  <c r="H205" i="82"/>
  <c r="I205" i="82" s="1"/>
  <c r="Z208" i="75"/>
  <c r="AA208" i="75" s="1"/>
  <c r="U208" i="75"/>
  <c r="V208" i="75" s="1"/>
  <c r="H208" i="85"/>
  <c r="I208" i="85" s="1"/>
  <c r="M208" i="85"/>
  <c r="N208" i="85" s="1"/>
  <c r="U204" i="75"/>
  <c r="V204" i="75" s="1"/>
  <c r="Z204" i="75"/>
  <c r="AA204" i="75" s="1"/>
  <c r="H201" i="79"/>
  <c r="I201" i="79" s="1"/>
  <c r="M201" i="79"/>
  <c r="N201" i="79" s="1"/>
  <c r="Z206" i="86"/>
  <c r="AA206" i="86" s="1"/>
  <c r="U206" i="86"/>
  <c r="V206" i="86" s="1"/>
  <c r="M204" i="85"/>
  <c r="N204" i="85" s="1"/>
  <c r="H204" i="85"/>
  <c r="I204" i="85" s="1"/>
  <c r="M206" i="86"/>
  <c r="N206" i="86" s="1"/>
  <c r="H206" i="86"/>
  <c r="I206" i="86" s="1"/>
  <c r="H208" i="78"/>
  <c r="I208" i="78" s="1"/>
  <c r="M208" i="78"/>
  <c r="N208" i="78" s="1"/>
  <c r="M204" i="78"/>
  <c r="N204" i="78" s="1"/>
  <c r="H204" i="78"/>
  <c r="I204" i="78" s="1"/>
  <c r="U204" i="84"/>
  <c r="V204" i="84" s="1"/>
  <c r="Z204" i="84"/>
  <c r="AA204" i="84" s="1"/>
  <c r="H206" i="76"/>
  <c r="I206" i="76" s="1"/>
  <c r="M206" i="76"/>
  <c r="N206" i="76" s="1"/>
  <c r="D206" i="76"/>
  <c r="D16" i="98"/>
  <c r="M91" i="98"/>
  <c r="N91" i="98" s="1"/>
  <c r="H91" i="98"/>
  <c r="I91" i="98" s="1"/>
  <c r="D91" i="98"/>
  <c r="D66" i="98"/>
  <c r="D41" i="98"/>
  <c r="Z205" i="78"/>
  <c r="AA205" i="78" s="1"/>
  <c r="U205" i="78"/>
  <c r="V205" i="78" s="1"/>
  <c r="U208" i="86"/>
  <c r="V208" i="86" s="1"/>
  <c r="Z208" i="86"/>
  <c r="AA208" i="86" s="1"/>
  <c r="U208" i="84"/>
  <c r="V208" i="84" s="1"/>
  <c r="Z208" i="84"/>
  <c r="AA208" i="84" s="1"/>
  <c r="M204" i="84"/>
  <c r="N204" i="84" s="1"/>
  <c r="H204" i="84"/>
  <c r="I204" i="84" s="1"/>
  <c r="M203" i="76"/>
  <c r="N203" i="76" s="1"/>
  <c r="H203" i="76"/>
  <c r="I203" i="76" s="1"/>
  <c r="U206" i="81"/>
  <c r="V206" i="81" s="1"/>
  <c r="Z206" i="81"/>
  <c r="AA206" i="81" s="1"/>
  <c r="H205" i="79"/>
  <c r="I205" i="79" s="1"/>
  <c r="M205" i="79"/>
  <c r="N205" i="79" s="1"/>
  <c r="H208" i="79"/>
  <c r="I208" i="79" s="1"/>
  <c r="M208" i="79"/>
  <c r="N208" i="79" s="1"/>
  <c r="H206" i="79"/>
  <c r="I206" i="79" s="1"/>
  <c r="M206" i="79"/>
  <c r="N206" i="79" s="1"/>
  <c r="D89" i="98"/>
  <c r="M89" i="98"/>
  <c r="N89" i="98" s="1"/>
  <c r="H89" i="98"/>
  <c r="I89" i="98" s="1"/>
  <c r="D64" i="98"/>
  <c r="D39" i="98"/>
  <c r="U205" i="72"/>
  <c r="V205" i="72" s="1"/>
  <c r="Z205" i="72"/>
  <c r="AA205" i="72" s="1"/>
  <c r="U203" i="81"/>
  <c r="V203" i="81" s="1"/>
  <c r="Z203" i="81"/>
  <c r="AA203" i="81" s="1"/>
  <c r="M205" i="73"/>
  <c r="N205" i="73" s="1"/>
  <c r="H205" i="73"/>
  <c r="I205" i="73" s="1"/>
  <c r="Z208" i="83"/>
  <c r="AA208" i="83" s="1"/>
  <c r="U208" i="83"/>
  <c r="V208" i="83" s="1"/>
  <c r="M205" i="75"/>
  <c r="N205" i="75" s="1"/>
  <c r="H205" i="75"/>
  <c r="I205" i="75" s="1"/>
  <c r="M200" i="84"/>
  <c r="N200" i="84" s="1"/>
  <c r="H200" i="84"/>
  <c r="I200" i="84" s="1"/>
  <c r="M206" i="78"/>
  <c r="N206" i="78" s="1"/>
  <c r="H206" i="78"/>
  <c r="I206" i="78" s="1"/>
  <c r="H208" i="76"/>
  <c r="I208" i="76" s="1"/>
  <c r="M208" i="76"/>
  <c r="N208" i="76" s="1"/>
  <c r="Z205" i="82"/>
  <c r="AA205" i="82" s="1"/>
  <c r="U205" i="82"/>
  <c r="V205" i="82" s="1"/>
  <c r="H207" i="79"/>
  <c r="I207" i="79" s="1"/>
  <c r="M207" i="79"/>
  <c r="N207" i="79" s="1"/>
  <c r="H203" i="80"/>
  <c r="I203" i="80" s="1"/>
  <c r="M203" i="80"/>
  <c r="N203" i="80" s="1"/>
  <c r="Z207" i="81"/>
  <c r="AA207" i="81" s="1"/>
  <c r="U207" i="81"/>
  <c r="V207" i="81" s="1"/>
  <c r="C38" i="83"/>
  <c r="P38" i="80"/>
  <c r="P38" i="83"/>
  <c r="C38" i="74"/>
  <c r="H38" i="80" l="1"/>
  <c r="I38" i="80" s="1"/>
  <c r="H38" i="77"/>
  <c r="I38" i="77" s="1"/>
  <c r="Z38" i="73"/>
  <c r="AA38" i="73" s="1"/>
  <c r="H56" i="46"/>
  <c r="I56" i="46" s="1"/>
  <c r="M56" i="46"/>
  <c r="N56" i="46" s="1"/>
  <c r="Q60" i="87"/>
  <c r="P194" i="87"/>
  <c r="Q70" i="87"/>
  <c r="U81" i="87"/>
  <c r="V81" i="87" s="1"/>
  <c r="Z81" i="87"/>
  <c r="AA81" i="87" s="1"/>
  <c r="H194" i="72"/>
  <c r="I194" i="72" s="1"/>
  <c r="M194" i="72"/>
  <c r="N194" i="72" s="1"/>
  <c r="H67" i="46"/>
  <c r="I67" i="46" s="1"/>
  <c r="M67" i="46"/>
  <c r="N67" i="46" s="1"/>
  <c r="H59" i="46"/>
  <c r="I59" i="46" s="1"/>
  <c r="M59" i="46"/>
  <c r="N59" i="46" s="1"/>
  <c r="U194" i="73"/>
  <c r="V194" i="73" s="1"/>
  <c r="Z194" i="73"/>
  <c r="AA194" i="73" s="1"/>
  <c r="M65" i="46"/>
  <c r="N65" i="46" s="1"/>
  <c r="H65" i="46"/>
  <c r="I65" i="46" s="1"/>
  <c r="H194" i="73"/>
  <c r="I194" i="73" s="1"/>
  <c r="M194" i="73"/>
  <c r="N194" i="73" s="1"/>
  <c r="H60" i="46"/>
  <c r="I60" i="46" s="1"/>
  <c r="M60" i="46"/>
  <c r="N60" i="46" s="1"/>
  <c r="U194" i="78"/>
  <c r="V194" i="78" s="1"/>
  <c r="Z194" i="78"/>
  <c r="AA194" i="78" s="1"/>
  <c r="H194" i="82"/>
  <c r="I194" i="82" s="1"/>
  <c r="M194" i="82"/>
  <c r="N194" i="82" s="1"/>
  <c r="D60" i="98"/>
  <c r="M81" i="98"/>
  <c r="N81" i="98" s="1"/>
  <c r="D70" i="98"/>
  <c r="H81" i="98"/>
  <c r="I81" i="98" s="1"/>
  <c r="D60" i="87"/>
  <c r="C194" i="87"/>
  <c r="M81" i="87"/>
  <c r="N81" i="87" s="1"/>
  <c r="H81" i="87"/>
  <c r="I81" i="87" s="1"/>
  <c r="D70" i="87"/>
  <c r="C52" i="46"/>
  <c r="H53" i="46"/>
  <c r="I53" i="46" s="1"/>
  <c r="M53" i="46"/>
  <c r="N53" i="46" s="1"/>
  <c r="H194" i="76"/>
  <c r="I194" i="76" s="1"/>
  <c r="M194" i="76"/>
  <c r="N194" i="76" s="1"/>
  <c r="M194" i="85"/>
  <c r="N194" i="85" s="1"/>
  <c r="H194" i="85"/>
  <c r="I194" i="85" s="1"/>
  <c r="D70" i="101"/>
  <c r="H81" i="101"/>
  <c r="I81" i="101" s="1"/>
  <c r="C194" i="101"/>
  <c r="M81" i="101"/>
  <c r="N81" i="101" s="1"/>
  <c r="H194" i="79"/>
  <c r="I194" i="79" s="1"/>
  <c r="M194" i="79"/>
  <c r="N194" i="79" s="1"/>
  <c r="H194" i="77"/>
  <c r="I194" i="77" s="1"/>
  <c r="M194" i="77"/>
  <c r="N194" i="77" s="1"/>
  <c r="U81" i="101"/>
  <c r="V81" i="101" s="1"/>
  <c r="P194" i="101"/>
  <c r="Q70" i="101"/>
  <c r="Z81" i="101"/>
  <c r="AA81" i="101" s="1"/>
  <c r="H66" i="46"/>
  <c r="I66" i="46" s="1"/>
  <c r="M66" i="46"/>
  <c r="N66" i="46" s="1"/>
  <c r="H63" i="46"/>
  <c r="I63" i="46" s="1"/>
  <c r="M63" i="46"/>
  <c r="N63" i="46" s="1"/>
  <c r="Z194" i="85"/>
  <c r="AA194" i="85" s="1"/>
  <c r="U194" i="85"/>
  <c r="V194" i="85" s="1"/>
  <c r="H57" i="46"/>
  <c r="I57" i="46" s="1"/>
  <c r="M57" i="46"/>
  <c r="N57" i="46" s="1"/>
  <c r="H194" i="78"/>
  <c r="I194" i="78" s="1"/>
  <c r="M194" i="78"/>
  <c r="N194" i="78" s="1"/>
  <c r="U194" i="81"/>
  <c r="V194" i="81" s="1"/>
  <c r="Z194" i="81"/>
  <c r="AA194" i="81" s="1"/>
  <c r="U194" i="83"/>
  <c r="V194" i="83" s="1"/>
  <c r="Z194" i="83"/>
  <c r="AA194" i="83" s="1"/>
  <c r="Q60" i="98"/>
  <c r="Q70" i="98"/>
  <c r="U81" i="98"/>
  <c r="V81" i="98" s="1"/>
  <c r="Z81" i="98"/>
  <c r="AA81" i="98" s="1"/>
  <c r="H58" i="46"/>
  <c r="I58" i="46" s="1"/>
  <c r="M58" i="46"/>
  <c r="N58" i="46" s="1"/>
  <c r="Z194" i="82"/>
  <c r="AA194" i="82" s="1"/>
  <c r="U194" i="82"/>
  <c r="V194" i="82" s="1"/>
  <c r="U194" i="84"/>
  <c r="V194" i="84" s="1"/>
  <c r="Z194" i="84"/>
  <c r="AA194" i="84" s="1"/>
  <c r="H55" i="46"/>
  <c r="I55" i="46" s="1"/>
  <c r="M55" i="46"/>
  <c r="N55" i="46" s="1"/>
  <c r="H194" i="80"/>
  <c r="I194" i="80" s="1"/>
  <c r="M194" i="80"/>
  <c r="N194" i="80" s="1"/>
  <c r="M194" i="84"/>
  <c r="N194" i="84" s="1"/>
  <c r="H194" i="84"/>
  <c r="I194" i="84" s="1"/>
  <c r="H194" i="83"/>
  <c r="I194" i="83" s="1"/>
  <c r="M194" i="83"/>
  <c r="N194" i="83" s="1"/>
  <c r="Z194" i="72"/>
  <c r="AA194" i="72" s="1"/>
  <c r="U194" i="72"/>
  <c r="V194" i="72" s="1"/>
  <c r="U194" i="80"/>
  <c r="V194" i="80" s="1"/>
  <c r="Z194" i="80"/>
  <c r="AA194" i="80" s="1"/>
  <c r="H194" i="75"/>
  <c r="I194" i="75" s="1"/>
  <c r="M194" i="75"/>
  <c r="N194" i="75" s="1"/>
  <c r="U194" i="74"/>
  <c r="V194" i="74" s="1"/>
  <c r="Z194" i="74"/>
  <c r="AA194" i="74" s="1"/>
  <c r="H194" i="86"/>
  <c r="I194" i="86" s="1"/>
  <c r="M194" i="86"/>
  <c r="N194" i="86" s="1"/>
  <c r="H194" i="81"/>
  <c r="I194" i="81" s="1"/>
  <c r="M194" i="81"/>
  <c r="N194" i="81" s="1"/>
  <c r="H62" i="46"/>
  <c r="I62" i="46" s="1"/>
  <c r="M62" i="46"/>
  <c r="N62" i="46" s="1"/>
  <c r="H64" i="46"/>
  <c r="I64" i="46" s="1"/>
  <c r="M64" i="46"/>
  <c r="N64" i="46" s="1"/>
  <c r="U194" i="75"/>
  <c r="V194" i="75" s="1"/>
  <c r="Z194" i="75"/>
  <c r="AA194" i="75" s="1"/>
  <c r="U194" i="77"/>
  <c r="V194" i="77" s="1"/>
  <c r="Z194" i="77"/>
  <c r="AA194" i="77" s="1"/>
  <c r="M54" i="46"/>
  <c r="N54" i="46" s="1"/>
  <c r="H54" i="46"/>
  <c r="I54" i="46" s="1"/>
  <c r="H194" i="74"/>
  <c r="I194" i="74" s="1"/>
  <c r="M194" i="74"/>
  <c r="N194" i="74" s="1"/>
  <c r="H61" i="46"/>
  <c r="I61" i="46" s="1"/>
  <c r="M61" i="46"/>
  <c r="N61" i="46" s="1"/>
  <c r="U194" i="86"/>
  <c r="V194" i="86" s="1"/>
  <c r="Z194" i="86"/>
  <c r="AA194" i="86" s="1"/>
  <c r="Z38" i="77"/>
  <c r="AA38" i="77" s="1"/>
  <c r="C38" i="81"/>
  <c r="L35" i="91"/>
  <c r="L56" i="91" s="1"/>
  <c r="C36" i="83"/>
  <c r="N35" i="91"/>
  <c r="N56" i="91" s="1"/>
  <c r="U38" i="80"/>
  <c r="V38" i="80" s="1"/>
  <c r="Z38" i="80"/>
  <c r="AA38" i="80" s="1"/>
  <c r="P35" i="73"/>
  <c r="U36" i="73"/>
  <c r="V36" i="73" s="1"/>
  <c r="Z36" i="73"/>
  <c r="AA36" i="73" s="1"/>
  <c r="AI38" i="91"/>
  <c r="C38" i="101" s="1"/>
  <c r="C35" i="85"/>
  <c r="M36" i="85"/>
  <c r="N36" i="85" s="1"/>
  <c r="H36" i="85"/>
  <c r="I36" i="85" s="1"/>
  <c r="X35" i="91"/>
  <c r="X56" i="91" s="1"/>
  <c r="P36" i="77"/>
  <c r="P36" i="83"/>
  <c r="AD35" i="91"/>
  <c r="AD56" i="91" s="1"/>
  <c r="AA35" i="91"/>
  <c r="AA56" i="91" s="1"/>
  <c r="P36" i="80"/>
  <c r="M36" i="75"/>
  <c r="N36" i="75" s="1"/>
  <c r="H36" i="75"/>
  <c r="I36" i="75" s="1"/>
  <c r="C35" i="75"/>
  <c r="Z38" i="78"/>
  <c r="AA38" i="78" s="1"/>
  <c r="U38" i="78"/>
  <c r="V38" i="78" s="1"/>
  <c r="P35" i="78"/>
  <c r="U193" i="84"/>
  <c r="V193" i="84" s="1"/>
  <c r="Z193" i="84"/>
  <c r="AA193" i="84" s="1"/>
  <c r="AJ36" i="91"/>
  <c r="P36" i="72"/>
  <c r="S35" i="91"/>
  <c r="S56" i="91" s="1"/>
  <c r="C36" i="80"/>
  <c r="K35" i="91"/>
  <c r="K56" i="91" s="1"/>
  <c r="H193" i="84"/>
  <c r="I193" i="84" s="1"/>
  <c r="M193" i="84"/>
  <c r="N193" i="84" s="1"/>
  <c r="P35" i="74"/>
  <c r="U36" i="74"/>
  <c r="V36" i="74" s="1"/>
  <c r="Z36" i="74"/>
  <c r="AA36" i="74" s="1"/>
  <c r="H44" i="46"/>
  <c r="I44" i="46" s="1"/>
  <c r="M44" i="46"/>
  <c r="N44" i="46" s="1"/>
  <c r="AI36" i="91"/>
  <c r="C36" i="72"/>
  <c r="C35" i="91"/>
  <c r="C56" i="91" s="1"/>
  <c r="H38" i="83"/>
  <c r="I38" i="83" s="1"/>
  <c r="M38" i="83"/>
  <c r="N38" i="83" s="1"/>
  <c r="P35" i="85"/>
  <c r="U36" i="85"/>
  <c r="V36" i="85" s="1"/>
  <c r="Z36" i="85"/>
  <c r="AA36" i="85" s="1"/>
  <c r="P38" i="81"/>
  <c r="P38" i="87" s="1"/>
  <c r="AB35" i="91"/>
  <c r="AB56" i="91" s="1"/>
  <c r="U193" i="86"/>
  <c r="V193" i="86" s="1"/>
  <c r="Z193" i="86"/>
  <c r="AA193" i="86" s="1"/>
  <c r="Z43" i="75"/>
  <c r="AA43" i="75" s="1"/>
  <c r="U43" i="75"/>
  <c r="V43" i="75" s="1"/>
  <c r="P93" i="75"/>
  <c r="Q43" i="75" s="1"/>
  <c r="U36" i="75"/>
  <c r="V36" i="75" s="1"/>
  <c r="Z36" i="75"/>
  <c r="AA36" i="75" s="1"/>
  <c r="P35" i="75"/>
  <c r="U43" i="72"/>
  <c r="V43" i="72" s="1"/>
  <c r="Z43" i="72"/>
  <c r="AA43" i="72" s="1"/>
  <c r="P93" i="72"/>
  <c r="Q43" i="72" s="1"/>
  <c r="E35" i="91"/>
  <c r="E56" i="91" s="1"/>
  <c r="C36" i="74"/>
  <c r="U38" i="83"/>
  <c r="V38" i="83" s="1"/>
  <c r="Z38" i="83"/>
  <c r="AA38" i="83" s="1"/>
  <c r="M43" i="72"/>
  <c r="N43" i="72" s="1"/>
  <c r="H43" i="72"/>
  <c r="I43" i="72" s="1"/>
  <c r="C93" i="72"/>
  <c r="D43" i="72" s="1"/>
  <c r="U43" i="101"/>
  <c r="V43" i="101" s="1"/>
  <c r="Z43" i="101"/>
  <c r="AA43" i="101" s="1"/>
  <c r="H38" i="78"/>
  <c r="I38" i="78" s="1"/>
  <c r="M38" i="78"/>
  <c r="N38" i="78" s="1"/>
  <c r="C35" i="78"/>
  <c r="H38" i="74"/>
  <c r="I38" i="74" s="1"/>
  <c r="M38" i="74"/>
  <c r="N38" i="74" s="1"/>
  <c r="AJ38" i="91"/>
  <c r="P38" i="101" s="1"/>
  <c r="P38" i="72"/>
  <c r="C36" i="77"/>
  <c r="H35" i="91"/>
  <c r="H56" i="91" s="1"/>
  <c r="H43" i="101"/>
  <c r="I43" i="101" s="1"/>
  <c r="M43" i="101"/>
  <c r="N43" i="101" s="1"/>
  <c r="M36" i="73"/>
  <c r="N36" i="73" s="1"/>
  <c r="H36" i="73"/>
  <c r="I36" i="73" s="1"/>
  <c r="C35" i="73"/>
  <c r="H193" i="76"/>
  <c r="I193" i="76" s="1"/>
  <c r="M193" i="76"/>
  <c r="N193" i="76" s="1"/>
  <c r="H36" i="79"/>
  <c r="I36" i="79" s="1"/>
  <c r="M36" i="79"/>
  <c r="N36" i="79" s="1"/>
  <c r="C35" i="79"/>
  <c r="C86" i="79"/>
  <c r="D36" i="79" s="1"/>
  <c r="H46" i="46"/>
  <c r="I46" i="46" s="1"/>
  <c r="M46" i="46"/>
  <c r="N46" i="46" s="1"/>
  <c r="H38" i="72"/>
  <c r="I38" i="72" s="1"/>
  <c r="M38" i="72"/>
  <c r="N38" i="72" s="1"/>
  <c r="H36" i="46"/>
  <c r="I36" i="46" s="1"/>
  <c r="M36" i="46"/>
  <c r="N36" i="46" s="1"/>
  <c r="H43" i="75"/>
  <c r="I43" i="75" s="1"/>
  <c r="M43" i="75"/>
  <c r="N43" i="75" s="1"/>
  <c r="C93" i="75"/>
  <c r="D43" i="75" s="1"/>
  <c r="M193" i="86"/>
  <c r="N193" i="86" s="1"/>
  <c r="H193" i="86"/>
  <c r="I193" i="86" s="1"/>
  <c r="C18" i="85"/>
  <c r="P93" i="91"/>
  <c r="D200" i="76"/>
  <c r="H210" i="76"/>
  <c r="I210" i="76" s="1"/>
  <c r="D221" i="76"/>
  <c r="D228" i="76"/>
  <c r="D220" i="76"/>
  <c r="D226" i="76"/>
  <c r="D214" i="76"/>
  <c r="M210" i="76"/>
  <c r="N210" i="76" s="1"/>
  <c r="D215" i="76"/>
  <c r="D217" i="76"/>
  <c r="D218" i="76"/>
  <c r="D224" i="76"/>
  <c r="D225" i="76"/>
  <c r="D210" i="76"/>
  <c r="D216" i="76"/>
  <c r="D219" i="76"/>
  <c r="D223" i="76"/>
  <c r="D222" i="76"/>
  <c r="AF93" i="91"/>
  <c r="P18" i="85"/>
  <c r="D208" i="76"/>
  <c r="Z205" i="87"/>
  <c r="AA205" i="87" s="1"/>
  <c r="U205" i="87"/>
  <c r="V205" i="87" s="1"/>
  <c r="C18" i="77"/>
  <c r="H93" i="91"/>
  <c r="P16" i="84"/>
  <c r="AE91" i="91"/>
  <c r="AE85" i="91" s="1"/>
  <c r="AE106" i="91" s="1"/>
  <c r="AE133" i="91" s="1"/>
  <c r="AE168" i="91" s="1"/>
  <c r="AE177" i="91" s="1"/>
  <c r="AE10" i="91"/>
  <c r="AE31" i="91" s="1"/>
  <c r="D202" i="76"/>
  <c r="H18" i="46"/>
  <c r="I18" i="46" s="1"/>
  <c r="M18" i="46"/>
  <c r="N18" i="46" s="1"/>
  <c r="C196" i="76"/>
  <c r="M192" i="76"/>
  <c r="N192" i="76" s="1"/>
  <c r="H192" i="76"/>
  <c r="I192" i="76" s="1"/>
  <c r="D205" i="76"/>
  <c r="H192" i="79"/>
  <c r="I192" i="79" s="1"/>
  <c r="M192" i="79"/>
  <c r="N192" i="79" s="1"/>
  <c r="D207" i="76"/>
  <c r="H205" i="87"/>
  <c r="I205" i="87" s="1"/>
  <c r="M205" i="87"/>
  <c r="N205" i="87" s="1"/>
  <c r="C16" i="84"/>
  <c r="O91" i="91"/>
  <c r="O85" i="91" s="1"/>
  <c r="O106" i="91" s="1"/>
  <c r="O133" i="91" s="1"/>
  <c r="O168" i="91" s="1"/>
  <c r="O177" i="91" s="1"/>
  <c r="O10" i="91"/>
  <c r="O31" i="91" s="1"/>
  <c r="D31" i="76"/>
  <c r="D148" i="76"/>
  <c r="D142" i="76"/>
  <c r="D147" i="76"/>
  <c r="D144" i="76"/>
  <c r="D166" i="76"/>
  <c r="D95" i="76"/>
  <c r="D161" i="76"/>
  <c r="D162" i="76"/>
  <c r="D175" i="76"/>
  <c r="D131" i="76"/>
  <c r="D56" i="76"/>
  <c r="D153" i="76"/>
  <c r="D145" i="76"/>
  <c r="D156" i="76"/>
  <c r="D158" i="76"/>
  <c r="D165" i="76"/>
  <c r="D173" i="76"/>
  <c r="M106" i="76"/>
  <c r="N106" i="76" s="1"/>
  <c r="D172" i="76"/>
  <c r="D174" i="76"/>
  <c r="D157" i="76"/>
  <c r="D146" i="76"/>
  <c r="C232" i="76"/>
  <c r="C133" i="76"/>
  <c r="D133" i="76" s="1"/>
  <c r="D155" i="76"/>
  <c r="D163" i="76"/>
  <c r="D106" i="76"/>
  <c r="D143" i="76"/>
  <c r="D140" i="76"/>
  <c r="D141" i="76"/>
  <c r="D149" i="76"/>
  <c r="H106" i="76"/>
  <c r="I106" i="76" s="1"/>
  <c r="D138" i="76"/>
  <c r="D81" i="76"/>
  <c r="D154" i="76"/>
  <c r="D164" i="76"/>
  <c r="D150" i="76"/>
  <c r="D139" i="76"/>
  <c r="U203" i="87"/>
  <c r="V203" i="87" s="1"/>
  <c r="Z203" i="87"/>
  <c r="AA203" i="87" s="1"/>
  <c r="P18" i="77"/>
  <c r="X93" i="91"/>
  <c r="D201" i="76"/>
  <c r="D204" i="76"/>
  <c r="H203" i="87"/>
  <c r="I203" i="87" s="1"/>
  <c r="M203" i="87"/>
  <c r="N203" i="87" s="1"/>
  <c r="P92" i="91"/>
  <c r="C17" i="85"/>
  <c r="M15" i="46"/>
  <c r="N15" i="46" s="1"/>
  <c r="C78" i="46"/>
  <c r="D18" i="46" s="1"/>
  <c r="H15" i="46"/>
  <c r="I15" i="46" s="1"/>
  <c r="M87" i="91"/>
  <c r="M88" i="91"/>
  <c r="M194" i="87" l="1"/>
  <c r="N194" i="87" s="1"/>
  <c r="H194" i="87"/>
  <c r="I194" i="87" s="1"/>
  <c r="H194" i="101"/>
  <c r="I194" i="101" s="1"/>
  <c r="M194" i="101"/>
  <c r="N194" i="101" s="1"/>
  <c r="U194" i="87"/>
  <c r="V194" i="87" s="1"/>
  <c r="Z194" i="87"/>
  <c r="AA194" i="87" s="1"/>
  <c r="U194" i="101"/>
  <c r="V194" i="101" s="1"/>
  <c r="Z194" i="101"/>
  <c r="AA194" i="101" s="1"/>
  <c r="C69" i="46"/>
  <c r="H52" i="46"/>
  <c r="I52" i="46" s="1"/>
  <c r="M52" i="46"/>
  <c r="N52" i="46" s="1"/>
  <c r="P56" i="75"/>
  <c r="U35" i="75"/>
  <c r="V35" i="75" s="1"/>
  <c r="Z35" i="75"/>
  <c r="AA35" i="75" s="1"/>
  <c r="C37" i="82"/>
  <c r="P37" i="82"/>
  <c r="AJ37" i="91"/>
  <c r="P37" i="101" s="1"/>
  <c r="AC35" i="91"/>
  <c r="AC56" i="91" s="1"/>
  <c r="P36" i="101"/>
  <c r="P56" i="74"/>
  <c r="U35" i="74"/>
  <c r="V35" i="74" s="1"/>
  <c r="Z35" i="74"/>
  <c r="AA35" i="74" s="1"/>
  <c r="P36" i="98"/>
  <c r="P35" i="80"/>
  <c r="P36" i="87"/>
  <c r="U36" i="80"/>
  <c r="V36" i="80" s="1"/>
  <c r="Z36" i="80"/>
  <c r="AA36" i="80" s="1"/>
  <c r="H35" i="85"/>
  <c r="I35" i="85" s="1"/>
  <c r="C56" i="85"/>
  <c r="M35" i="85"/>
  <c r="N35" i="85" s="1"/>
  <c r="M36" i="77"/>
  <c r="N36" i="77" s="1"/>
  <c r="H36" i="77"/>
  <c r="I36" i="77" s="1"/>
  <c r="C35" i="77"/>
  <c r="H36" i="74"/>
  <c r="I36" i="74" s="1"/>
  <c r="C35" i="74"/>
  <c r="M36" i="74"/>
  <c r="N36" i="74" s="1"/>
  <c r="U38" i="81"/>
  <c r="V38" i="81" s="1"/>
  <c r="Z38" i="81"/>
  <c r="AA38" i="81" s="1"/>
  <c r="P35" i="81"/>
  <c r="H38" i="101"/>
  <c r="I38" i="101" s="1"/>
  <c r="M38" i="101"/>
  <c r="N38" i="101" s="1"/>
  <c r="U38" i="72"/>
  <c r="V38" i="72" s="1"/>
  <c r="Z38" i="72"/>
  <c r="AA38" i="72" s="1"/>
  <c r="H36" i="72"/>
  <c r="I36" i="72" s="1"/>
  <c r="C35" i="72"/>
  <c r="M36" i="72"/>
  <c r="N36" i="72" s="1"/>
  <c r="P56" i="78"/>
  <c r="Q35" i="78" s="1"/>
  <c r="U35" i="78"/>
  <c r="V35" i="78" s="1"/>
  <c r="Z35" i="78"/>
  <c r="AA35" i="78" s="1"/>
  <c r="C35" i="83"/>
  <c r="M36" i="83"/>
  <c r="N36" i="83" s="1"/>
  <c r="H36" i="83"/>
  <c r="I36" i="83" s="1"/>
  <c r="D18" i="75"/>
  <c r="C207" i="75"/>
  <c r="M93" i="75"/>
  <c r="N93" i="75" s="1"/>
  <c r="H93" i="75"/>
  <c r="I93" i="75" s="1"/>
  <c r="D68" i="75"/>
  <c r="D93" i="75"/>
  <c r="C56" i="73"/>
  <c r="H35" i="73"/>
  <c r="I35" i="73" s="1"/>
  <c r="M35" i="73"/>
  <c r="N35" i="73" s="1"/>
  <c r="U38" i="101"/>
  <c r="V38" i="101" s="1"/>
  <c r="Z38" i="101"/>
  <c r="AA38" i="101" s="1"/>
  <c r="Q18" i="75"/>
  <c r="U93" i="75"/>
  <c r="V93" i="75" s="1"/>
  <c r="Z93" i="75"/>
  <c r="AA93" i="75" s="1"/>
  <c r="Q93" i="75"/>
  <c r="P207" i="75"/>
  <c r="Q68" i="75"/>
  <c r="C36" i="101"/>
  <c r="P35" i="83"/>
  <c r="U36" i="83"/>
  <c r="V36" i="83" s="1"/>
  <c r="Z36" i="83"/>
  <c r="AA36" i="83" s="1"/>
  <c r="D18" i="72"/>
  <c r="M93" i="72"/>
  <c r="N93" i="72" s="1"/>
  <c r="D68" i="72"/>
  <c r="C207" i="72"/>
  <c r="H93" i="72"/>
  <c r="I93" i="72" s="1"/>
  <c r="D93" i="72"/>
  <c r="Q18" i="72"/>
  <c r="P207" i="72"/>
  <c r="U93" i="72"/>
  <c r="V93" i="72" s="1"/>
  <c r="Z93" i="72"/>
  <c r="AA93" i="72" s="1"/>
  <c r="Q68" i="72"/>
  <c r="Q93" i="72"/>
  <c r="P56" i="85"/>
  <c r="U35" i="85"/>
  <c r="V35" i="85" s="1"/>
  <c r="Z35" i="85"/>
  <c r="AA35" i="85" s="1"/>
  <c r="H36" i="80"/>
  <c r="I36" i="80" s="1"/>
  <c r="C36" i="98"/>
  <c r="C36" i="87"/>
  <c r="M36" i="80"/>
  <c r="N36" i="80" s="1"/>
  <c r="C35" i="80"/>
  <c r="P35" i="77"/>
  <c r="U36" i="77"/>
  <c r="V36" i="77" s="1"/>
  <c r="Z36" i="77"/>
  <c r="AA36" i="77" s="1"/>
  <c r="P56" i="73"/>
  <c r="U35" i="73"/>
  <c r="V35" i="73" s="1"/>
  <c r="Z35" i="73"/>
  <c r="AA35" i="73" s="1"/>
  <c r="M38" i="81"/>
  <c r="N38" i="81" s="1"/>
  <c r="H38" i="81"/>
  <c r="I38" i="81" s="1"/>
  <c r="C35" i="81"/>
  <c r="C38" i="87"/>
  <c r="C38" i="98"/>
  <c r="D11" i="79"/>
  <c r="C200" i="79"/>
  <c r="D86" i="79"/>
  <c r="H86" i="79"/>
  <c r="I86" i="79" s="1"/>
  <c r="M86" i="79"/>
  <c r="N86" i="79" s="1"/>
  <c r="C85" i="79"/>
  <c r="D61" i="79"/>
  <c r="H35" i="75"/>
  <c r="I35" i="75" s="1"/>
  <c r="M35" i="75"/>
  <c r="N35" i="75" s="1"/>
  <c r="C56" i="75"/>
  <c r="U38" i="87"/>
  <c r="V38" i="87" s="1"/>
  <c r="Z38" i="87"/>
  <c r="AA38" i="87" s="1"/>
  <c r="AI37" i="91"/>
  <c r="C37" i="101" s="1"/>
  <c r="M35" i="91"/>
  <c r="M56" i="91" s="1"/>
  <c r="H35" i="79"/>
  <c r="I35" i="79" s="1"/>
  <c r="C56" i="79"/>
  <c r="M35" i="79"/>
  <c r="N35" i="79" s="1"/>
  <c r="C56" i="78"/>
  <c r="H35" i="78"/>
  <c r="I35" i="78" s="1"/>
  <c r="M35" i="78"/>
  <c r="N35" i="78" s="1"/>
  <c r="U36" i="72"/>
  <c r="V36" i="72" s="1"/>
  <c r="Z36" i="72"/>
  <c r="AA36" i="72" s="1"/>
  <c r="P35" i="72"/>
  <c r="P38" i="98"/>
  <c r="D15" i="46"/>
  <c r="P13" i="74"/>
  <c r="U88" i="91"/>
  <c r="U87" i="91"/>
  <c r="P12" i="74"/>
  <c r="C15" i="73"/>
  <c r="D90" i="91"/>
  <c r="Y88" i="91"/>
  <c r="P13" i="78"/>
  <c r="P11" i="74"/>
  <c r="U86" i="91"/>
  <c r="U10" i="91"/>
  <c r="U31" i="91" s="1"/>
  <c r="AJ17" i="91"/>
  <c r="P17" i="72"/>
  <c r="S92" i="91"/>
  <c r="V88" i="91"/>
  <c r="P13" i="75"/>
  <c r="AI14" i="91"/>
  <c r="C14" i="72"/>
  <c r="C89" i="91"/>
  <c r="F87" i="91"/>
  <c r="C12" i="75"/>
  <c r="C19" i="80"/>
  <c r="K94" i="91"/>
  <c r="P11" i="78"/>
  <c r="Y86" i="91"/>
  <c r="Y10" i="91"/>
  <c r="Y31" i="91" s="1"/>
  <c r="X89" i="91"/>
  <c r="P14" i="77"/>
  <c r="C18" i="83"/>
  <c r="N93" i="91"/>
  <c r="C14" i="74"/>
  <c r="E89" i="91"/>
  <c r="AJ15" i="91"/>
  <c r="S90" i="91"/>
  <c r="P15" i="72"/>
  <c r="P12" i="78"/>
  <c r="Y87" i="91"/>
  <c r="AJ14" i="91"/>
  <c r="S89" i="91"/>
  <c r="P14" i="72"/>
  <c r="C92" i="85"/>
  <c r="H17" i="85"/>
  <c r="I17" i="85" s="1"/>
  <c r="M17" i="85"/>
  <c r="N17" i="85" s="1"/>
  <c r="D233" i="76"/>
  <c r="M232" i="76"/>
  <c r="N232" i="76" s="1"/>
  <c r="D232" i="76"/>
  <c r="H232" i="76"/>
  <c r="I232" i="76" s="1"/>
  <c r="D160" i="76"/>
  <c r="D152" i="76" s="1"/>
  <c r="C14" i="77"/>
  <c r="H89" i="91"/>
  <c r="AF87" i="91"/>
  <c r="P12" i="85"/>
  <c r="P87" i="91"/>
  <c r="C12" i="85"/>
  <c r="AB87" i="91"/>
  <c r="P12" i="81"/>
  <c r="P13" i="85"/>
  <c r="AF88" i="91"/>
  <c r="K87" i="91"/>
  <c r="C12" i="80"/>
  <c r="AD86" i="91"/>
  <c r="P11" i="83"/>
  <c r="AD10" i="91"/>
  <c r="AD31" i="91" s="1"/>
  <c r="AD93" i="91"/>
  <c r="P18" i="83"/>
  <c r="C16" i="83"/>
  <c r="N91" i="91"/>
  <c r="AI16" i="91"/>
  <c r="U89" i="91"/>
  <c r="P14" i="74"/>
  <c r="AJ12" i="91"/>
  <c r="S87" i="91"/>
  <c r="P12" i="72"/>
  <c r="X10" i="91"/>
  <c r="X31" i="91" s="1"/>
  <c r="P11" i="77"/>
  <c r="X86" i="91"/>
  <c r="L87" i="91"/>
  <c r="C12" i="81"/>
  <c r="C11" i="85"/>
  <c r="P10" i="91"/>
  <c r="P31" i="91" s="1"/>
  <c r="P86" i="91"/>
  <c r="H94" i="91"/>
  <c r="C19" i="77"/>
  <c r="AI19" i="91"/>
  <c r="D192" i="76"/>
  <c r="D196" i="76"/>
  <c r="H196" i="76"/>
  <c r="I196" i="76" s="1"/>
  <c r="M196" i="76"/>
  <c r="N196" i="76" s="1"/>
  <c r="D193" i="76"/>
  <c r="D194" i="76"/>
  <c r="Z16" i="84"/>
  <c r="AA16" i="84" s="1"/>
  <c r="U16" i="84"/>
  <c r="V16" i="84" s="1"/>
  <c r="P91" i="84"/>
  <c r="Q16" i="84" s="1"/>
  <c r="P10" i="84"/>
  <c r="Z18" i="85"/>
  <c r="AA18" i="85" s="1"/>
  <c r="P93" i="85"/>
  <c r="Q18" i="85" s="1"/>
  <c r="U18" i="85"/>
  <c r="V18" i="85" s="1"/>
  <c r="C15" i="77"/>
  <c r="H90" i="91"/>
  <c r="AB90" i="91"/>
  <c r="P15" i="81"/>
  <c r="AF10" i="91"/>
  <c r="AF31" i="91" s="1"/>
  <c r="AF86" i="91"/>
  <c r="P11" i="85"/>
  <c r="E92" i="91"/>
  <c r="C17" i="74"/>
  <c r="D86" i="91"/>
  <c r="D10" i="91"/>
  <c r="D31" i="91" s="1"/>
  <c r="C11" i="73"/>
  <c r="P17" i="73"/>
  <c r="T92" i="91"/>
  <c r="C17" i="80"/>
  <c r="K92" i="91"/>
  <c r="P12" i="80"/>
  <c r="AA87" i="91"/>
  <c r="P15" i="77"/>
  <c r="X90" i="91"/>
  <c r="P13" i="83"/>
  <c r="AD88" i="91"/>
  <c r="C13" i="85"/>
  <c r="P88" i="91"/>
  <c r="C13" i="83"/>
  <c r="N88" i="91"/>
  <c r="P16" i="85"/>
  <c r="AF91" i="91"/>
  <c r="C14" i="85"/>
  <c r="P89" i="91"/>
  <c r="AA92" i="91"/>
  <c r="P17" i="80"/>
  <c r="P12" i="83"/>
  <c r="AD87" i="91"/>
  <c r="C12" i="74"/>
  <c r="E87" i="91"/>
  <c r="C13" i="75"/>
  <c r="F88" i="91"/>
  <c r="M16" i="84"/>
  <c r="N16" i="84" s="1"/>
  <c r="C91" i="84"/>
  <c r="D16" i="84" s="1"/>
  <c r="H16" i="84"/>
  <c r="I16" i="84" s="1"/>
  <c r="C10" i="84"/>
  <c r="C13" i="74"/>
  <c r="E88" i="91"/>
  <c r="AG87" i="91"/>
  <c r="P12" i="86"/>
  <c r="AA88" i="91"/>
  <c r="P13" i="80"/>
  <c r="C17" i="73"/>
  <c r="D92" i="91"/>
  <c r="P17" i="77"/>
  <c r="X92" i="91"/>
  <c r="S86" i="91"/>
  <c r="P11" i="72"/>
  <c r="AJ11" i="91"/>
  <c r="S10" i="91"/>
  <c r="S31" i="91" s="1"/>
  <c r="C16" i="85"/>
  <c r="P91" i="91"/>
  <c r="C18" i="80"/>
  <c r="K93" i="91"/>
  <c r="AC87" i="91"/>
  <c r="C12" i="82"/>
  <c r="P12" i="82"/>
  <c r="P19" i="77"/>
  <c r="X94" i="91"/>
  <c r="AJ19" i="91"/>
  <c r="P14" i="75"/>
  <c r="V89" i="91"/>
  <c r="C17" i="77"/>
  <c r="H92" i="91"/>
  <c r="V86" i="91"/>
  <c r="P11" i="75"/>
  <c r="V10" i="91"/>
  <c r="V31" i="91" s="1"/>
  <c r="P15" i="83"/>
  <c r="AD90" i="91"/>
  <c r="H10" i="91"/>
  <c r="H31" i="91" s="1"/>
  <c r="H86" i="91"/>
  <c r="C11" i="77"/>
  <c r="C14" i="75"/>
  <c r="F89" i="91"/>
  <c r="Q87" i="91"/>
  <c r="C12" i="86"/>
  <c r="P17" i="83"/>
  <c r="AD92" i="91"/>
  <c r="D170" i="76"/>
  <c r="M18" i="77"/>
  <c r="N18" i="77" s="1"/>
  <c r="C93" i="77"/>
  <c r="D18" i="77" s="1"/>
  <c r="H18" i="77"/>
  <c r="I18" i="77" s="1"/>
  <c r="AG10" i="91"/>
  <c r="AG31" i="91" s="1"/>
  <c r="P11" i="86"/>
  <c r="AG86" i="91"/>
  <c r="K90" i="91"/>
  <c r="C15" i="80"/>
  <c r="Z18" i="77"/>
  <c r="AA18" i="77" s="1"/>
  <c r="P93" i="77"/>
  <c r="Q18" i="77" s="1"/>
  <c r="U18" i="77"/>
  <c r="V18" i="77" s="1"/>
  <c r="C13" i="77"/>
  <c r="H88" i="91"/>
  <c r="T87" i="91"/>
  <c r="P12" i="73"/>
  <c r="P13" i="86"/>
  <c r="AG88" i="91"/>
  <c r="C12" i="78"/>
  <c r="I87" i="91"/>
  <c r="C15" i="74"/>
  <c r="E90" i="91"/>
  <c r="AI12" i="91"/>
  <c r="C12" i="72"/>
  <c r="C87" i="91"/>
  <c r="AA86" i="91"/>
  <c r="P11" i="80"/>
  <c r="AA10" i="91"/>
  <c r="AA31" i="91" s="1"/>
  <c r="AA93" i="91"/>
  <c r="P18" i="80"/>
  <c r="P14" i="85"/>
  <c r="AF89" i="91"/>
  <c r="P16" i="83"/>
  <c r="AD91" i="91"/>
  <c r="AJ16" i="91"/>
  <c r="P17" i="85"/>
  <c r="AF92" i="91"/>
  <c r="K86" i="91"/>
  <c r="K10" i="91"/>
  <c r="K31" i="91" s="1"/>
  <c r="C11" i="80"/>
  <c r="I88" i="91"/>
  <c r="C13" i="78"/>
  <c r="M10" i="91"/>
  <c r="M31" i="91" s="1"/>
  <c r="M86" i="91"/>
  <c r="M85" i="91" s="1"/>
  <c r="M106" i="91" s="1"/>
  <c r="M133" i="91" s="1"/>
  <c r="M168" i="91" s="1"/>
  <c r="M177" i="91" s="1"/>
  <c r="AI11" i="91"/>
  <c r="C10" i="91"/>
  <c r="C31" i="91" s="1"/>
  <c r="C86" i="91"/>
  <c r="C11" i="72"/>
  <c r="C17" i="83"/>
  <c r="N92" i="91"/>
  <c r="D57" i="46"/>
  <c r="D36" i="46"/>
  <c r="D122" i="46"/>
  <c r="C230" i="46"/>
  <c r="D78" i="46"/>
  <c r="H78" i="46"/>
  <c r="I78" i="46" s="1"/>
  <c r="D60" i="46"/>
  <c r="D139" i="46"/>
  <c r="M78" i="46"/>
  <c r="N78" i="46" s="1"/>
  <c r="AI17" i="91"/>
  <c r="C17" i="72"/>
  <c r="C92" i="91"/>
  <c r="P15" i="80"/>
  <c r="AA90" i="91"/>
  <c r="F10" i="91"/>
  <c r="F31" i="91" s="1"/>
  <c r="F86" i="91"/>
  <c r="C11" i="75"/>
  <c r="AJ13" i="91"/>
  <c r="P13" i="72"/>
  <c r="S88" i="91"/>
  <c r="AI13" i="91"/>
  <c r="C88" i="91"/>
  <c r="C13" i="72"/>
  <c r="U92" i="91"/>
  <c r="P17" i="74"/>
  <c r="N90" i="91"/>
  <c r="C15" i="83"/>
  <c r="C18" i="74"/>
  <c r="E93" i="91"/>
  <c r="AI18" i="91"/>
  <c r="C11" i="83"/>
  <c r="N10" i="91"/>
  <c r="N31" i="91" s="1"/>
  <c r="N86" i="91"/>
  <c r="AB88" i="91"/>
  <c r="P13" i="81"/>
  <c r="P18" i="74"/>
  <c r="U93" i="91"/>
  <c r="AJ18" i="91"/>
  <c r="C11" i="82"/>
  <c r="AC86" i="91"/>
  <c r="P11" i="82"/>
  <c r="AC10" i="91"/>
  <c r="AC31" i="91" s="1"/>
  <c r="L86" i="91"/>
  <c r="L10" i="91"/>
  <c r="L31" i="91" s="1"/>
  <c r="C11" i="81"/>
  <c r="Q88" i="91"/>
  <c r="C13" i="86"/>
  <c r="V87" i="91"/>
  <c r="P12" i="75"/>
  <c r="P11" i="73"/>
  <c r="T86" i="91"/>
  <c r="T10" i="91"/>
  <c r="T31" i="91" s="1"/>
  <c r="P11" i="81"/>
  <c r="AB86" i="91"/>
  <c r="AB10" i="91"/>
  <c r="AB31" i="91" s="1"/>
  <c r="AA94" i="91"/>
  <c r="P19" i="80"/>
  <c r="D137" i="76"/>
  <c r="AI15" i="91"/>
  <c r="C15" i="72"/>
  <c r="C90" i="91"/>
  <c r="N87" i="91"/>
  <c r="C12" i="83"/>
  <c r="C15" i="81"/>
  <c r="L90" i="91"/>
  <c r="E10" i="91"/>
  <c r="E31" i="91" s="1"/>
  <c r="E86" i="91"/>
  <c r="C11" i="74"/>
  <c r="C13" i="73"/>
  <c r="D88" i="91"/>
  <c r="D87" i="91"/>
  <c r="C12" i="73"/>
  <c r="P15" i="73"/>
  <c r="T90" i="91"/>
  <c r="C11" i="86"/>
  <c r="Q86" i="91"/>
  <c r="Q10" i="91"/>
  <c r="Q31" i="91" s="1"/>
  <c r="C13" i="81"/>
  <c r="L88" i="91"/>
  <c r="C11" i="78"/>
  <c r="I86" i="91"/>
  <c r="I10" i="91"/>
  <c r="I31" i="91" s="1"/>
  <c r="P15" i="74"/>
  <c r="U90" i="91"/>
  <c r="C13" i="82"/>
  <c r="P13" i="82"/>
  <c r="AC88" i="91"/>
  <c r="P13" i="73"/>
  <c r="T88" i="91"/>
  <c r="P13" i="77"/>
  <c r="X88" i="91"/>
  <c r="C13" i="80"/>
  <c r="K88" i="91"/>
  <c r="P12" i="77"/>
  <c r="X87" i="91"/>
  <c r="H87" i="91"/>
  <c r="C12" i="77"/>
  <c r="D122" i="76"/>
  <c r="C168" i="76"/>
  <c r="H133" i="76"/>
  <c r="I133" i="76" s="1"/>
  <c r="M133" i="76"/>
  <c r="N133" i="76" s="1"/>
  <c r="H18" i="85"/>
  <c r="I18" i="85" s="1"/>
  <c r="M18" i="85"/>
  <c r="N18" i="85" s="1"/>
  <c r="C93" i="85"/>
  <c r="AI35" i="91" l="1"/>
  <c r="AI56" i="91" s="1"/>
  <c r="D52" i="46"/>
  <c r="C220" i="46"/>
  <c r="H69" i="46"/>
  <c r="I69" i="46" s="1"/>
  <c r="M69" i="46"/>
  <c r="N69" i="46" s="1"/>
  <c r="Q35" i="73"/>
  <c r="C33" i="46"/>
  <c r="Q45" i="73"/>
  <c r="P193" i="73"/>
  <c r="U56" i="73"/>
  <c r="V56" i="73" s="1"/>
  <c r="Z56" i="73"/>
  <c r="AA56" i="73" s="1"/>
  <c r="Z38" i="98"/>
  <c r="AA38" i="98" s="1"/>
  <c r="U38" i="98"/>
  <c r="V38" i="98" s="1"/>
  <c r="D35" i="79"/>
  <c r="H56" i="79"/>
  <c r="I56" i="79" s="1"/>
  <c r="M56" i="79"/>
  <c r="N56" i="79" s="1"/>
  <c r="D45" i="79"/>
  <c r="C193" i="79"/>
  <c r="C39" i="46"/>
  <c r="M38" i="98"/>
  <c r="N38" i="98" s="1"/>
  <c r="H38" i="98"/>
  <c r="I38" i="98" s="1"/>
  <c r="P35" i="101"/>
  <c r="U36" i="101"/>
  <c r="V36" i="101" s="1"/>
  <c r="Z36" i="101"/>
  <c r="AA36" i="101" s="1"/>
  <c r="Z35" i="72"/>
  <c r="AA35" i="72" s="1"/>
  <c r="P56" i="72"/>
  <c r="U35" i="72"/>
  <c r="V35" i="72" s="1"/>
  <c r="C35" i="87"/>
  <c r="H38" i="87"/>
  <c r="I38" i="87" s="1"/>
  <c r="M38" i="87"/>
  <c r="N38" i="87" s="1"/>
  <c r="P56" i="83"/>
  <c r="U35" i="83"/>
  <c r="V35" i="83" s="1"/>
  <c r="Z35" i="83"/>
  <c r="AA35" i="83" s="1"/>
  <c r="C56" i="77"/>
  <c r="H35" i="77"/>
  <c r="I35" i="77" s="1"/>
  <c r="M35" i="77"/>
  <c r="N35" i="77" s="1"/>
  <c r="U36" i="87"/>
  <c r="V36" i="87" s="1"/>
  <c r="P35" i="87"/>
  <c r="Z36" i="87"/>
  <c r="AA36" i="87" s="1"/>
  <c r="AB85" i="91"/>
  <c r="AB106" i="91" s="1"/>
  <c r="AB133" i="91" s="1"/>
  <c r="AB168" i="91" s="1"/>
  <c r="AB177" i="91" s="1"/>
  <c r="C56" i="81"/>
  <c r="H35" i="81"/>
  <c r="I35" i="81" s="1"/>
  <c r="M35" i="81"/>
  <c r="N35" i="81" s="1"/>
  <c r="P56" i="77"/>
  <c r="U35" i="77"/>
  <c r="V35" i="77" s="1"/>
  <c r="Z35" i="77"/>
  <c r="AA35" i="77" s="1"/>
  <c r="Z35" i="80"/>
  <c r="AA35" i="80" s="1"/>
  <c r="P56" i="80"/>
  <c r="U35" i="80"/>
  <c r="V35" i="80" s="1"/>
  <c r="U37" i="101"/>
  <c r="V37" i="101" s="1"/>
  <c r="Z37" i="101"/>
  <c r="AA37" i="101" s="1"/>
  <c r="M85" i="79"/>
  <c r="N85" i="79" s="1"/>
  <c r="C106" i="79"/>
  <c r="D56" i="79" s="1"/>
  <c r="H85" i="79"/>
  <c r="I85" i="79" s="1"/>
  <c r="Q35" i="85"/>
  <c r="P193" i="85"/>
  <c r="Q45" i="85"/>
  <c r="U56" i="85"/>
  <c r="V56" i="85" s="1"/>
  <c r="Z56" i="85"/>
  <c r="AA56" i="85" s="1"/>
  <c r="C45" i="46"/>
  <c r="H37" i="101"/>
  <c r="I37" i="101" s="1"/>
  <c r="M37" i="101"/>
  <c r="N37" i="101" s="1"/>
  <c r="C56" i="80"/>
  <c r="D35" i="80" s="1"/>
  <c r="M35" i="80"/>
  <c r="N35" i="80" s="1"/>
  <c r="H35" i="80"/>
  <c r="I35" i="80" s="1"/>
  <c r="M207" i="72"/>
  <c r="N207" i="72" s="1"/>
  <c r="H207" i="72"/>
  <c r="I207" i="72" s="1"/>
  <c r="C35" i="101"/>
  <c r="H36" i="101"/>
  <c r="I36" i="101" s="1"/>
  <c r="M36" i="101"/>
  <c r="N36" i="101" s="1"/>
  <c r="H207" i="75"/>
  <c r="I207" i="75" s="1"/>
  <c r="M207" i="75"/>
  <c r="N207" i="75" s="1"/>
  <c r="Z56" i="78"/>
  <c r="AA56" i="78" s="1"/>
  <c r="P193" i="78"/>
  <c r="Q45" i="78"/>
  <c r="C38" i="46"/>
  <c r="U56" i="78"/>
  <c r="V56" i="78" s="1"/>
  <c r="P56" i="81"/>
  <c r="U35" i="81"/>
  <c r="V35" i="81" s="1"/>
  <c r="Z35" i="81"/>
  <c r="AA35" i="81" s="1"/>
  <c r="Z36" i="98"/>
  <c r="AA36" i="98" s="1"/>
  <c r="U36" i="98"/>
  <c r="V36" i="98" s="1"/>
  <c r="P35" i="98"/>
  <c r="U37" i="82"/>
  <c r="V37" i="82" s="1"/>
  <c r="Z37" i="82"/>
  <c r="AA37" i="82" s="1"/>
  <c r="P35" i="82"/>
  <c r="H37" i="82"/>
  <c r="I37" i="82" s="1"/>
  <c r="M37" i="82"/>
  <c r="N37" i="82" s="1"/>
  <c r="C35" i="82"/>
  <c r="M36" i="87"/>
  <c r="N36" i="87" s="1"/>
  <c r="H36" i="87"/>
  <c r="I36" i="87" s="1"/>
  <c r="M35" i="72"/>
  <c r="N35" i="72" s="1"/>
  <c r="C56" i="72"/>
  <c r="D35" i="72" s="1"/>
  <c r="H35" i="72"/>
  <c r="I35" i="72" s="1"/>
  <c r="D35" i="85"/>
  <c r="D45" i="85"/>
  <c r="H56" i="85"/>
  <c r="I56" i="85" s="1"/>
  <c r="C193" i="85"/>
  <c r="M56" i="85"/>
  <c r="N56" i="85" s="1"/>
  <c r="U207" i="75"/>
  <c r="V207" i="75" s="1"/>
  <c r="Z207" i="75"/>
  <c r="AA207" i="75" s="1"/>
  <c r="D135" i="76"/>
  <c r="D35" i="78"/>
  <c r="H56" i="78"/>
  <c r="I56" i="78" s="1"/>
  <c r="D45" i="78"/>
  <c r="C193" i="78"/>
  <c r="M56" i="78"/>
  <c r="N56" i="78" s="1"/>
  <c r="D35" i="75"/>
  <c r="H56" i="75"/>
  <c r="I56" i="75" s="1"/>
  <c r="D45" i="75"/>
  <c r="C193" i="75"/>
  <c r="M56" i="75"/>
  <c r="N56" i="75" s="1"/>
  <c r="M200" i="79"/>
  <c r="N200" i="79" s="1"/>
  <c r="C210" i="79"/>
  <c r="D200" i="79" s="1"/>
  <c r="H200" i="79"/>
  <c r="I200" i="79" s="1"/>
  <c r="M36" i="98"/>
  <c r="N36" i="98" s="1"/>
  <c r="H36" i="98"/>
  <c r="I36" i="98" s="1"/>
  <c r="C35" i="98"/>
  <c r="D35" i="73"/>
  <c r="D45" i="73"/>
  <c r="C193" i="73"/>
  <c r="M56" i="73"/>
  <c r="N56" i="73" s="1"/>
  <c r="H56" i="73"/>
  <c r="I56" i="73" s="1"/>
  <c r="Q35" i="74"/>
  <c r="Z56" i="74"/>
  <c r="AA56" i="74" s="1"/>
  <c r="P193" i="74"/>
  <c r="Q45" i="74"/>
  <c r="C34" i="46"/>
  <c r="U56" i="74"/>
  <c r="V56" i="74" s="1"/>
  <c r="U207" i="72"/>
  <c r="V207" i="72" s="1"/>
  <c r="Z207" i="72"/>
  <c r="AA207" i="72" s="1"/>
  <c r="M35" i="83"/>
  <c r="N35" i="83" s="1"/>
  <c r="H35" i="83"/>
  <c r="I35" i="83" s="1"/>
  <c r="C56" i="83"/>
  <c r="D35" i="83" s="1"/>
  <c r="C56" i="74"/>
  <c r="D35" i="74" s="1"/>
  <c r="M35" i="74"/>
  <c r="N35" i="74" s="1"/>
  <c r="H35" i="74"/>
  <c r="I35" i="74" s="1"/>
  <c r="AJ35" i="91"/>
  <c r="AJ56" i="91" s="1"/>
  <c r="Q35" i="75"/>
  <c r="P193" i="75"/>
  <c r="U56" i="75"/>
  <c r="V56" i="75" s="1"/>
  <c r="Z56" i="75"/>
  <c r="AA56" i="75" s="1"/>
  <c r="Q45" i="75"/>
  <c r="C35" i="46"/>
  <c r="E85" i="91"/>
  <c r="E106" i="91" s="1"/>
  <c r="E133" i="91" s="1"/>
  <c r="E168" i="91" s="1"/>
  <c r="E177" i="91" s="1"/>
  <c r="K85" i="91"/>
  <c r="K106" i="91" s="1"/>
  <c r="K133" i="91" s="1"/>
  <c r="K168" i="91" s="1"/>
  <c r="K177" i="91" s="1"/>
  <c r="N85" i="91"/>
  <c r="N106" i="91" s="1"/>
  <c r="N133" i="91" s="1"/>
  <c r="N168" i="91" s="1"/>
  <c r="N177" i="91" s="1"/>
  <c r="I85" i="91"/>
  <c r="I106" i="91" s="1"/>
  <c r="I133" i="91" s="1"/>
  <c r="I168" i="91" s="1"/>
  <c r="I177" i="91" s="1"/>
  <c r="F85" i="91"/>
  <c r="F106" i="91" s="1"/>
  <c r="F133" i="91" s="1"/>
  <c r="F168" i="91" s="1"/>
  <c r="F177" i="91" s="1"/>
  <c r="AA85" i="91"/>
  <c r="AA106" i="91" s="1"/>
  <c r="AA133" i="91" s="1"/>
  <c r="AA168" i="91" s="1"/>
  <c r="AA177" i="91" s="1"/>
  <c r="D68" i="85"/>
  <c r="D93" i="85"/>
  <c r="D43" i="85"/>
  <c r="M93" i="85"/>
  <c r="N93" i="85" s="1"/>
  <c r="H93" i="85"/>
  <c r="I93" i="85" s="1"/>
  <c r="C207" i="85"/>
  <c r="U14" i="75"/>
  <c r="V14" i="75" s="1"/>
  <c r="Z14" i="75"/>
  <c r="AA14" i="75" s="1"/>
  <c r="P89" i="75"/>
  <c r="Q14" i="75" s="1"/>
  <c r="C88" i="80"/>
  <c r="C13" i="98"/>
  <c r="M13" i="80"/>
  <c r="N13" i="80" s="1"/>
  <c r="H13" i="80"/>
  <c r="I13" i="80" s="1"/>
  <c r="C13" i="87"/>
  <c r="Q85" i="91"/>
  <c r="Q106" i="91" s="1"/>
  <c r="Q133" i="91" s="1"/>
  <c r="Q168" i="91" s="1"/>
  <c r="Q177" i="91" s="1"/>
  <c r="M11" i="74"/>
  <c r="N11" i="74" s="1"/>
  <c r="C86" i="74"/>
  <c r="D11" i="74" s="1"/>
  <c r="C10" i="74"/>
  <c r="H11" i="74"/>
  <c r="I11" i="74" s="1"/>
  <c r="H15" i="72"/>
  <c r="I15" i="72" s="1"/>
  <c r="C90" i="72"/>
  <c r="D15" i="72" s="1"/>
  <c r="M15" i="72"/>
  <c r="N15" i="72" s="1"/>
  <c r="P93" i="74"/>
  <c r="Q18" i="74" s="1"/>
  <c r="U18" i="74"/>
  <c r="V18" i="74" s="1"/>
  <c r="Z18" i="74"/>
  <c r="AA18" i="74" s="1"/>
  <c r="C93" i="74"/>
  <c r="M18" i="74"/>
  <c r="N18" i="74" s="1"/>
  <c r="H18" i="74"/>
  <c r="I18" i="74" s="1"/>
  <c r="C85" i="91"/>
  <c r="C106" i="91" s="1"/>
  <c r="C133" i="91" s="1"/>
  <c r="C168" i="91" s="1"/>
  <c r="C177" i="91" s="1"/>
  <c r="Z14" i="85"/>
  <c r="AA14" i="85" s="1"/>
  <c r="U14" i="85"/>
  <c r="V14" i="85" s="1"/>
  <c r="P89" i="85"/>
  <c r="Q14" i="85" s="1"/>
  <c r="C12" i="101"/>
  <c r="AI87" i="91"/>
  <c r="C86" i="77"/>
  <c r="D11" i="77" s="1"/>
  <c r="C10" i="77"/>
  <c r="M11" i="77"/>
  <c r="N11" i="77" s="1"/>
  <c r="H11" i="77"/>
  <c r="I11" i="77" s="1"/>
  <c r="H12" i="82"/>
  <c r="I12" i="82" s="1"/>
  <c r="C87" i="82"/>
  <c r="M12" i="82"/>
  <c r="N12" i="82" s="1"/>
  <c r="U11" i="72"/>
  <c r="V11" i="72" s="1"/>
  <c r="P86" i="72"/>
  <c r="Q11" i="72" s="1"/>
  <c r="P10" i="72"/>
  <c r="Z11" i="72"/>
  <c r="AA11" i="72" s="1"/>
  <c r="P87" i="86"/>
  <c r="U12" i="86"/>
  <c r="V12" i="86" s="1"/>
  <c r="Z12" i="86"/>
  <c r="AA12" i="86" s="1"/>
  <c r="M13" i="75"/>
  <c r="N13" i="75" s="1"/>
  <c r="H13" i="75"/>
  <c r="I13" i="75" s="1"/>
  <c r="C88" i="75"/>
  <c r="H14" i="85"/>
  <c r="I14" i="85" s="1"/>
  <c r="M14" i="85"/>
  <c r="N14" i="85" s="1"/>
  <c r="C89" i="85"/>
  <c r="Z13" i="83"/>
  <c r="AA13" i="83" s="1"/>
  <c r="P88" i="83"/>
  <c r="Q13" i="83" s="1"/>
  <c r="U13" i="83"/>
  <c r="V13" i="83" s="1"/>
  <c r="P92" i="73"/>
  <c r="Q17" i="73" s="1"/>
  <c r="U17" i="73"/>
  <c r="V17" i="73" s="1"/>
  <c r="Z17" i="73"/>
  <c r="AA17" i="73" s="1"/>
  <c r="AD85" i="91"/>
  <c r="AD106" i="91" s="1"/>
  <c r="P89" i="72"/>
  <c r="Q14" i="72" s="1"/>
  <c r="U14" i="72"/>
  <c r="V14" i="72" s="1"/>
  <c r="Z14" i="72"/>
  <c r="AA14" i="72" s="1"/>
  <c r="P86" i="78"/>
  <c r="U11" i="78"/>
  <c r="V11" i="78" s="1"/>
  <c r="Z11" i="78"/>
  <c r="AA11" i="78" s="1"/>
  <c r="P88" i="75"/>
  <c r="Q13" i="75" s="1"/>
  <c r="Z13" i="75"/>
  <c r="AA13" i="75" s="1"/>
  <c r="U13" i="75"/>
  <c r="V13" i="75" s="1"/>
  <c r="P10" i="78"/>
  <c r="Z13" i="78"/>
  <c r="AA13" i="78" s="1"/>
  <c r="P88" i="78"/>
  <c r="U13" i="78"/>
  <c r="V13" i="78" s="1"/>
  <c r="P87" i="75"/>
  <c r="Q12" i="75" s="1"/>
  <c r="U12" i="75"/>
  <c r="V12" i="75" s="1"/>
  <c r="Z12" i="75"/>
  <c r="AA12" i="75" s="1"/>
  <c r="U17" i="83"/>
  <c r="V17" i="83" s="1"/>
  <c r="Z17" i="83"/>
  <c r="AA17" i="83" s="1"/>
  <c r="P92" i="83"/>
  <c r="Q17" i="83" s="1"/>
  <c r="C177" i="76"/>
  <c r="H168" i="76"/>
  <c r="I168" i="76" s="1"/>
  <c r="M168" i="76"/>
  <c r="N168" i="76" s="1"/>
  <c r="C234" i="76"/>
  <c r="C157" i="46"/>
  <c r="D168" i="76"/>
  <c r="Z15" i="74"/>
  <c r="AA15" i="74" s="1"/>
  <c r="P90" i="74"/>
  <c r="Q15" i="74" s="1"/>
  <c r="U15" i="74"/>
  <c r="V15" i="74" s="1"/>
  <c r="M11" i="86"/>
  <c r="N11" i="86" s="1"/>
  <c r="C86" i="86"/>
  <c r="D11" i="86" s="1"/>
  <c r="C10" i="86"/>
  <c r="H11" i="86"/>
  <c r="I11" i="86" s="1"/>
  <c r="C15" i="101"/>
  <c r="AI90" i="91"/>
  <c r="T85" i="91"/>
  <c r="T106" i="91" s="1"/>
  <c r="T133" i="91" s="1"/>
  <c r="T168" i="91" s="1"/>
  <c r="T177" i="91" s="1"/>
  <c r="L85" i="91"/>
  <c r="L106" i="91" s="1"/>
  <c r="L133" i="91" s="1"/>
  <c r="L168" i="91" s="1"/>
  <c r="L177" i="91" s="1"/>
  <c r="P88" i="81"/>
  <c r="U13" i="81"/>
  <c r="V13" i="81" s="1"/>
  <c r="Z13" i="81"/>
  <c r="AA13" i="81" s="1"/>
  <c r="M15" i="83"/>
  <c r="N15" i="83" s="1"/>
  <c r="C90" i="83"/>
  <c r="D15" i="83" s="1"/>
  <c r="H15" i="83"/>
  <c r="I15" i="83" s="1"/>
  <c r="U13" i="72"/>
  <c r="V13" i="72" s="1"/>
  <c r="P88" i="72"/>
  <c r="Z13" i="72"/>
  <c r="AA13" i="72" s="1"/>
  <c r="M17" i="72"/>
  <c r="N17" i="72" s="1"/>
  <c r="H17" i="72"/>
  <c r="I17" i="72" s="1"/>
  <c r="C92" i="72"/>
  <c r="D230" i="46"/>
  <c r="M230" i="46"/>
  <c r="N230" i="46" s="1"/>
  <c r="H230" i="46"/>
  <c r="I230" i="46" s="1"/>
  <c r="P18" i="87"/>
  <c r="U18" i="80"/>
  <c r="V18" i="80" s="1"/>
  <c r="Z18" i="80"/>
  <c r="AA18" i="80" s="1"/>
  <c r="P93" i="80"/>
  <c r="Q18" i="80" s="1"/>
  <c r="P18" i="98"/>
  <c r="AG85" i="91"/>
  <c r="AG106" i="91" s="1"/>
  <c r="AG133" i="91" s="1"/>
  <c r="AG168" i="91" s="1"/>
  <c r="AG177" i="91" s="1"/>
  <c r="H85" i="91"/>
  <c r="H106" i="91" s="1"/>
  <c r="H133" i="91" s="1"/>
  <c r="H168" i="91" s="1"/>
  <c r="H177" i="91" s="1"/>
  <c r="C92" i="77"/>
  <c r="M17" i="77"/>
  <c r="N17" i="77" s="1"/>
  <c r="H17" i="77"/>
  <c r="I17" i="77" s="1"/>
  <c r="S85" i="91"/>
  <c r="S106" i="91" s="1"/>
  <c r="S133" i="91" s="1"/>
  <c r="S168" i="91" s="1"/>
  <c r="S177" i="91" s="1"/>
  <c r="C86" i="73"/>
  <c r="D11" i="73" s="1"/>
  <c r="H11" i="73"/>
  <c r="I11" i="73" s="1"/>
  <c r="M11" i="73"/>
  <c r="N11" i="73" s="1"/>
  <c r="C10" i="73"/>
  <c r="Z15" i="81"/>
  <c r="AA15" i="81" s="1"/>
  <c r="P90" i="81"/>
  <c r="Q15" i="81" s="1"/>
  <c r="U15" i="81"/>
  <c r="V15" i="81" s="1"/>
  <c r="U10" i="84"/>
  <c r="V10" i="84" s="1"/>
  <c r="Z10" i="84"/>
  <c r="AA10" i="84" s="1"/>
  <c r="P31" i="84"/>
  <c r="Q10" i="84" s="1"/>
  <c r="C19" i="101"/>
  <c r="AI94" i="91"/>
  <c r="X85" i="91"/>
  <c r="X106" i="91" s="1"/>
  <c r="X133" i="91" s="1"/>
  <c r="X168" i="91" s="1"/>
  <c r="X177" i="91" s="1"/>
  <c r="C16" i="101"/>
  <c r="AI91" i="91"/>
  <c r="C87" i="80"/>
  <c r="H12" i="80"/>
  <c r="I12" i="80" s="1"/>
  <c r="M12" i="80"/>
  <c r="N12" i="80" s="1"/>
  <c r="C12" i="98"/>
  <c r="C12" i="87"/>
  <c r="P87" i="85"/>
  <c r="Q12" i="85" s="1"/>
  <c r="U12" i="85"/>
  <c r="V12" i="85" s="1"/>
  <c r="Z12" i="85"/>
  <c r="AA12" i="85" s="1"/>
  <c r="M14" i="74"/>
  <c r="N14" i="74" s="1"/>
  <c r="H14" i="74"/>
  <c r="I14" i="74" s="1"/>
  <c r="C89" i="74"/>
  <c r="Y85" i="91"/>
  <c r="Y106" i="91" s="1"/>
  <c r="Y133" i="91" s="1"/>
  <c r="Y168" i="91" s="1"/>
  <c r="Y177" i="91" s="1"/>
  <c r="U19" i="80"/>
  <c r="V19" i="80" s="1"/>
  <c r="P19" i="98"/>
  <c r="P19" i="87"/>
  <c r="Z19" i="80"/>
  <c r="AA19" i="80" s="1"/>
  <c r="P94" i="80"/>
  <c r="Q19" i="80" s="1"/>
  <c r="P10" i="82"/>
  <c r="P86" i="82"/>
  <c r="Q11" i="82" s="1"/>
  <c r="U11" i="82"/>
  <c r="V11" i="82" s="1"/>
  <c r="Z11" i="82"/>
  <c r="AA11" i="82" s="1"/>
  <c r="C86" i="75"/>
  <c r="M11" i="75"/>
  <c r="N11" i="75" s="1"/>
  <c r="H11" i="75"/>
  <c r="I11" i="75" s="1"/>
  <c r="C10" i="75"/>
  <c r="D18" i="85"/>
  <c r="P88" i="77"/>
  <c r="Q13" i="77" s="1"/>
  <c r="Z13" i="77"/>
  <c r="AA13" i="77" s="1"/>
  <c r="U13" i="77"/>
  <c r="V13" i="77" s="1"/>
  <c r="Z11" i="73"/>
  <c r="AA11" i="73" s="1"/>
  <c r="P10" i="73"/>
  <c r="U11" i="73"/>
  <c r="V11" i="73" s="1"/>
  <c r="P86" i="73"/>
  <c r="Q11" i="73" s="1"/>
  <c r="P13" i="101"/>
  <c r="AJ88" i="91"/>
  <c r="C17" i="101"/>
  <c r="AI92" i="91"/>
  <c r="C11" i="101"/>
  <c r="AI10" i="91"/>
  <c r="AI31" i="91" s="1"/>
  <c r="AI86" i="91"/>
  <c r="H15" i="74"/>
  <c r="I15" i="74" s="1"/>
  <c r="M15" i="74"/>
  <c r="N15" i="74" s="1"/>
  <c r="C90" i="74"/>
  <c r="D15" i="74" s="1"/>
  <c r="M13" i="77"/>
  <c r="N13" i="77" s="1"/>
  <c r="H13" i="77"/>
  <c r="I13" i="77" s="1"/>
  <c r="C88" i="77"/>
  <c r="D13" i="77" s="1"/>
  <c r="P86" i="86"/>
  <c r="Q11" i="86" s="1"/>
  <c r="U11" i="86"/>
  <c r="V11" i="86" s="1"/>
  <c r="Z11" i="86"/>
  <c r="AA11" i="86" s="1"/>
  <c r="P10" i="86"/>
  <c r="H10" i="84"/>
  <c r="I10" i="84" s="1"/>
  <c r="C31" i="84"/>
  <c r="M10" i="84"/>
  <c r="N10" i="84" s="1"/>
  <c r="M12" i="74"/>
  <c r="N12" i="74" s="1"/>
  <c r="H12" i="74"/>
  <c r="I12" i="74" s="1"/>
  <c r="C87" i="74"/>
  <c r="D12" i="74" s="1"/>
  <c r="P91" i="85"/>
  <c r="U16" i="85"/>
  <c r="V16" i="85" s="1"/>
  <c r="Z16" i="85"/>
  <c r="AA16" i="85" s="1"/>
  <c r="U15" i="77"/>
  <c r="V15" i="77" s="1"/>
  <c r="P90" i="77"/>
  <c r="Q15" i="77" s="1"/>
  <c r="Z15" i="77"/>
  <c r="AA15" i="77" s="1"/>
  <c r="M19" i="77"/>
  <c r="N19" i="77" s="1"/>
  <c r="H19" i="77"/>
  <c r="I19" i="77" s="1"/>
  <c r="C94" i="77"/>
  <c r="D19" i="77" s="1"/>
  <c r="P10" i="77"/>
  <c r="U11" i="77"/>
  <c r="V11" i="77" s="1"/>
  <c r="Z11" i="77"/>
  <c r="AA11" i="77" s="1"/>
  <c r="P86" i="77"/>
  <c r="Q11" i="77" s="1"/>
  <c r="P14" i="101"/>
  <c r="AJ89" i="91"/>
  <c r="C19" i="87"/>
  <c r="H19" i="80"/>
  <c r="I19" i="80" s="1"/>
  <c r="M19" i="80"/>
  <c r="N19" i="80" s="1"/>
  <c r="C19" i="98"/>
  <c r="C94" i="80"/>
  <c r="M18" i="80"/>
  <c r="N18" i="80" s="1"/>
  <c r="C18" i="98"/>
  <c r="H18" i="80"/>
  <c r="I18" i="80" s="1"/>
  <c r="C18" i="87"/>
  <c r="C93" i="80"/>
  <c r="D18" i="80" s="1"/>
  <c r="Z17" i="77"/>
  <c r="AA17" i="77" s="1"/>
  <c r="P92" i="77"/>
  <c r="Q17" i="77" s="1"/>
  <c r="U17" i="77"/>
  <c r="V17" i="77" s="1"/>
  <c r="C88" i="74"/>
  <c r="D13" i="74" s="1"/>
  <c r="M13" i="74"/>
  <c r="N13" i="74" s="1"/>
  <c r="H13" i="74"/>
  <c r="I13" i="74" s="1"/>
  <c r="D85" i="91"/>
  <c r="D106" i="91" s="1"/>
  <c r="D133" i="91" s="1"/>
  <c r="D168" i="91" s="1"/>
  <c r="D177" i="91" s="1"/>
  <c r="Q41" i="84"/>
  <c r="Q91" i="84"/>
  <c r="P205" i="84"/>
  <c r="U91" i="84"/>
  <c r="V91" i="84" s="1"/>
  <c r="Z91" i="84"/>
  <c r="AA91" i="84" s="1"/>
  <c r="Q66" i="84"/>
  <c r="P85" i="84"/>
  <c r="H16" i="83"/>
  <c r="I16" i="83" s="1"/>
  <c r="C91" i="83"/>
  <c r="M16" i="83"/>
  <c r="N16" i="83" s="1"/>
  <c r="M18" i="83"/>
  <c r="N18" i="83" s="1"/>
  <c r="H18" i="83"/>
  <c r="I18" i="83" s="1"/>
  <c r="C93" i="83"/>
  <c r="D18" i="83" s="1"/>
  <c r="M12" i="75"/>
  <c r="N12" i="75" s="1"/>
  <c r="C87" i="75"/>
  <c r="H12" i="75"/>
  <c r="I12" i="75" s="1"/>
  <c r="P92" i="72"/>
  <c r="U17" i="72"/>
  <c r="V17" i="72" s="1"/>
  <c r="Z17" i="72"/>
  <c r="AA17" i="72" s="1"/>
  <c r="M15" i="73"/>
  <c r="N15" i="73" s="1"/>
  <c r="C90" i="73"/>
  <c r="H15" i="73"/>
  <c r="I15" i="73" s="1"/>
  <c r="P88" i="73"/>
  <c r="Q13" i="73" s="1"/>
  <c r="U13" i="73"/>
  <c r="V13" i="73" s="1"/>
  <c r="Z13" i="73"/>
  <c r="AA13" i="73" s="1"/>
  <c r="C10" i="78"/>
  <c r="H11" i="78"/>
  <c r="I11" i="78" s="1"/>
  <c r="C86" i="78"/>
  <c r="D11" i="78" s="1"/>
  <c r="M11" i="78"/>
  <c r="N11" i="78" s="1"/>
  <c r="C87" i="73"/>
  <c r="M12" i="73"/>
  <c r="N12" i="73" s="1"/>
  <c r="H12" i="73"/>
  <c r="I12" i="73" s="1"/>
  <c r="C90" i="81"/>
  <c r="D15" i="81" s="1"/>
  <c r="M15" i="81"/>
  <c r="N15" i="81" s="1"/>
  <c r="H15" i="81"/>
  <c r="I15" i="81" s="1"/>
  <c r="AC85" i="91"/>
  <c r="AC106" i="91" s="1"/>
  <c r="AC133" i="91" s="1"/>
  <c r="AC168" i="91" s="1"/>
  <c r="AC177" i="91" s="1"/>
  <c r="P16" i="101"/>
  <c r="AJ91" i="91"/>
  <c r="U11" i="80"/>
  <c r="V11" i="80" s="1"/>
  <c r="P11" i="98"/>
  <c r="P10" i="80"/>
  <c r="P86" i="80"/>
  <c r="Z11" i="80"/>
  <c r="AA11" i="80" s="1"/>
  <c r="P11" i="87"/>
  <c r="C87" i="78"/>
  <c r="M12" i="78"/>
  <c r="N12" i="78" s="1"/>
  <c r="H12" i="78"/>
  <c r="I12" i="78" s="1"/>
  <c r="C87" i="86"/>
  <c r="D12" i="86" s="1"/>
  <c r="H12" i="86"/>
  <c r="I12" i="86" s="1"/>
  <c r="M12" i="86"/>
  <c r="N12" i="86" s="1"/>
  <c r="P90" i="83"/>
  <c r="U15" i="83"/>
  <c r="V15" i="83" s="1"/>
  <c r="Z15" i="83"/>
  <c r="AA15" i="83" s="1"/>
  <c r="P19" i="101"/>
  <c r="AJ94" i="91"/>
  <c r="P87" i="83"/>
  <c r="Q12" i="83" s="1"/>
  <c r="U12" i="83"/>
  <c r="V12" i="83" s="1"/>
  <c r="Z12" i="83"/>
  <c r="AA12" i="83" s="1"/>
  <c r="M13" i="83"/>
  <c r="N13" i="83" s="1"/>
  <c r="H13" i="83"/>
  <c r="I13" i="83" s="1"/>
  <c r="C88" i="83"/>
  <c r="D13" i="83" s="1"/>
  <c r="P12" i="98"/>
  <c r="Z12" i="80"/>
  <c r="AA12" i="80" s="1"/>
  <c r="P87" i="80"/>
  <c r="P12" i="87"/>
  <c r="U12" i="80"/>
  <c r="V12" i="80" s="1"/>
  <c r="H17" i="74"/>
  <c r="I17" i="74" s="1"/>
  <c r="C92" i="74"/>
  <c r="D17" i="74" s="1"/>
  <c r="M17" i="74"/>
  <c r="N17" i="74" s="1"/>
  <c r="H15" i="77"/>
  <c r="I15" i="77" s="1"/>
  <c r="C90" i="77"/>
  <c r="M15" i="77"/>
  <c r="N15" i="77" s="1"/>
  <c r="P85" i="91"/>
  <c r="P106" i="91" s="1"/>
  <c r="P133" i="91" s="1"/>
  <c r="P168" i="91" s="1"/>
  <c r="P177" i="91" s="1"/>
  <c r="Z12" i="72"/>
  <c r="AA12" i="72" s="1"/>
  <c r="P87" i="72"/>
  <c r="U12" i="72"/>
  <c r="V12" i="72" s="1"/>
  <c r="P93" i="83"/>
  <c r="U18" i="83"/>
  <c r="V18" i="83" s="1"/>
  <c r="Z18" i="83"/>
  <c r="AA18" i="83" s="1"/>
  <c r="P88" i="85"/>
  <c r="Q13" i="85" s="1"/>
  <c r="Z13" i="85"/>
  <c r="AA13" i="85" s="1"/>
  <c r="U13" i="85"/>
  <c r="V13" i="85" s="1"/>
  <c r="M14" i="77"/>
  <c r="N14" i="77" s="1"/>
  <c r="C89" i="77"/>
  <c r="H14" i="77"/>
  <c r="I14" i="77" s="1"/>
  <c r="P87" i="78"/>
  <c r="Q12" i="78" s="1"/>
  <c r="Z12" i="78"/>
  <c r="AA12" i="78" s="1"/>
  <c r="U12" i="78"/>
  <c r="V12" i="78" s="1"/>
  <c r="U14" i="77"/>
  <c r="V14" i="77" s="1"/>
  <c r="Z14" i="77"/>
  <c r="AA14" i="77" s="1"/>
  <c r="P89" i="77"/>
  <c r="Q14" i="77" s="1"/>
  <c r="P17" i="101"/>
  <c r="AJ92" i="91"/>
  <c r="P87" i="74"/>
  <c r="Q12" i="74" s="1"/>
  <c r="Z12" i="74"/>
  <c r="AA12" i="74" s="1"/>
  <c r="U12" i="74"/>
  <c r="V12" i="74" s="1"/>
  <c r="D66" i="84"/>
  <c r="M91" i="84"/>
  <c r="N91" i="84" s="1"/>
  <c r="D91" i="84"/>
  <c r="H91" i="84"/>
  <c r="I91" i="84" s="1"/>
  <c r="C205" i="84"/>
  <c r="D41" i="84"/>
  <c r="C85" i="84"/>
  <c r="U17" i="80"/>
  <c r="V17" i="80" s="1"/>
  <c r="P17" i="98"/>
  <c r="Z17" i="80"/>
  <c r="AA17" i="80" s="1"/>
  <c r="P92" i="80"/>
  <c r="Q17" i="80" s="1"/>
  <c r="P17" i="87"/>
  <c r="P87" i="81"/>
  <c r="Q12" i="81" s="1"/>
  <c r="U12" i="81"/>
  <c r="V12" i="81" s="1"/>
  <c r="Z12" i="81"/>
  <c r="AA12" i="81" s="1"/>
  <c r="U15" i="72"/>
  <c r="V15" i="72" s="1"/>
  <c r="P90" i="72"/>
  <c r="Q15" i="72" s="1"/>
  <c r="Z15" i="72"/>
  <c r="AA15" i="72" s="1"/>
  <c r="H12" i="77"/>
  <c r="I12" i="77" s="1"/>
  <c r="C87" i="77"/>
  <c r="D12" i="77" s="1"/>
  <c r="M12" i="77"/>
  <c r="N12" i="77" s="1"/>
  <c r="P92" i="85"/>
  <c r="Q17" i="85" s="1"/>
  <c r="U17" i="85"/>
  <c r="V17" i="85" s="1"/>
  <c r="Z17" i="85"/>
  <c r="AA17" i="85" s="1"/>
  <c r="H13" i="86"/>
  <c r="I13" i="86" s="1"/>
  <c r="M13" i="86"/>
  <c r="N13" i="86" s="1"/>
  <c r="C88" i="86"/>
  <c r="D13" i="86" s="1"/>
  <c r="C86" i="83"/>
  <c r="D11" i="83" s="1"/>
  <c r="H11" i="83"/>
  <c r="I11" i="83" s="1"/>
  <c r="C10" i="83"/>
  <c r="M11" i="83"/>
  <c r="N11" i="83" s="1"/>
  <c r="Q93" i="77"/>
  <c r="Q43" i="77"/>
  <c r="P207" i="77"/>
  <c r="Q68" i="77"/>
  <c r="Z93" i="77"/>
  <c r="AA93" i="77" s="1"/>
  <c r="U93" i="77"/>
  <c r="V93" i="77" s="1"/>
  <c r="P87" i="77"/>
  <c r="U12" i="77"/>
  <c r="V12" i="77" s="1"/>
  <c r="Z12" i="77"/>
  <c r="AA12" i="77" s="1"/>
  <c r="P18" i="101"/>
  <c r="AJ93" i="91"/>
  <c r="Z16" i="83"/>
  <c r="AA16" i="83" s="1"/>
  <c r="P91" i="83"/>
  <c r="Q16" i="83" s="1"/>
  <c r="U16" i="83"/>
  <c r="V16" i="83" s="1"/>
  <c r="P88" i="86"/>
  <c r="Q13" i="86" s="1"/>
  <c r="U13" i="86"/>
  <c r="V13" i="86" s="1"/>
  <c r="Z13" i="86"/>
  <c r="AA13" i="86" s="1"/>
  <c r="D93" i="77"/>
  <c r="M93" i="77"/>
  <c r="N93" i="77" s="1"/>
  <c r="H93" i="77"/>
  <c r="I93" i="77" s="1"/>
  <c r="C207" i="77"/>
  <c r="D43" i="77"/>
  <c r="D68" i="77"/>
  <c r="P86" i="75"/>
  <c r="Q11" i="75" s="1"/>
  <c r="U11" i="75"/>
  <c r="V11" i="75" s="1"/>
  <c r="Z11" i="75"/>
  <c r="AA11" i="75" s="1"/>
  <c r="P10" i="75"/>
  <c r="P94" i="77"/>
  <c r="Q19" i="77" s="1"/>
  <c r="U19" i="77"/>
  <c r="V19" i="77" s="1"/>
  <c r="Z19" i="77"/>
  <c r="AA19" i="77" s="1"/>
  <c r="P13" i="98"/>
  <c r="P13" i="87"/>
  <c r="U13" i="80"/>
  <c r="V13" i="80" s="1"/>
  <c r="Z13" i="80"/>
  <c r="AA13" i="80" s="1"/>
  <c r="P88" i="80"/>
  <c r="M13" i="85"/>
  <c r="N13" i="85" s="1"/>
  <c r="H13" i="85"/>
  <c r="I13" i="85" s="1"/>
  <c r="C88" i="85"/>
  <c r="D13" i="85" s="1"/>
  <c r="H17" i="80"/>
  <c r="I17" i="80" s="1"/>
  <c r="C17" i="98"/>
  <c r="M17" i="80"/>
  <c r="N17" i="80" s="1"/>
  <c r="C92" i="80"/>
  <c r="C17" i="87"/>
  <c r="Z11" i="85"/>
  <c r="AA11" i="85" s="1"/>
  <c r="P10" i="85"/>
  <c r="P86" i="85"/>
  <c r="Q11" i="85" s="1"/>
  <c r="U11" i="85"/>
  <c r="V11" i="85" s="1"/>
  <c r="C86" i="85"/>
  <c r="H11" i="85"/>
  <c r="I11" i="85" s="1"/>
  <c r="M11" i="85"/>
  <c r="N11" i="85" s="1"/>
  <c r="C10" i="85"/>
  <c r="P12" i="101"/>
  <c r="AJ87" i="91"/>
  <c r="H14" i="72"/>
  <c r="I14" i="72" s="1"/>
  <c r="M14" i="72"/>
  <c r="N14" i="72" s="1"/>
  <c r="C89" i="72"/>
  <c r="D14" i="72" s="1"/>
  <c r="U85" i="91"/>
  <c r="U106" i="91" s="1"/>
  <c r="U133" i="91" s="1"/>
  <c r="U168" i="91" s="1"/>
  <c r="U177" i="91" s="1"/>
  <c r="P90" i="73"/>
  <c r="Q15" i="73" s="1"/>
  <c r="U15" i="73"/>
  <c r="V15" i="73" s="1"/>
  <c r="Z15" i="73"/>
  <c r="AA15" i="73" s="1"/>
  <c r="U17" i="74"/>
  <c r="V17" i="74" s="1"/>
  <c r="Z17" i="74"/>
  <c r="AA17" i="74" s="1"/>
  <c r="P92" i="74"/>
  <c r="Q17" i="74" s="1"/>
  <c r="M12" i="83"/>
  <c r="N12" i="83" s="1"/>
  <c r="C87" i="83"/>
  <c r="D12" i="83" s="1"/>
  <c r="H12" i="83"/>
  <c r="I12" i="83" s="1"/>
  <c r="C10" i="82"/>
  <c r="M11" i="82"/>
  <c r="N11" i="82" s="1"/>
  <c r="H11" i="82"/>
  <c r="I11" i="82" s="1"/>
  <c r="C86" i="82"/>
  <c r="D11" i="82" s="1"/>
  <c r="H13" i="72"/>
  <c r="I13" i="72" s="1"/>
  <c r="C88" i="72"/>
  <c r="D13" i="72" s="1"/>
  <c r="M13" i="72"/>
  <c r="N13" i="72" s="1"/>
  <c r="C88" i="78"/>
  <c r="D13" i="78" s="1"/>
  <c r="H13" i="78"/>
  <c r="I13" i="78" s="1"/>
  <c r="M13" i="78"/>
  <c r="N13" i="78" s="1"/>
  <c r="M16" i="85"/>
  <c r="N16" i="85" s="1"/>
  <c r="H16" i="85"/>
  <c r="I16" i="85" s="1"/>
  <c r="C91" i="85"/>
  <c r="D16" i="85" s="1"/>
  <c r="H17" i="73"/>
  <c r="I17" i="73" s="1"/>
  <c r="M17" i="73"/>
  <c r="N17" i="73" s="1"/>
  <c r="C92" i="73"/>
  <c r="D17" i="73" s="1"/>
  <c r="P88" i="82"/>
  <c r="U13" i="82"/>
  <c r="V13" i="82" s="1"/>
  <c r="Z13" i="82"/>
  <c r="AA13" i="82" s="1"/>
  <c r="M13" i="81"/>
  <c r="N13" i="81" s="1"/>
  <c r="H13" i="81"/>
  <c r="I13" i="81" s="1"/>
  <c r="C88" i="81"/>
  <c r="D13" i="81" s="1"/>
  <c r="C18" i="101"/>
  <c r="AI93" i="91"/>
  <c r="H17" i="83"/>
  <c r="I17" i="83" s="1"/>
  <c r="C92" i="83"/>
  <c r="M17" i="83"/>
  <c r="N17" i="83" s="1"/>
  <c r="C88" i="82"/>
  <c r="D13" i="82" s="1"/>
  <c r="H13" i="82"/>
  <c r="I13" i="82" s="1"/>
  <c r="M13" i="82"/>
  <c r="N13" i="82" s="1"/>
  <c r="C88" i="73"/>
  <c r="D13" i="73" s="1"/>
  <c r="H13" i="73"/>
  <c r="I13" i="73" s="1"/>
  <c r="M13" i="73"/>
  <c r="N13" i="73" s="1"/>
  <c r="P10" i="81"/>
  <c r="P86" i="81"/>
  <c r="Q11" i="81" s="1"/>
  <c r="U11" i="81"/>
  <c r="V11" i="81" s="1"/>
  <c r="Z11" i="81"/>
  <c r="AA11" i="81" s="1"/>
  <c r="C10" i="81"/>
  <c r="M11" i="81"/>
  <c r="N11" i="81" s="1"/>
  <c r="H11" i="81"/>
  <c r="I11" i="81" s="1"/>
  <c r="C86" i="81"/>
  <c r="D11" i="81" s="1"/>
  <c r="C13" i="101"/>
  <c r="AI88" i="91"/>
  <c r="P15" i="87"/>
  <c r="P90" i="80"/>
  <c r="Z15" i="80"/>
  <c r="AA15" i="80" s="1"/>
  <c r="P15" i="98"/>
  <c r="U15" i="80"/>
  <c r="V15" i="80" s="1"/>
  <c r="C10" i="72"/>
  <c r="M11" i="72"/>
  <c r="N11" i="72" s="1"/>
  <c r="H11" i="72"/>
  <c r="I11" i="72" s="1"/>
  <c r="C86" i="72"/>
  <c r="C10" i="80"/>
  <c r="H11" i="80"/>
  <c r="I11" i="80" s="1"/>
  <c r="C11" i="87"/>
  <c r="C86" i="80"/>
  <c r="D11" i="80" s="1"/>
  <c r="M11" i="80"/>
  <c r="N11" i="80" s="1"/>
  <c r="C11" i="98"/>
  <c r="M12" i="72"/>
  <c r="N12" i="72" s="1"/>
  <c r="C87" i="72"/>
  <c r="H12" i="72"/>
  <c r="I12" i="72" s="1"/>
  <c r="Z12" i="73"/>
  <c r="AA12" i="73" s="1"/>
  <c r="P87" i="73"/>
  <c r="Q12" i="73" s="1"/>
  <c r="U12" i="73"/>
  <c r="V12" i="73" s="1"/>
  <c r="M15" i="80"/>
  <c r="N15" i="80" s="1"/>
  <c r="H15" i="80"/>
  <c r="I15" i="80" s="1"/>
  <c r="C90" i="80"/>
  <c r="C15" i="87"/>
  <c r="C15" i="98"/>
  <c r="H14" i="75"/>
  <c r="I14" i="75" s="1"/>
  <c r="M14" i="75"/>
  <c r="N14" i="75" s="1"/>
  <c r="C89" i="75"/>
  <c r="D14" i="75" s="1"/>
  <c r="V85" i="91"/>
  <c r="V106" i="91" s="1"/>
  <c r="V133" i="91" s="1"/>
  <c r="V168" i="91" s="1"/>
  <c r="V177" i="91" s="1"/>
  <c r="P87" i="82"/>
  <c r="Q12" i="82" s="1"/>
  <c r="U12" i="82"/>
  <c r="V12" i="82" s="1"/>
  <c r="Z12" i="82"/>
  <c r="AA12" i="82" s="1"/>
  <c r="P11" i="101"/>
  <c r="AJ86" i="91"/>
  <c r="AJ10" i="91"/>
  <c r="AJ31" i="91" s="1"/>
  <c r="AF85" i="91"/>
  <c r="AF106" i="91" s="1"/>
  <c r="AF133" i="91" s="1"/>
  <c r="AF168" i="91" s="1"/>
  <c r="AF177" i="91" s="1"/>
  <c r="U93" i="85"/>
  <c r="V93" i="85" s="1"/>
  <c r="Z93" i="85"/>
  <c r="AA93" i="85" s="1"/>
  <c r="Q43" i="85"/>
  <c r="P207" i="85"/>
  <c r="Q93" i="85"/>
  <c r="Q68" i="85"/>
  <c r="C87" i="81"/>
  <c r="M12" i="81"/>
  <c r="N12" i="81" s="1"/>
  <c r="H12" i="81"/>
  <c r="I12" i="81" s="1"/>
  <c r="P89" i="74"/>
  <c r="Q14" i="74" s="1"/>
  <c r="U14" i="74"/>
  <c r="V14" i="74" s="1"/>
  <c r="Z14" i="74"/>
  <c r="AA14" i="74" s="1"/>
  <c r="U11" i="83"/>
  <c r="V11" i="83" s="1"/>
  <c r="Z11" i="83"/>
  <c r="AA11" i="83" s="1"/>
  <c r="P86" i="83"/>
  <c r="Q11" i="83" s="1"/>
  <c r="P10" i="83"/>
  <c r="C87" i="85"/>
  <c r="D12" i="85" s="1"/>
  <c r="H12" i="85"/>
  <c r="I12" i="85" s="1"/>
  <c r="M12" i="85"/>
  <c r="N12" i="85" s="1"/>
  <c r="D17" i="85"/>
  <c r="H92" i="85"/>
  <c r="I92" i="85" s="1"/>
  <c r="M92" i="85"/>
  <c r="N92" i="85" s="1"/>
  <c r="D67" i="85"/>
  <c r="C206" i="85"/>
  <c r="D92" i="85"/>
  <c r="D42" i="85"/>
  <c r="P15" i="101"/>
  <c r="AJ90" i="91"/>
  <c r="C14" i="101"/>
  <c r="AI89" i="91"/>
  <c r="P10" i="74"/>
  <c r="Z11" i="74"/>
  <c r="AA11" i="74" s="1"/>
  <c r="P86" i="74"/>
  <c r="U11" i="74"/>
  <c r="V11" i="74" s="1"/>
  <c r="P88" i="74"/>
  <c r="U13" i="74"/>
  <c r="V13" i="74" s="1"/>
  <c r="Z13" i="74"/>
  <c r="AA13" i="74" s="1"/>
  <c r="D85" i="79" l="1"/>
  <c r="H220" i="46"/>
  <c r="I220" i="46" s="1"/>
  <c r="M220" i="46"/>
  <c r="N220" i="46" s="1"/>
  <c r="H56" i="74"/>
  <c r="I56" i="74" s="1"/>
  <c r="C193" i="74"/>
  <c r="D45" i="74"/>
  <c r="M56" i="74"/>
  <c r="N56" i="74" s="1"/>
  <c r="H34" i="46"/>
  <c r="I34" i="46" s="1"/>
  <c r="M34" i="46"/>
  <c r="N34" i="46" s="1"/>
  <c r="Z193" i="78"/>
  <c r="AA193" i="78" s="1"/>
  <c r="U193" i="78"/>
  <c r="V193" i="78" s="1"/>
  <c r="Q35" i="77"/>
  <c r="U56" i="77"/>
  <c r="V56" i="77" s="1"/>
  <c r="Z56" i="77"/>
  <c r="AA56" i="77" s="1"/>
  <c r="Q45" i="77"/>
  <c r="C37" i="46"/>
  <c r="P193" i="77"/>
  <c r="C56" i="87"/>
  <c r="H35" i="87"/>
  <c r="I35" i="87" s="1"/>
  <c r="M35" i="87"/>
  <c r="N35" i="87" s="1"/>
  <c r="C56" i="82"/>
  <c r="M35" i="82"/>
  <c r="N35" i="82" s="1"/>
  <c r="H35" i="82"/>
  <c r="I35" i="82" s="1"/>
  <c r="Z193" i="75"/>
  <c r="AA193" i="75" s="1"/>
  <c r="U193" i="75"/>
  <c r="V193" i="75" s="1"/>
  <c r="C193" i="83"/>
  <c r="D45" i="83"/>
  <c r="M56" i="83"/>
  <c r="N56" i="83" s="1"/>
  <c r="H56" i="83"/>
  <c r="I56" i="83" s="1"/>
  <c r="U193" i="74"/>
  <c r="V193" i="74" s="1"/>
  <c r="Z193" i="74"/>
  <c r="AA193" i="74" s="1"/>
  <c r="M35" i="98"/>
  <c r="N35" i="98" s="1"/>
  <c r="C56" i="98"/>
  <c r="D35" i="98" s="1"/>
  <c r="H35" i="98"/>
  <c r="I35" i="98" s="1"/>
  <c r="H193" i="75"/>
  <c r="I193" i="75" s="1"/>
  <c r="M193" i="75"/>
  <c r="N193" i="75" s="1"/>
  <c r="D35" i="77"/>
  <c r="D45" i="77"/>
  <c r="M56" i="77"/>
  <c r="N56" i="77" s="1"/>
  <c r="H56" i="77"/>
  <c r="I56" i="77" s="1"/>
  <c r="C193" i="77"/>
  <c r="Q35" i="72"/>
  <c r="Z56" i="72"/>
  <c r="AA56" i="72" s="1"/>
  <c r="C32" i="46"/>
  <c r="Q45" i="72"/>
  <c r="P193" i="72"/>
  <c r="U56" i="72"/>
  <c r="V56" i="72" s="1"/>
  <c r="H39" i="46"/>
  <c r="I39" i="46" s="1"/>
  <c r="M39" i="46"/>
  <c r="N39" i="46" s="1"/>
  <c r="C81" i="46"/>
  <c r="D39" i="46"/>
  <c r="U193" i="85"/>
  <c r="V193" i="85" s="1"/>
  <c r="Z193" i="85"/>
  <c r="AA193" i="85" s="1"/>
  <c r="D35" i="81"/>
  <c r="M56" i="81"/>
  <c r="N56" i="81" s="1"/>
  <c r="H56" i="81"/>
  <c r="I56" i="81" s="1"/>
  <c r="D45" i="81"/>
  <c r="C193" i="81"/>
  <c r="H193" i="79"/>
  <c r="I193" i="79" s="1"/>
  <c r="M193" i="79"/>
  <c r="N193" i="79" s="1"/>
  <c r="C196" i="79"/>
  <c r="D193" i="79" s="1"/>
  <c r="Z35" i="82"/>
  <c r="AA35" i="82" s="1"/>
  <c r="P56" i="82"/>
  <c r="U35" i="82"/>
  <c r="V35" i="82" s="1"/>
  <c r="Q35" i="81"/>
  <c r="Z56" i="81"/>
  <c r="AA56" i="81" s="1"/>
  <c r="P193" i="81"/>
  <c r="C41" i="46"/>
  <c r="Q45" i="81"/>
  <c r="U56" i="81"/>
  <c r="V56" i="81" s="1"/>
  <c r="C193" i="80"/>
  <c r="M56" i="80"/>
  <c r="N56" i="80" s="1"/>
  <c r="D45" i="80"/>
  <c r="H56" i="80"/>
  <c r="I56" i="80" s="1"/>
  <c r="Q35" i="80"/>
  <c r="Q45" i="80"/>
  <c r="C40" i="46"/>
  <c r="U56" i="80"/>
  <c r="V56" i="80" s="1"/>
  <c r="P193" i="80"/>
  <c r="Z56" i="80"/>
  <c r="AA56" i="80" s="1"/>
  <c r="U193" i="73"/>
  <c r="V193" i="73" s="1"/>
  <c r="Z193" i="73"/>
  <c r="AA193" i="73" s="1"/>
  <c r="C193" i="72"/>
  <c r="D45" i="72"/>
  <c r="H56" i="72"/>
  <c r="I56" i="72" s="1"/>
  <c r="M56" i="72"/>
  <c r="N56" i="72" s="1"/>
  <c r="Q35" i="83"/>
  <c r="Q45" i="83"/>
  <c r="U56" i="83"/>
  <c r="V56" i="83" s="1"/>
  <c r="Z56" i="83"/>
  <c r="AA56" i="83" s="1"/>
  <c r="C43" i="46"/>
  <c r="P193" i="83"/>
  <c r="M35" i="46"/>
  <c r="N35" i="46" s="1"/>
  <c r="H35" i="46"/>
  <c r="I35" i="46" s="1"/>
  <c r="H38" i="46"/>
  <c r="I38" i="46" s="1"/>
  <c r="M38" i="46"/>
  <c r="N38" i="46" s="1"/>
  <c r="C56" i="101"/>
  <c r="D35" i="101" s="1"/>
  <c r="H35" i="101"/>
  <c r="I35" i="101" s="1"/>
  <c r="M35" i="101"/>
  <c r="N35" i="101" s="1"/>
  <c r="Z35" i="87"/>
  <c r="AA35" i="87" s="1"/>
  <c r="P56" i="87"/>
  <c r="U35" i="87"/>
  <c r="V35" i="87" s="1"/>
  <c r="P56" i="101"/>
  <c r="Q35" i="101" s="1"/>
  <c r="U35" i="101"/>
  <c r="V35" i="101" s="1"/>
  <c r="Z35" i="101"/>
  <c r="AA35" i="101" s="1"/>
  <c r="H33" i="46"/>
  <c r="I33" i="46" s="1"/>
  <c r="M33" i="46"/>
  <c r="N33" i="46" s="1"/>
  <c r="M193" i="73"/>
  <c r="N193" i="73" s="1"/>
  <c r="H193" i="73"/>
  <c r="I193" i="73" s="1"/>
  <c r="D202" i="79"/>
  <c r="D208" i="79"/>
  <c r="D206" i="79"/>
  <c r="D207" i="79"/>
  <c r="D217" i="79"/>
  <c r="D201" i="79"/>
  <c r="D226" i="79"/>
  <c r="D228" i="79"/>
  <c r="D203" i="79"/>
  <c r="D220" i="79"/>
  <c r="M210" i="79"/>
  <c r="N210" i="79" s="1"/>
  <c r="D222" i="79"/>
  <c r="D219" i="79"/>
  <c r="D204" i="79"/>
  <c r="D216" i="79"/>
  <c r="D224" i="79"/>
  <c r="H210" i="79"/>
  <c r="I210" i="79" s="1"/>
  <c r="D214" i="79"/>
  <c r="D223" i="79"/>
  <c r="D215" i="79"/>
  <c r="D205" i="79"/>
  <c r="D221" i="79"/>
  <c r="D218" i="79"/>
  <c r="D225" i="79"/>
  <c r="D210" i="79"/>
  <c r="H193" i="78"/>
  <c r="I193" i="78" s="1"/>
  <c r="M193" i="78"/>
  <c r="N193" i="78" s="1"/>
  <c r="M193" i="85"/>
  <c r="N193" i="85" s="1"/>
  <c r="H193" i="85"/>
  <c r="I193" i="85" s="1"/>
  <c r="Z35" i="98"/>
  <c r="AA35" i="98" s="1"/>
  <c r="U35" i="98"/>
  <c r="V35" i="98" s="1"/>
  <c r="P56" i="98"/>
  <c r="H45" i="46"/>
  <c r="I45" i="46" s="1"/>
  <c r="M45" i="46"/>
  <c r="N45" i="46" s="1"/>
  <c r="D31" i="79"/>
  <c r="D165" i="79"/>
  <c r="D173" i="79"/>
  <c r="D172" i="79"/>
  <c r="D142" i="79"/>
  <c r="D141" i="79"/>
  <c r="D162" i="79"/>
  <c r="D145" i="79"/>
  <c r="C133" i="79"/>
  <c r="D133" i="79" s="1"/>
  <c r="D158" i="79"/>
  <c r="D175" i="79"/>
  <c r="D150" i="79"/>
  <c r="D139" i="79"/>
  <c r="D174" i="79"/>
  <c r="D106" i="79"/>
  <c r="D164" i="79"/>
  <c r="D154" i="79"/>
  <c r="D146" i="79"/>
  <c r="D144" i="79"/>
  <c r="D157" i="79"/>
  <c r="D147" i="79"/>
  <c r="D161" i="79"/>
  <c r="D138" i="79"/>
  <c r="D153" i="79"/>
  <c r="D166" i="79"/>
  <c r="H106" i="79"/>
  <c r="I106" i="79" s="1"/>
  <c r="D143" i="79"/>
  <c r="D149" i="79"/>
  <c r="D148" i="79"/>
  <c r="D131" i="79"/>
  <c r="D155" i="79"/>
  <c r="D163" i="79"/>
  <c r="D81" i="79"/>
  <c r="D156" i="79"/>
  <c r="D95" i="79"/>
  <c r="M106" i="79"/>
  <c r="N106" i="79" s="1"/>
  <c r="D140" i="79"/>
  <c r="C232" i="79"/>
  <c r="M207" i="77"/>
  <c r="N207" i="77" s="1"/>
  <c r="H207" i="77"/>
  <c r="I207" i="77" s="1"/>
  <c r="U87" i="81"/>
  <c r="V87" i="81" s="1"/>
  <c r="Z87" i="81"/>
  <c r="AA87" i="81" s="1"/>
  <c r="Q62" i="81"/>
  <c r="P201" i="81"/>
  <c r="Q37" i="81"/>
  <c r="Q87" i="81"/>
  <c r="Z89" i="77"/>
  <c r="AA89" i="77" s="1"/>
  <c r="Q39" i="77"/>
  <c r="P203" i="77"/>
  <c r="Q89" i="77"/>
  <c r="Q64" i="77"/>
  <c r="U89" i="77"/>
  <c r="V89" i="77" s="1"/>
  <c r="D40" i="77"/>
  <c r="H90" i="77"/>
  <c r="I90" i="77" s="1"/>
  <c r="C204" i="77"/>
  <c r="M90" i="77"/>
  <c r="N90" i="77" s="1"/>
  <c r="D65" i="77"/>
  <c r="D90" i="77"/>
  <c r="P87" i="87"/>
  <c r="U12" i="87"/>
  <c r="V12" i="87" s="1"/>
  <c r="Z12" i="87"/>
  <c r="AA12" i="87" s="1"/>
  <c r="Z205" i="84"/>
  <c r="AA205" i="84" s="1"/>
  <c r="U205" i="84"/>
  <c r="V205" i="84" s="1"/>
  <c r="P210" i="84"/>
  <c r="M18" i="98"/>
  <c r="N18" i="98" s="1"/>
  <c r="C93" i="98"/>
  <c r="H18" i="98"/>
  <c r="I18" i="98" s="1"/>
  <c r="P89" i="101"/>
  <c r="Q14" i="101" s="1"/>
  <c r="U14" i="101"/>
  <c r="V14" i="101" s="1"/>
  <c r="Z14" i="101"/>
  <c r="AA14" i="101" s="1"/>
  <c r="D20" i="84"/>
  <c r="C192" i="84"/>
  <c r="H31" i="84"/>
  <c r="I31" i="84" s="1"/>
  <c r="M31" i="84"/>
  <c r="N31" i="84" s="1"/>
  <c r="D17" i="77"/>
  <c r="H92" i="77"/>
  <c r="I92" i="77" s="1"/>
  <c r="D42" i="77"/>
  <c r="D67" i="77"/>
  <c r="M92" i="77"/>
  <c r="N92" i="77" s="1"/>
  <c r="C206" i="77"/>
  <c r="D92" i="77"/>
  <c r="U18" i="87"/>
  <c r="V18" i="87" s="1"/>
  <c r="P93" i="87"/>
  <c r="Q18" i="87" s="1"/>
  <c r="Z18" i="87"/>
  <c r="AA18" i="87" s="1"/>
  <c r="Q38" i="78"/>
  <c r="Q88" i="78"/>
  <c r="Z88" i="78"/>
  <c r="AA88" i="78" s="1"/>
  <c r="P202" i="78"/>
  <c r="U88" i="78"/>
  <c r="V88" i="78" s="1"/>
  <c r="Q63" i="78"/>
  <c r="P201" i="86"/>
  <c r="U87" i="86"/>
  <c r="V87" i="86" s="1"/>
  <c r="Z87" i="86"/>
  <c r="AA87" i="86" s="1"/>
  <c r="Q37" i="86"/>
  <c r="Q62" i="86"/>
  <c r="Q87" i="86"/>
  <c r="D37" i="82"/>
  <c r="M87" i="82"/>
  <c r="N87" i="82" s="1"/>
  <c r="D87" i="82"/>
  <c r="C201" i="82"/>
  <c r="H87" i="82"/>
  <c r="I87" i="82" s="1"/>
  <c r="D62" i="82"/>
  <c r="C87" i="101"/>
  <c r="H12" i="101"/>
  <c r="I12" i="101" s="1"/>
  <c r="M12" i="101"/>
  <c r="N12" i="101" s="1"/>
  <c r="D18" i="74"/>
  <c r="M93" i="74"/>
  <c r="N93" i="74" s="1"/>
  <c r="H93" i="74"/>
  <c r="I93" i="74" s="1"/>
  <c r="C207" i="74"/>
  <c r="D93" i="74"/>
  <c r="D68" i="74"/>
  <c r="D43" i="74"/>
  <c r="C31" i="81"/>
  <c r="D10" i="81" s="1"/>
  <c r="H10" i="81"/>
  <c r="I10" i="81" s="1"/>
  <c r="M10" i="81"/>
  <c r="N10" i="81" s="1"/>
  <c r="D41" i="85"/>
  <c r="M91" i="85"/>
  <c r="N91" i="85" s="1"/>
  <c r="H91" i="85"/>
  <c r="I91" i="85" s="1"/>
  <c r="D91" i="85"/>
  <c r="C205" i="85"/>
  <c r="D66" i="85"/>
  <c r="Q11" i="78"/>
  <c r="U86" i="78"/>
  <c r="V86" i="78" s="1"/>
  <c r="Q36" i="78"/>
  <c r="P200" i="78"/>
  <c r="Z86" i="78"/>
  <c r="AA86" i="78" s="1"/>
  <c r="Q86" i="78"/>
  <c r="Q61" i="78"/>
  <c r="P85" i="78"/>
  <c r="D42" i="80"/>
  <c r="H92" i="80"/>
  <c r="I92" i="80" s="1"/>
  <c r="C206" i="80"/>
  <c r="D67" i="80"/>
  <c r="M92" i="80"/>
  <c r="N92" i="80" s="1"/>
  <c r="D92" i="80"/>
  <c r="Q40" i="80"/>
  <c r="P204" i="80"/>
  <c r="Q65" i="80"/>
  <c r="Q90" i="80"/>
  <c r="Z90" i="80"/>
  <c r="AA90" i="80" s="1"/>
  <c r="U90" i="80"/>
  <c r="V90" i="80" s="1"/>
  <c r="D92" i="83"/>
  <c r="D42" i="83"/>
  <c r="H92" i="83"/>
  <c r="I92" i="83" s="1"/>
  <c r="D67" i="83"/>
  <c r="C206" i="83"/>
  <c r="M92" i="83"/>
  <c r="N92" i="83" s="1"/>
  <c r="H205" i="84"/>
  <c r="I205" i="84" s="1"/>
  <c r="M205" i="84"/>
  <c r="N205" i="84" s="1"/>
  <c r="C210" i="84"/>
  <c r="Q18" i="83"/>
  <c r="Z93" i="83"/>
  <c r="AA93" i="83" s="1"/>
  <c r="Q43" i="83"/>
  <c r="U93" i="83"/>
  <c r="V93" i="83" s="1"/>
  <c r="Q68" i="83"/>
  <c r="P207" i="83"/>
  <c r="Q93" i="83"/>
  <c r="Q87" i="80"/>
  <c r="U87" i="80"/>
  <c r="V87" i="80" s="1"/>
  <c r="Q62" i="80"/>
  <c r="P201" i="80"/>
  <c r="Q37" i="80"/>
  <c r="Z87" i="80"/>
  <c r="AA87" i="80" s="1"/>
  <c r="D12" i="73"/>
  <c r="C201" i="73"/>
  <c r="M87" i="73"/>
  <c r="N87" i="73" s="1"/>
  <c r="D62" i="73"/>
  <c r="H87" i="73"/>
  <c r="I87" i="73" s="1"/>
  <c r="D37" i="73"/>
  <c r="D87" i="73"/>
  <c r="P31" i="86"/>
  <c r="Q10" i="86" s="1"/>
  <c r="Z10" i="86"/>
  <c r="AA10" i="86" s="1"/>
  <c r="U10" i="86"/>
  <c r="V10" i="86" s="1"/>
  <c r="C92" i="101"/>
  <c r="H17" i="101"/>
  <c r="I17" i="101" s="1"/>
  <c r="M17" i="101"/>
  <c r="N17" i="101" s="1"/>
  <c r="H10" i="86"/>
  <c r="I10" i="86" s="1"/>
  <c r="M10" i="86"/>
  <c r="N10" i="86" s="1"/>
  <c r="C31" i="86"/>
  <c r="D10" i="86" s="1"/>
  <c r="AJ85" i="91"/>
  <c r="AJ106" i="91" s="1"/>
  <c r="AJ133" i="91" s="1"/>
  <c r="AJ168" i="91" s="1"/>
  <c r="AJ177" i="91" s="1"/>
  <c r="H89" i="75"/>
  <c r="I89" i="75" s="1"/>
  <c r="D64" i="75"/>
  <c r="C203" i="75"/>
  <c r="M89" i="75"/>
  <c r="N89" i="75" s="1"/>
  <c r="D39" i="75"/>
  <c r="D89" i="75"/>
  <c r="U15" i="87"/>
  <c r="V15" i="87" s="1"/>
  <c r="Z15" i="87"/>
  <c r="AA15" i="87" s="1"/>
  <c r="P90" i="87"/>
  <c r="Q15" i="87" s="1"/>
  <c r="H88" i="73"/>
  <c r="I88" i="73" s="1"/>
  <c r="D88" i="73"/>
  <c r="M88" i="73"/>
  <c r="N88" i="73" s="1"/>
  <c r="C202" i="73"/>
  <c r="D63" i="73"/>
  <c r="D38" i="73"/>
  <c r="M88" i="72"/>
  <c r="N88" i="72" s="1"/>
  <c r="D88" i="72"/>
  <c r="D63" i="72"/>
  <c r="H88" i="72"/>
  <c r="I88" i="72" s="1"/>
  <c r="D38" i="72"/>
  <c r="C202" i="72"/>
  <c r="H17" i="98"/>
  <c r="I17" i="98" s="1"/>
  <c r="M17" i="98"/>
  <c r="N17" i="98" s="1"/>
  <c r="C92" i="98"/>
  <c r="D17" i="98" s="1"/>
  <c r="P31" i="75"/>
  <c r="Q10" i="75" s="1"/>
  <c r="U10" i="75"/>
  <c r="V10" i="75" s="1"/>
  <c r="Z10" i="75"/>
  <c r="AA10" i="75" s="1"/>
  <c r="U91" i="83"/>
  <c r="V91" i="83" s="1"/>
  <c r="Z91" i="83"/>
  <c r="AA91" i="83" s="1"/>
  <c r="P205" i="83"/>
  <c r="Q91" i="83"/>
  <c r="Q66" i="83"/>
  <c r="Q41" i="83"/>
  <c r="H10" i="83"/>
  <c r="I10" i="83" s="1"/>
  <c r="C31" i="83"/>
  <c r="D10" i="83" s="1"/>
  <c r="M10" i="83"/>
  <c r="N10" i="83" s="1"/>
  <c r="P92" i="87"/>
  <c r="Q17" i="87" s="1"/>
  <c r="Z17" i="87"/>
  <c r="AA17" i="87" s="1"/>
  <c r="U17" i="87"/>
  <c r="V17" i="87" s="1"/>
  <c r="U11" i="87"/>
  <c r="V11" i="87" s="1"/>
  <c r="Z11" i="87"/>
  <c r="AA11" i="87" s="1"/>
  <c r="P10" i="87"/>
  <c r="P86" i="87"/>
  <c r="P202" i="73"/>
  <c r="U88" i="73"/>
  <c r="V88" i="73" s="1"/>
  <c r="Q63" i="73"/>
  <c r="Q88" i="73"/>
  <c r="Q38" i="73"/>
  <c r="Z88" i="73"/>
  <c r="AA88" i="73" s="1"/>
  <c r="D16" i="83"/>
  <c r="C205" i="83"/>
  <c r="D91" i="83"/>
  <c r="H91" i="83"/>
  <c r="I91" i="83" s="1"/>
  <c r="M91" i="83"/>
  <c r="N91" i="83" s="1"/>
  <c r="D66" i="83"/>
  <c r="D41" i="83"/>
  <c r="Q42" i="77"/>
  <c r="Q92" i="77"/>
  <c r="Q67" i="77"/>
  <c r="Z92" i="77"/>
  <c r="AA92" i="77" s="1"/>
  <c r="U92" i="77"/>
  <c r="V92" i="77" s="1"/>
  <c r="P206" i="77"/>
  <c r="D19" i="80"/>
  <c r="D94" i="80"/>
  <c r="H94" i="80"/>
  <c r="I94" i="80" s="1"/>
  <c r="D44" i="80"/>
  <c r="C208" i="80"/>
  <c r="M94" i="80"/>
  <c r="N94" i="80" s="1"/>
  <c r="D69" i="80"/>
  <c r="Q86" i="77"/>
  <c r="Q36" i="77"/>
  <c r="Z86" i="77"/>
  <c r="AA86" i="77" s="1"/>
  <c r="P200" i="77"/>
  <c r="Q61" i="77"/>
  <c r="U86" i="77"/>
  <c r="V86" i="77" s="1"/>
  <c r="P85" i="77"/>
  <c r="H90" i="74"/>
  <c r="I90" i="74" s="1"/>
  <c r="D65" i="74"/>
  <c r="M90" i="74"/>
  <c r="N90" i="74" s="1"/>
  <c r="C204" i="74"/>
  <c r="D90" i="74"/>
  <c r="D40" i="74"/>
  <c r="D36" i="75"/>
  <c r="C200" i="75"/>
  <c r="D86" i="75"/>
  <c r="D61" i="75"/>
  <c r="M86" i="75"/>
  <c r="N86" i="75" s="1"/>
  <c r="H86" i="75"/>
  <c r="I86" i="75" s="1"/>
  <c r="C85" i="75"/>
  <c r="D12" i="80"/>
  <c r="D37" i="80"/>
  <c r="H87" i="80"/>
  <c r="I87" i="80" s="1"/>
  <c r="M87" i="80"/>
  <c r="N87" i="80" s="1"/>
  <c r="D62" i="80"/>
  <c r="C201" i="80"/>
  <c r="D87" i="80"/>
  <c r="P202" i="81"/>
  <c r="Q88" i="81"/>
  <c r="Q63" i="81"/>
  <c r="U88" i="81"/>
  <c r="V88" i="81" s="1"/>
  <c r="Z88" i="81"/>
  <c r="AA88" i="81" s="1"/>
  <c r="Q38" i="81"/>
  <c r="M86" i="86"/>
  <c r="N86" i="86" s="1"/>
  <c r="C85" i="86"/>
  <c r="D86" i="86"/>
  <c r="D36" i="86"/>
  <c r="H86" i="86"/>
  <c r="I86" i="86" s="1"/>
  <c r="D61" i="86"/>
  <c r="C200" i="86"/>
  <c r="D234" i="76"/>
  <c r="H234" i="76"/>
  <c r="I234" i="76" s="1"/>
  <c r="M234" i="76"/>
  <c r="N234" i="76" s="1"/>
  <c r="P31" i="78"/>
  <c r="Q10" i="78" s="1"/>
  <c r="U10" i="78"/>
  <c r="V10" i="78" s="1"/>
  <c r="Z10" i="78"/>
  <c r="AA10" i="78" s="1"/>
  <c r="Q42" i="73"/>
  <c r="Q67" i="73"/>
  <c r="P206" i="73"/>
  <c r="Q92" i="73"/>
  <c r="U92" i="73"/>
  <c r="V92" i="73" s="1"/>
  <c r="Z92" i="73"/>
  <c r="AA92" i="73" s="1"/>
  <c r="D13" i="75"/>
  <c r="M88" i="75"/>
  <c r="N88" i="75" s="1"/>
  <c r="H88" i="75"/>
  <c r="I88" i="75" s="1"/>
  <c r="D88" i="75"/>
  <c r="D38" i="75"/>
  <c r="C202" i="75"/>
  <c r="D63" i="75"/>
  <c r="Q89" i="85"/>
  <c r="Q64" i="85"/>
  <c r="U89" i="85"/>
  <c r="V89" i="85" s="1"/>
  <c r="Z89" i="85"/>
  <c r="AA89" i="85" s="1"/>
  <c r="P203" i="85"/>
  <c r="Q39" i="85"/>
  <c r="H13" i="98"/>
  <c r="I13" i="98" s="1"/>
  <c r="C88" i="98"/>
  <c r="D13" i="98" s="1"/>
  <c r="M13" i="98"/>
  <c r="N13" i="98" s="1"/>
  <c r="H207" i="85"/>
  <c r="I207" i="85" s="1"/>
  <c r="M207" i="85"/>
  <c r="N207" i="85" s="1"/>
  <c r="M87" i="72"/>
  <c r="N87" i="72" s="1"/>
  <c r="C201" i="72"/>
  <c r="D87" i="72"/>
  <c r="H87" i="72"/>
  <c r="I87" i="72" s="1"/>
  <c r="D62" i="72"/>
  <c r="D37" i="72"/>
  <c r="C31" i="82"/>
  <c r="D10" i="82" s="1"/>
  <c r="M10" i="82"/>
  <c r="N10" i="82" s="1"/>
  <c r="H10" i="82"/>
  <c r="I10" i="82" s="1"/>
  <c r="C200" i="85"/>
  <c r="M86" i="85"/>
  <c r="N86" i="85" s="1"/>
  <c r="D61" i="85"/>
  <c r="D86" i="85"/>
  <c r="C85" i="85"/>
  <c r="H86" i="85"/>
  <c r="I86" i="85" s="1"/>
  <c r="D36" i="85"/>
  <c r="M89" i="77"/>
  <c r="N89" i="77" s="1"/>
  <c r="D39" i="77"/>
  <c r="H89" i="77"/>
  <c r="I89" i="77" s="1"/>
  <c r="C203" i="77"/>
  <c r="D64" i="77"/>
  <c r="D89" i="77"/>
  <c r="H87" i="78"/>
  <c r="I87" i="78" s="1"/>
  <c r="M87" i="78"/>
  <c r="N87" i="78" s="1"/>
  <c r="D62" i="78"/>
  <c r="C201" i="78"/>
  <c r="D87" i="78"/>
  <c r="D37" i="78"/>
  <c r="P91" i="101"/>
  <c r="Q16" i="101" s="1"/>
  <c r="U16" i="101"/>
  <c r="V16" i="101" s="1"/>
  <c r="Z16" i="101"/>
  <c r="AA16" i="101" s="1"/>
  <c r="Q67" i="72"/>
  <c r="Q42" i="72"/>
  <c r="P206" i="72"/>
  <c r="Z92" i="72"/>
  <c r="AA92" i="72" s="1"/>
  <c r="Q92" i="72"/>
  <c r="U92" i="72"/>
  <c r="V92" i="72" s="1"/>
  <c r="P205" i="85"/>
  <c r="U91" i="85"/>
  <c r="V91" i="85" s="1"/>
  <c r="Z91" i="85"/>
  <c r="AA91" i="85" s="1"/>
  <c r="Q91" i="85"/>
  <c r="Q41" i="85"/>
  <c r="Q66" i="85"/>
  <c r="Q69" i="80"/>
  <c r="U94" i="80"/>
  <c r="V94" i="80" s="1"/>
  <c r="Q94" i="80"/>
  <c r="Q44" i="80"/>
  <c r="P208" i="80"/>
  <c r="Z94" i="80"/>
  <c r="AA94" i="80" s="1"/>
  <c r="P192" i="84"/>
  <c r="Q20" i="84"/>
  <c r="U31" i="84"/>
  <c r="V31" i="84" s="1"/>
  <c r="C23" i="46"/>
  <c r="Z31" i="84"/>
  <c r="AA31" i="84" s="1"/>
  <c r="H10" i="73"/>
  <c r="I10" i="73" s="1"/>
  <c r="C31" i="73"/>
  <c r="D10" i="73" s="1"/>
  <c r="M10" i="73"/>
  <c r="N10" i="73" s="1"/>
  <c r="Q88" i="72"/>
  <c r="Q63" i="72"/>
  <c r="P202" i="72"/>
  <c r="Q38" i="72"/>
  <c r="U88" i="72"/>
  <c r="V88" i="72" s="1"/>
  <c r="Z88" i="72"/>
  <c r="AA88" i="72" s="1"/>
  <c r="D157" i="46"/>
  <c r="M157" i="46"/>
  <c r="N157" i="46" s="1"/>
  <c r="H157" i="46"/>
  <c r="I157" i="46" s="1"/>
  <c r="Q11" i="74"/>
  <c r="P200" i="74"/>
  <c r="Q86" i="74"/>
  <c r="Q61" i="74"/>
  <c r="U86" i="74"/>
  <c r="V86" i="74" s="1"/>
  <c r="Z86" i="74"/>
  <c r="AA86" i="74" s="1"/>
  <c r="Q36" i="74"/>
  <c r="P85" i="74"/>
  <c r="P86" i="101"/>
  <c r="Q11" i="101" s="1"/>
  <c r="P10" i="101"/>
  <c r="U11" i="101"/>
  <c r="V11" i="101" s="1"/>
  <c r="Z11" i="101"/>
  <c r="AA11" i="101" s="1"/>
  <c r="H11" i="98"/>
  <c r="I11" i="98" s="1"/>
  <c r="M11" i="98"/>
  <c r="N11" i="98" s="1"/>
  <c r="C10" i="98"/>
  <c r="C86" i="98"/>
  <c r="D11" i="98" s="1"/>
  <c r="Q13" i="82"/>
  <c r="Z88" i="82"/>
  <c r="AA88" i="82" s="1"/>
  <c r="Q63" i="82"/>
  <c r="U88" i="82"/>
  <c r="V88" i="82" s="1"/>
  <c r="P202" i="82"/>
  <c r="Q38" i="82"/>
  <c r="Q88" i="82"/>
  <c r="D37" i="83"/>
  <c r="C201" i="83"/>
  <c r="D62" i="83"/>
  <c r="D87" i="83"/>
  <c r="H87" i="83"/>
  <c r="I87" i="83" s="1"/>
  <c r="M87" i="83"/>
  <c r="N87" i="83" s="1"/>
  <c r="P87" i="101"/>
  <c r="U12" i="101"/>
  <c r="V12" i="101" s="1"/>
  <c r="Z12" i="101"/>
  <c r="AA12" i="101" s="1"/>
  <c r="P200" i="85"/>
  <c r="Q61" i="85"/>
  <c r="Z86" i="85"/>
  <c r="AA86" i="85" s="1"/>
  <c r="Q86" i="85"/>
  <c r="P85" i="85"/>
  <c r="Q36" i="85"/>
  <c r="U86" i="85"/>
  <c r="V86" i="85" s="1"/>
  <c r="Z13" i="87"/>
  <c r="AA13" i="87" s="1"/>
  <c r="P88" i="87"/>
  <c r="U13" i="87"/>
  <c r="V13" i="87" s="1"/>
  <c r="Z90" i="72"/>
  <c r="AA90" i="72" s="1"/>
  <c r="Q40" i="72"/>
  <c r="P204" i="72"/>
  <c r="Q65" i="72"/>
  <c r="Q90" i="72"/>
  <c r="U90" i="72"/>
  <c r="V90" i="72" s="1"/>
  <c r="P206" i="80"/>
  <c r="Q42" i="80"/>
  <c r="Z92" i="80"/>
  <c r="AA92" i="80" s="1"/>
  <c r="Q67" i="80"/>
  <c r="Q92" i="80"/>
  <c r="U92" i="80"/>
  <c r="V92" i="80" s="1"/>
  <c r="Q12" i="72"/>
  <c r="U87" i="72"/>
  <c r="V87" i="72" s="1"/>
  <c r="Z87" i="72"/>
  <c r="AA87" i="72" s="1"/>
  <c r="Q37" i="72"/>
  <c r="Q62" i="72"/>
  <c r="P201" i="72"/>
  <c r="Q87" i="72"/>
  <c r="U12" i="98"/>
  <c r="V12" i="98" s="1"/>
  <c r="P87" i="98"/>
  <c r="Q12" i="98" s="1"/>
  <c r="Z12" i="98"/>
  <c r="AA12" i="98" s="1"/>
  <c r="P201" i="83"/>
  <c r="Z87" i="83"/>
  <c r="AA87" i="83" s="1"/>
  <c r="Q87" i="83"/>
  <c r="Q62" i="83"/>
  <c r="U87" i="83"/>
  <c r="V87" i="83" s="1"/>
  <c r="Q37" i="83"/>
  <c r="D12" i="75"/>
  <c r="D37" i="75"/>
  <c r="D62" i="75"/>
  <c r="D87" i="75"/>
  <c r="H87" i="75"/>
  <c r="I87" i="75" s="1"/>
  <c r="C201" i="75"/>
  <c r="M87" i="75"/>
  <c r="N87" i="75" s="1"/>
  <c r="H19" i="98"/>
  <c r="I19" i="98" s="1"/>
  <c r="M19" i="98"/>
  <c r="N19" i="98" s="1"/>
  <c r="C94" i="98"/>
  <c r="H87" i="74"/>
  <c r="I87" i="74" s="1"/>
  <c r="M87" i="74"/>
  <c r="N87" i="74" s="1"/>
  <c r="C201" i="74"/>
  <c r="D62" i="74"/>
  <c r="D37" i="74"/>
  <c r="D87" i="74"/>
  <c r="P88" i="101"/>
  <c r="Q13" i="101" s="1"/>
  <c r="U13" i="101"/>
  <c r="V13" i="101" s="1"/>
  <c r="Z13" i="101"/>
  <c r="AA13" i="101" s="1"/>
  <c r="P94" i="87"/>
  <c r="Q19" i="87" s="1"/>
  <c r="U19" i="87"/>
  <c r="V19" i="87" s="1"/>
  <c r="Z19" i="87"/>
  <c r="AA19" i="87" s="1"/>
  <c r="U10" i="72"/>
  <c r="V10" i="72" s="1"/>
  <c r="Z10" i="72"/>
  <c r="AA10" i="72" s="1"/>
  <c r="P31" i="72"/>
  <c r="Q10" i="72" s="1"/>
  <c r="M10" i="74"/>
  <c r="N10" i="74" s="1"/>
  <c r="H10" i="74"/>
  <c r="I10" i="74" s="1"/>
  <c r="C31" i="74"/>
  <c r="D10" i="74" s="1"/>
  <c r="D13" i="80"/>
  <c r="C202" i="80"/>
  <c r="D38" i="80"/>
  <c r="D63" i="80"/>
  <c r="D88" i="80"/>
  <c r="M88" i="80"/>
  <c r="N88" i="80" s="1"/>
  <c r="H88" i="80"/>
  <c r="I88" i="80" s="1"/>
  <c r="Z85" i="84"/>
  <c r="AA85" i="84" s="1"/>
  <c r="P106" i="84"/>
  <c r="Q31" i="84" s="1"/>
  <c r="U85" i="84"/>
  <c r="V85" i="84" s="1"/>
  <c r="P204" i="77"/>
  <c r="U90" i="77"/>
  <c r="V90" i="77" s="1"/>
  <c r="Q40" i="77"/>
  <c r="Q90" i="77"/>
  <c r="Q65" i="77"/>
  <c r="Z90" i="77"/>
  <c r="AA90" i="77" s="1"/>
  <c r="Q36" i="86"/>
  <c r="Z86" i="86"/>
  <c r="AA86" i="86" s="1"/>
  <c r="Q61" i="86"/>
  <c r="P85" i="86"/>
  <c r="U86" i="86"/>
  <c r="V86" i="86" s="1"/>
  <c r="P200" i="86"/>
  <c r="Q86" i="86"/>
  <c r="Q88" i="77"/>
  <c r="Q38" i="77"/>
  <c r="U88" i="77"/>
  <c r="V88" i="77" s="1"/>
  <c r="P202" i="77"/>
  <c r="Q63" i="77"/>
  <c r="Z88" i="77"/>
  <c r="AA88" i="77" s="1"/>
  <c r="U19" i="98"/>
  <c r="V19" i="98" s="1"/>
  <c r="Z19" i="98"/>
  <c r="AA19" i="98" s="1"/>
  <c r="P94" i="98"/>
  <c r="Q19" i="98" s="1"/>
  <c r="C91" i="101"/>
  <c r="D16" i="101" s="1"/>
  <c r="H16" i="101"/>
  <c r="I16" i="101" s="1"/>
  <c r="M16" i="101"/>
  <c r="N16" i="101" s="1"/>
  <c r="D36" i="73"/>
  <c r="C200" i="73"/>
  <c r="M86" i="73"/>
  <c r="N86" i="73" s="1"/>
  <c r="H86" i="73"/>
  <c r="I86" i="73" s="1"/>
  <c r="C85" i="73"/>
  <c r="D86" i="73"/>
  <c r="D61" i="73"/>
  <c r="Z18" i="98"/>
  <c r="AA18" i="98" s="1"/>
  <c r="U18" i="98"/>
  <c r="V18" i="98" s="1"/>
  <c r="P93" i="98"/>
  <c r="D17" i="72"/>
  <c r="H92" i="72"/>
  <c r="I92" i="72" s="1"/>
  <c r="D42" i="72"/>
  <c r="D67" i="72"/>
  <c r="C206" i="72"/>
  <c r="D92" i="72"/>
  <c r="M92" i="72"/>
  <c r="N92" i="72" s="1"/>
  <c r="Q36" i="72"/>
  <c r="P200" i="72"/>
  <c r="P85" i="72"/>
  <c r="U86" i="72"/>
  <c r="V86" i="72" s="1"/>
  <c r="Z86" i="72"/>
  <c r="AA86" i="72" s="1"/>
  <c r="Q86" i="72"/>
  <c r="Q61" i="72"/>
  <c r="Q68" i="74"/>
  <c r="Q43" i="74"/>
  <c r="U93" i="74"/>
  <c r="V93" i="74" s="1"/>
  <c r="Z93" i="74"/>
  <c r="AA93" i="74" s="1"/>
  <c r="P207" i="74"/>
  <c r="Q93" i="74"/>
  <c r="D61" i="74"/>
  <c r="C85" i="74"/>
  <c r="H86" i="74"/>
  <c r="I86" i="74" s="1"/>
  <c r="D36" i="74"/>
  <c r="C200" i="74"/>
  <c r="D86" i="74"/>
  <c r="M86" i="74"/>
  <c r="N86" i="74" s="1"/>
  <c r="AL103" i="91"/>
  <c r="AL106" i="91" s="1"/>
  <c r="C31" i="80"/>
  <c r="M10" i="80"/>
  <c r="N10" i="80" s="1"/>
  <c r="H10" i="80"/>
  <c r="I10" i="80" s="1"/>
  <c r="Z88" i="74"/>
  <c r="AA88" i="74" s="1"/>
  <c r="U88" i="74"/>
  <c r="V88" i="74" s="1"/>
  <c r="Q38" i="74"/>
  <c r="Q88" i="74"/>
  <c r="P202" i="74"/>
  <c r="Q63" i="74"/>
  <c r="U87" i="77"/>
  <c r="V87" i="77" s="1"/>
  <c r="Q87" i="77"/>
  <c r="P201" i="77"/>
  <c r="Q37" i="77"/>
  <c r="Q62" i="77"/>
  <c r="Z87" i="77"/>
  <c r="AA87" i="77" s="1"/>
  <c r="D62" i="85"/>
  <c r="C201" i="85"/>
  <c r="D37" i="85"/>
  <c r="M87" i="85"/>
  <c r="N87" i="85" s="1"/>
  <c r="D87" i="85"/>
  <c r="H87" i="85"/>
  <c r="I87" i="85" s="1"/>
  <c r="Q65" i="73"/>
  <c r="U90" i="73"/>
  <c r="V90" i="73" s="1"/>
  <c r="Z90" i="73"/>
  <c r="AA90" i="73" s="1"/>
  <c r="P204" i="73"/>
  <c r="Q90" i="73"/>
  <c r="Q40" i="73"/>
  <c r="D11" i="85"/>
  <c r="Z10" i="85"/>
  <c r="AA10" i="85" s="1"/>
  <c r="P31" i="85"/>
  <c r="Q10" i="85" s="1"/>
  <c r="U10" i="85"/>
  <c r="V10" i="85" s="1"/>
  <c r="P88" i="98"/>
  <c r="Q13" i="98" s="1"/>
  <c r="U13" i="98"/>
  <c r="V13" i="98" s="1"/>
  <c r="Z13" i="98"/>
  <c r="AA13" i="98" s="1"/>
  <c r="M86" i="83"/>
  <c r="N86" i="83" s="1"/>
  <c r="H86" i="83"/>
  <c r="I86" i="83" s="1"/>
  <c r="C200" i="83"/>
  <c r="C85" i="83"/>
  <c r="D61" i="83"/>
  <c r="D36" i="83"/>
  <c r="D86" i="83"/>
  <c r="P201" i="74"/>
  <c r="Q87" i="74"/>
  <c r="Q62" i="74"/>
  <c r="U87" i="74"/>
  <c r="V87" i="74" s="1"/>
  <c r="Q37" i="74"/>
  <c r="Z87" i="74"/>
  <c r="AA87" i="74" s="1"/>
  <c r="D42" i="74"/>
  <c r="D67" i="74"/>
  <c r="H92" i="74"/>
  <c r="I92" i="74" s="1"/>
  <c r="M92" i="74"/>
  <c r="N92" i="74" s="1"/>
  <c r="D92" i="74"/>
  <c r="C206" i="74"/>
  <c r="D86" i="78"/>
  <c r="D61" i="78"/>
  <c r="C200" i="78"/>
  <c r="D36" i="78"/>
  <c r="C85" i="78"/>
  <c r="M86" i="78"/>
  <c r="N86" i="78" s="1"/>
  <c r="H86" i="78"/>
  <c r="I86" i="78" s="1"/>
  <c r="Q89" i="74"/>
  <c r="Q39" i="74"/>
  <c r="Q64" i="74"/>
  <c r="P203" i="74"/>
  <c r="Z89" i="74"/>
  <c r="AA89" i="74" s="1"/>
  <c r="U89" i="74"/>
  <c r="V89" i="74" s="1"/>
  <c r="M15" i="98"/>
  <c r="N15" i="98" s="1"/>
  <c r="H15" i="98"/>
  <c r="I15" i="98" s="1"/>
  <c r="C90" i="98"/>
  <c r="H86" i="80"/>
  <c r="I86" i="80" s="1"/>
  <c r="C85" i="80"/>
  <c r="D36" i="80"/>
  <c r="M86" i="80"/>
  <c r="N86" i="80" s="1"/>
  <c r="D61" i="80"/>
  <c r="C200" i="80"/>
  <c r="D86" i="80"/>
  <c r="Q15" i="80"/>
  <c r="U86" i="81"/>
  <c r="V86" i="81" s="1"/>
  <c r="Q36" i="81"/>
  <c r="Z86" i="81"/>
  <c r="AA86" i="81" s="1"/>
  <c r="P85" i="81"/>
  <c r="Q61" i="81"/>
  <c r="Q86" i="81"/>
  <c r="P200" i="81"/>
  <c r="C206" i="73"/>
  <c r="D67" i="73"/>
  <c r="D92" i="73"/>
  <c r="M92" i="73"/>
  <c r="N92" i="73" s="1"/>
  <c r="H92" i="73"/>
  <c r="I92" i="73" s="1"/>
  <c r="D42" i="73"/>
  <c r="M86" i="82"/>
  <c r="N86" i="82" s="1"/>
  <c r="D61" i="82"/>
  <c r="H86" i="82"/>
  <c r="I86" i="82" s="1"/>
  <c r="C85" i="82"/>
  <c r="D86" i="82"/>
  <c r="D36" i="82"/>
  <c r="C200" i="82"/>
  <c r="C31" i="85"/>
  <c r="D10" i="85" s="1"/>
  <c r="H10" i="85"/>
  <c r="I10" i="85" s="1"/>
  <c r="M10" i="85"/>
  <c r="N10" i="85" s="1"/>
  <c r="H88" i="85"/>
  <c r="I88" i="85" s="1"/>
  <c r="D88" i="85"/>
  <c r="D38" i="85"/>
  <c r="C202" i="85"/>
  <c r="M88" i="85"/>
  <c r="N88" i="85" s="1"/>
  <c r="D63" i="85"/>
  <c r="P200" i="75"/>
  <c r="U86" i="75"/>
  <c r="V86" i="75" s="1"/>
  <c r="Z86" i="75"/>
  <c r="AA86" i="75" s="1"/>
  <c r="P85" i="75"/>
  <c r="Q61" i="75"/>
  <c r="Q36" i="75"/>
  <c r="Q86" i="75"/>
  <c r="P93" i="101"/>
  <c r="Q18" i="101" s="1"/>
  <c r="U18" i="101"/>
  <c r="V18" i="101" s="1"/>
  <c r="Z18" i="101"/>
  <c r="AA18" i="101" s="1"/>
  <c r="U207" i="77"/>
  <c r="V207" i="77" s="1"/>
  <c r="Z207" i="77"/>
  <c r="AA207" i="77" s="1"/>
  <c r="U17" i="98"/>
  <c r="V17" i="98" s="1"/>
  <c r="P92" i="98"/>
  <c r="Q17" i="98" s="1"/>
  <c r="Z17" i="98"/>
  <c r="AA17" i="98" s="1"/>
  <c r="D88" i="83"/>
  <c r="D63" i="83"/>
  <c r="D38" i="83"/>
  <c r="C202" i="83"/>
  <c r="H88" i="83"/>
  <c r="I88" i="83" s="1"/>
  <c r="M88" i="83"/>
  <c r="N88" i="83" s="1"/>
  <c r="P94" i="101"/>
  <c r="U19" i="101"/>
  <c r="V19" i="101" s="1"/>
  <c r="Z19" i="101"/>
  <c r="AA19" i="101" s="1"/>
  <c r="C201" i="86"/>
  <c r="D62" i="86"/>
  <c r="M87" i="86"/>
  <c r="N87" i="86" s="1"/>
  <c r="D87" i="86"/>
  <c r="D37" i="86"/>
  <c r="H87" i="86"/>
  <c r="I87" i="86" s="1"/>
  <c r="P31" i="80"/>
  <c r="Q10" i="80" s="1"/>
  <c r="Z10" i="80"/>
  <c r="AA10" i="80" s="1"/>
  <c r="U10" i="80"/>
  <c r="V10" i="80" s="1"/>
  <c r="H93" i="80"/>
  <c r="I93" i="80" s="1"/>
  <c r="D43" i="80"/>
  <c r="D93" i="80"/>
  <c r="M93" i="80"/>
  <c r="N93" i="80" s="1"/>
  <c r="C207" i="80"/>
  <c r="D68" i="80"/>
  <c r="U10" i="77"/>
  <c r="V10" i="77" s="1"/>
  <c r="Z10" i="77"/>
  <c r="AA10" i="77" s="1"/>
  <c r="P31" i="77"/>
  <c r="Q10" i="77" s="1"/>
  <c r="AI85" i="91"/>
  <c r="AI106" i="91" s="1"/>
  <c r="AI133" i="91" s="1"/>
  <c r="AI168" i="91" s="1"/>
  <c r="AI177" i="91" s="1"/>
  <c r="U86" i="73"/>
  <c r="V86" i="73" s="1"/>
  <c r="P85" i="73"/>
  <c r="Q86" i="73"/>
  <c r="Q61" i="73"/>
  <c r="Z86" i="73"/>
  <c r="AA86" i="73" s="1"/>
  <c r="P200" i="73"/>
  <c r="Q36" i="73"/>
  <c r="Q62" i="85"/>
  <c r="Q37" i="85"/>
  <c r="U87" i="85"/>
  <c r="V87" i="85" s="1"/>
  <c r="Z87" i="85"/>
  <c r="AA87" i="85" s="1"/>
  <c r="P201" i="85"/>
  <c r="Q87" i="85"/>
  <c r="Q68" i="80"/>
  <c r="P207" i="80"/>
  <c r="Q43" i="80"/>
  <c r="Q93" i="80"/>
  <c r="U93" i="80"/>
  <c r="V93" i="80" s="1"/>
  <c r="Z93" i="80"/>
  <c r="AA93" i="80" s="1"/>
  <c r="D65" i="83"/>
  <c r="H90" i="83"/>
  <c r="I90" i="83" s="1"/>
  <c r="M90" i="83"/>
  <c r="N90" i="83" s="1"/>
  <c r="D90" i="83"/>
  <c r="D40" i="83"/>
  <c r="C204" i="83"/>
  <c r="C235" i="76"/>
  <c r="M177" i="76"/>
  <c r="N177" i="76" s="1"/>
  <c r="C193" i="46"/>
  <c r="H177" i="76"/>
  <c r="I177" i="76" s="1"/>
  <c r="D177" i="76"/>
  <c r="Q37" i="75"/>
  <c r="Z87" i="75"/>
  <c r="AA87" i="75" s="1"/>
  <c r="Q87" i="75"/>
  <c r="U87" i="75"/>
  <c r="V87" i="75" s="1"/>
  <c r="Q62" i="75"/>
  <c r="P201" i="75"/>
  <c r="Q39" i="72"/>
  <c r="U89" i="72"/>
  <c r="V89" i="72" s="1"/>
  <c r="Q89" i="72"/>
  <c r="P203" i="72"/>
  <c r="Z89" i="72"/>
  <c r="AA89" i="72" s="1"/>
  <c r="Q64" i="72"/>
  <c r="Q88" i="83"/>
  <c r="U88" i="83"/>
  <c r="V88" i="83" s="1"/>
  <c r="Q38" i="83"/>
  <c r="P202" i="83"/>
  <c r="Z88" i="83"/>
  <c r="AA88" i="83" s="1"/>
  <c r="Q63" i="83"/>
  <c r="Q12" i="86"/>
  <c r="M10" i="77"/>
  <c r="N10" i="77" s="1"/>
  <c r="H10" i="77"/>
  <c r="I10" i="77" s="1"/>
  <c r="C31" i="77"/>
  <c r="D10" i="77" s="1"/>
  <c r="Q44" i="77"/>
  <c r="Z94" i="77"/>
  <c r="AA94" i="77" s="1"/>
  <c r="Q69" i="77"/>
  <c r="P208" i="77"/>
  <c r="U94" i="77"/>
  <c r="V94" i="77" s="1"/>
  <c r="Q94" i="77"/>
  <c r="P90" i="101"/>
  <c r="Q15" i="101" s="1"/>
  <c r="U15" i="101"/>
  <c r="V15" i="101" s="1"/>
  <c r="Z15" i="101"/>
  <c r="AA15" i="101" s="1"/>
  <c r="D87" i="81"/>
  <c r="D62" i="81"/>
  <c r="C201" i="81"/>
  <c r="D37" i="81"/>
  <c r="M87" i="81"/>
  <c r="N87" i="81" s="1"/>
  <c r="H87" i="81"/>
  <c r="I87" i="81" s="1"/>
  <c r="D11" i="72"/>
  <c r="H86" i="72"/>
  <c r="I86" i="72" s="1"/>
  <c r="M86" i="72"/>
  <c r="N86" i="72" s="1"/>
  <c r="C85" i="72"/>
  <c r="D36" i="72"/>
  <c r="C200" i="72"/>
  <c r="D86" i="72"/>
  <c r="D61" i="72"/>
  <c r="Q65" i="83"/>
  <c r="Q40" i="83"/>
  <c r="U90" i="83"/>
  <c r="V90" i="83" s="1"/>
  <c r="Q90" i="83"/>
  <c r="P204" i="83"/>
  <c r="Z90" i="83"/>
  <c r="AA90" i="83" s="1"/>
  <c r="H206" i="85"/>
  <c r="I206" i="85" s="1"/>
  <c r="M206" i="85"/>
  <c r="N206" i="85" s="1"/>
  <c r="U207" i="85"/>
  <c r="V207" i="85" s="1"/>
  <c r="Z207" i="85"/>
  <c r="AA207" i="85" s="1"/>
  <c r="Z87" i="73"/>
  <c r="AA87" i="73" s="1"/>
  <c r="Q62" i="73"/>
  <c r="Q37" i="73"/>
  <c r="P201" i="73"/>
  <c r="Q87" i="73"/>
  <c r="U87" i="73"/>
  <c r="V87" i="73" s="1"/>
  <c r="C31" i="72"/>
  <c r="D10" i="72" s="1"/>
  <c r="H10" i="72"/>
  <c r="I10" i="72" s="1"/>
  <c r="M10" i="72"/>
  <c r="N10" i="72" s="1"/>
  <c r="C88" i="101"/>
  <c r="D13" i="101" s="1"/>
  <c r="H13" i="101"/>
  <c r="I13" i="101" s="1"/>
  <c r="M13" i="101"/>
  <c r="N13" i="101" s="1"/>
  <c r="C93" i="101"/>
  <c r="D18" i="101" s="1"/>
  <c r="H18" i="101"/>
  <c r="I18" i="101" s="1"/>
  <c r="M18" i="101"/>
  <c r="N18" i="101" s="1"/>
  <c r="U92" i="85"/>
  <c r="V92" i="85" s="1"/>
  <c r="Q92" i="85"/>
  <c r="Z92" i="85"/>
  <c r="AA92" i="85" s="1"/>
  <c r="Q67" i="85"/>
  <c r="P206" i="85"/>
  <c r="Q42" i="85"/>
  <c r="Q11" i="80"/>
  <c r="Q36" i="80"/>
  <c r="U86" i="80"/>
  <c r="V86" i="80" s="1"/>
  <c r="P200" i="80"/>
  <c r="P85" i="80"/>
  <c r="Q86" i="80"/>
  <c r="Q61" i="80"/>
  <c r="Z86" i="80"/>
  <c r="AA86" i="80" s="1"/>
  <c r="D15" i="73"/>
  <c r="C204" i="73"/>
  <c r="D90" i="73"/>
  <c r="H90" i="73"/>
  <c r="I90" i="73" s="1"/>
  <c r="M90" i="73"/>
  <c r="N90" i="73" s="1"/>
  <c r="D40" i="73"/>
  <c r="D65" i="73"/>
  <c r="P31" i="74"/>
  <c r="Q10" i="74" s="1"/>
  <c r="U10" i="74"/>
  <c r="V10" i="74" s="1"/>
  <c r="Z10" i="74"/>
  <c r="AA10" i="74" s="1"/>
  <c r="Q13" i="74"/>
  <c r="Z10" i="83"/>
  <c r="AA10" i="83" s="1"/>
  <c r="U10" i="83"/>
  <c r="V10" i="83" s="1"/>
  <c r="P31" i="83"/>
  <c r="Q10" i="83" s="1"/>
  <c r="D12" i="81"/>
  <c r="H15" i="87"/>
  <c r="I15" i="87" s="1"/>
  <c r="M15" i="87"/>
  <c r="N15" i="87" s="1"/>
  <c r="C90" i="87"/>
  <c r="D15" i="87" s="1"/>
  <c r="D12" i="72"/>
  <c r="C86" i="87"/>
  <c r="H11" i="87"/>
  <c r="I11" i="87" s="1"/>
  <c r="M11" i="87"/>
  <c r="N11" i="87" s="1"/>
  <c r="C10" i="87"/>
  <c r="D86" i="81"/>
  <c r="D61" i="81"/>
  <c r="H86" i="81"/>
  <c r="I86" i="81" s="1"/>
  <c r="M86" i="81"/>
  <c r="N86" i="81" s="1"/>
  <c r="D36" i="81"/>
  <c r="C85" i="81"/>
  <c r="C200" i="81"/>
  <c r="U10" i="81"/>
  <c r="V10" i="81" s="1"/>
  <c r="Z10" i="81"/>
  <c r="AA10" i="81" s="1"/>
  <c r="P31" i="81"/>
  <c r="Q10" i="81" s="1"/>
  <c r="H88" i="82"/>
  <c r="I88" i="82" s="1"/>
  <c r="D38" i="82"/>
  <c r="D88" i="82"/>
  <c r="M88" i="82"/>
  <c r="N88" i="82" s="1"/>
  <c r="C202" i="82"/>
  <c r="D63" i="82"/>
  <c r="D88" i="81"/>
  <c r="D63" i="81"/>
  <c r="C202" i="81"/>
  <c r="M88" i="81"/>
  <c r="N88" i="81" s="1"/>
  <c r="D38" i="81"/>
  <c r="H88" i="81"/>
  <c r="I88" i="81" s="1"/>
  <c r="P206" i="74"/>
  <c r="Q42" i="74"/>
  <c r="Z92" i="74"/>
  <c r="AA92" i="74" s="1"/>
  <c r="Q92" i="74"/>
  <c r="Q67" i="74"/>
  <c r="U92" i="74"/>
  <c r="V92" i="74" s="1"/>
  <c r="D17" i="80"/>
  <c r="Q12" i="77"/>
  <c r="D38" i="86"/>
  <c r="C202" i="86"/>
  <c r="D88" i="86"/>
  <c r="D63" i="86"/>
  <c r="M88" i="86"/>
  <c r="N88" i="86" s="1"/>
  <c r="H88" i="86"/>
  <c r="I88" i="86" s="1"/>
  <c r="P92" i="101"/>
  <c r="Q17" i="101" s="1"/>
  <c r="U17" i="101"/>
  <c r="V17" i="101" s="1"/>
  <c r="Z17" i="101"/>
  <c r="AA17" i="101" s="1"/>
  <c r="P201" i="78"/>
  <c r="U87" i="78"/>
  <c r="V87" i="78" s="1"/>
  <c r="Q87" i="78"/>
  <c r="Q37" i="78"/>
  <c r="Q62" i="78"/>
  <c r="Z87" i="78"/>
  <c r="AA87" i="78" s="1"/>
  <c r="U88" i="85"/>
  <c r="V88" i="85" s="1"/>
  <c r="Q63" i="85"/>
  <c r="Q88" i="85"/>
  <c r="Z88" i="85"/>
  <c r="AA88" i="85" s="1"/>
  <c r="P202" i="85"/>
  <c r="Q38" i="85"/>
  <c r="D15" i="77"/>
  <c r="Q12" i="80"/>
  <c r="Q15" i="83"/>
  <c r="D12" i="78"/>
  <c r="P86" i="98"/>
  <c r="Q11" i="98" s="1"/>
  <c r="U11" i="98"/>
  <c r="V11" i="98" s="1"/>
  <c r="Z11" i="98"/>
  <c r="AA11" i="98" s="1"/>
  <c r="P10" i="98"/>
  <c r="D65" i="81"/>
  <c r="H90" i="81"/>
  <c r="I90" i="81" s="1"/>
  <c r="D90" i="81"/>
  <c r="M90" i="81"/>
  <c r="N90" i="81" s="1"/>
  <c r="C204" i="81"/>
  <c r="D40" i="81"/>
  <c r="H10" i="78"/>
  <c r="I10" i="78" s="1"/>
  <c r="C31" i="78"/>
  <c r="M10" i="78"/>
  <c r="N10" i="78" s="1"/>
  <c r="Q17" i="72"/>
  <c r="D93" i="83"/>
  <c r="D43" i="83"/>
  <c r="M93" i="83"/>
  <c r="N93" i="83" s="1"/>
  <c r="C207" i="83"/>
  <c r="H93" i="83"/>
  <c r="I93" i="83" s="1"/>
  <c r="D68" i="83"/>
  <c r="H18" i="87"/>
  <c r="I18" i="87" s="1"/>
  <c r="C93" i="87"/>
  <c r="D18" i="87" s="1"/>
  <c r="M18" i="87"/>
  <c r="N18" i="87" s="1"/>
  <c r="H19" i="87"/>
  <c r="I19" i="87" s="1"/>
  <c r="C94" i="87"/>
  <c r="D19" i="87" s="1"/>
  <c r="M19" i="87"/>
  <c r="N19" i="87" s="1"/>
  <c r="Q16" i="85"/>
  <c r="D10" i="84"/>
  <c r="D38" i="77"/>
  <c r="H88" i="77"/>
  <c r="I88" i="77" s="1"/>
  <c r="M88" i="77"/>
  <c r="N88" i="77" s="1"/>
  <c r="D63" i="77"/>
  <c r="D88" i="77"/>
  <c r="C202" i="77"/>
  <c r="D11" i="75"/>
  <c r="Q61" i="82"/>
  <c r="Q86" i="82"/>
  <c r="Q36" i="82"/>
  <c r="P85" i="82"/>
  <c r="Z86" i="82"/>
  <c r="AA86" i="82" s="1"/>
  <c r="P200" i="82"/>
  <c r="U86" i="82"/>
  <c r="V86" i="82" s="1"/>
  <c r="C87" i="87"/>
  <c r="D12" i="87" s="1"/>
  <c r="M12" i="87"/>
  <c r="N12" i="87" s="1"/>
  <c r="H12" i="87"/>
  <c r="I12" i="87" s="1"/>
  <c r="Q65" i="81"/>
  <c r="U90" i="81"/>
  <c r="V90" i="81" s="1"/>
  <c r="Z90" i="81"/>
  <c r="AA90" i="81" s="1"/>
  <c r="Q40" i="81"/>
  <c r="Q90" i="81"/>
  <c r="P204" i="81"/>
  <c r="C90" i="101"/>
  <c r="D15" i="101" s="1"/>
  <c r="H15" i="101"/>
  <c r="I15" i="101" s="1"/>
  <c r="M15" i="101"/>
  <c r="N15" i="101" s="1"/>
  <c r="Q65" i="74"/>
  <c r="U90" i="74"/>
  <c r="V90" i="74" s="1"/>
  <c r="Z90" i="74"/>
  <c r="AA90" i="74" s="1"/>
  <c r="P204" i="74"/>
  <c r="Q90" i="74"/>
  <c r="Q40" i="74"/>
  <c r="Q13" i="78"/>
  <c r="Z88" i="75"/>
  <c r="AA88" i="75" s="1"/>
  <c r="Q38" i="75"/>
  <c r="U88" i="75"/>
  <c r="V88" i="75" s="1"/>
  <c r="P202" i="75"/>
  <c r="Q63" i="75"/>
  <c r="Q88" i="75"/>
  <c r="AM103" i="91"/>
  <c r="AM106" i="91" s="1"/>
  <c r="AD133" i="91"/>
  <c r="AD168" i="91" s="1"/>
  <c r="AD177" i="91" s="1"/>
  <c r="D12" i="82"/>
  <c r="C85" i="77"/>
  <c r="D86" i="77"/>
  <c r="D61" i="77"/>
  <c r="H86" i="77"/>
  <c r="I86" i="77" s="1"/>
  <c r="D36" i="77"/>
  <c r="M86" i="77"/>
  <c r="N86" i="77" s="1"/>
  <c r="C200" i="77"/>
  <c r="Q13" i="80"/>
  <c r="Q63" i="80"/>
  <c r="U88" i="80"/>
  <c r="V88" i="80" s="1"/>
  <c r="Z88" i="80"/>
  <c r="AA88" i="80" s="1"/>
  <c r="Q88" i="80"/>
  <c r="P202" i="80"/>
  <c r="Q38" i="80"/>
  <c r="C89" i="101"/>
  <c r="D14" i="101" s="1"/>
  <c r="H14" i="101"/>
  <c r="I14" i="101" s="1"/>
  <c r="M14" i="101"/>
  <c r="N14" i="101" s="1"/>
  <c r="P200" i="83"/>
  <c r="Q61" i="83"/>
  <c r="Q36" i="83"/>
  <c r="U86" i="83"/>
  <c r="V86" i="83" s="1"/>
  <c r="Z86" i="83"/>
  <c r="AA86" i="83" s="1"/>
  <c r="P85" i="83"/>
  <c r="Q86" i="83"/>
  <c r="Z87" i="82"/>
  <c r="AA87" i="82" s="1"/>
  <c r="P201" i="82"/>
  <c r="Q37" i="82"/>
  <c r="Q87" i="82"/>
  <c r="Q62" i="82"/>
  <c r="U87" i="82"/>
  <c r="V87" i="82" s="1"/>
  <c r="D15" i="80"/>
  <c r="D40" i="80"/>
  <c r="D65" i="80"/>
  <c r="D90" i="80"/>
  <c r="M90" i="80"/>
  <c r="N90" i="80" s="1"/>
  <c r="C204" i="80"/>
  <c r="H90" i="80"/>
  <c r="I90" i="80" s="1"/>
  <c r="Z15" i="98"/>
  <c r="AA15" i="98" s="1"/>
  <c r="U15" i="98"/>
  <c r="V15" i="98" s="1"/>
  <c r="P90" i="98"/>
  <c r="Q15" i="98" s="1"/>
  <c r="D17" i="83"/>
  <c r="M88" i="78"/>
  <c r="N88" i="78" s="1"/>
  <c r="D38" i="78"/>
  <c r="C202" i="78"/>
  <c r="D63" i="78"/>
  <c r="D88" i="78"/>
  <c r="H88" i="78"/>
  <c r="I88" i="78" s="1"/>
  <c r="H89" i="72"/>
  <c r="I89" i="72" s="1"/>
  <c r="D64" i="72"/>
  <c r="D89" i="72"/>
  <c r="D39" i="72"/>
  <c r="C203" i="72"/>
  <c r="M89" i="72"/>
  <c r="N89" i="72" s="1"/>
  <c r="C92" i="87"/>
  <c r="M17" i="87"/>
  <c r="N17" i="87" s="1"/>
  <c r="H17" i="87"/>
  <c r="I17" i="87" s="1"/>
  <c r="P202" i="86"/>
  <c r="Q88" i="86"/>
  <c r="Q38" i="86"/>
  <c r="U88" i="86"/>
  <c r="V88" i="86" s="1"/>
  <c r="Z88" i="86"/>
  <c r="AA88" i="86" s="1"/>
  <c r="Q63" i="86"/>
  <c r="M87" i="77"/>
  <c r="N87" i="77" s="1"/>
  <c r="D87" i="77"/>
  <c r="D37" i="77"/>
  <c r="D62" i="77"/>
  <c r="H87" i="77"/>
  <c r="I87" i="77" s="1"/>
  <c r="C201" i="77"/>
  <c r="M85" i="84"/>
  <c r="N85" i="84" s="1"/>
  <c r="H85" i="84"/>
  <c r="I85" i="84" s="1"/>
  <c r="C106" i="84"/>
  <c r="D85" i="84" s="1"/>
  <c r="D14" i="77"/>
  <c r="D88" i="74"/>
  <c r="M88" i="74"/>
  <c r="N88" i="74" s="1"/>
  <c r="H88" i="74"/>
  <c r="I88" i="74" s="1"/>
  <c r="D38" i="74"/>
  <c r="C202" i="74"/>
  <c r="D63" i="74"/>
  <c r="C208" i="77"/>
  <c r="D69" i="77"/>
  <c r="M94" i="77"/>
  <c r="N94" i="77" s="1"/>
  <c r="D94" i="77"/>
  <c r="H94" i="77"/>
  <c r="I94" i="77" s="1"/>
  <c r="D44" i="77"/>
  <c r="C10" i="101"/>
  <c r="C86" i="101"/>
  <c r="D11" i="101" s="1"/>
  <c r="H11" i="101"/>
  <c r="I11" i="101" s="1"/>
  <c r="M11" i="101"/>
  <c r="N11" i="101" s="1"/>
  <c r="Z10" i="73"/>
  <c r="AA10" i="73" s="1"/>
  <c r="P31" i="73"/>
  <c r="Q10" i="73" s="1"/>
  <c r="U10" i="73"/>
  <c r="V10" i="73" s="1"/>
  <c r="M10" i="75"/>
  <c r="N10" i="75" s="1"/>
  <c r="C31" i="75"/>
  <c r="D10" i="75" s="1"/>
  <c r="H10" i="75"/>
  <c r="I10" i="75" s="1"/>
  <c r="U10" i="82"/>
  <c r="V10" i="82" s="1"/>
  <c r="Z10" i="82"/>
  <c r="AA10" i="82" s="1"/>
  <c r="P31" i="82"/>
  <c r="Q10" i="82" s="1"/>
  <c r="D14" i="74"/>
  <c r="H89" i="74"/>
  <c r="I89" i="74" s="1"/>
  <c r="D39" i="74"/>
  <c r="D89" i="74"/>
  <c r="M89" i="74"/>
  <c r="N89" i="74" s="1"/>
  <c r="C203" i="74"/>
  <c r="D64" i="74"/>
  <c r="M12" i="98"/>
  <c r="N12" i="98" s="1"/>
  <c r="H12" i="98"/>
  <c r="I12" i="98" s="1"/>
  <c r="C87" i="98"/>
  <c r="D12" i="98" s="1"/>
  <c r="C94" i="101"/>
  <c r="D19" i="101" s="1"/>
  <c r="H19" i="101"/>
  <c r="I19" i="101" s="1"/>
  <c r="M19" i="101"/>
  <c r="N19" i="101" s="1"/>
  <c r="Q13" i="72"/>
  <c r="Q13" i="81"/>
  <c r="U92" i="83"/>
  <c r="V92" i="83" s="1"/>
  <c r="Q42" i="83"/>
  <c r="Q92" i="83"/>
  <c r="Q67" i="83"/>
  <c r="Z92" i="83"/>
  <c r="AA92" i="83" s="1"/>
  <c r="P206" i="83"/>
  <c r="D14" i="85"/>
  <c r="H89" i="85"/>
  <c r="I89" i="85" s="1"/>
  <c r="D64" i="85"/>
  <c r="D89" i="85"/>
  <c r="C203" i="85"/>
  <c r="D39" i="85"/>
  <c r="M89" i="85"/>
  <c r="N89" i="85" s="1"/>
  <c r="D65" i="72"/>
  <c r="D90" i="72"/>
  <c r="H90" i="72"/>
  <c r="I90" i="72" s="1"/>
  <c r="M90" i="72"/>
  <c r="N90" i="72" s="1"/>
  <c r="D40" i="72"/>
  <c r="C204" i="72"/>
  <c r="M13" i="87"/>
  <c r="N13" i="87" s="1"/>
  <c r="C88" i="87"/>
  <c r="D13" i="87" s="1"/>
  <c r="H13" i="87"/>
  <c r="I13" i="87" s="1"/>
  <c r="U89" i="75"/>
  <c r="V89" i="75" s="1"/>
  <c r="Z89" i="75"/>
  <c r="AA89" i="75" s="1"/>
  <c r="Q64" i="75"/>
  <c r="Q89" i="75"/>
  <c r="Q39" i="75"/>
  <c r="P203" i="75"/>
  <c r="D160" i="79" l="1"/>
  <c r="D170" i="79"/>
  <c r="H193" i="81"/>
  <c r="I193" i="81" s="1"/>
  <c r="M193" i="81"/>
  <c r="N193" i="81" s="1"/>
  <c r="M81" i="46"/>
  <c r="N81" i="46" s="1"/>
  <c r="H81" i="46"/>
  <c r="I81" i="46" s="1"/>
  <c r="D142" i="46"/>
  <c r="D81" i="46"/>
  <c r="C233" i="46"/>
  <c r="D125" i="46"/>
  <c r="D137" i="79"/>
  <c r="D135" i="79" s="1"/>
  <c r="P193" i="101"/>
  <c r="Q45" i="101"/>
  <c r="U56" i="101"/>
  <c r="V56" i="101" s="1"/>
  <c r="Z56" i="101"/>
  <c r="AA56" i="101" s="1"/>
  <c r="M193" i="77"/>
  <c r="N193" i="77" s="1"/>
  <c r="H193" i="77"/>
  <c r="I193" i="77" s="1"/>
  <c r="M193" i="83"/>
  <c r="N193" i="83" s="1"/>
  <c r="H193" i="83"/>
  <c r="I193" i="83" s="1"/>
  <c r="D35" i="87"/>
  <c r="C193" i="87"/>
  <c r="D45" i="87"/>
  <c r="H56" i="87"/>
  <c r="I56" i="87" s="1"/>
  <c r="M56" i="87"/>
  <c r="N56" i="87" s="1"/>
  <c r="D233" i="79"/>
  <c r="D232" i="79"/>
  <c r="H232" i="79"/>
  <c r="I232" i="79" s="1"/>
  <c r="M232" i="79"/>
  <c r="N232" i="79" s="1"/>
  <c r="D152" i="79"/>
  <c r="Q35" i="98"/>
  <c r="U56" i="98"/>
  <c r="V56" i="98" s="1"/>
  <c r="Z56" i="98"/>
  <c r="AA56" i="98" s="1"/>
  <c r="Q45" i="98"/>
  <c r="U193" i="80"/>
  <c r="V193" i="80" s="1"/>
  <c r="Z193" i="80"/>
  <c r="AA193" i="80" s="1"/>
  <c r="H193" i="80"/>
  <c r="I193" i="80" s="1"/>
  <c r="M193" i="80"/>
  <c r="N193" i="80" s="1"/>
  <c r="Q35" i="82"/>
  <c r="U56" i="82"/>
  <c r="V56" i="82" s="1"/>
  <c r="C42" i="46"/>
  <c r="C31" i="46" s="1"/>
  <c r="P193" i="82"/>
  <c r="Q45" i="82"/>
  <c r="Z56" i="82"/>
  <c r="AA56" i="82" s="1"/>
  <c r="D45" i="98"/>
  <c r="H56" i="98"/>
  <c r="I56" i="98" s="1"/>
  <c r="M56" i="98"/>
  <c r="N56" i="98" s="1"/>
  <c r="Z193" i="77"/>
  <c r="AA193" i="77" s="1"/>
  <c r="U193" i="77"/>
  <c r="V193" i="77" s="1"/>
  <c r="Q35" i="87"/>
  <c r="P193" i="87"/>
  <c r="Q45" i="87"/>
  <c r="U56" i="87"/>
  <c r="V56" i="87" s="1"/>
  <c r="Z56" i="87"/>
  <c r="AA56" i="87" s="1"/>
  <c r="H37" i="46"/>
  <c r="I37" i="46" s="1"/>
  <c r="M37" i="46"/>
  <c r="N37" i="46" s="1"/>
  <c r="H40" i="46"/>
  <c r="I40" i="46" s="1"/>
  <c r="M40" i="46"/>
  <c r="N40" i="46" s="1"/>
  <c r="U193" i="72"/>
  <c r="V193" i="72" s="1"/>
  <c r="Z193" i="72"/>
  <c r="AA193" i="72" s="1"/>
  <c r="U193" i="83"/>
  <c r="V193" i="83" s="1"/>
  <c r="Z193" i="83"/>
  <c r="AA193" i="83" s="1"/>
  <c r="H41" i="46"/>
  <c r="I41" i="46" s="1"/>
  <c r="M41" i="46"/>
  <c r="N41" i="46" s="1"/>
  <c r="D192" i="79"/>
  <c r="M196" i="79"/>
  <c r="N196" i="79" s="1"/>
  <c r="D196" i="79"/>
  <c r="D194" i="79"/>
  <c r="H196" i="79"/>
  <c r="I196" i="79" s="1"/>
  <c r="H43" i="46"/>
  <c r="I43" i="46" s="1"/>
  <c r="M43" i="46"/>
  <c r="N43" i="46" s="1"/>
  <c r="H193" i="72"/>
  <c r="I193" i="72" s="1"/>
  <c r="M193" i="72"/>
  <c r="N193" i="72" s="1"/>
  <c r="U193" i="81"/>
  <c r="V193" i="81" s="1"/>
  <c r="Z193" i="81"/>
  <c r="AA193" i="81" s="1"/>
  <c r="H32" i="46"/>
  <c r="I32" i="46" s="1"/>
  <c r="M32" i="46"/>
  <c r="N32" i="46" s="1"/>
  <c r="D35" i="82"/>
  <c r="C193" i="82"/>
  <c r="M56" i="82"/>
  <c r="N56" i="82" s="1"/>
  <c r="D45" i="82"/>
  <c r="H56" i="82"/>
  <c r="I56" i="82" s="1"/>
  <c r="H193" i="74"/>
  <c r="I193" i="74" s="1"/>
  <c r="M193" i="74"/>
  <c r="N193" i="74" s="1"/>
  <c r="M133" i="79"/>
  <c r="N133" i="79" s="1"/>
  <c r="C168" i="79"/>
  <c r="H133" i="79"/>
  <c r="I133" i="79" s="1"/>
  <c r="D122" i="79"/>
  <c r="D45" i="101"/>
  <c r="C193" i="101"/>
  <c r="H56" i="101"/>
  <c r="I56" i="101" s="1"/>
  <c r="M56" i="101"/>
  <c r="N56" i="101" s="1"/>
  <c r="M202" i="78"/>
  <c r="N202" i="78" s="1"/>
  <c r="H202" i="78"/>
  <c r="I202" i="78" s="1"/>
  <c r="U201" i="78"/>
  <c r="V201" i="78" s="1"/>
  <c r="Z201" i="78"/>
  <c r="AA201" i="78" s="1"/>
  <c r="M200" i="81"/>
  <c r="N200" i="81" s="1"/>
  <c r="H200" i="81"/>
  <c r="I200" i="81" s="1"/>
  <c r="C210" i="81"/>
  <c r="D200" i="81" s="1"/>
  <c r="D61" i="101"/>
  <c r="C85" i="101"/>
  <c r="C200" i="101"/>
  <c r="D36" i="101"/>
  <c r="D86" i="101"/>
  <c r="H86" i="101"/>
  <c r="I86" i="101" s="1"/>
  <c r="M86" i="101"/>
  <c r="N86" i="101" s="1"/>
  <c r="D31" i="84"/>
  <c r="D175" i="84"/>
  <c r="D140" i="84"/>
  <c r="D81" i="84"/>
  <c r="H106" i="84"/>
  <c r="I106" i="84" s="1"/>
  <c r="C133" i="84"/>
  <c r="D173" i="84"/>
  <c r="D106" i="84"/>
  <c r="D149" i="84"/>
  <c r="D164" i="84"/>
  <c r="D138" i="84"/>
  <c r="D139" i="84"/>
  <c r="D146" i="84"/>
  <c r="D144" i="84"/>
  <c r="D143" i="84"/>
  <c r="C232" i="84"/>
  <c r="D131" i="84"/>
  <c r="D172" i="84"/>
  <c r="D165" i="84"/>
  <c r="M106" i="84"/>
  <c r="N106" i="84" s="1"/>
  <c r="D166" i="84"/>
  <c r="D56" i="84"/>
  <c r="D163" i="84"/>
  <c r="D147" i="84"/>
  <c r="D141" i="84"/>
  <c r="D157" i="84"/>
  <c r="D142" i="84"/>
  <c r="D156" i="84"/>
  <c r="D155" i="84"/>
  <c r="D150" i="84"/>
  <c r="D95" i="84"/>
  <c r="D158" i="84"/>
  <c r="D148" i="84"/>
  <c r="D174" i="84"/>
  <c r="D161" i="84"/>
  <c r="D153" i="84"/>
  <c r="D154" i="84"/>
  <c r="D145" i="84"/>
  <c r="D162" i="84"/>
  <c r="D10" i="78"/>
  <c r="C192" i="78"/>
  <c r="D20" i="78"/>
  <c r="H31" i="78"/>
  <c r="I31" i="78" s="1"/>
  <c r="M31" i="78"/>
  <c r="N31" i="78" s="1"/>
  <c r="C31" i="101"/>
  <c r="D10" i="101" s="1"/>
  <c r="H10" i="101"/>
  <c r="I10" i="101" s="1"/>
  <c r="M10" i="101"/>
  <c r="N10" i="101" s="1"/>
  <c r="H202" i="74"/>
  <c r="I202" i="74" s="1"/>
  <c r="M202" i="74"/>
  <c r="N202" i="74" s="1"/>
  <c r="Q40" i="98"/>
  <c r="Q65" i="98"/>
  <c r="Q90" i="98"/>
  <c r="U90" i="98"/>
  <c r="V90" i="98" s="1"/>
  <c r="Z90" i="98"/>
  <c r="AA90" i="98" s="1"/>
  <c r="C106" i="77"/>
  <c r="M85" i="77"/>
  <c r="N85" i="77" s="1"/>
  <c r="H85" i="77"/>
  <c r="I85" i="77" s="1"/>
  <c r="P210" i="82"/>
  <c r="Q200" i="82" s="1"/>
  <c r="U200" i="82"/>
  <c r="V200" i="82" s="1"/>
  <c r="Z200" i="82"/>
  <c r="AA200" i="82" s="1"/>
  <c r="P31" i="98"/>
  <c r="Q10" i="98" s="1"/>
  <c r="Z10" i="98"/>
  <c r="AA10" i="98" s="1"/>
  <c r="U10" i="98"/>
  <c r="V10" i="98" s="1"/>
  <c r="D11" i="87"/>
  <c r="D36" i="87"/>
  <c r="C85" i="87"/>
  <c r="D61" i="87"/>
  <c r="M86" i="87"/>
  <c r="N86" i="87" s="1"/>
  <c r="H86" i="87"/>
  <c r="I86" i="87" s="1"/>
  <c r="D86" i="87"/>
  <c r="C200" i="87"/>
  <c r="C22" i="46"/>
  <c r="P192" i="83"/>
  <c r="U31" i="83"/>
  <c r="V31" i="83" s="1"/>
  <c r="Z31" i="83"/>
  <c r="AA31" i="83" s="1"/>
  <c r="Q20" i="83"/>
  <c r="U206" i="85"/>
  <c r="V206" i="85" s="1"/>
  <c r="Z206" i="85"/>
  <c r="AA206" i="85" s="1"/>
  <c r="D68" i="101"/>
  <c r="D43" i="101"/>
  <c r="D93" i="101"/>
  <c r="C207" i="101"/>
  <c r="H93" i="101"/>
  <c r="I93" i="101" s="1"/>
  <c r="M93" i="101"/>
  <c r="N93" i="101" s="1"/>
  <c r="C192" i="72"/>
  <c r="H31" i="72"/>
  <c r="I31" i="72" s="1"/>
  <c r="M31" i="72"/>
  <c r="N31" i="72" s="1"/>
  <c r="D20" i="72"/>
  <c r="U203" i="72"/>
  <c r="V203" i="72" s="1"/>
  <c r="Z203" i="72"/>
  <c r="AA203" i="72" s="1"/>
  <c r="U203" i="74"/>
  <c r="V203" i="74" s="1"/>
  <c r="Z203" i="74"/>
  <c r="AA203" i="74" s="1"/>
  <c r="H200" i="78"/>
  <c r="I200" i="78" s="1"/>
  <c r="M200" i="78"/>
  <c r="N200" i="78" s="1"/>
  <c r="C210" i="78"/>
  <c r="D202" i="78" s="1"/>
  <c r="P210" i="86"/>
  <c r="U200" i="86"/>
  <c r="V200" i="86" s="1"/>
  <c r="Z200" i="86"/>
  <c r="AA200" i="86" s="1"/>
  <c r="M202" i="80"/>
  <c r="N202" i="80" s="1"/>
  <c r="H202" i="80"/>
  <c r="I202" i="80" s="1"/>
  <c r="H201" i="74"/>
  <c r="I201" i="74" s="1"/>
  <c r="M201" i="74"/>
  <c r="N201" i="74" s="1"/>
  <c r="U201" i="72"/>
  <c r="V201" i="72" s="1"/>
  <c r="Z201" i="72"/>
  <c r="AA201" i="72" s="1"/>
  <c r="P196" i="84"/>
  <c r="U192" i="84"/>
  <c r="V192" i="84" s="1"/>
  <c r="Z192" i="84"/>
  <c r="AA192" i="84" s="1"/>
  <c r="U206" i="72"/>
  <c r="V206" i="72" s="1"/>
  <c r="Z206" i="72"/>
  <c r="AA206" i="72" s="1"/>
  <c r="Q61" i="87"/>
  <c r="Q36" i="87"/>
  <c r="U86" i="87"/>
  <c r="V86" i="87" s="1"/>
  <c r="Z86" i="87"/>
  <c r="AA86" i="87" s="1"/>
  <c r="P200" i="87"/>
  <c r="P85" i="87"/>
  <c r="Q86" i="87"/>
  <c r="D203" i="84"/>
  <c r="D223" i="84"/>
  <c r="D226" i="84"/>
  <c r="H210" i="84"/>
  <c r="I210" i="84" s="1"/>
  <c r="D215" i="84"/>
  <c r="D221" i="84"/>
  <c r="D216" i="84"/>
  <c r="D219" i="84"/>
  <c r="D214" i="84"/>
  <c r="D225" i="84"/>
  <c r="D228" i="84"/>
  <c r="D218" i="84"/>
  <c r="D222" i="84"/>
  <c r="D217" i="84"/>
  <c r="D210" i="84"/>
  <c r="D220" i="84"/>
  <c r="M210" i="84"/>
  <c r="N210" i="84" s="1"/>
  <c r="D224" i="84"/>
  <c r="D206" i="84"/>
  <c r="D204" i="84"/>
  <c r="D207" i="84"/>
  <c r="D208" i="84"/>
  <c r="D202" i="84"/>
  <c r="D201" i="84"/>
  <c r="D200" i="84"/>
  <c r="P210" i="78"/>
  <c r="Q201" i="78" s="1"/>
  <c r="Z202" i="78"/>
  <c r="AA202" i="78" s="1"/>
  <c r="U202" i="78"/>
  <c r="V202" i="78" s="1"/>
  <c r="C21" i="46"/>
  <c r="P192" i="82"/>
  <c r="Q20" i="82"/>
  <c r="U31" i="82"/>
  <c r="V31" i="82" s="1"/>
  <c r="Z31" i="82"/>
  <c r="AA31" i="82" s="1"/>
  <c r="H207" i="83"/>
  <c r="I207" i="83" s="1"/>
  <c r="M207" i="83"/>
  <c r="N207" i="83" s="1"/>
  <c r="H202" i="81"/>
  <c r="I202" i="81" s="1"/>
  <c r="M202" i="81"/>
  <c r="N202" i="81" s="1"/>
  <c r="U207" i="80"/>
  <c r="V207" i="80" s="1"/>
  <c r="Z207" i="80"/>
  <c r="AA207" i="80" s="1"/>
  <c r="M201" i="86"/>
  <c r="N201" i="86" s="1"/>
  <c r="H201" i="86"/>
  <c r="I201" i="86" s="1"/>
  <c r="P106" i="75"/>
  <c r="D32" i="102" s="1"/>
  <c r="U85" i="75"/>
  <c r="V85" i="75" s="1"/>
  <c r="Z85" i="75"/>
  <c r="AA85" i="75" s="1"/>
  <c r="M85" i="80"/>
  <c r="N85" i="80" s="1"/>
  <c r="H85" i="80"/>
  <c r="I85" i="80" s="1"/>
  <c r="C106" i="80"/>
  <c r="D85" i="80" s="1"/>
  <c r="Q38" i="98"/>
  <c r="Q63" i="98"/>
  <c r="Q88" i="98"/>
  <c r="Z88" i="98"/>
  <c r="AA88" i="98" s="1"/>
  <c r="U88" i="98"/>
  <c r="V88" i="98" s="1"/>
  <c r="Z204" i="73"/>
  <c r="AA204" i="73" s="1"/>
  <c r="U204" i="73"/>
  <c r="V204" i="73" s="1"/>
  <c r="M201" i="85"/>
  <c r="N201" i="85" s="1"/>
  <c r="H201" i="85"/>
  <c r="I201" i="85" s="1"/>
  <c r="M85" i="74"/>
  <c r="N85" i="74" s="1"/>
  <c r="H85" i="74"/>
  <c r="I85" i="74" s="1"/>
  <c r="C106" i="74"/>
  <c r="Q150" i="84"/>
  <c r="Q146" i="84"/>
  <c r="Q157" i="84"/>
  <c r="Q174" i="84"/>
  <c r="Q163" i="84"/>
  <c r="Q156" i="84"/>
  <c r="Q164" i="84"/>
  <c r="P232" i="84"/>
  <c r="Q148" i="84"/>
  <c r="Q172" i="84"/>
  <c r="Q131" i="84"/>
  <c r="Q139" i="84"/>
  <c r="Z106" i="84"/>
  <c r="AA106" i="84" s="1"/>
  <c r="Q56" i="84"/>
  <c r="Q145" i="84"/>
  <c r="Q153" i="84"/>
  <c r="Q106" i="84"/>
  <c r="Q147" i="84"/>
  <c r="Q144" i="84"/>
  <c r="Q173" i="84"/>
  <c r="Q155" i="84"/>
  <c r="Q154" i="84"/>
  <c r="Q166" i="84"/>
  <c r="Q140" i="84"/>
  <c r="Q81" i="84"/>
  <c r="Q138" i="84"/>
  <c r="U106" i="84"/>
  <c r="V106" i="84" s="1"/>
  <c r="Q149" i="84"/>
  <c r="Q141" i="84"/>
  <c r="Q165" i="84"/>
  <c r="Q162" i="84"/>
  <c r="Q161" i="84"/>
  <c r="Q142" i="84"/>
  <c r="Q143" i="84"/>
  <c r="Q158" i="84"/>
  <c r="Q95" i="84"/>
  <c r="P133" i="84"/>
  <c r="Q133" i="84" s="1"/>
  <c r="Q175" i="84"/>
  <c r="Q63" i="101"/>
  <c r="P202" i="101"/>
  <c r="Q88" i="101"/>
  <c r="Q38" i="101"/>
  <c r="U88" i="101"/>
  <c r="V88" i="101" s="1"/>
  <c r="Z88" i="101"/>
  <c r="AA88" i="101" s="1"/>
  <c r="C192" i="73"/>
  <c r="M31" i="73"/>
  <c r="N31" i="73" s="1"/>
  <c r="H31" i="73"/>
  <c r="I31" i="73" s="1"/>
  <c r="D20" i="73"/>
  <c r="M201" i="78"/>
  <c r="N201" i="78" s="1"/>
  <c r="H201" i="78"/>
  <c r="I201" i="78" s="1"/>
  <c r="H200" i="85"/>
  <c r="I200" i="85" s="1"/>
  <c r="M200" i="85"/>
  <c r="N200" i="85" s="1"/>
  <c r="C210" i="85"/>
  <c r="D205" i="85" s="1"/>
  <c r="D88" i="98"/>
  <c r="M88" i="98"/>
  <c r="N88" i="98" s="1"/>
  <c r="D38" i="98"/>
  <c r="H88" i="98"/>
  <c r="I88" i="98" s="1"/>
  <c r="D63" i="98"/>
  <c r="C17" i="46"/>
  <c r="U31" i="78"/>
  <c r="V31" i="78" s="1"/>
  <c r="Z31" i="78"/>
  <c r="AA31" i="78" s="1"/>
  <c r="P192" i="78"/>
  <c r="Q20" i="78"/>
  <c r="U202" i="81"/>
  <c r="V202" i="81" s="1"/>
  <c r="Z202" i="81"/>
  <c r="AA202" i="81" s="1"/>
  <c r="C106" i="75"/>
  <c r="M85" i="75"/>
  <c r="N85" i="75" s="1"/>
  <c r="H85" i="75"/>
  <c r="I85" i="75" s="1"/>
  <c r="P210" i="77"/>
  <c r="Q208" i="77" s="1"/>
  <c r="Z200" i="77"/>
  <c r="AA200" i="77" s="1"/>
  <c r="U200" i="77"/>
  <c r="V200" i="77" s="1"/>
  <c r="Z10" i="87"/>
  <c r="AA10" i="87" s="1"/>
  <c r="P31" i="87"/>
  <c r="Q10" i="87" s="1"/>
  <c r="U10" i="87"/>
  <c r="V10" i="87" s="1"/>
  <c r="H201" i="73"/>
  <c r="I201" i="73" s="1"/>
  <c r="M201" i="73"/>
  <c r="N201" i="73" s="1"/>
  <c r="D205" i="84"/>
  <c r="D12" i="101"/>
  <c r="D87" i="101"/>
  <c r="D37" i="101"/>
  <c r="D62" i="101"/>
  <c r="C201" i="101"/>
  <c r="H87" i="101"/>
  <c r="I87" i="101" s="1"/>
  <c r="M87" i="101"/>
  <c r="N87" i="101" s="1"/>
  <c r="H206" i="77"/>
  <c r="I206" i="77" s="1"/>
  <c r="M206" i="77"/>
  <c r="N206" i="77" s="1"/>
  <c r="C196" i="84"/>
  <c r="M192" i="84"/>
  <c r="N192" i="84" s="1"/>
  <c r="H192" i="84"/>
  <c r="I192" i="84" s="1"/>
  <c r="H93" i="98"/>
  <c r="I93" i="98" s="1"/>
  <c r="D93" i="98"/>
  <c r="M93" i="98"/>
  <c r="N93" i="98" s="1"/>
  <c r="D43" i="98"/>
  <c r="D68" i="98"/>
  <c r="U201" i="81"/>
  <c r="V201" i="81" s="1"/>
  <c r="Z201" i="81"/>
  <c r="AA201" i="81" s="1"/>
  <c r="Z31" i="80"/>
  <c r="AA31" i="80" s="1"/>
  <c r="Q20" i="80"/>
  <c r="P192" i="80"/>
  <c r="U31" i="80"/>
  <c r="V31" i="80" s="1"/>
  <c r="C19" i="46"/>
  <c r="U202" i="77"/>
  <c r="V202" i="77" s="1"/>
  <c r="Z202" i="77"/>
  <c r="AA202" i="77" s="1"/>
  <c r="Z206" i="83"/>
  <c r="AA206" i="83" s="1"/>
  <c r="U206" i="83"/>
  <c r="V206" i="83" s="1"/>
  <c r="D42" i="87"/>
  <c r="D92" i="87"/>
  <c r="C206" i="87"/>
  <c r="H92" i="87"/>
  <c r="I92" i="87" s="1"/>
  <c r="M92" i="87"/>
  <c r="N92" i="87" s="1"/>
  <c r="D67" i="87"/>
  <c r="P106" i="83"/>
  <c r="U85" i="83"/>
  <c r="V85" i="83" s="1"/>
  <c r="Z85" i="83"/>
  <c r="AA85" i="83" s="1"/>
  <c r="D44" i="87"/>
  <c r="H94" i="87"/>
  <c r="I94" i="87" s="1"/>
  <c r="M94" i="87"/>
  <c r="N94" i="87" s="1"/>
  <c r="D69" i="87"/>
  <c r="D94" i="87"/>
  <c r="C208" i="87"/>
  <c r="U202" i="85"/>
  <c r="V202" i="85" s="1"/>
  <c r="Z202" i="85"/>
  <c r="AA202" i="85" s="1"/>
  <c r="U203" i="75"/>
  <c r="V203" i="75" s="1"/>
  <c r="Z203" i="75"/>
  <c r="AA203" i="75" s="1"/>
  <c r="D38" i="87"/>
  <c r="D88" i="87"/>
  <c r="D63" i="87"/>
  <c r="C202" i="87"/>
  <c r="H88" i="87"/>
  <c r="I88" i="87" s="1"/>
  <c r="M88" i="87"/>
  <c r="N88" i="87" s="1"/>
  <c r="H203" i="74"/>
  <c r="I203" i="74" s="1"/>
  <c r="M203" i="74"/>
  <c r="N203" i="74" s="1"/>
  <c r="C12" i="46"/>
  <c r="P192" i="73"/>
  <c r="U31" i="73"/>
  <c r="V31" i="73" s="1"/>
  <c r="Z31" i="73"/>
  <c r="AA31" i="73" s="1"/>
  <c r="Q20" i="73"/>
  <c r="H201" i="77"/>
  <c r="I201" i="77" s="1"/>
  <c r="M201" i="77"/>
  <c r="N201" i="77" s="1"/>
  <c r="D39" i="101"/>
  <c r="D64" i="101"/>
  <c r="D89" i="101"/>
  <c r="C203" i="101"/>
  <c r="H89" i="101"/>
  <c r="I89" i="101" s="1"/>
  <c r="M89" i="101"/>
  <c r="N89" i="101" s="1"/>
  <c r="M200" i="77"/>
  <c r="N200" i="77" s="1"/>
  <c r="H200" i="77"/>
  <c r="I200" i="77" s="1"/>
  <c r="C210" i="77"/>
  <c r="D202" i="77" s="1"/>
  <c r="Z85" i="82"/>
  <c r="AA85" i="82" s="1"/>
  <c r="P106" i="82"/>
  <c r="U85" i="82"/>
  <c r="V85" i="82" s="1"/>
  <c r="M204" i="81"/>
  <c r="N204" i="81" s="1"/>
  <c r="H204" i="81"/>
  <c r="I204" i="81" s="1"/>
  <c r="D204" i="81"/>
  <c r="Z85" i="80"/>
  <c r="AA85" i="80" s="1"/>
  <c r="P106" i="80"/>
  <c r="Q85" i="80" s="1"/>
  <c r="U85" i="80"/>
  <c r="V85" i="80" s="1"/>
  <c r="U202" i="83"/>
  <c r="V202" i="83" s="1"/>
  <c r="Z202" i="83"/>
  <c r="AA202" i="83" s="1"/>
  <c r="Z200" i="73"/>
  <c r="AA200" i="73" s="1"/>
  <c r="P210" i="73"/>
  <c r="Q204" i="73" s="1"/>
  <c r="U200" i="73"/>
  <c r="V200" i="73" s="1"/>
  <c r="C106" i="82"/>
  <c r="H85" i="82"/>
  <c r="I85" i="82" s="1"/>
  <c r="M85" i="82"/>
  <c r="N85" i="82" s="1"/>
  <c r="M85" i="83"/>
  <c r="N85" i="83" s="1"/>
  <c r="C106" i="83"/>
  <c r="H85" i="83"/>
  <c r="I85" i="83" s="1"/>
  <c r="U202" i="74"/>
  <c r="V202" i="74" s="1"/>
  <c r="Z202" i="74"/>
  <c r="AA202" i="74" s="1"/>
  <c r="C192" i="80"/>
  <c r="M31" i="80"/>
  <c r="N31" i="80" s="1"/>
  <c r="H31" i="80"/>
  <c r="I31" i="80" s="1"/>
  <c r="D20" i="80"/>
  <c r="D31" i="80"/>
  <c r="M206" i="72"/>
  <c r="N206" i="72" s="1"/>
  <c r="H206" i="72"/>
  <c r="I206" i="72" s="1"/>
  <c r="P106" i="86"/>
  <c r="U85" i="86"/>
  <c r="V85" i="86" s="1"/>
  <c r="Z85" i="86"/>
  <c r="AA85" i="86" s="1"/>
  <c r="U201" i="83"/>
  <c r="V201" i="83" s="1"/>
  <c r="Z201" i="83"/>
  <c r="AA201" i="83" s="1"/>
  <c r="U208" i="80"/>
  <c r="V208" i="80" s="1"/>
  <c r="Z208" i="80"/>
  <c r="AA208" i="80" s="1"/>
  <c r="M201" i="72"/>
  <c r="N201" i="72" s="1"/>
  <c r="H201" i="72"/>
  <c r="I201" i="72" s="1"/>
  <c r="H202" i="75"/>
  <c r="I202" i="75" s="1"/>
  <c r="M202" i="75"/>
  <c r="N202" i="75" s="1"/>
  <c r="C106" i="86"/>
  <c r="M85" i="86"/>
  <c r="N85" i="86" s="1"/>
  <c r="H85" i="86"/>
  <c r="I85" i="86" s="1"/>
  <c r="H204" i="74"/>
  <c r="I204" i="74" s="1"/>
  <c r="M204" i="74"/>
  <c r="N204" i="74" s="1"/>
  <c r="D20" i="83"/>
  <c r="H31" i="83"/>
  <c r="I31" i="83" s="1"/>
  <c r="M31" i="83"/>
  <c r="N31" i="83" s="1"/>
  <c r="C192" i="83"/>
  <c r="M202" i="72"/>
  <c r="N202" i="72" s="1"/>
  <c r="H202" i="72"/>
  <c r="I202" i="72" s="1"/>
  <c r="H202" i="73"/>
  <c r="I202" i="73" s="1"/>
  <c r="M202" i="73"/>
  <c r="N202" i="73" s="1"/>
  <c r="D20" i="86"/>
  <c r="C192" i="86"/>
  <c r="M31" i="86"/>
  <c r="N31" i="86" s="1"/>
  <c r="H31" i="86"/>
  <c r="I31" i="86" s="1"/>
  <c r="U207" i="83"/>
  <c r="V207" i="83" s="1"/>
  <c r="Z207" i="83"/>
  <c r="AA207" i="83" s="1"/>
  <c r="U200" i="78"/>
  <c r="V200" i="78" s="1"/>
  <c r="Z200" i="78"/>
  <c r="AA200" i="78" s="1"/>
  <c r="Q87" i="87"/>
  <c r="Q37" i="87"/>
  <c r="Q62" i="87"/>
  <c r="P201" i="87"/>
  <c r="U87" i="87"/>
  <c r="V87" i="87" s="1"/>
  <c r="Z87" i="87"/>
  <c r="AA87" i="87" s="1"/>
  <c r="H201" i="80"/>
  <c r="I201" i="80" s="1"/>
  <c r="M201" i="80"/>
  <c r="N201" i="80" s="1"/>
  <c r="Z31" i="86"/>
  <c r="AA31" i="86" s="1"/>
  <c r="P192" i="86"/>
  <c r="C25" i="46"/>
  <c r="Q20" i="86"/>
  <c r="U31" i="86"/>
  <c r="V31" i="86" s="1"/>
  <c r="M206" i="80"/>
  <c r="N206" i="80" s="1"/>
  <c r="H206" i="80"/>
  <c r="I206" i="80" s="1"/>
  <c r="H207" i="74"/>
  <c r="I207" i="74" s="1"/>
  <c r="M207" i="74"/>
  <c r="N207" i="74" s="1"/>
  <c r="Q204" i="84"/>
  <c r="Q215" i="84"/>
  <c r="Z210" i="84"/>
  <c r="AA210" i="84" s="1"/>
  <c r="Q223" i="84"/>
  <c r="Q224" i="84"/>
  <c r="Q219" i="84"/>
  <c r="Q218" i="84"/>
  <c r="Q217" i="84"/>
  <c r="Q216" i="84"/>
  <c r="Q226" i="84"/>
  <c r="Q222" i="84"/>
  <c r="Q225" i="84"/>
  <c r="Q214" i="84"/>
  <c r="Q220" i="84"/>
  <c r="Q228" i="84"/>
  <c r="Q221" i="84"/>
  <c r="Q210" i="84"/>
  <c r="U210" i="84"/>
  <c r="V210" i="84" s="1"/>
  <c r="Q201" i="84"/>
  <c r="Q203" i="84"/>
  <c r="Q200" i="84"/>
  <c r="Q202" i="84"/>
  <c r="Q206" i="84"/>
  <c r="Q207" i="84"/>
  <c r="Q208" i="84"/>
  <c r="D40" i="101"/>
  <c r="D90" i="101"/>
  <c r="D65" i="101"/>
  <c r="C204" i="101"/>
  <c r="H90" i="101"/>
  <c r="I90" i="101" s="1"/>
  <c r="M90" i="101"/>
  <c r="N90" i="101" s="1"/>
  <c r="H202" i="86"/>
  <c r="I202" i="86" s="1"/>
  <c r="M202" i="86"/>
  <c r="N202" i="86" s="1"/>
  <c r="D63" i="101"/>
  <c r="D88" i="101"/>
  <c r="D38" i="101"/>
  <c r="C202" i="101"/>
  <c r="H88" i="101"/>
  <c r="I88" i="101" s="1"/>
  <c r="M88" i="101"/>
  <c r="N88" i="101" s="1"/>
  <c r="Q40" i="101"/>
  <c r="Q65" i="101"/>
  <c r="P204" i="101"/>
  <c r="Q90" i="101"/>
  <c r="U90" i="101"/>
  <c r="V90" i="101" s="1"/>
  <c r="Z90" i="101"/>
  <c r="AA90" i="101" s="1"/>
  <c r="C192" i="77"/>
  <c r="D20" i="77"/>
  <c r="H31" i="77"/>
  <c r="I31" i="77" s="1"/>
  <c r="M31" i="77"/>
  <c r="N31" i="77" s="1"/>
  <c r="U201" i="75"/>
  <c r="V201" i="75" s="1"/>
  <c r="Z201" i="75"/>
  <c r="AA201" i="75" s="1"/>
  <c r="M193" i="46"/>
  <c r="N193" i="46" s="1"/>
  <c r="D193" i="46"/>
  <c r="H193" i="46"/>
  <c r="I193" i="46" s="1"/>
  <c r="Z201" i="85"/>
  <c r="AA201" i="85" s="1"/>
  <c r="U201" i="85"/>
  <c r="V201" i="85" s="1"/>
  <c r="Q19" i="101"/>
  <c r="Q94" i="101"/>
  <c r="Q69" i="101"/>
  <c r="Q44" i="101"/>
  <c r="P208" i="101"/>
  <c r="U94" i="101"/>
  <c r="V94" i="101" s="1"/>
  <c r="Z94" i="101"/>
  <c r="AA94" i="101" s="1"/>
  <c r="U200" i="75"/>
  <c r="V200" i="75" s="1"/>
  <c r="Z200" i="75"/>
  <c r="AA200" i="75" s="1"/>
  <c r="P210" i="75"/>
  <c r="Q200" i="75" s="1"/>
  <c r="P210" i="81"/>
  <c r="U200" i="81"/>
  <c r="V200" i="81" s="1"/>
  <c r="Z200" i="81"/>
  <c r="AA200" i="81" s="1"/>
  <c r="Q20" i="85"/>
  <c r="U31" i="85"/>
  <c r="V31" i="85" s="1"/>
  <c r="P192" i="85"/>
  <c r="Z31" i="85"/>
  <c r="AA31" i="85" s="1"/>
  <c r="C24" i="46"/>
  <c r="U207" i="74"/>
  <c r="V207" i="74" s="1"/>
  <c r="Z207" i="74"/>
  <c r="AA207" i="74" s="1"/>
  <c r="M85" i="73"/>
  <c r="N85" i="73" s="1"/>
  <c r="H85" i="73"/>
  <c r="I85" i="73" s="1"/>
  <c r="C106" i="73"/>
  <c r="C205" i="101"/>
  <c r="D41" i="101"/>
  <c r="D66" i="101"/>
  <c r="D91" i="101"/>
  <c r="H91" i="101"/>
  <c r="I91" i="101" s="1"/>
  <c r="M91" i="101"/>
  <c r="N91" i="101" s="1"/>
  <c r="P31" i="101"/>
  <c r="U10" i="101"/>
  <c r="V10" i="101" s="1"/>
  <c r="Z10" i="101"/>
  <c r="AA10" i="101" s="1"/>
  <c r="U200" i="74"/>
  <c r="V200" i="74" s="1"/>
  <c r="Z200" i="74"/>
  <c r="AA200" i="74" s="1"/>
  <c r="P210" i="74"/>
  <c r="Q203" i="74" s="1"/>
  <c r="Z202" i="72"/>
  <c r="AA202" i="72" s="1"/>
  <c r="U202" i="72"/>
  <c r="V202" i="72" s="1"/>
  <c r="Z205" i="85"/>
  <c r="AA205" i="85" s="1"/>
  <c r="U205" i="85"/>
  <c r="V205" i="85" s="1"/>
  <c r="Z203" i="85"/>
  <c r="AA203" i="85" s="1"/>
  <c r="U203" i="85"/>
  <c r="V203" i="85" s="1"/>
  <c r="U206" i="77"/>
  <c r="V206" i="77" s="1"/>
  <c r="Z206" i="77"/>
  <c r="AA206" i="77" s="1"/>
  <c r="H201" i="82"/>
  <c r="I201" i="82" s="1"/>
  <c r="M201" i="82"/>
  <c r="N201" i="82" s="1"/>
  <c r="Q205" i="84"/>
  <c r="Z203" i="77"/>
  <c r="AA203" i="77" s="1"/>
  <c r="U203" i="77"/>
  <c r="V203" i="77" s="1"/>
  <c r="H90" i="87"/>
  <c r="I90" i="87" s="1"/>
  <c r="D65" i="87"/>
  <c r="D40" i="87"/>
  <c r="D90" i="87"/>
  <c r="M90" i="87"/>
  <c r="N90" i="87" s="1"/>
  <c r="C204" i="87"/>
  <c r="H207" i="80"/>
  <c r="I207" i="80" s="1"/>
  <c r="M207" i="80"/>
  <c r="N207" i="80" s="1"/>
  <c r="H206" i="74"/>
  <c r="I206" i="74" s="1"/>
  <c r="M206" i="74"/>
  <c r="N206" i="74" s="1"/>
  <c r="H200" i="83"/>
  <c r="I200" i="83" s="1"/>
  <c r="C210" i="83"/>
  <c r="D207" i="83" s="1"/>
  <c r="M200" i="83"/>
  <c r="N200" i="83" s="1"/>
  <c r="H31" i="74"/>
  <c r="I31" i="74" s="1"/>
  <c r="D20" i="74"/>
  <c r="C192" i="74"/>
  <c r="M31" i="74"/>
  <c r="N31" i="74" s="1"/>
  <c r="Q13" i="87"/>
  <c r="Q63" i="87"/>
  <c r="Q88" i="87"/>
  <c r="Q38" i="87"/>
  <c r="Z88" i="87"/>
  <c r="AA88" i="87" s="1"/>
  <c r="P202" i="87"/>
  <c r="U88" i="87"/>
  <c r="V88" i="87" s="1"/>
  <c r="U206" i="73"/>
  <c r="V206" i="73" s="1"/>
  <c r="Z206" i="73"/>
  <c r="AA206" i="73" s="1"/>
  <c r="H204" i="72"/>
  <c r="I204" i="72" s="1"/>
  <c r="M204" i="72"/>
  <c r="N204" i="72" s="1"/>
  <c r="H203" i="85"/>
  <c r="I203" i="85" s="1"/>
  <c r="M203" i="85"/>
  <c r="N203" i="85" s="1"/>
  <c r="D69" i="101"/>
  <c r="D44" i="101"/>
  <c r="C208" i="101"/>
  <c r="D94" i="101"/>
  <c r="H94" i="101"/>
  <c r="I94" i="101" s="1"/>
  <c r="M94" i="101"/>
  <c r="N94" i="101" s="1"/>
  <c r="H204" i="80"/>
  <c r="I204" i="80" s="1"/>
  <c r="M204" i="80"/>
  <c r="N204" i="80" s="1"/>
  <c r="U202" i="80"/>
  <c r="V202" i="80" s="1"/>
  <c r="Z202" i="80"/>
  <c r="AA202" i="80" s="1"/>
  <c r="Z202" i="86"/>
  <c r="AA202" i="86" s="1"/>
  <c r="U202" i="86"/>
  <c r="V202" i="86" s="1"/>
  <c r="Q202" i="86"/>
  <c r="U204" i="74"/>
  <c r="V204" i="74" s="1"/>
  <c r="Z204" i="74"/>
  <c r="AA204" i="74" s="1"/>
  <c r="U204" i="81"/>
  <c r="V204" i="81" s="1"/>
  <c r="Z204" i="81"/>
  <c r="AA204" i="81" s="1"/>
  <c r="D93" i="87"/>
  <c r="C207" i="87"/>
  <c r="H93" i="87"/>
  <c r="I93" i="87" s="1"/>
  <c r="M93" i="87"/>
  <c r="N93" i="87" s="1"/>
  <c r="D68" i="87"/>
  <c r="D43" i="87"/>
  <c r="U206" i="74"/>
  <c r="V206" i="74" s="1"/>
  <c r="Z206" i="74"/>
  <c r="AA206" i="74" s="1"/>
  <c r="M202" i="82"/>
  <c r="N202" i="82" s="1"/>
  <c r="H202" i="82"/>
  <c r="I202" i="82" s="1"/>
  <c r="H10" i="87"/>
  <c r="I10" i="87" s="1"/>
  <c r="C31" i="87"/>
  <c r="D10" i="87" s="1"/>
  <c r="M10" i="87"/>
  <c r="N10" i="87" s="1"/>
  <c r="M204" i="73"/>
  <c r="N204" i="73" s="1"/>
  <c r="H204" i="73"/>
  <c r="I204" i="73" s="1"/>
  <c r="C210" i="72"/>
  <c r="M200" i="72"/>
  <c r="N200" i="72" s="1"/>
  <c r="H200" i="72"/>
  <c r="I200" i="72" s="1"/>
  <c r="Q67" i="98"/>
  <c r="U92" i="98"/>
  <c r="V92" i="98" s="1"/>
  <c r="Q42" i="98"/>
  <c r="Z92" i="98"/>
  <c r="AA92" i="98" s="1"/>
  <c r="Q92" i="98"/>
  <c r="Q68" i="101"/>
  <c r="P207" i="101"/>
  <c r="Q93" i="101"/>
  <c r="Q43" i="101"/>
  <c r="U93" i="101"/>
  <c r="V93" i="101" s="1"/>
  <c r="Z93" i="101"/>
  <c r="AA93" i="101" s="1"/>
  <c r="M200" i="80"/>
  <c r="N200" i="80" s="1"/>
  <c r="C210" i="80"/>
  <c r="D200" i="80" s="1"/>
  <c r="H200" i="80"/>
  <c r="I200" i="80" s="1"/>
  <c r="U85" i="72"/>
  <c r="V85" i="72" s="1"/>
  <c r="Z85" i="72"/>
  <c r="AA85" i="72" s="1"/>
  <c r="P106" i="72"/>
  <c r="Q94" i="87"/>
  <c r="Q69" i="87"/>
  <c r="U94" i="87"/>
  <c r="V94" i="87" s="1"/>
  <c r="Z94" i="87"/>
  <c r="AA94" i="87" s="1"/>
  <c r="P208" i="87"/>
  <c r="Q44" i="87"/>
  <c r="Z87" i="98"/>
  <c r="AA87" i="98" s="1"/>
  <c r="Q87" i="98"/>
  <c r="Q37" i="98"/>
  <c r="Q62" i="98"/>
  <c r="U87" i="98"/>
  <c r="V87" i="98" s="1"/>
  <c r="D86" i="98"/>
  <c r="D36" i="98"/>
  <c r="D61" i="98"/>
  <c r="H86" i="98"/>
  <c r="I86" i="98" s="1"/>
  <c r="M86" i="98"/>
  <c r="N86" i="98" s="1"/>
  <c r="C85" i="98"/>
  <c r="U86" i="101"/>
  <c r="V86" i="101" s="1"/>
  <c r="Z86" i="101"/>
  <c r="AA86" i="101" s="1"/>
  <c r="Q36" i="101"/>
  <c r="P85" i="101"/>
  <c r="P200" i="101"/>
  <c r="Q86" i="101"/>
  <c r="Q61" i="101"/>
  <c r="C86" i="46"/>
  <c r="H23" i="46"/>
  <c r="I23" i="46" s="1"/>
  <c r="M23" i="46"/>
  <c r="N23" i="46" s="1"/>
  <c r="H85" i="85"/>
  <c r="I85" i="85" s="1"/>
  <c r="M85" i="85"/>
  <c r="N85" i="85" s="1"/>
  <c r="C106" i="85"/>
  <c r="M31" i="82"/>
  <c r="N31" i="82" s="1"/>
  <c r="C192" i="82"/>
  <c r="D20" i="82"/>
  <c r="H31" i="82"/>
  <c r="I31" i="82" s="1"/>
  <c r="C210" i="86"/>
  <c r="D200" i="86" s="1"/>
  <c r="H200" i="86"/>
  <c r="I200" i="86" s="1"/>
  <c r="M200" i="86"/>
  <c r="N200" i="86" s="1"/>
  <c r="C14" i="46"/>
  <c r="Q20" i="75"/>
  <c r="P192" i="75"/>
  <c r="U31" i="75"/>
  <c r="V31" i="75" s="1"/>
  <c r="Z31" i="75"/>
  <c r="AA31" i="75" s="1"/>
  <c r="H203" i="75"/>
  <c r="I203" i="75" s="1"/>
  <c r="M203" i="75"/>
  <c r="N203" i="75" s="1"/>
  <c r="U201" i="80"/>
  <c r="V201" i="80" s="1"/>
  <c r="Z201" i="80"/>
  <c r="AA201" i="80" s="1"/>
  <c r="M206" i="83"/>
  <c r="N206" i="83" s="1"/>
  <c r="H206" i="83"/>
  <c r="I206" i="83" s="1"/>
  <c r="U201" i="86"/>
  <c r="V201" i="86" s="1"/>
  <c r="Z201" i="86"/>
  <c r="AA201" i="86" s="1"/>
  <c r="Q201" i="86"/>
  <c r="U86" i="98"/>
  <c r="V86" i="98" s="1"/>
  <c r="Q36" i="98"/>
  <c r="Q61" i="98"/>
  <c r="Z86" i="98"/>
  <c r="AA86" i="98" s="1"/>
  <c r="Q86" i="98"/>
  <c r="P85" i="98"/>
  <c r="U200" i="80"/>
  <c r="V200" i="80" s="1"/>
  <c r="Z200" i="80"/>
  <c r="AA200" i="80" s="1"/>
  <c r="P210" i="80"/>
  <c r="Q208" i="80" s="1"/>
  <c r="U201" i="73"/>
  <c r="V201" i="73" s="1"/>
  <c r="Z201" i="73"/>
  <c r="AA201" i="73" s="1"/>
  <c r="D15" i="98"/>
  <c r="H90" i="98"/>
  <c r="I90" i="98" s="1"/>
  <c r="D65" i="98"/>
  <c r="D90" i="98"/>
  <c r="M90" i="98"/>
  <c r="N90" i="98" s="1"/>
  <c r="D40" i="98"/>
  <c r="D19" i="98"/>
  <c r="D44" i="98"/>
  <c r="M94" i="98"/>
  <c r="N94" i="98" s="1"/>
  <c r="D69" i="98"/>
  <c r="H94" i="98"/>
  <c r="I94" i="98" s="1"/>
  <c r="D94" i="98"/>
  <c r="U206" i="80"/>
  <c r="V206" i="80" s="1"/>
  <c r="Z206" i="80"/>
  <c r="AA206" i="80" s="1"/>
  <c r="M201" i="83"/>
  <c r="N201" i="83" s="1"/>
  <c r="H201" i="83"/>
  <c r="I201" i="83" s="1"/>
  <c r="H87" i="98"/>
  <c r="I87" i="98" s="1"/>
  <c r="D87" i="98"/>
  <c r="M87" i="98"/>
  <c r="N87" i="98" s="1"/>
  <c r="D62" i="98"/>
  <c r="D37" i="98"/>
  <c r="M208" i="77"/>
  <c r="N208" i="77" s="1"/>
  <c r="H208" i="77"/>
  <c r="I208" i="77" s="1"/>
  <c r="U201" i="82"/>
  <c r="V201" i="82" s="1"/>
  <c r="Z201" i="82"/>
  <c r="AA201" i="82" s="1"/>
  <c r="D87" i="87"/>
  <c r="D37" i="87"/>
  <c r="C201" i="87"/>
  <c r="H87" i="87"/>
  <c r="I87" i="87" s="1"/>
  <c r="D62" i="87"/>
  <c r="M87" i="87"/>
  <c r="N87" i="87" s="1"/>
  <c r="U204" i="83"/>
  <c r="V204" i="83" s="1"/>
  <c r="Z204" i="83"/>
  <c r="AA204" i="83" s="1"/>
  <c r="M201" i="81"/>
  <c r="N201" i="81" s="1"/>
  <c r="H201" i="81"/>
  <c r="I201" i="81" s="1"/>
  <c r="D201" i="81"/>
  <c r="D235" i="76"/>
  <c r="M235" i="76"/>
  <c r="N235" i="76" s="1"/>
  <c r="H235" i="76"/>
  <c r="I235" i="76" s="1"/>
  <c r="P106" i="73"/>
  <c r="D30" i="102" s="1"/>
  <c r="U85" i="73"/>
  <c r="V85" i="73" s="1"/>
  <c r="Z85" i="73"/>
  <c r="AA85" i="73" s="1"/>
  <c r="H31" i="85"/>
  <c r="I31" i="85" s="1"/>
  <c r="M31" i="85"/>
  <c r="N31" i="85" s="1"/>
  <c r="C192" i="85"/>
  <c r="D20" i="85"/>
  <c r="C106" i="78"/>
  <c r="M85" i="78"/>
  <c r="N85" i="78" s="1"/>
  <c r="H85" i="78"/>
  <c r="I85" i="78" s="1"/>
  <c r="U201" i="74"/>
  <c r="V201" i="74" s="1"/>
  <c r="Z201" i="74"/>
  <c r="AA201" i="74" s="1"/>
  <c r="U201" i="77"/>
  <c r="V201" i="77" s="1"/>
  <c r="Z201" i="77"/>
  <c r="AA201" i="77" s="1"/>
  <c r="C210" i="74"/>
  <c r="D201" i="74" s="1"/>
  <c r="H200" i="74"/>
  <c r="I200" i="74" s="1"/>
  <c r="M200" i="74"/>
  <c r="N200" i="74" s="1"/>
  <c r="Z200" i="72"/>
  <c r="AA200" i="72" s="1"/>
  <c r="U200" i="72"/>
  <c r="V200" i="72" s="1"/>
  <c r="P210" i="72"/>
  <c r="Q202" i="72" s="1"/>
  <c r="Z94" i="98"/>
  <c r="AA94" i="98" s="1"/>
  <c r="U94" i="98"/>
  <c r="V94" i="98" s="1"/>
  <c r="Q69" i="98"/>
  <c r="Q94" i="98"/>
  <c r="Q44" i="98"/>
  <c r="Z204" i="77"/>
  <c r="AA204" i="77" s="1"/>
  <c r="U204" i="77"/>
  <c r="V204" i="77" s="1"/>
  <c r="Q12" i="101"/>
  <c r="Q37" i="101"/>
  <c r="P201" i="101"/>
  <c r="Q87" i="101"/>
  <c r="Q62" i="101"/>
  <c r="U87" i="101"/>
  <c r="V87" i="101" s="1"/>
  <c r="Z87" i="101"/>
  <c r="AA87" i="101" s="1"/>
  <c r="M10" i="98"/>
  <c r="N10" i="98" s="1"/>
  <c r="C31" i="98"/>
  <c r="H10" i="98"/>
  <c r="I10" i="98" s="1"/>
  <c r="U85" i="74"/>
  <c r="V85" i="74" s="1"/>
  <c r="P106" i="74"/>
  <c r="Z85" i="74"/>
  <c r="AA85" i="74" s="1"/>
  <c r="Q41" i="101"/>
  <c r="Q66" i="101"/>
  <c r="Q91" i="101"/>
  <c r="P205" i="101"/>
  <c r="U91" i="101"/>
  <c r="V91" i="101" s="1"/>
  <c r="Z91" i="101"/>
  <c r="AA91" i="101" s="1"/>
  <c r="M200" i="75"/>
  <c r="N200" i="75" s="1"/>
  <c r="H200" i="75"/>
  <c r="I200" i="75" s="1"/>
  <c r="C210" i="75"/>
  <c r="D203" i="75" s="1"/>
  <c r="Z85" i="77"/>
  <c r="AA85" i="77" s="1"/>
  <c r="P106" i="77"/>
  <c r="U85" i="77"/>
  <c r="V85" i="77" s="1"/>
  <c r="Z202" i="73"/>
  <c r="AA202" i="73" s="1"/>
  <c r="U202" i="73"/>
  <c r="V202" i="73" s="1"/>
  <c r="Z204" i="80"/>
  <c r="AA204" i="80" s="1"/>
  <c r="U204" i="80"/>
  <c r="V204" i="80" s="1"/>
  <c r="P106" i="78"/>
  <c r="U85" i="78"/>
  <c r="V85" i="78" s="1"/>
  <c r="Z85" i="78"/>
  <c r="AA85" i="78" s="1"/>
  <c r="Q43" i="87"/>
  <c r="U93" i="87"/>
  <c r="V93" i="87" s="1"/>
  <c r="P207" i="87"/>
  <c r="Q93" i="87"/>
  <c r="Q68" i="87"/>
  <c r="Z93" i="87"/>
  <c r="AA93" i="87" s="1"/>
  <c r="Q64" i="101"/>
  <c r="Q39" i="101"/>
  <c r="Q89" i="101"/>
  <c r="P203" i="101"/>
  <c r="U89" i="101"/>
  <c r="V89" i="101" s="1"/>
  <c r="Z89" i="101"/>
  <c r="AA89" i="101" s="1"/>
  <c r="M204" i="77"/>
  <c r="N204" i="77" s="1"/>
  <c r="H204" i="77"/>
  <c r="I204" i="77" s="1"/>
  <c r="H203" i="72"/>
  <c r="I203" i="72" s="1"/>
  <c r="M203" i="72"/>
  <c r="N203" i="72" s="1"/>
  <c r="Z31" i="81"/>
  <c r="AA31" i="81" s="1"/>
  <c r="P192" i="81"/>
  <c r="Q20" i="81"/>
  <c r="U31" i="81"/>
  <c r="V31" i="81" s="1"/>
  <c r="C20" i="46"/>
  <c r="H206" i="73"/>
  <c r="I206" i="73" s="1"/>
  <c r="M206" i="73"/>
  <c r="N206" i="73" s="1"/>
  <c r="P210" i="85"/>
  <c r="Q206" i="85" s="1"/>
  <c r="U200" i="85"/>
  <c r="V200" i="85" s="1"/>
  <c r="Z200" i="85"/>
  <c r="AA200" i="85" s="1"/>
  <c r="M31" i="75"/>
  <c r="N31" i="75" s="1"/>
  <c r="C192" i="75"/>
  <c r="D20" i="75"/>
  <c r="H31" i="75"/>
  <c r="I31" i="75" s="1"/>
  <c r="D17" i="87"/>
  <c r="U200" i="83"/>
  <c r="V200" i="83" s="1"/>
  <c r="P210" i="83"/>
  <c r="Q202" i="83" s="1"/>
  <c r="Z200" i="83"/>
  <c r="AA200" i="83" s="1"/>
  <c r="U202" i="75"/>
  <c r="V202" i="75" s="1"/>
  <c r="Z202" i="75"/>
  <c r="AA202" i="75" s="1"/>
  <c r="M202" i="77"/>
  <c r="N202" i="77" s="1"/>
  <c r="H202" i="77"/>
  <c r="I202" i="77" s="1"/>
  <c r="Q42" i="101"/>
  <c r="Q67" i="101"/>
  <c r="Q92" i="101"/>
  <c r="P206" i="101"/>
  <c r="U92" i="101"/>
  <c r="V92" i="101" s="1"/>
  <c r="Z92" i="101"/>
  <c r="AA92" i="101" s="1"/>
  <c r="H85" i="81"/>
  <c r="I85" i="81" s="1"/>
  <c r="M85" i="81"/>
  <c r="N85" i="81" s="1"/>
  <c r="C106" i="81"/>
  <c r="D85" i="81" s="1"/>
  <c r="Z31" i="74"/>
  <c r="AA31" i="74" s="1"/>
  <c r="C13" i="46"/>
  <c r="Q20" i="74"/>
  <c r="P192" i="74"/>
  <c r="U31" i="74"/>
  <c r="V31" i="74" s="1"/>
  <c r="M85" i="72"/>
  <c r="N85" i="72" s="1"/>
  <c r="H85" i="72"/>
  <c r="I85" i="72" s="1"/>
  <c r="C106" i="72"/>
  <c r="U208" i="77"/>
  <c r="V208" i="77" s="1"/>
  <c r="Z208" i="77"/>
  <c r="AA208" i="77" s="1"/>
  <c r="M204" i="83"/>
  <c r="N204" i="83" s="1"/>
  <c r="H204" i="83"/>
  <c r="I204" i="83" s="1"/>
  <c r="P192" i="77"/>
  <c r="U31" i="77"/>
  <c r="V31" i="77" s="1"/>
  <c r="C16" i="46"/>
  <c r="Q20" i="77"/>
  <c r="Z31" i="77"/>
  <c r="AA31" i="77" s="1"/>
  <c r="H202" i="83"/>
  <c r="I202" i="83" s="1"/>
  <c r="M202" i="83"/>
  <c r="N202" i="83" s="1"/>
  <c r="M202" i="85"/>
  <c r="N202" i="85" s="1"/>
  <c r="H202" i="85"/>
  <c r="I202" i="85" s="1"/>
  <c r="H200" i="82"/>
  <c r="I200" i="82" s="1"/>
  <c r="C210" i="82"/>
  <c r="M200" i="82"/>
  <c r="N200" i="82" s="1"/>
  <c r="P106" i="81"/>
  <c r="Q31" i="81" s="1"/>
  <c r="Z85" i="81"/>
  <c r="AA85" i="81" s="1"/>
  <c r="U85" i="81"/>
  <c r="V85" i="81" s="1"/>
  <c r="D10" i="80"/>
  <c r="Q18" i="98"/>
  <c r="Q68" i="98"/>
  <c r="U93" i="98"/>
  <c r="V93" i="98" s="1"/>
  <c r="Q43" i="98"/>
  <c r="Z93" i="98"/>
  <c r="AA93" i="98" s="1"/>
  <c r="Q93" i="98"/>
  <c r="C210" i="73"/>
  <c r="D204" i="73" s="1"/>
  <c r="H200" i="73"/>
  <c r="I200" i="73" s="1"/>
  <c r="M200" i="73"/>
  <c r="N200" i="73" s="1"/>
  <c r="Q85" i="84"/>
  <c r="Q20" i="72"/>
  <c r="P192" i="72"/>
  <c r="U31" i="72"/>
  <c r="V31" i="72" s="1"/>
  <c r="Z31" i="72"/>
  <c r="AA31" i="72" s="1"/>
  <c r="C11" i="46"/>
  <c r="H201" i="75"/>
  <c r="I201" i="75" s="1"/>
  <c r="M201" i="75"/>
  <c r="N201" i="75" s="1"/>
  <c r="Z204" i="72"/>
  <c r="AA204" i="72" s="1"/>
  <c r="U204" i="72"/>
  <c r="V204" i="72" s="1"/>
  <c r="Z85" i="85"/>
  <c r="AA85" i="85" s="1"/>
  <c r="P106" i="85"/>
  <c r="U85" i="85"/>
  <c r="V85" i="85" s="1"/>
  <c r="U202" i="82"/>
  <c r="V202" i="82" s="1"/>
  <c r="Z202" i="82"/>
  <c r="AA202" i="82" s="1"/>
  <c r="Q202" i="82"/>
  <c r="M203" i="77"/>
  <c r="N203" i="77" s="1"/>
  <c r="H203" i="77"/>
  <c r="I203" i="77" s="1"/>
  <c r="H208" i="80"/>
  <c r="I208" i="80" s="1"/>
  <c r="M208" i="80"/>
  <c r="N208" i="80" s="1"/>
  <c r="M205" i="83"/>
  <c r="N205" i="83" s="1"/>
  <c r="H205" i="83"/>
  <c r="I205" i="83" s="1"/>
  <c r="Q11" i="87"/>
  <c r="P206" i="87"/>
  <c r="Q42" i="87"/>
  <c r="Q92" i="87"/>
  <c r="U92" i="87"/>
  <c r="V92" i="87" s="1"/>
  <c r="Z92" i="87"/>
  <c r="AA92" i="87" s="1"/>
  <c r="Q67" i="87"/>
  <c r="Z205" i="83"/>
  <c r="AA205" i="83" s="1"/>
  <c r="U205" i="83"/>
  <c r="V205" i="83" s="1"/>
  <c r="H92" i="98"/>
  <c r="I92" i="98" s="1"/>
  <c r="D67" i="98"/>
  <c r="D42" i="98"/>
  <c r="M92" i="98"/>
  <c r="N92" i="98" s="1"/>
  <c r="D92" i="98"/>
  <c r="Z90" i="87"/>
  <c r="AA90" i="87" s="1"/>
  <c r="U90" i="87"/>
  <c r="V90" i="87" s="1"/>
  <c r="Q40" i="87"/>
  <c r="Q90" i="87"/>
  <c r="Q65" i="87"/>
  <c r="P204" i="87"/>
  <c r="D17" i="101"/>
  <c r="D67" i="101"/>
  <c r="D42" i="101"/>
  <c r="C206" i="101"/>
  <c r="D92" i="101"/>
  <c r="H92" i="101"/>
  <c r="I92" i="101" s="1"/>
  <c r="M92" i="101"/>
  <c r="N92" i="101" s="1"/>
  <c r="H205" i="85"/>
  <c r="I205" i="85" s="1"/>
  <c r="M205" i="85"/>
  <c r="N205" i="85" s="1"/>
  <c r="H31" i="81"/>
  <c r="I31" i="81" s="1"/>
  <c r="D20" i="81"/>
  <c r="M31" i="81"/>
  <c r="N31" i="81" s="1"/>
  <c r="C192" i="81"/>
  <c r="D18" i="98"/>
  <c r="Q12" i="87"/>
  <c r="D203" i="85" l="1"/>
  <c r="D85" i="85"/>
  <c r="D15" i="102"/>
  <c r="Q85" i="85"/>
  <c r="D37" i="102"/>
  <c r="D31" i="78"/>
  <c r="D12" i="102"/>
  <c r="Q31" i="78"/>
  <c r="D34" i="102"/>
  <c r="Q85" i="83"/>
  <c r="D36" i="102"/>
  <c r="D85" i="83"/>
  <c r="D14" i="102"/>
  <c r="D85" i="74"/>
  <c r="D9" i="102"/>
  <c r="Q31" i="74"/>
  <c r="D31" i="102"/>
  <c r="L32" i="102"/>
  <c r="E32" i="102"/>
  <c r="D31" i="75"/>
  <c r="D10" i="102"/>
  <c r="D85" i="77"/>
  <c r="D11" i="102"/>
  <c r="Q31" i="77"/>
  <c r="D33" i="102"/>
  <c r="L30" i="102"/>
  <c r="E30" i="102"/>
  <c r="D85" i="73"/>
  <c r="D8" i="102"/>
  <c r="D85" i="86"/>
  <c r="D16" i="102"/>
  <c r="Q85" i="86"/>
  <c r="D38" i="102"/>
  <c r="Q85" i="72"/>
  <c r="D29" i="102"/>
  <c r="D85" i="72"/>
  <c r="D7" i="102"/>
  <c r="Q201" i="77"/>
  <c r="Q203" i="77"/>
  <c r="D31" i="74"/>
  <c r="D201" i="78"/>
  <c r="Q200" i="78"/>
  <c r="D202" i="85"/>
  <c r="Q204" i="77"/>
  <c r="Q200" i="83"/>
  <c r="H193" i="101"/>
  <c r="I193" i="101" s="1"/>
  <c r="M193" i="101"/>
  <c r="N193" i="101" s="1"/>
  <c r="U193" i="87"/>
  <c r="V193" i="87" s="1"/>
  <c r="Z193" i="87"/>
  <c r="AA193" i="87" s="1"/>
  <c r="Q85" i="81"/>
  <c r="U193" i="82"/>
  <c r="V193" i="82" s="1"/>
  <c r="Z193" i="82"/>
  <c r="AA193" i="82" s="1"/>
  <c r="D233" i="46"/>
  <c r="H233" i="46"/>
  <c r="I233" i="46" s="1"/>
  <c r="M233" i="46"/>
  <c r="N233" i="46" s="1"/>
  <c r="H42" i="46"/>
  <c r="I42" i="46" s="1"/>
  <c r="M42" i="46"/>
  <c r="N42" i="46" s="1"/>
  <c r="M193" i="82"/>
  <c r="N193" i="82" s="1"/>
  <c r="H193" i="82"/>
  <c r="I193" i="82" s="1"/>
  <c r="Q204" i="72"/>
  <c r="Q201" i="74"/>
  <c r="C160" i="46"/>
  <c r="D168" i="79"/>
  <c r="H168" i="79"/>
  <c r="I168" i="79" s="1"/>
  <c r="M168" i="79"/>
  <c r="N168" i="79" s="1"/>
  <c r="C177" i="79"/>
  <c r="C234" i="79"/>
  <c r="C48" i="46"/>
  <c r="D31" i="46" s="1"/>
  <c r="M31" i="46"/>
  <c r="N31" i="46" s="1"/>
  <c r="H31" i="46"/>
  <c r="I31" i="46" s="1"/>
  <c r="H193" i="87"/>
  <c r="I193" i="87" s="1"/>
  <c r="M193" i="87"/>
  <c r="N193" i="87" s="1"/>
  <c r="U193" i="101"/>
  <c r="V193" i="101" s="1"/>
  <c r="Z193" i="101"/>
  <c r="AA193" i="101" s="1"/>
  <c r="Q202" i="73"/>
  <c r="Q160" i="84"/>
  <c r="Q152" i="84" s="1"/>
  <c r="D202" i="75"/>
  <c r="Q200" i="72"/>
  <c r="D208" i="77"/>
  <c r="Q203" i="85"/>
  <c r="Q170" i="84"/>
  <c r="Q204" i="80"/>
  <c r="Q207" i="83"/>
  <c r="D203" i="77"/>
  <c r="Q202" i="78"/>
  <c r="Q204" i="83"/>
  <c r="D215" i="82"/>
  <c r="D218" i="82"/>
  <c r="D223" i="82"/>
  <c r="D221" i="82"/>
  <c r="H210" i="82"/>
  <c r="I210" i="82" s="1"/>
  <c r="D228" i="82"/>
  <c r="D217" i="82"/>
  <c r="D225" i="82"/>
  <c r="M210" i="82"/>
  <c r="N210" i="82" s="1"/>
  <c r="D226" i="82"/>
  <c r="D220" i="82"/>
  <c r="D210" i="82"/>
  <c r="D214" i="82"/>
  <c r="D222" i="82"/>
  <c r="D219" i="82"/>
  <c r="D224" i="82"/>
  <c r="D216" i="82"/>
  <c r="D208" i="82"/>
  <c r="D205" i="82"/>
  <c r="D204" i="82"/>
  <c r="D206" i="82"/>
  <c r="D207" i="82"/>
  <c r="D203" i="82"/>
  <c r="D204" i="80"/>
  <c r="Q202" i="81"/>
  <c r="Q225" i="81"/>
  <c r="Q222" i="81"/>
  <c r="Q216" i="81"/>
  <c r="Q219" i="81"/>
  <c r="Q228" i="81"/>
  <c r="Q217" i="81"/>
  <c r="Q210" i="81"/>
  <c r="Q215" i="81"/>
  <c r="U210" i="81"/>
  <c r="V210" i="81" s="1"/>
  <c r="Q220" i="81"/>
  <c r="Q218" i="81"/>
  <c r="Q226" i="81"/>
  <c r="Q223" i="81"/>
  <c r="Q221" i="81"/>
  <c r="Z210" i="81"/>
  <c r="AA210" i="81" s="1"/>
  <c r="Q214" i="81"/>
  <c r="Q224" i="81"/>
  <c r="Q206" i="81"/>
  <c r="Q207" i="81"/>
  <c r="Q205" i="81"/>
  <c r="Q203" i="81"/>
  <c r="Q208" i="81"/>
  <c r="Q223" i="77"/>
  <c r="Q219" i="77"/>
  <c r="Q225" i="77"/>
  <c r="Q221" i="77"/>
  <c r="Q220" i="77"/>
  <c r="U210" i="77"/>
  <c r="V210" i="77" s="1"/>
  <c r="Q210" i="77"/>
  <c r="Q224" i="77"/>
  <c r="Q222" i="77"/>
  <c r="Q217" i="77"/>
  <c r="Q215" i="77"/>
  <c r="Q214" i="77"/>
  <c r="Z210" i="77"/>
  <c r="AA210" i="77" s="1"/>
  <c r="Q218" i="77"/>
  <c r="Q216" i="77"/>
  <c r="Q228" i="77"/>
  <c r="Q226" i="77"/>
  <c r="Q205" i="77"/>
  <c r="Q207" i="77"/>
  <c r="Q153" i="75"/>
  <c r="Q158" i="75"/>
  <c r="Q148" i="75"/>
  <c r="Q146" i="75"/>
  <c r="Q175" i="75"/>
  <c r="Q145" i="75"/>
  <c r="Q81" i="75"/>
  <c r="Q165" i="75"/>
  <c r="Q141" i="75"/>
  <c r="Q164" i="75"/>
  <c r="Q173" i="75"/>
  <c r="Q174" i="75"/>
  <c r="Q106" i="75"/>
  <c r="Q172" i="75"/>
  <c r="Z106" i="75"/>
  <c r="AA106" i="75" s="1"/>
  <c r="Q147" i="75"/>
  <c r="P232" i="75"/>
  <c r="Q56" i="75"/>
  <c r="Q149" i="75"/>
  <c r="Q156" i="75"/>
  <c r="P133" i="75"/>
  <c r="Q131" i="75"/>
  <c r="Q143" i="75"/>
  <c r="Q166" i="75"/>
  <c r="Q142" i="75"/>
  <c r="Q139" i="75"/>
  <c r="Q140" i="75"/>
  <c r="Q155" i="75"/>
  <c r="U106" i="75"/>
  <c r="V106" i="75" s="1"/>
  <c r="Q144" i="75"/>
  <c r="Q150" i="75"/>
  <c r="Q95" i="75"/>
  <c r="Q138" i="75"/>
  <c r="Q161" i="75"/>
  <c r="Q154" i="75"/>
  <c r="Q157" i="75"/>
  <c r="Q163" i="75"/>
  <c r="Q162" i="75"/>
  <c r="H200" i="87"/>
  <c r="I200" i="87" s="1"/>
  <c r="C210" i="87"/>
  <c r="D200" i="87" s="1"/>
  <c r="M200" i="87"/>
  <c r="N200" i="87" s="1"/>
  <c r="M192" i="81"/>
  <c r="N192" i="81" s="1"/>
  <c r="C196" i="81"/>
  <c r="D192" i="81" s="1"/>
  <c r="H192" i="81"/>
  <c r="I192" i="81" s="1"/>
  <c r="U206" i="87"/>
  <c r="V206" i="87" s="1"/>
  <c r="Z206" i="87"/>
  <c r="AA206" i="87" s="1"/>
  <c r="Q157" i="85"/>
  <c r="U106" i="85"/>
  <c r="V106" i="85" s="1"/>
  <c r="Q148" i="85"/>
  <c r="Q175" i="85"/>
  <c r="Q140" i="85"/>
  <c r="Q141" i="85"/>
  <c r="P232" i="85"/>
  <c r="Q142" i="85"/>
  <c r="Q153" i="85"/>
  <c r="Q163" i="85"/>
  <c r="Q166" i="85"/>
  <c r="Q156" i="85"/>
  <c r="Q172" i="85"/>
  <c r="Q150" i="85"/>
  <c r="Q56" i="85"/>
  <c r="Q155" i="85"/>
  <c r="Q144" i="85"/>
  <c r="Q146" i="85"/>
  <c r="Q81" i="85"/>
  <c r="Q149" i="85"/>
  <c r="Q174" i="85"/>
  <c r="Q162" i="85"/>
  <c r="Q131" i="85"/>
  <c r="Q95" i="85"/>
  <c r="Q138" i="85"/>
  <c r="Q158" i="85"/>
  <c r="Z106" i="85"/>
  <c r="AA106" i="85" s="1"/>
  <c r="Q164" i="85"/>
  <c r="Q165" i="85"/>
  <c r="Q139" i="85"/>
  <c r="Q106" i="85"/>
  <c r="P133" i="85"/>
  <c r="Q147" i="85"/>
  <c r="Q145" i="85"/>
  <c r="Q143" i="85"/>
  <c r="Q154" i="85"/>
  <c r="Q173" i="85"/>
  <c r="Q161" i="85"/>
  <c r="C10" i="46"/>
  <c r="H11" i="46"/>
  <c r="I11" i="46" s="1"/>
  <c r="M11" i="46"/>
  <c r="N11" i="46" s="1"/>
  <c r="C74" i="46"/>
  <c r="D11" i="46" s="1"/>
  <c r="P196" i="74"/>
  <c r="Q192" i="74" s="1"/>
  <c r="U192" i="74"/>
  <c r="V192" i="74" s="1"/>
  <c r="Z192" i="74"/>
  <c r="AA192" i="74" s="1"/>
  <c r="Q201" i="85"/>
  <c r="Q215" i="85"/>
  <c r="Q220" i="85"/>
  <c r="Q218" i="85"/>
  <c r="Q228" i="85"/>
  <c r="Q217" i="85"/>
  <c r="Q214" i="85"/>
  <c r="Q223" i="85"/>
  <c r="Z210" i="85"/>
  <c r="AA210" i="85" s="1"/>
  <c r="Q226" i="85"/>
  <c r="Q210" i="85"/>
  <c r="Q216" i="85"/>
  <c r="Q219" i="85"/>
  <c r="Q225" i="85"/>
  <c r="Q222" i="85"/>
  <c r="Q224" i="85"/>
  <c r="U210" i="85"/>
  <c r="V210" i="85" s="1"/>
  <c r="Q221" i="85"/>
  <c r="Q204" i="85"/>
  <c r="Q208" i="85"/>
  <c r="Q207" i="85"/>
  <c r="Z207" i="87"/>
  <c r="AA207" i="87" s="1"/>
  <c r="U207" i="87"/>
  <c r="V207" i="87" s="1"/>
  <c r="Q203" i="72"/>
  <c r="Z210" i="72"/>
  <c r="AA210" i="72" s="1"/>
  <c r="U210" i="72"/>
  <c r="V210" i="72" s="1"/>
  <c r="Q225" i="72"/>
  <c r="Q219" i="72"/>
  <c r="Q214" i="72"/>
  <c r="Q223" i="72"/>
  <c r="Q224" i="72"/>
  <c r="Q221" i="72"/>
  <c r="Q228" i="72"/>
  <c r="Q217" i="72"/>
  <c r="Q226" i="72"/>
  <c r="Q218" i="72"/>
  <c r="Q222" i="72"/>
  <c r="Q220" i="72"/>
  <c r="Q216" i="72"/>
  <c r="Q215" i="72"/>
  <c r="Q210" i="72"/>
  <c r="Q207" i="72"/>
  <c r="Q208" i="72"/>
  <c r="Q205" i="72"/>
  <c r="C77" i="46"/>
  <c r="D17" i="46" s="1"/>
  <c r="H14" i="46"/>
  <c r="I14" i="46" s="1"/>
  <c r="M14" i="46"/>
  <c r="N14" i="46" s="1"/>
  <c r="M86" i="46"/>
  <c r="N86" i="46" s="1"/>
  <c r="D147" i="46"/>
  <c r="D130" i="46"/>
  <c r="D86" i="46"/>
  <c r="H86" i="46"/>
  <c r="I86" i="46" s="1"/>
  <c r="H85" i="98"/>
  <c r="I85" i="98" s="1"/>
  <c r="M85" i="98"/>
  <c r="N85" i="98" s="1"/>
  <c r="C106" i="98"/>
  <c r="P192" i="101"/>
  <c r="Q20" i="101"/>
  <c r="Z31" i="101"/>
  <c r="AA31" i="101" s="1"/>
  <c r="U31" i="101"/>
  <c r="V31" i="101" s="1"/>
  <c r="D31" i="73"/>
  <c r="C133" i="73"/>
  <c r="D142" i="73"/>
  <c r="D156" i="73"/>
  <c r="D172" i="73"/>
  <c r="D95" i="73"/>
  <c r="D157" i="73"/>
  <c r="D174" i="73"/>
  <c r="D56" i="73"/>
  <c r="D81" i="73"/>
  <c r="D143" i="73"/>
  <c r="D175" i="73"/>
  <c r="C232" i="73"/>
  <c r="D138" i="73"/>
  <c r="D131" i="73"/>
  <c r="D146" i="73"/>
  <c r="D140" i="73"/>
  <c r="D161" i="73"/>
  <c r="D173" i="73"/>
  <c r="D144" i="73"/>
  <c r="D154" i="73"/>
  <c r="D145" i="73"/>
  <c r="M106" i="73"/>
  <c r="N106" i="73" s="1"/>
  <c r="D162" i="73"/>
  <c r="D164" i="73"/>
  <c r="D148" i="73"/>
  <c r="D106" i="73"/>
  <c r="D165" i="73"/>
  <c r="D149" i="73"/>
  <c r="D155" i="73"/>
  <c r="D139" i="73"/>
  <c r="D141" i="73"/>
  <c r="D150" i="73"/>
  <c r="D147" i="73"/>
  <c r="D158" i="73"/>
  <c r="D163" i="73"/>
  <c r="D166" i="73"/>
  <c r="H106" i="73"/>
  <c r="I106" i="73" s="1"/>
  <c r="D153" i="73"/>
  <c r="D207" i="74"/>
  <c r="M25" i="46"/>
  <c r="N25" i="46" s="1"/>
  <c r="C88" i="46"/>
  <c r="D25" i="46" s="1"/>
  <c r="H25" i="46"/>
  <c r="I25" i="46" s="1"/>
  <c r="Z201" i="87"/>
  <c r="AA201" i="87" s="1"/>
  <c r="U201" i="87"/>
  <c r="V201" i="87" s="1"/>
  <c r="D204" i="74"/>
  <c r="Q201" i="83"/>
  <c r="D31" i="82"/>
  <c r="D175" i="82"/>
  <c r="D148" i="82"/>
  <c r="D156" i="82"/>
  <c r="H106" i="82"/>
  <c r="I106" i="82" s="1"/>
  <c r="D172" i="82"/>
  <c r="D140" i="82"/>
  <c r="D157" i="82"/>
  <c r="D166" i="82"/>
  <c r="D142" i="82"/>
  <c r="D144" i="82"/>
  <c r="D153" i="82"/>
  <c r="D154" i="82"/>
  <c r="D146" i="82"/>
  <c r="D147" i="82"/>
  <c r="D158" i="82"/>
  <c r="D149" i="82"/>
  <c r="D145" i="82"/>
  <c r="D164" i="82"/>
  <c r="D155" i="82"/>
  <c r="D150" i="82"/>
  <c r="D173" i="82"/>
  <c r="D165" i="82"/>
  <c r="D174" i="82"/>
  <c r="D163" i="82"/>
  <c r="D106" i="82"/>
  <c r="M106" i="82"/>
  <c r="N106" i="82" s="1"/>
  <c r="D95" i="82"/>
  <c r="D143" i="82"/>
  <c r="C232" i="82"/>
  <c r="D141" i="82"/>
  <c r="D131" i="82"/>
  <c r="D162" i="82"/>
  <c r="D161" i="82"/>
  <c r="D81" i="82"/>
  <c r="D56" i="82"/>
  <c r="D138" i="82"/>
  <c r="C133" i="82"/>
  <c r="D133" i="82" s="1"/>
  <c r="D139" i="82"/>
  <c r="Q31" i="82"/>
  <c r="Q95" i="82"/>
  <c r="Q143" i="82"/>
  <c r="Q146" i="82"/>
  <c r="Q166" i="82"/>
  <c r="Z106" i="82"/>
  <c r="AA106" i="82" s="1"/>
  <c r="Q174" i="82"/>
  <c r="Q163" i="82"/>
  <c r="Q165" i="82"/>
  <c r="Q157" i="82"/>
  <c r="Q147" i="82"/>
  <c r="P133" i="82"/>
  <c r="Q131" i="82"/>
  <c r="Q144" i="82"/>
  <c r="Q173" i="82"/>
  <c r="Q139" i="82"/>
  <c r="Q56" i="82"/>
  <c r="Q155" i="82"/>
  <c r="P232" i="82"/>
  <c r="Q154" i="82"/>
  <c r="Q156" i="82"/>
  <c r="Q162" i="82"/>
  <c r="Q161" i="82"/>
  <c r="Q138" i="82"/>
  <c r="Q149" i="82"/>
  <c r="Q164" i="82"/>
  <c r="Q140" i="82"/>
  <c r="Q141" i="82"/>
  <c r="Q145" i="82"/>
  <c r="Q148" i="82"/>
  <c r="Q172" i="82"/>
  <c r="U106" i="82"/>
  <c r="V106" i="82" s="1"/>
  <c r="Q150" i="82"/>
  <c r="Q153" i="82"/>
  <c r="Q81" i="82"/>
  <c r="Q158" i="82"/>
  <c r="Q106" i="82"/>
  <c r="Q142" i="82"/>
  <c r="Q175" i="82"/>
  <c r="H206" i="87"/>
  <c r="I206" i="87" s="1"/>
  <c r="M206" i="87"/>
  <c r="N206" i="87" s="1"/>
  <c r="D200" i="85"/>
  <c r="D225" i="85"/>
  <c r="D217" i="85"/>
  <c r="D226" i="85"/>
  <c r="D221" i="85"/>
  <c r="D228" i="85"/>
  <c r="D218" i="85"/>
  <c r="D214" i="85"/>
  <c r="D216" i="85"/>
  <c r="D224" i="85"/>
  <c r="D215" i="85"/>
  <c r="M210" i="85"/>
  <c r="N210" i="85" s="1"/>
  <c r="D219" i="85"/>
  <c r="D222" i="85"/>
  <c r="D220" i="85"/>
  <c r="D223" i="85"/>
  <c r="D210" i="85"/>
  <c r="H210" i="85"/>
  <c r="I210" i="85" s="1"/>
  <c r="D204" i="85"/>
  <c r="D208" i="85"/>
  <c r="D207" i="85"/>
  <c r="D206" i="85"/>
  <c r="H192" i="72"/>
  <c r="I192" i="72" s="1"/>
  <c r="C196" i="72"/>
  <c r="M192" i="72"/>
  <c r="N192" i="72" s="1"/>
  <c r="D202" i="74"/>
  <c r="D133" i="84"/>
  <c r="D122" i="84"/>
  <c r="M133" i="84"/>
  <c r="N133" i="84" s="1"/>
  <c r="C168" i="84"/>
  <c r="H133" i="84"/>
  <c r="I133" i="84" s="1"/>
  <c r="Q163" i="77"/>
  <c r="Q164" i="77"/>
  <c r="Q166" i="77"/>
  <c r="Q143" i="77"/>
  <c r="Q142" i="77"/>
  <c r="Q56" i="77"/>
  <c r="Q131" i="77"/>
  <c r="Q147" i="77"/>
  <c r="Q154" i="77"/>
  <c r="Q148" i="77"/>
  <c r="Q175" i="77"/>
  <c r="Q156" i="77"/>
  <c r="U106" i="77"/>
  <c r="V106" i="77" s="1"/>
  <c r="Q161" i="77"/>
  <c r="Q157" i="77"/>
  <c r="Q138" i="77"/>
  <c r="Q145" i="77"/>
  <c r="Z106" i="77"/>
  <c r="AA106" i="77" s="1"/>
  <c r="Q172" i="77"/>
  <c r="Q95" i="77"/>
  <c r="Q158" i="77"/>
  <c r="Q144" i="77"/>
  <c r="Q150" i="77"/>
  <c r="Q141" i="77"/>
  <c r="Q139" i="77"/>
  <c r="Q153" i="77"/>
  <c r="Q174" i="77"/>
  <c r="P232" i="77"/>
  <c r="Q173" i="77"/>
  <c r="Q140" i="77"/>
  <c r="Q81" i="77"/>
  <c r="Q165" i="77"/>
  <c r="Q106" i="77"/>
  <c r="P133" i="77"/>
  <c r="Q133" i="77" s="1"/>
  <c r="Q162" i="77"/>
  <c r="Q146" i="77"/>
  <c r="Q155" i="77"/>
  <c r="Q149" i="77"/>
  <c r="D206" i="72"/>
  <c r="D226" i="72"/>
  <c r="M210" i="72"/>
  <c r="N210" i="72" s="1"/>
  <c r="D210" i="72"/>
  <c r="D214" i="72"/>
  <c r="D219" i="72"/>
  <c r="D223" i="72"/>
  <c r="D225" i="72"/>
  <c r="D224" i="72"/>
  <c r="D228" i="72"/>
  <c r="D215" i="72"/>
  <c r="D218" i="72"/>
  <c r="H210" i="72"/>
  <c r="I210" i="72" s="1"/>
  <c r="D222" i="72"/>
  <c r="D221" i="72"/>
  <c r="D216" i="72"/>
  <c r="D217" i="72"/>
  <c r="D220" i="72"/>
  <c r="D208" i="72"/>
  <c r="D207" i="72"/>
  <c r="D205" i="72"/>
  <c r="Q31" i="80"/>
  <c r="Q140" i="80"/>
  <c r="Q142" i="80"/>
  <c r="Q150" i="80"/>
  <c r="Q164" i="80"/>
  <c r="Q158" i="80"/>
  <c r="Q172" i="80"/>
  <c r="Q173" i="80"/>
  <c r="Q95" i="80"/>
  <c r="Q157" i="80"/>
  <c r="Q144" i="80"/>
  <c r="Z106" i="80"/>
  <c r="AA106" i="80" s="1"/>
  <c r="Q138" i="80"/>
  <c r="Q143" i="80"/>
  <c r="Q161" i="80"/>
  <c r="Q156" i="80"/>
  <c r="Q145" i="80"/>
  <c r="P133" i="80"/>
  <c r="Q162" i="80"/>
  <c r="Q163" i="80"/>
  <c r="Q147" i="80"/>
  <c r="Q131" i="80"/>
  <c r="Q166" i="80"/>
  <c r="Q148" i="80"/>
  <c r="Q106" i="80"/>
  <c r="Q139" i="80"/>
  <c r="Q154" i="80"/>
  <c r="Q153" i="80"/>
  <c r="Q141" i="80"/>
  <c r="Q175" i="80"/>
  <c r="Q174" i="80"/>
  <c r="Q155" i="80"/>
  <c r="Q165" i="80"/>
  <c r="U106" i="80"/>
  <c r="V106" i="80" s="1"/>
  <c r="Q149" i="80"/>
  <c r="P232" i="80"/>
  <c r="Q56" i="80"/>
  <c r="Q146" i="80"/>
  <c r="Q81" i="80"/>
  <c r="M202" i="87"/>
  <c r="N202" i="87" s="1"/>
  <c r="H202" i="87"/>
  <c r="I202" i="87" s="1"/>
  <c r="Q202" i="85"/>
  <c r="C82" i="46"/>
  <c r="M19" i="46"/>
  <c r="N19" i="46" s="1"/>
  <c r="H19" i="46"/>
  <c r="I19" i="46" s="1"/>
  <c r="H196" i="84"/>
  <c r="I196" i="84" s="1"/>
  <c r="D193" i="84"/>
  <c r="D196" i="84"/>
  <c r="D194" i="84"/>
  <c r="M196" i="84"/>
  <c r="N196" i="84" s="1"/>
  <c r="H192" i="73"/>
  <c r="I192" i="73" s="1"/>
  <c r="M192" i="73"/>
  <c r="N192" i="73" s="1"/>
  <c r="C196" i="73"/>
  <c r="D192" i="73" s="1"/>
  <c r="U232" i="84"/>
  <c r="V232" i="84" s="1"/>
  <c r="Z232" i="84"/>
  <c r="AA232" i="84" s="1"/>
  <c r="Q233" i="84"/>
  <c r="Q232" i="84"/>
  <c r="D163" i="80"/>
  <c r="D141" i="80"/>
  <c r="D146" i="80"/>
  <c r="D145" i="80"/>
  <c r="D148" i="80"/>
  <c r="D138" i="80"/>
  <c r="C232" i="80"/>
  <c r="D149" i="80"/>
  <c r="D153" i="80"/>
  <c r="D174" i="80"/>
  <c r="D156" i="80"/>
  <c r="D165" i="80"/>
  <c r="D144" i="80"/>
  <c r="D81" i="80"/>
  <c r="D139" i="80"/>
  <c r="C133" i="80"/>
  <c r="D154" i="80"/>
  <c r="D147" i="80"/>
  <c r="D143" i="80"/>
  <c r="D95" i="80"/>
  <c r="D173" i="80"/>
  <c r="D158" i="80"/>
  <c r="D140" i="80"/>
  <c r="D164" i="80"/>
  <c r="D172" i="80"/>
  <c r="D157" i="80"/>
  <c r="D161" i="80"/>
  <c r="D106" i="80"/>
  <c r="H106" i="80"/>
  <c r="I106" i="80" s="1"/>
  <c r="D175" i="80"/>
  <c r="D150" i="80"/>
  <c r="D142" i="80"/>
  <c r="M106" i="80"/>
  <c r="N106" i="80" s="1"/>
  <c r="D56" i="80"/>
  <c r="D155" i="80"/>
  <c r="D131" i="80"/>
  <c r="D166" i="80"/>
  <c r="D162" i="80"/>
  <c r="U196" i="84"/>
  <c r="V196" i="84" s="1"/>
  <c r="Z196" i="84"/>
  <c r="AA196" i="84" s="1"/>
  <c r="Q196" i="84"/>
  <c r="Q194" i="84"/>
  <c r="Q193" i="84"/>
  <c r="Q138" i="73"/>
  <c r="Q174" i="73"/>
  <c r="Q81" i="73"/>
  <c r="Q155" i="73"/>
  <c r="Q143" i="73"/>
  <c r="Q142" i="73"/>
  <c r="Q56" i="73"/>
  <c r="Q157" i="73"/>
  <c r="Q156" i="73"/>
  <c r="Q146" i="73"/>
  <c r="P133" i="73"/>
  <c r="Q133" i="73" s="1"/>
  <c r="Q161" i="73"/>
  <c r="Q147" i="73"/>
  <c r="Z106" i="73"/>
  <c r="AA106" i="73" s="1"/>
  <c r="U106" i="73"/>
  <c r="V106" i="73" s="1"/>
  <c r="Q144" i="73"/>
  <c r="Q162" i="73"/>
  <c r="Q153" i="73"/>
  <c r="Q145" i="73"/>
  <c r="Q139" i="73"/>
  <c r="Q149" i="73"/>
  <c r="Q158" i="73"/>
  <c r="Q166" i="73"/>
  <c r="Q164" i="73"/>
  <c r="Q172" i="73"/>
  <c r="Q140" i="73"/>
  <c r="Q175" i="73"/>
  <c r="P232" i="73"/>
  <c r="Q148" i="73"/>
  <c r="Q141" i="73"/>
  <c r="Q106" i="73"/>
  <c r="Q95" i="73"/>
  <c r="Q154" i="73"/>
  <c r="Q150" i="73"/>
  <c r="Q165" i="73"/>
  <c r="Q131" i="73"/>
  <c r="Q163" i="73"/>
  <c r="Q173" i="73"/>
  <c r="C196" i="82"/>
  <c r="D192" i="82" s="1"/>
  <c r="H192" i="82"/>
  <c r="I192" i="82" s="1"/>
  <c r="M192" i="82"/>
  <c r="N192" i="82" s="1"/>
  <c r="D204" i="83"/>
  <c r="D219" i="83"/>
  <c r="D215" i="83"/>
  <c r="H210" i="83"/>
  <c r="I210" i="83" s="1"/>
  <c r="D210" i="83"/>
  <c r="D222" i="83"/>
  <c r="D218" i="83"/>
  <c r="D217" i="83"/>
  <c r="D214" i="83"/>
  <c r="D226" i="83"/>
  <c r="D228" i="83"/>
  <c r="D221" i="83"/>
  <c r="D216" i="83"/>
  <c r="D225" i="83"/>
  <c r="D224" i="83"/>
  <c r="D220" i="83"/>
  <c r="D223" i="83"/>
  <c r="M210" i="83"/>
  <c r="N210" i="83" s="1"/>
  <c r="D208" i="83"/>
  <c r="D203" i="83"/>
  <c r="H203" i="101"/>
  <c r="I203" i="101" s="1"/>
  <c r="M203" i="101"/>
  <c r="N203" i="101" s="1"/>
  <c r="H201" i="101"/>
  <c r="I201" i="101" s="1"/>
  <c r="M201" i="101"/>
  <c r="N201" i="101" s="1"/>
  <c r="P196" i="78"/>
  <c r="Q192" i="78" s="1"/>
  <c r="Z192" i="78"/>
  <c r="AA192" i="78" s="1"/>
  <c r="U192" i="78"/>
  <c r="V192" i="78" s="1"/>
  <c r="Q137" i="84"/>
  <c r="Q135" i="84" s="1"/>
  <c r="D206" i="73"/>
  <c r="D210" i="73"/>
  <c r="D214" i="73"/>
  <c r="D217" i="73"/>
  <c r="D221" i="73"/>
  <c r="D228" i="73"/>
  <c r="H210" i="73"/>
  <c r="I210" i="73" s="1"/>
  <c r="D224" i="73"/>
  <c r="M210" i="73"/>
  <c r="N210" i="73" s="1"/>
  <c r="D226" i="73"/>
  <c r="D218" i="73"/>
  <c r="D223" i="73"/>
  <c r="D220" i="73"/>
  <c r="D225" i="73"/>
  <c r="D219" i="73"/>
  <c r="D222" i="73"/>
  <c r="D216" i="73"/>
  <c r="D215" i="73"/>
  <c r="D207" i="73"/>
  <c r="D203" i="73"/>
  <c r="D205" i="73"/>
  <c r="D208" i="73"/>
  <c r="U203" i="101"/>
  <c r="V203" i="101" s="1"/>
  <c r="Z203" i="101"/>
  <c r="AA203" i="101" s="1"/>
  <c r="D200" i="75"/>
  <c r="D225" i="75"/>
  <c r="D223" i="75"/>
  <c r="D215" i="75"/>
  <c r="H210" i="75"/>
  <c r="I210" i="75" s="1"/>
  <c r="D219" i="75"/>
  <c r="D226" i="75"/>
  <c r="D228" i="75"/>
  <c r="D224" i="75"/>
  <c r="D217" i="75"/>
  <c r="D221" i="75"/>
  <c r="D220" i="75"/>
  <c r="D218" i="75"/>
  <c r="M210" i="75"/>
  <c r="N210" i="75" s="1"/>
  <c r="D214" i="75"/>
  <c r="D210" i="75"/>
  <c r="D222" i="75"/>
  <c r="D216" i="75"/>
  <c r="D207" i="75"/>
  <c r="D205" i="75"/>
  <c r="D208" i="75"/>
  <c r="D204" i="75"/>
  <c r="D206" i="75"/>
  <c r="D201" i="83"/>
  <c r="Z85" i="98"/>
  <c r="AA85" i="98" s="1"/>
  <c r="P106" i="98"/>
  <c r="U85" i="98"/>
  <c r="V85" i="98" s="1"/>
  <c r="D202" i="82"/>
  <c r="Q202" i="75"/>
  <c r="Q222" i="75"/>
  <c r="Q215" i="75"/>
  <c r="U210" i="75"/>
  <c r="V210" i="75" s="1"/>
  <c r="Q217" i="75"/>
  <c r="Q223" i="75"/>
  <c r="Q226" i="75"/>
  <c r="Z210" i="75"/>
  <c r="AA210" i="75" s="1"/>
  <c r="Q219" i="75"/>
  <c r="Q221" i="75"/>
  <c r="Q216" i="75"/>
  <c r="Q218" i="75"/>
  <c r="Q214" i="75"/>
  <c r="Q225" i="75"/>
  <c r="Q224" i="75"/>
  <c r="Q220" i="75"/>
  <c r="Q228" i="75"/>
  <c r="Q210" i="75"/>
  <c r="Q206" i="75"/>
  <c r="Q208" i="75"/>
  <c r="Q207" i="75"/>
  <c r="Q205" i="75"/>
  <c r="Q204" i="75"/>
  <c r="H16" i="46"/>
  <c r="I16" i="46" s="1"/>
  <c r="M16" i="46"/>
  <c r="N16" i="46" s="1"/>
  <c r="C79" i="46"/>
  <c r="D16" i="46" s="1"/>
  <c r="Z202" i="87"/>
  <c r="AA202" i="87" s="1"/>
  <c r="U202" i="87"/>
  <c r="V202" i="87" s="1"/>
  <c r="C196" i="74"/>
  <c r="H192" i="74"/>
  <c r="I192" i="74" s="1"/>
  <c r="M192" i="74"/>
  <c r="N192" i="74" s="1"/>
  <c r="Q200" i="74"/>
  <c r="Q215" i="74"/>
  <c r="Q217" i="74"/>
  <c r="Q228" i="74"/>
  <c r="Q220" i="74"/>
  <c r="Q219" i="74"/>
  <c r="Z210" i="74"/>
  <c r="AA210" i="74" s="1"/>
  <c r="Q210" i="74"/>
  <c r="Q223" i="74"/>
  <c r="Q226" i="74"/>
  <c r="Q222" i="74"/>
  <c r="Q221" i="74"/>
  <c r="Q224" i="74"/>
  <c r="Q225" i="74"/>
  <c r="Q214" i="74"/>
  <c r="U210" i="74"/>
  <c r="V210" i="74" s="1"/>
  <c r="Q216" i="74"/>
  <c r="Q218" i="74"/>
  <c r="Q208" i="74"/>
  <c r="Q205" i="74"/>
  <c r="H202" i="101"/>
  <c r="I202" i="101" s="1"/>
  <c r="M202" i="101"/>
  <c r="N202" i="101" s="1"/>
  <c r="D201" i="72"/>
  <c r="Q200" i="73"/>
  <c r="Q220" i="73"/>
  <c r="Q219" i="73"/>
  <c r="Q218" i="73"/>
  <c r="U210" i="73"/>
  <c r="V210" i="73" s="1"/>
  <c r="Q210" i="73"/>
  <c r="Q214" i="73"/>
  <c r="Q223" i="73"/>
  <c r="Q221" i="73"/>
  <c r="Q216" i="73"/>
  <c r="Q228" i="73"/>
  <c r="Q224" i="73"/>
  <c r="Z210" i="73"/>
  <c r="AA210" i="73" s="1"/>
  <c r="Q226" i="73"/>
  <c r="Q225" i="73"/>
  <c r="Q215" i="73"/>
  <c r="Q217" i="73"/>
  <c r="Q222" i="73"/>
  <c r="Q208" i="73"/>
  <c r="Q207" i="73"/>
  <c r="Q203" i="73"/>
  <c r="Q205" i="73"/>
  <c r="D200" i="77"/>
  <c r="D218" i="77"/>
  <c r="D214" i="77"/>
  <c r="D221" i="77"/>
  <c r="D228" i="77"/>
  <c r="D222" i="77"/>
  <c r="D223" i="77"/>
  <c r="D216" i="77"/>
  <c r="D220" i="77"/>
  <c r="H210" i="77"/>
  <c r="I210" i="77" s="1"/>
  <c r="D215" i="77"/>
  <c r="D219" i="77"/>
  <c r="D224" i="77"/>
  <c r="D226" i="77"/>
  <c r="D225" i="77"/>
  <c r="M210" i="77"/>
  <c r="N210" i="77" s="1"/>
  <c r="D217" i="77"/>
  <c r="D210" i="77"/>
  <c r="D205" i="77"/>
  <c r="D207" i="77"/>
  <c r="P196" i="73"/>
  <c r="Q192" i="73" s="1"/>
  <c r="U192" i="73"/>
  <c r="V192" i="73" s="1"/>
  <c r="Z192" i="73"/>
  <c r="AA192" i="73" s="1"/>
  <c r="D206" i="77"/>
  <c r="P192" i="87"/>
  <c r="U31" i="87"/>
  <c r="V31" i="87" s="1"/>
  <c r="Z31" i="87"/>
  <c r="AA31" i="87" s="1"/>
  <c r="Q20" i="87"/>
  <c r="D85" i="75"/>
  <c r="D154" i="75"/>
  <c r="D173" i="75"/>
  <c r="D158" i="75"/>
  <c r="D155" i="75"/>
  <c r="C232" i="75"/>
  <c r="D156" i="75"/>
  <c r="D165" i="75"/>
  <c r="D144" i="75"/>
  <c r="D131" i="75"/>
  <c r="D138" i="75"/>
  <c r="D139" i="75"/>
  <c r="D161" i="75"/>
  <c r="D140" i="75"/>
  <c r="D162" i="75"/>
  <c r="D141" i="75"/>
  <c r="D146" i="75"/>
  <c r="D142" i="75"/>
  <c r="D56" i="75"/>
  <c r="D166" i="75"/>
  <c r="D95" i="75"/>
  <c r="D106" i="75"/>
  <c r="D153" i="75"/>
  <c r="D157" i="75"/>
  <c r="D172" i="75"/>
  <c r="D164" i="75"/>
  <c r="C133" i="75"/>
  <c r="D149" i="75"/>
  <c r="H106" i="75"/>
  <c r="I106" i="75" s="1"/>
  <c r="D148" i="75"/>
  <c r="D174" i="75"/>
  <c r="D147" i="75"/>
  <c r="D150" i="75"/>
  <c r="M106" i="75"/>
  <c r="N106" i="75" s="1"/>
  <c r="D175" i="75"/>
  <c r="D163" i="75"/>
  <c r="D81" i="75"/>
  <c r="D145" i="75"/>
  <c r="D143" i="75"/>
  <c r="C80" i="46"/>
  <c r="H17" i="46"/>
  <c r="I17" i="46" s="1"/>
  <c r="M17" i="46"/>
  <c r="N17" i="46" s="1"/>
  <c r="D155" i="74"/>
  <c r="D145" i="74"/>
  <c r="D141" i="74"/>
  <c r="H106" i="74"/>
  <c r="I106" i="74" s="1"/>
  <c r="D81" i="74"/>
  <c r="D173" i="74"/>
  <c r="D161" i="74"/>
  <c r="D144" i="74"/>
  <c r="D95" i="74"/>
  <c r="D175" i="74"/>
  <c r="D131" i="74"/>
  <c r="D158" i="74"/>
  <c r="D164" i="74"/>
  <c r="D154" i="74"/>
  <c r="D156" i="74"/>
  <c r="D106" i="74"/>
  <c r="D139" i="74"/>
  <c r="C232" i="74"/>
  <c r="D166" i="74"/>
  <c r="D150" i="74"/>
  <c r="D142" i="74"/>
  <c r="D140" i="74"/>
  <c r="D163" i="74"/>
  <c r="D174" i="74"/>
  <c r="D56" i="74"/>
  <c r="C133" i="74"/>
  <c r="D133" i="74" s="1"/>
  <c r="D148" i="74"/>
  <c r="D165" i="74"/>
  <c r="D138" i="74"/>
  <c r="D149" i="74"/>
  <c r="D172" i="74"/>
  <c r="D162" i="74"/>
  <c r="D147" i="74"/>
  <c r="M106" i="74"/>
  <c r="N106" i="74" s="1"/>
  <c r="D146" i="74"/>
  <c r="D153" i="74"/>
  <c r="D143" i="74"/>
  <c r="D157" i="74"/>
  <c r="Q207" i="80"/>
  <c r="U210" i="78"/>
  <c r="V210" i="78" s="1"/>
  <c r="Q223" i="78"/>
  <c r="Q228" i="78"/>
  <c r="Q226" i="78"/>
  <c r="Q216" i="78"/>
  <c r="Q222" i="78"/>
  <c r="Z210" i="78"/>
  <c r="AA210" i="78" s="1"/>
  <c r="Q215" i="78"/>
  <c r="Q219" i="78"/>
  <c r="Q221" i="78"/>
  <c r="Q224" i="78"/>
  <c r="Q218" i="78"/>
  <c r="Q217" i="78"/>
  <c r="Q220" i="78"/>
  <c r="Q225" i="78"/>
  <c r="Q210" i="78"/>
  <c r="Q214" i="78"/>
  <c r="Q208" i="78"/>
  <c r="Q206" i="78"/>
  <c r="Q204" i="78"/>
  <c r="Q203" i="78"/>
  <c r="Q207" i="78"/>
  <c r="Q205" i="78"/>
  <c r="Q201" i="72"/>
  <c r="Z31" i="98"/>
  <c r="AA31" i="98" s="1"/>
  <c r="Q20" i="98"/>
  <c r="U31" i="98"/>
  <c r="V31" i="98" s="1"/>
  <c r="D31" i="77"/>
  <c r="D143" i="77"/>
  <c r="D157" i="77"/>
  <c r="D165" i="77"/>
  <c r="D163" i="77"/>
  <c r="D81" i="77"/>
  <c r="D138" i="77"/>
  <c r="D148" i="77"/>
  <c r="D144" i="77"/>
  <c r="D174" i="77"/>
  <c r="C232" i="77"/>
  <c r="D173" i="77"/>
  <c r="D150" i="77"/>
  <c r="D172" i="77"/>
  <c r="D153" i="77"/>
  <c r="D154" i="77"/>
  <c r="D166" i="77"/>
  <c r="D147" i="77"/>
  <c r="M106" i="77"/>
  <c r="N106" i="77" s="1"/>
  <c r="D95" i="77"/>
  <c r="D175" i="77"/>
  <c r="D158" i="77"/>
  <c r="D162" i="77"/>
  <c r="D161" i="77"/>
  <c r="D139" i="77"/>
  <c r="D164" i="77"/>
  <c r="D140" i="77"/>
  <c r="D56" i="77"/>
  <c r="D145" i="77"/>
  <c r="D149" i="77"/>
  <c r="D141" i="77"/>
  <c r="D146" i="77"/>
  <c r="D155" i="77"/>
  <c r="D131" i="77"/>
  <c r="C133" i="77"/>
  <c r="D133" i="77" s="1"/>
  <c r="H106" i="77"/>
  <c r="I106" i="77" s="1"/>
  <c r="D156" i="77"/>
  <c r="D106" i="77"/>
  <c r="D142" i="77"/>
  <c r="C210" i="101"/>
  <c r="D200" i="101" s="1"/>
  <c r="H200" i="101"/>
  <c r="I200" i="101" s="1"/>
  <c r="M200" i="101"/>
  <c r="N200" i="101" s="1"/>
  <c r="M207" i="87"/>
  <c r="N207" i="87" s="1"/>
  <c r="H207" i="87"/>
  <c r="I207" i="87" s="1"/>
  <c r="Q31" i="72"/>
  <c r="Q161" i="72"/>
  <c r="Q166" i="72"/>
  <c r="Q146" i="72"/>
  <c r="Q172" i="72"/>
  <c r="Q175" i="72"/>
  <c r="Q174" i="72"/>
  <c r="Z106" i="72"/>
  <c r="AA106" i="72" s="1"/>
  <c r="Q139" i="72"/>
  <c r="Q164" i="72"/>
  <c r="Q56" i="72"/>
  <c r="Q154" i="72"/>
  <c r="Q165" i="72"/>
  <c r="Q145" i="72"/>
  <c r="Q142" i="72"/>
  <c r="Q143" i="72"/>
  <c r="U106" i="72"/>
  <c r="V106" i="72" s="1"/>
  <c r="Q144" i="72"/>
  <c r="P232" i="72"/>
  <c r="Q158" i="72"/>
  <c r="Q81" i="72"/>
  <c r="Q147" i="72"/>
  <c r="Q155" i="72"/>
  <c r="Q153" i="72"/>
  <c r="Q106" i="72"/>
  <c r="Q162" i="72"/>
  <c r="P133" i="72"/>
  <c r="Q133" i="72" s="1"/>
  <c r="Q95" i="72"/>
  <c r="Q173" i="72"/>
  <c r="Q163" i="72"/>
  <c r="Q150" i="72"/>
  <c r="Q141" i="72"/>
  <c r="Q148" i="72"/>
  <c r="Q157" i="72"/>
  <c r="Q149" i="72"/>
  <c r="Q156" i="72"/>
  <c r="Q138" i="72"/>
  <c r="Q131" i="72"/>
  <c r="Q140" i="72"/>
  <c r="Z192" i="72"/>
  <c r="AA192" i="72" s="1"/>
  <c r="U192" i="72"/>
  <c r="V192" i="72" s="1"/>
  <c r="P196" i="72"/>
  <c r="Q192" i="72" s="1"/>
  <c r="D31" i="72"/>
  <c r="D81" i="72"/>
  <c r="D148" i="72"/>
  <c r="D161" i="72"/>
  <c r="D56" i="72"/>
  <c r="D138" i="72"/>
  <c r="D144" i="72"/>
  <c r="D145" i="72"/>
  <c r="D140" i="72"/>
  <c r="D156" i="72"/>
  <c r="D175" i="72"/>
  <c r="D174" i="72"/>
  <c r="D143" i="72"/>
  <c r="D106" i="72"/>
  <c r="C232" i="72"/>
  <c r="D164" i="72"/>
  <c r="D165" i="72"/>
  <c r="D146" i="72"/>
  <c r="D149" i="72"/>
  <c r="D141" i="72"/>
  <c r="D158" i="72"/>
  <c r="D162" i="72"/>
  <c r="D131" i="72"/>
  <c r="D142" i="72"/>
  <c r="D154" i="72"/>
  <c r="H106" i="72"/>
  <c r="I106" i="72" s="1"/>
  <c r="D173" i="72"/>
  <c r="D95" i="72"/>
  <c r="D153" i="72"/>
  <c r="D155" i="72"/>
  <c r="D157" i="72"/>
  <c r="D150" i="72"/>
  <c r="D172" i="72"/>
  <c r="D147" i="72"/>
  <c r="D166" i="72"/>
  <c r="M106" i="72"/>
  <c r="N106" i="72" s="1"/>
  <c r="C133" i="72"/>
  <c r="D133" i="72" s="1"/>
  <c r="D139" i="72"/>
  <c r="D163" i="72"/>
  <c r="M192" i="75"/>
  <c r="N192" i="75" s="1"/>
  <c r="C196" i="75"/>
  <c r="D192" i="75" s="1"/>
  <c r="H192" i="75"/>
  <c r="I192" i="75" s="1"/>
  <c r="Q85" i="78"/>
  <c r="Q85" i="74"/>
  <c r="Q145" i="74"/>
  <c r="Q149" i="74"/>
  <c r="Q138" i="74"/>
  <c r="Q81" i="74"/>
  <c r="Q140" i="74"/>
  <c r="Q172" i="74"/>
  <c r="Q163" i="74"/>
  <c r="Q175" i="74"/>
  <c r="Q106" i="74"/>
  <c r="Z106" i="74"/>
  <c r="AA106" i="74" s="1"/>
  <c r="P133" i="74"/>
  <c r="Q158" i="74"/>
  <c r="Q174" i="74"/>
  <c r="U106" i="74"/>
  <c r="V106" i="74" s="1"/>
  <c r="Q154" i="74"/>
  <c r="Q143" i="74"/>
  <c r="Q164" i="74"/>
  <c r="Q142" i="74"/>
  <c r="Q95" i="74"/>
  <c r="Q144" i="74"/>
  <c r="Q56" i="74"/>
  <c r="Q147" i="74"/>
  <c r="Q150" i="74"/>
  <c r="Q148" i="74"/>
  <c r="Q146" i="74"/>
  <c r="Q153" i="74"/>
  <c r="Q141" i="74"/>
  <c r="P232" i="74"/>
  <c r="Q173" i="74"/>
  <c r="Q155" i="74"/>
  <c r="Q166" i="74"/>
  <c r="Q157" i="74"/>
  <c r="Q162" i="74"/>
  <c r="Q156" i="74"/>
  <c r="Q161" i="74"/>
  <c r="Q165" i="74"/>
  <c r="Q139" i="74"/>
  <c r="Q131" i="74"/>
  <c r="D200" i="74"/>
  <c r="Q201" i="73"/>
  <c r="Q31" i="75"/>
  <c r="P210" i="101"/>
  <c r="Q200" i="101" s="1"/>
  <c r="U200" i="101"/>
  <c r="V200" i="101" s="1"/>
  <c r="Z200" i="101"/>
  <c r="AA200" i="101" s="1"/>
  <c r="Q206" i="74"/>
  <c r="Q204" i="81"/>
  <c r="D204" i="72"/>
  <c r="D207" i="80"/>
  <c r="D201" i="82"/>
  <c r="Q207" i="74"/>
  <c r="Q201" i="75"/>
  <c r="H204" i="101"/>
  <c r="I204" i="101" s="1"/>
  <c r="M204" i="101"/>
  <c r="N204" i="101" s="1"/>
  <c r="D206" i="80"/>
  <c r="D31" i="83"/>
  <c r="D144" i="83"/>
  <c r="D145" i="83"/>
  <c r="D165" i="83"/>
  <c r="D81" i="83"/>
  <c r="D161" i="83"/>
  <c r="C133" i="83"/>
  <c r="D133" i="83" s="1"/>
  <c r="D147" i="83"/>
  <c r="D156" i="83"/>
  <c r="D155" i="83"/>
  <c r="D138" i="83"/>
  <c r="D106" i="83"/>
  <c r="M106" i="83"/>
  <c r="N106" i="83" s="1"/>
  <c r="D131" i="83"/>
  <c r="D139" i="83"/>
  <c r="D140" i="83"/>
  <c r="D148" i="83"/>
  <c r="D146" i="83"/>
  <c r="H106" i="83"/>
  <c r="I106" i="83" s="1"/>
  <c r="D163" i="83"/>
  <c r="D56" i="83"/>
  <c r="D166" i="83"/>
  <c r="D174" i="83"/>
  <c r="D175" i="83"/>
  <c r="D143" i="83"/>
  <c r="D158" i="83"/>
  <c r="D150" i="83"/>
  <c r="D141" i="83"/>
  <c r="D173" i="83"/>
  <c r="D142" i="83"/>
  <c r="D153" i="83"/>
  <c r="D154" i="83"/>
  <c r="D162" i="83"/>
  <c r="D164" i="83"/>
  <c r="D95" i="83"/>
  <c r="D172" i="83"/>
  <c r="C232" i="83"/>
  <c r="D157" i="83"/>
  <c r="D149" i="83"/>
  <c r="D201" i="77"/>
  <c r="M12" i="46"/>
  <c r="N12" i="46" s="1"/>
  <c r="C75" i="46"/>
  <c r="D12" i="46" s="1"/>
  <c r="H12" i="46"/>
  <c r="I12" i="46" s="1"/>
  <c r="H208" i="87"/>
  <c r="I208" i="87" s="1"/>
  <c r="M208" i="87"/>
  <c r="N208" i="87" s="1"/>
  <c r="Q206" i="83"/>
  <c r="U192" i="80"/>
  <c r="V192" i="80" s="1"/>
  <c r="Z192" i="80"/>
  <c r="AA192" i="80" s="1"/>
  <c r="P196" i="80"/>
  <c r="Q206" i="72"/>
  <c r="H207" i="101"/>
  <c r="I207" i="101" s="1"/>
  <c r="M207" i="101"/>
  <c r="N207" i="101" s="1"/>
  <c r="M192" i="78"/>
  <c r="N192" i="78" s="1"/>
  <c r="C196" i="78"/>
  <c r="D192" i="78" s="1"/>
  <c r="H192" i="78"/>
  <c r="I192" i="78" s="1"/>
  <c r="D160" i="84"/>
  <c r="D152" i="84" s="1"/>
  <c r="D137" i="84"/>
  <c r="C106" i="101"/>
  <c r="D85" i="101" s="1"/>
  <c r="H85" i="101"/>
  <c r="I85" i="101" s="1"/>
  <c r="M85" i="101"/>
  <c r="N85" i="101" s="1"/>
  <c r="M204" i="87"/>
  <c r="N204" i="87" s="1"/>
  <c r="H204" i="87"/>
  <c r="I204" i="87" s="1"/>
  <c r="H206" i="101"/>
  <c r="I206" i="101" s="1"/>
  <c r="M206" i="101"/>
  <c r="N206" i="101" s="1"/>
  <c r="D205" i="83"/>
  <c r="U206" i="101"/>
  <c r="V206" i="101" s="1"/>
  <c r="Z206" i="101"/>
  <c r="AA206" i="101" s="1"/>
  <c r="D206" i="83"/>
  <c r="D31" i="85"/>
  <c r="D161" i="85"/>
  <c r="D95" i="85"/>
  <c r="D145" i="85"/>
  <c r="D81" i="85"/>
  <c r="D150" i="85"/>
  <c r="D144" i="85"/>
  <c r="D142" i="85"/>
  <c r="D164" i="85"/>
  <c r="D165" i="85"/>
  <c r="D139" i="85"/>
  <c r="M106" i="85"/>
  <c r="N106" i="85" s="1"/>
  <c r="D158" i="85"/>
  <c r="D143" i="85"/>
  <c r="D148" i="85"/>
  <c r="D56" i="85"/>
  <c r="C232" i="85"/>
  <c r="C133" i="85"/>
  <c r="D133" i="85" s="1"/>
  <c r="D172" i="85"/>
  <c r="D173" i="85"/>
  <c r="D163" i="85"/>
  <c r="D131" i="85"/>
  <c r="D153" i="85"/>
  <c r="D162" i="85"/>
  <c r="D154" i="85"/>
  <c r="D106" i="85"/>
  <c r="D175" i="85"/>
  <c r="D149" i="85"/>
  <c r="D141" i="85"/>
  <c r="H106" i="85"/>
  <c r="I106" i="85" s="1"/>
  <c r="D147" i="85"/>
  <c r="D156" i="85"/>
  <c r="D140" i="85"/>
  <c r="D155" i="85"/>
  <c r="D166" i="85"/>
  <c r="D174" i="85"/>
  <c r="D146" i="85"/>
  <c r="D138" i="85"/>
  <c r="D157" i="85"/>
  <c r="Q81" i="81"/>
  <c r="Q56" i="81"/>
  <c r="Q153" i="81"/>
  <c r="Q161" i="81"/>
  <c r="Q143" i="81"/>
  <c r="Q106" i="81"/>
  <c r="P133" i="81"/>
  <c r="Q145" i="81"/>
  <c r="Q148" i="81"/>
  <c r="U106" i="81"/>
  <c r="V106" i="81" s="1"/>
  <c r="Q158" i="81"/>
  <c r="Q142" i="81"/>
  <c r="Q140" i="81"/>
  <c r="Q165" i="81"/>
  <c r="Q174" i="81"/>
  <c r="Q154" i="81"/>
  <c r="Q138" i="81"/>
  <c r="Q175" i="81"/>
  <c r="Q172" i="81"/>
  <c r="Q163" i="81"/>
  <c r="Q139" i="81"/>
  <c r="Q150" i="81"/>
  <c r="Q149" i="81"/>
  <c r="Q146" i="81"/>
  <c r="Q166" i="81"/>
  <c r="Q141" i="81"/>
  <c r="Q131" i="81"/>
  <c r="Q144" i="81"/>
  <c r="Q157" i="81"/>
  <c r="Q173" i="81"/>
  <c r="P232" i="81"/>
  <c r="Q162" i="81"/>
  <c r="Q147" i="81"/>
  <c r="Q156" i="81"/>
  <c r="Z106" i="81"/>
  <c r="AA106" i="81" s="1"/>
  <c r="Q164" i="81"/>
  <c r="Q95" i="81"/>
  <c r="Q155" i="81"/>
  <c r="D202" i="83"/>
  <c r="P196" i="77"/>
  <c r="Q192" i="77" s="1"/>
  <c r="Z192" i="77"/>
  <c r="AA192" i="77" s="1"/>
  <c r="U192" i="77"/>
  <c r="V192" i="77" s="1"/>
  <c r="H20" i="46"/>
  <c r="I20" i="46" s="1"/>
  <c r="M20" i="46"/>
  <c r="N20" i="46" s="1"/>
  <c r="C83" i="46"/>
  <c r="D204" i="77"/>
  <c r="U201" i="101"/>
  <c r="V201" i="101" s="1"/>
  <c r="Z201" i="101"/>
  <c r="AA201" i="101" s="1"/>
  <c r="Q85" i="73"/>
  <c r="H201" i="87"/>
  <c r="I201" i="87" s="1"/>
  <c r="M201" i="87"/>
  <c r="N201" i="87" s="1"/>
  <c r="Q206" i="80"/>
  <c r="D201" i="86"/>
  <c r="D215" i="86"/>
  <c r="D216" i="86"/>
  <c r="D225" i="86"/>
  <c r="D224" i="86"/>
  <c r="H210" i="86"/>
  <c r="I210" i="86" s="1"/>
  <c r="D210" i="86"/>
  <c r="D221" i="86"/>
  <c r="M210" i="86"/>
  <c r="N210" i="86" s="1"/>
  <c r="D220" i="86"/>
  <c r="D226" i="86"/>
  <c r="D219" i="86"/>
  <c r="D218" i="86"/>
  <c r="D223" i="86"/>
  <c r="D217" i="86"/>
  <c r="D228" i="86"/>
  <c r="D222" i="86"/>
  <c r="D214" i="86"/>
  <c r="D206" i="86"/>
  <c r="D207" i="86"/>
  <c r="D204" i="86"/>
  <c r="D203" i="86"/>
  <c r="D205" i="86"/>
  <c r="D208" i="86"/>
  <c r="P106" i="101"/>
  <c r="U85" i="101"/>
  <c r="V85" i="101" s="1"/>
  <c r="Z85" i="101"/>
  <c r="AA85" i="101" s="1"/>
  <c r="U208" i="87"/>
  <c r="V208" i="87" s="1"/>
  <c r="Z208" i="87"/>
  <c r="AA208" i="87" s="1"/>
  <c r="D200" i="72"/>
  <c r="Q202" i="80"/>
  <c r="Q205" i="85"/>
  <c r="Q200" i="81"/>
  <c r="D201" i="80"/>
  <c r="M192" i="86"/>
  <c r="N192" i="86" s="1"/>
  <c r="C196" i="86"/>
  <c r="D192" i="86" s="1"/>
  <c r="H192" i="86"/>
  <c r="I192" i="86" s="1"/>
  <c r="H192" i="83"/>
  <c r="I192" i="83" s="1"/>
  <c r="M192" i="83"/>
  <c r="N192" i="83" s="1"/>
  <c r="C196" i="83"/>
  <c r="D192" i="83" s="1"/>
  <c r="D203" i="74"/>
  <c r="Q31" i="83"/>
  <c r="Q149" i="83"/>
  <c r="Q158" i="83"/>
  <c r="Q153" i="83"/>
  <c r="Q142" i="83"/>
  <c r="P232" i="83"/>
  <c r="Q165" i="83"/>
  <c r="Q173" i="83"/>
  <c r="Q161" i="83"/>
  <c r="Q146" i="83"/>
  <c r="Q56" i="83"/>
  <c r="P133" i="83"/>
  <c r="Q133" i="83" s="1"/>
  <c r="Q143" i="83"/>
  <c r="Q131" i="83"/>
  <c r="Z106" i="83"/>
  <c r="AA106" i="83" s="1"/>
  <c r="Q164" i="83"/>
  <c r="Q148" i="83"/>
  <c r="Q147" i="83"/>
  <c r="Q157" i="83"/>
  <c r="Q81" i="83"/>
  <c r="U106" i="83"/>
  <c r="V106" i="83" s="1"/>
  <c r="Q156" i="83"/>
  <c r="Q174" i="83"/>
  <c r="Q106" i="83"/>
  <c r="Q154" i="83"/>
  <c r="Q141" i="83"/>
  <c r="Q163" i="83"/>
  <c r="Q166" i="83"/>
  <c r="Q144" i="83"/>
  <c r="Q175" i="83"/>
  <c r="Q172" i="83"/>
  <c r="Q138" i="83"/>
  <c r="Q162" i="83"/>
  <c r="Q145" i="83"/>
  <c r="Q140" i="83"/>
  <c r="Q95" i="83"/>
  <c r="Q139" i="83"/>
  <c r="Q155" i="83"/>
  <c r="Q150" i="83"/>
  <c r="Q200" i="77"/>
  <c r="U133" i="84"/>
  <c r="V133" i="84" s="1"/>
  <c r="P168" i="84"/>
  <c r="Q122" i="84"/>
  <c r="Z133" i="84"/>
  <c r="AA133" i="84" s="1"/>
  <c r="Q85" i="75"/>
  <c r="Q200" i="86"/>
  <c r="Q222" i="86"/>
  <c r="Q218" i="86"/>
  <c r="Q220" i="86"/>
  <c r="Q210" i="86"/>
  <c r="Q216" i="86"/>
  <c r="Q226" i="86"/>
  <c r="U210" i="86"/>
  <c r="V210" i="86" s="1"/>
  <c r="Q217" i="86"/>
  <c r="Q228" i="86"/>
  <c r="Q223" i="86"/>
  <c r="Q224" i="86"/>
  <c r="Q214" i="86"/>
  <c r="Q225" i="86"/>
  <c r="Q221" i="86"/>
  <c r="Z210" i="86"/>
  <c r="AA210" i="86" s="1"/>
  <c r="Q219" i="86"/>
  <c r="Q215" i="86"/>
  <c r="Q205" i="86"/>
  <c r="Q208" i="86"/>
  <c r="Q207" i="86"/>
  <c r="Q204" i="86"/>
  <c r="Q203" i="86"/>
  <c r="Q206" i="86"/>
  <c r="C106" i="87"/>
  <c r="D85" i="87" s="1"/>
  <c r="H85" i="87"/>
  <c r="I85" i="87" s="1"/>
  <c r="M85" i="87"/>
  <c r="N85" i="87" s="1"/>
  <c r="D170" i="84"/>
  <c r="D85" i="78"/>
  <c r="C232" i="78"/>
  <c r="D173" i="78"/>
  <c r="D146" i="78"/>
  <c r="D140" i="78"/>
  <c r="D106" i="78"/>
  <c r="D95" i="78"/>
  <c r="D174" i="78"/>
  <c r="D141" i="78"/>
  <c r="D143" i="78"/>
  <c r="D153" i="78"/>
  <c r="D139" i="78"/>
  <c r="D150" i="78"/>
  <c r="D147" i="78"/>
  <c r="D131" i="78"/>
  <c r="D154" i="78"/>
  <c r="D81" i="78"/>
  <c r="D142" i="78"/>
  <c r="D161" i="78"/>
  <c r="D166" i="78"/>
  <c r="D149" i="78"/>
  <c r="D172" i="78"/>
  <c r="D175" i="78"/>
  <c r="D144" i="78"/>
  <c r="D138" i="78"/>
  <c r="D165" i="78"/>
  <c r="M106" i="78"/>
  <c r="N106" i="78" s="1"/>
  <c r="D56" i="78"/>
  <c r="D164" i="78"/>
  <c r="D158" i="78"/>
  <c r="D157" i="78"/>
  <c r="D163" i="78"/>
  <c r="D145" i="78"/>
  <c r="D155" i="78"/>
  <c r="D156" i="78"/>
  <c r="C133" i="78"/>
  <c r="D148" i="78"/>
  <c r="H106" i="78"/>
  <c r="I106" i="78" s="1"/>
  <c r="D162" i="78"/>
  <c r="D203" i="72"/>
  <c r="U192" i="85"/>
  <c r="V192" i="85" s="1"/>
  <c r="P196" i="85"/>
  <c r="Q192" i="85" s="1"/>
  <c r="Z192" i="85"/>
  <c r="AA192" i="85" s="1"/>
  <c r="M192" i="77"/>
  <c r="N192" i="77" s="1"/>
  <c r="C196" i="77"/>
  <c r="D192" i="77" s="1"/>
  <c r="H192" i="77"/>
  <c r="I192" i="77" s="1"/>
  <c r="P196" i="86"/>
  <c r="Q192" i="86" s="1"/>
  <c r="U192" i="86"/>
  <c r="V192" i="86" s="1"/>
  <c r="Z192" i="86"/>
  <c r="AA192" i="86" s="1"/>
  <c r="D202" i="72"/>
  <c r="M13" i="46"/>
  <c r="N13" i="46" s="1"/>
  <c r="C76" i="46"/>
  <c r="H13" i="46"/>
  <c r="I13" i="46" s="1"/>
  <c r="D208" i="80"/>
  <c r="D201" i="75"/>
  <c r="D200" i="82"/>
  <c r="D31" i="81"/>
  <c r="D172" i="81"/>
  <c r="C232" i="81"/>
  <c r="D131" i="81"/>
  <c r="D144" i="81"/>
  <c r="D138" i="81"/>
  <c r="D156" i="81"/>
  <c r="D163" i="81"/>
  <c r="C133" i="81"/>
  <c r="D133" i="81" s="1"/>
  <c r="D139" i="81"/>
  <c r="D157" i="81"/>
  <c r="D149" i="81"/>
  <c r="D165" i="81"/>
  <c r="D147" i="81"/>
  <c r="D143" i="81"/>
  <c r="D95" i="81"/>
  <c r="D106" i="81"/>
  <c r="D81" i="81"/>
  <c r="D161" i="81"/>
  <c r="D164" i="81"/>
  <c r="D153" i="81"/>
  <c r="D162" i="81"/>
  <c r="D146" i="81"/>
  <c r="D155" i="81"/>
  <c r="D175" i="81"/>
  <c r="D142" i="81"/>
  <c r="D154" i="81"/>
  <c r="D145" i="81"/>
  <c r="D56" i="81"/>
  <c r="D158" i="81"/>
  <c r="D148" i="81"/>
  <c r="D141" i="81"/>
  <c r="D174" i="81"/>
  <c r="D166" i="81"/>
  <c r="D173" i="81"/>
  <c r="D140" i="81"/>
  <c r="D150" i="81"/>
  <c r="H106" i="81"/>
  <c r="I106" i="81" s="1"/>
  <c r="M106" i="81"/>
  <c r="N106" i="81" s="1"/>
  <c r="Q205" i="83"/>
  <c r="Q226" i="83"/>
  <c r="Q219" i="83"/>
  <c r="Q210" i="83"/>
  <c r="U210" i="83"/>
  <c r="V210" i="83" s="1"/>
  <c r="Q214" i="83"/>
  <c r="Q220" i="83"/>
  <c r="Q215" i="83"/>
  <c r="Z210" i="83"/>
  <c r="AA210" i="83" s="1"/>
  <c r="Q223" i="83"/>
  <c r="Q217" i="83"/>
  <c r="Q222" i="83"/>
  <c r="Q216" i="83"/>
  <c r="Q221" i="83"/>
  <c r="Q228" i="83"/>
  <c r="Q224" i="83"/>
  <c r="Q218" i="83"/>
  <c r="Q225" i="83"/>
  <c r="Q208" i="83"/>
  <c r="Q203" i="83"/>
  <c r="Q200" i="85"/>
  <c r="Q85" i="77"/>
  <c r="Q201" i="80"/>
  <c r="U207" i="101"/>
  <c r="V207" i="101" s="1"/>
  <c r="Z207" i="101"/>
  <c r="AA207" i="101" s="1"/>
  <c r="D20" i="87"/>
  <c r="H31" i="87"/>
  <c r="I31" i="87" s="1"/>
  <c r="M31" i="87"/>
  <c r="N31" i="87" s="1"/>
  <c r="C192" i="87"/>
  <c r="D208" i="101"/>
  <c r="H208" i="101"/>
  <c r="I208" i="101" s="1"/>
  <c r="M208" i="101"/>
  <c r="N208" i="101" s="1"/>
  <c r="D200" i="83"/>
  <c r="Q10" i="101"/>
  <c r="U204" i="101"/>
  <c r="V204" i="101" s="1"/>
  <c r="Z204" i="101"/>
  <c r="AA204" i="101" s="1"/>
  <c r="M192" i="80"/>
  <c r="N192" i="80" s="1"/>
  <c r="H192" i="80"/>
  <c r="I192" i="80" s="1"/>
  <c r="C196" i="80"/>
  <c r="D192" i="80" s="1"/>
  <c r="D85" i="82"/>
  <c r="Q203" i="75"/>
  <c r="D201" i="73"/>
  <c r="U192" i="82"/>
  <c r="V192" i="82" s="1"/>
  <c r="Z192" i="82"/>
  <c r="AA192" i="82" s="1"/>
  <c r="P196" i="82"/>
  <c r="Q192" i="82" s="1"/>
  <c r="P106" i="87"/>
  <c r="U85" i="87"/>
  <c r="V85" i="87" s="1"/>
  <c r="Z85" i="87"/>
  <c r="AA85" i="87" s="1"/>
  <c r="D200" i="78"/>
  <c r="H210" i="78"/>
  <c r="I210" i="78" s="1"/>
  <c r="D224" i="78"/>
  <c r="D217" i="78"/>
  <c r="D210" i="78"/>
  <c r="D219" i="78"/>
  <c r="D214" i="78"/>
  <c r="D215" i="78"/>
  <c r="D216" i="78"/>
  <c r="M210" i="78"/>
  <c r="N210" i="78" s="1"/>
  <c r="D223" i="78"/>
  <c r="D221" i="78"/>
  <c r="D228" i="78"/>
  <c r="D220" i="78"/>
  <c r="D226" i="78"/>
  <c r="D222" i="78"/>
  <c r="D218" i="78"/>
  <c r="D225" i="78"/>
  <c r="D204" i="78"/>
  <c r="D206" i="78"/>
  <c r="D205" i="78"/>
  <c r="D203" i="78"/>
  <c r="D207" i="78"/>
  <c r="D208" i="78"/>
  <c r="Z192" i="83"/>
  <c r="AA192" i="83" s="1"/>
  <c r="P196" i="83"/>
  <c r="Q192" i="83" s="1"/>
  <c r="U192" i="83"/>
  <c r="V192" i="83" s="1"/>
  <c r="P196" i="81"/>
  <c r="U192" i="81"/>
  <c r="V192" i="81" s="1"/>
  <c r="Z192" i="81"/>
  <c r="AA192" i="81" s="1"/>
  <c r="D202" i="80"/>
  <c r="D219" i="80"/>
  <c r="D215" i="80"/>
  <c r="D218" i="80"/>
  <c r="D217" i="80"/>
  <c r="D216" i="80"/>
  <c r="H210" i="80"/>
  <c r="I210" i="80" s="1"/>
  <c r="M210" i="80"/>
  <c r="N210" i="80" s="1"/>
  <c r="D228" i="80"/>
  <c r="D225" i="80"/>
  <c r="D220" i="80"/>
  <c r="D221" i="80"/>
  <c r="D214" i="80"/>
  <c r="D226" i="80"/>
  <c r="D210" i="80"/>
  <c r="D223" i="80"/>
  <c r="D224" i="80"/>
  <c r="D222" i="80"/>
  <c r="D203" i="80"/>
  <c r="D205" i="80"/>
  <c r="C87" i="46"/>
  <c r="H24" i="46"/>
  <c r="I24" i="46" s="1"/>
  <c r="M24" i="46"/>
  <c r="N24" i="46" s="1"/>
  <c r="C196" i="85"/>
  <c r="D192" i="85" s="1"/>
  <c r="M192" i="85"/>
  <c r="N192" i="85" s="1"/>
  <c r="H192" i="85"/>
  <c r="I192" i="85" s="1"/>
  <c r="Z204" i="87"/>
  <c r="AA204" i="87" s="1"/>
  <c r="U204" i="87"/>
  <c r="V204" i="87" s="1"/>
  <c r="D200" i="73"/>
  <c r="Q148" i="78"/>
  <c r="Q95" i="78"/>
  <c r="Q163" i="78"/>
  <c r="Q161" i="78"/>
  <c r="Q141" i="78"/>
  <c r="Q139" i="78"/>
  <c r="Q147" i="78"/>
  <c r="Q153" i="78"/>
  <c r="Q142" i="78"/>
  <c r="Q154" i="78"/>
  <c r="Q150" i="78"/>
  <c r="P232" i="78"/>
  <c r="Q165" i="78"/>
  <c r="Q172" i="78"/>
  <c r="Q157" i="78"/>
  <c r="Q162" i="78"/>
  <c r="Q174" i="78"/>
  <c r="Q166" i="78"/>
  <c r="Q155" i="78"/>
  <c r="Q144" i="78"/>
  <c r="Q56" i="78"/>
  <c r="Q173" i="78"/>
  <c r="Q138" i="78"/>
  <c r="Q131" i="78"/>
  <c r="Z106" i="78"/>
  <c r="AA106" i="78" s="1"/>
  <c r="Q81" i="78"/>
  <c r="Q146" i="78"/>
  <c r="Q143" i="78"/>
  <c r="Q140" i="78"/>
  <c r="Q149" i="78"/>
  <c r="Q158" i="78"/>
  <c r="Q145" i="78"/>
  <c r="Q106" i="78"/>
  <c r="P133" i="78"/>
  <c r="Q164" i="78"/>
  <c r="Q156" i="78"/>
  <c r="U106" i="78"/>
  <c r="V106" i="78" s="1"/>
  <c r="Q175" i="78"/>
  <c r="U205" i="101"/>
  <c r="V205" i="101" s="1"/>
  <c r="Z205" i="101"/>
  <c r="AA205" i="101" s="1"/>
  <c r="Q205" i="101"/>
  <c r="D10" i="98"/>
  <c r="H31" i="98"/>
  <c r="I31" i="98" s="1"/>
  <c r="M31" i="98"/>
  <c r="N31" i="98" s="1"/>
  <c r="D20" i="98"/>
  <c r="D206" i="74"/>
  <c r="H210" i="74"/>
  <c r="I210" i="74" s="1"/>
  <c r="D219" i="74"/>
  <c r="D215" i="74"/>
  <c r="D223" i="74"/>
  <c r="D228" i="74"/>
  <c r="D226" i="74"/>
  <c r="D222" i="74"/>
  <c r="M210" i="74"/>
  <c r="N210" i="74" s="1"/>
  <c r="D217" i="74"/>
  <c r="D214" i="74"/>
  <c r="D220" i="74"/>
  <c r="D225" i="74"/>
  <c r="D221" i="74"/>
  <c r="D210" i="74"/>
  <c r="D216" i="74"/>
  <c r="D218" i="74"/>
  <c r="D224" i="74"/>
  <c r="D205" i="74"/>
  <c r="D208" i="74"/>
  <c r="Q200" i="80"/>
  <c r="Q228" i="80"/>
  <c r="Q210" i="80"/>
  <c r="Z210" i="80"/>
  <c r="AA210" i="80" s="1"/>
  <c r="Q215" i="80"/>
  <c r="Q220" i="80"/>
  <c r="Q221" i="80"/>
  <c r="Q223" i="80"/>
  <c r="Q225" i="80"/>
  <c r="Q216" i="80"/>
  <c r="Q224" i="80"/>
  <c r="Q214" i="80"/>
  <c r="Q226" i="80"/>
  <c r="Q219" i="80"/>
  <c r="Q218" i="80"/>
  <c r="Q217" i="80"/>
  <c r="Q222" i="80"/>
  <c r="U210" i="80"/>
  <c r="V210" i="80" s="1"/>
  <c r="Q205" i="80"/>
  <c r="Q203" i="80"/>
  <c r="U192" i="75"/>
  <c r="V192" i="75" s="1"/>
  <c r="Z192" i="75"/>
  <c r="AA192" i="75" s="1"/>
  <c r="P196" i="75"/>
  <c r="Q192" i="75" s="1"/>
  <c r="Q204" i="74"/>
  <c r="Q206" i="73"/>
  <c r="Q206" i="77"/>
  <c r="H205" i="101"/>
  <c r="I205" i="101" s="1"/>
  <c r="M205" i="101"/>
  <c r="N205" i="101" s="1"/>
  <c r="Q31" i="85"/>
  <c r="U208" i="101"/>
  <c r="V208" i="101" s="1"/>
  <c r="Z208" i="101"/>
  <c r="AA208" i="101" s="1"/>
  <c r="D202" i="86"/>
  <c r="D202" i="73"/>
  <c r="D31" i="86"/>
  <c r="D131" i="86"/>
  <c r="D146" i="86"/>
  <c r="D147" i="86"/>
  <c r="D166" i="86"/>
  <c r="D138" i="86"/>
  <c r="D153" i="86"/>
  <c r="D95" i="86"/>
  <c r="D172" i="86"/>
  <c r="D81" i="86"/>
  <c r="D149" i="86"/>
  <c r="D139" i="86"/>
  <c r="H106" i="86"/>
  <c r="I106" i="86" s="1"/>
  <c r="D142" i="86"/>
  <c r="M106" i="86"/>
  <c r="N106" i="86" s="1"/>
  <c r="D175" i="86"/>
  <c r="D150" i="86"/>
  <c r="D157" i="86"/>
  <c r="D155" i="86"/>
  <c r="C133" i="86"/>
  <c r="D163" i="86"/>
  <c r="D56" i="86"/>
  <c r="D145" i="86"/>
  <c r="D144" i="86"/>
  <c r="D148" i="86"/>
  <c r="D173" i="86"/>
  <c r="D141" i="86"/>
  <c r="D158" i="86"/>
  <c r="D164" i="86"/>
  <c r="D165" i="86"/>
  <c r="D140" i="86"/>
  <c r="D162" i="86"/>
  <c r="D143" i="86"/>
  <c r="C232" i="86"/>
  <c r="D174" i="86"/>
  <c r="D161" i="86"/>
  <c r="D106" i="86"/>
  <c r="D156" i="86"/>
  <c r="D154" i="86"/>
  <c r="Q31" i="86"/>
  <c r="Q142" i="86"/>
  <c r="Q56" i="86"/>
  <c r="Q164" i="86"/>
  <c r="Q95" i="86"/>
  <c r="Q140" i="86"/>
  <c r="Q139" i="86"/>
  <c r="P232" i="86"/>
  <c r="Q156" i="86"/>
  <c r="Q163" i="86"/>
  <c r="Q150" i="86"/>
  <c r="Q147" i="86"/>
  <c r="Q166" i="86"/>
  <c r="Q81" i="86"/>
  <c r="Q138" i="86"/>
  <c r="Q141" i="86"/>
  <c r="Q154" i="86"/>
  <c r="Q172" i="86"/>
  <c r="Q157" i="86"/>
  <c r="Q173" i="86"/>
  <c r="P133" i="86"/>
  <c r="Q133" i="86" s="1"/>
  <c r="Q165" i="86"/>
  <c r="Q106" i="86"/>
  <c r="Q145" i="86"/>
  <c r="Q155" i="86"/>
  <c r="Q131" i="86"/>
  <c r="Q158" i="86"/>
  <c r="Q143" i="86"/>
  <c r="Q146" i="86"/>
  <c r="Q144" i="86"/>
  <c r="Q153" i="86"/>
  <c r="Q162" i="86"/>
  <c r="Q149" i="86"/>
  <c r="Q148" i="86"/>
  <c r="Q175" i="86"/>
  <c r="Q174" i="86"/>
  <c r="U106" i="86"/>
  <c r="V106" i="86" s="1"/>
  <c r="Z106" i="86"/>
  <c r="AA106" i="86" s="1"/>
  <c r="Q161" i="86"/>
  <c r="Q202" i="74"/>
  <c r="Q85" i="82"/>
  <c r="Q31" i="73"/>
  <c r="Q202" i="77"/>
  <c r="Q201" i="81"/>
  <c r="D192" i="84"/>
  <c r="U202" i="101"/>
  <c r="V202" i="101" s="1"/>
  <c r="Z202" i="101"/>
  <c r="AA202" i="101" s="1"/>
  <c r="D201" i="85"/>
  <c r="H21" i="46"/>
  <c r="I21" i="46" s="1"/>
  <c r="M21" i="46"/>
  <c r="N21" i="46" s="1"/>
  <c r="C84" i="46"/>
  <c r="Z200" i="87"/>
  <c r="AA200" i="87" s="1"/>
  <c r="P210" i="87"/>
  <c r="Q206" i="87" s="1"/>
  <c r="U200" i="87"/>
  <c r="V200" i="87" s="1"/>
  <c r="Q192" i="84"/>
  <c r="M22" i="46"/>
  <c r="N22" i="46" s="1"/>
  <c r="C85" i="46"/>
  <c r="H22" i="46"/>
  <c r="I22" i="46" s="1"/>
  <c r="Q201" i="82"/>
  <c r="Q217" i="82"/>
  <c r="Q220" i="82"/>
  <c r="Q210" i="82"/>
  <c r="Q219" i="82"/>
  <c r="Q214" i="82"/>
  <c r="Q215" i="82"/>
  <c r="Q225" i="82"/>
  <c r="U210" i="82"/>
  <c r="V210" i="82" s="1"/>
  <c r="Q222" i="82"/>
  <c r="Q224" i="82"/>
  <c r="Q218" i="82"/>
  <c r="Q223" i="82"/>
  <c r="Q216" i="82"/>
  <c r="Q221" i="82"/>
  <c r="Z210" i="82"/>
  <c r="AA210" i="82" s="1"/>
  <c r="Q228" i="82"/>
  <c r="Q226" i="82"/>
  <c r="Q205" i="82"/>
  <c r="Q204" i="82"/>
  <c r="Q207" i="82"/>
  <c r="Q208" i="82"/>
  <c r="Q203" i="82"/>
  <c r="Q206" i="82"/>
  <c r="D20" i="101"/>
  <c r="C192" i="101"/>
  <c r="H31" i="101"/>
  <c r="I31" i="101" s="1"/>
  <c r="M31" i="101"/>
  <c r="N31" i="101" s="1"/>
  <c r="M232" i="84"/>
  <c r="N232" i="84" s="1"/>
  <c r="D233" i="84"/>
  <c r="D232" i="84"/>
  <c r="H232" i="84"/>
  <c r="I232" i="84" s="1"/>
  <c r="D202" i="81"/>
  <c r="D222" i="81"/>
  <c r="D218" i="81"/>
  <c r="H210" i="81"/>
  <c r="I210" i="81" s="1"/>
  <c r="M210" i="81"/>
  <c r="N210" i="81" s="1"/>
  <c r="D220" i="81"/>
  <c r="D215" i="81"/>
  <c r="D217" i="81"/>
  <c r="D214" i="81"/>
  <c r="D219" i="81"/>
  <c r="D228" i="81"/>
  <c r="D223" i="81"/>
  <c r="D210" i="81"/>
  <c r="D226" i="81"/>
  <c r="D221" i="81"/>
  <c r="D224" i="81"/>
  <c r="D225" i="81"/>
  <c r="D216" i="81"/>
  <c r="D207" i="81"/>
  <c r="D205" i="81"/>
  <c r="D206" i="81"/>
  <c r="D208" i="81"/>
  <c r="D203" i="81"/>
  <c r="E37" i="102" l="1"/>
  <c r="L37" i="102"/>
  <c r="E15" i="102"/>
  <c r="L15" i="102"/>
  <c r="L34" i="102"/>
  <c r="E34" i="102"/>
  <c r="L12" i="102"/>
  <c r="E12" i="102"/>
  <c r="E14" i="102"/>
  <c r="L14" i="102"/>
  <c r="E36" i="102"/>
  <c r="L36" i="102"/>
  <c r="E31" i="102"/>
  <c r="L31" i="102"/>
  <c r="E9" i="102"/>
  <c r="L9" i="102"/>
  <c r="L10" i="102"/>
  <c r="E10" i="102"/>
  <c r="M32" i="102"/>
  <c r="P32" i="102"/>
  <c r="L33" i="102"/>
  <c r="E33" i="102"/>
  <c r="E11" i="102"/>
  <c r="L11" i="102"/>
  <c r="E8" i="102"/>
  <c r="L8" i="102"/>
  <c r="P30" i="102"/>
  <c r="M30" i="102"/>
  <c r="E38" i="102"/>
  <c r="L38" i="102"/>
  <c r="L16" i="102"/>
  <c r="E16" i="102"/>
  <c r="D31" i="98"/>
  <c r="D13" i="102"/>
  <c r="D21" i="102" s="1"/>
  <c r="Q85" i="98"/>
  <c r="D35" i="102"/>
  <c r="D40" i="102"/>
  <c r="D43" i="102"/>
  <c r="L29" i="102"/>
  <c r="E29" i="102"/>
  <c r="E7" i="102"/>
  <c r="L7" i="102"/>
  <c r="Q201" i="101"/>
  <c r="Q208" i="101"/>
  <c r="Q207" i="101"/>
  <c r="Q204" i="101"/>
  <c r="Q202" i="101"/>
  <c r="D205" i="101"/>
  <c r="D206" i="87"/>
  <c r="D206" i="101"/>
  <c r="D204" i="87"/>
  <c r="D208" i="87"/>
  <c r="D20" i="46"/>
  <c r="D207" i="87"/>
  <c r="D207" i="101"/>
  <c r="D204" i="101"/>
  <c r="D170" i="72"/>
  <c r="D202" i="87"/>
  <c r="D31" i="101"/>
  <c r="C219" i="46"/>
  <c r="H48" i="46"/>
  <c r="I48" i="46" s="1"/>
  <c r="M48" i="46"/>
  <c r="N48" i="46" s="1"/>
  <c r="D234" i="79"/>
  <c r="H234" i="79"/>
  <c r="I234" i="79" s="1"/>
  <c r="M234" i="79"/>
  <c r="N234" i="79" s="1"/>
  <c r="Q206" i="101"/>
  <c r="D160" i="73"/>
  <c r="D152" i="73" s="1"/>
  <c r="C235" i="79"/>
  <c r="H177" i="79"/>
  <c r="I177" i="79" s="1"/>
  <c r="D177" i="79"/>
  <c r="M177" i="79"/>
  <c r="N177" i="79" s="1"/>
  <c r="C196" i="46"/>
  <c r="D202" i="101"/>
  <c r="D170" i="75"/>
  <c r="D160" i="83"/>
  <c r="D152" i="83" s="1"/>
  <c r="D160" i="46"/>
  <c r="H160" i="46"/>
  <c r="I160" i="46" s="1"/>
  <c r="M160" i="46"/>
  <c r="N160" i="46" s="1"/>
  <c r="D160" i="78"/>
  <c r="D152" i="78" s="1"/>
  <c r="D170" i="77"/>
  <c r="Q175" i="87"/>
  <c r="Q145" i="87"/>
  <c r="U106" i="87"/>
  <c r="V106" i="87" s="1"/>
  <c r="Q141" i="87"/>
  <c r="Q157" i="87"/>
  <c r="P133" i="87"/>
  <c r="Q133" i="87" s="1"/>
  <c r="Q140" i="87"/>
  <c r="Q150" i="87"/>
  <c r="Q173" i="87"/>
  <c r="Z106" i="87"/>
  <c r="AA106" i="87" s="1"/>
  <c r="Q166" i="87"/>
  <c r="Q81" i="87"/>
  <c r="Q106" i="87"/>
  <c r="Q139" i="87"/>
  <c r="Q142" i="87"/>
  <c r="Q143" i="87"/>
  <c r="Q163" i="87"/>
  <c r="Q153" i="87"/>
  <c r="Q146" i="87"/>
  <c r="Q148" i="87"/>
  <c r="Q162" i="87"/>
  <c r="Q131" i="87"/>
  <c r="Q154" i="87"/>
  <c r="Q164" i="87"/>
  <c r="Q144" i="87"/>
  <c r="Q95" i="87"/>
  <c r="Q155" i="87"/>
  <c r="Q158" i="87"/>
  <c r="Q172" i="87"/>
  <c r="Q161" i="87"/>
  <c r="Q149" i="87"/>
  <c r="Q165" i="87"/>
  <c r="P232" i="87"/>
  <c r="Q174" i="87"/>
  <c r="Q147" i="87"/>
  <c r="Q138" i="87"/>
  <c r="Q156" i="87"/>
  <c r="Q56" i="87"/>
  <c r="D137" i="77"/>
  <c r="D160" i="86"/>
  <c r="D152" i="86" s="1"/>
  <c r="D133" i="86"/>
  <c r="M133" i="86"/>
  <c r="N133" i="86" s="1"/>
  <c r="H133" i="86"/>
  <c r="I133" i="86" s="1"/>
  <c r="C168" i="86"/>
  <c r="D122" i="86"/>
  <c r="U232" i="78"/>
  <c r="V232" i="78" s="1"/>
  <c r="Q233" i="78"/>
  <c r="Z232" i="78"/>
  <c r="AA232" i="78" s="1"/>
  <c r="Q232" i="78"/>
  <c r="Q160" i="78"/>
  <c r="Q152" i="78" s="1"/>
  <c r="D194" i="80"/>
  <c r="D193" i="80"/>
  <c r="M196" i="80"/>
  <c r="N196" i="80" s="1"/>
  <c r="H196" i="80"/>
  <c r="I196" i="80" s="1"/>
  <c r="D196" i="80"/>
  <c r="D160" i="81"/>
  <c r="D152" i="81" s="1"/>
  <c r="D232" i="81"/>
  <c r="M232" i="81"/>
  <c r="N232" i="81" s="1"/>
  <c r="H232" i="81"/>
  <c r="I232" i="81" s="1"/>
  <c r="D233" i="81"/>
  <c r="M76" i="46"/>
  <c r="N76" i="46" s="1"/>
  <c r="C228" i="46"/>
  <c r="D76" i="46"/>
  <c r="D137" i="46"/>
  <c r="D55" i="46"/>
  <c r="D34" i="46"/>
  <c r="D120" i="46"/>
  <c r="H76" i="46"/>
  <c r="I76" i="46" s="1"/>
  <c r="D137" i="78"/>
  <c r="Z232" i="83"/>
  <c r="AA232" i="83" s="1"/>
  <c r="Q232" i="83"/>
  <c r="Q233" i="83"/>
  <c r="U232" i="83"/>
  <c r="V232" i="83" s="1"/>
  <c r="D194" i="83"/>
  <c r="H196" i="83"/>
  <c r="I196" i="83" s="1"/>
  <c r="D196" i="83"/>
  <c r="M196" i="83"/>
  <c r="N196" i="83" s="1"/>
  <c r="D193" i="83"/>
  <c r="Q170" i="81"/>
  <c r="H196" i="78"/>
  <c r="I196" i="78" s="1"/>
  <c r="M196" i="78"/>
  <c r="N196" i="78" s="1"/>
  <c r="D194" i="78"/>
  <c r="D196" i="78"/>
  <c r="D193" i="78"/>
  <c r="D119" i="46"/>
  <c r="D33" i="46"/>
  <c r="H75" i="46"/>
  <c r="I75" i="46" s="1"/>
  <c r="M75" i="46"/>
  <c r="N75" i="46" s="1"/>
  <c r="D54" i="46"/>
  <c r="D75" i="46"/>
  <c r="C227" i="46"/>
  <c r="D136" i="46"/>
  <c r="D232" i="83"/>
  <c r="D233" i="83"/>
  <c r="M232" i="83"/>
  <c r="N232" i="83" s="1"/>
  <c r="H232" i="83"/>
  <c r="I232" i="83" s="1"/>
  <c r="D232" i="72"/>
  <c r="M232" i="72"/>
  <c r="N232" i="72" s="1"/>
  <c r="H232" i="72"/>
  <c r="I232" i="72" s="1"/>
  <c r="D233" i="72"/>
  <c r="Q196" i="72"/>
  <c r="Q194" i="72"/>
  <c r="U196" i="72"/>
  <c r="V196" i="72" s="1"/>
  <c r="Z196" i="72"/>
  <c r="AA196" i="72" s="1"/>
  <c r="Q193" i="72"/>
  <c r="Q137" i="72"/>
  <c r="Q170" i="72"/>
  <c r="Q31" i="87"/>
  <c r="Q202" i="87"/>
  <c r="Q193" i="78"/>
  <c r="Q194" i="78"/>
  <c r="Q196" i="78"/>
  <c r="U196" i="78"/>
  <c r="V196" i="78" s="1"/>
  <c r="Z196" i="78"/>
  <c r="AA196" i="78" s="1"/>
  <c r="P196" i="101"/>
  <c r="U192" i="101"/>
  <c r="V192" i="101" s="1"/>
  <c r="Z192" i="101"/>
  <c r="AA192" i="101" s="1"/>
  <c r="Q170" i="75"/>
  <c r="M196" i="74"/>
  <c r="N196" i="74" s="1"/>
  <c r="D196" i="74"/>
  <c r="D193" i="74"/>
  <c r="D194" i="74"/>
  <c r="H196" i="74"/>
  <c r="I196" i="74" s="1"/>
  <c r="Q170" i="86"/>
  <c r="U196" i="75"/>
  <c r="V196" i="75" s="1"/>
  <c r="Z196" i="75"/>
  <c r="AA196" i="75" s="1"/>
  <c r="Q194" i="75"/>
  <c r="Q193" i="75"/>
  <c r="Q196" i="75"/>
  <c r="U196" i="82"/>
  <c r="V196" i="82" s="1"/>
  <c r="Z196" i="82"/>
  <c r="AA196" i="82" s="1"/>
  <c r="Q193" i="82"/>
  <c r="Q196" i="82"/>
  <c r="Q194" i="82"/>
  <c r="D170" i="81"/>
  <c r="D196" i="77"/>
  <c r="M196" i="77"/>
  <c r="N196" i="77" s="1"/>
  <c r="H196" i="77"/>
  <c r="I196" i="77" s="1"/>
  <c r="D193" i="77"/>
  <c r="D194" i="77"/>
  <c r="U168" i="84"/>
  <c r="V168" i="84" s="1"/>
  <c r="Z168" i="84"/>
  <c r="AA168" i="84" s="1"/>
  <c r="C165" i="46"/>
  <c r="P234" i="84"/>
  <c r="P177" i="84"/>
  <c r="Q168" i="84"/>
  <c r="Q85" i="101"/>
  <c r="Q131" i="101"/>
  <c r="Q153" i="101"/>
  <c r="Q147" i="101"/>
  <c r="Q146" i="101"/>
  <c r="Q175" i="101"/>
  <c r="Q106" i="101"/>
  <c r="Q156" i="101"/>
  <c r="Q142" i="101"/>
  <c r="Q174" i="101"/>
  <c r="U106" i="101"/>
  <c r="V106" i="101" s="1"/>
  <c r="Q95" i="101"/>
  <c r="Q161" i="101"/>
  <c r="Q150" i="101"/>
  <c r="Q138" i="101"/>
  <c r="Z106" i="101"/>
  <c r="AA106" i="101" s="1"/>
  <c r="Q155" i="101"/>
  <c r="Q154" i="101"/>
  <c r="Q141" i="101"/>
  <c r="Q140" i="101"/>
  <c r="Q162" i="101"/>
  <c r="Q56" i="101"/>
  <c r="Q149" i="101"/>
  <c r="Q173" i="101"/>
  <c r="Q158" i="101"/>
  <c r="Q163" i="101"/>
  <c r="Q81" i="101"/>
  <c r="Q166" i="101"/>
  <c r="Q145" i="101"/>
  <c r="P133" i="101"/>
  <c r="Q133" i="101" s="1"/>
  <c r="Q157" i="101"/>
  <c r="Q164" i="101"/>
  <c r="Q143" i="101"/>
  <c r="Q144" i="101"/>
  <c r="P232" i="101"/>
  <c r="Q165" i="101"/>
  <c r="Q139" i="101"/>
  <c r="Q172" i="101"/>
  <c r="Q148" i="101"/>
  <c r="Q193" i="77"/>
  <c r="U196" i="77"/>
  <c r="V196" i="77" s="1"/>
  <c r="Q196" i="77"/>
  <c r="Z196" i="77"/>
  <c r="AA196" i="77" s="1"/>
  <c r="Q194" i="77"/>
  <c r="D170" i="83"/>
  <c r="Q170" i="74"/>
  <c r="D137" i="72"/>
  <c r="D122" i="74"/>
  <c r="C168" i="74"/>
  <c r="M133" i="74"/>
  <c r="N133" i="74" s="1"/>
  <c r="H133" i="74"/>
  <c r="I133" i="74" s="1"/>
  <c r="H232" i="74"/>
  <c r="I232" i="74" s="1"/>
  <c r="D233" i="74"/>
  <c r="D232" i="74"/>
  <c r="M232" i="74"/>
  <c r="N232" i="74" s="1"/>
  <c r="U196" i="73"/>
  <c r="V196" i="73" s="1"/>
  <c r="Z196" i="73"/>
  <c r="AA196" i="73" s="1"/>
  <c r="Q196" i="73"/>
  <c r="Q194" i="73"/>
  <c r="Q193" i="73"/>
  <c r="Q31" i="98"/>
  <c r="Q106" i="98"/>
  <c r="Q156" i="98"/>
  <c r="Q138" i="98"/>
  <c r="Q176" i="98"/>
  <c r="Q155" i="98"/>
  <c r="Q148" i="98"/>
  <c r="Q140" i="98"/>
  <c r="Q147" i="98"/>
  <c r="Q175" i="98"/>
  <c r="Q149" i="98"/>
  <c r="Q157" i="98"/>
  <c r="Q172" i="98"/>
  <c r="Q81" i="98"/>
  <c r="Q144" i="98"/>
  <c r="Q139" i="98"/>
  <c r="Q150" i="98"/>
  <c r="Q145" i="98"/>
  <c r="Q158" i="98"/>
  <c r="Q166" i="98"/>
  <c r="Q163" i="98"/>
  <c r="Q141" i="98"/>
  <c r="Q56" i="98"/>
  <c r="Q173" i="98"/>
  <c r="Q164" i="98"/>
  <c r="Q95" i="98"/>
  <c r="Q154" i="98"/>
  <c r="Q143" i="98"/>
  <c r="Q165" i="98"/>
  <c r="Q174" i="98"/>
  <c r="U106" i="98"/>
  <c r="V106" i="98" s="1"/>
  <c r="Z106" i="98"/>
  <c r="AA106" i="98" s="1"/>
  <c r="Q142" i="98"/>
  <c r="Q131" i="98"/>
  <c r="Q153" i="98"/>
  <c r="Q162" i="98"/>
  <c r="Q146" i="98"/>
  <c r="Q161" i="98"/>
  <c r="P133" i="98"/>
  <c r="Q133" i="98" s="1"/>
  <c r="Q122" i="80"/>
  <c r="U133" i="80"/>
  <c r="V133" i="80" s="1"/>
  <c r="Z133" i="80"/>
  <c r="AA133" i="80" s="1"/>
  <c r="P168" i="80"/>
  <c r="Q137" i="77"/>
  <c r="M196" i="72"/>
  <c r="N196" i="72" s="1"/>
  <c r="D196" i="72"/>
  <c r="D193" i="72"/>
  <c r="D194" i="72"/>
  <c r="H196" i="72"/>
  <c r="I196" i="72" s="1"/>
  <c r="D85" i="98"/>
  <c r="D81" i="98"/>
  <c r="H106" i="98"/>
  <c r="I106" i="98" s="1"/>
  <c r="D154" i="98"/>
  <c r="D173" i="98"/>
  <c r="D140" i="98"/>
  <c r="D56" i="98"/>
  <c r="D95" i="98"/>
  <c r="M106" i="98"/>
  <c r="N106" i="98" s="1"/>
  <c r="D166" i="98"/>
  <c r="D131" i="98"/>
  <c r="D147" i="98"/>
  <c r="D148" i="98"/>
  <c r="D142" i="98"/>
  <c r="D157" i="98"/>
  <c r="D162" i="98"/>
  <c r="D139" i="98"/>
  <c r="D106" i="98"/>
  <c r="D161" i="98"/>
  <c r="D144" i="98"/>
  <c r="C133" i="98"/>
  <c r="D155" i="98"/>
  <c r="D149" i="98"/>
  <c r="D175" i="98"/>
  <c r="D156" i="98"/>
  <c r="D150" i="98"/>
  <c r="D153" i="98"/>
  <c r="D143" i="98"/>
  <c r="D165" i="98"/>
  <c r="D164" i="98"/>
  <c r="D146" i="98"/>
  <c r="D158" i="98"/>
  <c r="D163" i="98"/>
  <c r="D141" i="98"/>
  <c r="D172" i="98"/>
  <c r="D145" i="98"/>
  <c r="D176" i="98"/>
  <c r="D174" i="98"/>
  <c r="D138" i="98"/>
  <c r="Q207" i="87"/>
  <c r="M10" i="46"/>
  <c r="N10" i="46" s="1"/>
  <c r="C27" i="46"/>
  <c r="H10" i="46"/>
  <c r="I10" i="46" s="1"/>
  <c r="Q137" i="85"/>
  <c r="Z133" i="75"/>
  <c r="AA133" i="75" s="1"/>
  <c r="P168" i="75"/>
  <c r="Q122" i="75"/>
  <c r="U133" i="75"/>
  <c r="V133" i="75" s="1"/>
  <c r="Q196" i="81"/>
  <c r="Q193" i="81"/>
  <c r="U196" i="81"/>
  <c r="V196" i="81" s="1"/>
  <c r="Z196" i="81"/>
  <c r="AA196" i="81" s="1"/>
  <c r="Q194" i="81"/>
  <c r="Q160" i="81"/>
  <c r="Q152" i="81" s="1"/>
  <c r="Q133" i="78"/>
  <c r="U133" i="78"/>
  <c r="V133" i="78" s="1"/>
  <c r="Z133" i="78"/>
  <c r="AA133" i="78" s="1"/>
  <c r="P168" i="78"/>
  <c r="Q122" i="78"/>
  <c r="U196" i="83"/>
  <c r="V196" i="83" s="1"/>
  <c r="Q193" i="83"/>
  <c r="Q194" i="83"/>
  <c r="Q196" i="83"/>
  <c r="Z196" i="83"/>
  <c r="AA196" i="83" s="1"/>
  <c r="C168" i="81"/>
  <c r="D122" i="81"/>
  <c r="M133" i="81"/>
  <c r="N133" i="81" s="1"/>
  <c r="H133" i="81"/>
  <c r="I133" i="81" s="1"/>
  <c r="Z133" i="83"/>
  <c r="AA133" i="83" s="1"/>
  <c r="P168" i="83"/>
  <c r="Q122" i="83"/>
  <c r="U133" i="83"/>
  <c r="V133" i="83" s="1"/>
  <c r="Q137" i="81"/>
  <c r="D170" i="85"/>
  <c r="D137" i="83"/>
  <c r="C168" i="72"/>
  <c r="H133" i="72"/>
  <c r="I133" i="72" s="1"/>
  <c r="M133" i="72"/>
  <c r="N133" i="72" s="1"/>
  <c r="D122" i="72"/>
  <c r="Q122" i="72"/>
  <c r="U133" i="72"/>
  <c r="V133" i="72" s="1"/>
  <c r="Z133" i="72"/>
  <c r="AA133" i="72" s="1"/>
  <c r="P168" i="72"/>
  <c r="Q232" i="72"/>
  <c r="Q233" i="72"/>
  <c r="U232" i="72"/>
  <c r="V232" i="72" s="1"/>
  <c r="Z232" i="72"/>
  <c r="AA232" i="72" s="1"/>
  <c r="H232" i="75"/>
  <c r="I232" i="75" s="1"/>
  <c r="D232" i="75"/>
  <c r="M232" i="75"/>
  <c r="N232" i="75" s="1"/>
  <c r="D233" i="75"/>
  <c r="D160" i="80"/>
  <c r="D152" i="80" s="1"/>
  <c r="D196" i="73"/>
  <c r="M196" i="73"/>
  <c r="N196" i="73" s="1"/>
  <c r="D193" i="73"/>
  <c r="H196" i="73"/>
  <c r="I196" i="73" s="1"/>
  <c r="D194" i="73"/>
  <c r="M168" i="84"/>
  <c r="N168" i="84" s="1"/>
  <c r="H168" i="84"/>
  <c r="I168" i="84" s="1"/>
  <c r="C177" i="84"/>
  <c r="C234" i="84"/>
  <c r="D168" i="84"/>
  <c r="U133" i="82"/>
  <c r="V133" i="82" s="1"/>
  <c r="P168" i="82"/>
  <c r="Q122" i="82"/>
  <c r="Z133" i="82"/>
  <c r="AA133" i="82" s="1"/>
  <c r="D122" i="82"/>
  <c r="H133" i="82"/>
  <c r="I133" i="82" s="1"/>
  <c r="C168" i="82"/>
  <c r="M133" i="82"/>
  <c r="N133" i="82" s="1"/>
  <c r="M232" i="82"/>
  <c r="N232" i="82" s="1"/>
  <c r="D232" i="82"/>
  <c r="H232" i="82"/>
  <c r="I232" i="82" s="1"/>
  <c r="D233" i="82"/>
  <c r="D170" i="82"/>
  <c r="Q201" i="87"/>
  <c r="C168" i="73"/>
  <c r="M133" i="73"/>
  <c r="N133" i="73" s="1"/>
  <c r="H133" i="73"/>
  <c r="I133" i="73" s="1"/>
  <c r="D122" i="73"/>
  <c r="Q133" i="85"/>
  <c r="Q122" i="85"/>
  <c r="U133" i="85"/>
  <c r="V133" i="85" s="1"/>
  <c r="Z133" i="85"/>
  <c r="AA133" i="85" s="1"/>
  <c r="P168" i="85"/>
  <c r="Q200" i="87"/>
  <c r="Q216" i="87"/>
  <c r="Q215" i="87"/>
  <c r="Q220" i="87"/>
  <c r="Q224" i="87"/>
  <c r="Q221" i="87"/>
  <c r="U210" i="87"/>
  <c r="V210" i="87" s="1"/>
  <c r="Q210" i="87"/>
  <c r="Q222" i="87"/>
  <c r="Q228" i="87"/>
  <c r="Q225" i="87"/>
  <c r="Z210" i="87"/>
  <c r="AA210" i="87" s="1"/>
  <c r="Q223" i="87"/>
  <c r="Q218" i="87"/>
  <c r="Q214" i="87"/>
  <c r="Q226" i="87"/>
  <c r="Q219" i="87"/>
  <c r="Q217" i="87"/>
  <c r="Q205" i="87"/>
  <c r="Q203" i="87"/>
  <c r="H232" i="86"/>
  <c r="I232" i="86" s="1"/>
  <c r="D233" i="86"/>
  <c r="M232" i="86"/>
  <c r="N232" i="86" s="1"/>
  <c r="D232" i="86"/>
  <c r="C196" i="101"/>
  <c r="D192" i="101" s="1"/>
  <c r="H192" i="101"/>
  <c r="I192" i="101" s="1"/>
  <c r="M192" i="101"/>
  <c r="N192" i="101" s="1"/>
  <c r="U232" i="86"/>
  <c r="V232" i="86" s="1"/>
  <c r="Z232" i="86"/>
  <c r="AA232" i="86" s="1"/>
  <c r="Q232" i="86"/>
  <c r="Q233" i="86"/>
  <c r="D170" i="86"/>
  <c r="D194" i="85"/>
  <c r="D193" i="85"/>
  <c r="M196" i="85"/>
  <c r="N196" i="85" s="1"/>
  <c r="H196" i="85"/>
  <c r="I196" i="85" s="1"/>
  <c r="D196" i="85"/>
  <c r="C196" i="87"/>
  <c r="D192" i="87" s="1"/>
  <c r="H192" i="87"/>
  <c r="I192" i="87" s="1"/>
  <c r="M192" i="87"/>
  <c r="N192" i="87" s="1"/>
  <c r="D170" i="78"/>
  <c r="C235" i="46"/>
  <c r="M83" i="46"/>
  <c r="N83" i="46" s="1"/>
  <c r="D145" i="46"/>
  <c r="D83" i="46"/>
  <c r="H83" i="46"/>
  <c r="I83" i="46" s="1"/>
  <c r="D128" i="46"/>
  <c r="C168" i="85"/>
  <c r="D122" i="85"/>
  <c r="H133" i="85"/>
  <c r="I133" i="85" s="1"/>
  <c r="M133" i="85"/>
  <c r="N133" i="85" s="1"/>
  <c r="D160" i="85"/>
  <c r="D152" i="85" s="1"/>
  <c r="D81" i="101"/>
  <c r="D153" i="101"/>
  <c r="D165" i="101"/>
  <c r="D158" i="101"/>
  <c r="D162" i="101"/>
  <c r="D163" i="101"/>
  <c r="D161" i="101"/>
  <c r="D56" i="101"/>
  <c r="C133" i="101"/>
  <c r="D133" i="101" s="1"/>
  <c r="D156" i="101"/>
  <c r="C232" i="101"/>
  <c r="D106" i="101"/>
  <c r="D154" i="101"/>
  <c r="D95" i="101"/>
  <c r="D157" i="101"/>
  <c r="D155" i="101"/>
  <c r="D131" i="101"/>
  <c r="D166" i="101"/>
  <c r="D140" i="101"/>
  <c r="D173" i="101"/>
  <c r="D164" i="101"/>
  <c r="D143" i="101"/>
  <c r="D174" i="101"/>
  <c r="D172" i="101"/>
  <c r="D146" i="101"/>
  <c r="D147" i="101"/>
  <c r="D150" i="101"/>
  <c r="D149" i="101"/>
  <c r="D142" i="101"/>
  <c r="D141" i="101"/>
  <c r="D175" i="101"/>
  <c r="D138" i="101"/>
  <c r="D144" i="101"/>
  <c r="D148" i="101"/>
  <c r="D145" i="101"/>
  <c r="D139" i="101"/>
  <c r="H106" i="101"/>
  <c r="I106" i="101" s="1"/>
  <c r="M106" i="101"/>
  <c r="N106" i="101" s="1"/>
  <c r="Q221" i="101"/>
  <c r="Q215" i="101"/>
  <c r="Q222" i="101"/>
  <c r="Q225" i="101"/>
  <c r="Q223" i="101"/>
  <c r="Q219" i="101"/>
  <c r="Q214" i="101"/>
  <c r="Q220" i="101"/>
  <c r="Q224" i="101"/>
  <c r="Q228" i="101"/>
  <c r="Q218" i="101"/>
  <c r="U210" i="101"/>
  <c r="V210" i="101" s="1"/>
  <c r="Q216" i="101"/>
  <c r="Z210" i="101"/>
  <c r="AA210" i="101" s="1"/>
  <c r="Q210" i="101"/>
  <c r="Q217" i="101"/>
  <c r="Q226" i="101"/>
  <c r="Q232" i="74"/>
  <c r="U232" i="74"/>
  <c r="V232" i="74" s="1"/>
  <c r="Q233" i="74"/>
  <c r="Z232" i="74"/>
  <c r="AA232" i="74" s="1"/>
  <c r="M196" i="75"/>
  <c r="N196" i="75" s="1"/>
  <c r="H196" i="75"/>
  <c r="I196" i="75" s="1"/>
  <c r="D194" i="75"/>
  <c r="D193" i="75"/>
  <c r="D196" i="75"/>
  <c r="D160" i="72"/>
  <c r="D152" i="72" s="1"/>
  <c r="Q160" i="72"/>
  <c r="Q152" i="72" s="1"/>
  <c r="D201" i="101"/>
  <c r="D210" i="101"/>
  <c r="D222" i="101"/>
  <c r="D223" i="101"/>
  <c r="D218" i="101"/>
  <c r="D214" i="101"/>
  <c r="D215" i="101"/>
  <c r="D226" i="101"/>
  <c r="D217" i="101"/>
  <c r="D224" i="101"/>
  <c r="D216" i="101"/>
  <c r="D221" i="101"/>
  <c r="D220" i="101"/>
  <c r="D225" i="101"/>
  <c r="D219" i="101"/>
  <c r="D228" i="101"/>
  <c r="H210" i="101"/>
  <c r="I210" i="101" s="1"/>
  <c r="M210" i="101"/>
  <c r="N210" i="101" s="1"/>
  <c r="M133" i="77"/>
  <c r="N133" i="77" s="1"/>
  <c r="C168" i="77"/>
  <c r="D122" i="77"/>
  <c r="H133" i="77"/>
  <c r="I133" i="77" s="1"/>
  <c r="D232" i="77"/>
  <c r="H232" i="77"/>
  <c r="I232" i="77" s="1"/>
  <c r="D233" i="77"/>
  <c r="M232" i="77"/>
  <c r="N232" i="77" s="1"/>
  <c r="D160" i="75"/>
  <c r="D152" i="75" s="1"/>
  <c r="Q203" i="101"/>
  <c r="Q232" i="73"/>
  <c r="Q233" i="73"/>
  <c r="U232" i="73"/>
  <c r="V232" i="73" s="1"/>
  <c r="Z232" i="73"/>
  <c r="AA232" i="73" s="1"/>
  <c r="Q160" i="73"/>
  <c r="Q152" i="73" s="1"/>
  <c r="Q133" i="80"/>
  <c r="Q160" i="77"/>
  <c r="Q152" i="77" s="1"/>
  <c r="Q232" i="82"/>
  <c r="U232" i="82"/>
  <c r="V232" i="82" s="1"/>
  <c r="Z232" i="82"/>
  <c r="AA232" i="82" s="1"/>
  <c r="Q233" i="82"/>
  <c r="D137" i="82"/>
  <c r="D14" i="46"/>
  <c r="D56" i="46"/>
  <c r="D138" i="46"/>
  <c r="M77" i="46"/>
  <c r="N77" i="46" s="1"/>
  <c r="D77" i="46"/>
  <c r="H77" i="46"/>
  <c r="I77" i="46" s="1"/>
  <c r="D59" i="46"/>
  <c r="C229" i="46"/>
  <c r="D121" i="46"/>
  <c r="D38" i="46"/>
  <c r="D35" i="46"/>
  <c r="Q232" i="85"/>
  <c r="U232" i="85"/>
  <c r="V232" i="85" s="1"/>
  <c r="Z232" i="85"/>
  <c r="AA232" i="85" s="1"/>
  <c r="Q233" i="85"/>
  <c r="D201" i="87"/>
  <c r="M210" i="87"/>
  <c r="N210" i="87" s="1"/>
  <c r="H210" i="87"/>
  <c r="I210" i="87" s="1"/>
  <c r="D218" i="87"/>
  <c r="D215" i="87"/>
  <c r="D223" i="87"/>
  <c r="D219" i="87"/>
  <c r="D222" i="87"/>
  <c r="D210" i="87"/>
  <c r="D221" i="87"/>
  <c r="D225" i="87"/>
  <c r="D226" i="87"/>
  <c r="D216" i="87"/>
  <c r="D214" i="87"/>
  <c r="D220" i="87"/>
  <c r="D224" i="87"/>
  <c r="D228" i="87"/>
  <c r="D217" i="87"/>
  <c r="D205" i="87"/>
  <c r="D203" i="87"/>
  <c r="D66" i="46"/>
  <c r="D44" i="46"/>
  <c r="D65" i="46"/>
  <c r="H87" i="46"/>
  <c r="I87" i="46" s="1"/>
  <c r="M87" i="46"/>
  <c r="N87" i="46" s="1"/>
  <c r="D131" i="46"/>
  <c r="D87" i="46"/>
  <c r="D45" i="46"/>
  <c r="D148" i="46"/>
  <c r="D23" i="46"/>
  <c r="H232" i="78"/>
  <c r="I232" i="78" s="1"/>
  <c r="D233" i="78"/>
  <c r="M232" i="78"/>
  <c r="N232" i="78" s="1"/>
  <c r="D232" i="78"/>
  <c r="Q170" i="83"/>
  <c r="D84" i="46"/>
  <c r="H84" i="46"/>
  <c r="I84" i="46" s="1"/>
  <c r="M84" i="46"/>
  <c r="N84" i="46" s="1"/>
  <c r="C236" i="46"/>
  <c r="Q160" i="86"/>
  <c r="Q152" i="86" s="1"/>
  <c r="Q137" i="86"/>
  <c r="D24" i="46"/>
  <c r="Q192" i="81"/>
  <c r="Q85" i="87"/>
  <c r="Q208" i="87"/>
  <c r="Q232" i="81"/>
  <c r="Q233" i="81"/>
  <c r="U232" i="81"/>
  <c r="V232" i="81" s="1"/>
  <c r="Z232" i="81"/>
  <c r="AA232" i="81" s="1"/>
  <c r="Q133" i="81"/>
  <c r="U133" i="81"/>
  <c r="V133" i="81" s="1"/>
  <c r="P168" i="81"/>
  <c r="Q122" i="81"/>
  <c r="Z133" i="81"/>
  <c r="AA133" i="81" s="1"/>
  <c r="M232" i="85"/>
  <c r="N232" i="85" s="1"/>
  <c r="H232" i="85"/>
  <c r="I232" i="85" s="1"/>
  <c r="D233" i="85"/>
  <c r="D232" i="85"/>
  <c r="D135" i="84"/>
  <c r="Q160" i="74"/>
  <c r="Q152" i="74" s="1"/>
  <c r="Q133" i="74"/>
  <c r="P168" i="74"/>
  <c r="Q122" i="74"/>
  <c r="U133" i="74"/>
  <c r="V133" i="74" s="1"/>
  <c r="Z133" i="74"/>
  <c r="AA133" i="74" s="1"/>
  <c r="Q137" i="74"/>
  <c r="D170" i="74"/>
  <c r="D160" i="74"/>
  <c r="D152" i="74" s="1"/>
  <c r="Z192" i="87"/>
  <c r="AA192" i="87" s="1"/>
  <c r="P196" i="87"/>
  <c r="Q192" i="87" s="1"/>
  <c r="U192" i="87"/>
  <c r="V192" i="87" s="1"/>
  <c r="D192" i="74"/>
  <c r="D19" i="46"/>
  <c r="D123" i="46"/>
  <c r="D41" i="46"/>
  <c r="D37" i="46"/>
  <c r="D62" i="46"/>
  <c r="D58" i="46"/>
  <c r="D40" i="46"/>
  <c r="M79" i="46"/>
  <c r="N79" i="46" s="1"/>
  <c r="D61" i="46"/>
  <c r="D79" i="46"/>
  <c r="D140" i="46"/>
  <c r="C231" i="46"/>
  <c r="H79" i="46"/>
  <c r="I79" i="46" s="1"/>
  <c r="P168" i="73"/>
  <c r="Q122" i="73"/>
  <c r="U133" i="73"/>
  <c r="V133" i="73" s="1"/>
  <c r="Z133" i="73"/>
  <c r="AA133" i="73" s="1"/>
  <c r="D170" i="80"/>
  <c r="H82" i="46"/>
  <c r="I82" i="46" s="1"/>
  <c r="M82" i="46"/>
  <c r="N82" i="46" s="1"/>
  <c r="D143" i="46"/>
  <c r="D144" i="46"/>
  <c r="D127" i="46"/>
  <c r="C234" i="46"/>
  <c r="D126" i="46"/>
  <c r="D82" i="46"/>
  <c r="Q160" i="80"/>
  <c r="Q152" i="80" s="1"/>
  <c r="Q170" i="80"/>
  <c r="D133" i="73"/>
  <c r="Q31" i="101"/>
  <c r="Q196" i="74"/>
  <c r="Q194" i="74"/>
  <c r="U196" i="74"/>
  <c r="V196" i="74" s="1"/>
  <c r="Z196" i="74"/>
  <c r="AA196" i="74" s="1"/>
  <c r="Q193" i="74"/>
  <c r="Q160" i="85"/>
  <c r="Q152" i="85" s="1"/>
  <c r="Q160" i="75"/>
  <c r="Q152" i="75" s="1"/>
  <c r="D137" i="85"/>
  <c r="Q196" i="80"/>
  <c r="U196" i="80"/>
  <c r="V196" i="80" s="1"/>
  <c r="Z196" i="80"/>
  <c r="AA196" i="80" s="1"/>
  <c r="Q193" i="80"/>
  <c r="Q194" i="80"/>
  <c r="Q137" i="78"/>
  <c r="Q204" i="87"/>
  <c r="D137" i="81"/>
  <c r="D135" i="81" s="1"/>
  <c r="Q194" i="85"/>
  <c r="Q196" i="85"/>
  <c r="U196" i="85"/>
  <c r="V196" i="85" s="1"/>
  <c r="Z196" i="85"/>
  <c r="AA196" i="85" s="1"/>
  <c r="Q193" i="85"/>
  <c r="D133" i="78"/>
  <c r="H133" i="78"/>
  <c r="I133" i="78" s="1"/>
  <c r="C168" i="78"/>
  <c r="M133" i="78"/>
  <c r="N133" i="78" s="1"/>
  <c r="D122" i="78"/>
  <c r="D31" i="87"/>
  <c r="D139" i="87"/>
  <c r="D174" i="87"/>
  <c r="C133" i="87"/>
  <c r="D133" i="87" s="1"/>
  <c r="D166" i="87"/>
  <c r="D140" i="87"/>
  <c r="D175" i="87"/>
  <c r="D144" i="87"/>
  <c r="D156" i="87"/>
  <c r="D150" i="87"/>
  <c r="D146" i="87"/>
  <c r="D163" i="87"/>
  <c r="D162" i="87"/>
  <c r="D154" i="87"/>
  <c r="D56" i="87"/>
  <c r="D81" i="87"/>
  <c r="D143" i="87"/>
  <c r="D147" i="87"/>
  <c r="D138" i="87"/>
  <c r="D131" i="87"/>
  <c r="D164" i="87"/>
  <c r="D161" i="87"/>
  <c r="D157" i="87"/>
  <c r="D155" i="87"/>
  <c r="D142" i="87"/>
  <c r="M106" i="87"/>
  <c r="N106" i="87" s="1"/>
  <c r="D158" i="87"/>
  <c r="D106" i="87"/>
  <c r="D149" i="87"/>
  <c r="D141" i="87"/>
  <c r="D172" i="87"/>
  <c r="D165" i="87"/>
  <c r="D148" i="87"/>
  <c r="H106" i="87"/>
  <c r="I106" i="87" s="1"/>
  <c r="D153" i="87"/>
  <c r="D145" i="87"/>
  <c r="C232" i="87"/>
  <c r="D95" i="87"/>
  <c r="D173" i="87"/>
  <c r="Q160" i="83"/>
  <c r="Q152" i="83" s="1"/>
  <c r="D193" i="86"/>
  <c r="D196" i="86"/>
  <c r="M196" i="86"/>
  <c r="N196" i="86" s="1"/>
  <c r="D194" i="86"/>
  <c r="H196" i="86"/>
  <c r="I196" i="86" s="1"/>
  <c r="D133" i="75"/>
  <c r="C168" i="75"/>
  <c r="D122" i="75"/>
  <c r="M133" i="75"/>
  <c r="N133" i="75" s="1"/>
  <c r="H133" i="75"/>
  <c r="I133" i="75" s="1"/>
  <c r="D137" i="75"/>
  <c r="D203" i="101"/>
  <c r="M196" i="82"/>
  <c r="N196" i="82" s="1"/>
  <c r="D194" i="82"/>
  <c r="H196" i="82"/>
  <c r="I196" i="82" s="1"/>
  <c r="D196" i="82"/>
  <c r="D193" i="82"/>
  <c r="C168" i="80"/>
  <c r="H133" i="80"/>
  <c r="I133" i="80" s="1"/>
  <c r="M133" i="80"/>
  <c r="N133" i="80" s="1"/>
  <c r="D122" i="80"/>
  <c r="U232" i="77"/>
  <c r="V232" i="77" s="1"/>
  <c r="Z232" i="77"/>
  <c r="AA232" i="77" s="1"/>
  <c r="Q232" i="77"/>
  <c r="Q233" i="77"/>
  <c r="Q170" i="85"/>
  <c r="Q137" i="75"/>
  <c r="Z232" i="75"/>
  <c r="AA232" i="75" s="1"/>
  <c r="Q233" i="75"/>
  <c r="Q232" i="75"/>
  <c r="U232" i="75"/>
  <c r="V232" i="75" s="1"/>
  <c r="D22" i="46"/>
  <c r="D85" i="46"/>
  <c r="D64" i="46"/>
  <c r="D43" i="46"/>
  <c r="D146" i="46"/>
  <c r="D129" i="46"/>
  <c r="H85" i="46"/>
  <c r="I85" i="46" s="1"/>
  <c r="M85" i="46"/>
  <c r="N85" i="46" s="1"/>
  <c r="Q122" i="86"/>
  <c r="U133" i="86"/>
  <c r="V133" i="86" s="1"/>
  <c r="Z133" i="86"/>
  <c r="AA133" i="86" s="1"/>
  <c r="P168" i="86"/>
  <c r="D137" i="86"/>
  <c r="Q170" i="78"/>
  <c r="D13" i="46"/>
  <c r="Q194" i="86"/>
  <c r="U196" i="86"/>
  <c r="V196" i="86" s="1"/>
  <c r="Z196" i="86"/>
  <c r="AA196" i="86" s="1"/>
  <c r="Q193" i="86"/>
  <c r="Q196" i="86"/>
  <c r="Q137" i="83"/>
  <c r="Q192" i="80"/>
  <c r="C168" i="83"/>
  <c r="D122" i="83"/>
  <c r="H133" i="83"/>
  <c r="I133" i="83" s="1"/>
  <c r="M133" i="83"/>
  <c r="N133" i="83" s="1"/>
  <c r="D160" i="77"/>
  <c r="D152" i="77" s="1"/>
  <c r="D137" i="74"/>
  <c r="D21" i="46"/>
  <c r="D42" i="46"/>
  <c r="D124" i="46"/>
  <c r="C232" i="46"/>
  <c r="D141" i="46"/>
  <c r="D80" i="46"/>
  <c r="H80" i="46"/>
  <c r="I80" i="46" s="1"/>
  <c r="M80" i="46"/>
  <c r="N80" i="46" s="1"/>
  <c r="D63" i="46"/>
  <c r="Q170" i="73"/>
  <c r="Q137" i="73"/>
  <c r="D133" i="80"/>
  <c r="D232" i="80"/>
  <c r="M232" i="80"/>
  <c r="N232" i="80" s="1"/>
  <c r="H232" i="80"/>
  <c r="I232" i="80" s="1"/>
  <c r="D233" i="80"/>
  <c r="Q137" i="80"/>
  <c r="Q170" i="77"/>
  <c r="Q133" i="82"/>
  <c r="Q137" i="82"/>
  <c r="D160" i="82"/>
  <c r="D152" i="82" s="1"/>
  <c r="D137" i="73"/>
  <c r="D118" i="46"/>
  <c r="D74" i="46"/>
  <c r="C73" i="46"/>
  <c r="C226" i="46"/>
  <c r="H74" i="46"/>
  <c r="I74" i="46" s="1"/>
  <c r="D53" i="46"/>
  <c r="D32" i="46"/>
  <c r="M74" i="46"/>
  <c r="N74" i="46" s="1"/>
  <c r="D135" i="46"/>
  <c r="D137" i="80"/>
  <c r="D135" i="80" s="1"/>
  <c r="Q232" i="80"/>
  <c r="U232" i="80"/>
  <c r="V232" i="80" s="1"/>
  <c r="Z232" i="80"/>
  <c r="AA232" i="80" s="1"/>
  <c r="Q233" i="80"/>
  <c r="Z133" i="77"/>
  <c r="AA133" i="77" s="1"/>
  <c r="P168" i="77"/>
  <c r="Q122" i="77"/>
  <c r="U133" i="77"/>
  <c r="V133" i="77" s="1"/>
  <c r="D192" i="72"/>
  <c r="Q170" i="82"/>
  <c r="Q160" i="82"/>
  <c r="Q152" i="82" s="1"/>
  <c r="D67" i="46"/>
  <c r="D46" i="46"/>
  <c r="D88" i="46"/>
  <c r="D149" i="46"/>
  <c r="D132" i="46"/>
  <c r="H88" i="46"/>
  <c r="I88" i="46" s="1"/>
  <c r="M88" i="46"/>
  <c r="N88" i="46" s="1"/>
  <c r="M232" i="73"/>
  <c r="N232" i="73" s="1"/>
  <c r="D232" i="73"/>
  <c r="H232" i="73"/>
  <c r="I232" i="73" s="1"/>
  <c r="D233" i="73"/>
  <c r="D170" i="73"/>
  <c r="H196" i="81"/>
  <c r="I196" i="81" s="1"/>
  <c r="D196" i="81"/>
  <c r="D193" i="81"/>
  <c r="D194" i="81"/>
  <c r="M196" i="81"/>
  <c r="N196" i="81" s="1"/>
  <c r="Q133" i="75"/>
  <c r="D18" i="102" l="1"/>
  <c r="M15" i="102"/>
  <c r="P15" i="102"/>
  <c r="P37" i="102"/>
  <c r="M37" i="102"/>
  <c r="M12" i="102"/>
  <c r="P12" i="102"/>
  <c r="P34" i="102"/>
  <c r="M34" i="102"/>
  <c r="D135" i="83"/>
  <c r="P36" i="102"/>
  <c r="M36" i="102"/>
  <c r="P14" i="102"/>
  <c r="M14" i="102"/>
  <c r="P9" i="102"/>
  <c r="M9" i="102"/>
  <c r="P31" i="102"/>
  <c r="M31" i="102"/>
  <c r="P10" i="102"/>
  <c r="M10" i="102"/>
  <c r="P11" i="102"/>
  <c r="M11" i="102"/>
  <c r="P33" i="102"/>
  <c r="M33" i="102"/>
  <c r="P8" i="102"/>
  <c r="M8" i="102"/>
  <c r="M16" i="102"/>
  <c r="P16" i="102"/>
  <c r="M38" i="102"/>
  <c r="P38" i="102"/>
  <c r="L35" i="102"/>
  <c r="E35" i="102"/>
  <c r="L13" i="102"/>
  <c r="E13" i="102"/>
  <c r="M29" i="102"/>
  <c r="L40" i="102"/>
  <c r="P29" i="102"/>
  <c r="M7" i="102"/>
  <c r="P7" i="102"/>
  <c r="L18" i="102"/>
  <c r="H19" i="102"/>
  <c r="D19" i="102"/>
  <c r="E18" i="102"/>
  <c r="E21" i="102"/>
  <c r="L21" i="102"/>
  <c r="H22" i="102"/>
  <c r="H44" i="102"/>
  <c r="L43" i="102"/>
  <c r="E43" i="102"/>
  <c r="H41" i="102"/>
  <c r="E40" i="102"/>
  <c r="D41" i="102"/>
  <c r="D135" i="86"/>
  <c r="Q135" i="78"/>
  <c r="D135" i="73"/>
  <c r="D135" i="75"/>
  <c r="D135" i="74"/>
  <c r="D135" i="78"/>
  <c r="Q135" i="73"/>
  <c r="Q135" i="75"/>
  <c r="Q135" i="74"/>
  <c r="Q170" i="87"/>
  <c r="D235" i="79"/>
  <c r="H235" i="79"/>
  <c r="I235" i="79" s="1"/>
  <c r="M235" i="79"/>
  <c r="N235" i="79" s="1"/>
  <c r="H219" i="46"/>
  <c r="I219" i="46" s="1"/>
  <c r="M219" i="46"/>
  <c r="N219" i="46" s="1"/>
  <c r="Q135" i="80"/>
  <c r="Q135" i="83"/>
  <c r="M196" i="46"/>
  <c r="N196" i="46" s="1"/>
  <c r="H196" i="46"/>
  <c r="I196" i="46" s="1"/>
  <c r="D196" i="46"/>
  <c r="Q135" i="81"/>
  <c r="D170" i="87"/>
  <c r="D135" i="82"/>
  <c r="D160" i="87"/>
  <c r="D152" i="87" s="1"/>
  <c r="D135" i="85"/>
  <c r="D117" i="46"/>
  <c r="C90" i="46"/>
  <c r="D73" i="46" s="1"/>
  <c r="H73" i="46"/>
  <c r="I73" i="46" s="1"/>
  <c r="M73" i="46"/>
  <c r="N73" i="46" s="1"/>
  <c r="D134" i="46"/>
  <c r="H234" i="46"/>
  <c r="I234" i="46" s="1"/>
  <c r="D234" i="46"/>
  <c r="M234" i="46"/>
  <c r="N234" i="46" s="1"/>
  <c r="Q135" i="86"/>
  <c r="D160" i="101"/>
  <c r="D152" i="101" s="1"/>
  <c r="D235" i="46"/>
  <c r="H235" i="46"/>
  <c r="I235" i="46" s="1"/>
  <c r="M235" i="46"/>
  <c r="N235" i="46" s="1"/>
  <c r="P177" i="78"/>
  <c r="C159" i="46"/>
  <c r="P234" i="78"/>
  <c r="U168" i="78"/>
  <c r="V168" i="78" s="1"/>
  <c r="Z168" i="78"/>
  <c r="AA168" i="78" s="1"/>
  <c r="Q168" i="78"/>
  <c r="M168" i="86"/>
  <c r="N168" i="86" s="1"/>
  <c r="C177" i="86"/>
  <c r="C234" i="86"/>
  <c r="H168" i="86"/>
  <c r="I168" i="86" s="1"/>
  <c r="D168" i="86"/>
  <c r="C177" i="81"/>
  <c r="C234" i="81"/>
  <c r="H168" i="81"/>
  <c r="I168" i="81" s="1"/>
  <c r="M168" i="81"/>
  <c r="N168" i="81" s="1"/>
  <c r="D168" i="81"/>
  <c r="C218" i="46"/>
  <c r="H27" i="46"/>
  <c r="I27" i="46" s="1"/>
  <c r="M27" i="46"/>
  <c r="N27" i="46" s="1"/>
  <c r="C168" i="98"/>
  <c r="C179" i="98" s="1"/>
  <c r="D179" i="98" s="1"/>
  <c r="H133" i="98"/>
  <c r="I133" i="98" s="1"/>
  <c r="D122" i="98"/>
  <c r="M133" i="98"/>
  <c r="N133" i="98" s="1"/>
  <c r="P177" i="73"/>
  <c r="U168" i="73"/>
  <c r="V168" i="73" s="1"/>
  <c r="Z168" i="73"/>
  <c r="AA168" i="73" s="1"/>
  <c r="C154" i="46"/>
  <c r="P234" i="73"/>
  <c r="Q168" i="73"/>
  <c r="M168" i="85"/>
  <c r="N168" i="85" s="1"/>
  <c r="C234" i="85"/>
  <c r="C177" i="85"/>
  <c r="H168" i="85"/>
  <c r="I168" i="85" s="1"/>
  <c r="D168" i="85"/>
  <c r="P177" i="82"/>
  <c r="P234" i="82"/>
  <c r="U168" i="82"/>
  <c r="V168" i="82" s="1"/>
  <c r="C163" i="46"/>
  <c r="Z168" i="82"/>
  <c r="AA168" i="82" s="1"/>
  <c r="Q168" i="82"/>
  <c r="Q137" i="101"/>
  <c r="P235" i="84"/>
  <c r="U177" i="84"/>
  <c r="V177" i="84" s="1"/>
  <c r="Z177" i="84"/>
  <c r="AA177" i="84" s="1"/>
  <c r="C201" i="46"/>
  <c r="Q177" i="84"/>
  <c r="Q135" i="72"/>
  <c r="Q160" i="87"/>
  <c r="Q122" i="87"/>
  <c r="U133" i="87"/>
  <c r="V133" i="87" s="1"/>
  <c r="Z133" i="87"/>
  <c r="AA133" i="87" s="1"/>
  <c r="P168" i="87"/>
  <c r="H227" i="46"/>
  <c r="I227" i="46" s="1"/>
  <c r="M227" i="46"/>
  <c r="N227" i="46" s="1"/>
  <c r="D227" i="46"/>
  <c r="P177" i="77"/>
  <c r="C158" i="46"/>
  <c r="U168" i="77"/>
  <c r="V168" i="77" s="1"/>
  <c r="Z168" i="77"/>
  <c r="AA168" i="77" s="1"/>
  <c r="P234" i="77"/>
  <c r="Q168" i="77"/>
  <c r="C177" i="80"/>
  <c r="C234" i="80"/>
  <c r="M168" i="80"/>
  <c r="N168" i="80" s="1"/>
  <c r="H168" i="80"/>
  <c r="I168" i="80" s="1"/>
  <c r="D168" i="80"/>
  <c r="D232" i="87"/>
  <c r="D233" i="87"/>
  <c r="M232" i="87"/>
  <c r="N232" i="87" s="1"/>
  <c r="H232" i="87"/>
  <c r="I232" i="87" s="1"/>
  <c r="Q196" i="87"/>
  <c r="U196" i="87"/>
  <c r="V196" i="87" s="1"/>
  <c r="Z196" i="87"/>
  <c r="AA196" i="87" s="1"/>
  <c r="Q193" i="87"/>
  <c r="Q194" i="87"/>
  <c r="P234" i="74"/>
  <c r="P177" i="74"/>
  <c r="Z168" i="74"/>
  <c r="AA168" i="74" s="1"/>
  <c r="C155" i="46"/>
  <c r="U168" i="74"/>
  <c r="V168" i="74" s="1"/>
  <c r="Q168" i="74"/>
  <c r="D236" i="46"/>
  <c r="H236" i="46"/>
  <c r="I236" i="46" s="1"/>
  <c r="M236" i="46"/>
  <c r="N236" i="46" s="1"/>
  <c r="D232" i="101"/>
  <c r="D233" i="101"/>
  <c r="H232" i="101"/>
  <c r="I232" i="101" s="1"/>
  <c r="M232" i="101"/>
  <c r="N232" i="101" s="1"/>
  <c r="D196" i="101"/>
  <c r="D193" i="101"/>
  <c r="D194" i="101"/>
  <c r="H196" i="101"/>
  <c r="I196" i="101" s="1"/>
  <c r="M196" i="101"/>
  <c r="N196" i="101" s="1"/>
  <c r="D170" i="98"/>
  <c r="D160" i="98"/>
  <c r="D152" i="98" s="1"/>
  <c r="Q135" i="77"/>
  <c r="Z133" i="98"/>
  <c r="AA133" i="98" s="1"/>
  <c r="Q122" i="98"/>
  <c r="U133" i="98"/>
  <c r="V133" i="98" s="1"/>
  <c r="P168" i="98"/>
  <c r="P179" i="98" s="1"/>
  <c r="Q179" i="98" s="1"/>
  <c r="Q170" i="101"/>
  <c r="Z133" i="101"/>
  <c r="AA133" i="101" s="1"/>
  <c r="U133" i="101"/>
  <c r="V133" i="101" s="1"/>
  <c r="Q122" i="101"/>
  <c r="P168" i="101"/>
  <c r="Z234" i="84"/>
  <c r="AA234" i="84" s="1"/>
  <c r="Q234" i="84"/>
  <c r="U234" i="84"/>
  <c r="V234" i="84" s="1"/>
  <c r="C167" i="46"/>
  <c r="P177" i="86"/>
  <c r="P234" i="86"/>
  <c r="U168" i="86"/>
  <c r="V168" i="86" s="1"/>
  <c r="Z168" i="86"/>
  <c r="AA168" i="86" s="1"/>
  <c r="Q168" i="86"/>
  <c r="C168" i="87"/>
  <c r="M133" i="87"/>
  <c r="N133" i="87" s="1"/>
  <c r="H133" i="87"/>
  <c r="I133" i="87" s="1"/>
  <c r="D122" i="87"/>
  <c r="D231" i="46"/>
  <c r="H231" i="46"/>
  <c r="I231" i="46" s="1"/>
  <c r="M231" i="46"/>
  <c r="N231" i="46" s="1"/>
  <c r="Z168" i="85"/>
  <c r="AA168" i="85" s="1"/>
  <c r="P234" i="85"/>
  <c r="P177" i="85"/>
  <c r="C166" i="46"/>
  <c r="U168" i="85"/>
  <c r="V168" i="85" s="1"/>
  <c r="Q168" i="85"/>
  <c r="M168" i="73"/>
  <c r="N168" i="73" s="1"/>
  <c r="C177" i="73"/>
  <c r="H168" i="73"/>
  <c r="I168" i="73" s="1"/>
  <c r="C234" i="73"/>
  <c r="D168" i="73"/>
  <c r="Z168" i="83"/>
  <c r="AA168" i="83" s="1"/>
  <c r="P234" i="83"/>
  <c r="C164" i="46"/>
  <c r="P177" i="83"/>
  <c r="U168" i="83"/>
  <c r="V168" i="83" s="1"/>
  <c r="Q168" i="83"/>
  <c r="U168" i="75"/>
  <c r="V168" i="75" s="1"/>
  <c r="Z168" i="75"/>
  <c r="AA168" i="75" s="1"/>
  <c r="C156" i="46"/>
  <c r="P234" i="75"/>
  <c r="P177" i="75"/>
  <c r="Q168" i="75"/>
  <c r="C161" i="46"/>
  <c r="P177" i="80"/>
  <c r="U168" i="80"/>
  <c r="V168" i="80" s="1"/>
  <c r="P234" i="80"/>
  <c r="Z168" i="80"/>
  <c r="AA168" i="80" s="1"/>
  <c r="Q168" i="80"/>
  <c r="Q160" i="98"/>
  <c r="Q152" i="98" s="1"/>
  <c r="Q160" i="101"/>
  <c r="Q152" i="101" s="1"/>
  <c r="D165" i="46"/>
  <c r="M165" i="46"/>
  <c r="N165" i="46" s="1"/>
  <c r="H165" i="46"/>
  <c r="I165" i="46" s="1"/>
  <c r="Q137" i="87"/>
  <c r="Q135" i="87" s="1"/>
  <c r="Q196" i="101"/>
  <c r="Q193" i="101"/>
  <c r="Q194" i="101"/>
  <c r="Z196" i="101"/>
  <c r="AA196" i="101" s="1"/>
  <c r="U196" i="101"/>
  <c r="V196" i="101" s="1"/>
  <c r="C177" i="78"/>
  <c r="M168" i="78"/>
  <c r="N168" i="78" s="1"/>
  <c r="H168" i="78"/>
  <c r="I168" i="78" s="1"/>
  <c r="C234" i="78"/>
  <c r="D168" i="78"/>
  <c r="Q135" i="82"/>
  <c r="D232" i="46"/>
  <c r="H232" i="46"/>
  <c r="I232" i="46" s="1"/>
  <c r="M232" i="46"/>
  <c r="N232" i="46" s="1"/>
  <c r="D137" i="87"/>
  <c r="C162" i="46"/>
  <c r="P234" i="81"/>
  <c r="P177" i="81"/>
  <c r="U168" i="81"/>
  <c r="V168" i="81" s="1"/>
  <c r="Z168" i="81"/>
  <c r="AA168" i="81" s="1"/>
  <c r="Q168" i="81"/>
  <c r="C177" i="77"/>
  <c r="H168" i="77"/>
  <c r="I168" i="77" s="1"/>
  <c r="M168" i="77"/>
  <c r="N168" i="77" s="1"/>
  <c r="C234" i="77"/>
  <c r="D168" i="77"/>
  <c r="D137" i="101"/>
  <c r="D170" i="101"/>
  <c r="D122" i="101"/>
  <c r="C168" i="101"/>
  <c r="H133" i="101"/>
  <c r="I133" i="101" s="1"/>
  <c r="M133" i="101"/>
  <c r="N133" i="101" s="1"/>
  <c r="D196" i="87"/>
  <c r="M196" i="87"/>
  <c r="N196" i="87" s="1"/>
  <c r="D194" i="87"/>
  <c r="H196" i="87"/>
  <c r="I196" i="87" s="1"/>
  <c r="D193" i="87"/>
  <c r="H168" i="82"/>
  <c r="I168" i="82" s="1"/>
  <c r="C234" i="82"/>
  <c r="M168" i="82"/>
  <c r="N168" i="82" s="1"/>
  <c r="C177" i="82"/>
  <c r="D168" i="82"/>
  <c r="M234" i="84"/>
  <c r="N234" i="84" s="1"/>
  <c r="D234" i="84"/>
  <c r="H234" i="84"/>
  <c r="I234" i="84" s="1"/>
  <c r="Q170" i="98"/>
  <c r="H168" i="74"/>
  <c r="I168" i="74" s="1"/>
  <c r="C234" i="74"/>
  <c r="C177" i="74"/>
  <c r="M168" i="74"/>
  <c r="N168" i="74" s="1"/>
  <c r="D168" i="74"/>
  <c r="D135" i="77"/>
  <c r="H229" i="46"/>
  <c r="I229" i="46" s="1"/>
  <c r="M229" i="46"/>
  <c r="N229" i="46" s="1"/>
  <c r="D229" i="46"/>
  <c r="H168" i="83"/>
  <c r="I168" i="83" s="1"/>
  <c r="C234" i="83"/>
  <c r="C177" i="83"/>
  <c r="M168" i="83"/>
  <c r="N168" i="83" s="1"/>
  <c r="D168" i="83"/>
  <c r="H168" i="75"/>
  <c r="I168" i="75" s="1"/>
  <c r="M168" i="75"/>
  <c r="N168" i="75" s="1"/>
  <c r="C234" i="75"/>
  <c r="C177" i="75"/>
  <c r="D168" i="75"/>
  <c r="H177" i="84"/>
  <c r="I177" i="84" s="1"/>
  <c r="C235" i="84"/>
  <c r="M177" i="84"/>
  <c r="N177" i="84" s="1"/>
  <c r="D177" i="84"/>
  <c r="C234" i="72"/>
  <c r="C177" i="72"/>
  <c r="H168" i="72"/>
  <c r="I168" i="72" s="1"/>
  <c r="M168" i="72"/>
  <c r="N168" i="72" s="1"/>
  <c r="D168" i="72"/>
  <c r="Q135" i="85"/>
  <c r="D133" i="98"/>
  <c r="Q137" i="98"/>
  <c r="Q232" i="101"/>
  <c r="Q233" i="101"/>
  <c r="U232" i="101"/>
  <c r="V232" i="101" s="1"/>
  <c r="Z232" i="101"/>
  <c r="AA232" i="101" s="1"/>
  <c r="Q192" i="101"/>
  <c r="D228" i="46"/>
  <c r="H228" i="46"/>
  <c r="I228" i="46" s="1"/>
  <c r="M228" i="46"/>
  <c r="N228" i="46" s="1"/>
  <c r="Q152" i="87"/>
  <c r="H226" i="46"/>
  <c r="I226" i="46" s="1"/>
  <c r="M226" i="46"/>
  <c r="N226" i="46" s="1"/>
  <c r="D226" i="46"/>
  <c r="U168" i="72"/>
  <c r="V168" i="72" s="1"/>
  <c r="P177" i="72"/>
  <c r="P234" i="72"/>
  <c r="C153" i="46"/>
  <c r="Z168" i="72"/>
  <c r="AA168" i="72" s="1"/>
  <c r="Q168" i="72"/>
  <c r="D10" i="46"/>
  <c r="D137" i="98"/>
  <c r="D135" i="72"/>
  <c r="U232" i="87"/>
  <c r="V232" i="87" s="1"/>
  <c r="Z232" i="87"/>
  <c r="AA232" i="87" s="1"/>
  <c r="Q233" i="87"/>
  <c r="Q232" i="87"/>
  <c r="U179" i="98" l="1"/>
  <c r="V179" i="98" s="1"/>
  <c r="Z179" i="98"/>
  <c r="AA179" i="98" s="1"/>
  <c r="H179" i="98"/>
  <c r="I179" i="98" s="1"/>
  <c r="M179" i="98"/>
  <c r="N179" i="98" s="1"/>
  <c r="D135" i="98"/>
  <c r="P13" i="102"/>
  <c r="M13" i="102"/>
  <c r="M35" i="102"/>
  <c r="P35" i="102"/>
  <c r="P18" i="102"/>
  <c r="M18" i="102"/>
  <c r="M43" i="102"/>
  <c r="P43" i="102"/>
  <c r="M40" i="102"/>
  <c r="P40" i="102"/>
  <c r="P21" i="102"/>
  <c r="M21" i="102"/>
  <c r="D135" i="87"/>
  <c r="D135" i="101"/>
  <c r="Q135" i="98"/>
  <c r="D153" i="46"/>
  <c r="M153" i="46"/>
  <c r="N153" i="46" s="1"/>
  <c r="H153" i="46"/>
  <c r="I153" i="46" s="1"/>
  <c r="D161" i="46"/>
  <c r="H161" i="46"/>
  <c r="I161" i="46" s="1"/>
  <c r="M161" i="46"/>
  <c r="N161" i="46" s="1"/>
  <c r="H177" i="73"/>
  <c r="I177" i="73" s="1"/>
  <c r="C235" i="73"/>
  <c r="M177" i="73"/>
  <c r="N177" i="73" s="1"/>
  <c r="D177" i="73"/>
  <c r="P177" i="101"/>
  <c r="P234" i="101"/>
  <c r="Z168" i="101"/>
  <c r="AA168" i="101" s="1"/>
  <c r="U168" i="101"/>
  <c r="V168" i="101" s="1"/>
  <c r="Q168" i="101"/>
  <c r="M158" i="46"/>
  <c r="N158" i="46" s="1"/>
  <c r="D158" i="46"/>
  <c r="H158" i="46"/>
  <c r="I158" i="46" s="1"/>
  <c r="Q235" i="84"/>
  <c r="U235" i="84"/>
  <c r="V235" i="84" s="1"/>
  <c r="Z235" i="84"/>
  <c r="AA235" i="84" s="1"/>
  <c r="M159" i="46"/>
  <c r="N159" i="46" s="1"/>
  <c r="D159" i="46"/>
  <c r="H159" i="46"/>
  <c r="I159" i="46" s="1"/>
  <c r="Q234" i="72"/>
  <c r="U234" i="72"/>
  <c r="V234" i="72" s="1"/>
  <c r="Z234" i="72"/>
  <c r="AA234" i="72" s="1"/>
  <c r="U177" i="83"/>
  <c r="V177" i="83" s="1"/>
  <c r="C200" i="46"/>
  <c r="Z177" i="83"/>
  <c r="AA177" i="83" s="1"/>
  <c r="P235" i="83"/>
  <c r="Q177" i="83"/>
  <c r="C194" i="46"/>
  <c r="Z177" i="77"/>
  <c r="AA177" i="77" s="1"/>
  <c r="U177" i="77"/>
  <c r="V177" i="77" s="1"/>
  <c r="P235" i="77"/>
  <c r="Q177" i="77"/>
  <c r="Q135" i="101"/>
  <c r="M218" i="46"/>
  <c r="N218" i="46" s="1"/>
  <c r="C222" i="46"/>
  <c r="D218" i="46" s="1"/>
  <c r="H218" i="46"/>
  <c r="I218" i="46" s="1"/>
  <c r="D234" i="86"/>
  <c r="M234" i="86"/>
  <c r="N234" i="86" s="1"/>
  <c r="H234" i="86"/>
  <c r="I234" i="86" s="1"/>
  <c r="Z177" i="78"/>
  <c r="AA177" i="78" s="1"/>
  <c r="C195" i="46"/>
  <c r="P235" i="78"/>
  <c r="U177" i="78"/>
  <c r="V177" i="78" s="1"/>
  <c r="Q177" i="78"/>
  <c r="Z177" i="72"/>
  <c r="AA177" i="72" s="1"/>
  <c r="P235" i="72"/>
  <c r="C189" i="46"/>
  <c r="U177" i="72"/>
  <c r="V177" i="72" s="1"/>
  <c r="Q177" i="72"/>
  <c r="D235" i="84"/>
  <c r="M235" i="84"/>
  <c r="N235" i="84" s="1"/>
  <c r="H235" i="84"/>
  <c r="I235" i="84" s="1"/>
  <c r="U177" i="75"/>
  <c r="V177" i="75" s="1"/>
  <c r="P235" i="75"/>
  <c r="Z177" i="75"/>
  <c r="AA177" i="75" s="1"/>
  <c r="C192" i="46"/>
  <c r="Q177" i="75"/>
  <c r="D164" i="46"/>
  <c r="H164" i="46"/>
  <c r="I164" i="46" s="1"/>
  <c r="M164" i="46"/>
  <c r="N164" i="46" s="1"/>
  <c r="U234" i="86"/>
  <c r="V234" i="86" s="1"/>
  <c r="Q234" i="86"/>
  <c r="Z234" i="86"/>
  <c r="AA234" i="86" s="1"/>
  <c r="D155" i="46"/>
  <c r="H155" i="46"/>
  <c r="I155" i="46" s="1"/>
  <c r="M155" i="46"/>
  <c r="N155" i="46" s="1"/>
  <c r="D234" i="80"/>
  <c r="M234" i="80"/>
  <c r="N234" i="80" s="1"/>
  <c r="H234" i="80"/>
  <c r="I234" i="80" s="1"/>
  <c r="H177" i="85"/>
  <c r="I177" i="85" s="1"/>
  <c r="M177" i="85"/>
  <c r="N177" i="85" s="1"/>
  <c r="C235" i="85"/>
  <c r="D177" i="85"/>
  <c r="C190" i="46"/>
  <c r="P235" i="73"/>
  <c r="Z177" i="73"/>
  <c r="AA177" i="73" s="1"/>
  <c r="U177" i="73"/>
  <c r="V177" i="73" s="1"/>
  <c r="Q177" i="73"/>
  <c r="M177" i="86"/>
  <c r="N177" i="86" s="1"/>
  <c r="H177" i="86"/>
  <c r="I177" i="86" s="1"/>
  <c r="C235" i="86"/>
  <c r="D177" i="86"/>
  <c r="C235" i="83"/>
  <c r="H177" i="83"/>
  <c r="I177" i="83" s="1"/>
  <c r="M177" i="83"/>
  <c r="N177" i="83" s="1"/>
  <c r="D177" i="83"/>
  <c r="U177" i="81"/>
  <c r="V177" i="81" s="1"/>
  <c r="P235" i="81"/>
  <c r="C198" i="46"/>
  <c r="Z177" i="81"/>
  <c r="AA177" i="81" s="1"/>
  <c r="Q177" i="81"/>
  <c r="Q234" i="75"/>
  <c r="U234" i="75"/>
  <c r="V234" i="75" s="1"/>
  <c r="Z234" i="75"/>
  <c r="AA234" i="75" s="1"/>
  <c r="Q234" i="83"/>
  <c r="U234" i="83"/>
  <c r="V234" i="83" s="1"/>
  <c r="Z234" i="83"/>
  <c r="AA234" i="83" s="1"/>
  <c r="Z177" i="86"/>
  <c r="AA177" i="86" s="1"/>
  <c r="U177" i="86"/>
  <c r="V177" i="86" s="1"/>
  <c r="P235" i="86"/>
  <c r="C203" i="46"/>
  <c r="Q177" i="86"/>
  <c r="C235" i="80"/>
  <c r="M177" i="80"/>
  <c r="N177" i="80" s="1"/>
  <c r="H177" i="80"/>
  <c r="I177" i="80" s="1"/>
  <c r="D177" i="80"/>
  <c r="D234" i="85"/>
  <c r="M234" i="85"/>
  <c r="N234" i="85" s="1"/>
  <c r="H234" i="85"/>
  <c r="I234" i="85" s="1"/>
  <c r="M234" i="83"/>
  <c r="N234" i="83" s="1"/>
  <c r="H234" i="83"/>
  <c r="I234" i="83" s="1"/>
  <c r="D234" i="83"/>
  <c r="C235" i="74"/>
  <c r="M177" i="74"/>
  <c r="N177" i="74" s="1"/>
  <c r="H177" i="74"/>
  <c r="I177" i="74" s="1"/>
  <c r="D177" i="74"/>
  <c r="C235" i="82"/>
  <c r="H177" i="82"/>
  <c r="I177" i="82" s="1"/>
  <c r="M177" i="82"/>
  <c r="N177" i="82" s="1"/>
  <c r="D177" i="82"/>
  <c r="D234" i="77"/>
  <c r="H234" i="77"/>
  <c r="I234" i="77" s="1"/>
  <c r="M234" i="77"/>
  <c r="N234" i="77" s="1"/>
  <c r="Q234" i="81"/>
  <c r="U234" i="81"/>
  <c r="V234" i="81" s="1"/>
  <c r="Z234" i="81"/>
  <c r="AA234" i="81" s="1"/>
  <c r="M234" i="78"/>
  <c r="N234" i="78" s="1"/>
  <c r="H234" i="78"/>
  <c r="I234" i="78" s="1"/>
  <c r="D234" i="78"/>
  <c r="H156" i="46"/>
  <c r="I156" i="46" s="1"/>
  <c r="M156" i="46"/>
  <c r="N156" i="46" s="1"/>
  <c r="D156" i="46"/>
  <c r="M166" i="46"/>
  <c r="N166" i="46" s="1"/>
  <c r="D166" i="46"/>
  <c r="H166" i="46"/>
  <c r="I166" i="46" s="1"/>
  <c r="H167" i="46"/>
  <c r="I167" i="46" s="1"/>
  <c r="D167" i="46"/>
  <c r="M167" i="46"/>
  <c r="N167" i="46" s="1"/>
  <c r="Z177" i="74"/>
  <c r="AA177" i="74" s="1"/>
  <c r="U177" i="74"/>
  <c r="V177" i="74" s="1"/>
  <c r="C191" i="46"/>
  <c r="P235" i="74"/>
  <c r="Q177" i="74"/>
  <c r="D163" i="46"/>
  <c r="M163" i="46"/>
  <c r="N163" i="46" s="1"/>
  <c r="H163" i="46"/>
  <c r="I163" i="46" s="1"/>
  <c r="C235" i="75"/>
  <c r="H177" i="75"/>
  <c r="I177" i="75" s="1"/>
  <c r="M177" i="75"/>
  <c r="N177" i="75" s="1"/>
  <c r="D177" i="75"/>
  <c r="M234" i="74"/>
  <c r="N234" i="74" s="1"/>
  <c r="D234" i="74"/>
  <c r="H234" i="74"/>
  <c r="I234" i="74" s="1"/>
  <c r="H162" i="46"/>
  <c r="I162" i="46" s="1"/>
  <c r="D162" i="46"/>
  <c r="M162" i="46"/>
  <c r="N162" i="46" s="1"/>
  <c r="Q234" i="80"/>
  <c r="Z234" i="80"/>
  <c r="AA234" i="80" s="1"/>
  <c r="U234" i="80"/>
  <c r="V234" i="80" s="1"/>
  <c r="Z177" i="85"/>
  <c r="AA177" i="85" s="1"/>
  <c r="C202" i="46"/>
  <c r="U177" i="85"/>
  <c r="V177" i="85" s="1"/>
  <c r="P235" i="85"/>
  <c r="Q177" i="85"/>
  <c r="Z168" i="98"/>
  <c r="AA168" i="98" s="1"/>
  <c r="U168" i="98"/>
  <c r="V168" i="98" s="1"/>
  <c r="P177" i="98"/>
  <c r="Q168" i="98"/>
  <c r="U234" i="74"/>
  <c r="V234" i="74" s="1"/>
  <c r="Z234" i="74"/>
  <c r="AA234" i="74" s="1"/>
  <c r="Q234" i="74"/>
  <c r="Q234" i="77"/>
  <c r="U234" i="77"/>
  <c r="V234" i="77" s="1"/>
  <c r="Z234" i="77"/>
  <c r="AA234" i="77" s="1"/>
  <c r="M201" i="46"/>
  <c r="N201" i="46" s="1"/>
  <c r="D201" i="46"/>
  <c r="H201" i="46"/>
  <c r="I201" i="46" s="1"/>
  <c r="D234" i="81"/>
  <c r="M234" i="81"/>
  <c r="N234" i="81" s="1"/>
  <c r="H234" i="81"/>
  <c r="I234" i="81" s="1"/>
  <c r="C235" i="72"/>
  <c r="M177" i="72"/>
  <c r="N177" i="72" s="1"/>
  <c r="H177" i="72"/>
  <c r="I177" i="72" s="1"/>
  <c r="D177" i="72"/>
  <c r="H234" i="75"/>
  <c r="I234" i="75" s="1"/>
  <c r="D234" i="75"/>
  <c r="M234" i="75"/>
  <c r="N234" i="75" s="1"/>
  <c r="M234" i="82"/>
  <c r="N234" i="82" s="1"/>
  <c r="D234" i="82"/>
  <c r="H234" i="82"/>
  <c r="I234" i="82" s="1"/>
  <c r="M234" i="73"/>
  <c r="N234" i="73" s="1"/>
  <c r="D234" i="73"/>
  <c r="H234" i="73"/>
  <c r="I234" i="73" s="1"/>
  <c r="Q234" i="85"/>
  <c r="Z234" i="85"/>
  <c r="AA234" i="85" s="1"/>
  <c r="U234" i="85"/>
  <c r="V234" i="85" s="1"/>
  <c r="C177" i="87"/>
  <c r="M168" i="87"/>
  <c r="N168" i="87" s="1"/>
  <c r="C234" i="87"/>
  <c r="H168" i="87"/>
  <c r="I168" i="87" s="1"/>
  <c r="D168" i="87"/>
  <c r="P177" i="87"/>
  <c r="U168" i="87"/>
  <c r="V168" i="87" s="1"/>
  <c r="P234" i="87"/>
  <c r="Z168" i="87"/>
  <c r="AA168" i="87" s="1"/>
  <c r="Q168" i="87"/>
  <c r="U234" i="82"/>
  <c r="V234" i="82" s="1"/>
  <c r="Q234" i="82"/>
  <c r="Z234" i="82"/>
  <c r="AA234" i="82" s="1"/>
  <c r="Z234" i="73"/>
  <c r="AA234" i="73" s="1"/>
  <c r="Q234" i="73"/>
  <c r="U234" i="73"/>
  <c r="V234" i="73" s="1"/>
  <c r="H168" i="98"/>
  <c r="I168" i="98" s="1"/>
  <c r="M168" i="98"/>
  <c r="N168" i="98" s="1"/>
  <c r="C177" i="98"/>
  <c r="D168" i="98"/>
  <c r="H177" i="81"/>
  <c r="I177" i="81" s="1"/>
  <c r="C235" i="81"/>
  <c r="M177" i="81"/>
  <c r="N177" i="81" s="1"/>
  <c r="D177" i="81"/>
  <c r="D27" i="46"/>
  <c r="D182" i="46"/>
  <c r="D173" i="46"/>
  <c r="M90" i="46"/>
  <c r="D169" i="46"/>
  <c r="D180" i="46"/>
  <c r="D171" i="46"/>
  <c r="D69" i="46"/>
  <c r="D172" i="46"/>
  <c r="D184" i="46"/>
  <c r="D178" i="46"/>
  <c r="H90" i="46"/>
  <c r="I90" i="46" s="1"/>
  <c r="D181" i="46"/>
  <c r="D177" i="46"/>
  <c r="D111" i="46"/>
  <c r="C113" i="46"/>
  <c r="D90" i="46"/>
  <c r="D174" i="46"/>
  <c r="D179" i="46"/>
  <c r="D185" i="46"/>
  <c r="D183" i="46"/>
  <c r="D175" i="46"/>
  <c r="D176" i="46"/>
  <c r="D48" i="46"/>
  <c r="D234" i="72"/>
  <c r="M234" i="72"/>
  <c r="N234" i="72" s="1"/>
  <c r="H234" i="72"/>
  <c r="I234" i="72" s="1"/>
  <c r="C177" i="101"/>
  <c r="C234" i="101"/>
  <c r="H168" i="101"/>
  <c r="I168" i="101" s="1"/>
  <c r="M168" i="101"/>
  <c r="N168" i="101" s="1"/>
  <c r="D168" i="101"/>
  <c r="C235" i="77"/>
  <c r="M177" i="77"/>
  <c r="N177" i="77" s="1"/>
  <c r="H177" i="77"/>
  <c r="I177" i="77" s="1"/>
  <c r="D177" i="77"/>
  <c r="C235" i="78"/>
  <c r="H177" i="78"/>
  <c r="I177" i="78" s="1"/>
  <c r="M177" i="78"/>
  <c r="N177" i="78" s="1"/>
  <c r="D177" i="78"/>
  <c r="Z177" i="80"/>
  <c r="AA177" i="80" s="1"/>
  <c r="U177" i="80"/>
  <c r="V177" i="80" s="1"/>
  <c r="C197" i="46"/>
  <c r="P235" i="80"/>
  <c r="Q177" i="80"/>
  <c r="Z177" i="82"/>
  <c r="AA177" i="82" s="1"/>
  <c r="P235" i="82"/>
  <c r="U177" i="82"/>
  <c r="V177" i="82" s="1"/>
  <c r="C199" i="46"/>
  <c r="Q177" i="82"/>
  <c r="H154" i="46"/>
  <c r="I154" i="46" s="1"/>
  <c r="M154" i="46"/>
  <c r="N154" i="46" s="1"/>
  <c r="D154" i="46"/>
  <c r="Z234" i="78"/>
  <c r="AA234" i="78" s="1"/>
  <c r="Q234" i="78"/>
  <c r="U234" i="78"/>
  <c r="V234" i="78" s="1"/>
  <c r="D115" i="46"/>
  <c r="Z235" i="80" l="1"/>
  <c r="AA235" i="80" s="1"/>
  <c r="Q235" i="80"/>
  <c r="U235" i="80"/>
  <c r="V235" i="80" s="1"/>
  <c r="C235" i="101"/>
  <c r="H177" i="101"/>
  <c r="I177" i="101" s="1"/>
  <c r="M177" i="101"/>
  <c r="N177" i="101" s="1"/>
  <c r="D177" i="101"/>
  <c r="M235" i="81"/>
  <c r="N235" i="81" s="1"/>
  <c r="H235" i="81"/>
  <c r="I235" i="81" s="1"/>
  <c r="D235" i="81"/>
  <c r="Z177" i="87"/>
  <c r="AA177" i="87" s="1"/>
  <c r="P235" i="87"/>
  <c r="U177" i="87"/>
  <c r="V177" i="87" s="1"/>
  <c r="Q177" i="87"/>
  <c r="M190" i="46"/>
  <c r="N190" i="46" s="1"/>
  <c r="D190" i="46"/>
  <c r="H190" i="46"/>
  <c r="I190" i="46" s="1"/>
  <c r="U235" i="78"/>
  <c r="V235" i="78" s="1"/>
  <c r="Z235" i="78"/>
  <c r="AA235" i="78" s="1"/>
  <c r="Q235" i="78"/>
  <c r="D222" i="46"/>
  <c r="M222" i="46"/>
  <c r="N222" i="46" s="1"/>
  <c r="D220" i="46"/>
  <c r="H222" i="46"/>
  <c r="I222" i="46" s="1"/>
  <c r="D219" i="46"/>
  <c r="D235" i="73"/>
  <c r="H235" i="73"/>
  <c r="I235" i="73" s="1"/>
  <c r="M235" i="73"/>
  <c r="N235" i="73" s="1"/>
  <c r="D197" i="46"/>
  <c r="H197" i="46"/>
  <c r="I197" i="46" s="1"/>
  <c r="M197" i="46"/>
  <c r="N197" i="46" s="1"/>
  <c r="H202" i="46"/>
  <c r="I202" i="46" s="1"/>
  <c r="M202" i="46"/>
  <c r="N202" i="46" s="1"/>
  <c r="D202" i="46"/>
  <c r="H235" i="74"/>
  <c r="I235" i="74" s="1"/>
  <c r="M235" i="74"/>
  <c r="N235" i="74" s="1"/>
  <c r="D235" i="74"/>
  <c r="H198" i="46"/>
  <c r="I198" i="46" s="1"/>
  <c r="D198" i="46"/>
  <c r="M198" i="46"/>
  <c r="N198" i="46" s="1"/>
  <c r="D235" i="86"/>
  <c r="M235" i="86"/>
  <c r="N235" i="86" s="1"/>
  <c r="H235" i="86"/>
  <c r="I235" i="86" s="1"/>
  <c r="D195" i="46"/>
  <c r="M195" i="46"/>
  <c r="N195" i="46" s="1"/>
  <c r="H195" i="46"/>
  <c r="I195" i="46" s="1"/>
  <c r="Q235" i="83"/>
  <c r="U235" i="83"/>
  <c r="V235" i="83" s="1"/>
  <c r="Z235" i="83"/>
  <c r="AA235" i="83" s="1"/>
  <c r="N169" i="46"/>
  <c r="N90" i="46"/>
  <c r="U235" i="81"/>
  <c r="V235" i="81" s="1"/>
  <c r="Z235" i="81"/>
  <c r="AA235" i="81" s="1"/>
  <c r="Q235" i="81"/>
  <c r="M235" i="85"/>
  <c r="N235" i="85" s="1"/>
  <c r="D235" i="85"/>
  <c r="H235" i="85"/>
  <c r="I235" i="85" s="1"/>
  <c r="D192" i="46"/>
  <c r="H192" i="46"/>
  <c r="I192" i="46" s="1"/>
  <c r="M192" i="46"/>
  <c r="N192" i="46" s="1"/>
  <c r="D199" i="46"/>
  <c r="M199" i="46"/>
  <c r="N199" i="46" s="1"/>
  <c r="H199" i="46"/>
  <c r="I199" i="46" s="1"/>
  <c r="H235" i="77"/>
  <c r="I235" i="77" s="1"/>
  <c r="M235" i="77"/>
  <c r="N235" i="77" s="1"/>
  <c r="D235" i="77"/>
  <c r="M177" i="98"/>
  <c r="N177" i="98" s="1"/>
  <c r="H177" i="98"/>
  <c r="I177" i="98" s="1"/>
  <c r="D177" i="98"/>
  <c r="D234" i="87"/>
  <c r="M234" i="87"/>
  <c r="N234" i="87" s="1"/>
  <c r="H234" i="87"/>
  <c r="I234" i="87" s="1"/>
  <c r="Z177" i="98"/>
  <c r="AA177" i="98" s="1"/>
  <c r="U177" i="98"/>
  <c r="V177" i="98" s="1"/>
  <c r="Q177" i="98"/>
  <c r="D235" i="80"/>
  <c r="M235" i="80"/>
  <c r="N235" i="80" s="1"/>
  <c r="H235" i="80"/>
  <c r="I235" i="80" s="1"/>
  <c r="D189" i="46"/>
  <c r="H189" i="46"/>
  <c r="I189" i="46" s="1"/>
  <c r="M189" i="46"/>
  <c r="N189" i="46" s="1"/>
  <c r="D200" i="46"/>
  <c r="M200" i="46"/>
  <c r="N200" i="46" s="1"/>
  <c r="H200" i="46"/>
  <c r="I200" i="46" s="1"/>
  <c r="U235" i="74"/>
  <c r="V235" i="74" s="1"/>
  <c r="Z235" i="74"/>
  <c r="AA235" i="74" s="1"/>
  <c r="Q235" i="74"/>
  <c r="U235" i="75"/>
  <c r="V235" i="75" s="1"/>
  <c r="Z235" i="75"/>
  <c r="AA235" i="75" s="1"/>
  <c r="Q235" i="75"/>
  <c r="Q235" i="72"/>
  <c r="U235" i="72"/>
  <c r="V235" i="72" s="1"/>
  <c r="Z235" i="72"/>
  <c r="AA235" i="72" s="1"/>
  <c r="Z235" i="77"/>
  <c r="AA235" i="77" s="1"/>
  <c r="U235" i="77"/>
  <c r="V235" i="77" s="1"/>
  <c r="Q235" i="77"/>
  <c r="Q234" i="101"/>
  <c r="U234" i="101"/>
  <c r="V234" i="101" s="1"/>
  <c r="Z234" i="101"/>
  <c r="AA234" i="101" s="1"/>
  <c r="Z235" i="82"/>
  <c r="AA235" i="82" s="1"/>
  <c r="Q235" i="82"/>
  <c r="U235" i="82"/>
  <c r="V235" i="82" s="1"/>
  <c r="M177" i="87"/>
  <c r="N177" i="87" s="1"/>
  <c r="H177" i="87"/>
  <c r="I177" i="87" s="1"/>
  <c r="C235" i="87"/>
  <c r="D177" i="87"/>
  <c r="D235" i="72"/>
  <c r="H235" i="72"/>
  <c r="I235" i="72" s="1"/>
  <c r="M235" i="72"/>
  <c r="N235" i="72" s="1"/>
  <c r="H191" i="46"/>
  <c r="I191" i="46" s="1"/>
  <c r="M191" i="46"/>
  <c r="N191" i="46" s="1"/>
  <c r="D191" i="46"/>
  <c r="M235" i="82"/>
  <c r="N235" i="82" s="1"/>
  <c r="D235" i="82"/>
  <c r="H235" i="82"/>
  <c r="I235" i="82" s="1"/>
  <c r="H203" i="46"/>
  <c r="I203" i="46" s="1"/>
  <c r="M203" i="46"/>
  <c r="N203" i="46" s="1"/>
  <c r="D203" i="46"/>
  <c r="P235" i="101"/>
  <c r="U177" i="101"/>
  <c r="V177" i="101" s="1"/>
  <c r="Z177" i="101"/>
  <c r="AA177" i="101" s="1"/>
  <c r="Q177" i="101"/>
  <c r="D113" i="46"/>
  <c r="M113" i="46"/>
  <c r="N113" i="46" s="1"/>
  <c r="C151" i="46"/>
  <c r="H113" i="46"/>
  <c r="I113" i="46" s="1"/>
  <c r="U234" i="87"/>
  <c r="V234" i="87" s="1"/>
  <c r="Z234" i="87"/>
  <c r="AA234" i="87" s="1"/>
  <c r="Q234" i="87"/>
  <c r="Z235" i="86"/>
  <c r="AA235" i="86" s="1"/>
  <c r="Q235" i="86"/>
  <c r="U235" i="86"/>
  <c r="V235" i="86" s="1"/>
  <c r="D235" i="78"/>
  <c r="M235" i="78"/>
  <c r="N235" i="78" s="1"/>
  <c r="H235" i="78"/>
  <c r="I235" i="78" s="1"/>
  <c r="D234" i="101"/>
  <c r="H234" i="101"/>
  <c r="I234" i="101" s="1"/>
  <c r="M234" i="101"/>
  <c r="N234" i="101" s="1"/>
  <c r="Z235" i="85"/>
  <c r="AA235" i="85" s="1"/>
  <c r="U235" i="85"/>
  <c r="V235" i="85" s="1"/>
  <c r="Q235" i="85"/>
  <c r="H235" i="75"/>
  <c r="I235" i="75" s="1"/>
  <c r="M235" i="75"/>
  <c r="N235" i="75" s="1"/>
  <c r="D235" i="75"/>
  <c r="H235" i="83"/>
  <c r="I235" i="83" s="1"/>
  <c r="M235" i="83"/>
  <c r="N235" i="83" s="1"/>
  <c r="D235" i="83"/>
  <c r="U235" i="73"/>
  <c r="V235" i="73" s="1"/>
  <c r="Q235" i="73"/>
  <c r="Z235" i="73"/>
  <c r="AA235" i="73" s="1"/>
  <c r="D194" i="46"/>
  <c r="H194" i="46"/>
  <c r="I194" i="46" s="1"/>
  <c r="M194" i="46"/>
  <c r="N194" i="46" s="1"/>
  <c r="Q235" i="101" l="1"/>
  <c r="U235" i="101"/>
  <c r="V235" i="101" s="1"/>
  <c r="Z235" i="101"/>
  <c r="AA235" i="101" s="1"/>
  <c r="M235" i="87"/>
  <c r="N235" i="87" s="1"/>
  <c r="H235" i="87"/>
  <c r="I235" i="87" s="1"/>
  <c r="D235" i="87"/>
  <c r="H151" i="46"/>
  <c r="I151" i="46" s="1"/>
  <c r="C187" i="46"/>
  <c r="M151" i="46"/>
  <c r="N151" i="46" s="1"/>
  <c r="D151" i="46"/>
  <c r="Q235" i="87"/>
  <c r="U235" i="87"/>
  <c r="V235" i="87" s="1"/>
  <c r="Z235" i="87"/>
  <c r="AA235" i="87" s="1"/>
  <c r="D235" i="101"/>
  <c r="H235" i="101"/>
  <c r="I235" i="101" s="1"/>
  <c r="M235" i="101"/>
  <c r="N235" i="101" s="1"/>
  <c r="H187" i="46" l="1"/>
  <c r="I187" i="46" s="1"/>
  <c r="M187" i="46"/>
  <c r="N187" i="46" s="1"/>
  <c r="D187" i="46"/>
</calcChain>
</file>

<file path=xl/sharedStrings.xml><?xml version="1.0" encoding="utf-8"?>
<sst xmlns="http://schemas.openxmlformats.org/spreadsheetml/2006/main" count="6249" uniqueCount="158">
  <si>
    <t>MENSUAL</t>
  </si>
  <si>
    <t>ACUMULADO</t>
  </si>
  <si>
    <t>ESTADO DE RESULTADOS</t>
  </si>
  <si>
    <t>P2K</t>
  </si>
  <si>
    <t>PSP</t>
  </si>
  <si>
    <t>PRG</t>
  </si>
  <si>
    <t>PC</t>
  </si>
  <si>
    <t>PLA</t>
  </si>
  <si>
    <t>PSI</t>
  </si>
  <si>
    <t>PPA</t>
  </si>
  <si>
    <t>PPB</t>
  </si>
  <si>
    <t>CBA</t>
  </si>
  <si>
    <t>TORR</t>
  </si>
  <si>
    <t>HOT</t>
  </si>
  <si>
    <t>PV</t>
  </si>
  <si>
    <t>DEPTOS</t>
  </si>
  <si>
    <t>PLP</t>
  </si>
  <si>
    <t>PE</t>
  </si>
  <si>
    <t>TOTAL</t>
  </si>
  <si>
    <t>2025R</t>
  </si>
  <si>
    <t>INGRESOS BRUTOS</t>
  </si>
  <si>
    <t>Ingresos por Operación de Plazas:</t>
  </si>
  <si>
    <t>Renta Mínima</t>
  </si>
  <si>
    <t>Renta Variable</t>
  </si>
  <si>
    <t>Cuota de Mantenimiento</t>
  </si>
  <si>
    <t>Publicidad</t>
  </si>
  <si>
    <t>Estacionamiento</t>
  </si>
  <si>
    <t>Cuotas Condominales</t>
  </si>
  <si>
    <t>Guantes</t>
  </si>
  <si>
    <t>Penalizaciones</t>
  </si>
  <si>
    <t>Otros Ingresos Operativos de Plazas</t>
  </si>
  <si>
    <t>Ingresos por Servicios:</t>
  </si>
  <si>
    <t>Administración de Nómina</t>
  </si>
  <si>
    <t>Apertura/Cierre de Contratos</t>
  </si>
  <si>
    <t>Renovación de Contratos</t>
  </si>
  <si>
    <t>Administración de Obra</t>
  </si>
  <si>
    <t>Administración de Plaza</t>
  </si>
  <si>
    <t xml:space="preserve">Consultoría </t>
  </si>
  <si>
    <t>Renta de Terrenos</t>
  </si>
  <si>
    <t>Operación de Hotel</t>
  </si>
  <si>
    <t>Otros Servicios</t>
  </si>
  <si>
    <t>Total Ingresos Brutos</t>
  </si>
  <si>
    <t>BONIFICACIONES SOBRE INGRESOS</t>
  </si>
  <si>
    <t>Total Bonificaciones sobre Ingresos</t>
  </si>
  <si>
    <t>DEVOLUCIONES SOBRE INGRESOS</t>
  </si>
  <si>
    <t>Total Devoluciones sobre Ventas</t>
  </si>
  <si>
    <t>INGRESOS NETOS</t>
  </si>
  <si>
    <t>Total Ingresos Netos</t>
  </si>
  <si>
    <t>COSTO DE INGRESOS</t>
  </si>
  <si>
    <t>Total Costo de Ingresos</t>
  </si>
  <si>
    <t>UTILIDAD BRUTA</t>
  </si>
  <si>
    <t>Gastos de Operación</t>
  </si>
  <si>
    <t>Por Rubros:</t>
  </si>
  <si>
    <t>Nómina y Prestaciones</t>
  </si>
  <si>
    <t>Servicios</t>
  </si>
  <si>
    <t>Oficina</t>
  </si>
  <si>
    <t>Servicios Auxiliares</t>
  </si>
  <si>
    <t>Seguridad Industrial y Patrimonial</t>
  </si>
  <si>
    <t>Mantenimiento de Propiedades en Inversión</t>
  </si>
  <si>
    <t>Honorarios y Servicios Profesionales</t>
  </si>
  <si>
    <t>Arrendamientos y Licencias</t>
  </si>
  <si>
    <t>Seguros y Fianzas</t>
  </si>
  <si>
    <t>Mantenimiento de Activos</t>
  </si>
  <si>
    <t>Gastos de Viaje</t>
  </si>
  <si>
    <t>Otros</t>
  </si>
  <si>
    <t>Por Centro de Costo:</t>
  </si>
  <si>
    <t>Operación de Plaza</t>
  </si>
  <si>
    <t>Corporativo - Operaciones</t>
  </si>
  <si>
    <t>Corporativo - Comercial</t>
  </si>
  <si>
    <t>Corporativo - Administración</t>
  </si>
  <si>
    <t>Corporativo - Construcción</t>
  </si>
  <si>
    <t>Otras Partidas:</t>
  </si>
  <si>
    <t>Ingresos por Servicios Corporativos</t>
  </si>
  <si>
    <t>Otros Gastos de Operación</t>
  </si>
  <si>
    <t>Otras Partidas</t>
  </si>
  <si>
    <t>Recuperación por Seguros</t>
  </si>
  <si>
    <t>U. A. I. I. D. A. Ajustado</t>
  </si>
  <si>
    <t>Comisiones:</t>
  </si>
  <si>
    <t>Por Apertura y Cierre de Contratos</t>
  </si>
  <si>
    <t>Por Renovación de Contratos</t>
  </si>
  <si>
    <t>Consultorías</t>
  </si>
  <si>
    <t>De Administración</t>
  </si>
  <si>
    <t>U. A. I. I. D. A.</t>
  </si>
  <si>
    <t>CIFRAS SELECCIONADAS</t>
  </si>
  <si>
    <t>ARCO ÁREAS COMERCIALES - P2K</t>
  </si>
  <si>
    <t>2023R</t>
  </si>
  <si>
    <t>2023P</t>
  </si>
  <si>
    <t>Rubros de Ingresos</t>
  </si>
  <si>
    <t>Ingresos Brutos</t>
  </si>
  <si>
    <t>Bonificaciones sobre Ingresos</t>
  </si>
  <si>
    <t>Devoluciones sobre Ingresos</t>
  </si>
  <si>
    <t>Mezcla de Ingresos por Renta</t>
  </si>
  <si>
    <t xml:space="preserve">Rubros de Gastos respecto Ingresos Netos </t>
  </si>
  <si>
    <t>Total Gastos por Rubro</t>
  </si>
  <si>
    <t>Indicadores Globales</t>
  </si>
  <si>
    <t>Ingresos Netos</t>
  </si>
  <si>
    <t>Gastos</t>
  </si>
  <si>
    <t>EBITDA Ajustado</t>
  </si>
  <si>
    <t>EBITDA</t>
  </si>
  <si>
    <t>%</t>
  </si>
  <si>
    <t>DIFERENCIAS</t>
  </si>
  <si>
    <t>ARCO ÁREAS COMERCIALES</t>
  </si>
  <si>
    <t>PPTO</t>
  </si>
  <si>
    <t>REAL</t>
  </si>
  <si>
    <t>2024P vs 2023R</t>
  </si>
  <si>
    <t>2024P vs 2022R</t>
  </si>
  <si>
    <t>2024P vs 2021R</t>
  </si>
  <si>
    <t>2024P vs 2019R</t>
  </si>
  <si>
    <t>2022R</t>
  </si>
  <si>
    <t>2021R</t>
  </si>
  <si>
    <t>2019R</t>
  </si>
  <si>
    <t>2025R vs 2025P</t>
  </si>
  <si>
    <t>2025R vs 2024R</t>
  </si>
  <si>
    <t>ARCO ÁREAS COMERCIALES - PSP</t>
  </si>
  <si>
    <t>ARCO ÁREAS COMERCIALES - PRG</t>
  </si>
  <si>
    <t>ARCO ÁREAS COMERCIALES - PC</t>
  </si>
  <si>
    <t>ARCO ÁREAS COMERCIALES - PLA</t>
  </si>
  <si>
    <t>PASEO LAS RIBERAS</t>
  </si>
  <si>
    <t>PASEO LAS RIBERAS - PSI</t>
  </si>
  <si>
    <t>PASEO LAS RIBERAS - PPA</t>
  </si>
  <si>
    <t>PASEO LAS RIBERAS - PPB</t>
  </si>
  <si>
    <t>ARCO CEIBA</t>
  </si>
  <si>
    <t>ARCO CEIBA - CBA</t>
  </si>
  <si>
    <t>ARCO CEIBA - TORR</t>
  </si>
  <si>
    <t xml:space="preserve">Renta de Terreno </t>
  </si>
  <si>
    <t>ARCO CEIBA - HOT</t>
  </si>
  <si>
    <t>ARCO DÉCIMO</t>
  </si>
  <si>
    <t>ARCO DÉCIMO - PV</t>
  </si>
  <si>
    <t>ARCO DÉCIMO - PV - DEPTOS</t>
  </si>
  <si>
    <t>ARCO DÉCIMO - CORP</t>
  </si>
  <si>
    <t>PASEO BCS</t>
  </si>
  <si>
    <t>PASEO BCS - PLP</t>
  </si>
  <si>
    <t>RV INMUEBLES</t>
  </si>
  <si>
    <t>RV INMUEBLES - PE</t>
  </si>
  <si>
    <t>TOTAL POR PLAxZA</t>
  </si>
  <si>
    <t>REAL vs PPTO</t>
  </si>
  <si>
    <t>2021 vs 2020</t>
  </si>
  <si>
    <t>2022P</t>
  </si>
  <si>
    <t>2026R</t>
  </si>
  <si>
    <t>2026P</t>
  </si>
  <si>
    <t>TOTAL PLAZAS</t>
  </si>
  <si>
    <t>COMPARATIVO GENERAL</t>
  </si>
  <si>
    <t>ESTADO DE RESULTADOS - PLAZAS 2026</t>
  </si>
  <si>
    <t>PLAZA</t>
  </si>
  <si>
    <t>GASTOS NETOS</t>
  </si>
  <si>
    <t>NOI AJUSTADO</t>
  </si>
  <si>
    <t>% CREC</t>
  </si>
  <si>
    <t>*</t>
  </si>
  <si>
    <t>SUMA</t>
  </si>
  <si>
    <t>Incluye Sakly</t>
  </si>
  <si>
    <t>PORTAF</t>
  </si>
  <si>
    <t>ACUMULADO 2026</t>
  </si>
  <si>
    <t>GASTOS DE OPERACIÓN</t>
  </si>
  <si>
    <t>COMPARATIVO MAYO</t>
  </si>
  <si>
    <t>JUNIO DE 2026</t>
  </si>
  <si>
    <t>ARCO CEIBA - CBA+TORR</t>
  </si>
  <si>
    <t>TTL</t>
  </si>
  <si>
    <t>PORTAFOLIO ACUMULADO  Q2 2026 (PESOS CONSTANTES)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</si>
</sst>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_);_(* \(#,##0\);_(* &quot;-&quot;??_);_(@_)"/>
    <numFmt numFmtId="165" formatCode="mm\ \-\ yy"/>
    <numFmt numFmtId="166" formatCode="0.0%"/>
    <numFmt numFmtId="167" formatCode="_-* #,##0_-;\-* #,##0_-;_-* &quot;-&quot;??_-;_-@_-"/>
    <numFmt numFmtId="168" formatCode="&quot;$&quot;#,##0"/>
    <numFmt numFmtId="172" formatCode="#,##0.0"/>
  </numFmts>
  <fonts count="72">
    <font>
      <sz val="12"/>
      <color theme="1"/>
      <name val="Helvetica"/>
      <family val="2"/>
    </font>
    <font>
      <sz val="12"/>
      <color theme="1"/>
      <name val="Helvetica"/>
      <family val="2"/>
    </font>
    <font>
      <sz val="12"/>
      <name val="Dotum"/>
      <family val="2"/>
      <charset val="129"/>
    </font>
    <font>
      <sz val="10"/>
      <name val="Times New Roman"/>
      <family val="1"/>
    </font>
    <font>
      <sz val="10"/>
      <color theme="1"/>
      <name val="Convection"/>
      <family val="2"/>
    </font>
    <font>
      <sz val="12"/>
      <color theme="1"/>
      <name val="Calibri"/>
      <family val="2"/>
      <scheme val="minor"/>
    </font>
    <font>
      <sz val="12"/>
      <color theme="1"/>
      <name val="Galvji"/>
      <family val="2"/>
    </font>
    <font>
      <sz val="14"/>
      <color theme="1"/>
      <name val="SF Compact Rounded Regular"/>
    </font>
    <font>
      <b/>
      <sz val="14"/>
      <color theme="0"/>
      <name val="SF Compact Rounded Regular"/>
    </font>
    <font>
      <b/>
      <sz val="14"/>
      <color rgb="FFFF0000"/>
      <name val="SF Compact Rounded Regular"/>
    </font>
    <font>
      <b/>
      <sz val="14"/>
      <color indexed="9"/>
      <name val="SF Compact Rounded Regular"/>
    </font>
    <font>
      <sz val="14"/>
      <name val="SF Compact Rounded Regular"/>
    </font>
    <font>
      <b/>
      <sz val="14"/>
      <name val="SF Compact Rounded Regular"/>
    </font>
    <font>
      <b/>
      <sz val="14"/>
      <color theme="1"/>
      <name val="SF Compact Rounded Regular"/>
    </font>
    <font>
      <sz val="13"/>
      <color theme="1"/>
      <name val="News Gothic MT"/>
      <family val="2"/>
    </font>
    <font>
      <b/>
      <sz val="13"/>
      <color theme="0"/>
      <name val="News Gothic MT"/>
      <family val="2"/>
    </font>
    <font>
      <b/>
      <sz val="13"/>
      <color rgb="FFFF0000"/>
      <name val="News Gothic MT"/>
      <family val="2"/>
    </font>
    <font>
      <b/>
      <sz val="13"/>
      <color indexed="9"/>
      <name val="News Gothic MT"/>
      <family val="2"/>
    </font>
    <font>
      <sz val="13"/>
      <name val="News Gothic MT"/>
      <family val="2"/>
    </font>
    <font>
      <b/>
      <sz val="13"/>
      <name val="News Gothic MT"/>
      <family val="2"/>
    </font>
    <font>
      <b/>
      <sz val="13"/>
      <color theme="1"/>
      <name val="News Gothic MT"/>
      <family val="2"/>
    </font>
    <font>
      <b/>
      <sz val="15"/>
      <color theme="0"/>
      <name val="News Gothic MT"/>
      <family val="2"/>
    </font>
    <font>
      <sz val="13"/>
      <color theme="1"/>
      <name val="Roboto"/>
    </font>
    <font>
      <sz val="14"/>
      <name val="Roboto"/>
    </font>
    <font>
      <sz val="20"/>
      <color theme="1"/>
      <name val="Roboto"/>
    </font>
    <font>
      <b/>
      <sz val="20"/>
      <color theme="0"/>
      <name val="Roboto"/>
    </font>
    <font>
      <b/>
      <sz val="20"/>
      <color rgb="FFFF0000"/>
      <name val="Roboto"/>
    </font>
    <font>
      <b/>
      <sz val="20"/>
      <color indexed="9"/>
      <name val="Roboto"/>
    </font>
    <font>
      <sz val="20"/>
      <name val="Roboto"/>
    </font>
    <font>
      <b/>
      <sz val="20"/>
      <name val="Roboto"/>
    </font>
    <font>
      <sz val="22"/>
      <color theme="1"/>
      <name val="Roboto"/>
    </font>
    <font>
      <sz val="22"/>
      <name val="Roboto"/>
    </font>
    <font>
      <b/>
      <sz val="22"/>
      <name val="Roboto"/>
    </font>
    <font>
      <sz val="18"/>
      <color theme="1"/>
      <name val="Roboto"/>
    </font>
    <font>
      <b/>
      <sz val="18"/>
      <color theme="0"/>
      <name val="Roboto"/>
    </font>
    <font>
      <b/>
      <sz val="18"/>
      <color rgb="FFFF0000"/>
      <name val="Roboto"/>
    </font>
    <font>
      <b/>
      <sz val="18"/>
      <color indexed="9"/>
      <name val="Roboto"/>
    </font>
    <font>
      <sz val="18"/>
      <name val="Roboto"/>
    </font>
    <font>
      <b/>
      <sz val="18"/>
      <name val="Roboto"/>
    </font>
    <font>
      <sz val="24"/>
      <color theme="1"/>
      <name val="Roboto"/>
    </font>
    <font>
      <b/>
      <sz val="24"/>
      <color theme="0"/>
      <name val="Roboto"/>
    </font>
    <font>
      <b/>
      <sz val="24"/>
      <color rgb="FFFF0000"/>
      <name val="Roboto"/>
    </font>
    <font>
      <b/>
      <sz val="24"/>
      <color indexed="9"/>
      <name val="Roboto"/>
    </font>
    <font>
      <sz val="24"/>
      <name val="Roboto"/>
    </font>
    <font>
      <b/>
      <sz val="24"/>
      <name val="Roboto"/>
    </font>
    <font>
      <sz val="14"/>
      <color theme="1"/>
      <name val="Roboto"/>
    </font>
    <font>
      <b/>
      <sz val="15"/>
      <color theme="0"/>
      <name val="Roboto"/>
    </font>
    <font>
      <b/>
      <sz val="14"/>
      <color theme="0"/>
      <name val="Roboto"/>
    </font>
    <font>
      <b/>
      <sz val="14"/>
      <color rgb="FFFF0000"/>
      <name val="Roboto"/>
    </font>
    <font>
      <b/>
      <sz val="13"/>
      <color indexed="9"/>
      <name val="Roboto"/>
    </font>
    <font>
      <sz val="13"/>
      <name val="Roboto"/>
    </font>
    <font>
      <b/>
      <sz val="13"/>
      <name val="Roboto"/>
    </font>
    <font>
      <b/>
      <sz val="13"/>
      <color theme="0"/>
      <name val="Roboto"/>
    </font>
    <font>
      <b/>
      <sz val="13"/>
      <color rgb="FFFF0000"/>
      <name val="Roboto"/>
    </font>
    <font>
      <b/>
      <sz val="13"/>
      <color theme="1"/>
      <name val="Roboto"/>
    </font>
    <font>
      <sz val="14"/>
      <color theme="1"/>
      <name val="Barlow Regular"/>
    </font>
    <font>
      <b/>
      <sz val="14"/>
      <color theme="0"/>
      <name val="Barlow Regular"/>
    </font>
    <font>
      <b/>
      <sz val="14"/>
      <color rgb="FFFF0000"/>
      <name val="Barlow Regular"/>
    </font>
    <font>
      <sz val="14"/>
      <name val="Barlow Regular"/>
    </font>
    <font>
      <b/>
      <sz val="14"/>
      <color indexed="9"/>
      <name val="Barlow Regular"/>
    </font>
    <font>
      <b/>
      <sz val="14"/>
      <name val="Barlow Regular"/>
    </font>
    <font>
      <b/>
      <sz val="14"/>
      <color theme="1"/>
      <name val="Barlow Regular"/>
    </font>
    <font>
      <b/>
      <sz val="10"/>
      <name val="Barlow Regular"/>
    </font>
    <font>
      <sz val="11"/>
      <name val="Barlow Regular"/>
    </font>
    <font>
      <sz val="12"/>
      <name val="Barlow Regular"/>
    </font>
    <font>
      <sz val="14"/>
      <color theme="0"/>
      <name val="Barlow Regular"/>
    </font>
    <font>
      <sz val="10"/>
      <color theme="1"/>
      <name val="Barlow Regular"/>
    </font>
    <font>
      <sz val="12"/>
      <color theme="1"/>
      <name val="Barlow Regular"/>
    </font>
    <font>
      <b/>
      <sz val="14"/>
      <color theme="1"/>
      <name val="Trade Gothic Next"/>
    </font>
    <font>
      <sz val="14"/>
      <color theme="1"/>
      <name val="Trade Gothic Next"/>
    </font>
    <font>
      <sz val="12"/>
      <color theme="1"/>
      <name val="Trade Gothic Next"/>
    </font>
    <font>
      <b/>
      <sz val="14"/>
      <color theme="1"/>
      <name val="Galvj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544D4E"/>
        <bgColor indexed="64"/>
      </patternFill>
    </fill>
    <fill>
      <patternFill patternType="solid">
        <fgColor rgb="FF425261"/>
        <bgColor indexed="64"/>
      </patternFill>
    </fill>
    <fill>
      <patternFill patternType="solid">
        <fgColor rgb="FF8EC6D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0">
    <xf numFmtId="0" fontId="0" fillId="0" borderId="0"/>
    <xf numFmtId="164" fontId="2" fillId="0" borderId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5" fillId="0" borderId="0"/>
    <xf numFmtId="164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6" fillId="0" borderId="0" applyFill="0" applyBorder="0" applyAlignment="0" applyProtection="0"/>
    <xf numFmtId="43" fontId="1" fillId="0" borderId="0" applyFont="0" applyFill="0" applyBorder="0" applyAlignment="0" applyProtection="0"/>
  </cellStyleXfs>
  <cellXfs count="422">
    <xf numFmtId="0" fontId="0" fillId="0" borderId="0" xfId="0"/>
    <xf numFmtId="0" fontId="7" fillId="0" borderId="0" xfId="4" applyFont="1"/>
    <xf numFmtId="164" fontId="7" fillId="0" borderId="0" xfId="4" applyNumberFormat="1" applyFont="1"/>
    <xf numFmtId="164" fontId="9" fillId="0" borderId="0" xfId="4" applyNumberFormat="1" applyFont="1" applyAlignment="1">
      <alignment horizontal="center"/>
    </xf>
    <xf numFmtId="0" fontId="10" fillId="3" borderId="0" xfId="4" applyFont="1" applyFill="1" applyAlignment="1">
      <alignment horizontal="left"/>
    </xf>
    <xf numFmtId="165" fontId="10" fillId="3" borderId="0" xfId="4" applyNumberFormat="1" applyFont="1" applyFill="1" applyAlignment="1">
      <alignment horizontal="center" vertical="center" wrapText="1"/>
    </xf>
    <xf numFmtId="0" fontId="11" fillId="0" borderId="0" xfId="4" applyFont="1"/>
    <xf numFmtId="0" fontId="12" fillId="0" borderId="0" xfId="0" applyFont="1"/>
    <xf numFmtId="0" fontId="11" fillId="0" borderId="0" xfId="0" applyFont="1"/>
    <xf numFmtId="0" fontId="11" fillId="0" borderId="0" xfId="0" applyFont="1" applyAlignment="1">
      <alignment horizontal="left" vertical="center"/>
    </xf>
    <xf numFmtId="164" fontId="11" fillId="0" borderId="0" xfId="1" applyFont="1" applyFill="1" applyAlignment="1">
      <alignment vertical="center"/>
    </xf>
    <xf numFmtId="166" fontId="11" fillId="0" borderId="0" xfId="6" applyNumberFormat="1" applyFont="1" applyAlignment="1">
      <alignment horizontal="right"/>
    </xf>
    <xf numFmtId="164" fontId="11" fillId="0" borderId="0" xfId="5" applyFont="1" applyFill="1" applyAlignment="1">
      <alignment vertical="center"/>
    </xf>
    <xf numFmtId="0" fontId="11" fillId="0" borderId="0" xfId="0" applyFont="1" applyAlignment="1">
      <alignment horizontal="left" vertical="center" indent="1"/>
    </xf>
    <xf numFmtId="164" fontId="11" fillId="0" borderId="0" xfId="5" applyFont="1"/>
    <xf numFmtId="164" fontId="11" fillId="2" borderId="0" xfId="1" applyFont="1" applyFill="1" applyAlignment="1">
      <alignment vertical="center"/>
    </xf>
    <xf numFmtId="166" fontId="11" fillId="2" borderId="0" xfId="6" applyNumberFormat="1" applyFont="1" applyFill="1" applyAlignment="1">
      <alignment horizontal="right"/>
    </xf>
    <xf numFmtId="164" fontId="11" fillId="2" borderId="0" xfId="5" applyFont="1" applyFill="1"/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164" fontId="11" fillId="0" borderId="0" xfId="1" applyFont="1"/>
    <xf numFmtId="0" fontId="11" fillId="0" borderId="0" xfId="0" applyFont="1" applyAlignment="1">
      <alignment horizontal="left" indent="2"/>
    </xf>
    <xf numFmtId="164" fontId="12" fillId="0" borderId="0" xfId="1" applyFont="1"/>
    <xf numFmtId="166" fontId="12" fillId="0" borderId="0" xfId="6" applyNumberFormat="1" applyFont="1" applyAlignment="1">
      <alignment horizontal="right"/>
    </xf>
    <xf numFmtId="164" fontId="12" fillId="0" borderId="0" xfId="5" applyFont="1"/>
    <xf numFmtId="0" fontId="12" fillId="0" borderId="1" xfId="0" applyFont="1" applyBorder="1"/>
    <xf numFmtId="164" fontId="12" fillId="0" borderId="1" xfId="4" applyNumberFormat="1" applyFont="1" applyBorder="1"/>
    <xf numFmtId="164" fontId="12" fillId="0" borderId="1" xfId="0" applyNumberFormat="1" applyFont="1" applyBorder="1"/>
    <xf numFmtId="166" fontId="12" fillId="0" borderId="1" xfId="6" applyNumberFormat="1" applyFont="1" applyBorder="1" applyAlignment="1">
      <alignment horizontal="right"/>
    </xf>
    <xf numFmtId="0" fontId="11" fillId="0" borderId="0" xfId="4" applyFont="1" applyAlignment="1">
      <alignment horizontal="right"/>
    </xf>
    <xf numFmtId="164" fontId="11" fillId="0" borderId="1" xfId="5" applyFont="1" applyBorder="1"/>
    <xf numFmtId="0" fontId="12" fillId="0" borderId="2" xfId="4" applyFont="1" applyBorder="1"/>
    <xf numFmtId="164" fontId="12" fillId="0" borderId="2" xfId="4" applyNumberFormat="1" applyFont="1" applyBorder="1"/>
    <xf numFmtId="166" fontId="12" fillId="0" borderId="2" xfId="6" applyNumberFormat="1" applyFont="1" applyBorder="1" applyAlignment="1">
      <alignment horizontal="right"/>
    </xf>
    <xf numFmtId="164" fontId="11" fillId="0" borderId="0" xfId="4" applyNumberFormat="1" applyFont="1"/>
    <xf numFmtId="164" fontId="11" fillId="0" borderId="0" xfId="4" applyNumberFormat="1" applyFont="1" applyAlignment="1">
      <alignment horizontal="right"/>
    </xf>
    <xf numFmtId="0" fontId="12" fillId="0" borderId="0" xfId="2" applyFont="1"/>
    <xf numFmtId="0" fontId="11" fillId="0" borderId="0" xfId="2" applyFont="1" applyAlignment="1">
      <alignment horizontal="left" indent="1"/>
    </xf>
    <xf numFmtId="0" fontId="12" fillId="0" borderId="0" xfId="4" applyFont="1"/>
    <xf numFmtId="0" fontId="11" fillId="0" borderId="0" xfId="4" applyFont="1" applyAlignment="1">
      <alignment horizontal="left" indent="1"/>
    </xf>
    <xf numFmtId="0" fontId="11" fillId="0" borderId="0" xfId="4" applyFont="1" applyAlignment="1">
      <alignment horizontal="left" indent="4"/>
    </xf>
    <xf numFmtId="0" fontId="7" fillId="0" borderId="0" xfId="4" applyFont="1" applyAlignment="1">
      <alignment horizontal="center"/>
    </xf>
    <xf numFmtId="166" fontId="11" fillId="0" borderId="0" xfId="6" applyNumberFormat="1" applyFont="1" applyFill="1" applyAlignment="1">
      <alignment horizontal="right"/>
    </xf>
    <xf numFmtId="164" fontId="11" fillId="0" borderId="0" xfId="5" applyFont="1" applyFill="1"/>
    <xf numFmtId="0" fontId="12" fillId="0" borderId="0" xfId="0" applyFont="1" applyAlignment="1">
      <alignment horizontal="left" vertical="center" indent="1"/>
    </xf>
    <xf numFmtId="164" fontId="12" fillId="0" borderId="0" xfId="1" applyFont="1" applyFill="1" applyAlignment="1">
      <alignment vertical="center"/>
    </xf>
    <xf numFmtId="166" fontId="12" fillId="0" borderId="0" xfId="6" applyNumberFormat="1" applyFont="1" applyFill="1" applyAlignment="1">
      <alignment horizontal="right"/>
    </xf>
    <xf numFmtId="164" fontId="12" fillId="0" borderId="0" xfId="5" applyFont="1" applyFill="1"/>
    <xf numFmtId="0" fontId="13" fillId="0" borderId="0" xfId="4" applyFont="1"/>
    <xf numFmtId="0" fontId="14" fillId="0" borderId="0" xfId="4" applyFont="1"/>
    <xf numFmtId="164" fontId="14" fillId="0" borderId="0" xfId="4" applyNumberFormat="1" applyFont="1"/>
    <xf numFmtId="164" fontId="16" fillId="0" borderId="0" xfId="4" applyNumberFormat="1" applyFont="1" applyAlignment="1">
      <alignment horizontal="center"/>
    </xf>
    <xf numFmtId="0" fontId="17" fillId="3" borderId="0" xfId="4" applyFont="1" applyFill="1" applyAlignment="1">
      <alignment horizontal="left"/>
    </xf>
    <xf numFmtId="165" fontId="17" fillId="3" borderId="0" xfId="4" applyNumberFormat="1" applyFont="1" applyFill="1" applyAlignment="1">
      <alignment horizontal="center" vertical="center" wrapText="1"/>
    </xf>
    <xf numFmtId="0" fontId="18" fillId="0" borderId="0" xfId="4" applyFont="1"/>
    <xf numFmtId="0" fontId="19" fillId="0" borderId="0" xfId="0" applyFont="1"/>
    <xf numFmtId="0" fontId="18" fillId="0" borderId="0" xfId="0" applyFont="1"/>
    <xf numFmtId="0" fontId="18" fillId="0" borderId="0" xfId="0" applyFont="1" applyAlignment="1">
      <alignment horizontal="left" vertical="center"/>
    </xf>
    <xf numFmtId="164" fontId="18" fillId="0" borderId="0" xfId="1" applyFont="1" applyFill="1" applyAlignment="1">
      <alignment vertical="center"/>
    </xf>
    <xf numFmtId="0" fontId="18" fillId="0" borderId="0" xfId="0" applyFont="1" applyAlignment="1">
      <alignment horizontal="left" vertical="center" indent="1"/>
    </xf>
    <xf numFmtId="164" fontId="18" fillId="0" borderId="0" xfId="5" applyFont="1"/>
    <xf numFmtId="164" fontId="18" fillId="2" borderId="0" xfId="1" applyFont="1" applyFill="1" applyAlignment="1">
      <alignment vertical="center"/>
    </xf>
    <xf numFmtId="0" fontId="18" fillId="0" borderId="0" xfId="0" applyFont="1" applyAlignment="1">
      <alignment horizontal="left" indent="1"/>
    </xf>
    <xf numFmtId="0" fontId="18" fillId="0" borderId="0" xfId="0" applyFont="1" applyAlignment="1">
      <alignment horizontal="left"/>
    </xf>
    <xf numFmtId="164" fontId="18" fillId="0" borderId="0" xfId="1" applyFont="1"/>
    <xf numFmtId="0" fontId="18" fillId="0" borderId="0" xfId="0" applyFont="1" applyAlignment="1">
      <alignment horizontal="left" indent="2"/>
    </xf>
    <xf numFmtId="164" fontId="19" fillId="0" borderId="0" xfId="1" applyFont="1"/>
    <xf numFmtId="0" fontId="19" fillId="0" borderId="1" xfId="0" applyFont="1" applyBorder="1"/>
    <xf numFmtId="164" fontId="19" fillId="0" borderId="1" xfId="4" applyNumberFormat="1" applyFont="1" applyBorder="1"/>
    <xf numFmtId="164" fontId="19" fillId="0" borderId="1" xfId="0" applyNumberFormat="1" applyFont="1" applyBorder="1"/>
    <xf numFmtId="0" fontId="19" fillId="0" borderId="2" xfId="4" applyFont="1" applyBorder="1"/>
    <xf numFmtId="164" fontId="19" fillId="0" borderId="2" xfId="4" applyNumberFormat="1" applyFont="1" applyBorder="1"/>
    <xf numFmtId="164" fontId="18" fillId="0" borderId="0" xfId="4" applyNumberFormat="1" applyFont="1"/>
    <xf numFmtId="0" fontId="19" fillId="0" borderId="0" xfId="2" applyFont="1"/>
    <xf numFmtId="164" fontId="19" fillId="0" borderId="0" xfId="5" applyFont="1"/>
    <xf numFmtId="0" fontId="18" fillId="0" borderId="0" xfId="2" applyFont="1" applyAlignment="1">
      <alignment horizontal="left" indent="1"/>
    </xf>
    <xf numFmtId="0" fontId="19" fillId="0" borderId="0" xfId="4" applyFont="1"/>
    <xf numFmtId="0" fontId="18" fillId="0" borderId="0" xfId="4" applyFont="1" applyAlignment="1">
      <alignment horizontal="left" indent="1"/>
    </xf>
    <xf numFmtId="0" fontId="18" fillId="0" borderId="0" xfId="4" applyFont="1" applyAlignment="1">
      <alignment horizontal="left" indent="4"/>
    </xf>
    <xf numFmtId="0" fontId="14" fillId="0" borderId="0" xfId="4" applyFont="1" applyAlignment="1">
      <alignment horizontal="center"/>
    </xf>
    <xf numFmtId="0" fontId="19" fillId="0" borderId="0" xfId="0" applyFont="1" applyAlignment="1">
      <alignment horizontal="left" vertical="center" indent="1"/>
    </xf>
    <xf numFmtId="164" fontId="19" fillId="0" borderId="0" xfId="1" applyFont="1" applyFill="1" applyAlignment="1">
      <alignment vertical="center"/>
    </xf>
    <xf numFmtId="0" fontId="20" fillId="0" borderId="0" xfId="4" applyFont="1"/>
    <xf numFmtId="166" fontId="18" fillId="0" borderId="0" xfId="6" applyNumberFormat="1" applyFont="1" applyAlignment="1">
      <alignment horizontal="right"/>
    </xf>
    <xf numFmtId="164" fontId="18" fillId="0" borderId="0" xfId="5" applyFont="1" applyFill="1" applyAlignment="1">
      <alignment vertical="center"/>
    </xf>
    <xf numFmtId="166" fontId="18" fillId="2" borderId="0" xfId="6" applyNumberFormat="1" applyFont="1" applyFill="1" applyAlignment="1">
      <alignment horizontal="right"/>
    </xf>
    <xf numFmtId="164" fontId="18" fillId="2" borderId="0" xfId="5" applyFont="1" applyFill="1"/>
    <xf numFmtId="166" fontId="19" fillId="0" borderId="0" xfId="6" applyNumberFormat="1" applyFont="1" applyAlignment="1">
      <alignment horizontal="right"/>
    </xf>
    <xf numFmtId="166" fontId="19" fillId="0" borderId="1" xfId="6" applyNumberFormat="1" applyFont="1" applyBorder="1" applyAlignment="1">
      <alignment horizontal="right"/>
    </xf>
    <xf numFmtId="0" fontId="18" fillId="0" borderId="0" xfId="4" applyFont="1" applyAlignment="1">
      <alignment horizontal="right"/>
    </xf>
    <xf numFmtId="164" fontId="18" fillId="0" borderId="1" xfId="5" applyFont="1" applyBorder="1"/>
    <xf numFmtId="166" fontId="19" fillId="0" borderId="2" xfId="6" applyNumberFormat="1" applyFont="1" applyBorder="1" applyAlignment="1">
      <alignment horizontal="right"/>
    </xf>
    <xf numFmtId="164" fontId="18" fillId="0" borderId="0" xfId="4" applyNumberFormat="1" applyFont="1" applyAlignment="1">
      <alignment horizontal="right"/>
    </xf>
    <xf numFmtId="166" fontId="18" fillId="0" borderId="0" xfId="6" applyNumberFormat="1" applyFont="1" applyFill="1" applyAlignment="1">
      <alignment horizontal="right"/>
    </xf>
    <xf numFmtId="164" fontId="18" fillId="0" borderId="0" xfId="5" applyFont="1" applyFill="1"/>
    <xf numFmtId="166" fontId="19" fillId="0" borderId="0" xfId="6" applyNumberFormat="1" applyFont="1" applyFill="1" applyAlignment="1">
      <alignment horizontal="right"/>
    </xf>
    <xf numFmtId="164" fontId="19" fillId="0" borderId="0" xfId="5" applyFont="1" applyFill="1"/>
    <xf numFmtId="0" fontId="19" fillId="0" borderId="3" xfId="4" applyFont="1" applyBorder="1"/>
    <xf numFmtId="164" fontId="19" fillId="0" borderId="3" xfId="4" applyNumberFormat="1" applyFont="1" applyBorder="1"/>
    <xf numFmtId="166" fontId="19" fillId="0" borderId="3" xfId="6" applyNumberFormat="1" applyFont="1" applyBorder="1" applyAlignment="1">
      <alignment horizontal="right"/>
    </xf>
    <xf numFmtId="164" fontId="18" fillId="0" borderId="0" xfId="5" applyFont="1" applyBorder="1"/>
    <xf numFmtId="166" fontId="18" fillId="0" borderId="0" xfId="6" applyNumberFormat="1" applyFont="1" applyBorder="1" applyAlignment="1">
      <alignment horizontal="right"/>
    </xf>
    <xf numFmtId="164" fontId="18" fillId="0" borderId="4" xfId="5" applyFont="1" applyBorder="1"/>
    <xf numFmtId="166" fontId="18" fillId="0" borderId="4" xfId="6" applyNumberFormat="1" applyFont="1" applyBorder="1" applyAlignment="1">
      <alignment horizontal="right"/>
    </xf>
    <xf numFmtId="164" fontId="22" fillId="0" borderId="0" xfId="0" applyNumberFormat="1" applyFont="1"/>
    <xf numFmtId="164" fontId="23" fillId="0" borderId="0" xfId="5" applyFont="1" applyFill="1" applyAlignment="1">
      <alignment vertical="center"/>
    </xf>
    <xf numFmtId="0" fontId="24" fillId="0" borderId="0" xfId="4" applyFont="1"/>
    <xf numFmtId="164" fontId="24" fillId="0" borderId="0" xfId="4" applyNumberFormat="1" applyFont="1"/>
    <xf numFmtId="164" fontId="26" fillId="0" borderId="0" xfId="4" applyNumberFormat="1" applyFont="1" applyAlignment="1">
      <alignment horizontal="center"/>
    </xf>
    <xf numFmtId="0" fontId="27" fillId="3" borderId="0" xfId="4" applyFont="1" applyFill="1" applyAlignment="1">
      <alignment horizontal="left"/>
    </xf>
    <xf numFmtId="0" fontId="28" fillId="0" borderId="0" xfId="4" applyFont="1"/>
    <xf numFmtId="0" fontId="29" fillId="0" borderId="0" xfId="0" applyFont="1"/>
    <xf numFmtId="0" fontId="28" fillId="0" borderId="0" xfId="0" applyFont="1"/>
    <xf numFmtId="0" fontId="28" fillId="0" borderId="0" xfId="0" applyFont="1" applyAlignment="1">
      <alignment horizontal="left" vertical="center"/>
    </xf>
    <xf numFmtId="164" fontId="28" fillId="0" borderId="0" xfId="1" applyFont="1" applyFill="1" applyAlignment="1">
      <alignment vertical="center"/>
    </xf>
    <xf numFmtId="0" fontId="28" fillId="0" borderId="0" xfId="0" applyFont="1" applyAlignment="1">
      <alignment horizontal="left" vertical="center" indent="1"/>
    </xf>
    <xf numFmtId="164" fontId="28" fillId="0" borderId="0" xfId="5" applyFont="1"/>
    <xf numFmtId="164" fontId="28" fillId="2" borderId="0" xfId="1" applyFont="1" applyFill="1" applyAlignment="1">
      <alignment vertical="center"/>
    </xf>
    <xf numFmtId="0" fontId="28" fillId="0" borderId="0" xfId="0" applyFont="1" applyAlignment="1">
      <alignment horizontal="left" indent="1"/>
    </xf>
    <xf numFmtId="0" fontId="28" fillId="0" borderId="0" xfId="0" applyFont="1" applyAlignment="1">
      <alignment horizontal="left"/>
    </xf>
    <xf numFmtId="164" fontId="28" fillId="0" borderId="0" xfId="1" applyFont="1"/>
    <xf numFmtId="0" fontId="28" fillId="0" borderId="0" xfId="0" applyFont="1" applyAlignment="1">
      <alignment horizontal="left" indent="2"/>
    </xf>
    <xf numFmtId="164" fontId="29" fillId="0" borderId="0" xfId="1" applyFont="1"/>
    <xf numFmtId="0" fontId="29" fillId="0" borderId="1" xfId="0" applyFont="1" applyBorder="1"/>
    <xf numFmtId="164" fontId="29" fillId="0" borderId="1" xfId="4" applyNumberFormat="1" applyFont="1" applyBorder="1"/>
    <xf numFmtId="164" fontId="29" fillId="0" borderId="1" xfId="0" applyNumberFormat="1" applyFont="1" applyBorder="1"/>
    <xf numFmtId="0" fontId="29" fillId="0" borderId="2" xfId="4" applyFont="1" applyBorder="1"/>
    <xf numFmtId="164" fontId="29" fillId="0" borderId="2" xfId="4" applyNumberFormat="1" applyFont="1" applyBorder="1"/>
    <xf numFmtId="164" fontId="28" fillId="0" borderId="0" xfId="4" applyNumberFormat="1" applyFont="1"/>
    <xf numFmtId="0" fontId="29" fillId="0" borderId="0" xfId="2" applyFont="1"/>
    <xf numFmtId="164" fontId="29" fillId="0" borderId="0" xfId="5" applyFont="1"/>
    <xf numFmtId="0" fontId="28" fillId="0" borderId="0" xfId="2" applyFont="1" applyAlignment="1">
      <alignment horizontal="left" indent="1"/>
    </xf>
    <xf numFmtId="0" fontId="29" fillId="0" borderId="0" xfId="4" applyFont="1"/>
    <xf numFmtId="164" fontId="30" fillId="0" borderId="0" xfId="0" applyNumberFormat="1" applyFont="1"/>
    <xf numFmtId="164" fontId="31" fillId="0" borderId="0" xfId="5" applyFont="1"/>
    <xf numFmtId="0" fontId="31" fillId="0" borderId="0" xfId="4" applyFont="1"/>
    <xf numFmtId="164" fontId="32" fillId="0" borderId="0" xfId="5" applyFont="1"/>
    <xf numFmtId="0" fontId="28" fillId="0" borderId="0" xfId="4" applyFont="1" applyAlignment="1">
      <alignment horizontal="left" indent="1"/>
    </xf>
    <xf numFmtId="0" fontId="28" fillId="0" borderId="0" xfId="4" applyFont="1" applyAlignment="1">
      <alignment horizontal="left" indent="4"/>
    </xf>
    <xf numFmtId="0" fontId="33" fillId="0" borderId="0" xfId="4" applyFont="1"/>
    <xf numFmtId="164" fontId="33" fillId="0" borderId="0" xfId="4" applyNumberFormat="1" applyFont="1"/>
    <xf numFmtId="164" fontId="35" fillId="0" borderId="0" xfId="4" applyNumberFormat="1" applyFont="1" applyAlignment="1">
      <alignment horizontal="center"/>
    </xf>
    <xf numFmtId="0" fontId="36" fillId="3" borderId="0" xfId="4" applyFont="1" applyFill="1" applyAlignment="1">
      <alignment horizontal="left"/>
    </xf>
    <xf numFmtId="0" fontId="37" fillId="0" borderId="0" xfId="4" applyFont="1"/>
    <xf numFmtId="0" fontId="38" fillId="0" borderId="0" xfId="0" applyFont="1"/>
    <xf numFmtId="0" fontId="37" fillId="0" borderId="0" xfId="0" applyFont="1"/>
    <xf numFmtId="0" fontId="37" fillId="0" borderId="0" xfId="0" applyFont="1" applyAlignment="1">
      <alignment horizontal="left" vertical="center"/>
    </xf>
    <xf numFmtId="164" fontId="37" fillId="0" borderId="0" xfId="1" applyFont="1" applyFill="1" applyAlignment="1">
      <alignment vertical="center"/>
    </xf>
    <xf numFmtId="0" fontId="37" fillId="0" borderId="0" xfId="0" applyFont="1" applyAlignment="1">
      <alignment horizontal="left" vertical="center" indent="1"/>
    </xf>
    <xf numFmtId="164" fontId="37" fillId="0" borderId="0" xfId="5" applyFont="1"/>
    <xf numFmtId="164" fontId="37" fillId="2" borderId="0" xfId="1" applyFont="1" applyFill="1" applyAlignment="1">
      <alignment vertical="center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/>
    </xf>
    <xf numFmtId="164" fontId="37" fillId="0" borderId="0" xfId="1" applyFont="1"/>
    <xf numFmtId="0" fontId="37" fillId="0" borderId="0" xfId="0" applyFont="1" applyAlignment="1">
      <alignment horizontal="left" indent="2"/>
    </xf>
    <xf numFmtId="164" fontId="38" fillId="0" borderId="0" xfId="1" applyFont="1"/>
    <xf numFmtId="0" fontId="38" fillId="0" borderId="1" xfId="0" applyFont="1" applyBorder="1"/>
    <xf numFmtId="164" fontId="38" fillId="0" borderId="1" xfId="4" applyNumberFormat="1" applyFont="1" applyBorder="1"/>
    <xf numFmtId="164" fontId="38" fillId="0" borderId="1" xfId="0" applyNumberFormat="1" applyFont="1" applyBorder="1"/>
    <xf numFmtId="0" fontId="38" fillId="0" borderId="2" xfId="4" applyFont="1" applyBorder="1"/>
    <xf numFmtId="164" fontId="38" fillId="0" borderId="2" xfId="4" applyNumberFormat="1" applyFont="1" applyBorder="1"/>
    <xf numFmtId="164" fontId="37" fillId="0" borderId="0" xfId="4" applyNumberFormat="1" applyFont="1"/>
    <xf numFmtId="0" fontId="38" fillId="0" borderId="0" xfId="2" applyFont="1"/>
    <xf numFmtId="164" fontId="38" fillId="0" borderId="0" xfId="5" applyFont="1"/>
    <xf numFmtId="0" fontId="37" fillId="0" borderId="0" xfId="2" applyFont="1" applyAlignment="1">
      <alignment horizontal="left" indent="1"/>
    </xf>
    <xf numFmtId="0" fontId="38" fillId="0" borderId="0" xfId="4" applyFont="1"/>
    <xf numFmtId="164" fontId="33" fillId="0" borderId="0" xfId="0" applyNumberFormat="1" applyFont="1"/>
    <xf numFmtId="0" fontId="37" fillId="0" borderId="0" xfId="4" applyFont="1" applyAlignment="1">
      <alignment horizontal="left" indent="1"/>
    </xf>
    <xf numFmtId="0" fontId="37" fillId="0" borderId="0" xfId="4" applyFont="1" applyAlignment="1">
      <alignment horizontal="left" indent="4"/>
    </xf>
    <xf numFmtId="0" fontId="39" fillId="0" borderId="0" xfId="4" applyFont="1"/>
    <xf numFmtId="164" fontId="39" fillId="0" borderId="0" xfId="4" applyNumberFormat="1" applyFont="1"/>
    <xf numFmtId="164" fontId="41" fillId="0" borderId="0" xfId="4" applyNumberFormat="1" applyFont="1" applyAlignment="1">
      <alignment horizontal="center"/>
    </xf>
    <xf numFmtId="0" fontId="42" fillId="3" borderId="0" xfId="4" applyFont="1" applyFill="1" applyAlignment="1">
      <alignment horizontal="left"/>
    </xf>
    <xf numFmtId="0" fontId="43" fillId="0" borderId="0" xfId="4" applyFont="1"/>
    <xf numFmtId="0" fontId="44" fillId="0" borderId="0" xfId="0" applyFont="1"/>
    <xf numFmtId="0" fontId="43" fillId="0" borderId="0" xfId="0" applyFont="1"/>
    <xf numFmtId="0" fontId="43" fillId="0" borderId="0" xfId="0" applyFont="1" applyAlignment="1">
      <alignment horizontal="left" vertical="center"/>
    </xf>
    <xf numFmtId="164" fontId="43" fillId="0" borderId="0" xfId="1" applyFont="1" applyFill="1" applyAlignment="1">
      <alignment vertical="center"/>
    </xf>
    <xf numFmtId="0" fontId="43" fillId="0" borderId="0" xfId="0" applyFont="1" applyAlignment="1">
      <alignment horizontal="left" vertical="center" indent="1"/>
    </xf>
    <xf numFmtId="164" fontId="43" fillId="0" borderId="0" xfId="5" applyFont="1"/>
    <xf numFmtId="164" fontId="43" fillId="2" borderId="0" xfId="1" applyFont="1" applyFill="1" applyAlignment="1">
      <alignment vertical="center"/>
    </xf>
    <xf numFmtId="164" fontId="43" fillId="0" borderId="0" xfId="5" applyFont="1" applyBorder="1"/>
    <xf numFmtId="0" fontId="43" fillId="0" borderId="0" xfId="0" applyFont="1" applyAlignment="1">
      <alignment horizontal="left" indent="1"/>
    </xf>
    <xf numFmtId="0" fontId="43" fillId="0" borderId="0" xfId="0" applyFont="1" applyAlignment="1">
      <alignment horizontal="left"/>
    </xf>
    <xf numFmtId="164" fontId="43" fillId="0" borderId="0" xfId="1" applyFont="1"/>
    <xf numFmtId="0" fontId="43" fillId="0" borderId="0" xfId="0" applyFont="1" applyAlignment="1">
      <alignment horizontal="left" indent="2"/>
    </xf>
    <xf numFmtId="164" fontId="44" fillId="0" borderId="0" xfId="1" applyFont="1"/>
    <xf numFmtId="0" fontId="44" fillId="0" borderId="1" xfId="0" applyFont="1" applyBorder="1"/>
    <xf numFmtId="164" fontId="44" fillId="0" borderId="1" xfId="4" applyNumberFormat="1" applyFont="1" applyBorder="1"/>
    <xf numFmtId="164" fontId="44" fillId="0" borderId="1" xfId="0" applyNumberFormat="1" applyFont="1" applyBorder="1"/>
    <xf numFmtId="164" fontId="44" fillId="0" borderId="0" xfId="4" applyNumberFormat="1" applyFont="1"/>
    <xf numFmtId="0" fontId="44" fillId="0" borderId="2" xfId="4" applyFont="1" applyBorder="1"/>
    <xf numFmtId="164" fontId="44" fillId="0" borderId="2" xfId="4" applyNumberFormat="1" applyFont="1" applyBorder="1"/>
    <xf numFmtId="164" fontId="43" fillId="0" borderId="0" xfId="4" applyNumberFormat="1" applyFont="1"/>
    <xf numFmtId="0" fontId="44" fillId="0" borderId="0" xfId="2" applyFont="1"/>
    <xf numFmtId="164" fontId="44" fillId="0" borderId="0" xfId="5" applyFont="1"/>
    <xf numFmtId="164" fontId="44" fillId="0" borderId="0" xfId="5" applyFont="1" applyBorder="1"/>
    <xf numFmtId="0" fontId="43" fillId="0" borderId="0" xfId="2" applyFont="1" applyAlignment="1">
      <alignment horizontal="left" indent="1"/>
    </xf>
    <xf numFmtId="0" fontId="44" fillId="0" borderId="0" xfId="4" applyFont="1"/>
    <xf numFmtId="164" fontId="39" fillId="0" borderId="0" xfId="0" applyNumberFormat="1" applyFont="1"/>
    <xf numFmtId="0" fontId="43" fillId="0" borderId="0" xfId="4" applyFont="1" applyAlignment="1">
      <alignment horizontal="left" indent="1"/>
    </xf>
    <xf numFmtId="0" fontId="43" fillId="0" borderId="0" xfId="4" applyFont="1" applyAlignment="1">
      <alignment horizontal="left" indent="4"/>
    </xf>
    <xf numFmtId="0" fontId="45" fillId="0" borderId="0" xfId="4" applyFont="1"/>
    <xf numFmtId="164" fontId="45" fillId="0" borderId="0" xfId="4" applyNumberFormat="1" applyFont="1"/>
    <xf numFmtId="164" fontId="48" fillId="0" borderId="0" xfId="4" applyNumberFormat="1" applyFont="1" applyAlignment="1">
      <alignment horizontal="center"/>
    </xf>
    <xf numFmtId="0" fontId="49" fillId="3" borderId="0" xfId="4" applyFont="1" applyFill="1" applyAlignment="1">
      <alignment horizontal="left"/>
    </xf>
    <xf numFmtId="165" fontId="49" fillId="3" borderId="0" xfId="4" applyNumberFormat="1" applyFont="1" applyFill="1" applyAlignment="1">
      <alignment horizontal="center" vertical="center" wrapText="1"/>
    </xf>
    <xf numFmtId="0" fontId="50" fillId="0" borderId="0" xfId="4" applyFont="1"/>
    <xf numFmtId="0" fontId="22" fillId="0" borderId="0" xfId="4" applyFont="1"/>
    <xf numFmtId="0" fontId="51" fillId="0" borderId="0" xfId="0" applyFont="1"/>
    <xf numFmtId="0" fontId="50" fillId="0" borderId="0" xfId="0" applyFont="1"/>
    <xf numFmtId="0" fontId="50" fillId="0" borderId="0" xfId="0" applyFont="1" applyAlignment="1">
      <alignment horizontal="left" vertical="center"/>
    </xf>
    <xf numFmtId="164" fontId="50" fillId="0" borderId="0" xfId="1" applyFont="1" applyFill="1" applyAlignment="1">
      <alignment vertical="center"/>
    </xf>
    <xf numFmtId="166" fontId="50" fillId="0" borderId="0" xfId="6" applyNumberFormat="1" applyFont="1" applyAlignment="1">
      <alignment horizontal="right"/>
    </xf>
    <xf numFmtId="164" fontId="50" fillId="0" borderId="0" xfId="5" applyFont="1" applyFill="1" applyAlignment="1">
      <alignment vertical="center"/>
    </xf>
    <xf numFmtId="0" fontId="50" fillId="0" borderId="0" xfId="0" applyFont="1" applyAlignment="1">
      <alignment horizontal="left" vertical="center" indent="1"/>
    </xf>
    <xf numFmtId="164" fontId="50" fillId="0" borderId="0" xfId="5" applyFont="1"/>
    <xf numFmtId="164" fontId="50" fillId="2" borderId="0" xfId="1" applyFont="1" applyFill="1" applyAlignment="1">
      <alignment vertical="center"/>
    </xf>
    <xf numFmtId="166" fontId="50" fillId="2" borderId="0" xfId="6" applyNumberFormat="1" applyFont="1" applyFill="1" applyAlignment="1">
      <alignment horizontal="right"/>
    </xf>
    <xf numFmtId="164" fontId="50" fillId="2" borderId="0" xfId="5" applyFont="1" applyFill="1"/>
    <xf numFmtId="0" fontId="50" fillId="0" borderId="0" xfId="0" applyFont="1" applyAlignment="1">
      <alignment horizontal="left" indent="1"/>
    </xf>
    <xf numFmtId="0" fontId="50" fillId="0" borderId="0" xfId="0" applyFont="1" applyAlignment="1">
      <alignment horizontal="left"/>
    </xf>
    <xf numFmtId="164" fontId="50" fillId="0" borderId="0" xfId="1" applyFont="1"/>
    <xf numFmtId="0" fontId="50" fillId="0" borderId="0" xfId="0" applyFont="1" applyAlignment="1">
      <alignment horizontal="left" indent="2"/>
    </xf>
    <xf numFmtId="164" fontId="51" fillId="0" borderId="0" xfId="1" applyFont="1"/>
    <xf numFmtId="166" fontId="51" fillId="0" borderId="0" xfId="6" applyNumberFormat="1" applyFont="1" applyAlignment="1">
      <alignment horizontal="right"/>
    </xf>
    <xf numFmtId="164" fontId="51" fillId="0" borderId="0" xfId="5" applyFont="1"/>
    <xf numFmtId="0" fontId="51" fillId="0" borderId="1" xfId="0" applyFont="1" applyBorder="1"/>
    <xf numFmtId="164" fontId="51" fillId="0" borderId="1" xfId="4" applyNumberFormat="1" applyFont="1" applyBorder="1"/>
    <xf numFmtId="164" fontId="51" fillId="0" borderId="1" xfId="0" applyNumberFormat="1" applyFont="1" applyBorder="1"/>
    <xf numFmtId="166" fontId="51" fillId="0" borderId="1" xfId="6" applyNumberFormat="1" applyFont="1" applyBorder="1" applyAlignment="1">
      <alignment horizontal="right"/>
    </xf>
    <xf numFmtId="0" fontId="50" fillId="0" borderId="0" xfId="4" applyFont="1" applyAlignment="1">
      <alignment horizontal="right"/>
    </xf>
    <xf numFmtId="164" fontId="50" fillId="0" borderId="1" xfId="5" applyFont="1" applyBorder="1"/>
    <xf numFmtId="0" fontId="51" fillId="0" borderId="2" xfId="4" applyFont="1" applyBorder="1"/>
    <xf numFmtId="164" fontId="51" fillId="0" borderId="2" xfId="4" applyNumberFormat="1" applyFont="1" applyBorder="1"/>
    <xf numFmtId="166" fontId="51" fillId="0" borderId="2" xfId="6" applyNumberFormat="1" applyFont="1" applyBorder="1" applyAlignment="1">
      <alignment horizontal="right"/>
    </xf>
    <xf numFmtId="164" fontId="50" fillId="0" borderId="0" xfId="4" applyNumberFormat="1" applyFont="1"/>
    <xf numFmtId="164" fontId="50" fillId="0" borderId="0" xfId="4" applyNumberFormat="1" applyFont="1" applyAlignment="1">
      <alignment horizontal="right"/>
    </xf>
    <xf numFmtId="0" fontId="51" fillId="0" borderId="0" xfId="2" applyFont="1"/>
    <xf numFmtId="0" fontId="50" fillId="0" borderId="0" xfId="2" applyFont="1" applyAlignment="1">
      <alignment horizontal="left" indent="1"/>
    </xf>
    <xf numFmtId="0" fontId="51" fillId="0" borderId="0" xfId="4" applyFont="1"/>
    <xf numFmtId="0" fontId="50" fillId="0" borderId="0" xfId="4" applyFont="1" applyAlignment="1">
      <alignment horizontal="left" indent="1"/>
    </xf>
    <xf numFmtId="0" fontId="50" fillId="0" borderId="0" xfId="4" applyFont="1" applyAlignment="1">
      <alignment horizontal="left" indent="4"/>
    </xf>
    <xf numFmtId="164" fontId="22" fillId="0" borderId="0" xfId="4" applyNumberFormat="1" applyFont="1"/>
    <xf numFmtId="164" fontId="53" fillId="0" borderId="0" xfId="4" applyNumberFormat="1" applyFont="1" applyAlignment="1">
      <alignment horizontal="center"/>
    </xf>
    <xf numFmtId="0" fontId="22" fillId="0" borderId="0" xfId="4" applyFont="1" applyAlignment="1">
      <alignment horizontal="center"/>
    </xf>
    <xf numFmtId="166" fontId="50" fillId="0" borderId="0" xfId="6" applyNumberFormat="1" applyFont="1" applyFill="1" applyAlignment="1">
      <alignment horizontal="right"/>
    </xf>
    <xf numFmtId="164" fontId="50" fillId="0" borderId="0" xfId="5" applyFont="1" applyFill="1"/>
    <xf numFmtId="0" fontId="51" fillId="0" borderId="0" xfId="0" applyFont="1" applyAlignment="1">
      <alignment horizontal="left" vertical="center" indent="1"/>
    </xf>
    <xf numFmtId="164" fontId="51" fillId="0" borderId="0" xfId="1" applyFont="1" applyFill="1" applyAlignment="1">
      <alignment vertical="center"/>
    </xf>
    <xf numFmtId="166" fontId="51" fillId="0" borderId="0" xfId="6" applyNumberFormat="1" applyFont="1" applyFill="1" applyAlignment="1">
      <alignment horizontal="right"/>
    </xf>
    <xf numFmtId="164" fontId="51" fillId="0" borderId="0" xfId="5" applyFont="1" applyFill="1"/>
    <xf numFmtId="0" fontId="54" fillId="0" borderId="0" xfId="4" applyFont="1"/>
    <xf numFmtId="165" fontId="27" fillId="3" borderId="0" xfId="4" applyNumberFormat="1" applyFont="1" applyFill="1" applyAlignment="1">
      <alignment horizontal="center" vertical="center" wrapText="1"/>
    </xf>
    <xf numFmtId="165" fontId="36" fillId="3" borderId="0" xfId="4" applyNumberFormat="1" applyFont="1" applyFill="1" applyAlignment="1">
      <alignment horizontal="center" vertical="center" wrapText="1"/>
    </xf>
    <xf numFmtId="165" fontId="42" fillId="3" borderId="0" xfId="4" applyNumberFormat="1" applyFont="1" applyFill="1" applyAlignment="1">
      <alignment horizontal="center" vertical="center" wrapText="1"/>
    </xf>
    <xf numFmtId="0" fontId="25" fillId="0" borderId="0" xfId="4" applyFont="1"/>
    <xf numFmtId="0" fontId="34" fillId="0" borderId="0" xfId="4" applyFont="1"/>
    <xf numFmtId="0" fontId="40" fillId="0" borderId="0" xfId="4" applyFont="1"/>
    <xf numFmtId="0" fontId="55" fillId="0" borderId="0" xfId="4" applyFont="1"/>
    <xf numFmtId="164" fontId="55" fillId="0" borderId="0" xfId="4" applyNumberFormat="1" applyFont="1"/>
    <xf numFmtId="164" fontId="57" fillId="0" borderId="0" xfId="4" applyNumberFormat="1" applyFont="1" applyAlignment="1">
      <alignment horizontal="center"/>
    </xf>
    <xf numFmtId="164" fontId="58" fillId="2" borderId="0" xfId="5" applyFont="1" applyFill="1" applyAlignment="1">
      <alignment vertical="center"/>
    </xf>
    <xf numFmtId="0" fontId="59" fillId="3" borderId="0" xfId="4" applyFont="1" applyFill="1" applyAlignment="1">
      <alignment horizontal="left"/>
    </xf>
    <xf numFmtId="165" fontId="59" fillId="3" borderId="0" xfId="4" applyNumberFormat="1" applyFont="1" applyFill="1" applyAlignment="1">
      <alignment horizontal="center" vertical="center" wrapText="1"/>
    </xf>
    <xf numFmtId="0" fontId="58" fillId="0" borderId="0" xfId="4" applyFont="1"/>
    <xf numFmtId="0" fontId="60" fillId="0" borderId="0" xfId="0" applyFont="1"/>
    <xf numFmtId="0" fontId="58" fillId="0" borderId="0" xfId="0" applyFont="1"/>
    <xf numFmtId="0" fontId="58" fillId="0" borderId="0" xfId="0" applyFont="1" applyAlignment="1">
      <alignment horizontal="left" vertical="center"/>
    </xf>
    <xf numFmtId="164" fontId="58" fillId="0" borderId="0" xfId="1" applyFont="1" applyFill="1" applyAlignment="1">
      <alignment vertical="center"/>
    </xf>
    <xf numFmtId="166" fontId="58" fillId="0" borderId="0" xfId="6" applyNumberFormat="1" applyFont="1" applyAlignment="1">
      <alignment horizontal="right"/>
    </xf>
    <xf numFmtId="164" fontId="58" fillId="0" borderId="0" xfId="5" applyFont="1" applyFill="1" applyAlignment="1">
      <alignment vertical="center"/>
    </xf>
    <xf numFmtId="0" fontId="58" fillId="0" borderId="0" xfId="0" applyFont="1" applyAlignment="1">
      <alignment horizontal="left" vertical="center" indent="1"/>
    </xf>
    <xf numFmtId="164" fontId="58" fillId="0" borderId="0" xfId="5" applyFont="1"/>
    <xf numFmtId="164" fontId="58" fillId="2" borderId="0" xfId="1" applyFont="1" applyFill="1" applyAlignment="1">
      <alignment vertical="center"/>
    </xf>
    <xf numFmtId="166" fontId="58" fillId="2" borderId="0" xfId="6" applyNumberFormat="1" applyFont="1" applyFill="1" applyAlignment="1">
      <alignment horizontal="right"/>
    </xf>
    <xf numFmtId="164" fontId="58" fillId="2" borderId="0" xfId="5" applyFont="1" applyFill="1"/>
    <xf numFmtId="0" fontId="58" fillId="0" borderId="0" xfId="0" applyFont="1" applyAlignment="1">
      <alignment horizontal="left" indent="1"/>
    </xf>
    <xf numFmtId="0" fontId="58" fillId="0" borderId="0" xfId="0" applyFont="1" applyAlignment="1">
      <alignment horizontal="left"/>
    </xf>
    <xf numFmtId="164" fontId="58" fillId="0" borderId="0" xfId="1" applyFont="1"/>
    <xf numFmtId="0" fontId="58" fillId="0" borderId="0" xfId="0" applyFont="1" applyAlignment="1">
      <alignment horizontal="left" indent="2"/>
    </xf>
    <xf numFmtId="164" fontId="60" fillId="0" borderId="0" xfId="1" applyFont="1"/>
    <xf numFmtId="166" fontId="60" fillId="0" borderId="0" xfId="6" applyNumberFormat="1" applyFont="1" applyAlignment="1">
      <alignment horizontal="right"/>
    </xf>
    <xf numFmtId="164" fontId="60" fillId="0" borderId="0" xfId="5" applyFont="1"/>
    <xf numFmtId="0" fontId="60" fillId="0" borderId="1" xfId="0" applyFont="1" applyBorder="1"/>
    <xf numFmtId="164" fontId="60" fillId="0" borderId="1" xfId="4" applyNumberFormat="1" applyFont="1" applyBorder="1"/>
    <xf numFmtId="164" fontId="60" fillId="0" borderId="1" xfId="0" applyNumberFormat="1" applyFont="1" applyBorder="1"/>
    <xf numFmtId="166" fontId="60" fillId="0" borderId="1" xfId="6" applyNumberFormat="1" applyFont="1" applyBorder="1" applyAlignment="1">
      <alignment horizontal="right"/>
    </xf>
    <xf numFmtId="0" fontId="58" fillId="0" borderId="0" xfId="4" applyFont="1" applyAlignment="1">
      <alignment horizontal="right"/>
    </xf>
    <xf numFmtId="164" fontId="58" fillId="0" borderId="1" xfId="5" applyFont="1" applyBorder="1"/>
    <xf numFmtId="0" fontId="60" fillId="0" borderId="2" xfId="4" applyFont="1" applyBorder="1"/>
    <xf numFmtId="164" fontId="60" fillId="0" borderId="2" xfId="4" applyNumberFormat="1" applyFont="1" applyBorder="1"/>
    <xf numFmtId="166" fontId="60" fillId="0" borderId="2" xfId="6" applyNumberFormat="1" applyFont="1" applyBorder="1" applyAlignment="1">
      <alignment horizontal="right"/>
    </xf>
    <xf numFmtId="164" fontId="58" fillId="0" borderId="0" xfId="4" applyNumberFormat="1" applyFont="1"/>
    <xf numFmtId="164" fontId="58" fillId="0" borderId="0" xfId="4" applyNumberFormat="1" applyFont="1" applyAlignment="1">
      <alignment horizontal="right"/>
    </xf>
    <xf numFmtId="0" fontId="60" fillId="0" borderId="0" xfId="2" applyFont="1"/>
    <xf numFmtId="0" fontId="58" fillId="0" borderId="0" xfId="2" applyFont="1" applyAlignment="1">
      <alignment horizontal="left" indent="1"/>
    </xf>
    <xf numFmtId="0" fontId="60" fillId="0" borderId="0" xfId="4" applyFont="1"/>
    <xf numFmtId="0" fontId="58" fillId="0" borderId="0" xfId="4" applyFont="1" applyAlignment="1">
      <alignment horizontal="left" indent="1"/>
    </xf>
    <xf numFmtId="0" fontId="58" fillId="0" borderId="0" xfId="4" applyFont="1" applyAlignment="1">
      <alignment horizontal="left" indent="4"/>
    </xf>
    <xf numFmtId="43" fontId="58" fillId="0" borderId="0" xfId="4" applyNumberFormat="1" applyFont="1"/>
    <xf numFmtId="0" fontId="55" fillId="0" borderId="0" xfId="4" applyFont="1" applyAlignment="1">
      <alignment horizontal="center"/>
    </xf>
    <xf numFmtId="166" fontId="58" fillId="0" borderId="0" xfId="6" applyNumberFormat="1" applyFont="1" applyFill="1" applyAlignment="1">
      <alignment horizontal="right"/>
    </xf>
    <xf numFmtId="164" fontId="58" fillId="0" borderId="0" xfId="5" applyFont="1" applyFill="1"/>
    <xf numFmtId="0" fontId="60" fillId="0" borderId="0" xfId="0" applyFont="1" applyAlignment="1">
      <alignment horizontal="left" vertical="center" indent="1"/>
    </xf>
    <xf numFmtId="164" fontId="60" fillId="0" borderId="0" xfId="1" applyFont="1" applyFill="1" applyAlignment="1">
      <alignment vertical="center"/>
    </xf>
    <xf numFmtId="166" fontId="60" fillId="0" borderId="0" xfId="6" applyNumberFormat="1" applyFont="1" applyFill="1" applyAlignment="1">
      <alignment horizontal="right"/>
    </xf>
    <xf numFmtId="164" fontId="60" fillId="0" borderId="0" xfId="5" applyFont="1" applyFill="1"/>
    <xf numFmtId="0" fontId="61" fillId="0" borderId="0" xfId="4" applyFont="1"/>
    <xf numFmtId="0" fontId="60" fillId="0" borderId="0" xfId="0" applyFont="1" applyAlignment="1">
      <alignment horizontal="left" vertical="center"/>
    </xf>
    <xf numFmtId="164" fontId="60" fillId="0" borderId="0" xfId="5" applyFont="1" applyFill="1" applyAlignment="1">
      <alignment vertical="center"/>
    </xf>
    <xf numFmtId="164" fontId="58" fillId="0" borderId="0" xfId="5" applyFont="1" applyFill="1" applyBorder="1"/>
    <xf numFmtId="164" fontId="60" fillId="0" borderId="0" xfId="4" applyNumberFormat="1" applyFont="1"/>
    <xf numFmtId="164" fontId="60" fillId="0" borderId="0" xfId="5" applyFont="1" applyFill="1" applyBorder="1"/>
    <xf numFmtId="9" fontId="58" fillId="0" borderId="0" xfId="6" applyFont="1" applyAlignment="1">
      <alignment horizontal="right"/>
    </xf>
    <xf numFmtId="43" fontId="55" fillId="0" borderId="0" xfId="4" applyNumberFormat="1" applyFont="1"/>
    <xf numFmtId="9" fontId="58" fillId="2" borderId="0" xfId="6" applyFont="1" applyFill="1" applyAlignment="1">
      <alignment horizontal="right"/>
    </xf>
    <xf numFmtId="166" fontId="62" fillId="0" borderId="0" xfId="6" applyNumberFormat="1" applyFont="1" applyAlignment="1">
      <alignment horizontal="right"/>
    </xf>
    <xf numFmtId="164" fontId="55" fillId="0" borderId="0" xfId="0" applyNumberFormat="1" applyFont="1"/>
    <xf numFmtId="9" fontId="63" fillId="2" borderId="0" xfId="6" applyFont="1" applyFill="1" applyAlignment="1">
      <alignment horizontal="right"/>
    </xf>
    <xf numFmtId="9" fontId="60" fillId="0" borderId="0" xfId="6" applyFont="1" applyAlignment="1">
      <alignment horizontal="right"/>
    </xf>
    <xf numFmtId="9" fontId="64" fillId="0" borderId="0" xfId="6" applyFont="1" applyAlignment="1">
      <alignment horizontal="right"/>
    </xf>
    <xf numFmtId="9" fontId="64" fillId="2" borderId="0" xfId="6" applyFont="1" applyFill="1" applyAlignment="1">
      <alignment horizontal="right"/>
    </xf>
    <xf numFmtId="0" fontId="61" fillId="0" borderId="0" xfId="0" applyFont="1"/>
    <xf numFmtId="0" fontId="55" fillId="0" borderId="0" xfId="0" applyFont="1"/>
    <xf numFmtId="0" fontId="55" fillId="0" borderId="0" xfId="0" applyFont="1" applyAlignment="1">
      <alignment horizontal="right"/>
    </xf>
    <xf numFmtId="0" fontId="61" fillId="0" borderId="0" xfId="0" applyFont="1" applyAlignment="1">
      <alignment horizontal="center"/>
    </xf>
    <xf numFmtId="17" fontId="56" fillId="5" borderId="4" xfId="0" applyNumberFormat="1" applyFont="1" applyFill="1" applyBorder="1" applyAlignment="1">
      <alignment horizontal="center"/>
    </xf>
    <xf numFmtId="0" fontId="56" fillId="5" borderId="4" xfId="0" applyFont="1" applyFill="1" applyBorder="1" applyAlignment="1">
      <alignment horizontal="center"/>
    </xf>
    <xf numFmtId="0" fontId="61" fillId="0" borderId="3" xfId="0" applyFont="1" applyBorder="1"/>
    <xf numFmtId="3" fontId="55" fillId="0" borderId="3" xfId="0" applyNumberFormat="1" applyFont="1" applyBorder="1"/>
    <xf numFmtId="166" fontId="61" fillId="0" borderId="3" xfId="8" applyNumberFormat="1" applyFont="1" applyFill="1" applyBorder="1" applyAlignment="1">
      <alignment horizontal="center"/>
    </xf>
    <xf numFmtId="3" fontId="55" fillId="0" borderId="0" xfId="0" applyNumberFormat="1" applyFont="1"/>
    <xf numFmtId="166" fontId="61" fillId="6" borderId="3" xfId="8" applyNumberFormat="1" applyFont="1" applyFill="1" applyBorder="1" applyAlignment="1">
      <alignment horizontal="center"/>
    </xf>
    <xf numFmtId="166" fontId="61" fillId="0" borderId="0" xfId="8" applyNumberFormat="1" applyFont="1" applyFill="1" applyBorder="1" applyAlignment="1">
      <alignment horizontal="center"/>
    </xf>
    <xf numFmtId="166" fontId="61" fillId="7" borderId="0" xfId="8" applyNumberFormat="1" applyFont="1" applyFill="1" applyBorder="1" applyAlignment="1">
      <alignment horizontal="center"/>
    </xf>
    <xf numFmtId="166" fontId="61" fillId="6" borderId="0" xfId="8" applyNumberFormat="1" applyFont="1" applyFill="1" applyBorder="1" applyAlignment="1">
      <alignment horizontal="center"/>
    </xf>
    <xf numFmtId="0" fontId="61" fillId="0" borderId="4" xfId="0" applyFont="1" applyBorder="1"/>
    <xf numFmtId="3" fontId="55" fillId="0" borderId="4" xfId="0" applyNumberFormat="1" applyFont="1" applyBorder="1"/>
    <xf numFmtId="166" fontId="61" fillId="0" borderId="4" xfId="8" applyNumberFormat="1" applyFont="1" applyFill="1" applyBorder="1" applyAlignment="1">
      <alignment horizontal="center"/>
    </xf>
    <xf numFmtId="166" fontId="61" fillId="6" borderId="4" xfId="8" applyNumberFormat="1" applyFont="1" applyFill="1" applyBorder="1" applyAlignment="1">
      <alignment horizontal="center"/>
    </xf>
    <xf numFmtId="0" fontId="60" fillId="0" borderId="2" xfId="0" applyFont="1" applyBorder="1"/>
    <xf numFmtId="3" fontId="60" fillId="0" borderId="2" xfId="0" applyNumberFormat="1" applyFont="1" applyBorder="1"/>
    <xf numFmtId="166" fontId="60" fillId="0" borderId="2" xfId="8" applyNumberFormat="1" applyFont="1" applyFill="1" applyBorder="1" applyAlignment="1">
      <alignment horizontal="center"/>
    </xf>
    <xf numFmtId="166" fontId="60" fillId="0" borderId="0" xfId="8" applyNumberFormat="1" applyFont="1" applyFill="1" applyBorder="1" applyAlignment="1">
      <alignment horizontal="center"/>
    </xf>
    <xf numFmtId="0" fontId="66" fillId="0" borderId="0" xfId="0" applyFont="1" applyAlignment="1">
      <alignment horizontal="right"/>
    </xf>
    <xf numFmtId="0" fontId="66" fillId="0" borderId="0" xfId="0" applyFont="1"/>
    <xf numFmtId="166" fontId="67" fillId="0" borderId="0" xfId="8" applyNumberFormat="1" applyFont="1" applyAlignment="1">
      <alignment horizontal="center"/>
    </xf>
    <xf numFmtId="166" fontId="67" fillId="0" borderId="0" xfId="8" applyNumberFormat="1" applyFont="1"/>
    <xf numFmtId="166" fontId="67" fillId="0" borderId="0" xfId="8" applyNumberFormat="1" applyFont="1" applyBorder="1" applyAlignment="1">
      <alignment horizontal="center"/>
    </xf>
    <xf numFmtId="166" fontId="60" fillId="0" borderId="0" xfId="8" applyNumberFormat="1" applyFont="1" applyFill="1" applyAlignment="1">
      <alignment horizontal="center"/>
    </xf>
    <xf numFmtId="166" fontId="58" fillId="0" borderId="0" xfId="8" applyNumberFormat="1" applyFont="1" applyFill="1" applyAlignment="1">
      <alignment horizontal="center"/>
    </xf>
    <xf numFmtId="0" fontId="67" fillId="0" borderId="0" xfId="0" applyFont="1" applyAlignment="1">
      <alignment horizontal="right"/>
    </xf>
    <xf numFmtId="0" fontId="67" fillId="0" borderId="0" xfId="0" applyFont="1"/>
    <xf numFmtId="166" fontId="55" fillId="0" borderId="0" xfId="8" applyNumberFormat="1" applyFont="1" applyAlignment="1">
      <alignment horizontal="center"/>
    </xf>
    <xf numFmtId="0" fontId="55" fillId="0" borderId="2" xfId="0" applyFont="1" applyBorder="1"/>
    <xf numFmtId="3" fontId="55" fillId="0" borderId="2" xfId="0" applyNumberFormat="1" applyFont="1" applyBorder="1"/>
    <xf numFmtId="166" fontId="55" fillId="0" borderId="2" xfId="8" applyNumberFormat="1" applyFont="1" applyBorder="1" applyAlignment="1">
      <alignment horizontal="center"/>
    </xf>
    <xf numFmtId="17" fontId="56" fillId="4" borderId="4" xfId="0" applyNumberFormat="1" applyFont="1" applyFill="1" applyBorder="1" applyAlignment="1">
      <alignment horizontal="center"/>
    </xf>
    <xf numFmtId="0" fontId="56" fillId="4" borderId="4" xfId="0" applyFont="1" applyFill="1" applyBorder="1" applyAlignment="1">
      <alignment horizontal="center"/>
    </xf>
    <xf numFmtId="0" fontId="55" fillId="0" borderId="1" xfId="0" applyFont="1" applyBorder="1" applyAlignment="1">
      <alignment horizontal="right"/>
    </xf>
    <xf numFmtId="3" fontId="55" fillId="0" borderId="1" xfId="0" applyNumberFormat="1" applyFont="1" applyBorder="1" applyAlignment="1">
      <alignment horizontal="right"/>
    </xf>
    <xf numFmtId="166" fontId="61" fillId="0" borderId="1" xfId="8" applyNumberFormat="1" applyFont="1" applyBorder="1" applyAlignment="1">
      <alignment horizontal="center"/>
    </xf>
    <xf numFmtId="0" fontId="56" fillId="0" borderId="0" xfId="0" applyFont="1"/>
    <xf numFmtId="0" fontId="55" fillId="4" borderId="4" xfId="0" applyFont="1" applyFill="1" applyBorder="1"/>
    <xf numFmtId="17" fontId="56" fillId="0" borderId="0" xfId="0" applyNumberFormat="1" applyFont="1" applyAlignment="1">
      <alignment horizontal="center"/>
    </xf>
    <xf numFmtId="166" fontId="61" fillId="0" borderId="2" xfId="8" applyNumberFormat="1" applyFont="1" applyFill="1" applyBorder="1" applyAlignment="1">
      <alignment horizontal="center"/>
    </xf>
    <xf numFmtId="3" fontId="60" fillId="0" borderId="0" xfId="0" applyNumberFormat="1" applyFont="1"/>
    <xf numFmtId="166" fontId="67" fillId="0" borderId="0" xfId="8" applyNumberFormat="1" applyFont="1" applyFill="1" applyBorder="1" applyAlignment="1">
      <alignment horizontal="center"/>
    </xf>
    <xf numFmtId="167" fontId="55" fillId="0" borderId="0" xfId="9" applyNumberFormat="1" applyFont="1"/>
    <xf numFmtId="0" fontId="56" fillId="4" borderId="0" xfId="4" applyFont="1" applyFill="1" applyAlignment="1">
      <alignment horizontal="center"/>
    </xf>
    <xf numFmtId="165" fontId="59" fillId="0" borderId="0" xfId="4" applyNumberFormat="1" applyFont="1" applyAlignment="1">
      <alignment horizontal="center" vertical="center" wrapText="1"/>
    </xf>
    <xf numFmtId="165" fontId="59" fillId="3" borderId="0" xfId="4" applyNumberFormat="1" applyFont="1" applyFill="1" applyAlignment="1">
      <alignment horizontal="center" vertical="center" wrapText="1"/>
    </xf>
    <xf numFmtId="0" fontId="56" fillId="5" borderId="0" xfId="4" applyFont="1" applyFill="1" applyAlignment="1">
      <alignment horizontal="center"/>
    </xf>
    <xf numFmtId="165" fontId="27" fillId="0" borderId="0" xfId="4" applyNumberFormat="1" applyFont="1" applyAlignment="1">
      <alignment horizontal="center" vertical="center" wrapText="1"/>
    </xf>
    <xf numFmtId="165" fontId="27" fillId="3" borderId="0" xfId="4" applyNumberFormat="1" applyFont="1" applyFill="1" applyAlignment="1">
      <alignment horizontal="center" vertical="center" wrapText="1"/>
    </xf>
    <xf numFmtId="0" fontId="25" fillId="4" borderId="0" xfId="4" applyFont="1" applyFill="1" applyAlignment="1">
      <alignment horizontal="center"/>
    </xf>
    <xf numFmtId="0" fontId="25" fillId="5" borderId="0" xfId="4" applyFont="1" applyFill="1" applyAlignment="1">
      <alignment horizontal="center"/>
    </xf>
    <xf numFmtId="0" fontId="8" fillId="4" borderId="0" xfId="4" applyFont="1" applyFill="1" applyAlignment="1">
      <alignment horizontal="center"/>
    </xf>
    <xf numFmtId="165" fontId="10" fillId="3" borderId="0" xfId="4" applyNumberFormat="1" applyFont="1" applyFill="1" applyAlignment="1">
      <alignment horizontal="center" vertical="center" wrapText="1"/>
    </xf>
    <xf numFmtId="165" fontId="36" fillId="3" borderId="0" xfId="4" applyNumberFormat="1" applyFont="1" applyFill="1" applyAlignment="1">
      <alignment horizontal="center" vertical="center" wrapText="1"/>
    </xf>
    <xf numFmtId="165" fontId="36" fillId="0" borderId="0" xfId="4" applyNumberFormat="1" applyFont="1" applyAlignment="1">
      <alignment horizontal="center" vertical="center" wrapText="1"/>
    </xf>
    <xf numFmtId="0" fontId="34" fillId="4" borderId="0" xfId="4" applyFont="1" applyFill="1" applyAlignment="1">
      <alignment horizontal="center"/>
    </xf>
    <xf numFmtId="0" fontId="34" fillId="5" borderId="0" xfId="4" applyFont="1" applyFill="1" applyAlignment="1">
      <alignment horizontal="center"/>
    </xf>
    <xf numFmtId="165" fontId="42" fillId="3" borderId="0" xfId="4" applyNumberFormat="1" applyFont="1" applyFill="1" applyAlignment="1">
      <alignment horizontal="center" vertical="center" wrapText="1"/>
    </xf>
    <xf numFmtId="165" fontId="42" fillId="0" borderId="0" xfId="4" applyNumberFormat="1" applyFont="1" applyAlignment="1">
      <alignment horizontal="center" vertical="center" wrapText="1"/>
    </xf>
    <xf numFmtId="0" fontId="40" fillId="4" borderId="0" xfId="4" applyFont="1" applyFill="1" applyAlignment="1">
      <alignment horizontal="center"/>
    </xf>
    <xf numFmtId="0" fontId="40" fillId="5" borderId="0" xfId="4" applyFont="1" applyFill="1" applyAlignment="1">
      <alignment horizontal="center"/>
    </xf>
    <xf numFmtId="0" fontId="56" fillId="4" borderId="3" xfId="0" applyFont="1" applyFill="1" applyBorder="1" applyAlignment="1">
      <alignment horizontal="center" vertical="center"/>
    </xf>
    <xf numFmtId="0" fontId="56" fillId="4" borderId="4" xfId="0" applyFont="1" applyFill="1" applyBorder="1" applyAlignment="1">
      <alignment horizontal="center" vertical="center"/>
    </xf>
    <xf numFmtId="0" fontId="56" fillId="4" borderId="3" xfId="0" applyFont="1" applyFill="1" applyBorder="1" applyAlignment="1">
      <alignment horizontal="center"/>
    </xf>
    <xf numFmtId="0" fontId="56" fillId="5" borderId="3" xfId="0" applyFont="1" applyFill="1" applyBorder="1" applyAlignment="1">
      <alignment horizontal="center" vertical="center"/>
    </xf>
    <xf numFmtId="0" fontId="56" fillId="5" borderId="4" xfId="0" applyFont="1" applyFill="1" applyBorder="1" applyAlignment="1">
      <alignment horizontal="center" vertical="center"/>
    </xf>
    <xf numFmtId="0" fontId="56" fillId="5" borderId="3" xfId="0" applyFont="1" applyFill="1" applyBorder="1" applyAlignment="1">
      <alignment horizontal="center"/>
    </xf>
    <xf numFmtId="0" fontId="15" fillId="4" borderId="0" xfId="4" applyFont="1" applyFill="1" applyAlignment="1">
      <alignment horizontal="center"/>
    </xf>
    <xf numFmtId="165" fontId="17" fillId="3" borderId="0" xfId="4" applyNumberFormat="1" applyFont="1" applyFill="1" applyAlignment="1">
      <alignment horizontal="center" vertical="center" wrapText="1"/>
    </xf>
    <xf numFmtId="0" fontId="52" fillId="4" borderId="0" xfId="4" applyFont="1" applyFill="1" applyAlignment="1">
      <alignment horizontal="center"/>
    </xf>
    <xf numFmtId="165" fontId="49" fillId="3" borderId="0" xfId="4" applyNumberFormat="1" applyFont="1" applyFill="1" applyAlignment="1">
      <alignment horizontal="center" vertical="center" wrapText="1"/>
    </xf>
    <xf numFmtId="0" fontId="47" fillId="4" borderId="0" xfId="4" applyFont="1" applyFill="1" applyAlignment="1">
      <alignment horizontal="center"/>
    </xf>
    <xf numFmtId="0" fontId="46" fillId="5" borderId="0" xfId="4" applyFont="1" applyFill="1" applyAlignment="1">
      <alignment horizontal="center"/>
    </xf>
    <xf numFmtId="0" fontId="21" fillId="5" borderId="0" xfId="4" applyFont="1" applyFill="1" applyAlignment="1">
      <alignment horizontal="center"/>
    </xf>
    <xf numFmtId="0" fontId="65" fillId="5" borderId="0" xfId="4" applyFont="1" applyFill="1" applyAlignment="1">
      <alignment horizontal="center"/>
    </xf>
    <xf numFmtId="0" fontId="55" fillId="0" borderId="0" xfId="0" applyFont="1" applyAlignment="1">
      <alignment horizontal="center"/>
    </xf>
    <xf numFmtId="168" fontId="55" fillId="0" borderId="0" xfId="0" applyNumberFormat="1" applyFont="1"/>
    <xf numFmtId="168" fontId="61" fillId="0" borderId="0" xfId="0" applyNumberFormat="1" applyFont="1"/>
    <xf numFmtId="10" fontId="61" fillId="0" borderId="0" xfId="8" applyNumberFormat="1" applyFont="1" applyAlignment="1">
      <alignment horizontal="center"/>
    </xf>
    <xf numFmtId="0" fontId="69" fillId="0" borderId="0" xfId="0" applyFont="1"/>
    <xf numFmtId="0" fontId="68" fillId="0" borderId="0" xfId="0" applyFont="1"/>
    <xf numFmtId="2" fontId="69" fillId="0" borderId="0" xfId="0" applyNumberFormat="1" applyFont="1"/>
    <xf numFmtId="3" fontId="69" fillId="0" borderId="0" xfId="0" applyNumberFormat="1" applyFont="1"/>
    <xf numFmtId="166" fontId="70" fillId="0" borderId="0" xfId="8" applyNumberFormat="1" applyFont="1" applyAlignment="1">
      <alignment horizontal="center"/>
    </xf>
    <xf numFmtId="0" fontId="68" fillId="0" borderId="0" xfId="0" applyFont="1" applyBorder="1"/>
    <xf numFmtId="172" fontId="69" fillId="0" borderId="0" xfId="0" applyNumberFormat="1" applyFont="1"/>
    <xf numFmtId="166" fontId="69" fillId="0" borderId="0" xfId="8" applyNumberFormat="1" applyFont="1" applyAlignment="1">
      <alignment horizontal="center"/>
    </xf>
    <xf numFmtId="0" fontId="69" fillId="0" borderId="0" xfId="0" applyFont="1" applyFill="1"/>
    <xf numFmtId="17" fontId="68" fillId="0" borderId="4" xfId="0" applyNumberFormat="1" applyFont="1" applyFill="1" applyBorder="1" applyAlignment="1">
      <alignment horizontal="center"/>
    </xf>
    <xf numFmtId="0" fontId="68" fillId="0" borderId="4" xfId="0" applyFont="1" applyFill="1" applyBorder="1" applyAlignment="1">
      <alignment horizontal="center"/>
    </xf>
    <xf numFmtId="0" fontId="68" fillId="0" borderId="0" xfId="0" applyFont="1" applyAlignment="1">
      <alignment horizontal="center"/>
    </xf>
    <xf numFmtId="3" fontId="68" fillId="0" borderId="0" xfId="0" applyNumberFormat="1" applyFont="1"/>
    <xf numFmtId="166" fontId="68" fillId="0" borderId="0" xfId="8" applyNumberFormat="1" applyFont="1" applyAlignment="1">
      <alignment horizontal="center"/>
    </xf>
    <xf numFmtId="166" fontId="71" fillId="0" borderId="0" xfId="8" applyNumberFormat="1" applyFont="1" applyAlignment="1">
      <alignment horizontal="center"/>
    </xf>
    <xf numFmtId="166" fontId="69" fillId="0" borderId="0" xfId="8" applyNumberFormat="1" applyFont="1"/>
  </cellXfs>
  <cellStyles count="10">
    <cellStyle name="Millares" xfId="9" builtinId="3"/>
    <cellStyle name="Millares 2" xfId="7" xr:uid="{B0993600-080E-3B45-B079-C0F5309CA5E0}"/>
    <cellStyle name="Millares 2 2" xfId="3" xr:uid="{16AB438A-5EE4-0A4A-B1F3-0030133BDC72}"/>
    <cellStyle name="Millares_Proyecciones ASFALTIVOS" xfId="1" xr:uid="{B2EA8C05-E9B4-DB45-87D9-72C3D73C8102}"/>
    <cellStyle name="Millares_Proyecciones ASFALTIVOS 2" xfId="5" xr:uid="{61EA827A-146F-C84F-8A8C-5DB0807F49D4}"/>
    <cellStyle name="Normal" xfId="0" builtinId="0"/>
    <cellStyle name="Normal 2" xfId="4" xr:uid="{90D78675-CDC8-2242-895E-481E76D668AA}"/>
    <cellStyle name="Normal_Proyecciones ASFALTIVOS" xfId="2" xr:uid="{815BD649-9BA5-FC49-9612-861C0761905E}"/>
    <cellStyle name="Porcentaje" xfId="8" builtinId="5" customBuiltin="1"/>
    <cellStyle name="Porcentaje 2" xfId="6" xr:uid="{EE043AFB-4E05-BD4D-9E02-823E444D0D30}"/>
  </cellStyles>
  <dxfs count="0"/>
  <tableStyles count="0" defaultTableStyle="TableStyleMedium2" defaultPivotStyle="PivotStyleLight16"/>
  <colors>
    <mruColors>
      <color rgb="FF8EC6D2"/>
      <color rgb="FF425261"/>
      <color rgb="FF544D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JUN26'!$T$96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'RESUMEN JUN26'!$S$97:$S$105</c:f>
              <c:strCache>
                <c:ptCount val="9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PC</c:v>
                </c:pt>
                <c:pt idx="4">
                  <c:v>PSI</c:v>
                </c:pt>
                <c:pt idx="5">
                  <c:v>PPA</c:v>
                </c:pt>
                <c:pt idx="6">
                  <c:v>CBA</c:v>
                </c:pt>
                <c:pt idx="7">
                  <c:v>PV</c:v>
                </c:pt>
                <c:pt idx="8">
                  <c:v>TTL</c:v>
                </c:pt>
              </c:strCache>
            </c:strRef>
          </c:cat>
          <c:val>
            <c:numRef>
              <c:f>'RESUMEN JUN26'!$T$97:$T$105</c:f>
              <c:numCache>
                <c:formatCode>0.00</c:formatCode>
                <c:ptCount val="9"/>
                <c:pt idx="0">
                  <c:v>77.604166560833832</c:v>
                </c:pt>
                <c:pt idx="1">
                  <c:v>40.981045264122073</c:v>
                </c:pt>
                <c:pt idx="2">
                  <c:v>49.820714564151345</c:v>
                </c:pt>
                <c:pt idx="3">
                  <c:v>0.61415915340986937</c:v>
                </c:pt>
                <c:pt idx="4">
                  <c:v>24.630311751102312</c:v>
                </c:pt>
                <c:pt idx="5">
                  <c:v>3.6192147349477297</c:v>
                </c:pt>
                <c:pt idx="6">
                  <c:v>71.147750464181087</c:v>
                </c:pt>
                <c:pt idx="7">
                  <c:v>22.021822958401216</c:v>
                </c:pt>
                <c:pt idx="8">
                  <c:v>290.43918545114946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0-7E45-9F44-3036E17794A2}"/>
            </c:ext>
          </c:extLst>
        </c:ser>
        <c:ser>
          <c:idx val="1"/>
          <c:order val="1"/>
          <c:tx>
            <c:strRef>
              <c:f>'RESUMEN JUN26'!$U$96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'RESUMEN JUN26'!$S$97:$S$105</c:f>
              <c:strCache>
                <c:ptCount val="9"/>
                <c:pt idx="0">
                  <c:v>P2K</c:v>
                </c:pt>
                <c:pt idx="1">
                  <c:v>PSP</c:v>
                </c:pt>
                <c:pt idx="2">
                  <c:v>PRG</c:v>
                </c:pt>
                <c:pt idx="3">
                  <c:v>PC</c:v>
                </c:pt>
                <c:pt idx="4">
                  <c:v>PSI</c:v>
                </c:pt>
                <c:pt idx="5">
                  <c:v>PPA</c:v>
                </c:pt>
                <c:pt idx="6">
                  <c:v>CBA</c:v>
                </c:pt>
                <c:pt idx="7">
                  <c:v>PV</c:v>
                </c:pt>
                <c:pt idx="8">
                  <c:v>TTL</c:v>
                </c:pt>
              </c:strCache>
            </c:strRef>
          </c:cat>
          <c:val>
            <c:numRef>
              <c:f>'RESUMEN JUN26'!$U$97:$U$105</c:f>
              <c:numCache>
                <c:formatCode>0.00</c:formatCode>
                <c:ptCount val="9"/>
                <c:pt idx="0">
                  <c:v>79.934780856600014</c:v>
                </c:pt>
                <c:pt idx="1">
                  <c:v>43.003863437</c:v>
                </c:pt>
                <c:pt idx="2">
                  <c:v>53.61355233150001</c:v>
                </c:pt>
                <c:pt idx="3">
                  <c:v>2.1481466885000002</c:v>
                </c:pt>
                <c:pt idx="4">
                  <c:v>25.406215929100007</c:v>
                </c:pt>
                <c:pt idx="5">
                  <c:v>3.1912763721999999</c:v>
                </c:pt>
                <c:pt idx="6">
                  <c:v>72.97225000760001</c:v>
                </c:pt>
                <c:pt idx="7">
                  <c:v>37.985530402800002</c:v>
                </c:pt>
                <c:pt idx="8">
                  <c:v>318.25561602530007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0-7E45-9F44-3036E1779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0019968"/>
        <c:axId val="1280018176"/>
      </c:barChart>
      <c:catAx>
        <c:axId val="128001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0018176"/>
        <c:crosses val="autoZero"/>
        <c:auto val="1"/>
        <c:lblAlgn val="ctr"/>
        <c:lblOffset val="100"/>
        <c:noMultiLvlLbl val="0"/>
      </c:catAx>
      <c:valAx>
        <c:axId val="128001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001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557388</xdr:colOff>
      <xdr:row>107</xdr:row>
      <xdr:rowOff>131234</xdr:rowOff>
    </xdr:from>
    <xdr:to>
      <xdr:col>20</xdr:col>
      <xdr:colOff>1008944</xdr:colOff>
      <xdr:row>119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9E71CD-AEAD-1A39-BE35-0538ACCAA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E3E7-49E2-FB44-8A7E-AFE5DD127BF4}">
  <sheetPr>
    <tabColor theme="3"/>
  </sheetPr>
  <dimension ref="A1:AN177"/>
  <sheetViews>
    <sheetView zoomScale="40" zoomScaleNormal="40" workbookViewId="0">
      <pane xSplit="1" ySplit="6" topLeftCell="B7" activePane="bottomRight" state="frozen"/>
      <selection activeCell="C166" sqref="C166"/>
      <selection pane="topRight" activeCell="C166" sqref="C166"/>
      <selection pane="bottomLeft" activeCell="C166" sqref="C166"/>
      <selection pane="bottomRight" activeCell="AA167" sqref="AA167"/>
    </sheetView>
  </sheetViews>
  <sheetFormatPr baseColWidth="10" defaultColWidth="22.7109375" defaultRowHeight="26"/>
  <cols>
    <col min="1" max="1" width="56.140625" style="106" customWidth="1"/>
    <col min="2" max="4" width="22.7109375" style="106"/>
    <col min="5" max="5" width="25.28515625" style="106" customWidth="1"/>
    <col min="6" max="17" width="22.7109375" style="106"/>
    <col min="18" max="18" width="1.7109375" style="106" customWidth="1"/>
    <col min="19" max="27" width="22.7109375" style="106"/>
    <col min="28" max="28" width="23.7109375" style="106" customWidth="1"/>
    <col min="29" max="33" width="22.7109375" style="106"/>
    <col min="34" max="34" width="1.7109375" style="106" customWidth="1"/>
    <col min="35" max="36" width="25.28515625" style="106" bestFit="1" customWidth="1"/>
    <col min="37" max="16384" width="22.7109375" style="106"/>
  </cols>
  <sheetData>
    <row r="1" spans="1:36"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</row>
    <row r="2" spans="1:36">
      <c r="C2" s="377" t="s">
        <v>0</v>
      </c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S2" s="376" t="s">
        <v>1</v>
      </c>
      <c r="T2" s="376"/>
      <c r="U2" s="376"/>
      <c r="V2" s="376"/>
      <c r="W2" s="376"/>
      <c r="X2" s="376"/>
      <c r="Y2" s="376"/>
      <c r="Z2" s="376"/>
      <c r="AA2" s="376"/>
      <c r="AB2" s="376"/>
      <c r="AC2" s="376"/>
      <c r="AD2" s="376"/>
      <c r="AE2" s="376"/>
      <c r="AF2" s="376"/>
      <c r="AG2" s="376"/>
      <c r="AH2" s="256"/>
      <c r="AI2" s="256"/>
      <c r="AJ2" s="256"/>
    </row>
    <row r="3" spans="1:36"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6" customHeight="1"/>
    <row r="5" spans="1:36" s="110" customFormat="1" ht="27">
      <c r="A5" s="109" t="s">
        <v>2</v>
      </c>
      <c r="B5" s="375"/>
      <c r="C5" s="375" t="s">
        <v>3</v>
      </c>
      <c r="D5" s="375" t="s">
        <v>4</v>
      </c>
      <c r="E5" s="375" t="s">
        <v>5</v>
      </c>
      <c r="F5" s="375" t="s">
        <v>6</v>
      </c>
      <c r="G5" s="375" t="s">
        <v>7</v>
      </c>
      <c r="H5" s="375" t="s">
        <v>8</v>
      </c>
      <c r="I5" s="375" t="s">
        <v>9</v>
      </c>
      <c r="J5" s="375" t="s">
        <v>10</v>
      </c>
      <c r="K5" s="375" t="s">
        <v>11</v>
      </c>
      <c r="L5" s="375" t="s">
        <v>12</v>
      </c>
      <c r="M5" s="375" t="s">
        <v>13</v>
      </c>
      <c r="N5" s="375" t="s">
        <v>14</v>
      </c>
      <c r="O5" s="375" t="s">
        <v>15</v>
      </c>
      <c r="P5" s="375" t="s">
        <v>16</v>
      </c>
      <c r="Q5" s="375" t="s">
        <v>17</v>
      </c>
      <c r="R5" s="375"/>
      <c r="S5" s="375" t="s">
        <v>3</v>
      </c>
      <c r="T5" s="375" t="s">
        <v>4</v>
      </c>
      <c r="U5" s="375" t="s">
        <v>5</v>
      </c>
      <c r="V5" s="375" t="s">
        <v>6</v>
      </c>
      <c r="W5" s="375" t="s">
        <v>7</v>
      </c>
      <c r="X5" s="375" t="s">
        <v>8</v>
      </c>
      <c r="Y5" s="375" t="s">
        <v>9</v>
      </c>
      <c r="Z5" s="375" t="s">
        <v>10</v>
      </c>
      <c r="AA5" s="375" t="s">
        <v>11</v>
      </c>
      <c r="AB5" s="375" t="s">
        <v>12</v>
      </c>
      <c r="AC5" s="375" t="s">
        <v>13</v>
      </c>
      <c r="AD5" s="375" t="s">
        <v>14</v>
      </c>
      <c r="AE5" s="375" t="s">
        <v>15</v>
      </c>
      <c r="AF5" s="375" t="s">
        <v>16</v>
      </c>
      <c r="AG5" s="375" t="s">
        <v>17</v>
      </c>
      <c r="AH5" s="374"/>
      <c r="AI5" s="253" t="s">
        <v>18</v>
      </c>
      <c r="AJ5" s="253" t="s">
        <v>18</v>
      </c>
    </row>
    <row r="6" spans="1:36" s="110" customFormat="1" ht="27">
      <c r="A6" s="109" t="s">
        <v>138</v>
      </c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  <c r="AA6" s="375"/>
      <c r="AB6" s="375"/>
      <c r="AC6" s="375"/>
      <c r="AD6" s="375"/>
      <c r="AE6" s="375"/>
      <c r="AF6" s="375"/>
      <c r="AG6" s="375"/>
      <c r="AH6" s="374"/>
      <c r="AI6" s="253" t="s">
        <v>0</v>
      </c>
      <c r="AJ6" s="253" t="s">
        <v>1</v>
      </c>
    </row>
    <row r="7" spans="1:36" ht="6" customHeight="1"/>
    <row r="8" spans="1:36">
      <c r="A8" s="111" t="s">
        <v>20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</row>
    <row r="9" spans="1:36" ht="6" customHeight="1">
      <c r="A9" s="112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</row>
    <row r="10" spans="1:36">
      <c r="A10" s="113" t="s">
        <v>21</v>
      </c>
      <c r="B10" s="110"/>
      <c r="C10" s="114">
        <f t="shared" ref="C10:Q10" si="0">+SUM(C11:C19)</f>
        <v>16261770.890000002</v>
      </c>
      <c r="D10" s="114">
        <f t="shared" si="0"/>
        <v>9457039.8900000006</v>
      </c>
      <c r="E10" s="114">
        <f t="shared" si="0"/>
        <v>10802671.330000002</v>
      </c>
      <c r="F10" s="114">
        <f t="shared" si="0"/>
        <v>857264.24999999988</v>
      </c>
      <c r="G10" s="114">
        <f t="shared" si="0"/>
        <v>0</v>
      </c>
      <c r="H10" s="114">
        <f t="shared" si="0"/>
        <v>5395703.7600000007</v>
      </c>
      <c r="I10" s="114">
        <f t="shared" si="0"/>
        <v>993670.91999999993</v>
      </c>
      <c r="J10" s="114">
        <f t="shared" si="0"/>
        <v>0</v>
      </c>
      <c r="K10" s="114">
        <f t="shared" si="0"/>
        <v>14514609.519999998</v>
      </c>
      <c r="L10" s="114">
        <f t="shared" si="0"/>
        <v>8725242.7600000016</v>
      </c>
      <c r="M10" s="114">
        <f t="shared" si="0"/>
        <v>248838.88999999998</v>
      </c>
      <c r="N10" s="114">
        <f t="shared" si="0"/>
        <v>12057741.359999999</v>
      </c>
      <c r="O10" s="114">
        <f t="shared" si="0"/>
        <v>112937</v>
      </c>
      <c r="P10" s="114">
        <f t="shared" si="0"/>
        <v>2514445.86</v>
      </c>
      <c r="Q10" s="114">
        <f t="shared" si="0"/>
        <v>2222465.69</v>
      </c>
      <c r="R10" s="110"/>
      <c r="S10" s="114">
        <f t="shared" ref="S10:AG10" si="1">+SUM(S11:S19)</f>
        <v>94962221.13000001</v>
      </c>
      <c r="T10" s="114">
        <f t="shared" si="1"/>
        <v>55997211.829999998</v>
      </c>
      <c r="U10" s="114">
        <f t="shared" si="1"/>
        <v>65848761.93</v>
      </c>
      <c r="V10" s="114">
        <f t="shared" si="1"/>
        <v>5198522.24</v>
      </c>
      <c r="W10" s="114">
        <f t="shared" si="1"/>
        <v>0</v>
      </c>
      <c r="X10" s="114">
        <f t="shared" si="1"/>
        <v>34333619.020000003</v>
      </c>
      <c r="Y10" s="114">
        <f t="shared" si="1"/>
        <v>6014245.25</v>
      </c>
      <c r="Z10" s="114">
        <f t="shared" si="1"/>
        <v>0</v>
      </c>
      <c r="AA10" s="114">
        <f t="shared" si="1"/>
        <v>82296644.320000008</v>
      </c>
      <c r="AB10" s="114">
        <f t="shared" si="1"/>
        <v>51974122.780000001</v>
      </c>
      <c r="AC10" s="114">
        <f t="shared" si="1"/>
        <v>1336692.44</v>
      </c>
      <c r="AD10" s="114">
        <f t="shared" si="1"/>
        <v>49705747.640000001</v>
      </c>
      <c r="AE10" s="114">
        <f t="shared" si="1"/>
        <v>456329</v>
      </c>
      <c r="AF10" s="114">
        <f t="shared" si="1"/>
        <v>14792868.41</v>
      </c>
      <c r="AG10" s="114">
        <f t="shared" si="1"/>
        <v>14235941.75</v>
      </c>
      <c r="AH10" s="110"/>
      <c r="AI10" s="114">
        <f>+SUM(AI11:AI19)</f>
        <v>84164402.11999999</v>
      </c>
      <c r="AJ10" s="114">
        <f>+SUM(AJ11:AJ19)</f>
        <v>477152927.74000001</v>
      </c>
    </row>
    <row r="11" spans="1:36">
      <c r="A11" s="115" t="s">
        <v>22</v>
      </c>
      <c r="B11" s="116"/>
      <c r="C11" s="117">
        <v>10624959.920000002</v>
      </c>
      <c r="D11" s="117">
        <v>6502731.3399999999</v>
      </c>
      <c r="E11" s="117">
        <v>8191397.1800000016</v>
      </c>
      <c r="F11" s="117">
        <v>735279.23</v>
      </c>
      <c r="G11" s="117">
        <v>0</v>
      </c>
      <c r="H11" s="117">
        <v>4223243.91</v>
      </c>
      <c r="I11" s="117">
        <v>872047.27999999991</v>
      </c>
      <c r="J11" s="117">
        <v>0</v>
      </c>
      <c r="K11" s="117">
        <v>7610603.6699999981</v>
      </c>
      <c r="L11" s="117">
        <v>7256017.0700000003</v>
      </c>
      <c r="M11" s="117">
        <v>166822.76999999999</v>
      </c>
      <c r="N11" s="117">
        <v>9643025.1699999999</v>
      </c>
      <c r="O11" s="117">
        <v>0</v>
      </c>
      <c r="P11" s="117">
        <v>1978265.41</v>
      </c>
      <c r="Q11" s="117">
        <v>1610604.7999999998</v>
      </c>
      <c r="R11" s="116"/>
      <c r="S11" s="117">
        <v>63008168.420000002</v>
      </c>
      <c r="T11" s="117">
        <v>39249345.020000003</v>
      </c>
      <c r="U11" s="117">
        <v>50265099.630000003</v>
      </c>
      <c r="V11" s="117">
        <v>4411601.74</v>
      </c>
      <c r="W11" s="117">
        <v>0</v>
      </c>
      <c r="X11" s="117">
        <v>26867363.630000003</v>
      </c>
      <c r="Y11" s="117">
        <v>5237999.16</v>
      </c>
      <c r="Z11" s="117">
        <v>0</v>
      </c>
      <c r="AA11" s="117">
        <v>42563517.269999996</v>
      </c>
      <c r="AB11" s="117">
        <v>43222989.219999999</v>
      </c>
      <c r="AC11" s="117">
        <v>994996.91</v>
      </c>
      <c r="AD11" s="117">
        <v>36263034.149999999</v>
      </c>
      <c r="AE11" s="117">
        <v>0</v>
      </c>
      <c r="AF11" s="117">
        <v>11791932.18</v>
      </c>
      <c r="AG11" s="117">
        <v>9658098.9800000004</v>
      </c>
      <c r="AH11" s="110"/>
      <c r="AI11" s="117">
        <f>+SUM(C11:Q11)</f>
        <v>59414997.75</v>
      </c>
      <c r="AJ11" s="117">
        <f>+SUM(S11:AG11)</f>
        <v>333534146.31000006</v>
      </c>
    </row>
    <row r="12" spans="1:36">
      <c r="A12" s="115" t="s">
        <v>23</v>
      </c>
      <c r="B12" s="116"/>
      <c r="C12" s="117">
        <v>1096856.07</v>
      </c>
      <c r="D12" s="117">
        <v>354412.68</v>
      </c>
      <c r="E12" s="117">
        <v>154073.93</v>
      </c>
      <c r="F12" s="117">
        <v>30687.47</v>
      </c>
      <c r="G12" s="117">
        <v>0</v>
      </c>
      <c r="H12" s="117">
        <v>29414.38</v>
      </c>
      <c r="I12" s="117">
        <v>21969.119999999999</v>
      </c>
      <c r="J12" s="117">
        <v>0</v>
      </c>
      <c r="K12" s="117">
        <v>3084110.2899999996</v>
      </c>
      <c r="L12" s="117">
        <v>386300.98</v>
      </c>
      <c r="M12" s="117">
        <v>65333.84</v>
      </c>
      <c r="N12" s="117">
        <v>472988.08999999997</v>
      </c>
      <c r="O12" s="117">
        <v>0</v>
      </c>
      <c r="P12" s="117">
        <v>56468.4</v>
      </c>
      <c r="Q12" s="117">
        <v>352526.19</v>
      </c>
      <c r="R12" s="116"/>
      <c r="S12" s="117">
        <v>5936802.0099999998</v>
      </c>
      <c r="T12" s="117">
        <v>2149334.69</v>
      </c>
      <c r="U12" s="117">
        <v>1601322.0799999998</v>
      </c>
      <c r="V12" s="117">
        <v>237997.13</v>
      </c>
      <c r="W12" s="117">
        <v>0</v>
      </c>
      <c r="X12" s="117">
        <v>457853.33</v>
      </c>
      <c r="Y12" s="117">
        <v>184504.06</v>
      </c>
      <c r="Z12" s="117">
        <v>0</v>
      </c>
      <c r="AA12" s="117">
        <v>19593343.73</v>
      </c>
      <c r="AB12" s="117">
        <v>2316883.9699999997</v>
      </c>
      <c r="AC12" s="117">
        <v>242195.82</v>
      </c>
      <c r="AD12" s="117">
        <v>2679393.04</v>
      </c>
      <c r="AE12" s="117">
        <v>0</v>
      </c>
      <c r="AF12" s="117">
        <v>342695.48000000004</v>
      </c>
      <c r="AG12" s="117">
        <v>2955235.58</v>
      </c>
      <c r="AH12" s="110"/>
      <c r="AI12" s="117">
        <f t="shared" ref="AI12:AI19" si="2">+SUM(C12:Q12)</f>
        <v>6105141.4400000004</v>
      </c>
      <c r="AJ12" s="117">
        <f t="shared" ref="AJ12:AJ19" si="3">+SUM(S12:AG12)</f>
        <v>38697560.919999994</v>
      </c>
    </row>
    <row r="13" spans="1:36">
      <c r="A13" s="115" t="s">
        <v>24</v>
      </c>
      <c r="B13" s="116"/>
      <c r="C13" s="117">
        <v>1391476.48</v>
      </c>
      <c r="D13" s="117">
        <v>916164.79</v>
      </c>
      <c r="E13" s="117">
        <v>1104314.1500000001</v>
      </c>
      <c r="F13" s="117">
        <v>88845.349999999991</v>
      </c>
      <c r="G13" s="117">
        <v>0</v>
      </c>
      <c r="H13" s="117">
        <v>560791.49</v>
      </c>
      <c r="I13" s="117">
        <v>99654.520000000019</v>
      </c>
      <c r="J13" s="117">
        <v>0</v>
      </c>
      <c r="K13" s="117">
        <v>1271254.1500000001</v>
      </c>
      <c r="L13" s="117">
        <v>965185.71000000008</v>
      </c>
      <c r="M13" s="117">
        <v>16682.28</v>
      </c>
      <c r="N13" s="117">
        <v>757344.31</v>
      </c>
      <c r="O13" s="117">
        <v>0</v>
      </c>
      <c r="P13" s="117">
        <v>299851.17000000004</v>
      </c>
      <c r="Q13" s="117">
        <v>259334.69999999998</v>
      </c>
      <c r="R13" s="116"/>
      <c r="S13" s="117">
        <v>8458764.7400000002</v>
      </c>
      <c r="T13" s="117">
        <v>5547739.9900000002</v>
      </c>
      <c r="U13" s="117">
        <v>6800608.1100000003</v>
      </c>
      <c r="V13" s="117">
        <v>534210.17000000004</v>
      </c>
      <c r="W13" s="117">
        <v>0</v>
      </c>
      <c r="X13" s="117">
        <v>3723919.4400000004</v>
      </c>
      <c r="Y13" s="117">
        <v>591742.03</v>
      </c>
      <c r="Z13" s="117">
        <v>0</v>
      </c>
      <c r="AA13" s="117">
        <v>7346878.5000000009</v>
      </c>
      <c r="AB13" s="117">
        <v>5727815.5899999999</v>
      </c>
      <c r="AC13" s="117">
        <v>99499.709999999992</v>
      </c>
      <c r="AD13" s="117">
        <v>4491185.6400000006</v>
      </c>
      <c r="AE13" s="117">
        <v>0</v>
      </c>
      <c r="AF13" s="117">
        <v>1779469.7000000002</v>
      </c>
      <c r="AG13" s="117">
        <v>1622607.1899999997</v>
      </c>
      <c r="AH13" s="110"/>
      <c r="AI13" s="117">
        <f t="shared" si="2"/>
        <v>7730899.1000000006</v>
      </c>
      <c r="AJ13" s="117">
        <f t="shared" si="3"/>
        <v>46724440.81000001</v>
      </c>
    </row>
    <row r="14" spans="1:36">
      <c r="A14" s="115" t="s">
        <v>25</v>
      </c>
      <c r="B14" s="116"/>
      <c r="C14" s="117">
        <v>4990.32</v>
      </c>
      <c r="D14" s="117">
        <v>0</v>
      </c>
      <c r="E14" s="117">
        <v>13081.09</v>
      </c>
      <c r="F14" s="117">
        <v>2452.1999999999998</v>
      </c>
      <c r="G14" s="117">
        <v>0</v>
      </c>
      <c r="H14" s="117">
        <v>2899.78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  <c r="O14" s="117">
        <v>0</v>
      </c>
      <c r="P14" s="117">
        <v>523.19000000000005</v>
      </c>
      <c r="Q14" s="117">
        <v>0</v>
      </c>
      <c r="R14" s="116"/>
      <c r="S14" s="117">
        <v>30319.17</v>
      </c>
      <c r="T14" s="117">
        <v>0</v>
      </c>
      <c r="U14" s="117">
        <v>78486.539999999994</v>
      </c>
      <c r="V14" s="117">
        <v>14713.2</v>
      </c>
      <c r="W14" s="117">
        <v>0</v>
      </c>
      <c r="X14" s="117">
        <v>17398.68</v>
      </c>
      <c r="Y14" s="117">
        <v>0</v>
      </c>
      <c r="Z14" s="117">
        <v>0</v>
      </c>
      <c r="AA14" s="117">
        <v>0</v>
      </c>
      <c r="AB14" s="117">
        <v>0</v>
      </c>
      <c r="AC14" s="117">
        <v>0</v>
      </c>
      <c r="AD14" s="117">
        <v>0</v>
      </c>
      <c r="AE14" s="117">
        <v>0</v>
      </c>
      <c r="AF14" s="117">
        <v>3139.1400000000003</v>
      </c>
      <c r="AG14" s="117">
        <v>0</v>
      </c>
      <c r="AH14" s="110"/>
      <c r="AI14" s="117">
        <f t="shared" si="2"/>
        <v>23946.579999999998</v>
      </c>
      <c r="AJ14" s="117">
        <f t="shared" si="3"/>
        <v>144056.73000000001</v>
      </c>
    </row>
    <row r="15" spans="1:36">
      <c r="A15" s="115" t="s">
        <v>26</v>
      </c>
      <c r="B15" s="116"/>
      <c r="C15" s="117">
        <v>3046278.65</v>
      </c>
      <c r="D15" s="117">
        <v>1664810.2</v>
      </c>
      <c r="E15" s="117">
        <v>1297657.3600000001</v>
      </c>
      <c r="F15" s="117">
        <v>0</v>
      </c>
      <c r="G15" s="117">
        <v>0</v>
      </c>
      <c r="H15" s="117">
        <v>573992.25</v>
      </c>
      <c r="I15" s="117">
        <v>0</v>
      </c>
      <c r="J15" s="117">
        <v>0</v>
      </c>
      <c r="K15" s="117">
        <v>2212106.1</v>
      </c>
      <c r="L15" s="117">
        <v>117739</v>
      </c>
      <c r="M15" s="117">
        <v>0</v>
      </c>
      <c r="N15" s="117">
        <v>1120573.27</v>
      </c>
      <c r="O15" s="117">
        <v>0</v>
      </c>
      <c r="P15" s="117">
        <v>0</v>
      </c>
      <c r="Q15" s="117">
        <v>0</v>
      </c>
      <c r="R15" s="116"/>
      <c r="S15" s="117">
        <v>17133305.280000001</v>
      </c>
      <c r="T15" s="117">
        <v>8927194.5800000001</v>
      </c>
      <c r="U15" s="117">
        <v>6964036.0299999993</v>
      </c>
      <c r="V15" s="117">
        <v>0</v>
      </c>
      <c r="W15" s="117">
        <v>0</v>
      </c>
      <c r="X15" s="117">
        <v>2994929.2800000003</v>
      </c>
      <c r="Y15" s="117">
        <v>0</v>
      </c>
      <c r="Z15" s="117">
        <v>0</v>
      </c>
      <c r="AA15" s="117">
        <v>11301441.43</v>
      </c>
      <c r="AB15" s="117">
        <v>706434</v>
      </c>
      <c r="AC15" s="117">
        <v>0</v>
      </c>
      <c r="AD15" s="117">
        <v>5922929.209999999</v>
      </c>
      <c r="AE15" s="117">
        <v>0</v>
      </c>
      <c r="AF15" s="117">
        <v>0</v>
      </c>
      <c r="AG15" s="117">
        <v>0</v>
      </c>
      <c r="AH15" s="110"/>
      <c r="AI15" s="117">
        <f t="shared" si="2"/>
        <v>10033156.83</v>
      </c>
      <c r="AJ15" s="117">
        <f t="shared" si="3"/>
        <v>53950269.810000002</v>
      </c>
    </row>
    <row r="16" spans="1:36">
      <c r="A16" s="115" t="s">
        <v>27</v>
      </c>
      <c r="B16" s="116"/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44486.45</v>
      </c>
      <c r="O16" s="117">
        <v>112937</v>
      </c>
      <c r="P16" s="117">
        <v>133435.63</v>
      </c>
      <c r="Q16" s="117">
        <v>0</v>
      </c>
      <c r="R16" s="116"/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Z16" s="117">
        <v>0</v>
      </c>
      <c r="AA16" s="117">
        <v>0</v>
      </c>
      <c r="AB16" s="117">
        <v>0</v>
      </c>
      <c r="AC16" s="117">
        <v>0</v>
      </c>
      <c r="AD16" s="117">
        <v>228384.81</v>
      </c>
      <c r="AE16" s="117">
        <v>456329</v>
      </c>
      <c r="AF16" s="117">
        <v>821048.09</v>
      </c>
      <c r="AG16" s="117">
        <v>0</v>
      </c>
      <c r="AH16" s="110"/>
      <c r="AI16" s="117">
        <f t="shared" si="2"/>
        <v>290859.08</v>
      </c>
      <c r="AJ16" s="117">
        <f t="shared" si="3"/>
        <v>1505761.9</v>
      </c>
    </row>
    <row r="17" spans="1:36">
      <c r="A17" s="115" t="s">
        <v>28</v>
      </c>
      <c r="B17" s="116"/>
      <c r="C17" s="117">
        <v>58850.369999999995</v>
      </c>
      <c r="D17" s="117">
        <v>18920.88</v>
      </c>
      <c r="E17" s="117">
        <v>16063.050000000001</v>
      </c>
      <c r="F17" s="117">
        <v>0</v>
      </c>
      <c r="G17" s="117">
        <v>0</v>
      </c>
      <c r="H17" s="117">
        <v>5361.9500000000007</v>
      </c>
      <c r="I17" s="117">
        <v>0</v>
      </c>
      <c r="J17" s="117">
        <v>0</v>
      </c>
      <c r="K17" s="117">
        <v>210267.31</v>
      </c>
      <c r="L17" s="117">
        <v>0</v>
      </c>
      <c r="M17" s="117">
        <v>0</v>
      </c>
      <c r="N17" s="117">
        <v>19324.07</v>
      </c>
      <c r="O17" s="117">
        <v>0</v>
      </c>
      <c r="P17" s="117">
        <v>1967.82</v>
      </c>
      <c r="Q17" s="117">
        <v>0</v>
      </c>
      <c r="R17" s="116"/>
      <c r="S17" s="117">
        <v>356502.43</v>
      </c>
      <c r="T17" s="117">
        <v>123597.55000000002</v>
      </c>
      <c r="U17" s="117">
        <v>87040.400000000009</v>
      </c>
      <c r="V17" s="117">
        <v>0</v>
      </c>
      <c r="W17" s="117">
        <v>0</v>
      </c>
      <c r="X17" s="117">
        <v>32171.7</v>
      </c>
      <c r="Y17" s="117">
        <v>0</v>
      </c>
      <c r="Z17" s="117">
        <v>0</v>
      </c>
      <c r="AA17" s="117">
        <v>1210903.08</v>
      </c>
      <c r="AB17" s="117">
        <v>0</v>
      </c>
      <c r="AC17" s="117">
        <v>0</v>
      </c>
      <c r="AD17" s="117">
        <v>120820.79000000001</v>
      </c>
      <c r="AE17" s="117">
        <v>0</v>
      </c>
      <c r="AF17" s="117">
        <v>10649.58</v>
      </c>
      <c r="AG17" s="117">
        <v>0</v>
      </c>
      <c r="AH17" s="110"/>
      <c r="AI17" s="117">
        <f t="shared" si="2"/>
        <v>330755.45</v>
      </c>
      <c r="AJ17" s="117">
        <f t="shared" si="3"/>
        <v>1941685.5300000003</v>
      </c>
    </row>
    <row r="18" spans="1:36">
      <c r="A18" s="115" t="s">
        <v>29</v>
      </c>
      <c r="B18" s="116"/>
      <c r="C18" s="117">
        <v>38359.08</v>
      </c>
      <c r="D18" s="117">
        <v>0</v>
      </c>
      <c r="E18" s="117">
        <v>26084.57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  <c r="O18" s="117">
        <v>0</v>
      </c>
      <c r="P18" s="117">
        <v>43934.239999999998</v>
      </c>
      <c r="Q18" s="117">
        <v>0</v>
      </c>
      <c r="R18" s="116"/>
      <c r="S18" s="117">
        <v>38359.08</v>
      </c>
      <c r="T18" s="117">
        <v>0</v>
      </c>
      <c r="U18" s="117">
        <v>52169.14</v>
      </c>
      <c r="V18" s="117">
        <v>0</v>
      </c>
      <c r="W18" s="117">
        <v>0</v>
      </c>
      <c r="X18" s="117">
        <v>172414</v>
      </c>
      <c r="Y18" s="117">
        <v>0</v>
      </c>
      <c r="Z18" s="117">
        <v>0</v>
      </c>
      <c r="AA18" s="117">
        <v>0</v>
      </c>
      <c r="AB18" s="117">
        <v>0</v>
      </c>
      <c r="AC18" s="117">
        <v>0</v>
      </c>
      <c r="AD18" s="117">
        <v>0</v>
      </c>
      <c r="AE18" s="117">
        <v>0</v>
      </c>
      <c r="AF18" s="117">
        <v>43934.239999999998</v>
      </c>
      <c r="AG18" s="117">
        <v>0</v>
      </c>
      <c r="AH18" s="110"/>
      <c r="AI18" s="117">
        <f t="shared" si="2"/>
        <v>108377.89</v>
      </c>
      <c r="AJ18" s="117">
        <f t="shared" si="3"/>
        <v>306876.45999999996</v>
      </c>
    </row>
    <row r="19" spans="1:36">
      <c r="A19" s="118" t="s">
        <v>30</v>
      </c>
      <c r="B19" s="116"/>
      <c r="C19" s="117">
        <v>0</v>
      </c>
      <c r="D19" s="117">
        <v>0</v>
      </c>
      <c r="E19" s="117">
        <v>0</v>
      </c>
      <c r="F19" s="117">
        <v>0</v>
      </c>
      <c r="G19" s="117">
        <v>0</v>
      </c>
      <c r="H19" s="117">
        <v>0</v>
      </c>
      <c r="I19" s="117">
        <v>0</v>
      </c>
      <c r="J19" s="117">
        <v>0</v>
      </c>
      <c r="K19" s="117">
        <v>126268</v>
      </c>
      <c r="L19" s="117">
        <v>0</v>
      </c>
      <c r="M19" s="117">
        <v>0</v>
      </c>
      <c r="N19" s="117">
        <v>0</v>
      </c>
      <c r="O19" s="117">
        <v>0</v>
      </c>
      <c r="P19" s="117">
        <v>0</v>
      </c>
      <c r="Q19" s="117">
        <v>0</v>
      </c>
      <c r="R19" s="116"/>
      <c r="S19" s="117">
        <v>0</v>
      </c>
      <c r="T19" s="117">
        <v>0</v>
      </c>
      <c r="U19" s="117">
        <v>0</v>
      </c>
      <c r="V19" s="117">
        <v>0</v>
      </c>
      <c r="W19" s="117">
        <v>0</v>
      </c>
      <c r="X19" s="117">
        <v>67568.960000000006</v>
      </c>
      <c r="Y19" s="117">
        <v>0</v>
      </c>
      <c r="Z19" s="117">
        <v>0</v>
      </c>
      <c r="AA19" s="117">
        <v>280560.31</v>
      </c>
      <c r="AB19" s="117">
        <v>0</v>
      </c>
      <c r="AC19" s="117">
        <v>0</v>
      </c>
      <c r="AD19" s="117">
        <v>0</v>
      </c>
      <c r="AE19" s="117">
        <v>0</v>
      </c>
      <c r="AF19" s="117">
        <v>0</v>
      </c>
      <c r="AG19" s="117">
        <v>0</v>
      </c>
      <c r="AH19" s="110"/>
      <c r="AI19" s="117">
        <f t="shared" si="2"/>
        <v>126268</v>
      </c>
      <c r="AJ19" s="117">
        <f t="shared" si="3"/>
        <v>348129.27</v>
      </c>
    </row>
    <row r="20" spans="1:36">
      <c r="A20" s="119" t="s">
        <v>31</v>
      </c>
      <c r="B20" s="110"/>
      <c r="C20" s="120">
        <f t="shared" ref="C20:Q20" si="4">+SUM(C21:C29)</f>
        <v>0</v>
      </c>
      <c r="D20" s="120">
        <f t="shared" si="4"/>
        <v>0</v>
      </c>
      <c r="E20" s="120">
        <f t="shared" si="4"/>
        <v>0</v>
      </c>
      <c r="F20" s="120">
        <f t="shared" si="4"/>
        <v>0</v>
      </c>
      <c r="G20" s="120">
        <f t="shared" si="4"/>
        <v>0</v>
      </c>
      <c r="H20" s="120">
        <f t="shared" si="4"/>
        <v>0</v>
      </c>
      <c r="I20" s="120">
        <f t="shared" si="4"/>
        <v>0</v>
      </c>
      <c r="J20" s="120">
        <f t="shared" si="4"/>
        <v>0</v>
      </c>
      <c r="K20" s="120">
        <f t="shared" si="4"/>
        <v>0</v>
      </c>
      <c r="L20" s="120">
        <f t="shared" si="4"/>
        <v>0</v>
      </c>
      <c r="M20" s="120">
        <f t="shared" si="4"/>
        <v>0</v>
      </c>
      <c r="N20" s="120">
        <f t="shared" si="4"/>
        <v>0</v>
      </c>
      <c r="O20" s="120">
        <f t="shared" si="4"/>
        <v>0</v>
      </c>
      <c r="P20" s="120">
        <f t="shared" si="4"/>
        <v>0</v>
      </c>
      <c r="Q20" s="120">
        <f t="shared" si="4"/>
        <v>0</v>
      </c>
      <c r="R20" s="110"/>
      <c r="S20" s="120">
        <f t="shared" ref="S20:AG20" si="5">+SUM(S21:S29)</f>
        <v>0</v>
      </c>
      <c r="T20" s="120">
        <f t="shared" si="5"/>
        <v>0</v>
      </c>
      <c r="U20" s="120">
        <f t="shared" si="5"/>
        <v>0</v>
      </c>
      <c r="V20" s="120">
        <f t="shared" si="5"/>
        <v>0</v>
      </c>
      <c r="W20" s="120">
        <f t="shared" si="5"/>
        <v>0</v>
      </c>
      <c r="X20" s="120">
        <f t="shared" si="5"/>
        <v>0</v>
      </c>
      <c r="Y20" s="120">
        <f t="shared" si="5"/>
        <v>0</v>
      </c>
      <c r="Z20" s="120">
        <f t="shared" si="5"/>
        <v>0</v>
      </c>
      <c r="AA20" s="120">
        <f t="shared" si="5"/>
        <v>0</v>
      </c>
      <c r="AB20" s="120">
        <f t="shared" si="5"/>
        <v>0</v>
      </c>
      <c r="AC20" s="120">
        <f t="shared" si="5"/>
        <v>0</v>
      </c>
      <c r="AD20" s="120">
        <f t="shared" si="5"/>
        <v>0</v>
      </c>
      <c r="AE20" s="120">
        <f t="shared" si="5"/>
        <v>0</v>
      </c>
      <c r="AF20" s="120">
        <f t="shared" si="5"/>
        <v>0</v>
      </c>
      <c r="AG20" s="120">
        <f t="shared" si="5"/>
        <v>0</v>
      </c>
      <c r="AH20" s="110"/>
      <c r="AI20" s="120">
        <f>+SUM(AI21:AI29)</f>
        <v>0</v>
      </c>
      <c r="AJ20" s="120">
        <f>+SUM(AJ21:AJ29)</f>
        <v>0</v>
      </c>
    </row>
    <row r="21" spans="1:36">
      <c r="A21" s="121" t="s">
        <v>32</v>
      </c>
      <c r="B21" s="116"/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  <c r="O21" s="117">
        <v>0</v>
      </c>
      <c r="P21" s="117">
        <v>0</v>
      </c>
      <c r="Q21" s="117">
        <v>0</v>
      </c>
      <c r="R21" s="116"/>
      <c r="S21" s="117">
        <v>0</v>
      </c>
      <c r="T21" s="117">
        <v>0</v>
      </c>
      <c r="U21" s="117">
        <v>0</v>
      </c>
      <c r="V21" s="117">
        <v>0</v>
      </c>
      <c r="W21" s="117">
        <v>0</v>
      </c>
      <c r="X21" s="117">
        <v>0</v>
      </c>
      <c r="Y21" s="117">
        <v>0</v>
      </c>
      <c r="Z21" s="117">
        <v>0</v>
      </c>
      <c r="AA21" s="117">
        <v>0</v>
      </c>
      <c r="AB21" s="117">
        <v>0</v>
      </c>
      <c r="AC21" s="117">
        <v>0</v>
      </c>
      <c r="AD21" s="117">
        <v>0</v>
      </c>
      <c r="AE21" s="117">
        <v>0</v>
      </c>
      <c r="AF21" s="117">
        <v>0</v>
      </c>
      <c r="AG21" s="117">
        <v>0</v>
      </c>
      <c r="AH21" s="110"/>
      <c r="AI21" s="117">
        <f t="shared" ref="AI21:AI29" si="6">+SUM(R21:AF21)</f>
        <v>0</v>
      </c>
      <c r="AJ21" s="117">
        <f t="shared" ref="AJ21:AJ29" si="7">+SUM(S21:AG21)</f>
        <v>0</v>
      </c>
    </row>
    <row r="22" spans="1:36">
      <c r="A22" s="121" t="s">
        <v>33</v>
      </c>
      <c r="B22" s="116"/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  <c r="O22" s="117">
        <v>0</v>
      </c>
      <c r="P22" s="117">
        <v>0</v>
      </c>
      <c r="Q22" s="117">
        <v>0</v>
      </c>
      <c r="R22" s="116"/>
      <c r="S22" s="117">
        <v>0</v>
      </c>
      <c r="T22" s="117">
        <v>0</v>
      </c>
      <c r="U22" s="117">
        <v>0</v>
      </c>
      <c r="V22" s="117">
        <v>0</v>
      </c>
      <c r="W22" s="117">
        <v>0</v>
      </c>
      <c r="X22" s="117">
        <v>0</v>
      </c>
      <c r="Y22" s="117">
        <v>0</v>
      </c>
      <c r="Z22" s="117">
        <v>0</v>
      </c>
      <c r="AA22" s="117">
        <v>0</v>
      </c>
      <c r="AB22" s="117">
        <v>0</v>
      </c>
      <c r="AC22" s="117">
        <v>0</v>
      </c>
      <c r="AD22" s="117">
        <v>0</v>
      </c>
      <c r="AE22" s="117">
        <v>0</v>
      </c>
      <c r="AF22" s="117">
        <v>0</v>
      </c>
      <c r="AG22" s="117">
        <v>0</v>
      </c>
      <c r="AH22" s="110"/>
      <c r="AI22" s="117">
        <f t="shared" si="6"/>
        <v>0</v>
      </c>
      <c r="AJ22" s="117">
        <f t="shared" si="7"/>
        <v>0</v>
      </c>
    </row>
    <row r="23" spans="1:36">
      <c r="A23" s="121" t="s">
        <v>34</v>
      </c>
      <c r="B23" s="116"/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  <c r="O23" s="117">
        <v>0</v>
      </c>
      <c r="P23" s="117">
        <v>0</v>
      </c>
      <c r="Q23" s="117">
        <v>0</v>
      </c>
      <c r="R23" s="116"/>
      <c r="S23" s="117">
        <v>0</v>
      </c>
      <c r="T23" s="117">
        <v>0</v>
      </c>
      <c r="U23" s="117">
        <v>0</v>
      </c>
      <c r="V23" s="117">
        <v>0</v>
      </c>
      <c r="W23" s="117">
        <v>0</v>
      </c>
      <c r="X23" s="117">
        <v>0</v>
      </c>
      <c r="Y23" s="117">
        <v>0</v>
      </c>
      <c r="Z23" s="117">
        <v>0</v>
      </c>
      <c r="AA23" s="117">
        <v>0</v>
      </c>
      <c r="AB23" s="117">
        <v>0</v>
      </c>
      <c r="AC23" s="117">
        <v>0</v>
      </c>
      <c r="AD23" s="117">
        <v>0</v>
      </c>
      <c r="AE23" s="117">
        <v>0</v>
      </c>
      <c r="AF23" s="117">
        <v>0</v>
      </c>
      <c r="AG23" s="117">
        <v>0</v>
      </c>
      <c r="AH23" s="110"/>
      <c r="AI23" s="117">
        <f t="shared" si="6"/>
        <v>0</v>
      </c>
      <c r="AJ23" s="117">
        <f t="shared" si="7"/>
        <v>0</v>
      </c>
    </row>
    <row r="24" spans="1:36">
      <c r="A24" s="121" t="s">
        <v>35</v>
      </c>
      <c r="B24" s="116"/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  <c r="O24" s="117">
        <v>0</v>
      </c>
      <c r="P24" s="117">
        <v>0</v>
      </c>
      <c r="Q24" s="117">
        <v>0</v>
      </c>
      <c r="R24" s="116"/>
      <c r="S24" s="117">
        <v>0</v>
      </c>
      <c r="T24" s="117">
        <v>0</v>
      </c>
      <c r="U24" s="117">
        <v>0</v>
      </c>
      <c r="V24" s="117">
        <v>0</v>
      </c>
      <c r="W24" s="117">
        <v>0</v>
      </c>
      <c r="X24" s="117">
        <v>0</v>
      </c>
      <c r="Y24" s="117">
        <v>0</v>
      </c>
      <c r="Z24" s="117">
        <v>0</v>
      </c>
      <c r="AA24" s="117">
        <v>0</v>
      </c>
      <c r="AB24" s="117">
        <v>0</v>
      </c>
      <c r="AC24" s="117">
        <v>0</v>
      </c>
      <c r="AD24" s="117">
        <v>0</v>
      </c>
      <c r="AE24" s="117">
        <v>0</v>
      </c>
      <c r="AF24" s="117">
        <v>0</v>
      </c>
      <c r="AG24" s="117">
        <v>0</v>
      </c>
      <c r="AH24" s="110"/>
      <c r="AI24" s="117">
        <f t="shared" si="6"/>
        <v>0</v>
      </c>
      <c r="AJ24" s="117">
        <f t="shared" si="7"/>
        <v>0</v>
      </c>
    </row>
    <row r="25" spans="1:36">
      <c r="A25" s="121" t="s">
        <v>36</v>
      </c>
      <c r="B25" s="116"/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  <c r="O25" s="117">
        <v>0</v>
      </c>
      <c r="P25" s="117">
        <v>0</v>
      </c>
      <c r="Q25" s="117">
        <v>0</v>
      </c>
      <c r="R25" s="116"/>
      <c r="S25" s="117">
        <v>0</v>
      </c>
      <c r="T25" s="117">
        <v>0</v>
      </c>
      <c r="U25" s="117">
        <v>0</v>
      </c>
      <c r="V25" s="117">
        <v>0</v>
      </c>
      <c r="W25" s="117">
        <v>0</v>
      </c>
      <c r="X25" s="117">
        <v>0</v>
      </c>
      <c r="Y25" s="117">
        <v>0</v>
      </c>
      <c r="Z25" s="117">
        <v>0</v>
      </c>
      <c r="AA25" s="117">
        <v>0</v>
      </c>
      <c r="AB25" s="117">
        <v>0</v>
      </c>
      <c r="AC25" s="117">
        <v>0</v>
      </c>
      <c r="AD25" s="117">
        <v>0</v>
      </c>
      <c r="AE25" s="117">
        <v>0</v>
      </c>
      <c r="AF25" s="117">
        <v>0</v>
      </c>
      <c r="AG25" s="117">
        <v>0</v>
      </c>
      <c r="AH25" s="110"/>
      <c r="AI25" s="117">
        <f t="shared" si="6"/>
        <v>0</v>
      </c>
      <c r="AJ25" s="117">
        <f t="shared" si="7"/>
        <v>0</v>
      </c>
    </row>
    <row r="26" spans="1:36">
      <c r="A26" s="121" t="s">
        <v>37</v>
      </c>
      <c r="B26" s="116"/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  <c r="O26" s="117">
        <v>0</v>
      </c>
      <c r="P26" s="117">
        <v>0</v>
      </c>
      <c r="Q26" s="117">
        <v>0</v>
      </c>
      <c r="R26" s="116"/>
      <c r="S26" s="117">
        <v>0</v>
      </c>
      <c r="T26" s="117">
        <v>0</v>
      </c>
      <c r="U26" s="117">
        <v>0</v>
      </c>
      <c r="V26" s="117">
        <v>0</v>
      </c>
      <c r="W26" s="117">
        <v>0</v>
      </c>
      <c r="X26" s="117">
        <v>0</v>
      </c>
      <c r="Y26" s="117">
        <v>0</v>
      </c>
      <c r="Z26" s="117">
        <v>0</v>
      </c>
      <c r="AA26" s="117">
        <v>0</v>
      </c>
      <c r="AB26" s="117">
        <v>0</v>
      </c>
      <c r="AC26" s="117">
        <v>0</v>
      </c>
      <c r="AD26" s="117">
        <v>0</v>
      </c>
      <c r="AE26" s="117">
        <v>0</v>
      </c>
      <c r="AF26" s="117">
        <v>0</v>
      </c>
      <c r="AG26" s="117">
        <v>0</v>
      </c>
      <c r="AH26" s="110"/>
      <c r="AI26" s="117">
        <f t="shared" si="6"/>
        <v>0</v>
      </c>
      <c r="AJ26" s="117">
        <f t="shared" si="7"/>
        <v>0</v>
      </c>
    </row>
    <row r="27" spans="1:36">
      <c r="A27" s="121" t="s">
        <v>38</v>
      </c>
      <c r="B27" s="116"/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  <c r="O27" s="117">
        <v>0</v>
      </c>
      <c r="P27" s="117">
        <v>0</v>
      </c>
      <c r="Q27" s="117">
        <v>0</v>
      </c>
      <c r="R27" s="116"/>
      <c r="S27" s="117">
        <v>0</v>
      </c>
      <c r="T27" s="117">
        <v>0</v>
      </c>
      <c r="U27" s="117">
        <v>0</v>
      </c>
      <c r="V27" s="117">
        <v>0</v>
      </c>
      <c r="W27" s="117">
        <v>0</v>
      </c>
      <c r="X27" s="117">
        <v>0</v>
      </c>
      <c r="Y27" s="117">
        <v>0</v>
      </c>
      <c r="Z27" s="117">
        <v>0</v>
      </c>
      <c r="AA27" s="117">
        <v>0</v>
      </c>
      <c r="AB27" s="117">
        <v>0</v>
      </c>
      <c r="AC27" s="117">
        <v>0</v>
      </c>
      <c r="AD27" s="117">
        <v>0</v>
      </c>
      <c r="AE27" s="117">
        <v>0</v>
      </c>
      <c r="AF27" s="117">
        <v>0</v>
      </c>
      <c r="AG27" s="117">
        <v>0</v>
      </c>
      <c r="AH27" s="110"/>
      <c r="AI27" s="117">
        <f t="shared" si="6"/>
        <v>0</v>
      </c>
      <c r="AJ27" s="117">
        <f t="shared" si="7"/>
        <v>0</v>
      </c>
    </row>
    <row r="28" spans="1:36">
      <c r="A28" s="121" t="s">
        <v>39</v>
      </c>
      <c r="B28" s="116"/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  <c r="O28" s="117">
        <v>0</v>
      </c>
      <c r="P28" s="117">
        <v>0</v>
      </c>
      <c r="Q28" s="117">
        <v>0</v>
      </c>
      <c r="R28" s="116"/>
      <c r="S28" s="117">
        <v>0</v>
      </c>
      <c r="T28" s="117">
        <v>0</v>
      </c>
      <c r="U28" s="117">
        <v>0</v>
      </c>
      <c r="V28" s="117">
        <v>0</v>
      </c>
      <c r="W28" s="117">
        <v>0</v>
      </c>
      <c r="X28" s="117">
        <v>0</v>
      </c>
      <c r="Y28" s="117">
        <v>0</v>
      </c>
      <c r="Z28" s="117">
        <v>0</v>
      </c>
      <c r="AA28" s="117">
        <v>0</v>
      </c>
      <c r="AB28" s="117">
        <v>0</v>
      </c>
      <c r="AC28" s="117">
        <v>0</v>
      </c>
      <c r="AD28" s="117">
        <v>0</v>
      </c>
      <c r="AE28" s="117">
        <v>0</v>
      </c>
      <c r="AF28" s="117">
        <v>0</v>
      </c>
      <c r="AG28" s="117">
        <v>0</v>
      </c>
      <c r="AH28" s="110"/>
      <c r="AI28" s="117">
        <f t="shared" si="6"/>
        <v>0</v>
      </c>
      <c r="AJ28" s="117">
        <f t="shared" si="7"/>
        <v>0</v>
      </c>
    </row>
    <row r="29" spans="1:36">
      <c r="A29" s="121" t="s">
        <v>40</v>
      </c>
      <c r="B29" s="116"/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  <c r="O29" s="117">
        <v>0</v>
      </c>
      <c r="P29" s="117">
        <v>0</v>
      </c>
      <c r="Q29" s="117">
        <v>0</v>
      </c>
      <c r="R29" s="116"/>
      <c r="S29" s="117">
        <v>0</v>
      </c>
      <c r="T29" s="117">
        <v>0</v>
      </c>
      <c r="U29" s="117">
        <v>0</v>
      </c>
      <c r="V29" s="117">
        <v>0</v>
      </c>
      <c r="W29" s="117">
        <v>0</v>
      </c>
      <c r="X29" s="117">
        <v>0</v>
      </c>
      <c r="Y29" s="117">
        <v>0</v>
      </c>
      <c r="Z29" s="117">
        <v>0</v>
      </c>
      <c r="AA29" s="117">
        <v>0</v>
      </c>
      <c r="AB29" s="117">
        <v>0</v>
      </c>
      <c r="AC29" s="117">
        <v>0</v>
      </c>
      <c r="AD29" s="117">
        <v>0</v>
      </c>
      <c r="AE29" s="117">
        <v>0</v>
      </c>
      <c r="AF29" s="117">
        <v>0</v>
      </c>
      <c r="AG29" s="117">
        <v>0</v>
      </c>
      <c r="AH29" s="110"/>
      <c r="AI29" s="117">
        <f t="shared" si="6"/>
        <v>0</v>
      </c>
      <c r="AJ29" s="117">
        <f t="shared" si="7"/>
        <v>0</v>
      </c>
    </row>
    <row r="30" spans="1:36" ht="6" customHeight="1">
      <c r="A30" s="112"/>
      <c r="B30" s="110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0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0"/>
      <c r="AI30" s="112"/>
      <c r="AJ30" s="112"/>
    </row>
    <row r="31" spans="1:36">
      <c r="A31" s="111" t="s">
        <v>41</v>
      </c>
      <c r="B31" s="110"/>
      <c r="C31" s="122">
        <f t="shared" ref="C31:Q31" si="8">+C10+C20</f>
        <v>16261770.890000002</v>
      </c>
      <c r="D31" s="122">
        <f t="shared" si="8"/>
        <v>9457039.8900000006</v>
      </c>
      <c r="E31" s="122">
        <f t="shared" si="8"/>
        <v>10802671.330000002</v>
      </c>
      <c r="F31" s="122">
        <f t="shared" si="8"/>
        <v>857264.24999999988</v>
      </c>
      <c r="G31" s="122">
        <f t="shared" si="8"/>
        <v>0</v>
      </c>
      <c r="H31" s="122">
        <f t="shared" si="8"/>
        <v>5395703.7600000007</v>
      </c>
      <c r="I31" s="122">
        <f t="shared" si="8"/>
        <v>993670.91999999993</v>
      </c>
      <c r="J31" s="122">
        <f t="shared" si="8"/>
        <v>0</v>
      </c>
      <c r="K31" s="122">
        <f t="shared" si="8"/>
        <v>14514609.519999998</v>
      </c>
      <c r="L31" s="122">
        <f t="shared" si="8"/>
        <v>8725242.7600000016</v>
      </c>
      <c r="M31" s="122">
        <f t="shared" si="8"/>
        <v>248838.88999999998</v>
      </c>
      <c r="N31" s="122">
        <f t="shared" si="8"/>
        <v>12057741.359999999</v>
      </c>
      <c r="O31" s="122">
        <f t="shared" si="8"/>
        <v>112937</v>
      </c>
      <c r="P31" s="122">
        <f t="shared" si="8"/>
        <v>2514445.86</v>
      </c>
      <c r="Q31" s="122">
        <f t="shared" si="8"/>
        <v>2222465.69</v>
      </c>
      <c r="R31" s="110"/>
      <c r="S31" s="122">
        <f t="shared" ref="S31:AG31" si="9">+S10+S20</f>
        <v>94962221.13000001</v>
      </c>
      <c r="T31" s="122">
        <f t="shared" si="9"/>
        <v>55997211.829999998</v>
      </c>
      <c r="U31" s="122">
        <f t="shared" si="9"/>
        <v>65848761.93</v>
      </c>
      <c r="V31" s="122">
        <f t="shared" si="9"/>
        <v>5198522.24</v>
      </c>
      <c r="W31" s="122">
        <f t="shared" si="9"/>
        <v>0</v>
      </c>
      <c r="X31" s="122">
        <f t="shared" si="9"/>
        <v>34333619.020000003</v>
      </c>
      <c r="Y31" s="122">
        <f t="shared" si="9"/>
        <v>6014245.25</v>
      </c>
      <c r="Z31" s="122">
        <f t="shared" si="9"/>
        <v>0</v>
      </c>
      <c r="AA31" s="122">
        <f t="shared" si="9"/>
        <v>82296644.320000008</v>
      </c>
      <c r="AB31" s="122">
        <f t="shared" si="9"/>
        <v>51974122.780000001</v>
      </c>
      <c r="AC31" s="122">
        <f t="shared" si="9"/>
        <v>1336692.44</v>
      </c>
      <c r="AD31" s="122">
        <f t="shared" si="9"/>
        <v>49705747.640000001</v>
      </c>
      <c r="AE31" s="122">
        <f t="shared" si="9"/>
        <v>456329</v>
      </c>
      <c r="AF31" s="122">
        <f t="shared" si="9"/>
        <v>14792868.41</v>
      </c>
      <c r="AG31" s="122">
        <f t="shared" si="9"/>
        <v>14235941.75</v>
      </c>
      <c r="AH31" s="110"/>
      <c r="AI31" s="122">
        <f>+AI10+AI20</f>
        <v>84164402.11999999</v>
      </c>
      <c r="AJ31" s="122">
        <f>+AJ10+AJ20</f>
        <v>477152927.74000001</v>
      </c>
    </row>
    <row r="32" spans="1:36" ht="6" customHeight="1">
      <c r="A32" s="112"/>
      <c r="B32" s="110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0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0"/>
      <c r="AI32" s="112"/>
      <c r="AJ32" s="112"/>
    </row>
    <row r="33" spans="1:36">
      <c r="A33" s="111" t="s">
        <v>42</v>
      </c>
      <c r="B33" s="110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0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0"/>
      <c r="AI33" s="112"/>
      <c r="AJ33" s="112"/>
    </row>
    <row r="34" spans="1:36" ht="6" customHeight="1">
      <c r="A34" s="112"/>
      <c r="B34" s="110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0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0"/>
      <c r="AI34" s="112"/>
      <c r="AJ34" s="112"/>
    </row>
    <row r="35" spans="1:36">
      <c r="A35" s="113" t="s">
        <v>21</v>
      </c>
      <c r="B35" s="110"/>
      <c r="C35" s="114">
        <f t="shared" ref="C35:Q35" si="10">+SUM(C36:C44)</f>
        <v>0</v>
      </c>
      <c r="D35" s="114">
        <f t="shared" si="10"/>
        <v>8627.5</v>
      </c>
      <c r="E35" s="114">
        <f t="shared" si="10"/>
        <v>36267.56</v>
      </c>
      <c r="F35" s="114">
        <f t="shared" si="10"/>
        <v>0</v>
      </c>
      <c r="G35" s="114">
        <f t="shared" si="10"/>
        <v>0</v>
      </c>
      <c r="H35" s="114">
        <f t="shared" si="10"/>
        <v>142551.72</v>
      </c>
      <c r="I35" s="114">
        <f t="shared" si="10"/>
        <v>0</v>
      </c>
      <c r="J35" s="114">
        <f t="shared" si="10"/>
        <v>0</v>
      </c>
      <c r="K35" s="114">
        <f t="shared" si="10"/>
        <v>188628.92</v>
      </c>
      <c r="L35" s="114">
        <f t="shared" si="10"/>
        <v>115375.56999999999</v>
      </c>
      <c r="M35" s="114">
        <f t="shared" si="10"/>
        <v>0</v>
      </c>
      <c r="N35" s="114">
        <f t="shared" si="10"/>
        <v>167380.79</v>
      </c>
      <c r="O35" s="114">
        <f t="shared" si="10"/>
        <v>0</v>
      </c>
      <c r="P35" s="114">
        <f t="shared" si="10"/>
        <v>0</v>
      </c>
      <c r="Q35" s="114">
        <f t="shared" si="10"/>
        <v>0</v>
      </c>
      <c r="R35" s="110"/>
      <c r="S35" s="114">
        <f t="shared" ref="S35:AG35" si="11">+SUM(S36:S44)</f>
        <v>203155.78999999998</v>
      </c>
      <c r="T35" s="114">
        <f t="shared" si="11"/>
        <v>70832.42</v>
      </c>
      <c r="U35" s="114">
        <f t="shared" si="11"/>
        <v>179325.4</v>
      </c>
      <c r="V35" s="114">
        <f t="shared" si="11"/>
        <v>9378.9599999999991</v>
      </c>
      <c r="W35" s="114">
        <f t="shared" si="11"/>
        <v>0</v>
      </c>
      <c r="X35" s="114">
        <f t="shared" si="11"/>
        <v>1294687.7200000002</v>
      </c>
      <c r="Y35" s="114">
        <f t="shared" si="11"/>
        <v>0</v>
      </c>
      <c r="Z35" s="114">
        <f t="shared" si="11"/>
        <v>0</v>
      </c>
      <c r="AA35" s="114">
        <f t="shared" si="11"/>
        <v>787572.57000000007</v>
      </c>
      <c r="AB35" s="114">
        <f t="shared" si="11"/>
        <v>129795.56999999999</v>
      </c>
      <c r="AC35" s="114">
        <f t="shared" si="11"/>
        <v>11092.38</v>
      </c>
      <c r="AD35" s="114">
        <f t="shared" si="11"/>
        <v>1560369.1900000002</v>
      </c>
      <c r="AE35" s="114">
        <f t="shared" si="11"/>
        <v>0</v>
      </c>
      <c r="AF35" s="114">
        <f t="shared" si="11"/>
        <v>4466.79</v>
      </c>
      <c r="AG35" s="114">
        <f t="shared" si="11"/>
        <v>0</v>
      </c>
      <c r="AH35" s="110"/>
      <c r="AI35" s="114">
        <f>+SUM(AI36:AI44)</f>
        <v>658832.06000000006</v>
      </c>
      <c r="AJ35" s="114">
        <f>+SUM(AJ36:AJ44)</f>
        <v>4250676.79</v>
      </c>
    </row>
    <row r="36" spans="1:36">
      <c r="A36" s="115" t="s">
        <v>22</v>
      </c>
      <c r="B36" s="116"/>
      <c r="C36" s="117">
        <v>0</v>
      </c>
      <c r="D36" s="117">
        <v>8627.5</v>
      </c>
      <c r="E36" s="117">
        <v>30222.97</v>
      </c>
      <c r="F36" s="117">
        <v>0</v>
      </c>
      <c r="G36" s="117">
        <v>0</v>
      </c>
      <c r="H36" s="117">
        <v>142551.72</v>
      </c>
      <c r="I36" s="117">
        <v>0</v>
      </c>
      <c r="J36" s="117">
        <v>0</v>
      </c>
      <c r="K36" s="117">
        <v>187032.51</v>
      </c>
      <c r="L36" s="117">
        <v>103013.9</v>
      </c>
      <c r="M36" s="117">
        <v>0</v>
      </c>
      <c r="N36" s="117">
        <v>167380.79</v>
      </c>
      <c r="O36" s="117">
        <v>0</v>
      </c>
      <c r="P36" s="117">
        <v>0</v>
      </c>
      <c r="Q36" s="117">
        <v>0</v>
      </c>
      <c r="R36" s="116"/>
      <c r="S36" s="117">
        <v>202866.91999999998</v>
      </c>
      <c r="T36" s="117">
        <v>66490.97</v>
      </c>
      <c r="U36" s="117">
        <v>119466.37</v>
      </c>
      <c r="V36" s="117">
        <v>0</v>
      </c>
      <c r="W36" s="117">
        <v>0</v>
      </c>
      <c r="X36" s="117">
        <v>1290478.6300000001</v>
      </c>
      <c r="Y36" s="117">
        <v>0</v>
      </c>
      <c r="Z36" s="117">
        <v>0</v>
      </c>
      <c r="AA36" s="117">
        <v>777417.77</v>
      </c>
      <c r="AB36" s="117">
        <v>103013.9</v>
      </c>
      <c r="AC36" s="117">
        <v>0</v>
      </c>
      <c r="AD36" s="117">
        <v>1559633.9600000002</v>
      </c>
      <c r="AE36" s="117">
        <v>0</v>
      </c>
      <c r="AF36" s="117">
        <v>4466.79</v>
      </c>
      <c r="AG36" s="117">
        <v>0</v>
      </c>
      <c r="AH36" s="110"/>
      <c r="AI36" s="117">
        <f t="shared" ref="AI36:AI44" si="12">+SUM(C36:Q36)</f>
        <v>638829.39</v>
      </c>
      <c r="AJ36" s="117">
        <f t="shared" ref="AJ36:AJ44" si="13">+SUM(S36:AG36)</f>
        <v>4123835.3100000005</v>
      </c>
    </row>
    <row r="37" spans="1:36">
      <c r="A37" s="115" t="s">
        <v>23</v>
      </c>
      <c r="B37" s="116"/>
      <c r="C37" s="117">
        <v>0</v>
      </c>
      <c r="D37" s="117">
        <v>0</v>
      </c>
      <c r="E37" s="117">
        <v>0</v>
      </c>
      <c r="F37" s="117">
        <v>0</v>
      </c>
      <c r="G37" s="117">
        <v>0</v>
      </c>
      <c r="H37" s="117">
        <v>0</v>
      </c>
      <c r="I37" s="117">
        <v>0</v>
      </c>
      <c r="J37" s="117">
        <v>0</v>
      </c>
      <c r="K37" s="117">
        <v>0</v>
      </c>
      <c r="L37" s="117">
        <v>0</v>
      </c>
      <c r="M37" s="117">
        <v>0</v>
      </c>
      <c r="N37" s="117">
        <v>0</v>
      </c>
      <c r="O37" s="117">
        <v>0</v>
      </c>
      <c r="P37" s="117">
        <v>0</v>
      </c>
      <c r="Q37" s="117">
        <v>0</v>
      </c>
      <c r="R37" s="116"/>
      <c r="S37" s="117">
        <v>0</v>
      </c>
      <c r="T37" s="117">
        <v>0</v>
      </c>
      <c r="U37" s="117">
        <v>0</v>
      </c>
      <c r="V37" s="117">
        <v>0</v>
      </c>
      <c r="W37" s="117">
        <v>0</v>
      </c>
      <c r="X37" s="117">
        <v>0</v>
      </c>
      <c r="Y37" s="117">
        <v>0</v>
      </c>
      <c r="Z37" s="117">
        <v>0</v>
      </c>
      <c r="AA37" s="117">
        <v>0</v>
      </c>
      <c r="AB37" s="117">
        <v>0</v>
      </c>
      <c r="AC37" s="117">
        <v>11092.38</v>
      </c>
      <c r="AD37" s="117">
        <v>0</v>
      </c>
      <c r="AE37" s="117">
        <v>0</v>
      </c>
      <c r="AF37" s="117">
        <v>0</v>
      </c>
      <c r="AG37" s="117">
        <v>0</v>
      </c>
      <c r="AH37" s="110"/>
      <c r="AI37" s="117">
        <f t="shared" si="12"/>
        <v>0</v>
      </c>
      <c r="AJ37" s="117">
        <f t="shared" si="13"/>
        <v>11092.38</v>
      </c>
    </row>
    <row r="38" spans="1:36">
      <c r="A38" s="115" t="s">
        <v>24</v>
      </c>
      <c r="B38" s="116"/>
      <c r="C38" s="117">
        <v>0</v>
      </c>
      <c r="D38" s="117">
        <v>0</v>
      </c>
      <c r="E38" s="117">
        <v>6044.59</v>
      </c>
      <c r="F38" s="117">
        <v>0</v>
      </c>
      <c r="G38" s="117">
        <v>0</v>
      </c>
      <c r="H38" s="117">
        <v>0</v>
      </c>
      <c r="I38" s="117">
        <v>0</v>
      </c>
      <c r="J38" s="117">
        <v>0</v>
      </c>
      <c r="K38" s="117">
        <v>1596.41</v>
      </c>
      <c r="L38" s="117">
        <v>12361.67</v>
      </c>
      <c r="M38" s="117">
        <v>0</v>
      </c>
      <c r="N38" s="117">
        <v>0</v>
      </c>
      <c r="O38" s="117">
        <v>0</v>
      </c>
      <c r="P38" s="117">
        <v>0</v>
      </c>
      <c r="Q38" s="117">
        <v>0</v>
      </c>
      <c r="R38" s="116"/>
      <c r="S38" s="117">
        <v>288.86999999999989</v>
      </c>
      <c r="T38" s="117">
        <v>4341.45</v>
      </c>
      <c r="U38" s="117">
        <v>21170.43</v>
      </c>
      <c r="V38" s="117">
        <v>0</v>
      </c>
      <c r="W38" s="117">
        <v>0</v>
      </c>
      <c r="X38" s="117">
        <v>4209.0899999999992</v>
      </c>
      <c r="Y38" s="117">
        <v>0</v>
      </c>
      <c r="Z38" s="117">
        <v>0</v>
      </c>
      <c r="AA38" s="117">
        <v>10154.799999999999</v>
      </c>
      <c r="AB38" s="117">
        <v>26781.67</v>
      </c>
      <c r="AC38" s="117">
        <v>0</v>
      </c>
      <c r="AD38" s="117">
        <v>735.23</v>
      </c>
      <c r="AE38" s="117">
        <v>0</v>
      </c>
      <c r="AF38" s="117">
        <v>0</v>
      </c>
      <c r="AG38" s="117">
        <v>0</v>
      </c>
      <c r="AH38" s="110"/>
      <c r="AI38" s="117">
        <f t="shared" si="12"/>
        <v>20002.669999999998</v>
      </c>
      <c r="AJ38" s="117">
        <f t="shared" si="13"/>
        <v>67681.539999999994</v>
      </c>
    </row>
    <row r="39" spans="1:36">
      <c r="A39" s="115" t="s">
        <v>25</v>
      </c>
      <c r="B39" s="116"/>
      <c r="C39" s="117">
        <v>0</v>
      </c>
      <c r="D39" s="117">
        <v>0</v>
      </c>
      <c r="E39" s="117">
        <v>0</v>
      </c>
      <c r="F39" s="117">
        <v>0</v>
      </c>
      <c r="G39" s="117">
        <v>0</v>
      </c>
      <c r="H39" s="117">
        <v>0</v>
      </c>
      <c r="I39" s="117">
        <v>0</v>
      </c>
      <c r="J39" s="117">
        <v>0</v>
      </c>
      <c r="K39" s="117">
        <v>0</v>
      </c>
      <c r="L39" s="117">
        <v>0</v>
      </c>
      <c r="M39" s="117">
        <v>0</v>
      </c>
      <c r="N39" s="117">
        <v>0</v>
      </c>
      <c r="O39" s="117">
        <v>0</v>
      </c>
      <c r="P39" s="117">
        <v>0</v>
      </c>
      <c r="Q39" s="117">
        <v>0</v>
      </c>
      <c r="R39" s="116"/>
      <c r="S39" s="117">
        <v>0</v>
      </c>
      <c r="T39" s="117">
        <v>0</v>
      </c>
      <c r="U39" s="117">
        <v>0</v>
      </c>
      <c r="V39" s="117">
        <v>0</v>
      </c>
      <c r="W39" s="117">
        <v>0</v>
      </c>
      <c r="X39" s="117">
        <v>0</v>
      </c>
      <c r="Y39" s="117">
        <v>0</v>
      </c>
      <c r="Z39" s="117">
        <v>0</v>
      </c>
      <c r="AA39" s="117">
        <v>0</v>
      </c>
      <c r="AB39" s="117">
        <v>0</v>
      </c>
      <c r="AC39" s="117">
        <v>0</v>
      </c>
      <c r="AD39" s="117">
        <v>0</v>
      </c>
      <c r="AE39" s="117">
        <v>0</v>
      </c>
      <c r="AF39" s="117">
        <v>0</v>
      </c>
      <c r="AG39" s="117">
        <v>0</v>
      </c>
      <c r="AH39" s="110"/>
      <c r="AI39" s="117">
        <f t="shared" si="12"/>
        <v>0</v>
      </c>
      <c r="AJ39" s="117">
        <f t="shared" si="13"/>
        <v>0</v>
      </c>
    </row>
    <row r="40" spans="1:36">
      <c r="A40" s="115" t="s">
        <v>26</v>
      </c>
      <c r="B40" s="116"/>
      <c r="C40" s="117">
        <v>0</v>
      </c>
      <c r="D40" s="117">
        <v>0</v>
      </c>
      <c r="E40" s="117">
        <v>0</v>
      </c>
      <c r="F40" s="117">
        <v>0</v>
      </c>
      <c r="G40" s="117">
        <v>0</v>
      </c>
      <c r="H40" s="117">
        <v>0</v>
      </c>
      <c r="I40" s="117">
        <v>0</v>
      </c>
      <c r="J40" s="117">
        <v>0</v>
      </c>
      <c r="K40" s="117">
        <v>0</v>
      </c>
      <c r="L40" s="117">
        <v>0</v>
      </c>
      <c r="M40" s="117">
        <v>0</v>
      </c>
      <c r="N40" s="117">
        <v>0</v>
      </c>
      <c r="O40" s="117">
        <v>0</v>
      </c>
      <c r="P40" s="117">
        <v>0</v>
      </c>
      <c r="Q40" s="117">
        <v>0</v>
      </c>
      <c r="R40" s="116"/>
      <c r="S40" s="117">
        <v>0</v>
      </c>
      <c r="T40" s="117">
        <v>0</v>
      </c>
      <c r="U40" s="117">
        <v>0</v>
      </c>
      <c r="V40" s="117">
        <v>0</v>
      </c>
      <c r="W40" s="117">
        <v>0</v>
      </c>
      <c r="X40" s="117">
        <v>0</v>
      </c>
      <c r="Y40" s="117">
        <v>0</v>
      </c>
      <c r="Z40" s="117">
        <v>0</v>
      </c>
      <c r="AA40" s="117">
        <v>0</v>
      </c>
      <c r="AB40" s="117">
        <v>0</v>
      </c>
      <c r="AC40" s="117">
        <v>0</v>
      </c>
      <c r="AD40" s="117">
        <v>0</v>
      </c>
      <c r="AE40" s="117">
        <v>0</v>
      </c>
      <c r="AF40" s="117">
        <v>0</v>
      </c>
      <c r="AG40" s="117">
        <v>0</v>
      </c>
      <c r="AH40" s="110"/>
      <c r="AI40" s="117">
        <f t="shared" si="12"/>
        <v>0</v>
      </c>
      <c r="AJ40" s="117">
        <f t="shared" si="13"/>
        <v>0</v>
      </c>
    </row>
    <row r="41" spans="1:36">
      <c r="A41" s="115" t="s">
        <v>27</v>
      </c>
      <c r="B41" s="116"/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  <c r="O41" s="117">
        <v>0</v>
      </c>
      <c r="P41" s="117">
        <v>0</v>
      </c>
      <c r="Q41" s="117">
        <v>0</v>
      </c>
      <c r="R41" s="116"/>
      <c r="S41" s="117">
        <v>0</v>
      </c>
      <c r="T41" s="117">
        <v>0</v>
      </c>
      <c r="U41" s="117">
        <v>0</v>
      </c>
      <c r="V41" s="117">
        <v>0</v>
      </c>
      <c r="W41" s="117">
        <v>0</v>
      </c>
      <c r="X41" s="117">
        <v>0</v>
      </c>
      <c r="Y41" s="117">
        <v>0</v>
      </c>
      <c r="Z41" s="117">
        <v>0</v>
      </c>
      <c r="AA41" s="117">
        <v>0</v>
      </c>
      <c r="AB41" s="117">
        <v>0</v>
      </c>
      <c r="AC41" s="117">
        <v>0</v>
      </c>
      <c r="AD41" s="117">
        <v>0</v>
      </c>
      <c r="AE41" s="117">
        <v>0</v>
      </c>
      <c r="AF41" s="117">
        <v>0</v>
      </c>
      <c r="AG41" s="117">
        <v>0</v>
      </c>
      <c r="AH41" s="110"/>
      <c r="AI41" s="117">
        <f t="shared" si="12"/>
        <v>0</v>
      </c>
      <c r="AJ41" s="117">
        <f t="shared" si="13"/>
        <v>0</v>
      </c>
    </row>
    <row r="42" spans="1:36">
      <c r="A42" s="115" t="s">
        <v>28</v>
      </c>
      <c r="B42" s="116"/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  <c r="O42" s="117">
        <v>0</v>
      </c>
      <c r="P42" s="117">
        <v>0</v>
      </c>
      <c r="Q42" s="117">
        <v>0</v>
      </c>
      <c r="R42" s="116"/>
      <c r="S42" s="117">
        <v>0</v>
      </c>
      <c r="T42" s="117">
        <v>0</v>
      </c>
      <c r="U42" s="117">
        <v>0</v>
      </c>
      <c r="V42" s="117">
        <v>0</v>
      </c>
      <c r="W42" s="117">
        <v>0</v>
      </c>
      <c r="X42" s="117">
        <v>0</v>
      </c>
      <c r="Y42" s="117">
        <v>0</v>
      </c>
      <c r="Z42" s="117">
        <v>0</v>
      </c>
      <c r="AA42" s="117">
        <v>0</v>
      </c>
      <c r="AB42" s="117">
        <v>0</v>
      </c>
      <c r="AC42" s="117">
        <v>0</v>
      </c>
      <c r="AD42" s="117">
        <v>0</v>
      </c>
      <c r="AE42" s="117">
        <v>0</v>
      </c>
      <c r="AF42" s="117">
        <v>0</v>
      </c>
      <c r="AG42" s="117">
        <v>0</v>
      </c>
      <c r="AH42" s="110"/>
      <c r="AI42" s="117">
        <f t="shared" si="12"/>
        <v>0</v>
      </c>
      <c r="AJ42" s="117">
        <f t="shared" si="13"/>
        <v>0</v>
      </c>
    </row>
    <row r="43" spans="1:36">
      <c r="A43" s="115" t="s">
        <v>29</v>
      </c>
      <c r="B43" s="116"/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  <c r="O43" s="117">
        <v>0</v>
      </c>
      <c r="P43" s="117">
        <v>0</v>
      </c>
      <c r="Q43" s="117">
        <v>0</v>
      </c>
      <c r="R43" s="116"/>
      <c r="S43" s="117">
        <v>0</v>
      </c>
      <c r="T43" s="117">
        <v>0</v>
      </c>
      <c r="U43" s="117">
        <v>38688.6</v>
      </c>
      <c r="V43" s="117">
        <v>9378.9599999999991</v>
      </c>
      <c r="W43" s="117">
        <v>0</v>
      </c>
      <c r="X43" s="117">
        <v>0</v>
      </c>
      <c r="Y43" s="117">
        <v>0</v>
      </c>
      <c r="Z43" s="117">
        <v>0</v>
      </c>
      <c r="AA43" s="117">
        <v>0</v>
      </c>
      <c r="AB43" s="117">
        <v>0</v>
      </c>
      <c r="AC43" s="117">
        <v>0</v>
      </c>
      <c r="AD43" s="117">
        <v>0</v>
      </c>
      <c r="AE43" s="117">
        <v>0</v>
      </c>
      <c r="AF43" s="117">
        <v>0</v>
      </c>
      <c r="AG43" s="117">
        <v>0</v>
      </c>
      <c r="AH43" s="110"/>
      <c r="AI43" s="117">
        <f t="shared" si="12"/>
        <v>0</v>
      </c>
      <c r="AJ43" s="117">
        <f t="shared" si="13"/>
        <v>48067.56</v>
      </c>
    </row>
    <row r="44" spans="1:36">
      <c r="A44" s="118" t="s">
        <v>30</v>
      </c>
      <c r="B44" s="116"/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  <c r="O44" s="117">
        <v>0</v>
      </c>
      <c r="P44" s="117">
        <v>0</v>
      </c>
      <c r="Q44" s="117">
        <v>0</v>
      </c>
      <c r="R44" s="116"/>
      <c r="S44" s="117">
        <v>0</v>
      </c>
      <c r="T44" s="117">
        <v>0</v>
      </c>
      <c r="U44" s="117">
        <v>0</v>
      </c>
      <c r="V44" s="117">
        <v>0</v>
      </c>
      <c r="W44" s="117">
        <v>0</v>
      </c>
      <c r="X44" s="117">
        <v>0</v>
      </c>
      <c r="Y44" s="117">
        <v>0</v>
      </c>
      <c r="Z44" s="117">
        <v>0</v>
      </c>
      <c r="AA44" s="117">
        <v>0</v>
      </c>
      <c r="AB44" s="117">
        <v>0</v>
      </c>
      <c r="AC44" s="117">
        <v>0</v>
      </c>
      <c r="AD44" s="117">
        <v>0</v>
      </c>
      <c r="AE44" s="117">
        <v>0</v>
      </c>
      <c r="AF44" s="117">
        <v>0</v>
      </c>
      <c r="AG44" s="117">
        <v>0</v>
      </c>
      <c r="AH44" s="110"/>
      <c r="AI44" s="117">
        <f t="shared" si="12"/>
        <v>0</v>
      </c>
      <c r="AJ44" s="117">
        <f t="shared" si="13"/>
        <v>0</v>
      </c>
    </row>
    <row r="45" spans="1:36">
      <c r="A45" s="119" t="s">
        <v>31</v>
      </c>
      <c r="B45" s="110"/>
      <c r="C45" s="120">
        <f t="shared" ref="C45:Q45" si="14">+SUM(C46:C54)</f>
        <v>0</v>
      </c>
      <c r="D45" s="120">
        <f t="shared" si="14"/>
        <v>0</v>
      </c>
      <c r="E45" s="120">
        <f t="shared" si="14"/>
        <v>0</v>
      </c>
      <c r="F45" s="120">
        <f t="shared" si="14"/>
        <v>0</v>
      </c>
      <c r="G45" s="120">
        <f t="shared" si="14"/>
        <v>0</v>
      </c>
      <c r="H45" s="120">
        <f t="shared" si="14"/>
        <v>0</v>
      </c>
      <c r="I45" s="120">
        <f t="shared" si="14"/>
        <v>0</v>
      </c>
      <c r="J45" s="120">
        <f t="shared" si="14"/>
        <v>0</v>
      </c>
      <c r="K45" s="120">
        <f t="shared" si="14"/>
        <v>0</v>
      </c>
      <c r="L45" s="120">
        <f t="shared" si="14"/>
        <v>0</v>
      </c>
      <c r="M45" s="120">
        <f t="shared" si="14"/>
        <v>0</v>
      </c>
      <c r="N45" s="120">
        <f t="shared" si="14"/>
        <v>0</v>
      </c>
      <c r="O45" s="120">
        <f t="shared" si="14"/>
        <v>0</v>
      </c>
      <c r="P45" s="120">
        <f t="shared" si="14"/>
        <v>0</v>
      </c>
      <c r="Q45" s="120">
        <f t="shared" si="14"/>
        <v>0</v>
      </c>
      <c r="R45" s="110"/>
      <c r="S45" s="120">
        <f t="shared" ref="S45:AG45" si="15">+SUM(S46:S54)</f>
        <v>0</v>
      </c>
      <c r="T45" s="120">
        <f t="shared" si="15"/>
        <v>0</v>
      </c>
      <c r="U45" s="120">
        <f t="shared" si="15"/>
        <v>0</v>
      </c>
      <c r="V45" s="120">
        <f t="shared" si="15"/>
        <v>0</v>
      </c>
      <c r="W45" s="120">
        <f t="shared" si="15"/>
        <v>0</v>
      </c>
      <c r="X45" s="120">
        <f t="shared" si="15"/>
        <v>0</v>
      </c>
      <c r="Y45" s="120">
        <f t="shared" si="15"/>
        <v>0</v>
      </c>
      <c r="Z45" s="120">
        <f t="shared" si="15"/>
        <v>0</v>
      </c>
      <c r="AA45" s="120">
        <f t="shared" si="15"/>
        <v>0</v>
      </c>
      <c r="AB45" s="120">
        <f t="shared" si="15"/>
        <v>0</v>
      </c>
      <c r="AC45" s="120">
        <f t="shared" si="15"/>
        <v>0</v>
      </c>
      <c r="AD45" s="120">
        <f t="shared" si="15"/>
        <v>0</v>
      </c>
      <c r="AE45" s="120">
        <f t="shared" si="15"/>
        <v>0</v>
      </c>
      <c r="AF45" s="120">
        <f t="shared" si="15"/>
        <v>0</v>
      </c>
      <c r="AG45" s="120">
        <f t="shared" si="15"/>
        <v>0</v>
      </c>
      <c r="AH45" s="110"/>
      <c r="AI45" s="120">
        <f>+SUM(AI46:AI54)</f>
        <v>0</v>
      </c>
      <c r="AJ45" s="120">
        <f>+SUM(AJ46:AJ54)</f>
        <v>0</v>
      </c>
    </row>
    <row r="46" spans="1:36">
      <c r="A46" s="121" t="s">
        <v>32</v>
      </c>
      <c r="B46" s="116"/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  <c r="O46" s="117">
        <v>0</v>
      </c>
      <c r="P46" s="117">
        <v>0</v>
      </c>
      <c r="Q46" s="117">
        <v>0</v>
      </c>
      <c r="R46" s="116"/>
      <c r="S46" s="117">
        <v>0</v>
      </c>
      <c r="T46" s="117">
        <v>0</v>
      </c>
      <c r="U46" s="117">
        <v>0</v>
      </c>
      <c r="V46" s="117">
        <v>0</v>
      </c>
      <c r="W46" s="117">
        <v>0</v>
      </c>
      <c r="X46" s="117">
        <v>0</v>
      </c>
      <c r="Y46" s="117">
        <v>0</v>
      </c>
      <c r="Z46" s="117">
        <v>0</v>
      </c>
      <c r="AA46" s="117">
        <v>0</v>
      </c>
      <c r="AB46" s="117">
        <v>0</v>
      </c>
      <c r="AC46" s="117">
        <v>0</v>
      </c>
      <c r="AD46" s="117">
        <v>0</v>
      </c>
      <c r="AE46" s="117">
        <v>0</v>
      </c>
      <c r="AF46" s="117">
        <v>0</v>
      </c>
      <c r="AG46" s="117">
        <v>0</v>
      </c>
      <c r="AH46" s="110"/>
      <c r="AI46" s="117">
        <f t="shared" ref="AI46:AI54" si="16">+SUM(R46:AF46)</f>
        <v>0</v>
      </c>
      <c r="AJ46" s="117">
        <f t="shared" ref="AJ46:AJ54" si="17">+SUM(S46:AG46)</f>
        <v>0</v>
      </c>
    </row>
    <row r="47" spans="1:36">
      <c r="A47" s="121" t="s">
        <v>33</v>
      </c>
      <c r="B47" s="116"/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  <c r="O47" s="117">
        <v>0</v>
      </c>
      <c r="P47" s="117">
        <v>0</v>
      </c>
      <c r="Q47" s="117">
        <v>0</v>
      </c>
      <c r="R47" s="116"/>
      <c r="S47" s="117">
        <v>0</v>
      </c>
      <c r="T47" s="117">
        <v>0</v>
      </c>
      <c r="U47" s="117">
        <v>0</v>
      </c>
      <c r="V47" s="117">
        <v>0</v>
      </c>
      <c r="W47" s="117">
        <v>0</v>
      </c>
      <c r="X47" s="117">
        <v>0</v>
      </c>
      <c r="Y47" s="117">
        <v>0</v>
      </c>
      <c r="Z47" s="117">
        <v>0</v>
      </c>
      <c r="AA47" s="117">
        <v>0</v>
      </c>
      <c r="AB47" s="117">
        <v>0</v>
      </c>
      <c r="AC47" s="117">
        <v>0</v>
      </c>
      <c r="AD47" s="117">
        <v>0</v>
      </c>
      <c r="AE47" s="117">
        <v>0</v>
      </c>
      <c r="AF47" s="117">
        <v>0</v>
      </c>
      <c r="AG47" s="117">
        <v>0</v>
      </c>
      <c r="AH47" s="110"/>
      <c r="AI47" s="117">
        <f t="shared" si="16"/>
        <v>0</v>
      </c>
      <c r="AJ47" s="117">
        <f t="shared" si="17"/>
        <v>0</v>
      </c>
    </row>
    <row r="48" spans="1:36">
      <c r="A48" s="121" t="s">
        <v>34</v>
      </c>
      <c r="B48" s="116"/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  <c r="O48" s="117">
        <v>0</v>
      </c>
      <c r="P48" s="117">
        <v>0</v>
      </c>
      <c r="Q48" s="117">
        <v>0</v>
      </c>
      <c r="R48" s="116"/>
      <c r="S48" s="117">
        <v>0</v>
      </c>
      <c r="T48" s="117">
        <v>0</v>
      </c>
      <c r="U48" s="117">
        <v>0</v>
      </c>
      <c r="V48" s="117">
        <v>0</v>
      </c>
      <c r="W48" s="117">
        <v>0</v>
      </c>
      <c r="X48" s="117">
        <v>0</v>
      </c>
      <c r="Y48" s="117">
        <v>0</v>
      </c>
      <c r="Z48" s="117">
        <v>0</v>
      </c>
      <c r="AA48" s="117">
        <v>0</v>
      </c>
      <c r="AB48" s="117">
        <v>0</v>
      </c>
      <c r="AC48" s="117">
        <v>0</v>
      </c>
      <c r="AD48" s="117">
        <v>0</v>
      </c>
      <c r="AE48" s="117">
        <v>0</v>
      </c>
      <c r="AF48" s="117">
        <v>0</v>
      </c>
      <c r="AG48" s="117">
        <v>0</v>
      </c>
      <c r="AH48" s="110"/>
      <c r="AI48" s="117">
        <f t="shared" si="16"/>
        <v>0</v>
      </c>
      <c r="AJ48" s="117">
        <f t="shared" si="17"/>
        <v>0</v>
      </c>
    </row>
    <row r="49" spans="1:36">
      <c r="A49" s="121" t="s">
        <v>35</v>
      </c>
      <c r="B49" s="116"/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  <c r="O49" s="117">
        <v>0</v>
      </c>
      <c r="P49" s="117">
        <v>0</v>
      </c>
      <c r="Q49" s="117">
        <v>0</v>
      </c>
      <c r="R49" s="116"/>
      <c r="S49" s="117">
        <v>0</v>
      </c>
      <c r="T49" s="117">
        <v>0</v>
      </c>
      <c r="U49" s="117">
        <v>0</v>
      </c>
      <c r="V49" s="117">
        <v>0</v>
      </c>
      <c r="W49" s="117">
        <v>0</v>
      </c>
      <c r="X49" s="117">
        <v>0</v>
      </c>
      <c r="Y49" s="117">
        <v>0</v>
      </c>
      <c r="Z49" s="117">
        <v>0</v>
      </c>
      <c r="AA49" s="117">
        <v>0</v>
      </c>
      <c r="AB49" s="117">
        <v>0</v>
      </c>
      <c r="AC49" s="117">
        <v>0</v>
      </c>
      <c r="AD49" s="117">
        <v>0</v>
      </c>
      <c r="AE49" s="117">
        <v>0</v>
      </c>
      <c r="AF49" s="117">
        <v>0</v>
      </c>
      <c r="AG49" s="117">
        <v>0</v>
      </c>
      <c r="AH49" s="110"/>
      <c r="AI49" s="117">
        <f t="shared" si="16"/>
        <v>0</v>
      </c>
      <c r="AJ49" s="117">
        <f t="shared" si="17"/>
        <v>0</v>
      </c>
    </row>
    <row r="50" spans="1:36">
      <c r="A50" s="121" t="s">
        <v>36</v>
      </c>
      <c r="B50" s="116"/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  <c r="O50" s="117">
        <v>0</v>
      </c>
      <c r="P50" s="117">
        <v>0</v>
      </c>
      <c r="Q50" s="117">
        <v>0</v>
      </c>
      <c r="R50" s="116"/>
      <c r="S50" s="117">
        <v>0</v>
      </c>
      <c r="T50" s="117">
        <v>0</v>
      </c>
      <c r="U50" s="117">
        <v>0</v>
      </c>
      <c r="V50" s="117">
        <v>0</v>
      </c>
      <c r="W50" s="117">
        <v>0</v>
      </c>
      <c r="X50" s="117">
        <v>0</v>
      </c>
      <c r="Y50" s="117">
        <v>0</v>
      </c>
      <c r="Z50" s="117">
        <v>0</v>
      </c>
      <c r="AA50" s="117">
        <v>0</v>
      </c>
      <c r="AB50" s="117">
        <v>0</v>
      </c>
      <c r="AC50" s="117">
        <v>0</v>
      </c>
      <c r="AD50" s="117">
        <v>0</v>
      </c>
      <c r="AE50" s="117">
        <v>0</v>
      </c>
      <c r="AF50" s="117">
        <v>0</v>
      </c>
      <c r="AG50" s="117">
        <v>0</v>
      </c>
      <c r="AH50" s="110"/>
      <c r="AI50" s="117">
        <f t="shared" si="16"/>
        <v>0</v>
      </c>
      <c r="AJ50" s="117">
        <f t="shared" si="17"/>
        <v>0</v>
      </c>
    </row>
    <row r="51" spans="1:36">
      <c r="A51" s="121" t="s">
        <v>37</v>
      </c>
      <c r="B51" s="116"/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  <c r="O51" s="117">
        <v>0</v>
      </c>
      <c r="P51" s="117">
        <v>0</v>
      </c>
      <c r="Q51" s="117">
        <v>0</v>
      </c>
      <c r="R51" s="116"/>
      <c r="S51" s="117">
        <v>0</v>
      </c>
      <c r="T51" s="117">
        <v>0</v>
      </c>
      <c r="U51" s="117">
        <v>0</v>
      </c>
      <c r="V51" s="117">
        <v>0</v>
      </c>
      <c r="W51" s="117">
        <v>0</v>
      </c>
      <c r="X51" s="117">
        <v>0</v>
      </c>
      <c r="Y51" s="117">
        <v>0</v>
      </c>
      <c r="Z51" s="117">
        <v>0</v>
      </c>
      <c r="AA51" s="117">
        <v>0</v>
      </c>
      <c r="AB51" s="117">
        <v>0</v>
      </c>
      <c r="AC51" s="117">
        <v>0</v>
      </c>
      <c r="AD51" s="117">
        <v>0</v>
      </c>
      <c r="AE51" s="117">
        <v>0</v>
      </c>
      <c r="AF51" s="117">
        <v>0</v>
      </c>
      <c r="AG51" s="117">
        <v>0</v>
      </c>
      <c r="AH51" s="110"/>
      <c r="AI51" s="117">
        <f t="shared" si="16"/>
        <v>0</v>
      </c>
      <c r="AJ51" s="117">
        <f t="shared" si="17"/>
        <v>0</v>
      </c>
    </row>
    <row r="52" spans="1:36">
      <c r="A52" s="121" t="s">
        <v>38</v>
      </c>
      <c r="B52" s="116"/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  <c r="O52" s="117">
        <v>0</v>
      </c>
      <c r="P52" s="117">
        <v>0</v>
      </c>
      <c r="Q52" s="117">
        <v>0</v>
      </c>
      <c r="R52" s="116"/>
      <c r="S52" s="117">
        <v>0</v>
      </c>
      <c r="T52" s="117">
        <v>0</v>
      </c>
      <c r="U52" s="117">
        <v>0</v>
      </c>
      <c r="V52" s="117">
        <v>0</v>
      </c>
      <c r="W52" s="117">
        <v>0</v>
      </c>
      <c r="X52" s="117">
        <v>0</v>
      </c>
      <c r="Y52" s="117">
        <v>0</v>
      </c>
      <c r="Z52" s="117">
        <v>0</v>
      </c>
      <c r="AA52" s="117">
        <v>0</v>
      </c>
      <c r="AB52" s="117">
        <v>0</v>
      </c>
      <c r="AC52" s="117">
        <v>0</v>
      </c>
      <c r="AD52" s="117">
        <v>0</v>
      </c>
      <c r="AE52" s="117">
        <v>0</v>
      </c>
      <c r="AF52" s="117">
        <v>0</v>
      </c>
      <c r="AG52" s="117">
        <v>0</v>
      </c>
      <c r="AH52" s="110"/>
      <c r="AI52" s="117">
        <f t="shared" si="16"/>
        <v>0</v>
      </c>
      <c r="AJ52" s="117">
        <f t="shared" si="17"/>
        <v>0</v>
      </c>
    </row>
    <row r="53" spans="1:36">
      <c r="A53" s="121" t="s">
        <v>39</v>
      </c>
      <c r="B53" s="116"/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  <c r="O53" s="117">
        <v>0</v>
      </c>
      <c r="P53" s="117">
        <v>0</v>
      </c>
      <c r="Q53" s="117">
        <v>0</v>
      </c>
      <c r="R53" s="116"/>
      <c r="S53" s="117">
        <v>0</v>
      </c>
      <c r="T53" s="117">
        <v>0</v>
      </c>
      <c r="U53" s="117">
        <v>0</v>
      </c>
      <c r="V53" s="117">
        <v>0</v>
      </c>
      <c r="W53" s="117">
        <v>0</v>
      </c>
      <c r="X53" s="117">
        <v>0</v>
      </c>
      <c r="Y53" s="117">
        <v>0</v>
      </c>
      <c r="Z53" s="117">
        <v>0</v>
      </c>
      <c r="AA53" s="117">
        <v>0</v>
      </c>
      <c r="AB53" s="117">
        <v>0</v>
      </c>
      <c r="AC53" s="117">
        <v>0</v>
      </c>
      <c r="AD53" s="117">
        <v>0</v>
      </c>
      <c r="AE53" s="117">
        <v>0</v>
      </c>
      <c r="AF53" s="117">
        <v>0</v>
      </c>
      <c r="AG53" s="117">
        <v>0</v>
      </c>
      <c r="AH53" s="110"/>
      <c r="AI53" s="117">
        <f t="shared" si="16"/>
        <v>0</v>
      </c>
      <c r="AJ53" s="117">
        <f t="shared" si="17"/>
        <v>0</v>
      </c>
    </row>
    <row r="54" spans="1:36">
      <c r="A54" s="121" t="s">
        <v>40</v>
      </c>
      <c r="B54" s="116"/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  <c r="O54" s="117">
        <v>0</v>
      </c>
      <c r="P54" s="117">
        <v>0</v>
      </c>
      <c r="Q54" s="117">
        <v>0</v>
      </c>
      <c r="R54" s="116"/>
      <c r="S54" s="117">
        <v>0</v>
      </c>
      <c r="T54" s="117">
        <v>0</v>
      </c>
      <c r="U54" s="117">
        <v>0</v>
      </c>
      <c r="V54" s="117">
        <v>0</v>
      </c>
      <c r="W54" s="117">
        <v>0</v>
      </c>
      <c r="X54" s="117">
        <v>0</v>
      </c>
      <c r="Y54" s="117">
        <v>0</v>
      </c>
      <c r="Z54" s="117">
        <v>0</v>
      </c>
      <c r="AA54" s="117">
        <v>0</v>
      </c>
      <c r="AB54" s="117">
        <v>0</v>
      </c>
      <c r="AC54" s="117">
        <v>0</v>
      </c>
      <c r="AD54" s="117">
        <v>0</v>
      </c>
      <c r="AE54" s="117">
        <v>0</v>
      </c>
      <c r="AF54" s="117">
        <v>0</v>
      </c>
      <c r="AG54" s="117">
        <v>0</v>
      </c>
      <c r="AH54" s="110"/>
      <c r="AI54" s="117">
        <f t="shared" si="16"/>
        <v>0</v>
      </c>
      <c r="AJ54" s="117">
        <f t="shared" si="17"/>
        <v>0</v>
      </c>
    </row>
    <row r="55" spans="1:36" ht="6" customHeight="1">
      <c r="A55" s="112"/>
      <c r="B55" s="110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0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0"/>
      <c r="AI55" s="112"/>
      <c r="AJ55" s="112"/>
    </row>
    <row r="56" spans="1:36">
      <c r="A56" s="111" t="s">
        <v>43</v>
      </c>
      <c r="B56" s="110"/>
      <c r="C56" s="122">
        <f t="shared" ref="C56:Q56" si="18">+C35+C45</f>
        <v>0</v>
      </c>
      <c r="D56" s="122">
        <f t="shared" si="18"/>
        <v>8627.5</v>
      </c>
      <c r="E56" s="122">
        <f t="shared" si="18"/>
        <v>36267.56</v>
      </c>
      <c r="F56" s="122">
        <f t="shared" si="18"/>
        <v>0</v>
      </c>
      <c r="G56" s="122">
        <f t="shared" si="18"/>
        <v>0</v>
      </c>
      <c r="H56" s="122">
        <f t="shared" si="18"/>
        <v>142551.72</v>
      </c>
      <c r="I56" s="122">
        <f t="shared" si="18"/>
        <v>0</v>
      </c>
      <c r="J56" s="122">
        <f t="shared" si="18"/>
        <v>0</v>
      </c>
      <c r="K56" s="122">
        <f t="shared" si="18"/>
        <v>188628.92</v>
      </c>
      <c r="L56" s="122">
        <f t="shared" si="18"/>
        <v>115375.56999999999</v>
      </c>
      <c r="M56" s="122">
        <f t="shared" si="18"/>
        <v>0</v>
      </c>
      <c r="N56" s="122">
        <f t="shared" si="18"/>
        <v>167380.79</v>
      </c>
      <c r="O56" s="122">
        <f t="shared" si="18"/>
        <v>0</v>
      </c>
      <c r="P56" s="122">
        <f t="shared" si="18"/>
        <v>0</v>
      </c>
      <c r="Q56" s="122">
        <f t="shared" si="18"/>
        <v>0</v>
      </c>
      <c r="R56" s="110"/>
      <c r="S56" s="122">
        <f t="shared" ref="S56:AG56" si="19">+S35+S45</f>
        <v>203155.78999999998</v>
      </c>
      <c r="T56" s="122">
        <f t="shared" si="19"/>
        <v>70832.42</v>
      </c>
      <c r="U56" s="122">
        <f t="shared" si="19"/>
        <v>179325.4</v>
      </c>
      <c r="V56" s="122">
        <f t="shared" si="19"/>
        <v>9378.9599999999991</v>
      </c>
      <c r="W56" s="122">
        <f t="shared" si="19"/>
        <v>0</v>
      </c>
      <c r="X56" s="122">
        <f t="shared" si="19"/>
        <v>1294687.7200000002</v>
      </c>
      <c r="Y56" s="122">
        <f t="shared" si="19"/>
        <v>0</v>
      </c>
      <c r="Z56" s="122">
        <f t="shared" si="19"/>
        <v>0</v>
      </c>
      <c r="AA56" s="122">
        <f t="shared" si="19"/>
        <v>787572.57000000007</v>
      </c>
      <c r="AB56" s="122">
        <f t="shared" si="19"/>
        <v>129795.56999999999</v>
      </c>
      <c r="AC56" s="122">
        <f t="shared" si="19"/>
        <v>11092.38</v>
      </c>
      <c r="AD56" s="122">
        <f t="shared" si="19"/>
        <v>1560369.1900000002</v>
      </c>
      <c r="AE56" s="122">
        <f t="shared" si="19"/>
        <v>0</v>
      </c>
      <c r="AF56" s="122">
        <f t="shared" si="19"/>
        <v>4466.79</v>
      </c>
      <c r="AG56" s="122">
        <f t="shared" si="19"/>
        <v>0</v>
      </c>
      <c r="AH56" s="110"/>
      <c r="AI56" s="122">
        <f>+AI35+AI45</f>
        <v>658832.06000000006</v>
      </c>
      <c r="AJ56" s="122">
        <f>+AJ35+AJ45</f>
        <v>4250676.79</v>
      </c>
    </row>
    <row r="57" spans="1:36" ht="6" customHeight="1">
      <c r="A57" s="112"/>
      <c r="B57" s="110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0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0"/>
      <c r="AI57" s="112"/>
      <c r="AJ57" s="112"/>
    </row>
    <row r="58" spans="1:36">
      <c r="A58" s="111" t="s">
        <v>44</v>
      </c>
      <c r="B58" s="110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0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0"/>
      <c r="AI58" s="112"/>
      <c r="AJ58" s="112"/>
    </row>
    <row r="59" spans="1:36" ht="6" customHeight="1">
      <c r="A59" s="112"/>
      <c r="B59" s="110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0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0"/>
      <c r="AI59" s="112"/>
      <c r="AJ59" s="112"/>
    </row>
    <row r="60" spans="1:36">
      <c r="A60" s="113" t="s">
        <v>21</v>
      </c>
      <c r="B60" s="110"/>
      <c r="C60" s="114">
        <f t="shared" ref="C60:Q60" si="20">+SUM(C61:C69)</f>
        <v>7259.24</v>
      </c>
      <c r="D60" s="114">
        <f t="shared" si="20"/>
        <v>0</v>
      </c>
      <c r="E60" s="114">
        <f t="shared" si="20"/>
        <v>0</v>
      </c>
      <c r="F60" s="114">
        <f t="shared" si="20"/>
        <v>0</v>
      </c>
      <c r="G60" s="114">
        <f t="shared" si="20"/>
        <v>0</v>
      </c>
      <c r="H60" s="114">
        <f t="shared" si="20"/>
        <v>0</v>
      </c>
      <c r="I60" s="114">
        <f t="shared" si="20"/>
        <v>0</v>
      </c>
      <c r="J60" s="114">
        <f t="shared" si="20"/>
        <v>0</v>
      </c>
      <c r="K60" s="114">
        <f t="shared" si="20"/>
        <v>0</v>
      </c>
      <c r="L60" s="114">
        <f t="shared" si="20"/>
        <v>0</v>
      </c>
      <c r="M60" s="114">
        <f t="shared" si="20"/>
        <v>0</v>
      </c>
      <c r="N60" s="114">
        <f t="shared" si="20"/>
        <v>980.12</v>
      </c>
      <c r="O60" s="114">
        <f t="shared" si="20"/>
        <v>0</v>
      </c>
      <c r="P60" s="114">
        <f t="shared" si="20"/>
        <v>0</v>
      </c>
      <c r="Q60" s="114">
        <f t="shared" si="20"/>
        <v>0</v>
      </c>
      <c r="R60" s="110"/>
      <c r="S60" s="114">
        <f t="shared" ref="S60:AG60" si="21">+SUM(S61:S69)</f>
        <v>44727.81</v>
      </c>
      <c r="T60" s="114">
        <f t="shared" si="21"/>
        <v>0</v>
      </c>
      <c r="U60" s="114">
        <f t="shared" si="21"/>
        <v>319463.56000000006</v>
      </c>
      <c r="V60" s="114">
        <f t="shared" si="21"/>
        <v>0</v>
      </c>
      <c r="W60" s="114">
        <f t="shared" si="21"/>
        <v>0</v>
      </c>
      <c r="X60" s="114">
        <f t="shared" si="21"/>
        <v>357497.08</v>
      </c>
      <c r="Y60" s="114">
        <f t="shared" si="21"/>
        <v>0</v>
      </c>
      <c r="Z60" s="114">
        <f t="shared" si="21"/>
        <v>0</v>
      </c>
      <c r="AA60" s="114">
        <f t="shared" si="21"/>
        <v>105000</v>
      </c>
      <c r="AB60" s="114">
        <f t="shared" si="21"/>
        <v>271834.05</v>
      </c>
      <c r="AC60" s="114">
        <f t="shared" si="21"/>
        <v>0</v>
      </c>
      <c r="AD60" s="114">
        <f t="shared" si="21"/>
        <v>140640.48000000001</v>
      </c>
      <c r="AE60" s="114">
        <f t="shared" si="21"/>
        <v>0</v>
      </c>
      <c r="AF60" s="114">
        <f t="shared" si="21"/>
        <v>1024.1400000000001</v>
      </c>
      <c r="AG60" s="114">
        <f t="shared" si="21"/>
        <v>0</v>
      </c>
      <c r="AH60" s="110"/>
      <c r="AI60" s="114">
        <f>+SUM(AI61:AI69)</f>
        <v>8239.36</v>
      </c>
      <c r="AJ60" s="114">
        <f>+SUM(AJ61:AJ69)</f>
        <v>1240187.1199999999</v>
      </c>
    </row>
    <row r="61" spans="1:36">
      <c r="A61" s="115" t="s">
        <v>22</v>
      </c>
      <c r="B61" s="116"/>
      <c r="C61" s="117">
        <v>7259.24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816.77</v>
      </c>
      <c r="O61" s="117">
        <v>0</v>
      </c>
      <c r="P61" s="117">
        <v>0</v>
      </c>
      <c r="Q61" s="117">
        <v>0</v>
      </c>
      <c r="R61" s="116"/>
      <c r="S61" s="117">
        <v>38379.979999999996</v>
      </c>
      <c r="T61" s="117">
        <v>0</v>
      </c>
      <c r="U61" s="117">
        <v>277248.48000000004</v>
      </c>
      <c r="V61" s="117">
        <v>0</v>
      </c>
      <c r="W61" s="117">
        <v>0</v>
      </c>
      <c r="X61" s="117">
        <v>303367.56</v>
      </c>
      <c r="Y61" s="117">
        <v>0</v>
      </c>
      <c r="Z61" s="117">
        <v>0</v>
      </c>
      <c r="AA61" s="117">
        <v>105000</v>
      </c>
      <c r="AB61" s="117">
        <v>271834.05</v>
      </c>
      <c r="AC61" s="117">
        <v>0</v>
      </c>
      <c r="AD61" s="117">
        <v>117200.41</v>
      </c>
      <c r="AE61" s="117">
        <v>0</v>
      </c>
      <c r="AF61" s="117">
        <v>0</v>
      </c>
      <c r="AG61" s="117">
        <v>0</v>
      </c>
      <c r="AH61" s="110"/>
      <c r="AI61" s="117">
        <f t="shared" ref="AI61:AI69" si="22">+SUM(C61:Q61)</f>
        <v>8076.01</v>
      </c>
      <c r="AJ61" s="117">
        <f t="shared" ref="AJ61:AJ69" si="23">+SUM(S61:AG61)</f>
        <v>1113030.48</v>
      </c>
    </row>
    <row r="62" spans="1:36">
      <c r="A62" s="115" t="s">
        <v>23</v>
      </c>
      <c r="B62" s="116"/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  <c r="O62" s="117">
        <v>0</v>
      </c>
      <c r="P62" s="117">
        <v>0</v>
      </c>
      <c r="Q62" s="117">
        <v>0</v>
      </c>
      <c r="R62" s="116"/>
      <c r="S62" s="117">
        <v>0</v>
      </c>
      <c r="T62" s="117">
        <v>0</v>
      </c>
      <c r="U62" s="117">
        <v>0</v>
      </c>
      <c r="V62" s="117">
        <v>0</v>
      </c>
      <c r="W62" s="117">
        <v>0</v>
      </c>
      <c r="X62" s="117">
        <v>0</v>
      </c>
      <c r="Y62" s="117">
        <v>0</v>
      </c>
      <c r="Z62" s="117">
        <v>0</v>
      </c>
      <c r="AA62" s="117">
        <v>0</v>
      </c>
      <c r="AB62" s="117">
        <v>0</v>
      </c>
      <c r="AC62" s="117">
        <v>0</v>
      </c>
      <c r="AD62" s="117">
        <v>0</v>
      </c>
      <c r="AE62" s="117">
        <v>0</v>
      </c>
      <c r="AF62" s="117">
        <v>0</v>
      </c>
      <c r="AG62" s="117">
        <v>0</v>
      </c>
      <c r="AH62" s="110"/>
      <c r="AI62" s="117">
        <f t="shared" si="22"/>
        <v>0</v>
      </c>
      <c r="AJ62" s="117">
        <f t="shared" si="23"/>
        <v>0</v>
      </c>
    </row>
    <row r="63" spans="1:36">
      <c r="A63" s="115" t="s">
        <v>24</v>
      </c>
      <c r="B63" s="116"/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163.35</v>
      </c>
      <c r="O63" s="117">
        <v>0</v>
      </c>
      <c r="P63" s="117">
        <v>0</v>
      </c>
      <c r="Q63" s="117">
        <v>0</v>
      </c>
      <c r="R63" s="116"/>
      <c r="S63" s="117">
        <v>6347.83</v>
      </c>
      <c r="T63" s="117">
        <v>0</v>
      </c>
      <c r="U63" s="117">
        <v>42215.08</v>
      </c>
      <c r="V63" s="117">
        <v>0</v>
      </c>
      <c r="W63" s="117">
        <v>0</v>
      </c>
      <c r="X63" s="117">
        <v>54129.52</v>
      </c>
      <c r="Y63" s="117">
        <v>0</v>
      </c>
      <c r="Z63" s="117">
        <v>0</v>
      </c>
      <c r="AA63" s="117">
        <v>0</v>
      </c>
      <c r="AB63" s="117">
        <v>0</v>
      </c>
      <c r="AC63" s="117">
        <v>0</v>
      </c>
      <c r="AD63" s="117">
        <v>23440.07</v>
      </c>
      <c r="AE63" s="117">
        <v>0</v>
      </c>
      <c r="AF63" s="117">
        <v>1024.1400000000001</v>
      </c>
      <c r="AG63" s="117">
        <v>0</v>
      </c>
      <c r="AH63" s="110"/>
      <c r="AI63" s="117">
        <f t="shared" si="22"/>
        <v>163.35</v>
      </c>
      <c r="AJ63" s="117">
        <f t="shared" si="23"/>
        <v>127156.64</v>
      </c>
    </row>
    <row r="64" spans="1:36">
      <c r="A64" s="115" t="s">
        <v>25</v>
      </c>
      <c r="B64" s="116"/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  <c r="O64" s="117">
        <v>0</v>
      </c>
      <c r="P64" s="117">
        <v>0</v>
      </c>
      <c r="Q64" s="117">
        <v>0</v>
      </c>
      <c r="R64" s="116"/>
      <c r="S64" s="117">
        <v>0</v>
      </c>
      <c r="T64" s="117">
        <v>0</v>
      </c>
      <c r="U64" s="117">
        <v>0</v>
      </c>
      <c r="V64" s="117">
        <v>0</v>
      </c>
      <c r="W64" s="117">
        <v>0</v>
      </c>
      <c r="X64" s="117">
        <v>0</v>
      </c>
      <c r="Y64" s="117">
        <v>0</v>
      </c>
      <c r="Z64" s="117">
        <v>0</v>
      </c>
      <c r="AA64" s="117">
        <v>0</v>
      </c>
      <c r="AB64" s="117">
        <v>0</v>
      </c>
      <c r="AC64" s="117">
        <v>0</v>
      </c>
      <c r="AD64" s="117">
        <v>0</v>
      </c>
      <c r="AE64" s="117">
        <v>0</v>
      </c>
      <c r="AF64" s="117">
        <v>0</v>
      </c>
      <c r="AG64" s="117">
        <v>0</v>
      </c>
      <c r="AH64" s="110"/>
      <c r="AI64" s="117">
        <f t="shared" si="22"/>
        <v>0</v>
      </c>
      <c r="AJ64" s="117">
        <f t="shared" si="23"/>
        <v>0</v>
      </c>
    </row>
    <row r="65" spans="1:36">
      <c r="A65" s="115" t="s">
        <v>26</v>
      </c>
      <c r="B65" s="116"/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  <c r="O65" s="117">
        <v>0</v>
      </c>
      <c r="P65" s="117">
        <v>0</v>
      </c>
      <c r="Q65" s="117">
        <v>0</v>
      </c>
      <c r="R65" s="116"/>
      <c r="S65" s="117">
        <v>0</v>
      </c>
      <c r="T65" s="117">
        <v>0</v>
      </c>
      <c r="U65" s="117">
        <v>0</v>
      </c>
      <c r="V65" s="117">
        <v>0</v>
      </c>
      <c r="W65" s="117">
        <v>0</v>
      </c>
      <c r="X65" s="117">
        <v>0</v>
      </c>
      <c r="Y65" s="117">
        <v>0</v>
      </c>
      <c r="Z65" s="117">
        <v>0</v>
      </c>
      <c r="AA65" s="117">
        <v>0</v>
      </c>
      <c r="AB65" s="117">
        <v>0</v>
      </c>
      <c r="AC65" s="117">
        <v>0</v>
      </c>
      <c r="AD65" s="117">
        <v>0</v>
      </c>
      <c r="AE65" s="117">
        <v>0</v>
      </c>
      <c r="AF65" s="117">
        <v>0</v>
      </c>
      <c r="AG65" s="117">
        <v>0</v>
      </c>
      <c r="AH65" s="110"/>
      <c r="AI65" s="117">
        <f t="shared" si="22"/>
        <v>0</v>
      </c>
      <c r="AJ65" s="117">
        <f t="shared" si="23"/>
        <v>0</v>
      </c>
    </row>
    <row r="66" spans="1:36">
      <c r="A66" s="115" t="s">
        <v>27</v>
      </c>
      <c r="B66" s="116"/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6"/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X66" s="117">
        <v>0</v>
      </c>
      <c r="Y66" s="117">
        <v>0</v>
      </c>
      <c r="Z66" s="117">
        <v>0</v>
      </c>
      <c r="AA66" s="117">
        <v>0</v>
      </c>
      <c r="AB66" s="117">
        <v>0</v>
      </c>
      <c r="AC66" s="117">
        <v>0</v>
      </c>
      <c r="AD66" s="117">
        <v>0</v>
      </c>
      <c r="AE66" s="117">
        <v>0</v>
      </c>
      <c r="AF66" s="117">
        <v>0</v>
      </c>
      <c r="AG66" s="117">
        <v>0</v>
      </c>
      <c r="AH66" s="110"/>
      <c r="AI66" s="117">
        <f t="shared" si="22"/>
        <v>0</v>
      </c>
      <c r="AJ66" s="117">
        <f t="shared" si="23"/>
        <v>0</v>
      </c>
    </row>
    <row r="67" spans="1:36">
      <c r="A67" s="115" t="s">
        <v>28</v>
      </c>
      <c r="B67" s="116"/>
      <c r="C67" s="117">
        <v>0</v>
      </c>
      <c r="D67" s="117">
        <v>0</v>
      </c>
      <c r="E67" s="117">
        <v>0</v>
      </c>
      <c r="F67" s="117">
        <v>0</v>
      </c>
      <c r="G67" s="117">
        <v>0</v>
      </c>
      <c r="H67" s="117">
        <v>0</v>
      </c>
      <c r="I67" s="117">
        <v>0</v>
      </c>
      <c r="J67" s="117">
        <v>0</v>
      </c>
      <c r="K67" s="117">
        <v>0</v>
      </c>
      <c r="L67" s="117">
        <v>0</v>
      </c>
      <c r="M67" s="117">
        <v>0</v>
      </c>
      <c r="N67" s="117">
        <v>0</v>
      </c>
      <c r="O67" s="117">
        <v>0</v>
      </c>
      <c r="P67" s="117">
        <v>0</v>
      </c>
      <c r="Q67" s="117">
        <v>0</v>
      </c>
      <c r="R67" s="116"/>
      <c r="S67" s="117">
        <v>0</v>
      </c>
      <c r="T67" s="117">
        <v>0</v>
      </c>
      <c r="U67" s="117">
        <v>0</v>
      </c>
      <c r="V67" s="117">
        <v>0</v>
      </c>
      <c r="W67" s="117">
        <v>0</v>
      </c>
      <c r="X67" s="117">
        <v>0</v>
      </c>
      <c r="Y67" s="117">
        <v>0</v>
      </c>
      <c r="Z67" s="117">
        <v>0</v>
      </c>
      <c r="AA67" s="117">
        <v>0</v>
      </c>
      <c r="AB67" s="117">
        <v>0</v>
      </c>
      <c r="AC67" s="117">
        <v>0</v>
      </c>
      <c r="AD67" s="117">
        <v>0</v>
      </c>
      <c r="AE67" s="117">
        <v>0</v>
      </c>
      <c r="AF67" s="117">
        <v>0</v>
      </c>
      <c r="AG67" s="117">
        <v>0</v>
      </c>
      <c r="AH67" s="110"/>
      <c r="AI67" s="117">
        <f t="shared" si="22"/>
        <v>0</v>
      </c>
      <c r="AJ67" s="117">
        <f t="shared" si="23"/>
        <v>0</v>
      </c>
    </row>
    <row r="68" spans="1:36">
      <c r="A68" s="115" t="s">
        <v>29</v>
      </c>
      <c r="B68" s="116"/>
      <c r="C68" s="117">
        <v>0</v>
      </c>
      <c r="D68" s="117">
        <v>0</v>
      </c>
      <c r="E68" s="117">
        <v>0</v>
      </c>
      <c r="F68" s="117">
        <v>0</v>
      </c>
      <c r="G68" s="117">
        <v>0</v>
      </c>
      <c r="H68" s="117">
        <v>0</v>
      </c>
      <c r="I68" s="117">
        <v>0</v>
      </c>
      <c r="J68" s="117">
        <v>0</v>
      </c>
      <c r="K68" s="117">
        <v>0</v>
      </c>
      <c r="L68" s="117">
        <v>0</v>
      </c>
      <c r="M68" s="117">
        <v>0</v>
      </c>
      <c r="N68" s="117">
        <v>0</v>
      </c>
      <c r="O68" s="117">
        <v>0</v>
      </c>
      <c r="P68" s="117">
        <v>0</v>
      </c>
      <c r="Q68" s="117">
        <v>0</v>
      </c>
      <c r="R68" s="116"/>
      <c r="S68" s="117">
        <v>0</v>
      </c>
      <c r="T68" s="117">
        <v>0</v>
      </c>
      <c r="U68" s="117">
        <v>0</v>
      </c>
      <c r="V68" s="117">
        <v>0</v>
      </c>
      <c r="W68" s="117">
        <v>0</v>
      </c>
      <c r="X68" s="117">
        <v>0</v>
      </c>
      <c r="Y68" s="117">
        <v>0</v>
      </c>
      <c r="Z68" s="117">
        <v>0</v>
      </c>
      <c r="AA68" s="117">
        <v>0</v>
      </c>
      <c r="AB68" s="117">
        <v>0</v>
      </c>
      <c r="AC68" s="117">
        <v>0</v>
      </c>
      <c r="AD68" s="117">
        <v>0</v>
      </c>
      <c r="AE68" s="117">
        <v>0</v>
      </c>
      <c r="AF68" s="117">
        <v>0</v>
      </c>
      <c r="AG68" s="117">
        <v>0</v>
      </c>
      <c r="AH68" s="110"/>
      <c r="AI68" s="117">
        <f t="shared" si="22"/>
        <v>0</v>
      </c>
      <c r="AJ68" s="117">
        <f t="shared" si="23"/>
        <v>0</v>
      </c>
    </row>
    <row r="69" spans="1:36">
      <c r="A69" s="118" t="s">
        <v>30</v>
      </c>
      <c r="B69" s="116"/>
      <c r="C69" s="117">
        <v>0</v>
      </c>
      <c r="D69" s="117">
        <v>0</v>
      </c>
      <c r="E69" s="117">
        <v>0</v>
      </c>
      <c r="F69" s="117">
        <v>0</v>
      </c>
      <c r="G69" s="117">
        <v>0</v>
      </c>
      <c r="H69" s="117">
        <v>0</v>
      </c>
      <c r="I69" s="117">
        <v>0</v>
      </c>
      <c r="J69" s="117">
        <v>0</v>
      </c>
      <c r="K69" s="117">
        <v>0</v>
      </c>
      <c r="L69" s="117">
        <v>0</v>
      </c>
      <c r="M69" s="117">
        <v>0</v>
      </c>
      <c r="N69" s="117">
        <v>0</v>
      </c>
      <c r="O69" s="117">
        <v>0</v>
      </c>
      <c r="P69" s="117">
        <v>0</v>
      </c>
      <c r="Q69" s="117">
        <v>0</v>
      </c>
      <c r="R69" s="116"/>
      <c r="S69" s="117">
        <v>0</v>
      </c>
      <c r="T69" s="117">
        <v>0</v>
      </c>
      <c r="U69" s="117">
        <v>0</v>
      </c>
      <c r="V69" s="117">
        <v>0</v>
      </c>
      <c r="W69" s="117">
        <v>0</v>
      </c>
      <c r="X69" s="117">
        <v>0</v>
      </c>
      <c r="Y69" s="117">
        <v>0</v>
      </c>
      <c r="Z69" s="117">
        <v>0</v>
      </c>
      <c r="AA69" s="117">
        <v>0</v>
      </c>
      <c r="AB69" s="117">
        <v>0</v>
      </c>
      <c r="AC69" s="117">
        <v>0</v>
      </c>
      <c r="AD69" s="117">
        <v>0</v>
      </c>
      <c r="AE69" s="117">
        <v>0</v>
      </c>
      <c r="AF69" s="117">
        <v>0</v>
      </c>
      <c r="AG69" s="117">
        <v>0</v>
      </c>
      <c r="AH69" s="110"/>
      <c r="AI69" s="117">
        <f t="shared" si="22"/>
        <v>0</v>
      </c>
      <c r="AJ69" s="117">
        <f t="shared" si="23"/>
        <v>0</v>
      </c>
    </row>
    <row r="70" spans="1:36">
      <c r="A70" s="119" t="s">
        <v>31</v>
      </c>
      <c r="B70" s="110"/>
      <c r="C70" s="120">
        <f t="shared" ref="C70:Q70" si="24">+SUM(C71:C79)</f>
        <v>0</v>
      </c>
      <c r="D70" s="120">
        <f t="shared" si="24"/>
        <v>0</v>
      </c>
      <c r="E70" s="120">
        <f t="shared" si="24"/>
        <v>0</v>
      </c>
      <c r="F70" s="120">
        <f t="shared" si="24"/>
        <v>0</v>
      </c>
      <c r="G70" s="120">
        <f t="shared" si="24"/>
        <v>0</v>
      </c>
      <c r="H70" s="120">
        <f t="shared" si="24"/>
        <v>0</v>
      </c>
      <c r="I70" s="120">
        <f t="shared" si="24"/>
        <v>0</v>
      </c>
      <c r="J70" s="120">
        <f t="shared" si="24"/>
        <v>0</v>
      </c>
      <c r="K70" s="120">
        <f t="shared" si="24"/>
        <v>0</v>
      </c>
      <c r="L70" s="120">
        <f t="shared" si="24"/>
        <v>0</v>
      </c>
      <c r="M70" s="120">
        <f t="shared" si="24"/>
        <v>0</v>
      </c>
      <c r="N70" s="120">
        <f t="shared" si="24"/>
        <v>0</v>
      </c>
      <c r="O70" s="120">
        <f t="shared" si="24"/>
        <v>0</v>
      </c>
      <c r="P70" s="120">
        <f t="shared" si="24"/>
        <v>0</v>
      </c>
      <c r="Q70" s="120">
        <f t="shared" si="24"/>
        <v>0</v>
      </c>
      <c r="R70" s="110"/>
      <c r="S70" s="120">
        <f t="shared" ref="S70:AG70" si="25">+SUM(S71:S79)</f>
        <v>0</v>
      </c>
      <c r="T70" s="120">
        <f t="shared" si="25"/>
        <v>0</v>
      </c>
      <c r="U70" s="120">
        <f t="shared" si="25"/>
        <v>0</v>
      </c>
      <c r="V70" s="120">
        <f t="shared" si="25"/>
        <v>0</v>
      </c>
      <c r="W70" s="120">
        <f t="shared" si="25"/>
        <v>0</v>
      </c>
      <c r="X70" s="120">
        <f t="shared" si="25"/>
        <v>0</v>
      </c>
      <c r="Y70" s="120">
        <f t="shared" si="25"/>
        <v>0</v>
      </c>
      <c r="Z70" s="120">
        <f t="shared" si="25"/>
        <v>0</v>
      </c>
      <c r="AA70" s="120">
        <f t="shared" si="25"/>
        <v>0</v>
      </c>
      <c r="AB70" s="120">
        <f t="shared" si="25"/>
        <v>0</v>
      </c>
      <c r="AC70" s="120">
        <f t="shared" si="25"/>
        <v>0</v>
      </c>
      <c r="AD70" s="120">
        <f t="shared" si="25"/>
        <v>0</v>
      </c>
      <c r="AE70" s="120">
        <f t="shared" si="25"/>
        <v>0</v>
      </c>
      <c r="AF70" s="120">
        <f t="shared" si="25"/>
        <v>0</v>
      </c>
      <c r="AG70" s="120">
        <f t="shared" si="25"/>
        <v>0</v>
      </c>
      <c r="AH70" s="110"/>
      <c r="AI70" s="120">
        <f>+SUM(AI71:AI79)</f>
        <v>0</v>
      </c>
      <c r="AJ70" s="120">
        <f>+SUM(AJ71:AJ79)</f>
        <v>0</v>
      </c>
    </row>
    <row r="71" spans="1:36">
      <c r="A71" s="121" t="s">
        <v>32</v>
      </c>
      <c r="B71" s="116"/>
      <c r="C71" s="117">
        <v>0</v>
      </c>
      <c r="D71" s="117">
        <v>0</v>
      </c>
      <c r="E71" s="117">
        <v>0</v>
      </c>
      <c r="F71" s="117">
        <v>0</v>
      </c>
      <c r="G71" s="117">
        <v>0</v>
      </c>
      <c r="H71" s="117">
        <v>0</v>
      </c>
      <c r="I71" s="117">
        <v>0</v>
      </c>
      <c r="J71" s="117">
        <v>0</v>
      </c>
      <c r="K71" s="117">
        <v>0</v>
      </c>
      <c r="L71" s="117">
        <v>0</v>
      </c>
      <c r="M71" s="117">
        <v>0</v>
      </c>
      <c r="N71" s="117">
        <v>0</v>
      </c>
      <c r="O71" s="117">
        <v>0</v>
      </c>
      <c r="P71" s="117">
        <v>0</v>
      </c>
      <c r="Q71" s="117">
        <v>0</v>
      </c>
      <c r="R71" s="116"/>
      <c r="S71" s="117">
        <v>0</v>
      </c>
      <c r="T71" s="117">
        <v>0</v>
      </c>
      <c r="U71" s="117">
        <v>0</v>
      </c>
      <c r="V71" s="117">
        <v>0</v>
      </c>
      <c r="W71" s="117">
        <v>0</v>
      </c>
      <c r="X71" s="117">
        <v>0</v>
      </c>
      <c r="Y71" s="117">
        <v>0</v>
      </c>
      <c r="Z71" s="117">
        <v>0</v>
      </c>
      <c r="AA71" s="117">
        <v>0</v>
      </c>
      <c r="AB71" s="117">
        <v>0</v>
      </c>
      <c r="AC71" s="117">
        <v>0</v>
      </c>
      <c r="AD71" s="117">
        <v>0</v>
      </c>
      <c r="AE71" s="117">
        <v>0</v>
      </c>
      <c r="AF71" s="117">
        <v>0</v>
      </c>
      <c r="AG71" s="117">
        <v>0</v>
      </c>
      <c r="AH71" s="110"/>
      <c r="AI71" s="117">
        <f t="shared" ref="AI71:AI79" si="26">+SUM(R71:AF71)</f>
        <v>0</v>
      </c>
      <c r="AJ71" s="117">
        <f t="shared" ref="AJ71:AJ79" si="27">+SUM(S71:AG71)</f>
        <v>0</v>
      </c>
    </row>
    <row r="72" spans="1:36">
      <c r="A72" s="121" t="s">
        <v>33</v>
      </c>
      <c r="B72" s="116"/>
      <c r="C72" s="117">
        <v>0</v>
      </c>
      <c r="D72" s="117">
        <v>0</v>
      </c>
      <c r="E72" s="117">
        <v>0</v>
      </c>
      <c r="F72" s="117">
        <v>0</v>
      </c>
      <c r="G72" s="117">
        <v>0</v>
      </c>
      <c r="H72" s="117">
        <v>0</v>
      </c>
      <c r="I72" s="117">
        <v>0</v>
      </c>
      <c r="J72" s="117">
        <v>0</v>
      </c>
      <c r="K72" s="117">
        <v>0</v>
      </c>
      <c r="L72" s="117">
        <v>0</v>
      </c>
      <c r="M72" s="117">
        <v>0</v>
      </c>
      <c r="N72" s="117">
        <v>0</v>
      </c>
      <c r="O72" s="117">
        <v>0</v>
      </c>
      <c r="P72" s="117">
        <v>0</v>
      </c>
      <c r="Q72" s="117">
        <v>0</v>
      </c>
      <c r="R72" s="116"/>
      <c r="S72" s="117">
        <v>0</v>
      </c>
      <c r="T72" s="117">
        <v>0</v>
      </c>
      <c r="U72" s="117">
        <v>0</v>
      </c>
      <c r="V72" s="117">
        <v>0</v>
      </c>
      <c r="W72" s="117">
        <v>0</v>
      </c>
      <c r="X72" s="117">
        <v>0</v>
      </c>
      <c r="Y72" s="117">
        <v>0</v>
      </c>
      <c r="Z72" s="117">
        <v>0</v>
      </c>
      <c r="AA72" s="117">
        <v>0</v>
      </c>
      <c r="AB72" s="117">
        <v>0</v>
      </c>
      <c r="AC72" s="117">
        <v>0</v>
      </c>
      <c r="AD72" s="117">
        <v>0</v>
      </c>
      <c r="AE72" s="117">
        <v>0</v>
      </c>
      <c r="AF72" s="117">
        <v>0</v>
      </c>
      <c r="AG72" s="117">
        <v>0</v>
      </c>
      <c r="AH72" s="110"/>
      <c r="AI72" s="117">
        <f t="shared" si="26"/>
        <v>0</v>
      </c>
      <c r="AJ72" s="117">
        <f t="shared" si="27"/>
        <v>0</v>
      </c>
    </row>
    <row r="73" spans="1:36">
      <c r="A73" s="121" t="s">
        <v>34</v>
      </c>
      <c r="B73" s="116"/>
      <c r="C73" s="117">
        <v>0</v>
      </c>
      <c r="D73" s="117">
        <v>0</v>
      </c>
      <c r="E73" s="117">
        <v>0</v>
      </c>
      <c r="F73" s="117">
        <v>0</v>
      </c>
      <c r="G73" s="117">
        <v>0</v>
      </c>
      <c r="H73" s="117">
        <v>0</v>
      </c>
      <c r="I73" s="117">
        <v>0</v>
      </c>
      <c r="J73" s="117">
        <v>0</v>
      </c>
      <c r="K73" s="117">
        <v>0</v>
      </c>
      <c r="L73" s="117">
        <v>0</v>
      </c>
      <c r="M73" s="117">
        <v>0</v>
      </c>
      <c r="N73" s="117">
        <v>0</v>
      </c>
      <c r="O73" s="117">
        <v>0</v>
      </c>
      <c r="P73" s="117">
        <v>0</v>
      </c>
      <c r="Q73" s="117">
        <v>0</v>
      </c>
      <c r="R73" s="116"/>
      <c r="S73" s="117">
        <v>0</v>
      </c>
      <c r="T73" s="117">
        <v>0</v>
      </c>
      <c r="U73" s="117">
        <v>0</v>
      </c>
      <c r="V73" s="117">
        <v>0</v>
      </c>
      <c r="W73" s="117">
        <v>0</v>
      </c>
      <c r="X73" s="117">
        <v>0</v>
      </c>
      <c r="Y73" s="117">
        <v>0</v>
      </c>
      <c r="Z73" s="117">
        <v>0</v>
      </c>
      <c r="AA73" s="117">
        <v>0</v>
      </c>
      <c r="AB73" s="117">
        <v>0</v>
      </c>
      <c r="AC73" s="117">
        <v>0</v>
      </c>
      <c r="AD73" s="117">
        <v>0</v>
      </c>
      <c r="AE73" s="117">
        <v>0</v>
      </c>
      <c r="AF73" s="117">
        <v>0</v>
      </c>
      <c r="AG73" s="117">
        <v>0</v>
      </c>
      <c r="AH73" s="110"/>
      <c r="AI73" s="117">
        <f t="shared" si="26"/>
        <v>0</v>
      </c>
      <c r="AJ73" s="117">
        <f t="shared" si="27"/>
        <v>0</v>
      </c>
    </row>
    <row r="74" spans="1:36">
      <c r="A74" s="121" t="s">
        <v>35</v>
      </c>
      <c r="B74" s="116"/>
      <c r="C74" s="117">
        <v>0</v>
      </c>
      <c r="D74" s="117">
        <v>0</v>
      </c>
      <c r="E74" s="117">
        <v>0</v>
      </c>
      <c r="F74" s="117">
        <v>0</v>
      </c>
      <c r="G74" s="117">
        <v>0</v>
      </c>
      <c r="H74" s="117">
        <v>0</v>
      </c>
      <c r="I74" s="117">
        <v>0</v>
      </c>
      <c r="J74" s="117">
        <v>0</v>
      </c>
      <c r="K74" s="117">
        <v>0</v>
      </c>
      <c r="L74" s="117">
        <v>0</v>
      </c>
      <c r="M74" s="117">
        <v>0</v>
      </c>
      <c r="N74" s="117">
        <v>0</v>
      </c>
      <c r="O74" s="117">
        <v>0</v>
      </c>
      <c r="P74" s="117">
        <v>0</v>
      </c>
      <c r="Q74" s="117">
        <v>0</v>
      </c>
      <c r="R74" s="116"/>
      <c r="S74" s="117">
        <v>0</v>
      </c>
      <c r="T74" s="117">
        <v>0</v>
      </c>
      <c r="U74" s="117">
        <v>0</v>
      </c>
      <c r="V74" s="117">
        <v>0</v>
      </c>
      <c r="W74" s="117">
        <v>0</v>
      </c>
      <c r="X74" s="117">
        <v>0</v>
      </c>
      <c r="Y74" s="117">
        <v>0</v>
      </c>
      <c r="Z74" s="117">
        <v>0</v>
      </c>
      <c r="AA74" s="117">
        <v>0</v>
      </c>
      <c r="AB74" s="117">
        <v>0</v>
      </c>
      <c r="AC74" s="117">
        <v>0</v>
      </c>
      <c r="AD74" s="117">
        <v>0</v>
      </c>
      <c r="AE74" s="117">
        <v>0</v>
      </c>
      <c r="AF74" s="117">
        <v>0</v>
      </c>
      <c r="AG74" s="117">
        <v>0</v>
      </c>
      <c r="AH74" s="110"/>
      <c r="AI74" s="117">
        <f t="shared" si="26"/>
        <v>0</v>
      </c>
      <c r="AJ74" s="117">
        <f t="shared" si="27"/>
        <v>0</v>
      </c>
    </row>
    <row r="75" spans="1:36">
      <c r="A75" s="121" t="s">
        <v>36</v>
      </c>
      <c r="B75" s="116"/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  <c r="O75" s="117">
        <v>0</v>
      </c>
      <c r="P75" s="117">
        <v>0</v>
      </c>
      <c r="Q75" s="117">
        <v>0</v>
      </c>
      <c r="R75" s="116"/>
      <c r="S75" s="117">
        <v>0</v>
      </c>
      <c r="T75" s="117">
        <v>0</v>
      </c>
      <c r="U75" s="117">
        <v>0</v>
      </c>
      <c r="V75" s="117">
        <v>0</v>
      </c>
      <c r="W75" s="117">
        <v>0</v>
      </c>
      <c r="X75" s="117">
        <v>0</v>
      </c>
      <c r="Y75" s="117">
        <v>0</v>
      </c>
      <c r="Z75" s="117">
        <v>0</v>
      </c>
      <c r="AA75" s="117">
        <v>0</v>
      </c>
      <c r="AB75" s="117">
        <v>0</v>
      </c>
      <c r="AC75" s="117">
        <v>0</v>
      </c>
      <c r="AD75" s="117">
        <v>0</v>
      </c>
      <c r="AE75" s="117">
        <v>0</v>
      </c>
      <c r="AF75" s="117">
        <v>0</v>
      </c>
      <c r="AG75" s="117">
        <v>0</v>
      </c>
      <c r="AH75" s="110"/>
      <c r="AI75" s="117">
        <f t="shared" si="26"/>
        <v>0</v>
      </c>
      <c r="AJ75" s="117">
        <f t="shared" si="27"/>
        <v>0</v>
      </c>
    </row>
    <row r="76" spans="1:36">
      <c r="A76" s="121" t="s">
        <v>37</v>
      </c>
      <c r="B76" s="116"/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  <c r="O76" s="117">
        <v>0</v>
      </c>
      <c r="P76" s="117">
        <v>0</v>
      </c>
      <c r="Q76" s="117">
        <v>0</v>
      </c>
      <c r="R76" s="116"/>
      <c r="S76" s="117">
        <v>0</v>
      </c>
      <c r="T76" s="117">
        <v>0</v>
      </c>
      <c r="U76" s="117">
        <v>0</v>
      </c>
      <c r="V76" s="117">
        <v>0</v>
      </c>
      <c r="W76" s="117">
        <v>0</v>
      </c>
      <c r="X76" s="117">
        <v>0</v>
      </c>
      <c r="Y76" s="117">
        <v>0</v>
      </c>
      <c r="Z76" s="117">
        <v>0</v>
      </c>
      <c r="AA76" s="117">
        <v>0</v>
      </c>
      <c r="AB76" s="117">
        <v>0</v>
      </c>
      <c r="AC76" s="117">
        <v>0</v>
      </c>
      <c r="AD76" s="117">
        <v>0</v>
      </c>
      <c r="AE76" s="117">
        <v>0</v>
      </c>
      <c r="AF76" s="117">
        <v>0</v>
      </c>
      <c r="AG76" s="117">
        <v>0</v>
      </c>
      <c r="AH76" s="110"/>
      <c r="AI76" s="117">
        <f t="shared" si="26"/>
        <v>0</v>
      </c>
      <c r="AJ76" s="117">
        <f t="shared" si="27"/>
        <v>0</v>
      </c>
    </row>
    <row r="77" spans="1:36">
      <c r="A77" s="121" t="s">
        <v>38</v>
      </c>
      <c r="B77" s="116"/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  <c r="O77" s="117">
        <v>0</v>
      </c>
      <c r="P77" s="117">
        <v>0</v>
      </c>
      <c r="Q77" s="117">
        <v>0</v>
      </c>
      <c r="R77" s="116"/>
      <c r="S77" s="117">
        <v>0</v>
      </c>
      <c r="T77" s="117">
        <v>0</v>
      </c>
      <c r="U77" s="117">
        <v>0</v>
      </c>
      <c r="V77" s="117">
        <v>0</v>
      </c>
      <c r="W77" s="117">
        <v>0</v>
      </c>
      <c r="X77" s="117">
        <v>0</v>
      </c>
      <c r="Y77" s="117">
        <v>0</v>
      </c>
      <c r="Z77" s="117">
        <v>0</v>
      </c>
      <c r="AA77" s="117">
        <v>0</v>
      </c>
      <c r="AB77" s="117">
        <v>0</v>
      </c>
      <c r="AC77" s="117">
        <v>0</v>
      </c>
      <c r="AD77" s="117">
        <v>0</v>
      </c>
      <c r="AE77" s="117">
        <v>0</v>
      </c>
      <c r="AF77" s="117">
        <v>0</v>
      </c>
      <c r="AG77" s="117">
        <v>0</v>
      </c>
      <c r="AH77" s="110"/>
      <c r="AI77" s="117">
        <f t="shared" si="26"/>
        <v>0</v>
      </c>
      <c r="AJ77" s="117">
        <f t="shared" si="27"/>
        <v>0</v>
      </c>
    </row>
    <row r="78" spans="1:36">
      <c r="A78" s="121" t="s">
        <v>39</v>
      </c>
      <c r="B78" s="116"/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  <c r="O78" s="117">
        <v>0</v>
      </c>
      <c r="P78" s="117">
        <v>0</v>
      </c>
      <c r="Q78" s="117">
        <v>0</v>
      </c>
      <c r="R78" s="116"/>
      <c r="S78" s="117">
        <v>0</v>
      </c>
      <c r="T78" s="117">
        <v>0</v>
      </c>
      <c r="U78" s="117">
        <v>0</v>
      </c>
      <c r="V78" s="117">
        <v>0</v>
      </c>
      <c r="W78" s="117">
        <v>0</v>
      </c>
      <c r="X78" s="117">
        <v>0</v>
      </c>
      <c r="Y78" s="117">
        <v>0</v>
      </c>
      <c r="Z78" s="117">
        <v>0</v>
      </c>
      <c r="AA78" s="117">
        <v>0</v>
      </c>
      <c r="AB78" s="117">
        <v>0</v>
      </c>
      <c r="AC78" s="117">
        <v>0</v>
      </c>
      <c r="AD78" s="117">
        <v>0</v>
      </c>
      <c r="AE78" s="117">
        <v>0</v>
      </c>
      <c r="AF78" s="117">
        <v>0</v>
      </c>
      <c r="AG78" s="117">
        <v>0</v>
      </c>
      <c r="AH78" s="110"/>
      <c r="AI78" s="117">
        <f t="shared" si="26"/>
        <v>0</v>
      </c>
      <c r="AJ78" s="117">
        <f t="shared" si="27"/>
        <v>0</v>
      </c>
    </row>
    <row r="79" spans="1:36">
      <c r="A79" s="121" t="s">
        <v>40</v>
      </c>
      <c r="B79" s="116"/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  <c r="O79" s="117">
        <v>0</v>
      </c>
      <c r="P79" s="117">
        <v>0</v>
      </c>
      <c r="Q79" s="117">
        <v>0</v>
      </c>
      <c r="R79" s="116"/>
      <c r="S79" s="117">
        <v>0</v>
      </c>
      <c r="T79" s="117">
        <v>0</v>
      </c>
      <c r="U79" s="117">
        <v>0</v>
      </c>
      <c r="V79" s="117">
        <v>0</v>
      </c>
      <c r="W79" s="117">
        <v>0</v>
      </c>
      <c r="X79" s="117">
        <v>0</v>
      </c>
      <c r="Y79" s="117">
        <v>0</v>
      </c>
      <c r="Z79" s="117">
        <v>0</v>
      </c>
      <c r="AA79" s="117">
        <v>0</v>
      </c>
      <c r="AB79" s="117">
        <v>0</v>
      </c>
      <c r="AC79" s="117">
        <v>0</v>
      </c>
      <c r="AD79" s="117">
        <v>0</v>
      </c>
      <c r="AE79" s="117">
        <v>0</v>
      </c>
      <c r="AF79" s="117">
        <v>0</v>
      </c>
      <c r="AG79" s="117">
        <v>0</v>
      </c>
      <c r="AH79" s="110"/>
      <c r="AI79" s="117">
        <f t="shared" si="26"/>
        <v>0</v>
      </c>
      <c r="AJ79" s="117">
        <f t="shared" si="27"/>
        <v>0</v>
      </c>
    </row>
    <row r="80" spans="1:36" ht="6" customHeight="1">
      <c r="A80" s="112"/>
      <c r="B80" s="110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0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0"/>
      <c r="AI80" s="112"/>
      <c r="AJ80" s="112"/>
    </row>
    <row r="81" spans="1:36">
      <c r="A81" s="111" t="s">
        <v>45</v>
      </c>
      <c r="B81" s="110"/>
      <c r="C81" s="122">
        <f t="shared" ref="C81:Q81" si="28">+C60+C70</f>
        <v>7259.24</v>
      </c>
      <c r="D81" s="122">
        <f t="shared" si="28"/>
        <v>0</v>
      </c>
      <c r="E81" s="122">
        <f t="shared" si="28"/>
        <v>0</v>
      </c>
      <c r="F81" s="122">
        <f t="shared" si="28"/>
        <v>0</v>
      </c>
      <c r="G81" s="122">
        <f t="shared" si="28"/>
        <v>0</v>
      </c>
      <c r="H81" s="122">
        <f t="shared" si="28"/>
        <v>0</v>
      </c>
      <c r="I81" s="122">
        <f t="shared" si="28"/>
        <v>0</v>
      </c>
      <c r="J81" s="122">
        <f t="shared" si="28"/>
        <v>0</v>
      </c>
      <c r="K81" s="122">
        <f t="shared" si="28"/>
        <v>0</v>
      </c>
      <c r="L81" s="122">
        <f t="shared" si="28"/>
        <v>0</v>
      </c>
      <c r="M81" s="122">
        <f t="shared" si="28"/>
        <v>0</v>
      </c>
      <c r="N81" s="122">
        <f t="shared" si="28"/>
        <v>980.12</v>
      </c>
      <c r="O81" s="122">
        <f t="shared" si="28"/>
        <v>0</v>
      </c>
      <c r="P81" s="122">
        <f t="shared" si="28"/>
        <v>0</v>
      </c>
      <c r="Q81" s="122">
        <f t="shared" si="28"/>
        <v>0</v>
      </c>
      <c r="R81" s="110"/>
      <c r="S81" s="122">
        <f t="shared" ref="S81:AG81" si="29">+S60+S70</f>
        <v>44727.81</v>
      </c>
      <c r="T81" s="122">
        <f t="shared" si="29"/>
        <v>0</v>
      </c>
      <c r="U81" s="122">
        <f t="shared" si="29"/>
        <v>319463.56000000006</v>
      </c>
      <c r="V81" s="122">
        <f t="shared" si="29"/>
        <v>0</v>
      </c>
      <c r="W81" s="122">
        <f t="shared" si="29"/>
        <v>0</v>
      </c>
      <c r="X81" s="122">
        <f t="shared" si="29"/>
        <v>357497.08</v>
      </c>
      <c r="Y81" s="122">
        <f t="shared" si="29"/>
        <v>0</v>
      </c>
      <c r="Z81" s="122">
        <f t="shared" si="29"/>
        <v>0</v>
      </c>
      <c r="AA81" s="122">
        <f t="shared" si="29"/>
        <v>105000</v>
      </c>
      <c r="AB81" s="122">
        <f t="shared" si="29"/>
        <v>271834.05</v>
      </c>
      <c r="AC81" s="122">
        <f t="shared" si="29"/>
        <v>0</v>
      </c>
      <c r="AD81" s="122">
        <f t="shared" si="29"/>
        <v>140640.48000000001</v>
      </c>
      <c r="AE81" s="122">
        <f t="shared" si="29"/>
        <v>0</v>
      </c>
      <c r="AF81" s="122">
        <f t="shared" si="29"/>
        <v>1024.1400000000001</v>
      </c>
      <c r="AG81" s="122">
        <f t="shared" si="29"/>
        <v>0</v>
      </c>
      <c r="AH81" s="110"/>
      <c r="AI81" s="122">
        <f>+AI60+AI70</f>
        <v>8239.36</v>
      </c>
      <c r="AJ81" s="122">
        <f>+AJ60+AJ70</f>
        <v>1240187.1199999999</v>
      </c>
    </row>
    <row r="82" spans="1:36" ht="6" customHeight="1">
      <c r="A82" s="112"/>
      <c r="B82" s="110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0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0"/>
      <c r="AI82" s="112"/>
      <c r="AJ82" s="112"/>
    </row>
    <row r="83" spans="1:36">
      <c r="A83" s="111" t="s">
        <v>46</v>
      </c>
      <c r="B83" s="110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0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0"/>
      <c r="AI83" s="112"/>
      <c r="AJ83" s="112"/>
    </row>
    <row r="84" spans="1:36" ht="6" customHeight="1">
      <c r="A84" s="112"/>
      <c r="B84" s="110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0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0"/>
      <c r="AI84" s="112"/>
      <c r="AJ84" s="112"/>
    </row>
    <row r="85" spans="1:36">
      <c r="A85" s="113" t="s">
        <v>21</v>
      </c>
      <c r="B85" s="110"/>
      <c r="C85" s="114">
        <f t="shared" ref="C85:Q85" si="30">+SUM(C86:C94)</f>
        <v>16254511.650000002</v>
      </c>
      <c r="D85" s="114">
        <f t="shared" si="30"/>
        <v>9448412.3900000006</v>
      </c>
      <c r="E85" s="114">
        <f t="shared" si="30"/>
        <v>10766403.770000001</v>
      </c>
      <c r="F85" s="114">
        <f t="shared" si="30"/>
        <v>857264.24999999988</v>
      </c>
      <c r="G85" s="114">
        <f t="shared" si="30"/>
        <v>0</v>
      </c>
      <c r="H85" s="114">
        <f t="shared" si="30"/>
        <v>5253152.04</v>
      </c>
      <c r="I85" s="114">
        <f t="shared" si="30"/>
        <v>993670.91999999993</v>
      </c>
      <c r="J85" s="114">
        <f t="shared" si="30"/>
        <v>0</v>
      </c>
      <c r="K85" s="114">
        <f t="shared" si="30"/>
        <v>14325980.599999998</v>
      </c>
      <c r="L85" s="114">
        <f t="shared" si="30"/>
        <v>8609867.1900000013</v>
      </c>
      <c r="M85" s="114">
        <f t="shared" si="30"/>
        <v>248838.88999999998</v>
      </c>
      <c r="N85" s="114">
        <f t="shared" si="30"/>
        <v>11889380.450000001</v>
      </c>
      <c r="O85" s="114">
        <f t="shared" si="30"/>
        <v>112937</v>
      </c>
      <c r="P85" s="114">
        <f t="shared" si="30"/>
        <v>2514445.86</v>
      </c>
      <c r="Q85" s="114">
        <f t="shared" si="30"/>
        <v>2222465.69</v>
      </c>
      <c r="R85" s="110"/>
      <c r="S85" s="114">
        <f t="shared" ref="S85:AG85" si="31">+SUM(S86:S94)</f>
        <v>94714337.530000016</v>
      </c>
      <c r="T85" s="114">
        <f t="shared" si="31"/>
        <v>55926379.409999996</v>
      </c>
      <c r="U85" s="114">
        <f t="shared" si="31"/>
        <v>65349972.970000006</v>
      </c>
      <c r="V85" s="114">
        <f t="shared" si="31"/>
        <v>5189143.28</v>
      </c>
      <c r="W85" s="114">
        <f t="shared" si="31"/>
        <v>0</v>
      </c>
      <c r="X85" s="114">
        <f t="shared" si="31"/>
        <v>32681434.220000006</v>
      </c>
      <c r="Y85" s="114">
        <f t="shared" si="31"/>
        <v>6014245.25</v>
      </c>
      <c r="Z85" s="114">
        <f t="shared" si="31"/>
        <v>0</v>
      </c>
      <c r="AA85" s="114">
        <f t="shared" si="31"/>
        <v>81404071.749999985</v>
      </c>
      <c r="AB85" s="114">
        <f t="shared" si="31"/>
        <v>51572493.160000004</v>
      </c>
      <c r="AC85" s="114">
        <f t="shared" si="31"/>
        <v>1325600.06</v>
      </c>
      <c r="AD85" s="114">
        <f t="shared" si="31"/>
        <v>48004737.969999999</v>
      </c>
      <c r="AE85" s="114">
        <f t="shared" si="31"/>
        <v>456329</v>
      </c>
      <c r="AF85" s="114">
        <f t="shared" si="31"/>
        <v>14787377.480000002</v>
      </c>
      <c r="AG85" s="114">
        <f t="shared" si="31"/>
        <v>14235941.75</v>
      </c>
      <c r="AH85" s="110"/>
      <c r="AI85" s="114">
        <f>+SUM(AI86:AI94)</f>
        <v>83497330.700000003</v>
      </c>
      <c r="AJ85" s="114">
        <f>+SUM(AJ86:AJ94)</f>
        <v>471662063.82999998</v>
      </c>
    </row>
    <row r="86" spans="1:36">
      <c r="A86" s="115" t="s">
        <v>22</v>
      </c>
      <c r="B86" s="116"/>
      <c r="C86" s="117">
        <f t="shared" ref="C86:Q86" si="32">+C11-C36-C61</f>
        <v>10617700.680000002</v>
      </c>
      <c r="D86" s="117">
        <f t="shared" si="32"/>
        <v>6494103.8399999999</v>
      </c>
      <c r="E86" s="117">
        <f t="shared" si="32"/>
        <v>8161174.2100000018</v>
      </c>
      <c r="F86" s="117">
        <f t="shared" si="32"/>
        <v>735279.23</v>
      </c>
      <c r="G86" s="117">
        <f t="shared" si="32"/>
        <v>0</v>
      </c>
      <c r="H86" s="117">
        <f t="shared" si="32"/>
        <v>4080692.19</v>
      </c>
      <c r="I86" s="117">
        <f t="shared" si="32"/>
        <v>872047.27999999991</v>
      </c>
      <c r="J86" s="117">
        <f t="shared" si="32"/>
        <v>0</v>
      </c>
      <c r="K86" s="117">
        <f t="shared" si="32"/>
        <v>7423571.1599999983</v>
      </c>
      <c r="L86" s="117">
        <f t="shared" si="32"/>
        <v>7153003.1699999999</v>
      </c>
      <c r="M86" s="117">
        <f t="shared" si="32"/>
        <v>166822.76999999999</v>
      </c>
      <c r="N86" s="117">
        <f t="shared" si="32"/>
        <v>9474827.6100000013</v>
      </c>
      <c r="O86" s="117">
        <f t="shared" si="32"/>
        <v>0</v>
      </c>
      <c r="P86" s="117">
        <f t="shared" si="32"/>
        <v>1978265.41</v>
      </c>
      <c r="Q86" s="117">
        <f t="shared" si="32"/>
        <v>1610604.7999999998</v>
      </c>
      <c r="R86" s="116"/>
      <c r="S86" s="117">
        <f t="shared" ref="S86:AG86" si="33">+S11-S36-S61</f>
        <v>62766921.520000003</v>
      </c>
      <c r="T86" s="117">
        <f t="shared" si="33"/>
        <v>39182854.050000004</v>
      </c>
      <c r="U86" s="117">
        <f t="shared" si="33"/>
        <v>49868384.780000009</v>
      </c>
      <c r="V86" s="117">
        <f t="shared" si="33"/>
        <v>4411601.74</v>
      </c>
      <c r="W86" s="117">
        <f t="shared" si="33"/>
        <v>0</v>
      </c>
      <c r="X86" s="117">
        <f t="shared" si="33"/>
        <v>25273517.440000005</v>
      </c>
      <c r="Y86" s="117">
        <f t="shared" si="33"/>
        <v>5237999.16</v>
      </c>
      <c r="Z86" s="117">
        <f t="shared" si="33"/>
        <v>0</v>
      </c>
      <c r="AA86" s="117">
        <f t="shared" si="33"/>
        <v>41681099.499999993</v>
      </c>
      <c r="AB86" s="117">
        <f t="shared" si="33"/>
        <v>42848141.270000003</v>
      </c>
      <c r="AC86" s="117">
        <f t="shared" si="33"/>
        <v>994996.91</v>
      </c>
      <c r="AD86" s="117">
        <f t="shared" si="33"/>
        <v>34586199.780000001</v>
      </c>
      <c r="AE86" s="117">
        <f t="shared" si="33"/>
        <v>0</v>
      </c>
      <c r="AF86" s="117">
        <f t="shared" si="33"/>
        <v>11787465.390000001</v>
      </c>
      <c r="AG86" s="117">
        <f t="shared" si="33"/>
        <v>9658098.9800000004</v>
      </c>
      <c r="AH86" s="110"/>
      <c r="AI86" s="117">
        <f t="shared" ref="AI86:AJ94" si="34">+AI11-AI36-AI61</f>
        <v>58768092.350000001</v>
      </c>
      <c r="AJ86" s="117">
        <f t="shared" si="34"/>
        <v>328297280.52000004</v>
      </c>
    </row>
    <row r="87" spans="1:36">
      <c r="A87" s="115" t="s">
        <v>23</v>
      </c>
      <c r="B87" s="116"/>
      <c r="C87" s="117">
        <f t="shared" ref="C87:P87" si="35">+C12-C37-C62</f>
        <v>1096856.07</v>
      </c>
      <c r="D87" s="117">
        <f t="shared" si="35"/>
        <v>354412.68</v>
      </c>
      <c r="E87" s="117">
        <f t="shared" si="35"/>
        <v>154073.93</v>
      </c>
      <c r="F87" s="117">
        <f t="shared" si="35"/>
        <v>30687.47</v>
      </c>
      <c r="G87" s="117">
        <f t="shared" si="35"/>
        <v>0</v>
      </c>
      <c r="H87" s="117">
        <f t="shared" si="35"/>
        <v>29414.38</v>
      </c>
      <c r="I87" s="117">
        <f t="shared" si="35"/>
        <v>21969.119999999999</v>
      </c>
      <c r="J87" s="117">
        <f t="shared" si="35"/>
        <v>0</v>
      </c>
      <c r="K87" s="117">
        <f t="shared" si="35"/>
        <v>3084110.2899999996</v>
      </c>
      <c r="L87" s="117">
        <f t="shared" si="35"/>
        <v>386300.98</v>
      </c>
      <c r="M87" s="117">
        <f t="shared" si="35"/>
        <v>65333.84</v>
      </c>
      <c r="N87" s="117">
        <f t="shared" si="35"/>
        <v>472988.08999999997</v>
      </c>
      <c r="O87" s="117">
        <f t="shared" si="35"/>
        <v>0</v>
      </c>
      <c r="P87" s="117">
        <f t="shared" si="35"/>
        <v>56468.4</v>
      </c>
      <c r="Q87" s="117">
        <f t="shared" ref="Q87:Q94" si="36">+Q12-Q37-Q62</f>
        <v>352526.19</v>
      </c>
      <c r="R87" s="116"/>
      <c r="S87" s="117">
        <f t="shared" ref="S87:AG87" si="37">+S12-S37-S62</f>
        <v>5936802.0099999998</v>
      </c>
      <c r="T87" s="117">
        <f t="shared" si="37"/>
        <v>2149334.69</v>
      </c>
      <c r="U87" s="117">
        <f t="shared" si="37"/>
        <v>1601322.0799999998</v>
      </c>
      <c r="V87" s="117">
        <f t="shared" si="37"/>
        <v>237997.13</v>
      </c>
      <c r="W87" s="117">
        <f t="shared" si="37"/>
        <v>0</v>
      </c>
      <c r="X87" s="117">
        <f t="shared" si="37"/>
        <v>457853.33</v>
      </c>
      <c r="Y87" s="117">
        <f t="shared" si="37"/>
        <v>184504.06</v>
      </c>
      <c r="Z87" s="117">
        <f t="shared" si="37"/>
        <v>0</v>
      </c>
      <c r="AA87" s="117">
        <f t="shared" si="37"/>
        <v>19593343.73</v>
      </c>
      <c r="AB87" s="117">
        <f t="shared" si="37"/>
        <v>2316883.9699999997</v>
      </c>
      <c r="AC87" s="117">
        <f t="shared" si="37"/>
        <v>231103.44</v>
      </c>
      <c r="AD87" s="117">
        <f t="shared" si="37"/>
        <v>2679393.04</v>
      </c>
      <c r="AE87" s="117">
        <f t="shared" si="37"/>
        <v>0</v>
      </c>
      <c r="AF87" s="117">
        <f t="shared" si="37"/>
        <v>342695.48000000004</v>
      </c>
      <c r="AG87" s="117">
        <f t="shared" si="37"/>
        <v>2955235.58</v>
      </c>
      <c r="AH87" s="110"/>
      <c r="AI87" s="117">
        <f t="shared" si="34"/>
        <v>6105141.4400000004</v>
      </c>
      <c r="AJ87" s="117">
        <f t="shared" si="34"/>
        <v>38686468.539999992</v>
      </c>
    </row>
    <row r="88" spans="1:36">
      <c r="A88" s="115" t="s">
        <v>24</v>
      </c>
      <c r="B88" s="116"/>
      <c r="C88" s="117">
        <f t="shared" ref="C88:P88" si="38">+C13-C38-C63</f>
        <v>1391476.48</v>
      </c>
      <c r="D88" s="117">
        <f t="shared" si="38"/>
        <v>916164.79</v>
      </c>
      <c r="E88" s="117">
        <f t="shared" si="38"/>
        <v>1098269.56</v>
      </c>
      <c r="F88" s="117">
        <f t="shared" si="38"/>
        <v>88845.349999999991</v>
      </c>
      <c r="G88" s="117">
        <f t="shared" si="38"/>
        <v>0</v>
      </c>
      <c r="H88" s="117">
        <f t="shared" si="38"/>
        <v>560791.49</v>
      </c>
      <c r="I88" s="117">
        <f t="shared" si="38"/>
        <v>99654.520000000019</v>
      </c>
      <c r="J88" s="117">
        <f t="shared" si="38"/>
        <v>0</v>
      </c>
      <c r="K88" s="117">
        <f t="shared" si="38"/>
        <v>1269657.7400000002</v>
      </c>
      <c r="L88" s="117">
        <f t="shared" si="38"/>
        <v>952824.04</v>
      </c>
      <c r="M88" s="117">
        <f t="shared" si="38"/>
        <v>16682.28</v>
      </c>
      <c r="N88" s="117">
        <f t="shared" si="38"/>
        <v>757180.96000000008</v>
      </c>
      <c r="O88" s="117">
        <f t="shared" si="38"/>
        <v>0</v>
      </c>
      <c r="P88" s="117">
        <f t="shared" si="38"/>
        <v>299851.17000000004</v>
      </c>
      <c r="Q88" s="117">
        <f t="shared" si="36"/>
        <v>259334.69999999998</v>
      </c>
      <c r="R88" s="116"/>
      <c r="S88" s="117">
        <f t="shared" ref="S88:AG88" si="39">+S13-S38-S63</f>
        <v>8452128.040000001</v>
      </c>
      <c r="T88" s="117">
        <f t="shared" si="39"/>
        <v>5543398.54</v>
      </c>
      <c r="U88" s="117">
        <f t="shared" si="39"/>
        <v>6737222.6000000006</v>
      </c>
      <c r="V88" s="117">
        <f t="shared" si="39"/>
        <v>534210.17000000004</v>
      </c>
      <c r="W88" s="117">
        <f t="shared" si="39"/>
        <v>0</v>
      </c>
      <c r="X88" s="117">
        <f t="shared" si="39"/>
        <v>3665580.8300000005</v>
      </c>
      <c r="Y88" s="117">
        <f t="shared" si="39"/>
        <v>591742.03</v>
      </c>
      <c r="Z88" s="117">
        <f t="shared" si="39"/>
        <v>0</v>
      </c>
      <c r="AA88" s="117">
        <f t="shared" si="39"/>
        <v>7336723.7000000011</v>
      </c>
      <c r="AB88" s="117">
        <f t="shared" si="39"/>
        <v>5701033.9199999999</v>
      </c>
      <c r="AC88" s="117">
        <f t="shared" si="39"/>
        <v>99499.709999999992</v>
      </c>
      <c r="AD88" s="117">
        <f t="shared" si="39"/>
        <v>4467010.34</v>
      </c>
      <c r="AE88" s="117">
        <f t="shared" si="39"/>
        <v>0</v>
      </c>
      <c r="AF88" s="117">
        <f t="shared" si="39"/>
        <v>1778445.5600000003</v>
      </c>
      <c r="AG88" s="117">
        <f t="shared" si="39"/>
        <v>1622607.1899999997</v>
      </c>
      <c r="AH88" s="110"/>
      <c r="AI88" s="117">
        <f t="shared" si="34"/>
        <v>7710733.080000001</v>
      </c>
      <c r="AJ88" s="117">
        <f t="shared" si="34"/>
        <v>46529602.63000001</v>
      </c>
    </row>
    <row r="89" spans="1:36">
      <c r="A89" s="115" t="s">
        <v>25</v>
      </c>
      <c r="B89" s="116"/>
      <c r="C89" s="117">
        <f t="shared" ref="C89:P89" si="40">+C14-C39-C64</f>
        <v>4990.32</v>
      </c>
      <c r="D89" s="117">
        <f t="shared" si="40"/>
        <v>0</v>
      </c>
      <c r="E89" s="117">
        <f t="shared" si="40"/>
        <v>13081.09</v>
      </c>
      <c r="F89" s="117">
        <f t="shared" si="40"/>
        <v>2452.1999999999998</v>
      </c>
      <c r="G89" s="117">
        <f t="shared" si="40"/>
        <v>0</v>
      </c>
      <c r="H89" s="117">
        <f t="shared" si="40"/>
        <v>2899.78</v>
      </c>
      <c r="I89" s="117">
        <f t="shared" si="40"/>
        <v>0</v>
      </c>
      <c r="J89" s="117">
        <f t="shared" si="40"/>
        <v>0</v>
      </c>
      <c r="K89" s="117">
        <f t="shared" si="40"/>
        <v>0</v>
      </c>
      <c r="L89" s="117">
        <f t="shared" si="40"/>
        <v>0</v>
      </c>
      <c r="M89" s="117">
        <f t="shared" si="40"/>
        <v>0</v>
      </c>
      <c r="N89" s="117">
        <f t="shared" si="40"/>
        <v>0</v>
      </c>
      <c r="O89" s="117">
        <f t="shared" si="40"/>
        <v>0</v>
      </c>
      <c r="P89" s="117">
        <f t="shared" si="40"/>
        <v>523.19000000000005</v>
      </c>
      <c r="Q89" s="117">
        <f t="shared" si="36"/>
        <v>0</v>
      </c>
      <c r="R89" s="116"/>
      <c r="S89" s="117">
        <f t="shared" ref="S89:AG89" si="41">+S14-S39-S64</f>
        <v>30319.17</v>
      </c>
      <c r="T89" s="117">
        <f t="shared" si="41"/>
        <v>0</v>
      </c>
      <c r="U89" s="117">
        <f t="shared" si="41"/>
        <v>78486.539999999994</v>
      </c>
      <c r="V89" s="117">
        <f t="shared" si="41"/>
        <v>14713.2</v>
      </c>
      <c r="W89" s="117">
        <f t="shared" si="41"/>
        <v>0</v>
      </c>
      <c r="X89" s="117">
        <f t="shared" si="41"/>
        <v>17398.68</v>
      </c>
      <c r="Y89" s="117">
        <f t="shared" si="41"/>
        <v>0</v>
      </c>
      <c r="Z89" s="117">
        <f t="shared" si="41"/>
        <v>0</v>
      </c>
      <c r="AA89" s="117">
        <f t="shared" si="41"/>
        <v>0</v>
      </c>
      <c r="AB89" s="117">
        <f t="shared" si="41"/>
        <v>0</v>
      </c>
      <c r="AC89" s="117">
        <f t="shared" si="41"/>
        <v>0</v>
      </c>
      <c r="AD89" s="117">
        <f t="shared" si="41"/>
        <v>0</v>
      </c>
      <c r="AE89" s="117">
        <f t="shared" si="41"/>
        <v>0</v>
      </c>
      <c r="AF89" s="117">
        <f t="shared" si="41"/>
        <v>3139.1400000000003</v>
      </c>
      <c r="AG89" s="117">
        <f t="shared" si="41"/>
        <v>0</v>
      </c>
      <c r="AH89" s="110"/>
      <c r="AI89" s="117">
        <f t="shared" si="34"/>
        <v>23946.579999999998</v>
      </c>
      <c r="AJ89" s="117">
        <f t="shared" si="34"/>
        <v>144056.73000000001</v>
      </c>
    </row>
    <row r="90" spans="1:36">
      <c r="A90" s="115" t="s">
        <v>26</v>
      </c>
      <c r="B90" s="116"/>
      <c r="C90" s="117">
        <f t="shared" ref="C90:P90" si="42">+C15-C40-C65</f>
        <v>3046278.65</v>
      </c>
      <c r="D90" s="117">
        <f t="shared" si="42"/>
        <v>1664810.2</v>
      </c>
      <c r="E90" s="117">
        <f t="shared" si="42"/>
        <v>1297657.3600000001</v>
      </c>
      <c r="F90" s="117">
        <f t="shared" si="42"/>
        <v>0</v>
      </c>
      <c r="G90" s="117">
        <f t="shared" si="42"/>
        <v>0</v>
      </c>
      <c r="H90" s="117">
        <f t="shared" si="42"/>
        <v>573992.25</v>
      </c>
      <c r="I90" s="117">
        <f t="shared" si="42"/>
        <v>0</v>
      </c>
      <c r="J90" s="117">
        <f t="shared" si="42"/>
        <v>0</v>
      </c>
      <c r="K90" s="117">
        <f t="shared" si="42"/>
        <v>2212106.1</v>
      </c>
      <c r="L90" s="117">
        <f t="shared" si="42"/>
        <v>117739</v>
      </c>
      <c r="M90" s="117">
        <f t="shared" si="42"/>
        <v>0</v>
      </c>
      <c r="N90" s="117">
        <f t="shared" si="42"/>
        <v>1120573.27</v>
      </c>
      <c r="O90" s="117">
        <f t="shared" si="42"/>
        <v>0</v>
      </c>
      <c r="P90" s="117">
        <f t="shared" si="42"/>
        <v>0</v>
      </c>
      <c r="Q90" s="117">
        <f t="shared" si="36"/>
        <v>0</v>
      </c>
      <c r="R90" s="116"/>
      <c r="S90" s="117">
        <f t="shared" ref="S90:AG90" si="43">+S15-S40-S65</f>
        <v>17133305.280000001</v>
      </c>
      <c r="T90" s="117">
        <f t="shared" si="43"/>
        <v>8927194.5800000001</v>
      </c>
      <c r="U90" s="117">
        <f t="shared" si="43"/>
        <v>6964036.0299999993</v>
      </c>
      <c r="V90" s="117">
        <f t="shared" si="43"/>
        <v>0</v>
      </c>
      <c r="W90" s="117">
        <f t="shared" si="43"/>
        <v>0</v>
      </c>
      <c r="X90" s="117">
        <f t="shared" si="43"/>
        <v>2994929.2800000003</v>
      </c>
      <c r="Y90" s="117">
        <f t="shared" si="43"/>
        <v>0</v>
      </c>
      <c r="Z90" s="117">
        <f t="shared" si="43"/>
        <v>0</v>
      </c>
      <c r="AA90" s="117">
        <f t="shared" si="43"/>
        <v>11301441.43</v>
      </c>
      <c r="AB90" s="117">
        <f t="shared" si="43"/>
        <v>706434</v>
      </c>
      <c r="AC90" s="117">
        <f t="shared" si="43"/>
        <v>0</v>
      </c>
      <c r="AD90" s="117">
        <f t="shared" si="43"/>
        <v>5922929.209999999</v>
      </c>
      <c r="AE90" s="117">
        <f t="shared" si="43"/>
        <v>0</v>
      </c>
      <c r="AF90" s="117">
        <f t="shared" si="43"/>
        <v>0</v>
      </c>
      <c r="AG90" s="117">
        <f t="shared" si="43"/>
        <v>0</v>
      </c>
      <c r="AH90" s="110"/>
      <c r="AI90" s="117">
        <f t="shared" si="34"/>
        <v>10033156.83</v>
      </c>
      <c r="AJ90" s="117">
        <f t="shared" si="34"/>
        <v>53950269.810000002</v>
      </c>
    </row>
    <row r="91" spans="1:36">
      <c r="A91" s="115" t="s">
        <v>27</v>
      </c>
      <c r="B91" s="116"/>
      <c r="C91" s="117">
        <f t="shared" ref="C91:P91" si="44">+C16-C41-C66</f>
        <v>0</v>
      </c>
      <c r="D91" s="117">
        <f t="shared" si="44"/>
        <v>0</v>
      </c>
      <c r="E91" s="117">
        <f t="shared" si="44"/>
        <v>0</v>
      </c>
      <c r="F91" s="117">
        <f t="shared" si="44"/>
        <v>0</v>
      </c>
      <c r="G91" s="117">
        <f t="shared" si="44"/>
        <v>0</v>
      </c>
      <c r="H91" s="117">
        <f t="shared" si="44"/>
        <v>0</v>
      </c>
      <c r="I91" s="117">
        <f t="shared" si="44"/>
        <v>0</v>
      </c>
      <c r="J91" s="117">
        <f t="shared" si="44"/>
        <v>0</v>
      </c>
      <c r="K91" s="117">
        <f t="shared" si="44"/>
        <v>0</v>
      </c>
      <c r="L91" s="117">
        <f t="shared" si="44"/>
        <v>0</v>
      </c>
      <c r="M91" s="117">
        <f t="shared" si="44"/>
        <v>0</v>
      </c>
      <c r="N91" s="117">
        <f t="shared" si="44"/>
        <v>44486.45</v>
      </c>
      <c r="O91" s="117">
        <f t="shared" si="44"/>
        <v>112937</v>
      </c>
      <c r="P91" s="117">
        <f t="shared" si="44"/>
        <v>133435.63</v>
      </c>
      <c r="Q91" s="117">
        <f t="shared" si="36"/>
        <v>0</v>
      </c>
      <c r="R91" s="116"/>
      <c r="S91" s="117">
        <f t="shared" ref="S91:AG91" si="45">+S16-S41-S66</f>
        <v>0</v>
      </c>
      <c r="T91" s="117">
        <f t="shared" si="45"/>
        <v>0</v>
      </c>
      <c r="U91" s="117">
        <f t="shared" si="45"/>
        <v>0</v>
      </c>
      <c r="V91" s="117">
        <f t="shared" si="45"/>
        <v>0</v>
      </c>
      <c r="W91" s="117">
        <f t="shared" si="45"/>
        <v>0</v>
      </c>
      <c r="X91" s="117">
        <f t="shared" si="45"/>
        <v>0</v>
      </c>
      <c r="Y91" s="117">
        <f t="shared" si="45"/>
        <v>0</v>
      </c>
      <c r="Z91" s="117">
        <f t="shared" si="45"/>
        <v>0</v>
      </c>
      <c r="AA91" s="117">
        <f t="shared" si="45"/>
        <v>0</v>
      </c>
      <c r="AB91" s="117">
        <f t="shared" si="45"/>
        <v>0</v>
      </c>
      <c r="AC91" s="117">
        <f t="shared" si="45"/>
        <v>0</v>
      </c>
      <c r="AD91" s="117">
        <f t="shared" si="45"/>
        <v>228384.81</v>
      </c>
      <c r="AE91" s="117">
        <f t="shared" si="45"/>
        <v>456329</v>
      </c>
      <c r="AF91" s="117">
        <f t="shared" si="45"/>
        <v>821048.09</v>
      </c>
      <c r="AG91" s="117">
        <f t="shared" si="45"/>
        <v>0</v>
      </c>
      <c r="AH91" s="110"/>
      <c r="AI91" s="117">
        <f t="shared" si="34"/>
        <v>290859.08</v>
      </c>
      <c r="AJ91" s="117">
        <f t="shared" si="34"/>
        <v>1505761.9</v>
      </c>
    </row>
    <row r="92" spans="1:36">
      <c r="A92" s="115" t="s">
        <v>28</v>
      </c>
      <c r="B92" s="116"/>
      <c r="C92" s="117">
        <f t="shared" ref="C92:P92" si="46">+C17-C42-C67</f>
        <v>58850.369999999995</v>
      </c>
      <c r="D92" s="117">
        <f t="shared" si="46"/>
        <v>18920.88</v>
      </c>
      <c r="E92" s="117">
        <f t="shared" si="46"/>
        <v>16063.050000000001</v>
      </c>
      <c r="F92" s="117">
        <f t="shared" si="46"/>
        <v>0</v>
      </c>
      <c r="G92" s="117">
        <f t="shared" si="46"/>
        <v>0</v>
      </c>
      <c r="H92" s="117">
        <f t="shared" si="46"/>
        <v>5361.9500000000007</v>
      </c>
      <c r="I92" s="117">
        <f t="shared" si="46"/>
        <v>0</v>
      </c>
      <c r="J92" s="117">
        <f t="shared" si="46"/>
        <v>0</v>
      </c>
      <c r="K92" s="117">
        <f t="shared" si="46"/>
        <v>210267.31</v>
      </c>
      <c r="L92" s="117">
        <f t="shared" si="46"/>
        <v>0</v>
      </c>
      <c r="M92" s="117">
        <f t="shared" si="46"/>
        <v>0</v>
      </c>
      <c r="N92" s="117">
        <f t="shared" si="46"/>
        <v>19324.07</v>
      </c>
      <c r="O92" s="117">
        <f t="shared" si="46"/>
        <v>0</v>
      </c>
      <c r="P92" s="117">
        <f t="shared" si="46"/>
        <v>1967.82</v>
      </c>
      <c r="Q92" s="117">
        <f t="shared" si="36"/>
        <v>0</v>
      </c>
      <c r="R92" s="116"/>
      <c r="S92" s="117">
        <f t="shared" ref="S92:AG92" si="47">+S17-S42-S67</f>
        <v>356502.43</v>
      </c>
      <c r="T92" s="117">
        <f t="shared" si="47"/>
        <v>123597.55000000002</v>
      </c>
      <c r="U92" s="117">
        <f t="shared" si="47"/>
        <v>87040.400000000009</v>
      </c>
      <c r="V92" s="117">
        <f t="shared" si="47"/>
        <v>0</v>
      </c>
      <c r="W92" s="117">
        <f t="shared" si="47"/>
        <v>0</v>
      </c>
      <c r="X92" s="117">
        <f t="shared" si="47"/>
        <v>32171.7</v>
      </c>
      <c r="Y92" s="117">
        <f t="shared" si="47"/>
        <v>0</v>
      </c>
      <c r="Z92" s="117">
        <f t="shared" si="47"/>
        <v>0</v>
      </c>
      <c r="AA92" s="117">
        <f t="shared" si="47"/>
        <v>1210903.08</v>
      </c>
      <c r="AB92" s="117">
        <f t="shared" si="47"/>
        <v>0</v>
      </c>
      <c r="AC92" s="117">
        <f t="shared" si="47"/>
        <v>0</v>
      </c>
      <c r="AD92" s="117">
        <f t="shared" si="47"/>
        <v>120820.79000000001</v>
      </c>
      <c r="AE92" s="117">
        <f t="shared" si="47"/>
        <v>0</v>
      </c>
      <c r="AF92" s="117">
        <f t="shared" si="47"/>
        <v>10649.58</v>
      </c>
      <c r="AG92" s="117">
        <f t="shared" si="47"/>
        <v>0</v>
      </c>
      <c r="AH92" s="110"/>
      <c r="AI92" s="117">
        <f t="shared" si="34"/>
        <v>330755.45</v>
      </c>
      <c r="AJ92" s="117">
        <f t="shared" si="34"/>
        <v>1941685.5300000003</v>
      </c>
    </row>
    <row r="93" spans="1:36">
      <c r="A93" s="115" t="s">
        <v>29</v>
      </c>
      <c r="B93" s="116"/>
      <c r="C93" s="117">
        <f t="shared" ref="C93:P93" si="48">+C18-C43-C68</f>
        <v>38359.08</v>
      </c>
      <c r="D93" s="117">
        <f t="shared" si="48"/>
        <v>0</v>
      </c>
      <c r="E93" s="117">
        <f t="shared" si="48"/>
        <v>26084.57</v>
      </c>
      <c r="F93" s="117">
        <f t="shared" si="48"/>
        <v>0</v>
      </c>
      <c r="G93" s="117">
        <f t="shared" si="48"/>
        <v>0</v>
      </c>
      <c r="H93" s="117">
        <f t="shared" si="48"/>
        <v>0</v>
      </c>
      <c r="I93" s="117">
        <f t="shared" si="48"/>
        <v>0</v>
      </c>
      <c r="J93" s="117">
        <f t="shared" si="48"/>
        <v>0</v>
      </c>
      <c r="K93" s="117">
        <f t="shared" si="48"/>
        <v>0</v>
      </c>
      <c r="L93" s="117">
        <f t="shared" si="48"/>
        <v>0</v>
      </c>
      <c r="M93" s="117">
        <f t="shared" si="48"/>
        <v>0</v>
      </c>
      <c r="N93" s="117">
        <f t="shared" si="48"/>
        <v>0</v>
      </c>
      <c r="O93" s="117">
        <f t="shared" si="48"/>
        <v>0</v>
      </c>
      <c r="P93" s="117">
        <f t="shared" si="48"/>
        <v>43934.239999999998</v>
      </c>
      <c r="Q93" s="117">
        <f t="shared" si="36"/>
        <v>0</v>
      </c>
      <c r="R93" s="116"/>
      <c r="S93" s="117">
        <f t="shared" ref="S93:AG93" si="49">+S18-S43-S68</f>
        <v>38359.08</v>
      </c>
      <c r="T93" s="117">
        <f t="shared" si="49"/>
        <v>0</v>
      </c>
      <c r="U93" s="117">
        <f t="shared" si="49"/>
        <v>13480.54</v>
      </c>
      <c r="V93" s="117">
        <f t="shared" si="49"/>
        <v>-9378.9599999999991</v>
      </c>
      <c r="W93" s="117">
        <f t="shared" si="49"/>
        <v>0</v>
      </c>
      <c r="X93" s="117">
        <f t="shared" si="49"/>
        <v>172414</v>
      </c>
      <c r="Y93" s="117">
        <f t="shared" si="49"/>
        <v>0</v>
      </c>
      <c r="Z93" s="117">
        <f t="shared" si="49"/>
        <v>0</v>
      </c>
      <c r="AA93" s="117">
        <f t="shared" si="49"/>
        <v>0</v>
      </c>
      <c r="AB93" s="117">
        <f t="shared" si="49"/>
        <v>0</v>
      </c>
      <c r="AC93" s="117">
        <f t="shared" si="49"/>
        <v>0</v>
      </c>
      <c r="AD93" s="117">
        <f t="shared" si="49"/>
        <v>0</v>
      </c>
      <c r="AE93" s="117">
        <f t="shared" si="49"/>
        <v>0</v>
      </c>
      <c r="AF93" s="117">
        <f t="shared" si="49"/>
        <v>43934.239999999998</v>
      </c>
      <c r="AG93" s="117">
        <f t="shared" si="49"/>
        <v>0</v>
      </c>
      <c r="AH93" s="110"/>
      <c r="AI93" s="117">
        <f t="shared" si="34"/>
        <v>108377.89</v>
      </c>
      <c r="AJ93" s="117">
        <f t="shared" si="34"/>
        <v>258808.89999999997</v>
      </c>
    </row>
    <row r="94" spans="1:36">
      <c r="A94" s="118" t="s">
        <v>30</v>
      </c>
      <c r="B94" s="116"/>
      <c r="C94" s="117">
        <f t="shared" ref="C94:P94" si="50">+C19-C44-C69</f>
        <v>0</v>
      </c>
      <c r="D94" s="117">
        <f t="shared" si="50"/>
        <v>0</v>
      </c>
      <c r="E94" s="117">
        <f t="shared" si="50"/>
        <v>0</v>
      </c>
      <c r="F94" s="117">
        <f t="shared" si="50"/>
        <v>0</v>
      </c>
      <c r="G94" s="117">
        <f t="shared" si="50"/>
        <v>0</v>
      </c>
      <c r="H94" s="117">
        <f t="shared" si="50"/>
        <v>0</v>
      </c>
      <c r="I94" s="117">
        <f t="shared" si="50"/>
        <v>0</v>
      </c>
      <c r="J94" s="117">
        <f t="shared" si="50"/>
        <v>0</v>
      </c>
      <c r="K94" s="117">
        <f t="shared" si="50"/>
        <v>126268</v>
      </c>
      <c r="L94" s="117">
        <f t="shared" si="50"/>
        <v>0</v>
      </c>
      <c r="M94" s="117">
        <f t="shared" si="50"/>
        <v>0</v>
      </c>
      <c r="N94" s="117">
        <f t="shared" si="50"/>
        <v>0</v>
      </c>
      <c r="O94" s="117">
        <f t="shared" si="50"/>
        <v>0</v>
      </c>
      <c r="P94" s="117">
        <f t="shared" si="50"/>
        <v>0</v>
      </c>
      <c r="Q94" s="117">
        <f t="shared" si="36"/>
        <v>0</v>
      </c>
      <c r="R94" s="116"/>
      <c r="S94" s="117">
        <f t="shared" ref="S94:AG94" si="51">+S19-S44-S69</f>
        <v>0</v>
      </c>
      <c r="T94" s="117">
        <f t="shared" si="51"/>
        <v>0</v>
      </c>
      <c r="U94" s="117">
        <f t="shared" si="51"/>
        <v>0</v>
      </c>
      <c r="V94" s="117">
        <f t="shared" si="51"/>
        <v>0</v>
      </c>
      <c r="W94" s="117">
        <f t="shared" si="51"/>
        <v>0</v>
      </c>
      <c r="X94" s="117">
        <f t="shared" si="51"/>
        <v>67568.960000000006</v>
      </c>
      <c r="Y94" s="117">
        <f t="shared" si="51"/>
        <v>0</v>
      </c>
      <c r="Z94" s="117">
        <f t="shared" si="51"/>
        <v>0</v>
      </c>
      <c r="AA94" s="117">
        <f t="shared" si="51"/>
        <v>280560.31</v>
      </c>
      <c r="AB94" s="117">
        <f t="shared" si="51"/>
        <v>0</v>
      </c>
      <c r="AC94" s="117">
        <f t="shared" si="51"/>
        <v>0</v>
      </c>
      <c r="AD94" s="117">
        <f t="shared" si="51"/>
        <v>0</v>
      </c>
      <c r="AE94" s="117">
        <f t="shared" si="51"/>
        <v>0</v>
      </c>
      <c r="AF94" s="117">
        <f t="shared" si="51"/>
        <v>0</v>
      </c>
      <c r="AG94" s="117">
        <f t="shared" si="51"/>
        <v>0</v>
      </c>
      <c r="AH94" s="110"/>
      <c r="AI94" s="117">
        <f t="shared" si="34"/>
        <v>126268</v>
      </c>
      <c r="AJ94" s="117">
        <f t="shared" si="34"/>
        <v>348129.27</v>
      </c>
    </row>
    <row r="95" spans="1:36">
      <c r="A95" s="119" t="s">
        <v>31</v>
      </c>
      <c r="B95" s="110"/>
      <c r="C95" s="120">
        <f t="shared" ref="C95:Q95" si="52">+SUM(C96:C104)</f>
        <v>0</v>
      </c>
      <c r="D95" s="120">
        <f t="shared" si="52"/>
        <v>0</v>
      </c>
      <c r="E95" s="120">
        <f t="shared" si="52"/>
        <v>0</v>
      </c>
      <c r="F95" s="120">
        <f t="shared" si="52"/>
        <v>0</v>
      </c>
      <c r="G95" s="120">
        <f t="shared" si="52"/>
        <v>0</v>
      </c>
      <c r="H95" s="120">
        <f t="shared" si="52"/>
        <v>0</v>
      </c>
      <c r="I95" s="120">
        <f t="shared" si="52"/>
        <v>0</v>
      </c>
      <c r="J95" s="120">
        <f t="shared" si="52"/>
        <v>0</v>
      </c>
      <c r="K95" s="120">
        <f t="shared" si="52"/>
        <v>0</v>
      </c>
      <c r="L95" s="120">
        <f t="shared" si="52"/>
        <v>0</v>
      </c>
      <c r="M95" s="120">
        <f t="shared" si="52"/>
        <v>0</v>
      </c>
      <c r="N95" s="120">
        <f t="shared" si="52"/>
        <v>0</v>
      </c>
      <c r="O95" s="120">
        <f t="shared" si="52"/>
        <v>0</v>
      </c>
      <c r="P95" s="120">
        <f t="shared" si="52"/>
        <v>0</v>
      </c>
      <c r="Q95" s="120">
        <f t="shared" si="52"/>
        <v>0</v>
      </c>
      <c r="R95" s="110"/>
      <c r="S95" s="120">
        <f t="shared" ref="S95:AG95" si="53">+SUM(S96:S104)</f>
        <v>0</v>
      </c>
      <c r="T95" s="120">
        <f t="shared" si="53"/>
        <v>0</v>
      </c>
      <c r="U95" s="120">
        <f t="shared" si="53"/>
        <v>0</v>
      </c>
      <c r="V95" s="120">
        <f t="shared" si="53"/>
        <v>0</v>
      </c>
      <c r="W95" s="120">
        <f t="shared" si="53"/>
        <v>0</v>
      </c>
      <c r="X95" s="120">
        <f t="shared" si="53"/>
        <v>0</v>
      </c>
      <c r="Y95" s="120">
        <f t="shared" si="53"/>
        <v>0</v>
      </c>
      <c r="Z95" s="120">
        <f t="shared" si="53"/>
        <v>0</v>
      </c>
      <c r="AA95" s="120">
        <f t="shared" si="53"/>
        <v>0</v>
      </c>
      <c r="AB95" s="120">
        <f t="shared" si="53"/>
        <v>0</v>
      </c>
      <c r="AC95" s="120">
        <f t="shared" si="53"/>
        <v>0</v>
      </c>
      <c r="AD95" s="120">
        <f t="shared" si="53"/>
        <v>0</v>
      </c>
      <c r="AE95" s="120">
        <f t="shared" si="53"/>
        <v>0</v>
      </c>
      <c r="AF95" s="120">
        <f t="shared" si="53"/>
        <v>0</v>
      </c>
      <c r="AG95" s="120">
        <f t="shared" si="53"/>
        <v>0</v>
      </c>
      <c r="AH95" s="110"/>
      <c r="AI95" s="120">
        <f>+SUM(AI96:AI104)</f>
        <v>0</v>
      </c>
      <c r="AJ95" s="120">
        <f>+SUM(AJ96:AJ104)</f>
        <v>0</v>
      </c>
    </row>
    <row r="96" spans="1:36">
      <c r="A96" s="121" t="s">
        <v>32</v>
      </c>
      <c r="B96" s="116"/>
      <c r="C96" s="117">
        <f t="shared" ref="C96:Q96" si="54">+C21-C46-C71</f>
        <v>0</v>
      </c>
      <c r="D96" s="117">
        <f t="shared" si="54"/>
        <v>0</v>
      </c>
      <c r="E96" s="117">
        <f t="shared" si="54"/>
        <v>0</v>
      </c>
      <c r="F96" s="117">
        <f t="shared" si="54"/>
        <v>0</v>
      </c>
      <c r="G96" s="117">
        <f t="shared" si="54"/>
        <v>0</v>
      </c>
      <c r="H96" s="117">
        <f t="shared" si="54"/>
        <v>0</v>
      </c>
      <c r="I96" s="117">
        <f t="shared" si="54"/>
        <v>0</v>
      </c>
      <c r="J96" s="117">
        <f t="shared" si="54"/>
        <v>0</v>
      </c>
      <c r="K96" s="117">
        <f t="shared" si="54"/>
        <v>0</v>
      </c>
      <c r="L96" s="117">
        <f t="shared" si="54"/>
        <v>0</v>
      </c>
      <c r="M96" s="117">
        <f t="shared" si="54"/>
        <v>0</v>
      </c>
      <c r="N96" s="117">
        <f t="shared" si="54"/>
        <v>0</v>
      </c>
      <c r="O96" s="117">
        <f t="shared" si="54"/>
        <v>0</v>
      </c>
      <c r="P96" s="117">
        <f t="shared" si="54"/>
        <v>0</v>
      </c>
      <c r="Q96" s="117">
        <f t="shared" si="54"/>
        <v>0</v>
      </c>
      <c r="R96" s="116"/>
      <c r="S96" s="117">
        <f t="shared" ref="S96:AG96" si="55">+S21-S46-S71</f>
        <v>0</v>
      </c>
      <c r="T96" s="117">
        <f t="shared" si="55"/>
        <v>0</v>
      </c>
      <c r="U96" s="117">
        <f t="shared" si="55"/>
        <v>0</v>
      </c>
      <c r="V96" s="117">
        <f t="shared" si="55"/>
        <v>0</v>
      </c>
      <c r="W96" s="117">
        <f t="shared" si="55"/>
        <v>0</v>
      </c>
      <c r="X96" s="117">
        <f t="shared" si="55"/>
        <v>0</v>
      </c>
      <c r="Y96" s="117">
        <f t="shared" si="55"/>
        <v>0</v>
      </c>
      <c r="Z96" s="117">
        <f t="shared" si="55"/>
        <v>0</v>
      </c>
      <c r="AA96" s="117">
        <f t="shared" si="55"/>
        <v>0</v>
      </c>
      <c r="AB96" s="117">
        <f t="shared" si="55"/>
        <v>0</v>
      </c>
      <c r="AC96" s="117">
        <f t="shared" si="55"/>
        <v>0</v>
      </c>
      <c r="AD96" s="117">
        <f t="shared" si="55"/>
        <v>0</v>
      </c>
      <c r="AE96" s="117">
        <f t="shared" si="55"/>
        <v>0</v>
      </c>
      <c r="AF96" s="117">
        <f t="shared" si="55"/>
        <v>0</v>
      </c>
      <c r="AG96" s="117">
        <f t="shared" si="55"/>
        <v>0</v>
      </c>
      <c r="AH96" s="110"/>
      <c r="AI96" s="117">
        <f t="shared" ref="AI96:AJ104" si="56">+AI21-AI46-AI71</f>
        <v>0</v>
      </c>
      <c r="AJ96" s="117">
        <f t="shared" si="56"/>
        <v>0</v>
      </c>
    </row>
    <row r="97" spans="1:39">
      <c r="A97" s="121" t="s">
        <v>33</v>
      </c>
      <c r="B97" s="116"/>
      <c r="C97" s="117">
        <f t="shared" ref="C97:P97" si="57">+C22-C47-C72</f>
        <v>0</v>
      </c>
      <c r="D97" s="117">
        <f t="shared" si="57"/>
        <v>0</v>
      </c>
      <c r="E97" s="117">
        <f t="shared" si="57"/>
        <v>0</v>
      </c>
      <c r="F97" s="117">
        <f t="shared" si="57"/>
        <v>0</v>
      </c>
      <c r="G97" s="117">
        <f t="shared" si="57"/>
        <v>0</v>
      </c>
      <c r="H97" s="117">
        <f t="shared" si="57"/>
        <v>0</v>
      </c>
      <c r="I97" s="117">
        <f t="shared" si="57"/>
        <v>0</v>
      </c>
      <c r="J97" s="117">
        <f t="shared" si="57"/>
        <v>0</v>
      </c>
      <c r="K97" s="117">
        <f t="shared" si="57"/>
        <v>0</v>
      </c>
      <c r="L97" s="117">
        <f t="shared" si="57"/>
        <v>0</v>
      </c>
      <c r="M97" s="117">
        <f t="shared" si="57"/>
        <v>0</v>
      </c>
      <c r="N97" s="117">
        <f t="shared" si="57"/>
        <v>0</v>
      </c>
      <c r="O97" s="117">
        <f t="shared" si="57"/>
        <v>0</v>
      </c>
      <c r="P97" s="117">
        <f t="shared" si="57"/>
        <v>0</v>
      </c>
      <c r="Q97" s="117">
        <f t="shared" ref="Q97:Q104" si="58">+Q22-Q47-Q72</f>
        <v>0</v>
      </c>
      <c r="R97" s="116"/>
      <c r="S97" s="117">
        <f t="shared" ref="S97:AG97" si="59">+S22-S47-S72</f>
        <v>0</v>
      </c>
      <c r="T97" s="117">
        <f t="shared" si="59"/>
        <v>0</v>
      </c>
      <c r="U97" s="117">
        <f t="shared" si="59"/>
        <v>0</v>
      </c>
      <c r="V97" s="117">
        <f t="shared" si="59"/>
        <v>0</v>
      </c>
      <c r="W97" s="117">
        <f t="shared" si="59"/>
        <v>0</v>
      </c>
      <c r="X97" s="117">
        <f t="shared" si="59"/>
        <v>0</v>
      </c>
      <c r="Y97" s="117">
        <f t="shared" si="59"/>
        <v>0</v>
      </c>
      <c r="Z97" s="117">
        <f t="shared" si="59"/>
        <v>0</v>
      </c>
      <c r="AA97" s="117">
        <f t="shared" si="59"/>
        <v>0</v>
      </c>
      <c r="AB97" s="117">
        <f t="shared" si="59"/>
        <v>0</v>
      </c>
      <c r="AC97" s="117">
        <f t="shared" si="59"/>
        <v>0</v>
      </c>
      <c r="AD97" s="117">
        <f t="shared" si="59"/>
        <v>0</v>
      </c>
      <c r="AE97" s="117">
        <f t="shared" si="59"/>
        <v>0</v>
      </c>
      <c r="AF97" s="117">
        <f t="shared" si="59"/>
        <v>0</v>
      </c>
      <c r="AG97" s="117">
        <f t="shared" si="59"/>
        <v>0</v>
      </c>
      <c r="AH97" s="110"/>
      <c r="AI97" s="117">
        <f t="shared" si="56"/>
        <v>0</v>
      </c>
      <c r="AJ97" s="117">
        <f t="shared" si="56"/>
        <v>0</v>
      </c>
    </row>
    <row r="98" spans="1:39">
      <c r="A98" s="121" t="s">
        <v>34</v>
      </c>
      <c r="B98" s="116"/>
      <c r="C98" s="117">
        <f t="shared" ref="C98:P98" si="60">+C23-C48-C73</f>
        <v>0</v>
      </c>
      <c r="D98" s="117">
        <f t="shared" si="60"/>
        <v>0</v>
      </c>
      <c r="E98" s="117">
        <f t="shared" si="60"/>
        <v>0</v>
      </c>
      <c r="F98" s="117">
        <f t="shared" si="60"/>
        <v>0</v>
      </c>
      <c r="G98" s="117">
        <f t="shared" si="60"/>
        <v>0</v>
      </c>
      <c r="H98" s="117">
        <f t="shared" si="60"/>
        <v>0</v>
      </c>
      <c r="I98" s="117">
        <f t="shared" si="60"/>
        <v>0</v>
      </c>
      <c r="J98" s="117">
        <f t="shared" si="60"/>
        <v>0</v>
      </c>
      <c r="K98" s="117">
        <f t="shared" si="60"/>
        <v>0</v>
      </c>
      <c r="L98" s="117">
        <f t="shared" si="60"/>
        <v>0</v>
      </c>
      <c r="M98" s="117">
        <f t="shared" si="60"/>
        <v>0</v>
      </c>
      <c r="N98" s="117">
        <f t="shared" si="60"/>
        <v>0</v>
      </c>
      <c r="O98" s="117">
        <f t="shared" si="60"/>
        <v>0</v>
      </c>
      <c r="P98" s="117">
        <f t="shared" si="60"/>
        <v>0</v>
      </c>
      <c r="Q98" s="117">
        <f t="shared" si="58"/>
        <v>0</v>
      </c>
      <c r="R98" s="116"/>
      <c r="S98" s="117">
        <f t="shared" ref="S98:AG98" si="61">+S23-S48-S73</f>
        <v>0</v>
      </c>
      <c r="T98" s="117">
        <f t="shared" si="61"/>
        <v>0</v>
      </c>
      <c r="U98" s="117">
        <f t="shared" si="61"/>
        <v>0</v>
      </c>
      <c r="V98" s="117">
        <f t="shared" si="61"/>
        <v>0</v>
      </c>
      <c r="W98" s="117">
        <f t="shared" si="61"/>
        <v>0</v>
      </c>
      <c r="X98" s="117">
        <f t="shared" si="61"/>
        <v>0</v>
      </c>
      <c r="Y98" s="117">
        <f t="shared" si="61"/>
        <v>0</v>
      </c>
      <c r="Z98" s="117">
        <f t="shared" si="61"/>
        <v>0</v>
      </c>
      <c r="AA98" s="117">
        <f t="shared" si="61"/>
        <v>0</v>
      </c>
      <c r="AB98" s="117">
        <f t="shared" si="61"/>
        <v>0</v>
      </c>
      <c r="AC98" s="117">
        <f t="shared" si="61"/>
        <v>0</v>
      </c>
      <c r="AD98" s="117">
        <f t="shared" si="61"/>
        <v>0</v>
      </c>
      <c r="AE98" s="117">
        <f t="shared" si="61"/>
        <v>0</v>
      </c>
      <c r="AF98" s="117">
        <f t="shared" si="61"/>
        <v>0</v>
      </c>
      <c r="AG98" s="117">
        <f t="shared" si="61"/>
        <v>0</v>
      </c>
      <c r="AH98" s="110"/>
      <c r="AI98" s="117">
        <f t="shared" si="56"/>
        <v>0</v>
      </c>
      <c r="AJ98" s="117">
        <f t="shared" si="56"/>
        <v>0</v>
      </c>
    </row>
    <row r="99" spans="1:39">
      <c r="A99" s="121" t="s">
        <v>35</v>
      </c>
      <c r="B99" s="116"/>
      <c r="C99" s="117">
        <f t="shared" ref="C99:P99" si="62">+C24-C49-C74</f>
        <v>0</v>
      </c>
      <c r="D99" s="117">
        <f t="shared" si="62"/>
        <v>0</v>
      </c>
      <c r="E99" s="117">
        <f t="shared" si="62"/>
        <v>0</v>
      </c>
      <c r="F99" s="117">
        <f t="shared" si="62"/>
        <v>0</v>
      </c>
      <c r="G99" s="117">
        <f t="shared" si="62"/>
        <v>0</v>
      </c>
      <c r="H99" s="117">
        <f t="shared" si="62"/>
        <v>0</v>
      </c>
      <c r="I99" s="117">
        <f t="shared" si="62"/>
        <v>0</v>
      </c>
      <c r="J99" s="117">
        <f t="shared" si="62"/>
        <v>0</v>
      </c>
      <c r="K99" s="117">
        <f t="shared" si="62"/>
        <v>0</v>
      </c>
      <c r="L99" s="117">
        <f t="shared" si="62"/>
        <v>0</v>
      </c>
      <c r="M99" s="117">
        <f t="shared" si="62"/>
        <v>0</v>
      </c>
      <c r="N99" s="117">
        <f t="shared" si="62"/>
        <v>0</v>
      </c>
      <c r="O99" s="117">
        <f t="shared" si="62"/>
        <v>0</v>
      </c>
      <c r="P99" s="117">
        <f t="shared" si="62"/>
        <v>0</v>
      </c>
      <c r="Q99" s="117">
        <f t="shared" si="58"/>
        <v>0</v>
      </c>
      <c r="R99" s="116"/>
      <c r="S99" s="117">
        <f t="shared" ref="S99:AG99" si="63">+S24-S49-S74</f>
        <v>0</v>
      </c>
      <c r="T99" s="117">
        <f t="shared" si="63"/>
        <v>0</v>
      </c>
      <c r="U99" s="117">
        <f t="shared" si="63"/>
        <v>0</v>
      </c>
      <c r="V99" s="117">
        <f t="shared" si="63"/>
        <v>0</v>
      </c>
      <c r="W99" s="117">
        <f t="shared" si="63"/>
        <v>0</v>
      </c>
      <c r="X99" s="117">
        <f t="shared" si="63"/>
        <v>0</v>
      </c>
      <c r="Y99" s="117">
        <f t="shared" si="63"/>
        <v>0</v>
      </c>
      <c r="Z99" s="117">
        <f t="shared" si="63"/>
        <v>0</v>
      </c>
      <c r="AA99" s="117">
        <f t="shared" si="63"/>
        <v>0</v>
      </c>
      <c r="AB99" s="117">
        <f t="shared" si="63"/>
        <v>0</v>
      </c>
      <c r="AC99" s="117">
        <f t="shared" si="63"/>
        <v>0</v>
      </c>
      <c r="AD99" s="117">
        <f t="shared" si="63"/>
        <v>0</v>
      </c>
      <c r="AE99" s="117">
        <f t="shared" si="63"/>
        <v>0</v>
      </c>
      <c r="AF99" s="117">
        <f t="shared" si="63"/>
        <v>0</v>
      </c>
      <c r="AG99" s="117">
        <f t="shared" si="63"/>
        <v>0</v>
      </c>
      <c r="AH99" s="110"/>
      <c r="AI99" s="117">
        <f t="shared" si="56"/>
        <v>0</v>
      </c>
      <c r="AJ99" s="117">
        <f t="shared" si="56"/>
        <v>0</v>
      </c>
    </row>
    <row r="100" spans="1:39">
      <c r="A100" s="121" t="s">
        <v>36</v>
      </c>
      <c r="B100" s="116"/>
      <c r="C100" s="117">
        <f t="shared" ref="C100:P100" si="64">+C25-C50-C75</f>
        <v>0</v>
      </c>
      <c r="D100" s="117">
        <f t="shared" si="64"/>
        <v>0</v>
      </c>
      <c r="E100" s="117">
        <f t="shared" si="64"/>
        <v>0</v>
      </c>
      <c r="F100" s="117">
        <f t="shared" si="64"/>
        <v>0</v>
      </c>
      <c r="G100" s="117">
        <f t="shared" si="64"/>
        <v>0</v>
      </c>
      <c r="H100" s="117">
        <f t="shared" si="64"/>
        <v>0</v>
      </c>
      <c r="I100" s="117">
        <f t="shared" si="64"/>
        <v>0</v>
      </c>
      <c r="J100" s="117">
        <f t="shared" si="64"/>
        <v>0</v>
      </c>
      <c r="K100" s="117">
        <f t="shared" si="64"/>
        <v>0</v>
      </c>
      <c r="L100" s="117">
        <f t="shared" si="64"/>
        <v>0</v>
      </c>
      <c r="M100" s="117">
        <f t="shared" si="64"/>
        <v>0</v>
      </c>
      <c r="N100" s="117">
        <f t="shared" si="64"/>
        <v>0</v>
      </c>
      <c r="O100" s="117">
        <f t="shared" si="64"/>
        <v>0</v>
      </c>
      <c r="P100" s="117">
        <f t="shared" si="64"/>
        <v>0</v>
      </c>
      <c r="Q100" s="117">
        <f t="shared" si="58"/>
        <v>0</v>
      </c>
      <c r="R100" s="116"/>
      <c r="S100" s="117">
        <f t="shared" ref="S100:AG100" si="65">+S25-S50-S75</f>
        <v>0</v>
      </c>
      <c r="T100" s="117">
        <f t="shared" si="65"/>
        <v>0</v>
      </c>
      <c r="U100" s="117">
        <f t="shared" si="65"/>
        <v>0</v>
      </c>
      <c r="V100" s="117">
        <f t="shared" si="65"/>
        <v>0</v>
      </c>
      <c r="W100" s="117">
        <f t="shared" si="65"/>
        <v>0</v>
      </c>
      <c r="X100" s="117">
        <f t="shared" si="65"/>
        <v>0</v>
      </c>
      <c r="Y100" s="117">
        <f t="shared" si="65"/>
        <v>0</v>
      </c>
      <c r="Z100" s="117">
        <f t="shared" si="65"/>
        <v>0</v>
      </c>
      <c r="AA100" s="117">
        <f t="shared" si="65"/>
        <v>0</v>
      </c>
      <c r="AB100" s="117">
        <f t="shared" si="65"/>
        <v>0</v>
      </c>
      <c r="AC100" s="117">
        <f t="shared" si="65"/>
        <v>0</v>
      </c>
      <c r="AD100" s="117">
        <f t="shared" si="65"/>
        <v>0</v>
      </c>
      <c r="AE100" s="117">
        <f t="shared" si="65"/>
        <v>0</v>
      </c>
      <c r="AF100" s="117">
        <f t="shared" si="65"/>
        <v>0</v>
      </c>
      <c r="AG100" s="117">
        <f t="shared" si="65"/>
        <v>0</v>
      </c>
      <c r="AH100" s="110"/>
      <c r="AI100" s="117">
        <f t="shared" si="56"/>
        <v>0</v>
      </c>
      <c r="AJ100" s="117">
        <f t="shared" si="56"/>
        <v>0</v>
      </c>
    </row>
    <row r="101" spans="1:39">
      <c r="A101" s="121" t="s">
        <v>37</v>
      </c>
      <c r="B101" s="116"/>
      <c r="C101" s="117">
        <f t="shared" ref="C101:P101" si="66">+C26-C51-C76</f>
        <v>0</v>
      </c>
      <c r="D101" s="117">
        <f t="shared" si="66"/>
        <v>0</v>
      </c>
      <c r="E101" s="117">
        <f t="shared" si="66"/>
        <v>0</v>
      </c>
      <c r="F101" s="117">
        <f t="shared" si="66"/>
        <v>0</v>
      </c>
      <c r="G101" s="117">
        <f t="shared" si="66"/>
        <v>0</v>
      </c>
      <c r="H101" s="117">
        <f t="shared" si="66"/>
        <v>0</v>
      </c>
      <c r="I101" s="117">
        <f t="shared" si="66"/>
        <v>0</v>
      </c>
      <c r="J101" s="117">
        <f t="shared" si="66"/>
        <v>0</v>
      </c>
      <c r="K101" s="117">
        <f t="shared" si="66"/>
        <v>0</v>
      </c>
      <c r="L101" s="117">
        <f t="shared" si="66"/>
        <v>0</v>
      </c>
      <c r="M101" s="117">
        <f t="shared" si="66"/>
        <v>0</v>
      </c>
      <c r="N101" s="117">
        <f t="shared" si="66"/>
        <v>0</v>
      </c>
      <c r="O101" s="117">
        <f t="shared" si="66"/>
        <v>0</v>
      </c>
      <c r="P101" s="117">
        <f t="shared" si="66"/>
        <v>0</v>
      </c>
      <c r="Q101" s="117">
        <f t="shared" si="58"/>
        <v>0</v>
      </c>
      <c r="R101" s="116"/>
      <c r="S101" s="117">
        <f t="shared" ref="S101:AG101" si="67">+S26-S51-S76</f>
        <v>0</v>
      </c>
      <c r="T101" s="117">
        <f t="shared" si="67"/>
        <v>0</v>
      </c>
      <c r="U101" s="117">
        <f t="shared" si="67"/>
        <v>0</v>
      </c>
      <c r="V101" s="117">
        <f t="shared" si="67"/>
        <v>0</v>
      </c>
      <c r="W101" s="117">
        <f t="shared" si="67"/>
        <v>0</v>
      </c>
      <c r="X101" s="117">
        <f t="shared" si="67"/>
        <v>0</v>
      </c>
      <c r="Y101" s="117">
        <f t="shared" si="67"/>
        <v>0</v>
      </c>
      <c r="Z101" s="117">
        <f t="shared" si="67"/>
        <v>0</v>
      </c>
      <c r="AA101" s="117">
        <f t="shared" si="67"/>
        <v>0</v>
      </c>
      <c r="AB101" s="117">
        <f t="shared" si="67"/>
        <v>0</v>
      </c>
      <c r="AC101" s="117">
        <f t="shared" si="67"/>
        <v>0</v>
      </c>
      <c r="AD101" s="117">
        <f t="shared" si="67"/>
        <v>0</v>
      </c>
      <c r="AE101" s="117">
        <f t="shared" si="67"/>
        <v>0</v>
      </c>
      <c r="AF101" s="117">
        <f t="shared" si="67"/>
        <v>0</v>
      </c>
      <c r="AG101" s="117">
        <f t="shared" si="67"/>
        <v>0</v>
      </c>
      <c r="AH101" s="110"/>
      <c r="AI101" s="117">
        <f t="shared" si="56"/>
        <v>0</v>
      </c>
      <c r="AJ101" s="117">
        <f t="shared" si="56"/>
        <v>0</v>
      </c>
    </row>
    <row r="102" spans="1:39">
      <c r="A102" s="121" t="s">
        <v>38</v>
      </c>
      <c r="B102" s="116"/>
      <c r="C102" s="117">
        <f t="shared" ref="C102:P102" si="68">+C27-C52-C77</f>
        <v>0</v>
      </c>
      <c r="D102" s="117">
        <f t="shared" si="68"/>
        <v>0</v>
      </c>
      <c r="E102" s="117">
        <f t="shared" si="68"/>
        <v>0</v>
      </c>
      <c r="F102" s="117">
        <f t="shared" si="68"/>
        <v>0</v>
      </c>
      <c r="G102" s="117">
        <f t="shared" si="68"/>
        <v>0</v>
      </c>
      <c r="H102" s="117">
        <f t="shared" si="68"/>
        <v>0</v>
      </c>
      <c r="I102" s="117">
        <f t="shared" si="68"/>
        <v>0</v>
      </c>
      <c r="J102" s="117">
        <f t="shared" si="68"/>
        <v>0</v>
      </c>
      <c r="K102" s="117">
        <f t="shared" si="68"/>
        <v>0</v>
      </c>
      <c r="L102" s="117">
        <f t="shared" si="68"/>
        <v>0</v>
      </c>
      <c r="M102" s="117">
        <f t="shared" si="68"/>
        <v>0</v>
      </c>
      <c r="N102" s="117">
        <f t="shared" si="68"/>
        <v>0</v>
      </c>
      <c r="O102" s="117">
        <f t="shared" si="68"/>
        <v>0</v>
      </c>
      <c r="P102" s="117">
        <f t="shared" si="68"/>
        <v>0</v>
      </c>
      <c r="Q102" s="117">
        <f t="shared" si="58"/>
        <v>0</v>
      </c>
      <c r="R102" s="116"/>
      <c r="S102" s="117">
        <f t="shared" ref="S102:AG102" si="69">+S27-S52-S77</f>
        <v>0</v>
      </c>
      <c r="T102" s="117">
        <f t="shared" si="69"/>
        <v>0</v>
      </c>
      <c r="U102" s="117">
        <f t="shared" si="69"/>
        <v>0</v>
      </c>
      <c r="V102" s="117">
        <f t="shared" si="69"/>
        <v>0</v>
      </c>
      <c r="W102" s="117">
        <f t="shared" si="69"/>
        <v>0</v>
      </c>
      <c r="X102" s="117">
        <f t="shared" si="69"/>
        <v>0</v>
      </c>
      <c r="Y102" s="117">
        <f t="shared" si="69"/>
        <v>0</v>
      </c>
      <c r="Z102" s="117">
        <f t="shared" si="69"/>
        <v>0</v>
      </c>
      <c r="AA102" s="117">
        <f t="shared" si="69"/>
        <v>0</v>
      </c>
      <c r="AB102" s="117">
        <f t="shared" si="69"/>
        <v>0</v>
      </c>
      <c r="AC102" s="117">
        <f t="shared" si="69"/>
        <v>0</v>
      </c>
      <c r="AD102" s="117">
        <f t="shared" si="69"/>
        <v>0</v>
      </c>
      <c r="AE102" s="117">
        <f t="shared" si="69"/>
        <v>0</v>
      </c>
      <c r="AF102" s="117">
        <f t="shared" si="69"/>
        <v>0</v>
      </c>
      <c r="AG102" s="117">
        <f t="shared" si="69"/>
        <v>0</v>
      </c>
      <c r="AH102" s="110"/>
      <c r="AI102" s="117">
        <f t="shared" si="56"/>
        <v>0</v>
      </c>
      <c r="AJ102" s="117">
        <f t="shared" si="56"/>
        <v>0</v>
      </c>
    </row>
    <row r="103" spans="1:39">
      <c r="A103" s="121" t="s">
        <v>39</v>
      </c>
      <c r="B103" s="116"/>
      <c r="C103" s="117">
        <f t="shared" ref="C103:P103" si="70">+C28-C53-C78</f>
        <v>0</v>
      </c>
      <c r="D103" s="117">
        <f t="shared" si="70"/>
        <v>0</v>
      </c>
      <c r="E103" s="117">
        <f t="shared" si="70"/>
        <v>0</v>
      </c>
      <c r="F103" s="117">
        <f t="shared" si="70"/>
        <v>0</v>
      </c>
      <c r="G103" s="117">
        <f t="shared" si="70"/>
        <v>0</v>
      </c>
      <c r="H103" s="117">
        <f t="shared" si="70"/>
        <v>0</v>
      </c>
      <c r="I103" s="117">
        <f t="shared" si="70"/>
        <v>0</v>
      </c>
      <c r="J103" s="117">
        <f t="shared" si="70"/>
        <v>0</v>
      </c>
      <c r="K103" s="117">
        <f t="shared" si="70"/>
        <v>0</v>
      </c>
      <c r="L103" s="117">
        <f t="shared" si="70"/>
        <v>0</v>
      </c>
      <c r="M103" s="117">
        <f t="shared" si="70"/>
        <v>0</v>
      </c>
      <c r="N103" s="117">
        <f t="shared" si="70"/>
        <v>0</v>
      </c>
      <c r="O103" s="117">
        <f t="shared" si="70"/>
        <v>0</v>
      </c>
      <c r="P103" s="117">
        <f t="shared" si="70"/>
        <v>0</v>
      </c>
      <c r="Q103" s="117">
        <f t="shared" si="58"/>
        <v>0</v>
      </c>
      <c r="R103" s="116"/>
      <c r="S103" s="117">
        <f t="shared" ref="S103:AG103" si="71">+S28-S53-S78</f>
        <v>0</v>
      </c>
      <c r="T103" s="117">
        <f t="shared" si="71"/>
        <v>0</v>
      </c>
      <c r="U103" s="117">
        <f t="shared" si="71"/>
        <v>0</v>
      </c>
      <c r="V103" s="117">
        <f t="shared" si="71"/>
        <v>0</v>
      </c>
      <c r="W103" s="117">
        <f t="shared" si="71"/>
        <v>0</v>
      </c>
      <c r="X103" s="117">
        <f t="shared" si="71"/>
        <v>0</v>
      </c>
      <c r="Y103" s="117">
        <f t="shared" si="71"/>
        <v>0</v>
      </c>
      <c r="Z103" s="117">
        <f t="shared" si="71"/>
        <v>0</v>
      </c>
      <c r="AA103" s="117">
        <f t="shared" si="71"/>
        <v>0</v>
      </c>
      <c r="AB103" s="117">
        <f t="shared" si="71"/>
        <v>0</v>
      </c>
      <c r="AC103" s="117">
        <f t="shared" si="71"/>
        <v>0</v>
      </c>
      <c r="AD103" s="117">
        <f t="shared" si="71"/>
        <v>0</v>
      </c>
      <c r="AE103" s="117">
        <f t="shared" si="71"/>
        <v>0</v>
      </c>
      <c r="AF103" s="117">
        <f t="shared" si="71"/>
        <v>0</v>
      </c>
      <c r="AG103" s="117">
        <f t="shared" si="71"/>
        <v>0</v>
      </c>
      <c r="AH103" s="110"/>
      <c r="AI103" s="117">
        <f t="shared" si="56"/>
        <v>0</v>
      </c>
      <c r="AJ103" s="117">
        <f t="shared" si="56"/>
        <v>0</v>
      </c>
      <c r="AL103" s="107">
        <f>+AA106+AB106+AC106</f>
        <v>134302164.97</v>
      </c>
      <c r="AM103" s="107">
        <f>+AD106</f>
        <v>48004737.969999999</v>
      </c>
    </row>
    <row r="104" spans="1:39">
      <c r="A104" s="121" t="s">
        <v>40</v>
      </c>
      <c r="B104" s="116"/>
      <c r="C104" s="117">
        <f t="shared" ref="C104:P104" si="72">+C29-C54-C79</f>
        <v>0</v>
      </c>
      <c r="D104" s="117">
        <f t="shared" si="72"/>
        <v>0</v>
      </c>
      <c r="E104" s="117">
        <f t="shared" si="72"/>
        <v>0</v>
      </c>
      <c r="F104" s="117">
        <f t="shared" si="72"/>
        <v>0</v>
      </c>
      <c r="G104" s="117">
        <f t="shared" si="72"/>
        <v>0</v>
      </c>
      <c r="H104" s="117">
        <f t="shared" si="72"/>
        <v>0</v>
      </c>
      <c r="I104" s="117">
        <f t="shared" si="72"/>
        <v>0</v>
      </c>
      <c r="J104" s="117">
        <f t="shared" si="72"/>
        <v>0</v>
      </c>
      <c r="K104" s="117">
        <f t="shared" si="72"/>
        <v>0</v>
      </c>
      <c r="L104" s="117">
        <f t="shared" si="72"/>
        <v>0</v>
      </c>
      <c r="M104" s="117">
        <f t="shared" si="72"/>
        <v>0</v>
      </c>
      <c r="N104" s="117">
        <f t="shared" si="72"/>
        <v>0</v>
      </c>
      <c r="O104" s="117">
        <f t="shared" si="72"/>
        <v>0</v>
      </c>
      <c r="P104" s="117">
        <f t="shared" si="72"/>
        <v>0</v>
      </c>
      <c r="Q104" s="117">
        <f t="shared" si="58"/>
        <v>0</v>
      </c>
      <c r="R104" s="116"/>
      <c r="S104" s="117">
        <f t="shared" ref="S104:AG104" si="73">+S29-S54-S79</f>
        <v>0</v>
      </c>
      <c r="T104" s="117">
        <f t="shared" si="73"/>
        <v>0</v>
      </c>
      <c r="U104" s="117">
        <f t="shared" si="73"/>
        <v>0</v>
      </c>
      <c r="V104" s="117">
        <f t="shared" si="73"/>
        <v>0</v>
      </c>
      <c r="W104" s="117">
        <f t="shared" si="73"/>
        <v>0</v>
      </c>
      <c r="X104" s="117">
        <f t="shared" si="73"/>
        <v>0</v>
      </c>
      <c r="Y104" s="117">
        <f t="shared" si="73"/>
        <v>0</v>
      </c>
      <c r="Z104" s="117">
        <f t="shared" si="73"/>
        <v>0</v>
      </c>
      <c r="AA104" s="117">
        <f t="shared" si="73"/>
        <v>0</v>
      </c>
      <c r="AB104" s="117">
        <f t="shared" si="73"/>
        <v>0</v>
      </c>
      <c r="AC104" s="117">
        <f t="shared" si="73"/>
        <v>0</v>
      </c>
      <c r="AD104" s="117">
        <f t="shared" si="73"/>
        <v>0</v>
      </c>
      <c r="AE104" s="117">
        <f t="shared" si="73"/>
        <v>0</v>
      </c>
      <c r="AF104" s="117">
        <f t="shared" si="73"/>
        <v>0</v>
      </c>
      <c r="AG104" s="117">
        <f t="shared" si="73"/>
        <v>0</v>
      </c>
      <c r="AH104" s="110"/>
      <c r="AI104" s="117">
        <f t="shared" si="56"/>
        <v>0</v>
      </c>
      <c r="AJ104" s="117">
        <f t="shared" si="56"/>
        <v>0</v>
      </c>
      <c r="AL104" s="106">
        <v>108882894.4663277</v>
      </c>
      <c r="AM104" s="106">
        <v>27566200.459795907</v>
      </c>
    </row>
    <row r="105" spans="1:39" ht="6" customHeight="1">
      <c r="A105" s="112"/>
      <c r="B105" s="110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0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0"/>
      <c r="AI105" s="112"/>
      <c r="AJ105" s="112"/>
    </row>
    <row r="106" spans="1:39">
      <c r="A106" s="123" t="s">
        <v>47</v>
      </c>
      <c r="B106" s="124"/>
      <c r="C106" s="125">
        <f t="shared" ref="C106:Q106" si="74">+C85+C95</f>
        <v>16254511.650000002</v>
      </c>
      <c r="D106" s="125">
        <f t="shared" si="74"/>
        <v>9448412.3900000006</v>
      </c>
      <c r="E106" s="125">
        <f t="shared" si="74"/>
        <v>10766403.770000001</v>
      </c>
      <c r="F106" s="125">
        <f t="shared" si="74"/>
        <v>857264.24999999988</v>
      </c>
      <c r="G106" s="125">
        <f t="shared" si="74"/>
        <v>0</v>
      </c>
      <c r="H106" s="125">
        <f t="shared" si="74"/>
        <v>5253152.04</v>
      </c>
      <c r="I106" s="125">
        <f t="shared" si="74"/>
        <v>993670.91999999993</v>
      </c>
      <c r="J106" s="125">
        <f t="shared" si="74"/>
        <v>0</v>
      </c>
      <c r="K106" s="125">
        <f t="shared" si="74"/>
        <v>14325980.599999998</v>
      </c>
      <c r="L106" s="125">
        <f t="shared" si="74"/>
        <v>8609867.1900000013</v>
      </c>
      <c r="M106" s="125">
        <f t="shared" si="74"/>
        <v>248838.88999999998</v>
      </c>
      <c r="N106" s="125">
        <f t="shared" si="74"/>
        <v>11889380.450000001</v>
      </c>
      <c r="O106" s="125">
        <f t="shared" si="74"/>
        <v>112937</v>
      </c>
      <c r="P106" s="125">
        <f t="shared" si="74"/>
        <v>2514445.86</v>
      </c>
      <c r="Q106" s="125">
        <f t="shared" si="74"/>
        <v>2222465.69</v>
      </c>
      <c r="R106" s="124"/>
      <c r="S106" s="125">
        <f t="shared" ref="S106:AG106" si="75">+S85+S95</f>
        <v>94714337.530000016</v>
      </c>
      <c r="T106" s="125">
        <f t="shared" si="75"/>
        <v>55926379.409999996</v>
      </c>
      <c r="U106" s="125">
        <f t="shared" si="75"/>
        <v>65349972.970000006</v>
      </c>
      <c r="V106" s="125">
        <f t="shared" si="75"/>
        <v>5189143.28</v>
      </c>
      <c r="W106" s="125">
        <f t="shared" si="75"/>
        <v>0</v>
      </c>
      <c r="X106" s="125">
        <f t="shared" si="75"/>
        <v>32681434.220000006</v>
      </c>
      <c r="Y106" s="125">
        <f t="shared" si="75"/>
        <v>6014245.25</v>
      </c>
      <c r="Z106" s="125">
        <f t="shared" si="75"/>
        <v>0</v>
      </c>
      <c r="AA106" s="125">
        <f t="shared" si="75"/>
        <v>81404071.749999985</v>
      </c>
      <c r="AB106" s="125">
        <f t="shared" si="75"/>
        <v>51572493.160000004</v>
      </c>
      <c r="AC106" s="125">
        <f t="shared" si="75"/>
        <v>1325600.06</v>
      </c>
      <c r="AD106" s="125">
        <f t="shared" si="75"/>
        <v>48004737.969999999</v>
      </c>
      <c r="AE106" s="125">
        <f t="shared" si="75"/>
        <v>456329</v>
      </c>
      <c r="AF106" s="125">
        <f t="shared" si="75"/>
        <v>14787377.480000002</v>
      </c>
      <c r="AG106" s="125">
        <f t="shared" si="75"/>
        <v>14235941.75</v>
      </c>
      <c r="AH106" s="110"/>
      <c r="AI106" s="125">
        <f>+AI85+AI95</f>
        <v>83497330.700000003</v>
      </c>
      <c r="AJ106" s="125">
        <f>+AJ85+AJ95</f>
        <v>471662063.82999998</v>
      </c>
      <c r="AL106" s="107">
        <f>+AL103-AL104</f>
        <v>25419270.503672302</v>
      </c>
      <c r="AM106" s="107">
        <f>+AM103-AM104</f>
        <v>20438537.510204092</v>
      </c>
    </row>
    <row r="107" spans="1:39" ht="6" customHeight="1">
      <c r="A107" s="112"/>
      <c r="B107" s="110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0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0"/>
      <c r="AI107" s="112"/>
      <c r="AJ107" s="112"/>
    </row>
    <row r="108" spans="1:39">
      <c r="A108" s="111" t="s">
        <v>48</v>
      </c>
      <c r="B108" s="110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0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0"/>
      <c r="AI108" s="112"/>
      <c r="AJ108" s="112"/>
    </row>
    <row r="109" spans="1:39" ht="6" customHeight="1">
      <c r="A109" s="112"/>
      <c r="B109" s="110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0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0"/>
      <c r="AI109" s="112"/>
      <c r="AJ109" s="112"/>
    </row>
    <row r="110" spans="1:39">
      <c r="A110" s="113" t="s">
        <v>21</v>
      </c>
      <c r="B110" s="110"/>
      <c r="C110" s="114">
        <f t="shared" ref="C110:Q110" si="76">+SUM(C111:C119)</f>
        <v>0</v>
      </c>
      <c r="D110" s="114">
        <f t="shared" si="76"/>
        <v>0</v>
      </c>
      <c r="E110" s="114">
        <f t="shared" si="76"/>
        <v>0</v>
      </c>
      <c r="F110" s="114">
        <f t="shared" si="76"/>
        <v>0</v>
      </c>
      <c r="G110" s="114">
        <f t="shared" si="76"/>
        <v>0</v>
      </c>
      <c r="H110" s="114">
        <f t="shared" si="76"/>
        <v>0</v>
      </c>
      <c r="I110" s="114">
        <f t="shared" si="76"/>
        <v>0</v>
      </c>
      <c r="J110" s="114">
        <f t="shared" si="76"/>
        <v>0</v>
      </c>
      <c r="K110" s="114">
        <f t="shared" si="76"/>
        <v>0</v>
      </c>
      <c r="L110" s="114">
        <f t="shared" si="76"/>
        <v>0</v>
      </c>
      <c r="M110" s="114">
        <f t="shared" si="76"/>
        <v>0</v>
      </c>
      <c r="N110" s="114">
        <f t="shared" si="76"/>
        <v>0</v>
      </c>
      <c r="O110" s="114">
        <f t="shared" si="76"/>
        <v>0</v>
      </c>
      <c r="P110" s="114">
        <f t="shared" si="76"/>
        <v>0</v>
      </c>
      <c r="Q110" s="114">
        <f t="shared" si="76"/>
        <v>0</v>
      </c>
      <c r="R110" s="110"/>
      <c r="S110" s="114">
        <f t="shared" ref="S110:AG110" si="77">+SUM(S111:S119)</f>
        <v>0</v>
      </c>
      <c r="T110" s="114">
        <f t="shared" si="77"/>
        <v>0</v>
      </c>
      <c r="U110" s="114">
        <f t="shared" si="77"/>
        <v>0</v>
      </c>
      <c r="V110" s="114">
        <f t="shared" si="77"/>
        <v>0</v>
      </c>
      <c r="W110" s="114">
        <f t="shared" si="77"/>
        <v>0</v>
      </c>
      <c r="X110" s="114">
        <f t="shared" si="77"/>
        <v>0</v>
      </c>
      <c r="Y110" s="114">
        <f t="shared" si="77"/>
        <v>0</v>
      </c>
      <c r="Z110" s="114">
        <f t="shared" si="77"/>
        <v>0</v>
      </c>
      <c r="AA110" s="114">
        <f t="shared" si="77"/>
        <v>0</v>
      </c>
      <c r="AB110" s="114">
        <f t="shared" si="77"/>
        <v>0</v>
      </c>
      <c r="AC110" s="114">
        <f t="shared" si="77"/>
        <v>0</v>
      </c>
      <c r="AD110" s="114">
        <f t="shared" si="77"/>
        <v>0</v>
      </c>
      <c r="AE110" s="114">
        <f t="shared" si="77"/>
        <v>0</v>
      </c>
      <c r="AF110" s="114">
        <f t="shared" si="77"/>
        <v>0</v>
      </c>
      <c r="AG110" s="114">
        <f t="shared" si="77"/>
        <v>0</v>
      </c>
      <c r="AH110" s="110"/>
      <c r="AI110" s="114">
        <f>+SUM(AI111:AI119)</f>
        <v>0</v>
      </c>
      <c r="AJ110" s="114">
        <f>+SUM(AJ111:AJ119)</f>
        <v>0</v>
      </c>
    </row>
    <row r="111" spans="1:39">
      <c r="A111" s="115" t="s">
        <v>22</v>
      </c>
      <c r="B111" s="116"/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  <c r="O111" s="117">
        <v>0</v>
      </c>
      <c r="P111" s="117">
        <v>0</v>
      </c>
      <c r="Q111" s="117">
        <v>0</v>
      </c>
      <c r="R111" s="116"/>
      <c r="S111" s="117">
        <v>0</v>
      </c>
      <c r="T111" s="117">
        <v>0</v>
      </c>
      <c r="U111" s="117">
        <v>0</v>
      </c>
      <c r="V111" s="117">
        <v>0</v>
      </c>
      <c r="W111" s="117">
        <v>0</v>
      </c>
      <c r="X111" s="117">
        <v>0</v>
      </c>
      <c r="Y111" s="117">
        <v>0</v>
      </c>
      <c r="Z111" s="117">
        <v>0</v>
      </c>
      <c r="AA111" s="117">
        <v>0</v>
      </c>
      <c r="AB111" s="117">
        <v>0</v>
      </c>
      <c r="AC111" s="117">
        <v>0</v>
      </c>
      <c r="AD111" s="117">
        <v>0</v>
      </c>
      <c r="AE111" s="117">
        <v>0</v>
      </c>
      <c r="AF111" s="117">
        <v>0</v>
      </c>
      <c r="AG111" s="117">
        <v>0</v>
      </c>
      <c r="AH111" s="110"/>
      <c r="AI111" s="117">
        <f t="shared" ref="AI111:AJ119" si="78">+SUM(R111:AF111)</f>
        <v>0</v>
      </c>
      <c r="AJ111" s="117">
        <f t="shared" si="78"/>
        <v>0</v>
      </c>
    </row>
    <row r="112" spans="1:39">
      <c r="A112" s="115" t="s">
        <v>23</v>
      </c>
      <c r="B112" s="116"/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  <c r="O112" s="117">
        <v>0</v>
      </c>
      <c r="P112" s="117">
        <v>0</v>
      </c>
      <c r="Q112" s="117">
        <v>0</v>
      </c>
      <c r="R112" s="116"/>
      <c r="S112" s="117">
        <v>0</v>
      </c>
      <c r="T112" s="117">
        <v>0</v>
      </c>
      <c r="U112" s="117">
        <v>0</v>
      </c>
      <c r="V112" s="117">
        <v>0</v>
      </c>
      <c r="W112" s="117">
        <v>0</v>
      </c>
      <c r="X112" s="117">
        <v>0</v>
      </c>
      <c r="Y112" s="117">
        <v>0</v>
      </c>
      <c r="Z112" s="117">
        <v>0</v>
      </c>
      <c r="AA112" s="117">
        <v>0</v>
      </c>
      <c r="AB112" s="117">
        <v>0</v>
      </c>
      <c r="AC112" s="117">
        <v>0</v>
      </c>
      <c r="AD112" s="117">
        <v>0</v>
      </c>
      <c r="AE112" s="117">
        <v>0</v>
      </c>
      <c r="AF112" s="117">
        <v>0</v>
      </c>
      <c r="AG112" s="117">
        <v>0</v>
      </c>
      <c r="AH112" s="110"/>
      <c r="AI112" s="117">
        <f t="shared" si="78"/>
        <v>0</v>
      </c>
      <c r="AJ112" s="117">
        <f t="shared" si="78"/>
        <v>0</v>
      </c>
    </row>
    <row r="113" spans="1:36">
      <c r="A113" s="115" t="s">
        <v>24</v>
      </c>
      <c r="B113" s="116"/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  <c r="O113" s="117">
        <v>0</v>
      </c>
      <c r="P113" s="117">
        <v>0</v>
      </c>
      <c r="Q113" s="117">
        <v>0</v>
      </c>
      <c r="R113" s="116"/>
      <c r="S113" s="117">
        <v>0</v>
      </c>
      <c r="T113" s="117">
        <v>0</v>
      </c>
      <c r="U113" s="117">
        <v>0</v>
      </c>
      <c r="V113" s="117">
        <v>0</v>
      </c>
      <c r="W113" s="117">
        <v>0</v>
      </c>
      <c r="X113" s="117">
        <v>0</v>
      </c>
      <c r="Y113" s="117">
        <v>0</v>
      </c>
      <c r="Z113" s="117">
        <v>0</v>
      </c>
      <c r="AA113" s="117">
        <v>0</v>
      </c>
      <c r="AB113" s="117">
        <v>0</v>
      </c>
      <c r="AC113" s="117">
        <v>0</v>
      </c>
      <c r="AD113" s="117">
        <v>0</v>
      </c>
      <c r="AE113" s="117">
        <v>0</v>
      </c>
      <c r="AF113" s="117">
        <v>0</v>
      </c>
      <c r="AG113" s="117">
        <v>0</v>
      </c>
      <c r="AH113" s="110"/>
      <c r="AI113" s="117">
        <f t="shared" si="78"/>
        <v>0</v>
      </c>
      <c r="AJ113" s="117">
        <f t="shared" si="78"/>
        <v>0</v>
      </c>
    </row>
    <row r="114" spans="1:36">
      <c r="A114" s="115" t="s">
        <v>25</v>
      </c>
      <c r="B114" s="116"/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  <c r="O114" s="117">
        <v>0</v>
      </c>
      <c r="P114" s="117">
        <v>0</v>
      </c>
      <c r="Q114" s="117">
        <v>0</v>
      </c>
      <c r="R114" s="116"/>
      <c r="S114" s="117">
        <v>0</v>
      </c>
      <c r="T114" s="117">
        <v>0</v>
      </c>
      <c r="U114" s="117">
        <v>0</v>
      </c>
      <c r="V114" s="117">
        <v>0</v>
      </c>
      <c r="W114" s="117">
        <v>0</v>
      </c>
      <c r="X114" s="117">
        <v>0</v>
      </c>
      <c r="Y114" s="117">
        <v>0</v>
      </c>
      <c r="Z114" s="117">
        <v>0</v>
      </c>
      <c r="AA114" s="117">
        <v>0</v>
      </c>
      <c r="AB114" s="117">
        <v>0</v>
      </c>
      <c r="AC114" s="117">
        <v>0</v>
      </c>
      <c r="AD114" s="117">
        <v>0</v>
      </c>
      <c r="AE114" s="117">
        <v>0</v>
      </c>
      <c r="AF114" s="117">
        <v>0</v>
      </c>
      <c r="AG114" s="117">
        <v>0</v>
      </c>
      <c r="AH114" s="110"/>
      <c r="AI114" s="117">
        <f t="shared" si="78"/>
        <v>0</v>
      </c>
      <c r="AJ114" s="117">
        <f t="shared" si="78"/>
        <v>0</v>
      </c>
    </row>
    <row r="115" spans="1:36">
      <c r="A115" s="115" t="s">
        <v>26</v>
      </c>
      <c r="B115" s="116"/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  <c r="O115" s="117">
        <v>0</v>
      </c>
      <c r="P115" s="117">
        <v>0</v>
      </c>
      <c r="Q115" s="117">
        <v>0</v>
      </c>
      <c r="R115" s="116"/>
      <c r="S115" s="117">
        <v>0</v>
      </c>
      <c r="T115" s="117">
        <v>0</v>
      </c>
      <c r="U115" s="117">
        <v>0</v>
      </c>
      <c r="V115" s="117">
        <v>0</v>
      </c>
      <c r="W115" s="117">
        <v>0</v>
      </c>
      <c r="X115" s="117">
        <v>0</v>
      </c>
      <c r="Y115" s="117">
        <v>0</v>
      </c>
      <c r="Z115" s="117">
        <v>0</v>
      </c>
      <c r="AA115" s="117">
        <v>0</v>
      </c>
      <c r="AB115" s="117">
        <v>0</v>
      </c>
      <c r="AC115" s="117">
        <v>0</v>
      </c>
      <c r="AD115" s="117">
        <v>0</v>
      </c>
      <c r="AE115" s="117">
        <v>0</v>
      </c>
      <c r="AF115" s="117">
        <v>0</v>
      </c>
      <c r="AG115" s="117">
        <v>0</v>
      </c>
      <c r="AH115" s="110"/>
      <c r="AI115" s="117">
        <f t="shared" si="78"/>
        <v>0</v>
      </c>
      <c r="AJ115" s="117">
        <f t="shared" si="78"/>
        <v>0</v>
      </c>
    </row>
    <row r="116" spans="1:36">
      <c r="A116" s="115" t="s">
        <v>27</v>
      </c>
      <c r="B116" s="116"/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  <c r="O116" s="117">
        <v>0</v>
      </c>
      <c r="P116" s="117">
        <v>0</v>
      </c>
      <c r="Q116" s="117">
        <v>0</v>
      </c>
      <c r="R116" s="116"/>
      <c r="S116" s="117">
        <v>0</v>
      </c>
      <c r="T116" s="117">
        <v>0</v>
      </c>
      <c r="U116" s="117">
        <v>0</v>
      </c>
      <c r="V116" s="117">
        <v>0</v>
      </c>
      <c r="W116" s="117">
        <v>0</v>
      </c>
      <c r="X116" s="117">
        <v>0</v>
      </c>
      <c r="Y116" s="117">
        <v>0</v>
      </c>
      <c r="Z116" s="117">
        <v>0</v>
      </c>
      <c r="AA116" s="117">
        <v>0</v>
      </c>
      <c r="AB116" s="117">
        <v>0</v>
      </c>
      <c r="AC116" s="117">
        <v>0</v>
      </c>
      <c r="AD116" s="117">
        <v>0</v>
      </c>
      <c r="AE116" s="117">
        <v>0</v>
      </c>
      <c r="AF116" s="117">
        <v>0</v>
      </c>
      <c r="AG116" s="117">
        <v>0</v>
      </c>
      <c r="AH116" s="110"/>
      <c r="AI116" s="117">
        <f t="shared" si="78"/>
        <v>0</v>
      </c>
      <c r="AJ116" s="117">
        <f t="shared" si="78"/>
        <v>0</v>
      </c>
    </row>
    <row r="117" spans="1:36">
      <c r="A117" s="115" t="s">
        <v>28</v>
      </c>
      <c r="B117" s="116"/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  <c r="O117" s="117">
        <v>0</v>
      </c>
      <c r="P117" s="117">
        <v>0</v>
      </c>
      <c r="Q117" s="117">
        <v>0</v>
      </c>
      <c r="R117" s="116"/>
      <c r="S117" s="117">
        <v>0</v>
      </c>
      <c r="T117" s="117">
        <v>0</v>
      </c>
      <c r="U117" s="117">
        <v>0</v>
      </c>
      <c r="V117" s="117">
        <v>0</v>
      </c>
      <c r="W117" s="117">
        <v>0</v>
      </c>
      <c r="X117" s="117">
        <v>0</v>
      </c>
      <c r="Y117" s="117">
        <v>0</v>
      </c>
      <c r="Z117" s="117">
        <v>0</v>
      </c>
      <c r="AA117" s="117">
        <v>0</v>
      </c>
      <c r="AB117" s="117">
        <v>0</v>
      </c>
      <c r="AC117" s="117">
        <v>0</v>
      </c>
      <c r="AD117" s="117">
        <v>0</v>
      </c>
      <c r="AE117" s="117">
        <v>0</v>
      </c>
      <c r="AF117" s="117">
        <v>0</v>
      </c>
      <c r="AG117" s="117">
        <v>0</v>
      </c>
      <c r="AH117" s="110"/>
      <c r="AI117" s="117">
        <f t="shared" si="78"/>
        <v>0</v>
      </c>
      <c r="AJ117" s="117">
        <f t="shared" si="78"/>
        <v>0</v>
      </c>
    </row>
    <row r="118" spans="1:36">
      <c r="A118" s="115" t="s">
        <v>29</v>
      </c>
      <c r="B118" s="116"/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  <c r="O118" s="117">
        <v>0</v>
      </c>
      <c r="P118" s="117">
        <v>0</v>
      </c>
      <c r="Q118" s="117">
        <v>0</v>
      </c>
      <c r="R118" s="116"/>
      <c r="S118" s="117">
        <v>0</v>
      </c>
      <c r="T118" s="117">
        <v>0</v>
      </c>
      <c r="U118" s="117">
        <v>0</v>
      </c>
      <c r="V118" s="117">
        <v>0</v>
      </c>
      <c r="W118" s="117">
        <v>0</v>
      </c>
      <c r="X118" s="117">
        <v>0</v>
      </c>
      <c r="Y118" s="117">
        <v>0</v>
      </c>
      <c r="Z118" s="117">
        <v>0</v>
      </c>
      <c r="AA118" s="117">
        <v>0</v>
      </c>
      <c r="AB118" s="117">
        <v>0</v>
      </c>
      <c r="AC118" s="117">
        <v>0</v>
      </c>
      <c r="AD118" s="117">
        <v>0</v>
      </c>
      <c r="AE118" s="117">
        <v>0</v>
      </c>
      <c r="AF118" s="117">
        <v>0</v>
      </c>
      <c r="AG118" s="117">
        <v>0</v>
      </c>
      <c r="AH118" s="110"/>
      <c r="AI118" s="117">
        <f t="shared" si="78"/>
        <v>0</v>
      </c>
      <c r="AJ118" s="117">
        <f t="shared" si="78"/>
        <v>0</v>
      </c>
    </row>
    <row r="119" spans="1:36">
      <c r="A119" s="118" t="s">
        <v>30</v>
      </c>
      <c r="B119" s="116"/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  <c r="O119" s="117">
        <v>0</v>
      </c>
      <c r="P119" s="117">
        <v>0</v>
      </c>
      <c r="Q119" s="117">
        <v>0</v>
      </c>
      <c r="R119" s="116"/>
      <c r="S119" s="117">
        <v>0</v>
      </c>
      <c r="T119" s="117">
        <v>0</v>
      </c>
      <c r="U119" s="117">
        <v>0</v>
      </c>
      <c r="V119" s="117">
        <v>0</v>
      </c>
      <c r="W119" s="117">
        <v>0</v>
      </c>
      <c r="X119" s="117">
        <v>0</v>
      </c>
      <c r="Y119" s="117">
        <v>0</v>
      </c>
      <c r="Z119" s="117">
        <v>0</v>
      </c>
      <c r="AA119" s="117">
        <v>0</v>
      </c>
      <c r="AB119" s="117">
        <v>0</v>
      </c>
      <c r="AC119" s="117">
        <v>0</v>
      </c>
      <c r="AD119" s="117">
        <v>0</v>
      </c>
      <c r="AE119" s="117">
        <v>0</v>
      </c>
      <c r="AF119" s="117">
        <v>0</v>
      </c>
      <c r="AG119" s="117">
        <v>0</v>
      </c>
      <c r="AH119" s="110"/>
      <c r="AI119" s="117">
        <f t="shared" si="78"/>
        <v>0</v>
      </c>
      <c r="AJ119" s="117">
        <f t="shared" si="78"/>
        <v>0</v>
      </c>
    </row>
    <row r="120" spans="1:36">
      <c r="A120" s="119" t="s">
        <v>31</v>
      </c>
      <c r="B120" s="110"/>
      <c r="C120" s="120">
        <f t="shared" ref="C120:Q120" si="79">+SUM(C121:C129)</f>
        <v>0</v>
      </c>
      <c r="D120" s="120">
        <f t="shared" si="79"/>
        <v>0</v>
      </c>
      <c r="E120" s="120">
        <f t="shared" si="79"/>
        <v>0</v>
      </c>
      <c r="F120" s="120">
        <f t="shared" si="79"/>
        <v>0</v>
      </c>
      <c r="G120" s="120">
        <f t="shared" si="79"/>
        <v>0</v>
      </c>
      <c r="H120" s="120">
        <f t="shared" si="79"/>
        <v>0</v>
      </c>
      <c r="I120" s="120">
        <f t="shared" si="79"/>
        <v>0</v>
      </c>
      <c r="J120" s="120">
        <f t="shared" si="79"/>
        <v>0</v>
      </c>
      <c r="K120" s="120">
        <f t="shared" si="79"/>
        <v>0</v>
      </c>
      <c r="L120" s="120">
        <f t="shared" si="79"/>
        <v>0</v>
      </c>
      <c r="M120" s="120">
        <f t="shared" si="79"/>
        <v>0</v>
      </c>
      <c r="N120" s="120">
        <f t="shared" si="79"/>
        <v>0</v>
      </c>
      <c r="O120" s="120">
        <f t="shared" si="79"/>
        <v>0</v>
      </c>
      <c r="P120" s="120">
        <f t="shared" si="79"/>
        <v>0</v>
      </c>
      <c r="Q120" s="120">
        <f t="shared" si="79"/>
        <v>0</v>
      </c>
      <c r="R120" s="110"/>
      <c r="S120" s="120">
        <f t="shared" ref="S120:AG120" si="80">+SUM(S121:S129)</f>
        <v>0</v>
      </c>
      <c r="T120" s="120">
        <f t="shared" si="80"/>
        <v>0</v>
      </c>
      <c r="U120" s="120">
        <f t="shared" si="80"/>
        <v>0</v>
      </c>
      <c r="V120" s="120">
        <f t="shared" si="80"/>
        <v>0</v>
      </c>
      <c r="W120" s="120">
        <f t="shared" si="80"/>
        <v>0</v>
      </c>
      <c r="X120" s="120">
        <f t="shared" si="80"/>
        <v>0</v>
      </c>
      <c r="Y120" s="120">
        <f t="shared" si="80"/>
        <v>0</v>
      </c>
      <c r="Z120" s="120">
        <f t="shared" si="80"/>
        <v>0</v>
      </c>
      <c r="AA120" s="120">
        <f t="shared" si="80"/>
        <v>0</v>
      </c>
      <c r="AB120" s="120">
        <f t="shared" si="80"/>
        <v>0</v>
      </c>
      <c r="AC120" s="120">
        <f t="shared" si="80"/>
        <v>0</v>
      </c>
      <c r="AD120" s="120">
        <f t="shared" si="80"/>
        <v>0</v>
      </c>
      <c r="AE120" s="120">
        <f t="shared" si="80"/>
        <v>0</v>
      </c>
      <c r="AF120" s="120">
        <f t="shared" si="80"/>
        <v>0</v>
      </c>
      <c r="AG120" s="120">
        <f t="shared" si="80"/>
        <v>0</v>
      </c>
      <c r="AH120" s="110"/>
      <c r="AI120" s="120">
        <f>+SUM(AI121:AI129)</f>
        <v>0</v>
      </c>
      <c r="AJ120" s="120">
        <f>+SUM(AJ121:AJ129)</f>
        <v>0</v>
      </c>
    </row>
    <row r="121" spans="1:36">
      <c r="A121" s="121" t="s">
        <v>32</v>
      </c>
      <c r="B121" s="116"/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  <c r="O121" s="117">
        <v>0</v>
      </c>
      <c r="P121" s="117">
        <v>0</v>
      </c>
      <c r="Q121" s="117">
        <v>0</v>
      </c>
      <c r="R121" s="116"/>
      <c r="S121" s="117">
        <v>0</v>
      </c>
      <c r="T121" s="117">
        <v>0</v>
      </c>
      <c r="U121" s="117">
        <v>0</v>
      </c>
      <c r="V121" s="117">
        <v>0</v>
      </c>
      <c r="W121" s="117">
        <v>0</v>
      </c>
      <c r="X121" s="117">
        <v>0</v>
      </c>
      <c r="Y121" s="117">
        <v>0</v>
      </c>
      <c r="Z121" s="117">
        <v>0</v>
      </c>
      <c r="AA121" s="117">
        <v>0</v>
      </c>
      <c r="AB121" s="117">
        <v>0</v>
      </c>
      <c r="AC121" s="117">
        <v>0</v>
      </c>
      <c r="AD121" s="117">
        <v>0</v>
      </c>
      <c r="AE121" s="117">
        <v>0</v>
      </c>
      <c r="AF121" s="117">
        <v>0</v>
      </c>
      <c r="AG121" s="117">
        <v>0</v>
      </c>
      <c r="AH121" s="110"/>
      <c r="AI121" s="117">
        <f t="shared" ref="AI121:AJ129" si="81">+SUM(R121:AF121)</f>
        <v>0</v>
      </c>
      <c r="AJ121" s="117">
        <f t="shared" si="81"/>
        <v>0</v>
      </c>
    </row>
    <row r="122" spans="1:36">
      <c r="A122" s="121" t="s">
        <v>33</v>
      </c>
      <c r="B122" s="116"/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  <c r="O122" s="117">
        <v>0</v>
      </c>
      <c r="P122" s="117">
        <v>0</v>
      </c>
      <c r="Q122" s="117">
        <v>0</v>
      </c>
      <c r="R122" s="116"/>
      <c r="S122" s="117">
        <v>0</v>
      </c>
      <c r="T122" s="117">
        <v>0</v>
      </c>
      <c r="U122" s="117">
        <v>0</v>
      </c>
      <c r="V122" s="117">
        <v>0</v>
      </c>
      <c r="W122" s="117">
        <v>0</v>
      </c>
      <c r="X122" s="117">
        <v>0</v>
      </c>
      <c r="Y122" s="117">
        <v>0</v>
      </c>
      <c r="Z122" s="117">
        <v>0</v>
      </c>
      <c r="AA122" s="117">
        <v>0</v>
      </c>
      <c r="AB122" s="117">
        <v>0</v>
      </c>
      <c r="AC122" s="117">
        <v>0</v>
      </c>
      <c r="AD122" s="117">
        <v>0</v>
      </c>
      <c r="AE122" s="117">
        <v>0</v>
      </c>
      <c r="AF122" s="117">
        <v>0</v>
      </c>
      <c r="AG122" s="117">
        <v>0</v>
      </c>
      <c r="AH122" s="110"/>
      <c r="AI122" s="117">
        <f t="shared" si="81"/>
        <v>0</v>
      </c>
      <c r="AJ122" s="117">
        <f t="shared" si="81"/>
        <v>0</v>
      </c>
    </row>
    <row r="123" spans="1:36">
      <c r="A123" s="121" t="s">
        <v>34</v>
      </c>
      <c r="B123" s="116"/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  <c r="O123" s="117">
        <v>0</v>
      </c>
      <c r="P123" s="117">
        <v>0</v>
      </c>
      <c r="Q123" s="117">
        <v>0</v>
      </c>
      <c r="R123" s="116"/>
      <c r="S123" s="117">
        <v>0</v>
      </c>
      <c r="T123" s="117">
        <v>0</v>
      </c>
      <c r="U123" s="117">
        <v>0</v>
      </c>
      <c r="V123" s="117">
        <v>0</v>
      </c>
      <c r="W123" s="117">
        <v>0</v>
      </c>
      <c r="X123" s="117">
        <v>0</v>
      </c>
      <c r="Y123" s="117">
        <v>0</v>
      </c>
      <c r="Z123" s="117">
        <v>0</v>
      </c>
      <c r="AA123" s="117">
        <v>0</v>
      </c>
      <c r="AB123" s="117">
        <v>0</v>
      </c>
      <c r="AC123" s="117">
        <v>0</v>
      </c>
      <c r="AD123" s="117">
        <v>0</v>
      </c>
      <c r="AE123" s="117">
        <v>0</v>
      </c>
      <c r="AF123" s="117">
        <v>0</v>
      </c>
      <c r="AG123" s="117">
        <v>0</v>
      </c>
      <c r="AH123" s="110"/>
      <c r="AI123" s="117">
        <f t="shared" si="81"/>
        <v>0</v>
      </c>
      <c r="AJ123" s="117">
        <f t="shared" si="81"/>
        <v>0</v>
      </c>
    </row>
    <row r="124" spans="1:36">
      <c r="A124" s="121" t="s">
        <v>35</v>
      </c>
      <c r="B124" s="116"/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  <c r="O124" s="117">
        <v>0</v>
      </c>
      <c r="P124" s="117">
        <v>0</v>
      </c>
      <c r="Q124" s="117">
        <v>0</v>
      </c>
      <c r="R124" s="116"/>
      <c r="S124" s="117">
        <v>0</v>
      </c>
      <c r="T124" s="117">
        <v>0</v>
      </c>
      <c r="U124" s="117">
        <v>0</v>
      </c>
      <c r="V124" s="117">
        <v>0</v>
      </c>
      <c r="W124" s="117">
        <v>0</v>
      </c>
      <c r="X124" s="117">
        <v>0</v>
      </c>
      <c r="Y124" s="117">
        <v>0</v>
      </c>
      <c r="Z124" s="117">
        <v>0</v>
      </c>
      <c r="AA124" s="117">
        <v>0</v>
      </c>
      <c r="AB124" s="117">
        <v>0</v>
      </c>
      <c r="AC124" s="117">
        <v>0</v>
      </c>
      <c r="AD124" s="117">
        <v>0</v>
      </c>
      <c r="AE124" s="117">
        <v>0</v>
      </c>
      <c r="AF124" s="117">
        <v>0</v>
      </c>
      <c r="AG124" s="117">
        <v>0</v>
      </c>
      <c r="AH124" s="110"/>
      <c r="AI124" s="117">
        <f t="shared" si="81"/>
        <v>0</v>
      </c>
      <c r="AJ124" s="117">
        <f t="shared" si="81"/>
        <v>0</v>
      </c>
    </row>
    <row r="125" spans="1:36">
      <c r="A125" s="121" t="s">
        <v>36</v>
      </c>
      <c r="B125" s="116"/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  <c r="O125" s="117">
        <v>0</v>
      </c>
      <c r="P125" s="117">
        <v>0</v>
      </c>
      <c r="Q125" s="117">
        <v>0</v>
      </c>
      <c r="R125" s="116"/>
      <c r="S125" s="117">
        <v>0</v>
      </c>
      <c r="T125" s="117">
        <v>0</v>
      </c>
      <c r="U125" s="117">
        <v>0</v>
      </c>
      <c r="V125" s="117">
        <v>0</v>
      </c>
      <c r="W125" s="117">
        <v>0</v>
      </c>
      <c r="X125" s="117">
        <v>0</v>
      </c>
      <c r="Y125" s="117">
        <v>0</v>
      </c>
      <c r="Z125" s="117">
        <v>0</v>
      </c>
      <c r="AA125" s="117">
        <v>0</v>
      </c>
      <c r="AB125" s="117">
        <v>0</v>
      </c>
      <c r="AC125" s="117">
        <v>0</v>
      </c>
      <c r="AD125" s="117">
        <v>0</v>
      </c>
      <c r="AE125" s="117">
        <v>0</v>
      </c>
      <c r="AF125" s="117">
        <v>0</v>
      </c>
      <c r="AG125" s="117">
        <v>0</v>
      </c>
      <c r="AH125" s="110"/>
      <c r="AI125" s="117">
        <f t="shared" si="81"/>
        <v>0</v>
      </c>
      <c r="AJ125" s="117">
        <f t="shared" si="81"/>
        <v>0</v>
      </c>
    </row>
    <row r="126" spans="1:36">
      <c r="A126" s="121" t="s">
        <v>37</v>
      </c>
      <c r="B126" s="116"/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  <c r="O126" s="117">
        <v>0</v>
      </c>
      <c r="P126" s="117">
        <v>0</v>
      </c>
      <c r="Q126" s="117">
        <v>0</v>
      </c>
      <c r="R126" s="116"/>
      <c r="S126" s="117">
        <v>0</v>
      </c>
      <c r="T126" s="117">
        <v>0</v>
      </c>
      <c r="U126" s="117">
        <v>0</v>
      </c>
      <c r="V126" s="117">
        <v>0</v>
      </c>
      <c r="W126" s="117">
        <v>0</v>
      </c>
      <c r="X126" s="117">
        <v>0</v>
      </c>
      <c r="Y126" s="117">
        <v>0</v>
      </c>
      <c r="Z126" s="117">
        <v>0</v>
      </c>
      <c r="AA126" s="117">
        <v>0</v>
      </c>
      <c r="AB126" s="117">
        <v>0</v>
      </c>
      <c r="AC126" s="117">
        <v>0</v>
      </c>
      <c r="AD126" s="117">
        <v>0</v>
      </c>
      <c r="AE126" s="117">
        <v>0</v>
      </c>
      <c r="AF126" s="117">
        <v>0</v>
      </c>
      <c r="AG126" s="117">
        <v>0</v>
      </c>
      <c r="AH126" s="110"/>
      <c r="AI126" s="117">
        <f t="shared" si="81"/>
        <v>0</v>
      </c>
      <c r="AJ126" s="117">
        <f t="shared" si="81"/>
        <v>0</v>
      </c>
    </row>
    <row r="127" spans="1:36">
      <c r="A127" s="121" t="s">
        <v>38</v>
      </c>
      <c r="B127" s="116"/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  <c r="O127" s="117">
        <v>0</v>
      </c>
      <c r="P127" s="117">
        <v>0</v>
      </c>
      <c r="Q127" s="117">
        <v>0</v>
      </c>
      <c r="R127" s="116"/>
      <c r="S127" s="117">
        <v>0</v>
      </c>
      <c r="T127" s="117">
        <v>0</v>
      </c>
      <c r="U127" s="117">
        <v>0</v>
      </c>
      <c r="V127" s="117">
        <v>0</v>
      </c>
      <c r="W127" s="117">
        <v>0</v>
      </c>
      <c r="X127" s="117">
        <v>0</v>
      </c>
      <c r="Y127" s="117">
        <v>0</v>
      </c>
      <c r="Z127" s="117">
        <v>0</v>
      </c>
      <c r="AA127" s="117">
        <v>0</v>
      </c>
      <c r="AB127" s="117">
        <v>0</v>
      </c>
      <c r="AC127" s="117">
        <v>0</v>
      </c>
      <c r="AD127" s="117">
        <v>0</v>
      </c>
      <c r="AE127" s="117">
        <v>0</v>
      </c>
      <c r="AF127" s="117">
        <v>0</v>
      </c>
      <c r="AG127" s="117">
        <v>0</v>
      </c>
      <c r="AH127" s="110"/>
      <c r="AI127" s="117">
        <f t="shared" si="81"/>
        <v>0</v>
      </c>
      <c r="AJ127" s="117">
        <f t="shared" si="81"/>
        <v>0</v>
      </c>
    </row>
    <row r="128" spans="1:36">
      <c r="A128" s="121" t="s">
        <v>39</v>
      </c>
      <c r="B128" s="116"/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  <c r="O128" s="117">
        <v>0</v>
      </c>
      <c r="P128" s="117">
        <v>0</v>
      </c>
      <c r="Q128" s="117">
        <v>0</v>
      </c>
      <c r="R128" s="116"/>
      <c r="S128" s="117">
        <v>0</v>
      </c>
      <c r="T128" s="117">
        <v>0</v>
      </c>
      <c r="U128" s="117">
        <v>0</v>
      </c>
      <c r="V128" s="117">
        <v>0</v>
      </c>
      <c r="W128" s="117">
        <v>0</v>
      </c>
      <c r="X128" s="117">
        <v>0</v>
      </c>
      <c r="Y128" s="117">
        <v>0</v>
      </c>
      <c r="Z128" s="117">
        <v>0</v>
      </c>
      <c r="AA128" s="117">
        <v>0</v>
      </c>
      <c r="AB128" s="117">
        <v>0</v>
      </c>
      <c r="AC128" s="117">
        <v>0</v>
      </c>
      <c r="AD128" s="117">
        <v>0</v>
      </c>
      <c r="AE128" s="117">
        <v>0</v>
      </c>
      <c r="AF128" s="117">
        <v>0</v>
      </c>
      <c r="AG128" s="117">
        <v>0</v>
      </c>
      <c r="AH128" s="110"/>
      <c r="AI128" s="117">
        <f t="shared" si="81"/>
        <v>0</v>
      </c>
      <c r="AJ128" s="117">
        <f t="shared" si="81"/>
        <v>0</v>
      </c>
    </row>
    <row r="129" spans="1:40">
      <c r="A129" s="121" t="s">
        <v>40</v>
      </c>
      <c r="B129" s="116"/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  <c r="O129" s="117">
        <v>0</v>
      </c>
      <c r="P129" s="117">
        <v>0</v>
      </c>
      <c r="Q129" s="117">
        <v>0</v>
      </c>
      <c r="R129" s="116"/>
      <c r="S129" s="117">
        <v>0</v>
      </c>
      <c r="T129" s="117">
        <v>0</v>
      </c>
      <c r="U129" s="117">
        <v>0</v>
      </c>
      <c r="V129" s="117">
        <v>0</v>
      </c>
      <c r="W129" s="117">
        <v>0</v>
      </c>
      <c r="X129" s="117">
        <v>0</v>
      </c>
      <c r="Y129" s="117">
        <v>0</v>
      </c>
      <c r="Z129" s="117">
        <v>0</v>
      </c>
      <c r="AA129" s="117">
        <v>0</v>
      </c>
      <c r="AB129" s="117">
        <v>0</v>
      </c>
      <c r="AC129" s="117">
        <v>0</v>
      </c>
      <c r="AD129" s="117">
        <v>0</v>
      </c>
      <c r="AE129" s="117">
        <v>0</v>
      </c>
      <c r="AF129" s="117">
        <v>0</v>
      </c>
      <c r="AG129" s="117">
        <v>0</v>
      </c>
      <c r="AH129" s="110"/>
      <c r="AI129" s="117">
        <f t="shared" si="81"/>
        <v>0</v>
      </c>
      <c r="AJ129" s="117">
        <f t="shared" si="81"/>
        <v>0</v>
      </c>
    </row>
    <row r="130" spans="1:40" ht="6" customHeight="1">
      <c r="A130" s="112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</row>
    <row r="131" spans="1:40">
      <c r="A131" s="123" t="s">
        <v>49</v>
      </c>
      <c r="B131" s="124"/>
      <c r="C131" s="124">
        <f t="shared" ref="C131:Q131" si="82">+C110+C120</f>
        <v>0</v>
      </c>
      <c r="D131" s="124">
        <f t="shared" si="82"/>
        <v>0</v>
      </c>
      <c r="E131" s="124">
        <f t="shared" si="82"/>
        <v>0</v>
      </c>
      <c r="F131" s="124">
        <f t="shared" si="82"/>
        <v>0</v>
      </c>
      <c r="G131" s="124">
        <f t="shared" si="82"/>
        <v>0</v>
      </c>
      <c r="H131" s="124">
        <f t="shared" si="82"/>
        <v>0</v>
      </c>
      <c r="I131" s="124">
        <f t="shared" si="82"/>
        <v>0</v>
      </c>
      <c r="J131" s="124">
        <f t="shared" si="82"/>
        <v>0</v>
      </c>
      <c r="K131" s="124">
        <f t="shared" si="82"/>
        <v>0</v>
      </c>
      <c r="L131" s="124">
        <f t="shared" si="82"/>
        <v>0</v>
      </c>
      <c r="M131" s="124">
        <f t="shared" si="82"/>
        <v>0</v>
      </c>
      <c r="N131" s="124">
        <f t="shared" si="82"/>
        <v>0</v>
      </c>
      <c r="O131" s="124">
        <f t="shared" si="82"/>
        <v>0</v>
      </c>
      <c r="P131" s="124">
        <f t="shared" si="82"/>
        <v>0</v>
      </c>
      <c r="Q131" s="124">
        <f t="shared" si="82"/>
        <v>0</v>
      </c>
      <c r="R131" s="124"/>
      <c r="S131" s="124">
        <f t="shared" ref="S131:AG131" si="83">+S110+S120</f>
        <v>0</v>
      </c>
      <c r="T131" s="124">
        <f t="shared" si="83"/>
        <v>0</v>
      </c>
      <c r="U131" s="124">
        <f t="shared" si="83"/>
        <v>0</v>
      </c>
      <c r="V131" s="124">
        <f t="shared" si="83"/>
        <v>0</v>
      </c>
      <c r="W131" s="124">
        <f t="shared" si="83"/>
        <v>0</v>
      </c>
      <c r="X131" s="124">
        <f t="shared" si="83"/>
        <v>0</v>
      </c>
      <c r="Y131" s="124">
        <f t="shared" si="83"/>
        <v>0</v>
      </c>
      <c r="Z131" s="124">
        <f t="shared" si="83"/>
        <v>0</v>
      </c>
      <c r="AA131" s="124">
        <f t="shared" si="83"/>
        <v>0</v>
      </c>
      <c r="AB131" s="124">
        <f t="shared" si="83"/>
        <v>0</v>
      </c>
      <c r="AC131" s="124">
        <f t="shared" si="83"/>
        <v>0</v>
      </c>
      <c r="AD131" s="124">
        <f t="shared" si="83"/>
        <v>0</v>
      </c>
      <c r="AE131" s="124">
        <f t="shared" si="83"/>
        <v>0</v>
      </c>
      <c r="AF131" s="124">
        <f t="shared" si="83"/>
        <v>0</v>
      </c>
      <c r="AG131" s="124">
        <f t="shared" si="83"/>
        <v>0</v>
      </c>
      <c r="AH131" s="110"/>
      <c r="AI131" s="124">
        <f>+AI110+AI120</f>
        <v>0</v>
      </c>
      <c r="AJ131" s="124">
        <f>+AJ110+AJ120</f>
        <v>0</v>
      </c>
    </row>
    <row r="132" spans="1:40" ht="6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</row>
    <row r="133" spans="1:40" ht="27" thickBot="1">
      <c r="A133" s="126" t="s">
        <v>50</v>
      </c>
      <c r="B133" s="127"/>
      <c r="C133" s="127">
        <f t="shared" ref="C133:Q133" si="84">+C106-C131</f>
        <v>16254511.650000002</v>
      </c>
      <c r="D133" s="127">
        <f t="shared" si="84"/>
        <v>9448412.3900000006</v>
      </c>
      <c r="E133" s="127">
        <f t="shared" si="84"/>
        <v>10766403.770000001</v>
      </c>
      <c r="F133" s="127">
        <f t="shared" si="84"/>
        <v>857264.24999999988</v>
      </c>
      <c r="G133" s="127">
        <f t="shared" si="84"/>
        <v>0</v>
      </c>
      <c r="H133" s="127">
        <f t="shared" si="84"/>
        <v>5253152.04</v>
      </c>
      <c r="I133" s="127">
        <f t="shared" si="84"/>
        <v>993670.91999999993</v>
      </c>
      <c r="J133" s="127">
        <f t="shared" si="84"/>
        <v>0</v>
      </c>
      <c r="K133" s="127">
        <f t="shared" si="84"/>
        <v>14325980.599999998</v>
      </c>
      <c r="L133" s="127">
        <f t="shared" si="84"/>
        <v>8609867.1900000013</v>
      </c>
      <c r="M133" s="127">
        <f t="shared" si="84"/>
        <v>248838.88999999998</v>
      </c>
      <c r="N133" s="127">
        <f t="shared" si="84"/>
        <v>11889380.450000001</v>
      </c>
      <c r="O133" s="127">
        <f t="shared" si="84"/>
        <v>112937</v>
      </c>
      <c r="P133" s="127">
        <f t="shared" si="84"/>
        <v>2514445.86</v>
      </c>
      <c r="Q133" s="127">
        <f t="shared" si="84"/>
        <v>2222465.69</v>
      </c>
      <c r="R133" s="127"/>
      <c r="S133" s="127">
        <f t="shared" ref="S133:AG133" si="85">+S106-S131</f>
        <v>94714337.530000016</v>
      </c>
      <c r="T133" s="127">
        <f t="shared" si="85"/>
        <v>55926379.409999996</v>
      </c>
      <c r="U133" s="127">
        <f t="shared" si="85"/>
        <v>65349972.970000006</v>
      </c>
      <c r="V133" s="127">
        <f t="shared" si="85"/>
        <v>5189143.28</v>
      </c>
      <c r="W133" s="127">
        <f t="shared" si="85"/>
        <v>0</v>
      </c>
      <c r="X133" s="127">
        <f t="shared" si="85"/>
        <v>32681434.220000006</v>
      </c>
      <c r="Y133" s="127">
        <f t="shared" si="85"/>
        <v>6014245.25</v>
      </c>
      <c r="Z133" s="127">
        <f t="shared" si="85"/>
        <v>0</v>
      </c>
      <c r="AA133" s="127">
        <f t="shared" si="85"/>
        <v>81404071.749999985</v>
      </c>
      <c r="AB133" s="127">
        <f t="shared" si="85"/>
        <v>51572493.160000004</v>
      </c>
      <c r="AC133" s="127">
        <f t="shared" si="85"/>
        <v>1325600.06</v>
      </c>
      <c r="AD133" s="127">
        <f t="shared" si="85"/>
        <v>48004737.969999999</v>
      </c>
      <c r="AE133" s="127">
        <f t="shared" si="85"/>
        <v>456329</v>
      </c>
      <c r="AF133" s="127">
        <f t="shared" si="85"/>
        <v>14787377.480000002</v>
      </c>
      <c r="AG133" s="127">
        <f t="shared" si="85"/>
        <v>14235941.75</v>
      </c>
      <c r="AH133" s="110"/>
      <c r="AI133" s="127">
        <f>+AI106-AI131</f>
        <v>83497330.700000003</v>
      </c>
      <c r="AJ133" s="127">
        <f>+AJ106-AJ131</f>
        <v>471662063.82999998</v>
      </c>
      <c r="AK133" s="107"/>
    </row>
    <row r="134" spans="1:40" ht="6" customHeight="1">
      <c r="A134" s="110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10"/>
      <c r="AI134" s="128"/>
      <c r="AJ134" s="128"/>
    </row>
    <row r="135" spans="1:40">
      <c r="A135" s="129" t="s">
        <v>51</v>
      </c>
      <c r="B135" s="130"/>
      <c r="C135" s="130">
        <f t="shared" ref="C135:Q135" si="86">+C137+C160</f>
        <v>2420105.8210999998</v>
      </c>
      <c r="D135" s="130">
        <f t="shared" si="86"/>
        <v>2415620.7938999999</v>
      </c>
      <c r="E135" s="130">
        <f t="shared" si="86"/>
        <v>1743304.4038000002</v>
      </c>
      <c r="F135" s="130">
        <f t="shared" si="86"/>
        <v>478836.48550000007</v>
      </c>
      <c r="G135" s="130">
        <f t="shared" si="86"/>
        <v>0</v>
      </c>
      <c r="H135" s="130">
        <f t="shared" si="86"/>
        <v>1330483.2796000002</v>
      </c>
      <c r="I135" s="130">
        <f t="shared" si="86"/>
        <v>500763.79569999996</v>
      </c>
      <c r="J135" s="130">
        <f t="shared" si="86"/>
        <v>0</v>
      </c>
      <c r="K135" s="130">
        <f t="shared" si="86"/>
        <v>5889867.4170000004</v>
      </c>
      <c r="L135" s="130">
        <f t="shared" si="86"/>
        <v>773812.16000000015</v>
      </c>
      <c r="M135" s="130">
        <f t="shared" si="86"/>
        <v>-71468.05</v>
      </c>
      <c r="N135" s="130">
        <f t="shared" si="86"/>
        <v>1985488.0799</v>
      </c>
      <c r="O135" s="130">
        <f t="shared" si="86"/>
        <v>200533.84000000003</v>
      </c>
      <c r="P135" s="130">
        <f t="shared" si="86"/>
        <v>663585.59980000008</v>
      </c>
      <c r="Q135" s="130">
        <f t="shared" si="86"/>
        <v>250419.42309999996</v>
      </c>
      <c r="R135" s="130"/>
      <c r="S135" s="130">
        <f t="shared" ref="S135:AG135" si="87">+S137+S160</f>
        <v>14779556.6734</v>
      </c>
      <c r="T135" s="130">
        <f t="shared" si="87"/>
        <v>12922515.972999997</v>
      </c>
      <c r="U135" s="130">
        <f t="shared" si="87"/>
        <v>11736420.638500001</v>
      </c>
      <c r="V135" s="130">
        <f t="shared" si="87"/>
        <v>3040996.5915000001</v>
      </c>
      <c r="W135" s="130">
        <f t="shared" si="87"/>
        <v>0</v>
      </c>
      <c r="X135" s="130">
        <f t="shared" si="87"/>
        <v>7275218.2908999985</v>
      </c>
      <c r="Y135" s="130">
        <f t="shared" si="87"/>
        <v>2822968.8777999999</v>
      </c>
      <c r="Z135" s="130">
        <f t="shared" si="87"/>
        <v>0</v>
      </c>
      <c r="AA135" s="130">
        <f t="shared" si="87"/>
        <v>36337018.042400002</v>
      </c>
      <c r="AB135" s="130">
        <f t="shared" si="87"/>
        <v>5802581.2399999993</v>
      </c>
      <c r="AC135" s="130">
        <f t="shared" si="87"/>
        <v>-332916.24</v>
      </c>
      <c r="AD135" s="130">
        <f t="shared" si="87"/>
        <v>10019207.567199998</v>
      </c>
      <c r="AE135" s="130">
        <f t="shared" si="87"/>
        <v>927414.74000000011</v>
      </c>
      <c r="AF135" s="130">
        <f t="shared" si="87"/>
        <v>4048646.9090000005</v>
      </c>
      <c r="AG135" s="130">
        <f t="shared" si="87"/>
        <v>1569996.4855</v>
      </c>
      <c r="AH135" s="110"/>
      <c r="AI135" s="130">
        <f>+AI137+AI160</f>
        <v>18581353.049399998</v>
      </c>
      <c r="AJ135" s="130">
        <f>+AJ137+AJ160</f>
        <v>110949625.78920001</v>
      </c>
    </row>
    <row r="136" spans="1:40" ht="6" customHeight="1">
      <c r="A136" s="131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</row>
    <row r="137" spans="1:40">
      <c r="A137" s="132" t="s">
        <v>52</v>
      </c>
      <c r="B137" s="130"/>
      <c r="C137" s="130">
        <f t="shared" ref="C137:Q137" si="88">+SUM(C138:C150)</f>
        <v>2499210.7210999997</v>
      </c>
      <c r="D137" s="130">
        <f t="shared" si="88"/>
        <v>2480948.3838999998</v>
      </c>
      <c r="E137" s="130">
        <f t="shared" si="88"/>
        <v>2049312.1038000002</v>
      </c>
      <c r="F137" s="130">
        <f t="shared" si="88"/>
        <v>484460.68550000008</v>
      </c>
      <c r="G137" s="130">
        <f t="shared" si="88"/>
        <v>0</v>
      </c>
      <c r="H137" s="130">
        <f t="shared" si="88"/>
        <v>1334661.9196000001</v>
      </c>
      <c r="I137" s="130">
        <f t="shared" si="88"/>
        <v>500763.79569999996</v>
      </c>
      <c r="J137" s="130">
        <f t="shared" si="88"/>
        <v>0</v>
      </c>
      <c r="K137" s="130">
        <f t="shared" si="88"/>
        <v>6398843.9570000004</v>
      </c>
      <c r="L137" s="130">
        <f t="shared" si="88"/>
        <v>937734.4800000001</v>
      </c>
      <c r="M137" s="130">
        <f t="shared" si="88"/>
        <v>0</v>
      </c>
      <c r="N137" s="130">
        <f t="shared" si="88"/>
        <v>2116756.6299000001</v>
      </c>
      <c r="O137" s="130">
        <f t="shared" si="88"/>
        <v>200533.84000000003</v>
      </c>
      <c r="P137" s="130">
        <f t="shared" si="88"/>
        <v>663585.59980000008</v>
      </c>
      <c r="Q137" s="130">
        <f t="shared" si="88"/>
        <v>292573.00309999997</v>
      </c>
      <c r="R137" s="130"/>
      <c r="S137" s="130">
        <f t="shared" ref="S137:AG137" si="89">+SUM(S138:S150)</f>
        <v>15618940.2634</v>
      </c>
      <c r="T137" s="130">
        <f t="shared" si="89"/>
        <v>13304734.842999997</v>
      </c>
      <c r="U137" s="130">
        <f t="shared" si="89"/>
        <v>12056110.808500001</v>
      </c>
      <c r="V137" s="130">
        <f t="shared" si="89"/>
        <v>3069396.1515000002</v>
      </c>
      <c r="W137" s="130">
        <f t="shared" si="89"/>
        <v>0</v>
      </c>
      <c r="X137" s="130">
        <f t="shared" si="89"/>
        <v>7297827.0708999988</v>
      </c>
      <c r="Y137" s="130">
        <f t="shared" si="89"/>
        <v>2822968.8777999999</v>
      </c>
      <c r="Z137" s="130">
        <f t="shared" si="89"/>
        <v>0</v>
      </c>
      <c r="AA137" s="130">
        <f t="shared" si="89"/>
        <v>38874070.512400001</v>
      </c>
      <c r="AB137" s="130">
        <f t="shared" si="89"/>
        <v>6642933.9399999995</v>
      </c>
      <c r="AC137" s="130">
        <f t="shared" si="89"/>
        <v>0</v>
      </c>
      <c r="AD137" s="130">
        <f t="shared" si="89"/>
        <v>10868430.977199998</v>
      </c>
      <c r="AE137" s="130">
        <f t="shared" si="89"/>
        <v>927414.74000000011</v>
      </c>
      <c r="AF137" s="130">
        <f t="shared" si="89"/>
        <v>4048646.9090000005</v>
      </c>
      <c r="AG137" s="130">
        <f t="shared" si="89"/>
        <v>1819583.7455</v>
      </c>
      <c r="AH137" s="110"/>
      <c r="AI137" s="130">
        <f>+SUM(AI138:AI150)</f>
        <v>19959385.119399998</v>
      </c>
      <c r="AJ137" s="130">
        <f>+SUM(AJ138:AJ150)</f>
        <v>117351058.8392</v>
      </c>
      <c r="AM137" s="130">
        <f>+SUM(AM138:AM150)</f>
        <v>4508975.8978370354</v>
      </c>
      <c r="AN137" s="130">
        <f>+SUM(AN138:AN150)</f>
        <v>42246240.698154613</v>
      </c>
    </row>
    <row r="138" spans="1:40" ht="28">
      <c r="A138" s="118" t="s">
        <v>53</v>
      </c>
      <c r="B138" s="116"/>
      <c r="C138" s="133">
        <v>583060.89999999979</v>
      </c>
      <c r="D138" s="133">
        <v>393205.79000000004</v>
      </c>
      <c r="E138" s="133">
        <v>570822.16000000015</v>
      </c>
      <c r="F138" s="133">
        <v>110220.89999999998</v>
      </c>
      <c r="G138" s="133">
        <v>0</v>
      </c>
      <c r="H138" s="133">
        <v>388096.2</v>
      </c>
      <c r="I138" s="133">
        <v>125291.70999999998</v>
      </c>
      <c r="J138" s="133">
        <v>0</v>
      </c>
      <c r="K138" s="133">
        <v>605273.375</v>
      </c>
      <c r="L138" s="133">
        <v>225852.29000000004</v>
      </c>
      <c r="M138" s="133">
        <v>0</v>
      </c>
      <c r="N138" s="133">
        <v>615420.53999999992</v>
      </c>
      <c r="O138" s="133">
        <v>48978.94</v>
      </c>
      <c r="P138" s="133">
        <v>136134.71000000002</v>
      </c>
      <c r="Q138" s="133">
        <v>122171.22999999998</v>
      </c>
      <c r="R138" s="134"/>
      <c r="S138" s="134">
        <v>3615331.4950000001</v>
      </c>
      <c r="T138" s="134">
        <v>2277057.5300000003</v>
      </c>
      <c r="U138" s="134">
        <v>3543073.1050000004</v>
      </c>
      <c r="V138" s="134">
        <v>538824.43999999994</v>
      </c>
      <c r="W138" s="134">
        <v>0</v>
      </c>
      <c r="X138" s="134">
        <v>2483113.9700000002</v>
      </c>
      <c r="Y138" s="134">
        <v>702528.91999999993</v>
      </c>
      <c r="Z138" s="134">
        <v>0</v>
      </c>
      <c r="AA138" s="134">
        <v>3620687.2450000001</v>
      </c>
      <c r="AB138" s="134">
        <v>1399633.44</v>
      </c>
      <c r="AC138" s="134">
        <v>0</v>
      </c>
      <c r="AD138" s="134">
        <v>2591227.8966999999</v>
      </c>
      <c r="AE138" s="134">
        <v>288454.77</v>
      </c>
      <c r="AF138" s="134">
        <v>747412.35000000009</v>
      </c>
      <c r="AG138" s="134">
        <v>719471.76</v>
      </c>
      <c r="AH138" s="110"/>
      <c r="AI138" s="116">
        <f t="shared" ref="AI138:AI150" si="90">+SUM(C138:Q138)</f>
        <v>3924528.7450000001</v>
      </c>
      <c r="AJ138" s="116">
        <f t="shared" ref="AJ138:AJ150" si="91">+SUM(S138:AG138)</f>
        <v>22526816.921700004</v>
      </c>
      <c r="AM138" s="116">
        <v>265727.80691410176</v>
      </c>
      <c r="AN138" s="116">
        <v>12278014.078254614</v>
      </c>
    </row>
    <row r="139" spans="1:40" ht="28">
      <c r="A139" s="118" t="s">
        <v>54</v>
      </c>
      <c r="B139" s="116"/>
      <c r="C139" s="133">
        <v>449868.48</v>
      </c>
      <c r="D139" s="133">
        <v>416301.01999999996</v>
      </c>
      <c r="E139" s="133">
        <v>331202.13</v>
      </c>
      <c r="F139" s="133">
        <v>108218.97</v>
      </c>
      <c r="G139" s="133">
        <v>0</v>
      </c>
      <c r="H139" s="133">
        <v>129989.94</v>
      </c>
      <c r="I139" s="133">
        <v>56604.963499999998</v>
      </c>
      <c r="J139" s="133">
        <v>0</v>
      </c>
      <c r="K139" s="133">
        <v>976148.88000000012</v>
      </c>
      <c r="L139" s="133">
        <v>225187.58</v>
      </c>
      <c r="M139" s="133">
        <v>0</v>
      </c>
      <c r="N139" s="133">
        <v>388258.00169999996</v>
      </c>
      <c r="O139" s="133">
        <v>14302.07</v>
      </c>
      <c r="P139" s="133">
        <v>58519.64</v>
      </c>
      <c r="Q139" s="133">
        <v>62479.95</v>
      </c>
      <c r="R139" s="134"/>
      <c r="S139" s="134">
        <v>2760574.5653999997</v>
      </c>
      <c r="T139" s="134">
        <v>2157784.8034999999</v>
      </c>
      <c r="U139" s="134">
        <v>2030786.6377999999</v>
      </c>
      <c r="V139" s="134">
        <v>443523.15729999996</v>
      </c>
      <c r="W139" s="134">
        <v>0</v>
      </c>
      <c r="X139" s="134">
        <v>563507.3909</v>
      </c>
      <c r="Y139" s="134">
        <v>455457.36739999999</v>
      </c>
      <c r="Z139" s="134">
        <v>0</v>
      </c>
      <c r="AA139" s="134">
        <v>5736953.3687999994</v>
      </c>
      <c r="AB139" s="134">
        <v>1280223.4400000002</v>
      </c>
      <c r="AC139" s="134">
        <v>0</v>
      </c>
      <c r="AD139" s="134">
        <v>1586812.2084999995</v>
      </c>
      <c r="AE139" s="134">
        <v>80623.670000000013</v>
      </c>
      <c r="AF139" s="134">
        <v>265815.62000000005</v>
      </c>
      <c r="AG139" s="134">
        <v>381587.5500000001</v>
      </c>
      <c r="AH139" s="110"/>
      <c r="AI139" s="116">
        <f t="shared" si="90"/>
        <v>3217081.6252000001</v>
      </c>
      <c r="AJ139" s="116">
        <f t="shared" si="91"/>
        <v>17743649.779600002</v>
      </c>
      <c r="AM139" s="116">
        <v>0</v>
      </c>
      <c r="AN139" s="116">
        <v>6135642.7200000007</v>
      </c>
    </row>
    <row r="140" spans="1:40" ht="28">
      <c r="A140" s="118" t="s">
        <v>55</v>
      </c>
      <c r="B140" s="116"/>
      <c r="C140" s="133">
        <v>3708.98</v>
      </c>
      <c r="D140" s="133">
        <v>1684.65</v>
      </c>
      <c r="E140" s="133">
        <v>2969.02</v>
      </c>
      <c r="F140" s="133">
        <v>1975.0700000000002</v>
      </c>
      <c r="G140" s="133">
        <v>0</v>
      </c>
      <c r="H140" s="133">
        <v>3910.54</v>
      </c>
      <c r="I140" s="133">
        <v>1450</v>
      </c>
      <c r="J140" s="133">
        <v>0</v>
      </c>
      <c r="K140" s="133">
        <v>3498.38</v>
      </c>
      <c r="L140" s="133">
        <v>0</v>
      </c>
      <c r="M140" s="133">
        <v>0</v>
      </c>
      <c r="N140" s="133">
        <v>650</v>
      </c>
      <c r="O140" s="133">
        <v>0</v>
      </c>
      <c r="P140" s="133">
        <v>788.93</v>
      </c>
      <c r="Q140" s="133">
        <v>252</v>
      </c>
      <c r="R140" s="134"/>
      <c r="S140" s="134">
        <v>36833.477000000006</v>
      </c>
      <c r="T140" s="134">
        <v>26422.280000000002</v>
      </c>
      <c r="U140" s="134">
        <v>21198.48</v>
      </c>
      <c r="V140" s="134">
        <v>7462.51</v>
      </c>
      <c r="W140" s="134">
        <v>0</v>
      </c>
      <c r="X140" s="134">
        <v>23105.95</v>
      </c>
      <c r="Y140" s="134">
        <v>13367.5494</v>
      </c>
      <c r="Z140" s="134">
        <v>0</v>
      </c>
      <c r="AA140" s="134">
        <v>30387.000000000004</v>
      </c>
      <c r="AB140" s="134">
        <v>0</v>
      </c>
      <c r="AC140" s="134">
        <v>0</v>
      </c>
      <c r="AD140" s="134">
        <v>21125.595400000002</v>
      </c>
      <c r="AE140" s="134">
        <v>2652.01</v>
      </c>
      <c r="AF140" s="134">
        <v>6084.66</v>
      </c>
      <c r="AG140" s="134">
        <v>1777.65</v>
      </c>
      <c r="AH140" s="110"/>
      <c r="AI140" s="116">
        <f t="shared" si="90"/>
        <v>20887.57</v>
      </c>
      <c r="AJ140" s="116">
        <f t="shared" si="91"/>
        <v>190417.1618</v>
      </c>
      <c r="AM140" s="116">
        <v>0</v>
      </c>
      <c r="AN140" s="116">
        <v>1487194.4199999997</v>
      </c>
    </row>
    <row r="141" spans="1:40" ht="28">
      <c r="A141" s="118" t="s">
        <v>56</v>
      </c>
      <c r="B141" s="116"/>
      <c r="C141" s="133">
        <v>432599.76</v>
      </c>
      <c r="D141" s="133">
        <v>399078.1</v>
      </c>
      <c r="E141" s="133">
        <v>212014.12</v>
      </c>
      <c r="F141" s="133">
        <v>54921.22</v>
      </c>
      <c r="G141" s="133">
        <v>0</v>
      </c>
      <c r="H141" s="133">
        <v>17200.599999999999</v>
      </c>
      <c r="I141" s="133">
        <v>484.35</v>
      </c>
      <c r="J141" s="133">
        <v>0</v>
      </c>
      <c r="K141" s="133">
        <v>615649.01000000013</v>
      </c>
      <c r="L141" s="133">
        <v>66635.91</v>
      </c>
      <c r="M141" s="133">
        <v>0</v>
      </c>
      <c r="N141" s="133">
        <v>238280</v>
      </c>
      <c r="O141" s="133">
        <v>15466.69</v>
      </c>
      <c r="P141" s="133">
        <v>171318.67</v>
      </c>
      <c r="Q141" s="133">
        <v>0</v>
      </c>
      <c r="R141" s="134"/>
      <c r="S141" s="134">
        <v>2670495.67</v>
      </c>
      <c r="T141" s="134">
        <v>2378971.27</v>
      </c>
      <c r="U141" s="134">
        <v>1405995.21</v>
      </c>
      <c r="V141" s="134">
        <v>339548.89</v>
      </c>
      <c r="W141" s="134">
        <v>0</v>
      </c>
      <c r="X141" s="134">
        <v>189056.44</v>
      </c>
      <c r="Y141" s="134">
        <v>22655.040000000001</v>
      </c>
      <c r="Z141" s="134">
        <v>0</v>
      </c>
      <c r="AA141" s="134">
        <v>4181979.5410000002</v>
      </c>
      <c r="AB141" s="134">
        <v>503547.26</v>
      </c>
      <c r="AC141" s="134">
        <v>0</v>
      </c>
      <c r="AD141" s="134">
        <v>1403007.068</v>
      </c>
      <c r="AE141" s="134">
        <v>92800.45</v>
      </c>
      <c r="AF141" s="134">
        <v>913043.66</v>
      </c>
      <c r="AG141" s="134">
        <v>7310.85</v>
      </c>
      <c r="AH141" s="110"/>
      <c r="AI141" s="116">
        <f t="shared" si="90"/>
        <v>2223648.4300000002</v>
      </c>
      <c r="AJ141" s="116">
        <f t="shared" si="91"/>
        <v>14108411.348999999</v>
      </c>
      <c r="AM141" s="116">
        <v>53644.6</v>
      </c>
      <c r="AN141" s="116">
        <v>4883560.12</v>
      </c>
    </row>
    <row r="142" spans="1:40" ht="28">
      <c r="A142" s="118" t="s">
        <v>57</v>
      </c>
      <c r="B142" s="116"/>
      <c r="C142" s="133">
        <v>426327.49</v>
      </c>
      <c r="D142" s="133">
        <v>320602.65999999997</v>
      </c>
      <c r="E142" s="133">
        <v>432677.49</v>
      </c>
      <c r="F142" s="133">
        <v>32400</v>
      </c>
      <c r="G142" s="133">
        <v>0</v>
      </c>
      <c r="H142" s="133">
        <v>187047.8</v>
      </c>
      <c r="I142" s="133">
        <v>53444.43</v>
      </c>
      <c r="J142" s="133">
        <v>0</v>
      </c>
      <c r="K142" s="133">
        <v>911540.14</v>
      </c>
      <c r="L142" s="133">
        <v>19480</v>
      </c>
      <c r="M142" s="133">
        <v>0</v>
      </c>
      <c r="N142" s="133">
        <v>160211.66</v>
      </c>
      <c r="O142" s="133">
        <v>18080</v>
      </c>
      <c r="P142" s="133">
        <v>144436</v>
      </c>
      <c r="Q142" s="133">
        <v>29040</v>
      </c>
      <c r="R142" s="134"/>
      <c r="S142" s="134">
        <v>2494814.77</v>
      </c>
      <c r="T142" s="134">
        <v>1864937.2999999998</v>
      </c>
      <c r="U142" s="134">
        <v>2453627.2000000002</v>
      </c>
      <c r="V142" s="134">
        <v>314236.57</v>
      </c>
      <c r="W142" s="134">
        <v>0</v>
      </c>
      <c r="X142" s="134">
        <v>853187.76</v>
      </c>
      <c r="Y142" s="134">
        <v>303045.34000000003</v>
      </c>
      <c r="Z142" s="134">
        <v>0</v>
      </c>
      <c r="AA142" s="134">
        <v>4264482.5949999997</v>
      </c>
      <c r="AB142" s="134">
        <v>118338.5</v>
      </c>
      <c r="AC142" s="134">
        <v>0</v>
      </c>
      <c r="AD142" s="134">
        <v>1058792.6499999999</v>
      </c>
      <c r="AE142" s="134">
        <v>116784.23999999999</v>
      </c>
      <c r="AF142" s="134">
        <v>948974.74</v>
      </c>
      <c r="AG142" s="134">
        <v>179530</v>
      </c>
      <c r="AH142" s="110"/>
      <c r="AI142" s="116">
        <f t="shared" si="90"/>
        <v>2735287.67</v>
      </c>
      <c r="AJ142" s="116">
        <f t="shared" si="91"/>
        <v>14970751.665000001</v>
      </c>
      <c r="AM142" s="116">
        <v>0</v>
      </c>
      <c r="AN142" s="116">
        <v>1024771</v>
      </c>
    </row>
    <row r="143" spans="1:40" ht="28">
      <c r="A143" s="118" t="s">
        <v>58</v>
      </c>
      <c r="B143" s="116"/>
      <c r="C143" s="133">
        <v>158221.81</v>
      </c>
      <c r="D143" s="133">
        <v>430086.52</v>
      </c>
      <c r="E143" s="133">
        <v>91533.09</v>
      </c>
      <c r="F143" s="133">
        <v>125643.21</v>
      </c>
      <c r="G143" s="133">
        <v>0</v>
      </c>
      <c r="H143" s="133">
        <v>167305.15</v>
      </c>
      <c r="I143" s="133">
        <v>190263.52999999997</v>
      </c>
      <c r="J143" s="133">
        <v>0</v>
      </c>
      <c r="K143" s="133">
        <v>622715.66000000015</v>
      </c>
      <c r="L143" s="133">
        <v>281616.3</v>
      </c>
      <c r="M143" s="133">
        <v>0</v>
      </c>
      <c r="N143" s="133">
        <v>311924.15480000002</v>
      </c>
      <c r="O143" s="133">
        <v>72972.5</v>
      </c>
      <c r="P143" s="133">
        <v>65811.64</v>
      </c>
      <c r="Q143" s="133">
        <v>44841.46</v>
      </c>
      <c r="R143" s="134"/>
      <c r="S143" s="134">
        <v>1282605.5904999999</v>
      </c>
      <c r="T143" s="134">
        <v>2255249.9500000002</v>
      </c>
      <c r="U143" s="134">
        <v>700370.92999999993</v>
      </c>
      <c r="V143" s="134">
        <v>974389.69</v>
      </c>
      <c r="W143" s="134">
        <v>0</v>
      </c>
      <c r="X143" s="134">
        <v>893602.21</v>
      </c>
      <c r="Y143" s="134">
        <v>812904.99</v>
      </c>
      <c r="Z143" s="134">
        <v>0</v>
      </c>
      <c r="AA143" s="134">
        <v>4487464.83</v>
      </c>
      <c r="AB143" s="134">
        <v>2619714.7999999998</v>
      </c>
      <c r="AC143" s="134">
        <v>0</v>
      </c>
      <c r="AD143" s="134">
        <v>1878720.6316</v>
      </c>
      <c r="AE143" s="134">
        <v>217150.96000000002</v>
      </c>
      <c r="AF143" s="134">
        <v>511275.18000000005</v>
      </c>
      <c r="AG143" s="134">
        <v>312850.48000000004</v>
      </c>
      <c r="AH143" s="110"/>
      <c r="AI143" s="116">
        <f t="shared" si="90"/>
        <v>2562935.0248000002</v>
      </c>
      <c r="AJ143" s="116">
        <f t="shared" si="91"/>
        <v>16946300.2421</v>
      </c>
      <c r="AM143" s="116">
        <v>19665.166400000002</v>
      </c>
      <c r="AN143" s="116">
        <v>672500</v>
      </c>
    </row>
    <row r="144" spans="1:40" ht="28">
      <c r="A144" s="118" t="s">
        <v>59</v>
      </c>
      <c r="B144" s="116"/>
      <c r="C144" s="133">
        <v>14500</v>
      </c>
      <c r="D144" s="133">
        <v>14500</v>
      </c>
      <c r="E144" s="133">
        <v>14500</v>
      </c>
      <c r="F144" s="133">
        <v>3500</v>
      </c>
      <c r="G144" s="133">
        <v>0</v>
      </c>
      <c r="H144" s="133">
        <v>5000</v>
      </c>
      <c r="I144" s="133">
        <v>2500</v>
      </c>
      <c r="J144" s="133">
        <v>0</v>
      </c>
      <c r="K144" s="133">
        <v>2500</v>
      </c>
      <c r="L144" s="133">
        <v>0</v>
      </c>
      <c r="M144" s="133">
        <v>0</v>
      </c>
      <c r="N144" s="133">
        <v>0</v>
      </c>
      <c r="O144" s="133">
        <v>0</v>
      </c>
      <c r="P144" s="133">
        <v>0</v>
      </c>
      <c r="Q144" s="133">
        <v>0</v>
      </c>
      <c r="R144" s="134"/>
      <c r="S144" s="134">
        <v>137814.82</v>
      </c>
      <c r="T144" s="134">
        <v>87000</v>
      </c>
      <c r="U144" s="134">
        <v>148988.41999999998</v>
      </c>
      <c r="V144" s="134">
        <v>54332.22</v>
      </c>
      <c r="W144" s="134">
        <v>0</v>
      </c>
      <c r="X144" s="134">
        <v>43271.39</v>
      </c>
      <c r="Y144" s="134">
        <v>30408.2</v>
      </c>
      <c r="Z144" s="134">
        <v>0</v>
      </c>
      <c r="AA144" s="134">
        <v>42040</v>
      </c>
      <c r="AB144" s="134">
        <v>0</v>
      </c>
      <c r="AC144" s="134">
        <v>0</v>
      </c>
      <c r="AD144" s="134">
        <v>37575</v>
      </c>
      <c r="AE144" s="134">
        <v>0</v>
      </c>
      <c r="AF144" s="134">
        <v>1060</v>
      </c>
      <c r="AG144" s="134">
        <v>0</v>
      </c>
      <c r="AH144" s="110"/>
      <c r="AI144" s="116">
        <f t="shared" si="90"/>
        <v>57000</v>
      </c>
      <c r="AJ144" s="116">
        <f t="shared" si="91"/>
        <v>582490.05000000005</v>
      </c>
      <c r="AM144" s="116">
        <v>0</v>
      </c>
      <c r="AN144" s="116">
        <v>11951570.959899997</v>
      </c>
    </row>
    <row r="145" spans="1:40" ht="28">
      <c r="A145" s="118" t="s">
        <v>60</v>
      </c>
      <c r="B145" s="116"/>
      <c r="C145" s="133">
        <v>0</v>
      </c>
      <c r="D145" s="133">
        <v>0</v>
      </c>
      <c r="E145" s="133">
        <v>0</v>
      </c>
      <c r="F145" s="133">
        <v>0</v>
      </c>
      <c r="G145" s="133">
        <v>0</v>
      </c>
      <c r="H145" s="133">
        <v>16635.97</v>
      </c>
      <c r="I145" s="133">
        <v>0</v>
      </c>
      <c r="J145" s="133">
        <v>0</v>
      </c>
      <c r="K145" s="133">
        <v>21571.331699999999</v>
      </c>
      <c r="L145" s="133">
        <v>0</v>
      </c>
      <c r="M145" s="133">
        <v>0</v>
      </c>
      <c r="N145" s="133">
        <v>0</v>
      </c>
      <c r="O145" s="133">
        <v>11090.64</v>
      </c>
      <c r="P145" s="133">
        <v>0</v>
      </c>
      <c r="Q145" s="133">
        <v>0</v>
      </c>
      <c r="R145" s="134"/>
      <c r="S145" s="134">
        <v>27974.9</v>
      </c>
      <c r="T145" s="134">
        <v>22181.29</v>
      </c>
      <c r="U145" s="134">
        <v>22441.190000000002</v>
      </c>
      <c r="V145" s="134">
        <v>11090.64</v>
      </c>
      <c r="W145" s="134">
        <v>0</v>
      </c>
      <c r="X145" s="134">
        <v>16635.97</v>
      </c>
      <c r="Y145" s="134">
        <v>10476.51</v>
      </c>
      <c r="Z145" s="134">
        <v>0</v>
      </c>
      <c r="AA145" s="134">
        <v>322518.95330000005</v>
      </c>
      <c r="AB145" s="134">
        <v>0</v>
      </c>
      <c r="AC145" s="134">
        <v>0</v>
      </c>
      <c r="AD145" s="134">
        <v>23105.29</v>
      </c>
      <c r="AE145" s="134">
        <v>11090.64</v>
      </c>
      <c r="AF145" s="134">
        <v>12250.339999999998</v>
      </c>
      <c r="AG145" s="134">
        <v>11090.64</v>
      </c>
      <c r="AH145" s="110"/>
      <c r="AI145" s="116">
        <f t="shared" si="90"/>
        <v>49297.941699999996</v>
      </c>
      <c r="AJ145" s="116">
        <f t="shared" si="91"/>
        <v>490856.36330000008</v>
      </c>
      <c r="AM145" s="116">
        <v>0</v>
      </c>
      <c r="AN145" s="116">
        <v>380642.4</v>
      </c>
    </row>
    <row r="146" spans="1:40" ht="28">
      <c r="A146" s="118" t="s">
        <v>61</v>
      </c>
      <c r="B146" s="116"/>
      <c r="C146" s="133">
        <v>102027.2178</v>
      </c>
      <c r="D146" s="133">
        <v>91750.360599999985</v>
      </c>
      <c r="E146" s="133">
        <v>76312.177200000006</v>
      </c>
      <c r="F146" s="133">
        <v>22260.425500000001</v>
      </c>
      <c r="G146" s="133">
        <v>0</v>
      </c>
      <c r="H146" s="133">
        <v>49460.184300000001</v>
      </c>
      <c r="I146" s="133">
        <v>28198.728899999998</v>
      </c>
      <c r="J146" s="133">
        <v>0</v>
      </c>
      <c r="K146" s="133">
        <v>281909.15509999997</v>
      </c>
      <c r="L146" s="133">
        <v>0</v>
      </c>
      <c r="M146" s="133">
        <v>0</v>
      </c>
      <c r="N146" s="133">
        <v>127505.27339999999</v>
      </c>
      <c r="O146" s="133">
        <v>0</v>
      </c>
      <c r="P146" s="133">
        <v>34449.9398</v>
      </c>
      <c r="Q146" s="133">
        <v>33788.363100000002</v>
      </c>
      <c r="R146" s="134"/>
      <c r="S146" s="134">
        <v>612164.08900000004</v>
      </c>
      <c r="T146" s="134">
        <v>550502.80299999996</v>
      </c>
      <c r="U146" s="134">
        <v>457872.88600000006</v>
      </c>
      <c r="V146" s="134">
        <v>133563.1275</v>
      </c>
      <c r="W146" s="134">
        <v>0</v>
      </c>
      <c r="X146" s="134">
        <v>296760.9215</v>
      </c>
      <c r="Y146" s="134">
        <v>169192.64449999999</v>
      </c>
      <c r="Z146" s="134">
        <v>0</v>
      </c>
      <c r="AA146" s="134">
        <v>1691454.7755</v>
      </c>
      <c r="AB146" s="134">
        <v>0</v>
      </c>
      <c r="AC146" s="134">
        <v>0</v>
      </c>
      <c r="AD146" s="134">
        <v>765031.36699999985</v>
      </c>
      <c r="AE146" s="134">
        <v>0</v>
      </c>
      <c r="AF146" s="134">
        <v>206699.69899999999</v>
      </c>
      <c r="AG146" s="134">
        <v>202730.81550000003</v>
      </c>
      <c r="AH146" s="110"/>
      <c r="AI146" s="116">
        <f t="shared" si="90"/>
        <v>847661.82570000004</v>
      </c>
      <c r="AJ146" s="116">
        <f t="shared" si="91"/>
        <v>5085973.1284999996</v>
      </c>
      <c r="AM146" s="116">
        <v>1637953.5161229328</v>
      </c>
      <c r="AN146" s="116">
        <v>100000</v>
      </c>
    </row>
    <row r="147" spans="1:40" ht="28">
      <c r="A147" s="118" t="s">
        <v>62</v>
      </c>
      <c r="B147" s="116"/>
      <c r="C147" s="133">
        <v>0</v>
      </c>
      <c r="D147" s="133">
        <v>0</v>
      </c>
      <c r="E147" s="133">
        <v>0</v>
      </c>
      <c r="F147" s="133">
        <v>0</v>
      </c>
      <c r="G147" s="133">
        <v>0</v>
      </c>
      <c r="H147" s="133">
        <v>0</v>
      </c>
      <c r="I147" s="133">
        <v>0</v>
      </c>
      <c r="J147" s="133">
        <v>0</v>
      </c>
      <c r="K147" s="133">
        <v>0</v>
      </c>
      <c r="L147" s="133">
        <v>0</v>
      </c>
      <c r="M147" s="133">
        <v>0</v>
      </c>
      <c r="N147" s="133">
        <v>0</v>
      </c>
      <c r="O147" s="133">
        <v>0</v>
      </c>
      <c r="P147" s="133">
        <v>0</v>
      </c>
      <c r="Q147" s="133">
        <v>0</v>
      </c>
      <c r="R147" s="134"/>
      <c r="S147" s="134">
        <v>0</v>
      </c>
      <c r="T147" s="134">
        <v>0</v>
      </c>
      <c r="U147" s="134">
        <v>0</v>
      </c>
      <c r="V147" s="134">
        <v>0</v>
      </c>
      <c r="W147" s="134">
        <v>0</v>
      </c>
      <c r="X147" s="134">
        <v>0</v>
      </c>
      <c r="Y147" s="134">
        <v>0</v>
      </c>
      <c r="Z147" s="134">
        <v>0</v>
      </c>
      <c r="AA147" s="134">
        <v>0</v>
      </c>
      <c r="AB147" s="134">
        <v>0</v>
      </c>
      <c r="AC147" s="134">
        <v>0</v>
      </c>
      <c r="AD147" s="134">
        <v>1600</v>
      </c>
      <c r="AE147" s="134">
        <v>0</v>
      </c>
      <c r="AF147" s="134">
        <v>0</v>
      </c>
      <c r="AG147" s="134">
        <v>0</v>
      </c>
      <c r="AH147" s="110"/>
      <c r="AI147" s="116">
        <f t="shared" si="90"/>
        <v>0</v>
      </c>
      <c r="AJ147" s="116">
        <f t="shared" si="91"/>
        <v>1600</v>
      </c>
      <c r="AM147" s="116">
        <v>9000</v>
      </c>
      <c r="AN147" s="116">
        <v>19759</v>
      </c>
    </row>
    <row r="148" spans="1:40" ht="28">
      <c r="A148" s="118" t="s">
        <v>25</v>
      </c>
      <c r="B148" s="116"/>
      <c r="C148" s="133">
        <v>102091</v>
      </c>
      <c r="D148" s="133">
        <v>255108</v>
      </c>
      <c r="E148" s="133">
        <v>207303</v>
      </c>
      <c r="F148" s="133">
        <v>0</v>
      </c>
      <c r="G148" s="133">
        <v>0</v>
      </c>
      <c r="H148" s="133">
        <v>142446.1</v>
      </c>
      <c r="I148" s="133">
        <v>0</v>
      </c>
      <c r="J148" s="133">
        <v>0</v>
      </c>
      <c r="K148" s="133">
        <v>241218.1</v>
      </c>
      <c r="L148" s="133">
        <v>0</v>
      </c>
      <c r="M148" s="133">
        <v>0</v>
      </c>
      <c r="N148" s="133">
        <v>189845</v>
      </c>
      <c r="O148" s="133">
        <v>0</v>
      </c>
      <c r="P148" s="133">
        <v>52126.07</v>
      </c>
      <c r="Q148" s="133">
        <v>0</v>
      </c>
      <c r="R148" s="134"/>
      <c r="S148" s="134">
        <v>578324.64</v>
      </c>
      <c r="T148" s="134">
        <v>621833</v>
      </c>
      <c r="U148" s="134">
        <v>693396</v>
      </c>
      <c r="V148" s="134">
        <v>40809</v>
      </c>
      <c r="W148" s="134">
        <v>0</v>
      </c>
      <c r="X148" s="134">
        <v>467588.1</v>
      </c>
      <c r="Y148" s="134">
        <v>0</v>
      </c>
      <c r="Z148" s="134">
        <v>0</v>
      </c>
      <c r="AA148" s="134">
        <v>1732912.59</v>
      </c>
      <c r="AB148" s="134">
        <v>0</v>
      </c>
      <c r="AC148" s="134">
        <v>0</v>
      </c>
      <c r="AD148" s="134">
        <v>966841.86</v>
      </c>
      <c r="AE148" s="134">
        <v>0</v>
      </c>
      <c r="AF148" s="134">
        <v>248747.68</v>
      </c>
      <c r="AG148" s="134">
        <v>0</v>
      </c>
      <c r="AH148" s="110"/>
      <c r="AI148" s="116">
        <f t="shared" si="90"/>
        <v>1190137.27</v>
      </c>
      <c r="AJ148" s="116">
        <f t="shared" si="91"/>
        <v>5350452.87</v>
      </c>
      <c r="AM148" s="116">
        <v>0</v>
      </c>
      <c r="AN148" s="116">
        <v>1768796</v>
      </c>
    </row>
    <row r="149" spans="1:40" ht="28">
      <c r="A149" s="118" t="s">
        <v>63</v>
      </c>
      <c r="B149" s="116"/>
      <c r="C149" s="133">
        <v>0</v>
      </c>
      <c r="D149" s="133">
        <v>0</v>
      </c>
      <c r="E149" s="133">
        <v>0</v>
      </c>
      <c r="F149" s="133">
        <v>0</v>
      </c>
      <c r="G149" s="133">
        <v>0</v>
      </c>
      <c r="H149" s="133">
        <v>0</v>
      </c>
      <c r="I149" s="133">
        <v>0</v>
      </c>
      <c r="J149" s="133">
        <v>0</v>
      </c>
      <c r="K149" s="133">
        <v>12086.650000000001</v>
      </c>
      <c r="L149" s="133">
        <v>0</v>
      </c>
      <c r="M149" s="133">
        <v>0</v>
      </c>
      <c r="N149" s="133">
        <v>0</v>
      </c>
      <c r="O149" s="133">
        <v>0</v>
      </c>
      <c r="P149" s="133">
        <v>0</v>
      </c>
      <c r="Q149" s="133">
        <v>0</v>
      </c>
      <c r="R149" s="134"/>
      <c r="S149" s="134">
        <v>0</v>
      </c>
      <c r="T149" s="134">
        <v>0</v>
      </c>
      <c r="U149" s="134">
        <v>0</v>
      </c>
      <c r="V149" s="134">
        <v>0</v>
      </c>
      <c r="W149" s="134">
        <v>0</v>
      </c>
      <c r="X149" s="134">
        <v>0</v>
      </c>
      <c r="Y149" s="134">
        <v>0</v>
      </c>
      <c r="Z149" s="134">
        <v>0</v>
      </c>
      <c r="AA149" s="134">
        <v>24503.4</v>
      </c>
      <c r="AB149" s="134">
        <v>5154.5</v>
      </c>
      <c r="AC149" s="134">
        <v>0</v>
      </c>
      <c r="AD149" s="134">
        <v>0</v>
      </c>
      <c r="AE149" s="134">
        <v>0</v>
      </c>
      <c r="AF149" s="134">
        <v>0</v>
      </c>
      <c r="AG149" s="134">
        <v>0</v>
      </c>
      <c r="AH149" s="110"/>
      <c r="AI149" s="116">
        <f t="shared" si="90"/>
        <v>12086.650000000001</v>
      </c>
      <c r="AJ149" s="116">
        <f t="shared" si="91"/>
        <v>29657.9</v>
      </c>
      <c r="AM149" s="116">
        <v>0</v>
      </c>
      <c r="AN149" s="116">
        <v>260000</v>
      </c>
    </row>
    <row r="150" spans="1:40" ht="28">
      <c r="A150" s="118" t="s">
        <v>64</v>
      </c>
      <c r="B150" s="116"/>
      <c r="C150" s="133">
        <v>226805.0833</v>
      </c>
      <c r="D150" s="133">
        <v>158631.28330000001</v>
      </c>
      <c r="E150" s="133">
        <v>109978.9166</v>
      </c>
      <c r="F150" s="133">
        <v>25320.89</v>
      </c>
      <c r="G150" s="133">
        <v>0</v>
      </c>
      <c r="H150" s="133">
        <v>227569.43530000001</v>
      </c>
      <c r="I150" s="133">
        <v>42526.083299999998</v>
      </c>
      <c r="J150" s="133">
        <v>0</v>
      </c>
      <c r="K150" s="133">
        <v>2104733.2752</v>
      </c>
      <c r="L150" s="133">
        <v>118962.4</v>
      </c>
      <c r="M150" s="133">
        <v>0</v>
      </c>
      <c r="N150" s="133">
        <v>84662</v>
      </c>
      <c r="O150" s="133">
        <v>19643</v>
      </c>
      <c r="P150" s="133">
        <v>0</v>
      </c>
      <c r="Q150" s="133">
        <v>0</v>
      </c>
      <c r="R150" s="134"/>
      <c r="S150" s="134">
        <v>1402006.2465000001</v>
      </c>
      <c r="T150" s="134">
        <v>1062794.6165</v>
      </c>
      <c r="U150" s="134">
        <v>578360.74970000004</v>
      </c>
      <c r="V150" s="134">
        <v>211615.90669999999</v>
      </c>
      <c r="W150" s="134">
        <v>0</v>
      </c>
      <c r="X150" s="134">
        <v>1467996.9685</v>
      </c>
      <c r="Y150" s="134">
        <v>302932.31650000002</v>
      </c>
      <c r="Z150" s="134">
        <v>0</v>
      </c>
      <c r="AA150" s="134">
        <v>12738686.213799998</v>
      </c>
      <c r="AB150" s="134">
        <v>716322</v>
      </c>
      <c r="AC150" s="134">
        <v>0</v>
      </c>
      <c r="AD150" s="134">
        <v>534591.41</v>
      </c>
      <c r="AE150" s="134">
        <v>117858</v>
      </c>
      <c r="AF150" s="134">
        <v>187282.98</v>
      </c>
      <c r="AG150" s="134">
        <v>3234</v>
      </c>
      <c r="AH150" s="110"/>
      <c r="AI150" s="116">
        <f t="shared" si="90"/>
        <v>3118832.3670000001</v>
      </c>
      <c r="AJ150" s="116">
        <f t="shared" si="91"/>
        <v>19323681.408199999</v>
      </c>
      <c r="AM150" s="116">
        <v>2522984.8084000004</v>
      </c>
      <c r="AN150" s="116">
        <v>1283790</v>
      </c>
    </row>
    <row r="151" spans="1:40" ht="6" customHeight="1">
      <c r="A151" s="131"/>
      <c r="B151" s="110"/>
      <c r="C151" s="135"/>
      <c r="D151" s="135"/>
      <c r="E151" s="135"/>
      <c r="F151" s="135"/>
      <c r="G151" s="110"/>
      <c r="H151" s="110"/>
      <c r="I151" s="110"/>
      <c r="J151" s="110"/>
      <c r="K151" s="134"/>
      <c r="L151" s="134"/>
      <c r="M151" s="134"/>
      <c r="N151" s="134"/>
      <c r="O151" s="134"/>
      <c r="P151" s="134"/>
      <c r="Q151" s="134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</row>
    <row r="152" spans="1:40" ht="28" hidden="1">
      <c r="A152" s="132" t="s">
        <v>65</v>
      </c>
      <c r="B152" s="130"/>
      <c r="C152" s="130">
        <f t="shared" ref="C152:Q152" si="92">+SUM(C153:C158)</f>
        <v>2365283</v>
      </c>
      <c r="D152" s="130">
        <f t="shared" si="92"/>
        <v>1822419.16</v>
      </c>
      <c r="E152" s="130">
        <f t="shared" si="92"/>
        <v>2015239.5</v>
      </c>
      <c r="F152" s="130">
        <f t="shared" si="92"/>
        <v>273950.28000000003</v>
      </c>
      <c r="G152" s="130">
        <f t="shared" si="92"/>
        <v>0</v>
      </c>
      <c r="H152" s="130">
        <f t="shared" si="92"/>
        <v>1364693.3883</v>
      </c>
      <c r="I152" s="130">
        <f t="shared" si="92"/>
        <v>364034.1802</v>
      </c>
      <c r="J152" s="130">
        <f t="shared" si="92"/>
        <v>96902.720000000001</v>
      </c>
      <c r="K152" s="130">
        <f t="shared" si="92"/>
        <v>5914396</v>
      </c>
      <c r="L152" s="136">
        <f t="shared" si="92"/>
        <v>902823</v>
      </c>
      <c r="M152" s="136">
        <f t="shared" si="92"/>
        <v>2456441</v>
      </c>
      <c r="N152" s="136">
        <f t="shared" si="92"/>
        <v>2162150</v>
      </c>
      <c r="O152" s="136">
        <f t="shared" si="92"/>
        <v>108825</v>
      </c>
      <c r="P152" s="136">
        <v>714644</v>
      </c>
      <c r="Q152" s="136">
        <f t="shared" si="92"/>
        <v>385683</v>
      </c>
      <c r="R152" s="130"/>
      <c r="S152" s="130">
        <f t="shared" ref="S152:AG152" si="93">+SUM(S153:S158)</f>
        <v>7307303.3950999994</v>
      </c>
      <c r="T152" s="130">
        <f t="shared" si="93"/>
        <v>5597180.2670999989</v>
      </c>
      <c r="U152" s="130">
        <f t="shared" si="93"/>
        <v>5550774.2088000001</v>
      </c>
      <c r="V152" s="130">
        <f t="shared" si="93"/>
        <v>1703870.0482999997</v>
      </c>
      <c r="W152" s="130">
        <f t="shared" si="93"/>
        <v>0</v>
      </c>
      <c r="X152" s="130">
        <f t="shared" si="93"/>
        <v>4233043</v>
      </c>
      <c r="Y152" s="130">
        <f t="shared" si="93"/>
        <v>1029870</v>
      </c>
      <c r="Z152" s="130">
        <f t="shared" si="93"/>
        <v>58.85</v>
      </c>
      <c r="AA152" s="130">
        <f t="shared" si="93"/>
        <v>17702073.170699995</v>
      </c>
      <c r="AB152" s="130">
        <f t="shared" si="93"/>
        <v>2518679.56</v>
      </c>
      <c r="AC152" s="130">
        <f t="shared" si="93"/>
        <v>2078076.9246999999</v>
      </c>
      <c r="AD152" s="130">
        <f t="shared" si="93"/>
        <v>5977849.1009999998</v>
      </c>
      <c r="AE152" s="130">
        <f t="shared" si="93"/>
        <v>338237</v>
      </c>
      <c r="AF152" s="130">
        <f t="shared" si="93"/>
        <v>2169273</v>
      </c>
      <c r="AG152" s="130">
        <f t="shared" si="93"/>
        <v>1008448</v>
      </c>
      <c r="AH152" s="110"/>
      <c r="AI152" s="130">
        <f>+SUM(AI153:AI158)</f>
        <v>56206288.525699988</v>
      </c>
      <c r="AJ152" s="130">
        <f>+SUM(AJ153:AJ158)</f>
        <v>57214736.525699988</v>
      </c>
    </row>
    <row r="153" spans="1:40" ht="28" hidden="1">
      <c r="A153" s="118" t="s">
        <v>26</v>
      </c>
      <c r="B153" s="116"/>
      <c r="C153" s="133">
        <v>439841</v>
      </c>
      <c r="D153" s="133">
        <v>240183</v>
      </c>
      <c r="E153" s="133">
        <v>323790.5</v>
      </c>
      <c r="F153" s="133">
        <v>0</v>
      </c>
      <c r="G153" s="117">
        <v>0</v>
      </c>
      <c r="H153" s="134">
        <v>150351.85</v>
      </c>
      <c r="I153" s="134">
        <v>0</v>
      </c>
      <c r="J153" s="134">
        <v>0</v>
      </c>
      <c r="K153" s="117">
        <v>71346</v>
      </c>
      <c r="L153" s="134">
        <v>244687</v>
      </c>
      <c r="M153" s="134">
        <v>0</v>
      </c>
      <c r="N153" s="134">
        <v>258196</v>
      </c>
      <c r="O153" s="134">
        <v>0</v>
      </c>
      <c r="P153" s="134">
        <v>0</v>
      </c>
      <c r="Q153" s="134">
        <v>0</v>
      </c>
      <c r="R153" s="116"/>
      <c r="S153" s="117">
        <v>1181856.0899999999</v>
      </c>
      <c r="T153" s="117">
        <v>717114.10000000009</v>
      </c>
      <c r="U153" s="117">
        <v>870957.87000000011</v>
      </c>
      <c r="V153" s="117">
        <v>0</v>
      </c>
      <c r="W153" s="117">
        <v>0</v>
      </c>
      <c r="X153" s="117">
        <v>460981</v>
      </c>
      <c r="Y153" s="117">
        <v>0</v>
      </c>
      <c r="Z153" s="117">
        <v>0</v>
      </c>
      <c r="AA153" s="117">
        <v>170294.06000000003</v>
      </c>
      <c r="AB153" s="117">
        <v>735647.03999999992</v>
      </c>
      <c r="AC153" s="117">
        <v>0</v>
      </c>
      <c r="AD153" s="117">
        <v>745750.98000000021</v>
      </c>
      <c r="AE153" s="117">
        <v>0</v>
      </c>
      <c r="AF153" s="117">
        <v>0</v>
      </c>
      <c r="AG153" s="117">
        <v>0</v>
      </c>
      <c r="AH153" s="110"/>
      <c r="AI153" s="117">
        <f t="shared" ref="AI153:AJ158" si="94">+SUM(R153:AF153)</f>
        <v>4882601.1400000006</v>
      </c>
      <c r="AJ153" s="117">
        <f t="shared" si="94"/>
        <v>4882601.1400000006</v>
      </c>
      <c r="AM153" s="116">
        <v>675037.57331410167</v>
      </c>
      <c r="AN153" s="116">
        <v>453600</v>
      </c>
    </row>
    <row r="154" spans="1:40" ht="28" hidden="1">
      <c r="A154" s="118" t="s">
        <v>66</v>
      </c>
      <c r="B154" s="116"/>
      <c r="C154" s="133">
        <v>1925442</v>
      </c>
      <c r="D154" s="133">
        <v>1582236.16</v>
      </c>
      <c r="E154" s="133">
        <v>1688459</v>
      </c>
      <c r="F154" s="133">
        <v>273950.28000000003</v>
      </c>
      <c r="G154" s="117">
        <v>0</v>
      </c>
      <c r="H154" s="134">
        <f>1117438.5383+96903</f>
        <v>1214341.5382999999</v>
      </c>
      <c r="I154" s="134">
        <v>364034.1802</v>
      </c>
      <c r="J154" s="134">
        <v>96902.720000000001</v>
      </c>
      <c r="K154" s="117">
        <v>5843050</v>
      </c>
      <c r="L154" s="134">
        <v>658136</v>
      </c>
      <c r="M154" s="134">
        <v>1560025</v>
      </c>
      <c r="N154" s="134">
        <v>1903954</v>
      </c>
      <c r="O154" s="134">
        <v>108825</v>
      </c>
      <c r="P154" s="134">
        <v>762553</v>
      </c>
      <c r="Q154" s="134">
        <v>385683</v>
      </c>
      <c r="R154" s="116"/>
      <c r="S154" s="117">
        <v>6125447.3050999995</v>
      </c>
      <c r="T154" s="117">
        <v>4880066.1670999993</v>
      </c>
      <c r="U154" s="117">
        <v>4676826.3388</v>
      </c>
      <c r="V154" s="117">
        <v>1703870.0482999997</v>
      </c>
      <c r="W154" s="117">
        <v>0</v>
      </c>
      <c r="X154" s="117">
        <v>3772062</v>
      </c>
      <c r="Y154" s="117">
        <v>1029870</v>
      </c>
      <c r="Z154" s="117">
        <v>58.85</v>
      </c>
      <c r="AA154" s="117">
        <v>17531779.110699996</v>
      </c>
      <c r="AB154" s="117">
        <v>1783032.5200000003</v>
      </c>
      <c r="AC154" s="117">
        <v>1108223.6159999999</v>
      </c>
      <c r="AD154" s="117">
        <v>5232098.1209999993</v>
      </c>
      <c r="AE154" s="117">
        <v>338237</v>
      </c>
      <c r="AF154" s="117">
        <v>2169273</v>
      </c>
      <c r="AG154" s="117">
        <v>1008448</v>
      </c>
      <c r="AH154" s="110"/>
      <c r="AI154" s="117">
        <f t="shared" si="94"/>
        <v>50350844.076999992</v>
      </c>
      <c r="AJ154" s="117">
        <f t="shared" si="94"/>
        <v>51359292.076999992</v>
      </c>
      <c r="AM154" s="116">
        <v>3833938.324522933</v>
      </c>
      <c r="AN154" s="116">
        <v>41792640.698154613</v>
      </c>
    </row>
    <row r="155" spans="1:40" ht="28" hidden="1">
      <c r="A155" s="118" t="s">
        <v>67</v>
      </c>
      <c r="B155" s="116"/>
      <c r="C155" s="117">
        <v>0</v>
      </c>
      <c r="D155" s="117">
        <v>0</v>
      </c>
      <c r="E155" s="117">
        <v>0</v>
      </c>
      <c r="F155" s="117">
        <v>0</v>
      </c>
      <c r="G155" s="117">
        <v>0</v>
      </c>
      <c r="H155" s="117">
        <v>0</v>
      </c>
      <c r="I155" s="117">
        <v>0</v>
      </c>
      <c r="J155" s="117">
        <v>0</v>
      </c>
      <c r="K155" s="117">
        <v>0</v>
      </c>
      <c r="L155" s="134">
        <v>0</v>
      </c>
      <c r="M155" s="134">
        <v>0</v>
      </c>
      <c r="N155" s="134">
        <v>0</v>
      </c>
      <c r="O155" s="134">
        <v>0</v>
      </c>
      <c r="P155" s="134">
        <v>0</v>
      </c>
      <c r="Q155" s="134">
        <v>0</v>
      </c>
      <c r="R155" s="116"/>
      <c r="S155" s="117">
        <v>0</v>
      </c>
      <c r="T155" s="117">
        <v>0</v>
      </c>
      <c r="U155" s="117">
        <v>0</v>
      </c>
      <c r="V155" s="117">
        <v>0</v>
      </c>
      <c r="W155" s="117">
        <v>0</v>
      </c>
      <c r="X155" s="117">
        <v>0</v>
      </c>
      <c r="Y155" s="117">
        <v>0</v>
      </c>
      <c r="Z155" s="117">
        <v>0</v>
      </c>
      <c r="AA155" s="117">
        <v>0</v>
      </c>
      <c r="AB155" s="117">
        <v>0</v>
      </c>
      <c r="AC155" s="117">
        <v>0</v>
      </c>
      <c r="AD155" s="117">
        <v>0</v>
      </c>
      <c r="AE155" s="117">
        <v>0</v>
      </c>
      <c r="AF155" s="117">
        <v>0</v>
      </c>
      <c r="AG155" s="117">
        <v>0</v>
      </c>
      <c r="AH155" s="110"/>
      <c r="AI155" s="117">
        <f t="shared" si="94"/>
        <v>0</v>
      </c>
      <c r="AJ155" s="117">
        <f t="shared" si="94"/>
        <v>0</v>
      </c>
    </row>
    <row r="156" spans="1:40" ht="28" hidden="1">
      <c r="A156" s="118" t="s">
        <v>68</v>
      </c>
      <c r="B156" s="116"/>
      <c r="C156" s="117">
        <v>0</v>
      </c>
      <c r="D156" s="117">
        <v>0</v>
      </c>
      <c r="E156" s="117">
        <v>0</v>
      </c>
      <c r="F156" s="117">
        <v>0</v>
      </c>
      <c r="G156" s="117">
        <v>0</v>
      </c>
      <c r="H156" s="117">
        <v>0</v>
      </c>
      <c r="I156" s="117">
        <v>0</v>
      </c>
      <c r="J156" s="117">
        <v>0</v>
      </c>
      <c r="K156" s="117">
        <v>0</v>
      </c>
      <c r="L156" s="134">
        <v>0</v>
      </c>
      <c r="M156" s="134">
        <v>214032</v>
      </c>
      <c r="N156" s="134">
        <v>0</v>
      </c>
      <c r="O156" s="134">
        <v>0</v>
      </c>
      <c r="P156" s="134">
        <v>0</v>
      </c>
      <c r="Q156" s="134">
        <v>0</v>
      </c>
      <c r="R156" s="116"/>
      <c r="S156" s="117">
        <v>0</v>
      </c>
      <c r="T156" s="117">
        <v>0</v>
      </c>
      <c r="U156" s="117">
        <v>0</v>
      </c>
      <c r="V156" s="117">
        <v>0</v>
      </c>
      <c r="W156" s="117">
        <v>0</v>
      </c>
      <c r="X156" s="117">
        <v>0</v>
      </c>
      <c r="Y156" s="117">
        <v>0</v>
      </c>
      <c r="Z156" s="117">
        <v>0</v>
      </c>
      <c r="AA156" s="117">
        <v>0</v>
      </c>
      <c r="AB156" s="117">
        <v>0</v>
      </c>
      <c r="AC156" s="117">
        <v>197938.90999999997</v>
      </c>
      <c r="AD156" s="117">
        <v>0</v>
      </c>
      <c r="AE156" s="117">
        <v>0</v>
      </c>
      <c r="AF156" s="117">
        <v>0</v>
      </c>
      <c r="AG156" s="117">
        <v>0</v>
      </c>
      <c r="AH156" s="110"/>
      <c r="AI156" s="117">
        <f t="shared" si="94"/>
        <v>197938.90999999997</v>
      </c>
      <c r="AJ156" s="117">
        <f t="shared" si="94"/>
        <v>197938.90999999997</v>
      </c>
    </row>
    <row r="157" spans="1:40" ht="28" hidden="1">
      <c r="A157" s="118" t="s">
        <v>69</v>
      </c>
      <c r="B157" s="116"/>
      <c r="C157" s="117">
        <v>0</v>
      </c>
      <c r="D157" s="117">
        <v>0</v>
      </c>
      <c r="E157" s="117">
        <v>2990</v>
      </c>
      <c r="F157" s="117">
        <v>0</v>
      </c>
      <c r="G157" s="117">
        <v>0</v>
      </c>
      <c r="H157" s="117">
        <v>0</v>
      </c>
      <c r="I157" s="117">
        <v>0</v>
      </c>
      <c r="J157" s="117">
        <v>0</v>
      </c>
      <c r="K157" s="117">
        <v>0</v>
      </c>
      <c r="L157" s="134">
        <v>0</v>
      </c>
      <c r="M157" s="134">
        <v>682384</v>
      </c>
      <c r="N157" s="134">
        <v>0</v>
      </c>
      <c r="O157" s="134">
        <v>0</v>
      </c>
      <c r="P157" s="134">
        <v>0</v>
      </c>
      <c r="Q157" s="134">
        <v>0</v>
      </c>
      <c r="R157" s="116"/>
      <c r="S157" s="117">
        <v>0</v>
      </c>
      <c r="T157" s="117">
        <v>0</v>
      </c>
      <c r="U157" s="117">
        <v>2990</v>
      </c>
      <c r="V157" s="117">
        <v>0</v>
      </c>
      <c r="W157" s="117">
        <v>0</v>
      </c>
      <c r="X157" s="117">
        <v>0</v>
      </c>
      <c r="Y157" s="117">
        <v>0</v>
      </c>
      <c r="Z157" s="117">
        <v>0</v>
      </c>
      <c r="AA157" s="117">
        <v>0</v>
      </c>
      <c r="AB157" s="117">
        <v>0</v>
      </c>
      <c r="AC157" s="117">
        <v>771914.39870000002</v>
      </c>
      <c r="AD157" s="117">
        <v>0</v>
      </c>
      <c r="AE157" s="117">
        <v>0</v>
      </c>
      <c r="AF157" s="117">
        <v>0</v>
      </c>
      <c r="AG157" s="117">
        <v>0</v>
      </c>
      <c r="AH157" s="110"/>
      <c r="AI157" s="117">
        <f t="shared" si="94"/>
        <v>774904.39870000002</v>
      </c>
      <c r="AJ157" s="117">
        <f t="shared" si="94"/>
        <v>774904.39870000002</v>
      </c>
    </row>
    <row r="158" spans="1:40" hidden="1">
      <c r="A158" s="118" t="s">
        <v>70</v>
      </c>
      <c r="B158" s="116"/>
      <c r="C158" s="117">
        <v>0</v>
      </c>
      <c r="D158" s="117">
        <v>0</v>
      </c>
      <c r="E158" s="117">
        <v>0</v>
      </c>
      <c r="F158" s="117">
        <v>0</v>
      </c>
      <c r="G158" s="117">
        <v>0</v>
      </c>
      <c r="H158" s="117">
        <v>0</v>
      </c>
      <c r="I158" s="117">
        <v>0</v>
      </c>
      <c r="J158" s="117">
        <v>0</v>
      </c>
      <c r="K158" s="117">
        <v>0</v>
      </c>
      <c r="L158" s="117">
        <v>0</v>
      </c>
      <c r="M158" s="117">
        <v>0</v>
      </c>
      <c r="N158" s="117">
        <v>0</v>
      </c>
      <c r="O158" s="117">
        <v>0</v>
      </c>
      <c r="P158" s="117">
        <v>0</v>
      </c>
      <c r="Q158" s="117">
        <v>0</v>
      </c>
      <c r="R158" s="116"/>
      <c r="S158" s="117">
        <v>0</v>
      </c>
      <c r="T158" s="117">
        <v>0</v>
      </c>
      <c r="U158" s="117">
        <v>0</v>
      </c>
      <c r="V158" s="117">
        <v>0</v>
      </c>
      <c r="W158" s="117">
        <v>0</v>
      </c>
      <c r="X158" s="117">
        <v>0</v>
      </c>
      <c r="Y158" s="117">
        <v>0</v>
      </c>
      <c r="Z158" s="117">
        <v>0</v>
      </c>
      <c r="AA158" s="117">
        <v>0</v>
      </c>
      <c r="AB158" s="117">
        <v>0</v>
      </c>
      <c r="AC158" s="117">
        <v>0</v>
      </c>
      <c r="AD158" s="117">
        <v>0</v>
      </c>
      <c r="AE158" s="117">
        <v>0</v>
      </c>
      <c r="AF158" s="117">
        <v>0</v>
      </c>
      <c r="AG158" s="117">
        <v>0</v>
      </c>
      <c r="AH158" s="110"/>
      <c r="AI158" s="117">
        <f t="shared" si="94"/>
        <v>0</v>
      </c>
      <c r="AJ158" s="117">
        <f t="shared" si="94"/>
        <v>0</v>
      </c>
    </row>
    <row r="159" spans="1:40" ht="6" hidden="1" customHeight="1">
      <c r="A159" s="131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</row>
    <row r="160" spans="1:40">
      <c r="A160" s="132" t="s">
        <v>71</v>
      </c>
      <c r="B160" s="130"/>
      <c r="C160" s="130">
        <f t="shared" ref="C160:Q160" si="95">+C161+C164</f>
        <v>-79104.899999999994</v>
      </c>
      <c r="D160" s="130">
        <f t="shared" si="95"/>
        <v>-65327.59</v>
      </c>
      <c r="E160" s="130">
        <f t="shared" si="95"/>
        <v>-306007.7</v>
      </c>
      <c r="F160" s="130">
        <f t="shared" si="95"/>
        <v>-5624.2</v>
      </c>
      <c r="G160" s="130">
        <f t="shared" si="95"/>
        <v>0</v>
      </c>
      <c r="H160" s="130">
        <f t="shared" si="95"/>
        <v>-4178.6400000000003</v>
      </c>
      <c r="I160" s="130">
        <f t="shared" si="95"/>
        <v>0</v>
      </c>
      <c r="J160" s="130">
        <f t="shared" si="95"/>
        <v>0</v>
      </c>
      <c r="K160" s="130">
        <f t="shared" si="95"/>
        <v>-508976.54</v>
      </c>
      <c r="L160" s="130">
        <f t="shared" si="95"/>
        <v>-163922.32</v>
      </c>
      <c r="M160" s="130">
        <f>+M161+M164</f>
        <v>-71468.05</v>
      </c>
      <c r="N160" s="130">
        <f>+N161+N164</f>
        <v>-131268.54999999999</v>
      </c>
      <c r="O160" s="130">
        <f t="shared" si="95"/>
        <v>0</v>
      </c>
      <c r="P160" s="130">
        <f t="shared" si="95"/>
        <v>0</v>
      </c>
      <c r="Q160" s="130">
        <f t="shared" si="95"/>
        <v>-42153.58</v>
      </c>
      <c r="R160" s="130"/>
      <c r="S160" s="130">
        <f t="shared" ref="S160:AG160" si="96">+S161+S164</f>
        <v>-839383.59000000008</v>
      </c>
      <c r="T160" s="130">
        <f t="shared" si="96"/>
        <v>-382218.87</v>
      </c>
      <c r="U160" s="130">
        <f t="shared" si="96"/>
        <v>-319690.17000000004</v>
      </c>
      <c r="V160" s="130">
        <f t="shared" si="96"/>
        <v>-28399.559999999998</v>
      </c>
      <c r="W160" s="130">
        <f t="shared" si="96"/>
        <v>0</v>
      </c>
      <c r="X160" s="130">
        <f t="shared" si="96"/>
        <v>-22608.78</v>
      </c>
      <c r="Y160" s="130">
        <f t="shared" si="96"/>
        <v>0</v>
      </c>
      <c r="Z160" s="130">
        <f t="shared" si="96"/>
        <v>0</v>
      </c>
      <c r="AA160" s="130">
        <f t="shared" si="96"/>
        <v>-2537052.4699999997</v>
      </c>
      <c r="AB160" s="130">
        <f t="shared" si="96"/>
        <v>-840352.7</v>
      </c>
      <c r="AC160" s="130">
        <f t="shared" si="96"/>
        <v>-332916.24</v>
      </c>
      <c r="AD160" s="130">
        <f t="shared" si="96"/>
        <v>-849223.40999999992</v>
      </c>
      <c r="AE160" s="130">
        <f t="shared" si="96"/>
        <v>0</v>
      </c>
      <c r="AF160" s="130">
        <f t="shared" si="96"/>
        <v>0</v>
      </c>
      <c r="AG160" s="130">
        <f t="shared" si="96"/>
        <v>-249587.26</v>
      </c>
      <c r="AH160" s="110"/>
      <c r="AI160" s="130">
        <f>+AI161+AI164</f>
        <v>-1378032.0700000003</v>
      </c>
      <c r="AJ160" s="130">
        <f>+AJ161+AJ164</f>
        <v>-6401433.0499999998</v>
      </c>
    </row>
    <row r="161" spans="1:36">
      <c r="A161" s="137" t="s">
        <v>72</v>
      </c>
      <c r="B161" s="116"/>
      <c r="C161" s="116">
        <f t="shared" ref="C161:Q161" si="97">+SUM(C162:C163)</f>
        <v>0</v>
      </c>
      <c r="D161" s="116">
        <f t="shared" si="97"/>
        <v>0</v>
      </c>
      <c r="E161" s="116">
        <f t="shared" si="97"/>
        <v>0</v>
      </c>
      <c r="F161" s="116">
        <f t="shared" si="97"/>
        <v>0</v>
      </c>
      <c r="G161" s="116">
        <f t="shared" si="97"/>
        <v>0</v>
      </c>
      <c r="H161" s="116">
        <f t="shared" si="97"/>
        <v>0</v>
      </c>
      <c r="I161" s="116">
        <f t="shared" si="97"/>
        <v>0</v>
      </c>
      <c r="J161" s="116">
        <f t="shared" si="97"/>
        <v>0</v>
      </c>
      <c r="K161" s="116">
        <f t="shared" si="97"/>
        <v>0</v>
      </c>
      <c r="L161" s="116">
        <f t="shared" si="97"/>
        <v>0</v>
      </c>
      <c r="M161" s="116">
        <f t="shared" si="97"/>
        <v>0</v>
      </c>
      <c r="N161" s="116">
        <f>+SUM(N162:N163)</f>
        <v>0</v>
      </c>
      <c r="O161" s="116">
        <f t="shared" si="97"/>
        <v>0</v>
      </c>
      <c r="P161" s="116">
        <f t="shared" si="97"/>
        <v>0</v>
      </c>
      <c r="Q161" s="116">
        <f t="shared" si="97"/>
        <v>0</v>
      </c>
      <c r="R161" s="116"/>
      <c r="S161" s="116">
        <f t="shared" ref="S161:AG161" si="98">+SUM(S162:S163)</f>
        <v>0</v>
      </c>
      <c r="T161" s="116">
        <f t="shared" si="98"/>
        <v>0</v>
      </c>
      <c r="U161" s="116">
        <f t="shared" si="98"/>
        <v>0</v>
      </c>
      <c r="V161" s="116">
        <f t="shared" si="98"/>
        <v>0</v>
      </c>
      <c r="W161" s="116">
        <f t="shared" si="98"/>
        <v>0</v>
      </c>
      <c r="X161" s="116">
        <f t="shared" si="98"/>
        <v>0</v>
      </c>
      <c r="Y161" s="116">
        <f t="shared" si="98"/>
        <v>0</v>
      </c>
      <c r="Z161" s="116">
        <f t="shared" si="98"/>
        <v>0</v>
      </c>
      <c r="AA161" s="116">
        <f t="shared" si="98"/>
        <v>0</v>
      </c>
      <c r="AB161" s="116">
        <f t="shared" si="98"/>
        <v>0</v>
      </c>
      <c r="AC161" s="116">
        <f t="shared" si="98"/>
        <v>0</v>
      </c>
      <c r="AD161" s="116">
        <f t="shared" si="98"/>
        <v>0</v>
      </c>
      <c r="AE161" s="116">
        <f t="shared" si="98"/>
        <v>0</v>
      </c>
      <c r="AF161" s="116">
        <f t="shared" si="98"/>
        <v>0</v>
      </c>
      <c r="AG161" s="116">
        <f t="shared" si="98"/>
        <v>0</v>
      </c>
      <c r="AH161" s="110"/>
      <c r="AI161" s="116">
        <f>+SUM(AI162:AI163)</f>
        <v>0</v>
      </c>
      <c r="AJ161" s="116">
        <f>+SUM(AJ162:AJ163)</f>
        <v>0</v>
      </c>
    </row>
    <row r="162" spans="1:36">
      <c r="A162" s="138" t="s">
        <v>72</v>
      </c>
      <c r="B162" s="116"/>
      <c r="C162" s="117">
        <v>0</v>
      </c>
      <c r="D162" s="117">
        <v>0</v>
      </c>
      <c r="E162" s="117">
        <v>0</v>
      </c>
      <c r="F162" s="117">
        <v>0</v>
      </c>
      <c r="G162" s="117">
        <v>0</v>
      </c>
      <c r="H162" s="117">
        <v>0</v>
      </c>
      <c r="I162" s="117">
        <v>0</v>
      </c>
      <c r="J162" s="117">
        <v>0</v>
      </c>
      <c r="K162" s="117">
        <v>0</v>
      </c>
      <c r="L162" s="117">
        <v>0</v>
      </c>
      <c r="M162" s="117">
        <v>0</v>
      </c>
      <c r="N162" s="117">
        <v>0</v>
      </c>
      <c r="O162" s="117">
        <v>0</v>
      </c>
      <c r="P162" s="117">
        <v>0</v>
      </c>
      <c r="Q162" s="117">
        <v>0</v>
      </c>
      <c r="R162" s="116"/>
      <c r="S162" s="117">
        <v>0</v>
      </c>
      <c r="T162" s="117">
        <v>0</v>
      </c>
      <c r="U162" s="117">
        <v>0</v>
      </c>
      <c r="V162" s="117">
        <v>0</v>
      </c>
      <c r="W162" s="117">
        <v>0</v>
      </c>
      <c r="X162" s="117">
        <v>0</v>
      </c>
      <c r="Y162" s="117">
        <v>0</v>
      </c>
      <c r="Z162" s="117">
        <v>0</v>
      </c>
      <c r="AA162" s="117">
        <v>0</v>
      </c>
      <c r="AB162" s="117">
        <v>0</v>
      </c>
      <c r="AC162" s="117">
        <v>0</v>
      </c>
      <c r="AD162" s="117">
        <v>0</v>
      </c>
      <c r="AE162" s="117">
        <v>0</v>
      </c>
      <c r="AF162" s="117">
        <v>0</v>
      </c>
      <c r="AG162" s="117">
        <v>0</v>
      </c>
      <c r="AH162" s="110"/>
      <c r="AI162" s="117">
        <f t="shared" ref="AI162:AI163" si="99">+SUM(C162:Q162)</f>
        <v>0</v>
      </c>
      <c r="AJ162" s="117">
        <f t="shared" ref="AJ162:AJ163" si="100">+SUM(S162:AG162)</f>
        <v>0</v>
      </c>
    </row>
    <row r="163" spans="1:36">
      <c r="A163" s="138" t="s">
        <v>73</v>
      </c>
      <c r="B163" s="116"/>
      <c r="C163" s="117">
        <v>0</v>
      </c>
      <c r="D163" s="117">
        <v>0</v>
      </c>
      <c r="E163" s="117">
        <v>0</v>
      </c>
      <c r="F163" s="117">
        <v>0</v>
      </c>
      <c r="G163" s="117">
        <v>0</v>
      </c>
      <c r="H163" s="117">
        <v>0</v>
      </c>
      <c r="I163" s="117">
        <v>0</v>
      </c>
      <c r="J163" s="117">
        <v>0</v>
      </c>
      <c r="K163" s="117">
        <v>0</v>
      </c>
      <c r="L163" s="117">
        <v>0</v>
      </c>
      <c r="M163" s="117">
        <v>0</v>
      </c>
      <c r="N163" s="117">
        <v>0</v>
      </c>
      <c r="O163" s="117">
        <v>0</v>
      </c>
      <c r="P163" s="117">
        <v>0</v>
      </c>
      <c r="Q163" s="117">
        <v>0</v>
      </c>
      <c r="R163" s="116"/>
      <c r="S163" s="117">
        <v>0</v>
      </c>
      <c r="T163" s="117">
        <v>0</v>
      </c>
      <c r="U163" s="117">
        <v>0</v>
      </c>
      <c r="V163" s="117">
        <v>0</v>
      </c>
      <c r="W163" s="117">
        <v>0</v>
      </c>
      <c r="X163" s="117">
        <v>0</v>
      </c>
      <c r="Y163" s="117">
        <v>0</v>
      </c>
      <c r="Z163" s="117">
        <v>0</v>
      </c>
      <c r="AA163" s="117">
        <v>0</v>
      </c>
      <c r="AB163" s="117">
        <v>0</v>
      </c>
      <c r="AC163" s="117">
        <v>0</v>
      </c>
      <c r="AD163" s="117">
        <v>0</v>
      </c>
      <c r="AE163" s="117">
        <v>0</v>
      </c>
      <c r="AF163" s="117">
        <v>0</v>
      </c>
      <c r="AG163" s="117">
        <v>0</v>
      </c>
      <c r="AH163" s="110"/>
      <c r="AI163" s="117">
        <f t="shared" si="99"/>
        <v>0</v>
      </c>
      <c r="AJ163" s="117">
        <f t="shared" si="100"/>
        <v>0</v>
      </c>
    </row>
    <row r="164" spans="1:36">
      <c r="A164" s="137" t="s">
        <v>74</v>
      </c>
      <c r="B164" s="116"/>
      <c r="C164" s="116">
        <f t="shared" ref="C164:Q164" si="101">+SUM(C165:C166)</f>
        <v>-79104.899999999994</v>
      </c>
      <c r="D164" s="116">
        <f t="shared" si="101"/>
        <v>-65327.59</v>
      </c>
      <c r="E164" s="116">
        <f t="shared" si="101"/>
        <v>-306007.7</v>
      </c>
      <c r="F164" s="116">
        <f t="shared" si="101"/>
        <v>-5624.2</v>
      </c>
      <c r="G164" s="116">
        <f t="shared" si="101"/>
        <v>0</v>
      </c>
      <c r="H164" s="116">
        <f t="shared" si="101"/>
        <v>-4178.6400000000003</v>
      </c>
      <c r="I164" s="116">
        <f t="shared" si="101"/>
        <v>0</v>
      </c>
      <c r="J164" s="116">
        <f t="shared" si="101"/>
        <v>0</v>
      </c>
      <c r="K164" s="116">
        <f t="shared" si="101"/>
        <v>-508976.54</v>
      </c>
      <c r="L164" s="116">
        <f t="shared" si="101"/>
        <v>-163922.32</v>
      </c>
      <c r="M164" s="116">
        <f t="shared" si="101"/>
        <v>-71468.05</v>
      </c>
      <c r="N164" s="116">
        <f>+SUM(N165:N166)</f>
        <v>-131268.54999999999</v>
      </c>
      <c r="O164" s="116">
        <f t="shared" si="101"/>
        <v>0</v>
      </c>
      <c r="P164" s="116">
        <f t="shared" si="101"/>
        <v>0</v>
      </c>
      <c r="Q164" s="116">
        <f t="shared" si="101"/>
        <v>-42153.58</v>
      </c>
      <c r="R164" s="116"/>
      <c r="S164" s="116">
        <f t="shared" ref="S164:AG164" si="102">+SUM(S165:S166)</f>
        <v>-839383.59000000008</v>
      </c>
      <c r="T164" s="116">
        <f t="shared" si="102"/>
        <v>-382218.87</v>
      </c>
      <c r="U164" s="116">
        <f t="shared" si="102"/>
        <v>-319690.17000000004</v>
      </c>
      <c r="V164" s="116">
        <f t="shared" si="102"/>
        <v>-28399.559999999998</v>
      </c>
      <c r="W164" s="116">
        <f t="shared" si="102"/>
        <v>0</v>
      </c>
      <c r="X164" s="116">
        <f t="shared" si="102"/>
        <v>-22608.78</v>
      </c>
      <c r="Y164" s="116">
        <f t="shared" si="102"/>
        <v>0</v>
      </c>
      <c r="Z164" s="116">
        <f t="shared" si="102"/>
        <v>0</v>
      </c>
      <c r="AA164" s="116">
        <f t="shared" si="102"/>
        <v>-2537052.4699999997</v>
      </c>
      <c r="AB164" s="116">
        <f t="shared" si="102"/>
        <v>-840352.7</v>
      </c>
      <c r="AC164" s="116">
        <f t="shared" si="102"/>
        <v>-332916.24</v>
      </c>
      <c r="AD164" s="116">
        <f t="shared" si="102"/>
        <v>-849223.40999999992</v>
      </c>
      <c r="AE164" s="116">
        <f t="shared" si="102"/>
        <v>0</v>
      </c>
      <c r="AF164" s="116">
        <f t="shared" si="102"/>
        <v>0</v>
      </c>
      <c r="AG164" s="116">
        <f t="shared" si="102"/>
        <v>-249587.26</v>
      </c>
      <c r="AH164" s="110"/>
      <c r="AI164" s="116">
        <f>+SUM(AI165:AI166)</f>
        <v>-1378032.0700000003</v>
      </c>
      <c r="AJ164" s="116">
        <f>+SUM(AJ165:AJ166)</f>
        <v>-6401433.0499999998</v>
      </c>
    </row>
    <row r="165" spans="1:36">
      <c r="A165" s="138" t="s">
        <v>75</v>
      </c>
      <c r="B165" s="116"/>
      <c r="C165" s="117">
        <v>0</v>
      </c>
      <c r="D165" s="117">
        <v>0</v>
      </c>
      <c r="E165" s="117">
        <v>0</v>
      </c>
      <c r="F165" s="117">
        <v>0</v>
      </c>
      <c r="G165" s="117">
        <v>0</v>
      </c>
      <c r="H165" s="117">
        <v>0</v>
      </c>
      <c r="I165" s="117">
        <v>0</v>
      </c>
      <c r="J165" s="117">
        <v>0</v>
      </c>
      <c r="K165" s="117">
        <v>0</v>
      </c>
      <c r="L165" s="117">
        <v>0</v>
      </c>
      <c r="M165" s="117">
        <v>0</v>
      </c>
      <c r="N165" s="117">
        <v>0</v>
      </c>
      <c r="O165" s="117">
        <v>0</v>
      </c>
      <c r="P165" s="117">
        <v>0</v>
      </c>
      <c r="Q165" s="117">
        <v>0</v>
      </c>
      <c r="R165" s="116"/>
      <c r="S165" s="117">
        <v>0</v>
      </c>
      <c r="T165" s="117">
        <v>0</v>
      </c>
      <c r="U165" s="117">
        <v>0</v>
      </c>
      <c r="V165" s="117">
        <v>0</v>
      </c>
      <c r="W165" s="117">
        <v>0</v>
      </c>
      <c r="X165" s="117">
        <v>0</v>
      </c>
      <c r="Y165" s="117">
        <v>0</v>
      </c>
      <c r="Z165" s="117">
        <v>0</v>
      </c>
      <c r="AA165" s="117">
        <v>0</v>
      </c>
      <c r="AB165" s="117">
        <v>0</v>
      </c>
      <c r="AC165" s="117">
        <v>0</v>
      </c>
      <c r="AD165" s="117">
        <v>0</v>
      </c>
      <c r="AE165" s="117">
        <v>0</v>
      </c>
      <c r="AF165" s="117">
        <v>0</v>
      </c>
      <c r="AG165" s="117">
        <v>0</v>
      </c>
      <c r="AH165" s="110"/>
      <c r="AI165" s="117">
        <f t="shared" ref="AI165:AI166" si="103">+SUM(C165:Q165)</f>
        <v>0</v>
      </c>
      <c r="AJ165" s="117">
        <f t="shared" ref="AJ165:AJ166" si="104">+SUM(S165:AG165)</f>
        <v>0</v>
      </c>
    </row>
    <row r="166" spans="1:36">
      <c r="A166" s="138" t="s">
        <v>64</v>
      </c>
      <c r="B166" s="116"/>
      <c r="C166" s="117">
        <v>-79104.899999999994</v>
      </c>
      <c r="D166" s="117">
        <v>-65327.59</v>
      </c>
      <c r="E166" s="117">
        <v>-306007.7</v>
      </c>
      <c r="F166" s="117">
        <v>-5624.2</v>
      </c>
      <c r="G166" s="117">
        <v>0</v>
      </c>
      <c r="H166" s="117">
        <v>-4178.6400000000003</v>
      </c>
      <c r="I166" s="117">
        <v>0</v>
      </c>
      <c r="J166" s="117">
        <v>0</v>
      </c>
      <c r="K166" s="117">
        <v>-508976.54</v>
      </c>
      <c r="L166" s="117">
        <v>-163922.32</v>
      </c>
      <c r="M166" s="117">
        <v>-71468.05</v>
      </c>
      <c r="N166" s="117">
        <v>-131268.54999999999</v>
      </c>
      <c r="O166" s="117">
        <v>0</v>
      </c>
      <c r="P166" s="117">
        <v>0</v>
      </c>
      <c r="Q166" s="117">
        <v>-42153.58</v>
      </c>
      <c r="R166" s="116"/>
      <c r="S166" s="117">
        <v>-839383.59000000008</v>
      </c>
      <c r="T166" s="117">
        <v>-382218.87</v>
      </c>
      <c r="U166" s="117">
        <v>-319690.17000000004</v>
      </c>
      <c r="V166" s="117">
        <v>-28399.559999999998</v>
      </c>
      <c r="W166" s="117">
        <v>0</v>
      </c>
      <c r="X166" s="117">
        <v>-22608.78</v>
      </c>
      <c r="Y166" s="117">
        <v>0</v>
      </c>
      <c r="Z166" s="117">
        <v>0</v>
      </c>
      <c r="AA166" s="117">
        <v>-2537052.4699999997</v>
      </c>
      <c r="AB166" s="117">
        <v>-840352.7</v>
      </c>
      <c r="AC166" s="117">
        <v>-332916.24</v>
      </c>
      <c r="AD166" s="117">
        <v>-849223.40999999992</v>
      </c>
      <c r="AE166" s="117">
        <v>0</v>
      </c>
      <c r="AF166" s="117">
        <v>0</v>
      </c>
      <c r="AG166" s="117">
        <v>-249587.26</v>
      </c>
      <c r="AH166" s="110"/>
      <c r="AI166" s="117">
        <f t="shared" si="103"/>
        <v>-1378032.0700000003</v>
      </c>
      <c r="AJ166" s="117">
        <f t="shared" si="104"/>
        <v>-6401433.0499999998</v>
      </c>
    </row>
    <row r="167" spans="1:36" ht="6" customHeight="1">
      <c r="A167" s="131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</row>
    <row r="168" spans="1:36" ht="27" thickBot="1">
      <c r="A168" s="126" t="s">
        <v>76</v>
      </c>
      <c r="B168" s="127"/>
      <c r="C168" s="127">
        <f t="shared" ref="C168:Q168" si="105">+C133-C135</f>
        <v>13834405.828900002</v>
      </c>
      <c r="D168" s="127">
        <f t="shared" si="105"/>
        <v>7032791.5961000007</v>
      </c>
      <c r="E168" s="127">
        <f t="shared" si="105"/>
        <v>9023099.3662000019</v>
      </c>
      <c r="F168" s="127">
        <f t="shared" si="105"/>
        <v>378427.76449999982</v>
      </c>
      <c r="G168" s="127">
        <f t="shared" si="105"/>
        <v>0</v>
      </c>
      <c r="H168" s="127">
        <f t="shared" si="105"/>
        <v>3922668.7604</v>
      </c>
      <c r="I168" s="127">
        <f t="shared" si="105"/>
        <v>492907.12429999997</v>
      </c>
      <c r="J168" s="127">
        <f t="shared" si="105"/>
        <v>0</v>
      </c>
      <c r="K168" s="127">
        <f t="shared" si="105"/>
        <v>8436113.1829999983</v>
      </c>
      <c r="L168" s="127">
        <f t="shared" si="105"/>
        <v>7836055.0300000012</v>
      </c>
      <c r="M168" s="127">
        <f t="shared" si="105"/>
        <v>320306.94</v>
      </c>
      <c r="N168" s="127">
        <f t="shared" si="105"/>
        <v>9903892.3701000009</v>
      </c>
      <c r="O168" s="127">
        <f t="shared" si="105"/>
        <v>-87596.840000000026</v>
      </c>
      <c r="P168" s="127">
        <f t="shared" si="105"/>
        <v>1850860.2601999999</v>
      </c>
      <c r="Q168" s="127">
        <f t="shared" si="105"/>
        <v>1972046.2668999999</v>
      </c>
      <c r="R168" s="127"/>
      <c r="S168" s="127">
        <f t="shared" ref="S168:AG168" si="106">+S133-S135</f>
        <v>79934780.856600016</v>
      </c>
      <c r="T168" s="127">
        <f t="shared" si="106"/>
        <v>43003863.436999999</v>
      </c>
      <c r="U168" s="127">
        <f t="shared" si="106"/>
        <v>53613552.331500009</v>
      </c>
      <c r="V168" s="127">
        <f t="shared" si="106"/>
        <v>2148146.6885000002</v>
      </c>
      <c r="W168" s="127">
        <f t="shared" si="106"/>
        <v>0</v>
      </c>
      <c r="X168" s="127">
        <f t="shared" si="106"/>
        <v>25406215.929100007</v>
      </c>
      <c r="Y168" s="127">
        <f t="shared" si="106"/>
        <v>3191276.3722000001</v>
      </c>
      <c r="Z168" s="127">
        <f t="shared" si="106"/>
        <v>0</v>
      </c>
      <c r="AA168" s="127">
        <f t="shared" si="106"/>
        <v>45067053.707599983</v>
      </c>
      <c r="AB168" s="127">
        <f t="shared" si="106"/>
        <v>45769911.920000002</v>
      </c>
      <c r="AC168" s="127">
        <f t="shared" si="106"/>
        <v>1658516.3</v>
      </c>
      <c r="AD168" s="127">
        <f t="shared" si="106"/>
        <v>37985530.402800001</v>
      </c>
      <c r="AE168" s="127">
        <f t="shared" si="106"/>
        <v>-471085.74000000011</v>
      </c>
      <c r="AF168" s="127">
        <f t="shared" si="106"/>
        <v>10738730.571000002</v>
      </c>
      <c r="AG168" s="127">
        <f t="shared" si="106"/>
        <v>12665945.2645</v>
      </c>
      <c r="AH168" s="110"/>
      <c r="AI168" s="127">
        <f>+AI133-AI135</f>
        <v>64915977.650600001</v>
      </c>
      <c r="AJ168" s="127">
        <f>+AJ133-AJ135</f>
        <v>360712438.04079998</v>
      </c>
    </row>
    <row r="169" spans="1:36" ht="6" customHeight="1">
      <c r="A169" s="131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</row>
    <row r="170" spans="1:36">
      <c r="A170" s="129" t="s">
        <v>77</v>
      </c>
      <c r="B170" s="130"/>
      <c r="C170" s="130">
        <f t="shared" ref="C170:Q170" si="107">+SUM(C172:C175)</f>
        <v>1055578.6499999999</v>
      </c>
      <c r="D170" s="130">
        <f t="shared" si="107"/>
        <v>642634.88</v>
      </c>
      <c r="E170" s="130">
        <f t="shared" si="107"/>
        <v>767204.78999999992</v>
      </c>
      <c r="F170" s="130">
        <f t="shared" si="107"/>
        <v>95444.01</v>
      </c>
      <c r="G170" s="130">
        <f t="shared" si="107"/>
        <v>0</v>
      </c>
      <c r="H170" s="130">
        <f t="shared" si="107"/>
        <v>508886.78</v>
      </c>
      <c r="I170" s="130">
        <f t="shared" si="107"/>
        <v>43258.53</v>
      </c>
      <c r="J170" s="130">
        <f t="shared" si="107"/>
        <v>0</v>
      </c>
      <c r="K170" s="130">
        <f t="shared" si="107"/>
        <v>713765.73</v>
      </c>
      <c r="L170" s="130">
        <f t="shared" si="107"/>
        <v>562360.88</v>
      </c>
      <c r="M170" s="130">
        <f t="shared" si="107"/>
        <v>0</v>
      </c>
      <c r="N170" s="130">
        <f t="shared" si="107"/>
        <v>127624.34</v>
      </c>
      <c r="O170" s="130">
        <f t="shared" si="107"/>
        <v>0</v>
      </c>
      <c r="P170" s="130">
        <f t="shared" si="107"/>
        <v>106138.75</v>
      </c>
      <c r="Q170" s="130">
        <f t="shared" si="107"/>
        <v>65426.19</v>
      </c>
      <c r="R170" s="130"/>
      <c r="S170" s="130">
        <f t="shared" ref="S170:AG170" si="108">+SUM(S172:S175)</f>
        <v>5935019.75</v>
      </c>
      <c r="T170" s="130">
        <f t="shared" si="108"/>
        <v>3178443.85</v>
      </c>
      <c r="U170" s="130">
        <f t="shared" si="108"/>
        <v>4269467.09</v>
      </c>
      <c r="V170" s="130">
        <f t="shared" si="108"/>
        <v>367445.63</v>
      </c>
      <c r="W170" s="130">
        <f t="shared" si="108"/>
        <v>0</v>
      </c>
      <c r="X170" s="130">
        <f t="shared" si="108"/>
        <v>2326210.41</v>
      </c>
      <c r="Y170" s="130">
        <f t="shared" si="108"/>
        <v>384913.41000000003</v>
      </c>
      <c r="Z170" s="130">
        <f t="shared" si="108"/>
        <v>0</v>
      </c>
      <c r="AA170" s="130">
        <f t="shared" si="108"/>
        <v>4298367.82</v>
      </c>
      <c r="AB170" s="130">
        <f t="shared" si="108"/>
        <v>2931549.84</v>
      </c>
      <c r="AC170" s="130">
        <f t="shared" si="108"/>
        <v>0</v>
      </c>
      <c r="AD170" s="130">
        <f t="shared" si="108"/>
        <v>1238299.96</v>
      </c>
      <c r="AE170" s="130">
        <f t="shared" si="108"/>
        <v>0</v>
      </c>
      <c r="AF170" s="130">
        <f t="shared" si="108"/>
        <v>551895.56000000006</v>
      </c>
      <c r="AG170" s="130">
        <f t="shared" si="108"/>
        <v>933747.28</v>
      </c>
      <c r="AH170" s="110"/>
      <c r="AI170" s="130">
        <f>+SUM(AI172:AI175)</f>
        <v>4688323.5299999993</v>
      </c>
      <c r="AJ170" s="130">
        <f>+SUM(AJ172:AJ175)</f>
        <v>26415360.600000001</v>
      </c>
    </row>
    <row r="171" spans="1:36" ht="6" customHeight="1">
      <c r="A171" s="131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</row>
    <row r="172" spans="1:36">
      <c r="A172" s="137" t="s">
        <v>78</v>
      </c>
      <c r="B172" s="116"/>
      <c r="C172" s="116">
        <v>0</v>
      </c>
      <c r="D172" s="116">
        <v>0</v>
      </c>
      <c r="E172" s="116">
        <v>69465.600000000006</v>
      </c>
      <c r="F172" s="116">
        <v>27968.76</v>
      </c>
      <c r="G172" s="116">
        <v>0</v>
      </c>
      <c r="H172" s="116">
        <v>0</v>
      </c>
      <c r="I172" s="116">
        <v>0</v>
      </c>
      <c r="J172" s="116">
        <v>0</v>
      </c>
      <c r="K172" s="116">
        <v>0</v>
      </c>
      <c r="L172" s="116">
        <v>0</v>
      </c>
      <c r="M172" s="116">
        <v>0</v>
      </c>
      <c r="N172" s="116">
        <v>0</v>
      </c>
      <c r="O172" s="116">
        <v>0</v>
      </c>
      <c r="P172" s="116">
        <v>0</v>
      </c>
      <c r="Q172" s="116">
        <v>0</v>
      </c>
      <c r="R172" s="116"/>
      <c r="S172" s="116">
        <v>686094.08</v>
      </c>
      <c r="T172" s="116">
        <v>132384.24</v>
      </c>
      <c r="U172" s="116">
        <v>304319.59999999998</v>
      </c>
      <c r="V172" s="116">
        <v>109030.2</v>
      </c>
      <c r="W172" s="116">
        <v>0</v>
      </c>
      <c r="X172" s="116">
        <v>0</v>
      </c>
      <c r="Y172" s="116">
        <v>0</v>
      </c>
      <c r="Z172" s="116">
        <v>0</v>
      </c>
      <c r="AA172" s="116">
        <v>936865</v>
      </c>
      <c r="AB172" s="116">
        <v>0</v>
      </c>
      <c r="AC172" s="116">
        <v>0</v>
      </c>
      <c r="AD172" s="116">
        <v>49555.27</v>
      </c>
      <c r="AE172" s="116">
        <v>0</v>
      </c>
      <c r="AF172" s="116">
        <v>0</v>
      </c>
      <c r="AG172" s="116">
        <v>0</v>
      </c>
      <c r="AH172" s="110"/>
      <c r="AI172" s="116">
        <f t="shared" ref="AI172:AI175" si="109">+SUM(C172:Q172)</f>
        <v>97434.36</v>
      </c>
      <c r="AJ172" s="116">
        <f t="shared" ref="AJ172:AJ175" si="110">+SUM(S172:AG172)</f>
        <v>2218248.39</v>
      </c>
    </row>
    <row r="173" spans="1:36">
      <c r="A173" s="137" t="s">
        <v>79</v>
      </c>
      <c r="B173" s="116"/>
      <c r="C173" s="116">
        <v>276925.13</v>
      </c>
      <c r="D173" s="116">
        <v>80274</v>
      </c>
      <c r="E173" s="116">
        <v>27231.99</v>
      </c>
      <c r="F173" s="116">
        <v>24216.720000000001</v>
      </c>
      <c r="G173" s="116">
        <v>0</v>
      </c>
      <c r="H173" s="116">
        <v>97930.75</v>
      </c>
      <c r="I173" s="116">
        <v>0</v>
      </c>
      <c r="J173" s="116">
        <v>0</v>
      </c>
      <c r="K173" s="116">
        <v>0</v>
      </c>
      <c r="L173" s="116">
        <v>0</v>
      </c>
      <c r="M173" s="116">
        <v>0</v>
      </c>
      <c r="N173" s="116">
        <v>0</v>
      </c>
      <c r="O173" s="116">
        <v>0</v>
      </c>
      <c r="P173" s="116">
        <v>21168</v>
      </c>
      <c r="Q173" s="116">
        <v>0</v>
      </c>
      <c r="R173" s="116"/>
      <c r="S173" s="116">
        <v>1334775.4699999997</v>
      </c>
      <c r="T173" s="116">
        <v>227546.05</v>
      </c>
      <c r="U173" s="116">
        <v>561136.67999999993</v>
      </c>
      <c r="V173" s="116">
        <v>24216.720000000001</v>
      </c>
      <c r="W173" s="116">
        <v>0</v>
      </c>
      <c r="X173" s="116">
        <v>252035.95</v>
      </c>
      <c r="Y173" s="116">
        <v>0</v>
      </c>
      <c r="Z173" s="116">
        <v>0</v>
      </c>
      <c r="AA173" s="116">
        <v>137759</v>
      </c>
      <c r="AB173" s="116">
        <v>0</v>
      </c>
      <c r="AC173" s="116">
        <v>0</v>
      </c>
      <c r="AD173" s="116">
        <v>384975.81</v>
      </c>
      <c r="AE173" s="116">
        <v>0</v>
      </c>
      <c r="AF173" s="116">
        <v>50148</v>
      </c>
      <c r="AG173" s="116">
        <v>457185.52</v>
      </c>
      <c r="AH173" s="110"/>
      <c r="AI173" s="116">
        <f t="shared" si="109"/>
        <v>527746.59</v>
      </c>
      <c r="AJ173" s="116">
        <f t="shared" si="110"/>
        <v>3429779.2</v>
      </c>
    </row>
    <row r="174" spans="1:36">
      <c r="A174" s="137" t="s">
        <v>80</v>
      </c>
      <c r="B174" s="116"/>
      <c r="C174" s="116">
        <v>778653.52</v>
      </c>
      <c r="D174" s="116">
        <v>562360.88</v>
      </c>
      <c r="E174" s="116">
        <v>670507.19999999995</v>
      </c>
      <c r="F174" s="116">
        <v>43258.53</v>
      </c>
      <c r="G174" s="116">
        <v>0</v>
      </c>
      <c r="H174" s="116">
        <v>410956.03</v>
      </c>
      <c r="I174" s="116">
        <v>43258.53</v>
      </c>
      <c r="J174" s="116">
        <v>0</v>
      </c>
      <c r="K174" s="116">
        <v>713765.73</v>
      </c>
      <c r="L174" s="116">
        <v>562360.88</v>
      </c>
      <c r="M174" s="116">
        <v>0</v>
      </c>
      <c r="N174" s="116">
        <v>127624.34</v>
      </c>
      <c r="O174" s="116">
        <v>0</v>
      </c>
      <c r="P174" s="116">
        <v>84970.75</v>
      </c>
      <c r="Q174" s="116">
        <v>65426.19</v>
      </c>
      <c r="R174" s="116"/>
      <c r="S174" s="116">
        <v>3914150.2</v>
      </c>
      <c r="T174" s="116">
        <v>2818513.56</v>
      </c>
      <c r="U174" s="116">
        <v>3404010.8099999996</v>
      </c>
      <c r="V174" s="116">
        <v>234198.71000000002</v>
      </c>
      <c r="W174" s="116">
        <v>0</v>
      </c>
      <c r="X174" s="116">
        <v>2074174.46</v>
      </c>
      <c r="Y174" s="116">
        <v>384913.41000000003</v>
      </c>
      <c r="Z174" s="116">
        <v>0</v>
      </c>
      <c r="AA174" s="116">
        <v>3223743.82</v>
      </c>
      <c r="AB174" s="116">
        <v>2931549.84</v>
      </c>
      <c r="AC174" s="116">
        <v>0</v>
      </c>
      <c r="AD174" s="116">
        <v>803768.88</v>
      </c>
      <c r="AE174" s="116">
        <v>0</v>
      </c>
      <c r="AF174" s="116">
        <v>501747.56000000006</v>
      </c>
      <c r="AG174" s="116">
        <v>476561.76</v>
      </c>
      <c r="AH174" s="110"/>
      <c r="AI174" s="116">
        <f t="shared" si="109"/>
        <v>4063142.5799999996</v>
      </c>
      <c r="AJ174" s="116">
        <f t="shared" si="110"/>
        <v>20767333.010000002</v>
      </c>
    </row>
    <row r="175" spans="1:36">
      <c r="A175" s="137" t="s">
        <v>81</v>
      </c>
      <c r="B175" s="116"/>
      <c r="C175" s="116">
        <v>0</v>
      </c>
      <c r="D175" s="116">
        <v>0</v>
      </c>
      <c r="E175" s="116">
        <v>0</v>
      </c>
      <c r="F175" s="116">
        <v>0</v>
      </c>
      <c r="G175" s="116">
        <v>0</v>
      </c>
      <c r="H175" s="116">
        <v>0</v>
      </c>
      <c r="I175" s="116">
        <v>0</v>
      </c>
      <c r="J175" s="116">
        <v>0</v>
      </c>
      <c r="K175" s="116">
        <v>0</v>
      </c>
      <c r="L175" s="116">
        <v>0</v>
      </c>
      <c r="M175" s="116">
        <v>0</v>
      </c>
      <c r="N175" s="116">
        <v>0</v>
      </c>
      <c r="O175" s="116">
        <v>0</v>
      </c>
      <c r="P175" s="116">
        <v>0</v>
      </c>
      <c r="Q175" s="116">
        <v>0</v>
      </c>
      <c r="R175" s="116"/>
      <c r="S175" s="116">
        <v>0</v>
      </c>
      <c r="T175" s="116">
        <v>0</v>
      </c>
      <c r="U175" s="116">
        <v>0</v>
      </c>
      <c r="V175" s="116">
        <v>0</v>
      </c>
      <c r="W175" s="116">
        <v>0</v>
      </c>
      <c r="X175" s="116">
        <v>0</v>
      </c>
      <c r="Y175" s="116">
        <v>0</v>
      </c>
      <c r="Z175" s="116">
        <v>0</v>
      </c>
      <c r="AA175" s="116">
        <v>0</v>
      </c>
      <c r="AB175" s="116">
        <v>0</v>
      </c>
      <c r="AC175" s="116">
        <v>0</v>
      </c>
      <c r="AD175" s="116">
        <v>0</v>
      </c>
      <c r="AE175" s="116">
        <v>0</v>
      </c>
      <c r="AF175" s="116">
        <v>0</v>
      </c>
      <c r="AG175" s="116">
        <v>0</v>
      </c>
      <c r="AH175" s="110"/>
      <c r="AI175" s="116">
        <f t="shared" si="109"/>
        <v>0</v>
      </c>
      <c r="AJ175" s="116">
        <f t="shared" si="110"/>
        <v>0</v>
      </c>
    </row>
    <row r="176" spans="1:36" ht="6" customHeight="1">
      <c r="A176" s="131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</row>
    <row r="177" spans="1:36" ht="27" thickBot="1">
      <c r="A177" s="126" t="s">
        <v>82</v>
      </c>
      <c r="B177" s="127"/>
      <c r="C177" s="127">
        <f t="shared" ref="C177:Q177" si="111">+C168-C170</f>
        <v>12778827.178900002</v>
      </c>
      <c r="D177" s="127">
        <f t="shared" si="111"/>
        <v>6390156.7161000008</v>
      </c>
      <c r="E177" s="127">
        <f t="shared" si="111"/>
        <v>8255894.5762000019</v>
      </c>
      <c r="F177" s="127">
        <f t="shared" si="111"/>
        <v>282983.75449999981</v>
      </c>
      <c r="G177" s="127">
        <f t="shared" si="111"/>
        <v>0</v>
      </c>
      <c r="H177" s="127">
        <f t="shared" si="111"/>
        <v>3413781.9803999998</v>
      </c>
      <c r="I177" s="127">
        <f t="shared" si="111"/>
        <v>449648.5943</v>
      </c>
      <c r="J177" s="127">
        <f t="shared" si="111"/>
        <v>0</v>
      </c>
      <c r="K177" s="127">
        <f t="shared" si="111"/>
        <v>7722347.4529999979</v>
      </c>
      <c r="L177" s="127">
        <f t="shared" si="111"/>
        <v>7273694.1500000013</v>
      </c>
      <c r="M177" s="127">
        <f t="shared" si="111"/>
        <v>320306.94</v>
      </c>
      <c r="N177" s="127">
        <f t="shared" si="111"/>
        <v>9776268.030100001</v>
      </c>
      <c r="O177" s="127">
        <f t="shared" si="111"/>
        <v>-87596.840000000026</v>
      </c>
      <c r="P177" s="127">
        <f t="shared" si="111"/>
        <v>1744721.5101999999</v>
      </c>
      <c r="Q177" s="127">
        <f t="shared" si="111"/>
        <v>1906620.0769</v>
      </c>
      <c r="R177" s="127"/>
      <c r="S177" s="127">
        <f t="shared" ref="S177:AG177" si="112">+S168-S170</f>
        <v>73999761.106600016</v>
      </c>
      <c r="T177" s="127">
        <f t="shared" si="112"/>
        <v>39825419.586999997</v>
      </c>
      <c r="U177" s="127">
        <f t="shared" si="112"/>
        <v>49344085.241500005</v>
      </c>
      <c r="V177" s="127">
        <f t="shared" si="112"/>
        <v>1780701.0585000003</v>
      </c>
      <c r="W177" s="127">
        <f t="shared" si="112"/>
        <v>0</v>
      </c>
      <c r="X177" s="127">
        <f t="shared" si="112"/>
        <v>23080005.519100007</v>
      </c>
      <c r="Y177" s="127">
        <f t="shared" si="112"/>
        <v>2806362.9622</v>
      </c>
      <c r="Z177" s="127">
        <f t="shared" si="112"/>
        <v>0</v>
      </c>
      <c r="AA177" s="127">
        <f t="shared" si="112"/>
        <v>40768685.887599982</v>
      </c>
      <c r="AB177" s="127">
        <f t="shared" si="112"/>
        <v>42838362.079999998</v>
      </c>
      <c r="AC177" s="127">
        <f t="shared" si="112"/>
        <v>1658516.3</v>
      </c>
      <c r="AD177" s="127">
        <f t="shared" si="112"/>
        <v>36747230.4428</v>
      </c>
      <c r="AE177" s="127">
        <f t="shared" si="112"/>
        <v>-471085.74000000011</v>
      </c>
      <c r="AF177" s="127">
        <f t="shared" si="112"/>
        <v>10186835.011000002</v>
      </c>
      <c r="AG177" s="127">
        <f t="shared" si="112"/>
        <v>11732197.9845</v>
      </c>
      <c r="AH177" s="110"/>
      <c r="AI177" s="127">
        <f>+AI168-AI170</f>
        <v>60227654.1206</v>
      </c>
      <c r="AJ177" s="127">
        <f>+AJ168-AJ170</f>
        <v>334297077.44079995</v>
      </c>
    </row>
  </sheetData>
  <mergeCells count="35">
    <mergeCell ref="P5:P6"/>
    <mergeCell ref="AD5:AD6"/>
    <mergeCell ref="AC5:AC6"/>
    <mergeCell ref="AE5:AE6"/>
    <mergeCell ref="C2:Q2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B5:B6"/>
    <mergeCell ref="C5:C6"/>
    <mergeCell ref="D5:D6"/>
    <mergeCell ref="E5:E6"/>
    <mergeCell ref="F5:F6"/>
    <mergeCell ref="AH5:AH6"/>
    <mergeCell ref="AF5:AF6"/>
    <mergeCell ref="S2:AG2"/>
    <mergeCell ref="Q5:Q6"/>
    <mergeCell ref="AG5:AG6"/>
    <mergeCell ref="S5:S6"/>
    <mergeCell ref="AA5:AA6"/>
    <mergeCell ref="T5:T6"/>
    <mergeCell ref="V5:V6"/>
    <mergeCell ref="W5:W6"/>
    <mergeCell ref="X5:X6"/>
    <mergeCell ref="R5:R6"/>
    <mergeCell ref="Y5:Y6"/>
    <mergeCell ref="Z5:Z6"/>
    <mergeCell ref="U5:U6"/>
    <mergeCell ref="AB5:AB6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DEDB-98B6-8D44-9C0F-E8E9F9155F89}">
  <sheetPr>
    <tabColor rgb="FF544D4E"/>
  </sheetPr>
  <dimension ref="A1:X235"/>
  <sheetViews>
    <sheetView topLeftCell="A2" workbookViewId="0">
      <selection activeCell="C11" sqref="C11"/>
    </sheetView>
  </sheetViews>
  <sheetFormatPr baseColWidth="10" defaultColWidth="10.7109375" defaultRowHeight="18"/>
  <cols>
    <col min="1" max="1" width="48.7109375" style="1" customWidth="1"/>
    <col min="2" max="2" width="1.5703125" style="1" customWidth="1"/>
    <col min="3" max="3" width="15.5703125" style="1" customWidth="1"/>
    <col min="4" max="4" width="10.5703125" style="1" customWidth="1"/>
    <col min="5" max="5" width="1.5703125" style="1" customWidth="1"/>
    <col min="6" max="6" width="15.5703125" style="1" customWidth="1"/>
    <col min="7" max="7" width="10.5703125" style="1" customWidth="1"/>
    <col min="8" max="8" width="15.5703125" style="1" customWidth="1"/>
    <col min="9" max="9" width="10.5703125" style="1" customWidth="1"/>
    <col min="10" max="10" width="1.5703125" style="1" customWidth="1"/>
    <col min="11" max="11" width="15.5703125" style="1" customWidth="1"/>
    <col min="12" max="12" width="10.5703125" style="1" customWidth="1"/>
    <col min="13" max="13" width="15.5703125" style="1" customWidth="1"/>
    <col min="14" max="14" width="10.5703125" style="1" customWidth="1"/>
    <col min="15" max="15" width="1.5703125" style="1" customWidth="1"/>
    <col min="16" max="16" width="15.5703125" style="1" customWidth="1"/>
    <col min="17" max="17" width="10.5703125" style="1" customWidth="1"/>
    <col min="18" max="18" width="15.5703125" style="1" customWidth="1"/>
    <col min="19" max="19" width="10.5703125" style="1" customWidth="1"/>
    <col min="20" max="20" width="1.5703125" style="1" customWidth="1"/>
    <col min="21" max="21" width="15.5703125" style="1" customWidth="1"/>
    <col min="22" max="22" width="10.5703125" style="1" customWidth="1"/>
    <col min="23" max="23" width="15.5703125" style="1" customWidth="1"/>
    <col min="24" max="24" width="10.5703125" style="1" customWidth="1"/>
    <col min="25" max="16384" width="10.7109375" style="1"/>
  </cols>
  <sheetData>
    <row r="1" spans="1:24">
      <c r="C1" s="2"/>
      <c r="D1" s="2"/>
      <c r="F1" s="2"/>
      <c r="G1" s="2"/>
      <c r="H1" s="2"/>
      <c r="I1" s="2"/>
      <c r="K1" s="2"/>
      <c r="L1" s="2"/>
      <c r="M1" s="2"/>
      <c r="N1" s="2"/>
      <c r="P1" s="2"/>
      <c r="Q1" s="2"/>
      <c r="R1" s="2"/>
      <c r="S1" s="2"/>
      <c r="U1" s="2"/>
      <c r="V1" s="2"/>
      <c r="W1" s="2"/>
      <c r="X1" s="2"/>
    </row>
    <row r="2" spans="1:24">
      <c r="C2" s="378" t="s">
        <v>1</v>
      </c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</row>
    <row r="3" spans="1:24">
      <c r="B3" s="3"/>
      <c r="C3" s="3"/>
      <c r="D3" s="2"/>
      <c r="E3" s="3"/>
      <c r="F3" s="3"/>
      <c r="G3" s="2"/>
      <c r="H3" s="3"/>
      <c r="I3" s="2"/>
      <c r="J3" s="3"/>
      <c r="K3" s="3"/>
      <c r="L3" s="2"/>
      <c r="M3" s="3"/>
      <c r="N3" s="2"/>
      <c r="O3" s="3"/>
      <c r="P3" s="3"/>
      <c r="Q3" s="2"/>
      <c r="R3" s="3"/>
      <c r="S3" s="2"/>
      <c r="T3" s="3"/>
      <c r="U3" s="3"/>
      <c r="V3" s="2"/>
      <c r="W3" s="3"/>
      <c r="X3" s="2"/>
    </row>
    <row r="4" spans="1:24" ht="6" customHeight="1"/>
    <row r="5" spans="1:24" s="6" customFormat="1" ht="14.25" customHeight="1">
      <c r="A5" s="4" t="s">
        <v>2</v>
      </c>
      <c r="B5" s="379"/>
      <c r="C5" s="5">
        <v>45657</v>
      </c>
      <c r="D5" s="379" t="s">
        <v>99</v>
      </c>
      <c r="E5" s="379"/>
      <c r="F5" s="5">
        <f>+EOMONTH(C5,-12)</f>
        <v>45291</v>
      </c>
      <c r="G5" s="379" t="s">
        <v>99</v>
      </c>
      <c r="H5" s="5" t="s">
        <v>100</v>
      </c>
      <c r="I5" s="379" t="s">
        <v>99</v>
      </c>
      <c r="J5" s="379"/>
      <c r="K5" s="5">
        <f>+EOMONTH(F5,-12)</f>
        <v>44926</v>
      </c>
      <c r="L5" s="379" t="s">
        <v>99</v>
      </c>
      <c r="M5" s="5" t="s">
        <v>100</v>
      </c>
      <c r="N5" s="379" t="s">
        <v>99</v>
      </c>
      <c r="O5" s="379"/>
      <c r="P5" s="5">
        <f>+EOMONTH(K5,-12)</f>
        <v>44561</v>
      </c>
      <c r="Q5" s="379" t="s">
        <v>99</v>
      </c>
      <c r="R5" s="5" t="s">
        <v>100</v>
      </c>
      <c r="S5" s="379" t="s">
        <v>99</v>
      </c>
      <c r="T5" s="379"/>
      <c r="U5" s="5">
        <f>+EOMONTH(P5,-24)</f>
        <v>43830</v>
      </c>
      <c r="V5" s="379" t="s">
        <v>99</v>
      </c>
      <c r="W5" s="5" t="s">
        <v>100</v>
      </c>
      <c r="X5" s="379" t="s">
        <v>99</v>
      </c>
    </row>
    <row r="6" spans="1:24" s="6" customFormat="1" ht="14.25" customHeight="1">
      <c r="A6" s="4" t="s">
        <v>101</v>
      </c>
      <c r="B6" s="379"/>
      <c r="C6" s="5" t="s">
        <v>102</v>
      </c>
      <c r="D6" s="379"/>
      <c r="E6" s="379"/>
      <c r="F6" s="5" t="s">
        <v>103</v>
      </c>
      <c r="G6" s="379"/>
      <c r="H6" s="5" t="s">
        <v>104</v>
      </c>
      <c r="I6" s="379"/>
      <c r="J6" s="379"/>
      <c r="K6" s="5" t="s">
        <v>103</v>
      </c>
      <c r="L6" s="379"/>
      <c r="M6" s="5" t="s">
        <v>105</v>
      </c>
      <c r="N6" s="379"/>
      <c r="O6" s="379"/>
      <c r="P6" s="5" t="s">
        <v>103</v>
      </c>
      <c r="Q6" s="379"/>
      <c r="R6" s="5" t="s">
        <v>106</v>
      </c>
      <c r="S6" s="379"/>
      <c r="T6" s="379"/>
      <c r="U6" s="5" t="s">
        <v>103</v>
      </c>
      <c r="V6" s="379"/>
      <c r="W6" s="5" t="s">
        <v>107</v>
      </c>
      <c r="X6" s="379"/>
    </row>
    <row r="7" spans="1:24" ht="6" customHeight="1"/>
    <row r="8" spans="1:24">
      <c r="A8" s="7" t="s">
        <v>20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6" customHeight="1">
      <c r="A9" s="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>
      <c r="A10" s="9" t="s">
        <v>21</v>
      </c>
      <c r="B10" s="6"/>
      <c r="C10" s="10">
        <f>+SUM(C11:C19)</f>
        <v>355834028.58000004</v>
      </c>
      <c r="D10" s="11">
        <f>+IF(ISERROR(C10/C31),"N. D.",C10/C31)</f>
        <v>1</v>
      </c>
      <c r="E10" s="6"/>
      <c r="F10" s="10">
        <f>+SUM(F11:F19)</f>
        <v>355834028.58000004</v>
      </c>
      <c r="G10" s="11">
        <f>+IF(ISERROR(F10/F31),"N. D.",F10/F31)</f>
        <v>1</v>
      </c>
      <c r="H10" s="12">
        <f t="shared" ref="H10:H29" si="0">+$C10-F10</f>
        <v>0</v>
      </c>
      <c r="I10" s="11">
        <f t="shared" ref="I10:I29" si="1">+IF(ISERROR(H10/F10),"N. D.",H10/F10)</f>
        <v>0</v>
      </c>
      <c r="J10" s="6"/>
      <c r="K10" s="10">
        <f>+SUM(K11:K19)</f>
        <v>330322545.09000003</v>
      </c>
      <c r="L10" s="11">
        <f>+IF(ISERROR(K10/K31),"N. D.",K10/K31)</f>
        <v>1</v>
      </c>
      <c r="M10" s="12">
        <f t="shared" ref="M10:M29" si="2">+$C10-K10</f>
        <v>25511483.49000001</v>
      </c>
      <c r="N10" s="11">
        <f t="shared" ref="N10:N29" si="3">+IF(ISERROR(M10/K10),"N. D.",M10/K10)</f>
        <v>7.7232038409758327E-2</v>
      </c>
      <c r="O10" s="6"/>
      <c r="P10" s="10">
        <f>+SUM(P11:P19)</f>
        <v>308447603.70000005</v>
      </c>
      <c r="Q10" s="11">
        <f>+IF(ISERROR(P10/P31),"N. D.",P10/P31)</f>
        <v>1</v>
      </c>
      <c r="R10" s="12">
        <f t="shared" ref="R10:R29" si="4">+$C10-P10</f>
        <v>47386424.879999995</v>
      </c>
      <c r="S10" s="11">
        <f t="shared" ref="S10:S29" si="5">+IF(ISERROR(R10/P10),"N. D.",R10/P10)</f>
        <v>0.15362876647953672</v>
      </c>
      <c r="T10" s="6"/>
      <c r="U10" s="10">
        <f>+SUM(U11:U19)</f>
        <v>277681129.59000003</v>
      </c>
      <c r="V10" s="11">
        <f>+IF(ISERROR(U10/U31),"N. D.",U10/U31)</f>
        <v>1</v>
      </c>
      <c r="W10" s="12">
        <f t="shared" ref="W10:W29" si="6">+$C10-U10</f>
        <v>78152898.99000001</v>
      </c>
      <c r="X10" s="11">
        <f t="shared" ref="X10:X29" si="7">+IF(ISERROR(W10/U10),"N. D.",W10/U10)</f>
        <v>0.28144836167079063</v>
      </c>
    </row>
    <row r="11" spans="1:24">
      <c r="A11" s="13" t="s">
        <v>22</v>
      </c>
      <c r="B11" s="14"/>
      <c r="C11" s="15">
        <v>252307702.34000003</v>
      </c>
      <c r="D11" s="16">
        <f t="shared" ref="D11:D19" si="8">+IF(ISERROR(C11/C86),"N. D.",C11/C86)</f>
        <v>1.0068413560957685</v>
      </c>
      <c r="E11" s="14"/>
      <c r="F11" s="15">
        <v>252307702.34000003</v>
      </c>
      <c r="G11" s="16">
        <f t="shared" ref="G11:G19" si="9">+IF(ISERROR(F11/F86),"N. D.",F11/F86)</f>
        <v>1.0068413560957685</v>
      </c>
      <c r="H11" s="17">
        <f t="shared" si="0"/>
        <v>0</v>
      </c>
      <c r="I11" s="16">
        <f t="shared" si="1"/>
        <v>0</v>
      </c>
      <c r="J11" s="14"/>
      <c r="K11" s="15">
        <v>239251619.86000004</v>
      </c>
      <c r="L11" s="16">
        <f t="shared" ref="L11:L19" si="10">+IF(ISERROR(K11/K86),"N. D.",K11/K86)</f>
        <v>1.0173979012895709</v>
      </c>
      <c r="M11" s="17">
        <f t="shared" si="2"/>
        <v>13056082.479999989</v>
      </c>
      <c r="N11" s="16">
        <f t="shared" si="3"/>
        <v>5.4570508185649312E-2</v>
      </c>
      <c r="O11" s="14"/>
      <c r="P11" s="15">
        <v>228319324.98000002</v>
      </c>
      <c r="Q11" s="16">
        <f t="shared" ref="Q11:Q19" si="11">+IF(ISERROR(P11/P86),"N. D.",P11/P86)</f>
        <v>1.1250227188235993</v>
      </c>
      <c r="R11" s="17">
        <f t="shared" si="4"/>
        <v>23988377.360000014</v>
      </c>
      <c r="S11" s="16">
        <f t="shared" si="5"/>
        <v>0.10506503276541009</v>
      </c>
      <c r="T11" s="14"/>
      <c r="U11" s="15">
        <v>199363452.10000002</v>
      </c>
      <c r="V11" s="16">
        <f t="shared" ref="V11:V19" si="12">+IF(ISERROR(U11/U86),"N. D.",U11/U86)</f>
        <v>1.0080862148549095</v>
      </c>
      <c r="W11" s="17">
        <f t="shared" si="6"/>
        <v>52944250.24000001</v>
      </c>
      <c r="X11" s="16">
        <f t="shared" si="7"/>
        <v>0.26556648012617357</v>
      </c>
    </row>
    <row r="12" spans="1:24">
      <c r="A12" s="13" t="s">
        <v>23</v>
      </c>
      <c r="B12" s="14"/>
      <c r="C12" s="15">
        <v>19073723.040000003</v>
      </c>
      <c r="D12" s="16">
        <f t="shared" si="8"/>
        <v>1</v>
      </c>
      <c r="E12" s="14"/>
      <c r="F12" s="15">
        <v>19073723.040000003</v>
      </c>
      <c r="G12" s="16">
        <f t="shared" si="9"/>
        <v>1</v>
      </c>
      <c r="H12" s="17">
        <f t="shared" si="0"/>
        <v>0</v>
      </c>
      <c r="I12" s="16">
        <f t="shared" si="1"/>
        <v>0</v>
      </c>
      <c r="J12" s="14"/>
      <c r="K12" s="15">
        <v>16701279.630000003</v>
      </c>
      <c r="L12" s="16">
        <f t="shared" si="10"/>
        <v>1.0295517345217897</v>
      </c>
      <c r="M12" s="17">
        <f t="shared" si="2"/>
        <v>2372443.41</v>
      </c>
      <c r="N12" s="16">
        <f t="shared" si="3"/>
        <v>0.14205159500104722</v>
      </c>
      <c r="O12" s="14"/>
      <c r="P12" s="15">
        <v>10644856.789999999</v>
      </c>
      <c r="Q12" s="16">
        <f t="shared" si="11"/>
        <v>1.0956618302679406</v>
      </c>
      <c r="R12" s="17">
        <f t="shared" si="4"/>
        <v>8428866.2500000037</v>
      </c>
      <c r="S12" s="16">
        <f t="shared" si="5"/>
        <v>0.79182523694618956</v>
      </c>
      <c r="T12" s="14"/>
      <c r="U12" s="15">
        <v>21509016.190000001</v>
      </c>
      <c r="V12" s="16">
        <f t="shared" si="12"/>
        <v>1</v>
      </c>
      <c r="W12" s="17">
        <f t="shared" si="6"/>
        <v>-2435293.1499999985</v>
      </c>
      <c r="X12" s="16">
        <f t="shared" si="7"/>
        <v>-0.11322196833587479</v>
      </c>
    </row>
    <row r="13" spans="1:24">
      <c r="A13" s="13" t="s">
        <v>24</v>
      </c>
      <c r="B13" s="14"/>
      <c r="C13" s="15">
        <v>33058689.830000002</v>
      </c>
      <c r="D13" s="16">
        <f t="shared" si="8"/>
        <v>1.0142480375539131</v>
      </c>
      <c r="E13" s="14"/>
      <c r="F13" s="15">
        <v>33058689.830000002</v>
      </c>
      <c r="G13" s="16">
        <f t="shared" si="9"/>
        <v>1.0142480375539131</v>
      </c>
      <c r="H13" s="17">
        <f t="shared" si="0"/>
        <v>0</v>
      </c>
      <c r="I13" s="16">
        <f t="shared" si="1"/>
        <v>0</v>
      </c>
      <c r="J13" s="14"/>
      <c r="K13" s="15">
        <v>30271441.839999996</v>
      </c>
      <c r="L13" s="16">
        <f t="shared" si="10"/>
        <v>1.0135117807288114</v>
      </c>
      <c r="M13" s="17">
        <f t="shared" si="2"/>
        <v>2787247.9900000058</v>
      </c>
      <c r="N13" s="16">
        <f t="shared" si="3"/>
        <v>9.2075164596785067E-2</v>
      </c>
      <c r="O13" s="14"/>
      <c r="P13" s="15">
        <v>28632575.719999999</v>
      </c>
      <c r="Q13" s="16">
        <f t="shared" si="11"/>
        <v>1.0165331691348591</v>
      </c>
      <c r="R13" s="17">
        <f t="shared" si="4"/>
        <v>4426114.1100000031</v>
      </c>
      <c r="S13" s="16">
        <f t="shared" si="5"/>
        <v>0.15458316266350916</v>
      </c>
      <c r="T13" s="14"/>
      <c r="U13" s="15">
        <v>22640054.240000002</v>
      </c>
      <c r="V13" s="16">
        <f t="shared" si="12"/>
        <v>1.001207385996034</v>
      </c>
      <c r="W13" s="17">
        <f t="shared" si="6"/>
        <v>10418635.59</v>
      </c>
      <c r="X13" s="16">
        <f t="shared" si="7"/>
        <v>0.46018598186891974</v>
      </c>
    </row>
    <row r="14" spans="1:24">
      <c r="A14" s="13" t="s">
        <v>25</v>
      </c>
      <c r="B14" s="14"/>
      <c r="C14" s="15">
        <v>547963.6</v>
      </c>
      <c r="D14" s="16">
        <f t="shared" si="8"/>
        <v>1.0056994645579345</v>
      </c>
      <c r="E14" s="14"/>
      <c r="F14" s="15">
        <v>547963.6</v>
      </c>
      <c r="G14" s="16">
        <f t="shared" si="9"/>
        <v>1.0056994645579345</v>
      </c>
      <c r="H14" s="17">
        <f t="shared" si="0"/>
        <v>0</v>
      </c>
      <c r="I14" s="16">
        <f t="shared" si="1"/>
        <v>0</v>
      </c>
      <c r="J14" s="14"/>
      <c r="K14" s="15">
        <v>737968.82</v>
      </c>
      <c r="L14" s="16">
        <f t="shared" si="10"/>
        <v>1.0187545169452816</v>
      </c>
      <c r="M14" s="17">
        <f t="shared" si="2"/>
        <v>-190005.21999999997</v>
      </c>
      <c r="N14" s="16">
        <f t="shared" si="3"/>
        <v>-0.25747052565174772</v>
      </c>
      <c r="O14" s="14"/>
      <c r="P14" s="15">
        <v>838053.61</v>
      </c>
      <c r="Q14" s="16">
        <f t="shared" si="11"/>
        <v>1.0572143444818032</v>
      </c>
      <c r="R14" s="17">
        <f t="shared" si="4"/>
        <v>-290090.01</v>
      </c>
      <c r="S14" s="16">
        <f t="shared" si="5"/>
        <v>-0.34614731866616505</v>
      </c>
      <c r="T14" s="14"/>
      <c r="U14" s="15">
        <v>1229834.0799999998</v>
      </c>
      <c r="V14" s="16">
        <f t="shared" si="12"/>
        <v>1</v>
      </c>
      <c r="W14" s="17">
        <f t="shared" si="6"/>
        <v>-681870.47999999986</v>
      </c>
      <c r="X14" s="16">
        <f t="shared" si="7"/>
        <v>-0.55444103484268381</v>
      </c>
    </row>
    <row r="15" spans="1:24">
      <c r="A15" s="13" t="s">
        <v>26</v>
      </c>
      <c r="B15" s="14"/>
      <c r="C15" s="15">
        <v>50309657.399999999</v>
      </c>
      <c r="D15" s="16">
        <f t="shared" si="8"/>
        <v>1</v>
      </c>
      <c r="E15" s="14"/>
      <c r="F15" s="15">
        <v>50309657.399999999</v>
      </c>
      <c r="G15" s="16">
        <f t="shared" si="9"/>
        <v>1</v>
      </c>
      <c r="H15" s="17">
        <f t="shared" si="0"/>
        <v>0</v>
      </c>
      <c r="I15" s="16">
        <f t="shared" si="1"/>
        <v>0</v>
      </c>
      <c r="J15" s="14"/>
      <c r="K15" s="15">
        <v>42850646.129999995</v>
      </c>
      <c r="L15" s="16">
        <f t="shared" si="10"/>
        <v>1.0028666596631355</v>
      </c>
      <c r="M15" s="17">
        <f t="shared" si="2"/>
        <v>7459011.2700000033</v>
      </c>
      <c r="N15" s="16">
        <f t="shared" si="3"/>
        <v>0.1740699836210382</v>
      </c>
      <c r="O15" s="14"/>
      <c r="P15" s="15">
        <v>39926644.490000002</v>
      </c>
      <c r="Q15" s="16">
        <f t="shared" si="11"/>
        <v>1.0002544540017364</v>
      </c>
      <c r="R15" s="17">
        <f t="shared" si="4"/>
        <v>10383012.909999996</v>
      </c>
      <c r="S15" s="16">
        <f t="shared" si="5"/>
        <v>0.26005222934776095</v>
      </c>
      <c r="T15" s="14"/>
      <c r="U15" s="15">
        <v>32829884.920000002</v>
      </c>
      <c r="V15" s="16">
        <f t="shared" si="12"/>
        <v>1</v>
      </c>
      <c r="W15" s="17">
        <f t="shared" si="6"/>
        <v>17479772.479999997</v>
      </c>
      <c r="X15" s="16">
        <f t="shared" si="7"/>
        <v>0.53243477772141989</v>
      </c>
    </row>
    <row r="16" spans="1:24">
      <c r="A16" s="13" t="s">
        <v>27</v>
      </c>
      <c r="B16" s="14"/>
      <c r="C16" s="15">
        <v>0</v>
      </c>
      <c r="D16" s="16" t="str">
        <f t="shared" si="8"/>
        <v>N. D.</v>
      </c>
      <c r="E16" s="14"/>
      <c r="F16" s="15">
        <v>0</v>
      </c>
      <c r="G16" s="16" t="str">
        <f t="shared" si="9"/>
        <v>N. D.</v>
      </c>
      <c r="H16" s="17">
        <f t="shared" si="0"/>
        <v>0</v>
      </c>
      <c r="I16" s="16" t="str">
        <f t="shared" si="1"/>
        <v>N. D.</v>
      </c>
      <c r="J16" s="14"/>
      <c r="K16" s="15">
        <v>0</v>
      </c>
      <c r="L16" s="16" t="str">
        <f t="shared" si="10"/>
        <v>N. D.</v>
      </c>
      <c r="M16" s="17">
        <f t="shared" si="2"/>
        <v>0</v>
      </c>
      <c r="N16" s="16" t="str">
        <f t="shared" si="3"/>
        <v>N. D.</v>
      </c>
      <c r="O16" s="14"/>
      <c r="P16" s="15">
        <v>0</v>
      </c>
      <c r="Q16" s="16" t="str">
        <f t="shared" si="11"/>
        <v>N. D.</v>
      </c>
      <c r="R16" s="17">
        <f t="shared" si="4"/>
        <v>0</v>
      </c>
      <c r="S16" s="16" t="str">
        <f t="shared" si="5"/>
        <v>N. D.</v>
      </c>
      <c r="T16" s="14"/>
      <c r="U16" s="15">
        <v>0</v>
      </c>
      <c r="V16" s="16" t="str">
        <f t="shared" si="12"/>
        <v>N. D.</v>
      </c>
      <c r="W16" s="17">
        <f t="shared" si="6"/>
        <v>0</v>
      </c>
      <c r="X16" s="16" t="str">
        <f t="shared" si="7"/>
        <v>N. D.</v>
      </c>
    </row>
    <row r="17" spans="1:24">
      <c r="A17" s="13" t="s">
        <v>28</v>
      </c>
      <c r="B17" s="14"/>
      <c r="C17" s="15">
        <v>454591.36000000004</v>
      </c>
      <c r="D17" s="16">
        <f t="shared" si="8"/>
        <v>1</v>
      </c>
      <c r="E17" s="14"/>
      <c r="F17" s="15">
        <v>454591.36000000004</v>
      </c>
      <c r="G17" s="16">
        <f t="shared" si="9"/>
        <v>1</v>
      </c>
      <c r="H17" s="17">
        <f t="shared" si="0"/>
        <v>0</v>
      </c>
      <c r="I17" s="16">
        <f t="shared" si="1"/>
        <v>0</v>
      </c>
      <c r="J17" s="14"/>
      <c r="K17" s="15">
        <v>143423.73000000001</v>
      </c>
      <c r="L17" s="16">
        <f t="shared" si="10"/>
        <v>1</v>
      </c>
      <c r="M17" s="17">
        <f t="shared" si="2"/>
        <v>311167.63</v>
      </c>
      <c r="N17" s="16">
        <f t="shared" si="3"/>
        <v>2.169568662033821</v>
      </c>
      <c r="O17" s="14"/>
      <c r="P17" s="15">
        <v>8364</v>
      </c>
      <c r="Q17" s="16">
        <f t="shared" si="11"/>
        <v>1</v>
      </c>
      <c r="R17" s="17">
        <f t="shared" si="4"/>
        <v>446227.36000000004</v>
      </c>
      <c r="S17" s="16">
        <f t="shared" si="5"/>
        <v>53.350951697752279</v>
      </c>
      <c r="T17" s="14"/>
      <c r="U17" s="15">
        <v>0</v>
      </c>
      <c r="V17" s="16" t="str">
        <f t="shared" si="12"/>
        <v>N. D.</v>
      </c>
      <c r="W17" s="17">
        <f t="shared" si="6"/>
        <v>454591.36000000004</v>
      </c>
      <c r="X17" s="16" t="str">
        <f t="shared" si="7"/>
        <v>N. D.</v>
      </c>
    </row>
    <row r="18" spans="1:24">
      <c r="A18" s="13" t="s">
        <v>29</v>
      </c>
      <c r="B18" s="14"/>
      <c r="C18" s="15">
        <v>81701.009999999995</v>
      </c>
      <c r="D18" s="16">
        <f t="shared" si="8"/>
        <v>1</v>
      </c>
      <c r="E18" s="14"/>
      <c r="F18" s="15">
        <v>81701.009999999995</v>
      </c>
      <c r="G18" s="16">
        <f t="shared" si="9"/>
        <v>1</v>
      </c>
      <c r="H18" s="17">
        <f t="shared" si="0"/>
        <v>0</v>
      </c>
      <c r="I18" s="16">
        <f t="shared" si="1"/>
        <v>0</v>
      </c>
      <c r="J18" s="14"/>
      <c r="K18" s="15">
        <v>366165.08</v>
      </c>
      <c r="L18" s="16">
        <f t="shared" si="10"/>
        <v>1</v>
      </c>
      <c r="M18" s="17">
        <f t="shared" si="2"/>
        <v>-284464.07</v>
      </c>
      <c r="N18" s="16">
        <f t="shared" si="3"/>
        <v>-0.77687383515653652</v>
      </c>
      <c r="O18" s="14"/>
      <c r="P18" s="15">
        <v>77784.11</v>
      </c>
      <c r="Q18" s="16">
        <f t="shared" si="11"/>
        <v>1</v>
      </c>
      <c r="R18" s="17">
        <f t="shared" si="4"/>
        <v>3916.8999999999942</v>
      </c>
      <c r="S18" s="16">
        <f t="shared" si="5"/>
        <v>5.0356043155857851E-2</v>
      </c>
      <c r="T18" s="14"/>
      <c r="U18" s="15">
        <v>20713.8</v>
      </c>
      <c r="V18" s="16">
        <f t="shared" si="12"/>
        <v>1</v>
      </c>
      <c r="W18" s="17">
        <f t="shared" si="6"/>
        <v>60987.209999999992</v>
      </c>
      <c r="X18" s="16">
        <f t="shared" si="7"/>
        <v>2.9442791762013729</v>
      </c>
    </row>
    <row r="19" spans="1:24">
      <c r="A19" s="18" t="s">
        <v>30</v>
      </c>
      <c r="B19" s="14"/>
      <c r="C19" s="15">
        <v>0</v>
      </c>
      <c r="D19" s="16" t="str">
        <f t="shared" si="8"/>
        <v>N. D.</v>
      </c>
      <c r="E19" s="14"/>
      <c r="F19" s="15">
        <v>0</v>
      </c>
      <c r="G19" s="16" t="str">
        <f t="shared" si="9"/>
        <v>N. D.</v>
      </c>
      <c r="H19" s="17">
        <f t="shared" si="0"/>
        <v>0</v>
      </c>
      <c r="I19" s="16" t="str">
        <f t="shared" si="1"/>
        <v>N. D.</v>
      </c>
      <c r="J19" s="14"/>
      <c r="K19" s="15">
        <v>0</v>
      </c>
      <c r="L19" s="16" t="str">
        <f t="shared" si="10"/>
        <v>N. D.</v>
      </c>
      <c r="M19" s="17">
        <f t="shared" si="2"/>
        <v>0</v>
      </c>
      <c r="N19" s="16" t="str">
        <f t="shared" si="3"/>
        <v>N. D.</v>
      </c>
      <c r="O19" s="14"/>
      <c r="P19" s="15">
        <v>0</v>
      </c>
      <c r="Q19" s="16" t="str">
        <f t="shared" si="11"/>
        <v>N. D.</v>
      </c>
      <c r="R19" s="17">
        <f t="shared" si="4"/>
        <v>0</v>
      </c>
      <c r="S19" s="16" t="str">
        <f t="shared" si="5"/>
        <v>N. D.</v>
      </c>
      <c r="T19" s="14"/>
      <c r="U19" s="15">
        <v>88174.260000000009</v>
      </c>
      <c r="V19" s="16">
        <f t="shared" si="12"/>
        <v>1</v>
      </c>
      <c r="W19" s="17">
        <f t="shared" si="6"/>
        <v>-88174.260000000009</v>
      </c>
      <c r="X19" s="16">
        <f t="shared" si="7"/>
        <v>-1</v>
      </c>
    </row>
    <row r="20" spans="1:24">
      <c r="A20" s="19" t="s">
        <v>31</v>
      </c>
      <c r="B20" s="6"/>
      <c r="C20" s="20">
        <f>+SUM(C21:C29)</f>
        <v>0</v>
      </c>
      <c r="D20" s="11">
        <f>+IF(ISERROR(C20/C31),"N. D.",C20/C31)</f>
        <v>0</v>
      </c>
      <c r="E20" s="14"/>
      <c r="F20" s="20">
        <f>+SUM(F21:F29)</f>
        <v>0</v>
      </c>
      <c r="G20" s="11">
        <f>+IF(ISERROR(F20/F31),"N. D.",F20/F31)</f>
        <v>0</v>
      </c>
      <c r="H20" s="12">
        <f t="shared" si="0"/>
        <v>0</v>
      </c>
      <c r="I20" s="11" t="str">
        <f t="shared" si="1"/>
        <v>N. D.</v>
      </c>
      <c r="J20" s="6"/>
      <c r="K20" s="20">
        <f>+SUM(K21:K29)</f>
        <v>0</v>
      </c>
      <c r="L20" s="11">
        <f>+IF(ISERROR(K20/K31),"N. D.",K20/K31)</f>
        <v>0</v>
      </c>
      <c r="M20" s="12">
        <f t="shared" si="2"/>
        <v>0</v>
      </c>
      <c r="N20" s="11" t="str">
        <f t="shared" si="3"/>
        <v>N. D.</v>
      </c>
      <c r="O20" s="6"/>
      <c r="P20" s="20">
        <f>+SUM(P21:P29)</f>
        <v>0</v>
      </c>
      <c r="Q20" s="11">
        <f>+IF(ISERROR(P20/P31),"N. D.",P20/P31)</f>
        <v>0</v>
      </c>
      <c r="R20" s="12">
        <f t="shared" si="4"/>
        <v>0</v>
      </c>
      <c r="S20" s="11" t="str">
        <f t="shared" si="5"/>
        <v>N. D.</v>
      </c>
      <c r="T20" s="6"/>
      <c r="U20" s="20">
        <f>+SUM(U21:U29)</f>
        <v>0</v>
      </c>
      <c r="V20" s="11">
        <f>+IF(ISERROR(U20/U31),"N. D.",U20/U31)</f>
        <v>0</v>
      </c>
      <c r="W20" s="12">
        <f t="shared" si="6"/>
        <v>0</v>
      </c>
      <c r="X20" s="11" t="str">
        <f t="shared" si="7"/>
        <v>N. D.</v>
      </c>
    </row>
    <row r="21" spans="1:24">
      <c r="A21" s="21" t="s">
        <v>32</v>
      </c>
      <c r="B21" s="14"/>
      <c r="C21" s="15">
        <v>0</v>
      </c>
      <c r="D21" s="16" t="str">
        <f t="shared" ref="D21:D29" si="13">+IF(ISERROR(C21/C96),"N. D.",C21/C96)</f>
        <v>N. D.</v>
      </c>
      <c r="E21" s="14"/>
      <c r="F21" s="15">
        <v>0</v>
      </c>
      <c r="G21" s="16" t="str">
        <f t="shared" ref="G21:G29" si="14">+IF(ISERROR(F21/F96),"N. D.",F21/F96)</f>
        <v>N. D.</v>
      </c>
      <c r="H21" s="17">
        <f t="shared" si="0"/>
        <v>0</v>
      </c>
      <c r="I21" s="16" t="str">
        <f t="shared" si="1"/>
        <v>N. D.</v>
      </c>
      <c r="J21" s="14"/>
      <c r="K21" s="15">
        <v>0</v>
      </c>
      <c r="L21" s="16" t="str">
        <f t="shared" ref="L21:L29" si="15">+IF(ISERROR(K21/K96),"N. D.",K21/K96)</f>
        <v>N. D.</v>
      </c>
      <c r="M21" s="17">
        <f t="shared" si="2"/>
        <v>0</v>
      </c>
      <c r="N21" s="16" t="str">
        <f t="shared" si="3"/>
        <v>N. D.</v>
      </c>
      <c r="O21" s="14"/>
      <c r="P21" s="15">
        <v>0</v>
      </c>
      <c r="Q21" s="16" t="str">
        <f t="shared" ref="Q21:Q29" si="16">+IF(ISERROR(P21/P96),"N. D.",P21/P96)</f>
        <v>N. D.</v>
      </c>
      <c r="R21" s="17">
        <f t="shared" si="4"/>
        <v>0</v>
      </c>
      <c r="S21" s="16" t="str">
        <f t="shared" si="5"/>
        <v>N. D.</v>
      </c>
      <c r="T21" s="14"/>
      <c r="U21" s="15">
        <v>0</v>
      </c>
      <c r="V21" s="16" t="str">
        <f t="shared" ref="V21:V29" si="17">+IF(ISERROR(U21/U96),"N. D.",U21/U96)</f>
        <v>N. D.</v>
      </c>
      <c r="W21" s="17">
        <f t="shared" si="6"/>
        <v>0</v>
      </c>
      <c r="X21" s="16" t="str">
        <f t="shared" si="7"/>
        <v>N. D.</v>
      </c>
    </row>
    <row r="22" spans="1:24">
      <c r="A22" s="21" t="s">
        <v>33</v>
      </c>
      <c r="B22" s="14"/>
      <c r="C22" s="15">
        <v>0</v>
      </c>
      <c r="D22" s="16" t="str">
        <f t="shared" si="13"/>
        <v>N. D.</v>
      </c>
      <c r="E22" s="14"/>
      <c r="F22" s="15">
        <v>0</v>
      </c>
      <c r="G22" s="16" t="str">
        <f t="shared" si="14"/>
        <v>N. D.</v>
      </c>
      <c r="H22" s="17">
        <f t="shared" si="0"/>
        <v>0</v>
      </c>
      <c r="I22" s="16" t="str">
        <f t="shared" si="1"/>
        <v>N. D.</v>
      </c>
      <c r="J22" s="14"/>
      <c r="K22" s="15">
        <v>0</v>
      </c>
      <c r="L22" s="16" t="str">
        <f t="shared" si="15"/>
        <v>N. D.</v>
      </c>
      <c r="M22" s="17">
        <f t="shared" si="2"/>
        <v>0</v>
      </c>
      <c r="N22" s="16" t="str">
        <f t="shared" si="3"/>
        <v>N. D.</v>
      </c>
      <c r="O22" s="14"/>
      <c r="P22" s="15">
        <v>0</v>
      </c>
      <c r="Q22" s="16" t="str">
        <f t="shared" si="16"/>
        <v>N. D.</v>
      </c>
      <c r="R22" s="17">
        <f t="shared" si="4"/>
        <v>0</v>
      </c>
      <c r="S22" s="16" t="str">
        <f t="shared" si="5"/>
        <v>N. D.</v>
      </c>
      <c r="T22" s="14"/>
      <c r="U22" s="15">
        <v>0</v>
      </c>
      <c r="V22" s="16" t="str">
        <f t="shared" si="17"/>
        <v>N. D.</v>
      </c>
      <c r="W22" s="17">
        <f t="shared" si="6"/>
        <v>0</v>
      </c>
      <c r="X22" s="16" t="str">
        <f t="shared" si="7"/>
        <v>N. D.</v>
      </c>
    </row>
    <row r="23" spans="1:24">
      <c r="A23" s="21" t="s">
        <v>34</v>
      </c>
      <c r="B23" s="14"/>
      <c r="C23" s="15">
        <v>0</v>
      </c>
      <c r="D23" s="16" t="str">
        <f t="shared" si="13"/>
        <v>N. D.</v>
      </c>
      <c r="E23" s="14"/>
      <c r="F23" s="15">
        <v>0</v>
      </c>
      <c r="G23" s="16" t="str">
        <f t="shared" si="14"/>
        <v>N. D.</v>
      </c>
      <c r="H23" s="17">
        <f t="shared" si="0"/>
        <v>0</v>
      </c>
      <c r="I23" s="16" t="str">
        <f t="shared" si="1"/>
        <v>N. D.</v>
      </c>
      <c r="J23" s="14"/>
      <c r="K23" s="15">
        <v>0</v>
      </c>
      <c r="L23" s="16" t="str">
        <f t="shared" si="15"/>
        <v>N. D.</v>
      </c>
      <c r="M23" s="17">
        <f t="shared" si="2"/>
        <v>0</v>
      </c>
      <c r="N23" s="16" t="str">
        <f t="shared" si="3"/>
        <v>N. D.</v>
      </c>
      <c r="O23" s="14"/>
      <c r="P23" s="15">
        <v>0</v>
      </c>
      <c r="Q23" s="16" t="str">
        <f t="shared" si="16"/>
        <v>N. D.</v>
      </c>
      <c r="R23" s="17">
        <f t="shared" si="4"/>
        <v>0</v>
      </c>
      <c r="S23" s="16" t="str">
        <f t="shared" si="5"/>
        <v>N. D.</v>
      </c>
      <c r="T23" s="14"/>
      <c r="U23" s="15">
        <v>0</v>
      </c>
      <c r="V23" s="16" t="str">
        <f t="shared" si="17"/>
        <v>N. D.</v>
      </c>
      <c r="W23" s="17">
        <f t="shared" si="6"/>
        <v>0</v>
      </c>
      <c r="X23" s="16" t="str">
        <f t="shared" si="7"/>
        <v>N. D.</v>
      </c>
    </row>
    <row r="24" spans="1:24">
      <c r="A24" s="21" t="s">
        <v>35</v>
      </c>
      <c r="B24" s="14"/>
      <c r="C24" s="15">
        <v>0</v>
      </c>
      <c r="D24" s="16" t="str">
        <f t="shared" si="13"/>
        <v>N. D.</v>
      </c>
      <c r="E24" s="14"/>
      <c r="F24" s="15">
        <v>0</v>
      </c>
      <c r="G24" s="16" t="str">
        <f t="shared" si="14"/>
        <v>N. D.</v>
      </c>
      <c r="H24" s="17">
        <f t="shared" si="0"/>
        <v>0</v>
      </c>
      <c r="I24" s="16" t="str">
        <f t="shared" si="1"/>
        <v>N. D.</v>
      </c>
      <c r="J24" s="14"/>
      <c r="K24" s="15">
        <v>0</v>
      </c>
      <c r="L24" s="16" t="str">
        <f t="shared" si="15"/>
        <v>N. D.</v>
      </c>
      <c r="M24" s="17">
        <f t="shared" si="2"/>
        <v>0</v>
      </c>
      <c r="N24" s="16" t="str">
        <f t="shared" si="3"/>
        <v>N. D.</v>
      </c>
      <c r="O24" s="14"/>
      <c r="P24" s="15">
        <v>0</v>
      </c>
      <c r="Q24" s="16" t="str">
        <f t="shared" si="16"/>
        <v>N. D.</v>
      </c>
      <c r="R24" s="17">
        <f t="shared" si="4"/>
        <v>0</v>
      </c>
      <c r="S24" s="16" t="str">
        <f t="shared" si="5"/>
        <v>N. D.</v>
      </c>
      <c r="T24" s="14"/>
      <c r="U24" s="15">
        <v>0</v>
      </c>
      <c r="V24" s="16" t="str">
        <f t="shared" si="17"/>
        <v>N. D.</v>
      </c>
      <c r="W24" s="17">
        <f t="shared" si="6"/>
        <v>0</v>
      </c>
      <c r="X24" s="16" t="str">
        <f t="shared" si="7"/>
        <v>N. D.</v>
      </c>
    </row>
    <row r="25" spans="1:24">
      <c r="A25" s="21" t="s">
        <v>36</v>
      </c>
      <c r="B25" s="14"/>
      <c r="C25" s="15">
        <v>0</v>
      </c>
      <c r="D25" s="16" t="str">
        <f t="shared" si="13"/>
        <v>N. D.</v>
      </c>
      <c r="E25" s="14"/>
      <c r="F25" s="15">
        <v>0</v>
      </c>
      <c r="G25" s="16" t="str">
        <f t="shared" si="14"/>
        <v>N. D.</v>
      </c>
      <c r="H25" s="17">
        <f t="shared" si="0"/>
        <v>0</v>
      </c>
      <c r="I25" s="16" t="str">
        <f t="shared" si="1"/>
        <v>N. D.</v>
      </c>
      <c r="J25" s="14"/>
      <c r="K25" s="15">
        <v>0</v>
      </c>
      <c r="L25" s="16" t="str">
        <f t="shared" si="15"/>
        <v>N. D.</v>
      </c>
      <c r="M25" s="17">
        <f t="shared" si="2"/>
        <v>0</v>
      </c>
      <c r="N25" s="16" t="str">
        <f t="shared" si="3"/>
        <v>N. D.</v>
      </c>
      <c r="O25" s="14"/>
      <c r="P25" s="15">
        <v>0</v>
      </c>
      <c r="Q25" s="16" t="str">
        <f t="shared" si="16"/>
        <v>N. D.</v>
      </c>
      <c r="R25" s="17">
        <f t="shared" si="4"/>
        <v>0</v>
      </c>
      <c r="S25" s="16" t="str">
        <f t="shared" si="5"/>
        <v>N. D.</v>
      </c>
      <c r="T25" s="14"/>
      <c r="U25" s="15">
        <v>0</v>
      </c>
      <c r="V25" s="16" t="str">
        <f t="shared" si="17"/>
        <v>N. D.</v>
      </c>
      <c r="W25" s="17">
        <f t="shared" si="6"/>
        <v>0</v>
      </c>
      <c r="X25" s="16" t="str">
        <f t="shared" si="7"/>
        <v>N. D.</v>
      </c>
    </row>
    <row r="26" spans="1:24">
      <c r="A26" s="21" t="s">
        <v>37</v>
      </c>
      <c r="B26" s="14"/>
      <c r="C26" s="15">
        <v>0</v>
      </c>
      <c r="D26" s="16" t="str">
        <f t="shared" si="13"/>
        <v>N. D.</v>
      </c>
      <c r="E26" s="14"/>
      <c r="F26" s="15">
        <v>0</v>
      </c>
      <c r="G26" s="16" t="str">
        <f t="shared" si="14"/>
        <v>N. D.</v>
      </c>
      <c r="H26" s="17">
        <f t="shared" si="0"/>
        <v>0</v>
      </c>
      <c r="I26" s="16" t="str">
        <f t="shared" si="1"/>
        <v>N. D.</v>
      </c>
      <c r="J26" s="14"/>
      <c r="K26" s="15">
        <v>0</v>
      </c>
      <c r="L26" s="16" t="str">
        <f t="shared" si="15"/>
        <v>N. D.</v>
      </c>
      <c r="M26" s="17">
        <f t="shared" si="2"/>
        <v>0</v>
      </c>
      <c r="N26" s="16" t="str">
        <f t="shared" si="3"/>
        <v>N. D.</v>
      </c>
      <c r="O26" s="14"/>
      <c r="P26" s="15">
        <v>0</v>
      </c>
      <c r="Q26" s="16" t="str">
        <f t="shared" si="16"/>
        <v>N. D.</v>
      </c>
      <c r="R26" s="17">
        <f t="shared" si="4"/>
        <v>0</v>
      </c>
      <c r="S26" s="16" t="str">
        <f t="shared" si="5"/>
        <v>N. D.</v>
      </c>
      <c r="T26" s="14"/>
      <c r="U26" s="15">
        <v>0</v>
      </c>
      <c r="V26" s="16" t="str">
        <f t="shared" si="17"/>
        <v>N. D.</v>
      </c>
      <c r="W26" s="17">
        <f t="shared" si="6"/>
        <v>0</v>
      </c>
      <c r="X26" s="16" t="str">
        <f t="shared" si="7"/>
        <v>N. D.</v>
      </c>
    </row>
    <row r="27" spans="1:24">
      <c r="A27" s="21" t="s">
        <v>38</v>
      </c>
      <c r="B27" s="14"/>
      <c r="C27" s="15">
        <v>0</v>
      </c>
      <c r="D27" s="16" t="str">
        <f t="shared" si="13"/>
        <v>N. D.</v>
      </c>
      <c r="E27" s="14"/>
      <c r="F27" s="15">
        <v>0</v>
      </c>
      <c r="G27" s="16" t="str">
        <f t="shared" si="14"/>
        <v>N. D.</v>
      </c>
      <c r="H27" s="17">
        <f t="shared" si="0"/>
        <v>0</v>
      </c>
      <c r="I27" s="16" t="str">
        <f t="shared" si="1"/>
        <v>N. D.</v>
      </c>
      <c r="J27" s="14"/>
      <c r="K27" s="15">
        <v>0</v>
      </c>
      <c r="L27" s="16" t="str">
        <f t="shared" si="15"/>
        <v>N. D.</v>
      </c>
      <c r="M27" s="17">
        <f t="shared" si="2"/>
        <v>0</v>
      </c>
      <c r="N27" s="16" t="str">
        <f t="shared" si="3"/>
        <v>N. D.</v>
      </c>
      <c r="O27" s="14"/>
      <c r="P27" s="15">
        <v>0</v>
      </c>
      <c r="Q27" s="16" t="str">
        <f t="shared" si="16"/>
        <v>N. D.</v>
      </c>
      <c r="R27" s="17">
        <f t="shared" si="4"/>
        <v>0</v>
      </c>
      <c r="S27" s="16" t="str">
        <f t="shared" si="5"/>
        <v>N. D.</v>
      </c>
      <c r="T27" s="14"/>
      <c r="U27" s="15">
        <v>0</v>
      </c>
      <c r="V27" s="16" t="str">
        <f t="shared" si="17"/>
        <v>N. D.</v>
      </c>
      <c r="W27" s="17">
        <f t="shared" si="6"/>
        <v>0</v>
      </c>
      <c r="X27" s="16" t="str">
        <f t="shared" si="7"/>
        <v>N. D.</v>
      </c>
    </row>
    <row r="28" spans="1:24">
      <c r="A28" s="21" t="s">
        <v>39</v>
      </c>
      <c r="B28" s="14"/>
      <c r="C28" s="15">
        <v>0</v>
      </c>
      <c r="D28" s="16" t="str">
        <f t="shared" si="13"/>
        <v>N. D.</v>
      </c>
      <c r="E28" s="14"/>
      <c r="F28" s="15">
        <v>0</v>
      </c>
      <c r="G28" s="16" t="str">
        <f t="shared" si="14"/>
        <v>N. D.</v>
      </c>
      <c r="H28" s="17">
        <f t="shared" si="0"/>
        <v>0</v>
      </c>
      <c r="I28" s="16" t="str">
        <f t="shared" si="1"/>
        <v>N. D.</v>
      </c>
      <c r="J28" s="14"/>
      <c r="K28" s="15">
        <v>0</v>
      </c>
      <c r="L28" s="16" t="str">
        <f t="shared" si="15"/>
        <v>N. D.</v>
      </c>
      <c r="M28" s="17">
        <f t="shared" si="2"/>
        <v>0</v>
      </c>
      <c r="N28" s="16" t="str">
        <f t="shared" si="3"/>
        <v>N. D.</v>
      </c>
      <c r="O28" s="14"/>
      <c r="P28" s="15">
        <v>0</v>
      </c>
      <c r="Q28" s="16" t="str">
        <f t="shared" si="16"/>
        <v>N. D.</v>
      </c>
      <c r="R28" s="17">
        <f t="shared" si="4"/>
        <v>0</v>
      </c>
      <c r="S28" s="16" t="str">
        <f t="shared" si="5"/>
        <v>N. D.</v>
      </c>
      <c r="T28" s="14"/>
      <c r="U28" s="15">
        <v>0</v>
      </c>
      <c r="V28" s="16" t="str">
        <f t="shared" si="17"/>
        <v>N. D.</v>
      </c>
      <c r="W28" s="17">
        <f t="shared" si="6"/>
        <v>0</v>
      </c>
      <c r="X28" s="16" t="str">
        <f t="shared" si="7"/>
        <v>N. D.</v>
      </c>
    </row>
    <row r="29" spans="1:24">
      <c r="A29" s="21" t="s">
        <v>40</v>
      </c>
      <c r="B29" s="14"/>
      <c r="C29" s="15">
        <v>0</v>
      </c>
      <c r="D29" s="16" t="str">
        <f t="shared" si="13"/>
        <v>N. D.</v>
      </c>
      <c r="E29" s="14"/>
      <c r="F29" s="15">
        <v>0</v>
      </c>
      <c r="G29" s="16" t="str">
        <f t="shared" si="14"/>
        <v>N. D.</v>
      </c>
      <c r="H29" s="17">
        <f t="shared" si="0"/>
        <v>0</v>
      </c>
      <c r="I29" s="16" t="str">
        <f t="shared" si="1"/>
        <v>N. D.</v>
      </c>
      <c r="J29" s="14"/>
      <c r="K29" s="15">
        <v>0</v>
      </c>
      <c r="L29" s="16" t="str">
        <f t="shared" si="15"/>
        <v>N. D.</v>
      </c>
      <c r="M29" s="17">
        <f t="shared" si="2"/>
        <v>0</v>
      </c>
      <c r="N29" s="16" t="str">
        <f t="shared" si="3"/>
        <v>N. D.</v>
      </c>
      <c r="O29" s="14"/>
      <c r="P29" s="15">
        <v>0</v>
      </c>
      <c r="Q29" s="16" t="str">
        <f t="shared" si="16"/>
        <v>N. D.</v>
      </c>
      <c r="R29" s="17">
        <f t="shared" si="4"/>
        <v>0</v>
      </c>
      <c r="S29" s="16" t="str">
        <f t="shared" si="5"/>
        <v>N. D.</v>
      </c>
      <c r="T29" s="14"/>
      <c r="U29" s="15">
        <v>0</v>
      </c>
      <c r="V29" s="16" t="str">
        <f t="shared" si="17"/>
        <v>N. D.</v>
      </c>
      <c r="W29" s="17">
        <f t="shared" si="6"/>
        <v>0</v>
      </c>
      <c r="X29" s="16" t="str">
        <f t="shared" si="7"/>
        <v>N. D.</v>
      </c>
    </row>
    <row r="30" spans="1:24" ht="6" customHeight="1">
      <c r="A30" s="8"/>
      <c r="B30" s="6"/>
      <c r="C30" s="8"/>
      <c r="D30" s="11"/>
      <c r="E30" s="6"/>
      <c r="F30" s="8"/>
      <c r="G30" s="11"/>
      <c r="H30" s="6"/>
      <c r="I30" s="11"/>
      <c r="J30" s="6"/>
      <c r="K30" s="8"/>
      <c r="L30" s="11"/>
      <c r="M30" s="6"/>
      <c r="N30" s="11"/>
      <c r="O30" s="6"/>
      <c r="P30" s="8"/>
      <c r="Q30" s="11"/>
      <c r="R30" s="6"/>
      <c r="S30" s="11"/>
      <c r="T30" s="6"/>
      <c r="U30" s="8"/>
      <c r="V30" s="11"/>
      <c r="W30" s="6"/>
      <c r="X30" s="11"/>
    </row>
    <row r="31" spans="1:24">
      <c r="A31" s="7" t="s">
        <v>41</v>
      </c>
      <c r="B31" s="6"/>
      <c r="C31" s="22">
        <f>+C10+C20</f>
        <v>355834028.58000004</v>
      </c>
      <c r="D31" s="23">
        <f>+IF(ISERROR(C31/C106),"N. D.",C31/C106)</f>
        <v>1.0061696449793847</v>
      </c>
      <c r="E31" s="6"/>
      <c r="F31" s="22">
        <f>+F10+F20</f>
        <v>355834028.58000004</v>
      </c>
      <c r="G31" s="23">
        <f>+IF(ISERROR(F31/F106),"N. D.",F31/F106)</f>
        <v>1.0061696449793847</v>
      </c>
      <c r="H31" s="24">
        <f>+$C31-F31</f>
        <v>0</v>
      </c>
      <c r="I31" s="23">
        <f>+IF(ISERROR(H31/F31),"N. D.",H31/F31)</f>
        <v>0</v>
      </c>
      <c r="J31" s="6"/>
      <c r="K31" s="22">
        <f>+K10+K20</f>
        <v>330322545.09000003</v>
      </c>
      <c r="L31" s="23">
        <f>+IF(ISERROR(K31/K106),"N. D.",K31/K106)</f>
        <v>1.0157138064502753</v>
      </c>
      <c r="M31" s="24">
        <f>+$C31-K31</f>
        <v>25511483.49000001</v>
      </c>
      <c r="N31" s="23">
        <f>+IF(ISERROR(M31/K31),"N. D.",M31/K31)</f>
        <v>7.7232038409758327E-2</v>
      </c>
      <c r="O31" s="6"/>
      <c r="P31" s="22">
        <f>+P10+P20</f>
        <v>308447603.70000005</v>
      </c>
      <c r="Q31" s="23">
        <f>+IF(ISERROR(P31/P106),"N. D.",P31/P106)</f>
        <v>1.0952457903521426</v>
      </c>
      <c r="R31" s="24">
        <f>+$C31-P31</f>
        <v>47386424.879999995</v>
      </c>
      <c r="S31" s="23">
        <f>+IF(ISERROR(R31/P31),"N. D.",R31/P31)</f>
        <v>0.15362876647953672</v>
      </c>
      <c r="T31" s="6"/>
      <c r="U31" s="22">
        <f>+U10+U20</f>
        <v>277681129.59000003</v>
      </c>
      <c r="V31" s="23">
        <f>+IF(ISERROR(U31/U106),"N. D.",U31/U106)</f>
        <v>1.0058918289001078</v>
      </c>
      <c r="W31" s="24">
        <f>+$C31-U31</f>
        <v>78152898.99000001</v>
      </c>
      <c r="X31" s="23">
        <f>+IF(ISERROR(W31/U31),"N. D.",W31/U31)</f>
        <v>0.28144836167079063</v>
      </c>
    </row>
    <row r="32" spans="1:24" ht="6" customHeight="1">
      <c r="A32" s="8"/>
      <c r="B32" s="6"/>
      <c r="C32" s="8"/>
      <c r="D32" s="11"/>
      <c r="E32" s="6"/>
      <c r="F32" s="8"/>
      <c r="G32" s="11"/>
      <c r="H32" s="6"/>
      <c r="I32" s="11"/>
      <c r="J32" s="6"/>
      <c r="K32" s="8"/>
      <c r="L32" s="11"/>
      <c r="M32" s="6"/>
      <c r="N32" s="11"/>
      <c r="O32" s="6"/>
      <c r="P32" s="8"/>
      <c r="Q32" s="11"/>
      <c r="R32" s="6"/>
      <c r="S32" s="11"/>
      <c r="T32" s="6"/>
      <c r="U32" s="8"/>
      <c r="V32" s="11"/>
      <c r="W32" s="6"/>
      <c r="X32" s="11"/>
    </row>
    <row r="33" spans="1:24">
      <c r="A33" s="7" t="s">
        <v>42</v>
      </c>
      <c r="B33" s="6"/>
      <c r="C33" s="8"/>
      <c r="D33" s="11"/>
      <c r="E33" s="6"/>
      <c r="F33" s="8"/>
      <c r="G33" s="11"/>
      <c r="H33" s="6"/>
      <c r="I33" s="11"/>
      <c r="J33" s="6"/>
      <c r="K33" s="8"/>
      <c r="L33" s="11"/>
      <c r="M33" s="6"/>
      <c r="N33" s="11"/>
      <c r="O33" s="6"/>
      <c r="P33" s="8"/>
      <c r="Q33" s="11"/>
      <c r="R33" s="6"/>
      <c r="S33" s="11"/>
      <c r="T33" s="6"/>
      <c r="U33" s="8"/>
      <c r="V33" s="11"/>
      <c r="W33" s="6"/>
      <c r="X33" s="11"/>
    </row>
    <row r="34" spans="1:24" ht="6" customHeight="1">
      <c r="A34" s="8"/>
      <c r="B34" s="6"/>
      <c r="C34" s="8"/>
      <c r="D34" s="11"/>
      <c r="E34" s="6"/>
      <c r="F34" s="8"/>
      <c r="G34" s="11"/>
      <c r="H34" s="6"/>
      <c r="I34" s="11"/>
      <c r="J34" s="6"/>
      <c r="K34" s="8"/>
      <c r="L34" s="11"/>
      <c r="M34" s="6"/>
      <c r="N34" s="11"/>
      <c r="O34" s="6"/>
      <c r="P34" s="8"/>
      <c r="Q34" s="11"/>
      <c r="R34" s="6"/>
      <c r="S34" s="11"/>
      <c r="T34" s="6"/>
      <c r="U34" s="8"/>
      <c r="V34" s="11"/>
      <c r="W34" s="6"/>
      <c r="X34" s="11"/>
    </row>
    <row r="35" spans="1:24">
      <c r="A35" s="9" t="s">
        <v>21</v>
      </c>
      <c r="B35" s="6"/>
      <c r="C35" s="10">
        <f>+SUM(C36:C44)</f>
        <v>1681687.5499999998</v>
      </c>
      <c r="D35" s="11">
        <f>+IF(ISERROR(C35/C56),"N. D.",C35/C56)</f>
        <v>1</v>
      </c>
      <c r="E35" s="6"/>
      <c r="F35" s="10">
        <f>+SUM(F36:F44)</f>
        <v>1681687.5499999998</v>
      </c>
      <c r="G35" s="11">
        <f>+IF(ISERROR(F35/F56),"N. D.",F35/F56)</f>
        <v>1</v>
      </c>
      <c r="H35" s="12">
        <f t="shared" ref="H35:H54" si="18">+$C35-F35</f>
        <v>0</v>
      </c>
      <c r="I35" s="11">
        <f t="shared" ref="I35:I54" si="19">+IF(ISERROR(H35/F35),"N. D.",H35/F35)</f>
        <v>0</v>
      </c>
      <c r="J35" s="6"/>
      <c r="K35" s="10">
        <f>+SUM(K36:K44)</f>
        <v>3132839.99</v>
      </c>
      <c r="L35" s="11">
        <f>+IF(ISERROR(K35/K56),"N. D.",K35/K56)</f>
        <v>1</v>
      </c>
      <c r="M35" s="12">
        <f t="shared" ref="M35:M54" si="20">+$C35-K35</f>
        <v>-1451152.4400000004</v>
      </c>
      <c r="N35" s="11">
        <f t="shared" ref="N35:N54" si="21">+IF(ISERROR(M35/K35),"N. D.",M35/K35)</f>
        <v>-0.46320668934004522</v>
      </c>
      <c r="O35" s="6"/>
      <c r="P35" s="10">
        <f>+SUM(P36:P44)</f>
        <v>22645530.939999998</v>
      </c>
      <c r="Q35" s="11">
        <f>+IF(ISERROR(P35/P56),"N. D.",P35/P56)</f>
        <v>1</v>
      </c>
      <c r="R35" s="12">
        <f t="shared" ref="R35:R54" si="22">+$C35-P35</f>
        <v>-20963843.389999997</v>
      </c>
      <c r="S35" s="11">
        <f t="shared" ref="S35:S54" si="23">+IF(ISERROR(R35/P35),"N. D.",R35/P35)</f>
        <v>-0.92573865658280741</v>
      </c>
      <c r="T35" s="6"/>
      <c r="U35" s="10">
        <f>+SUM(U36:U44)</f>
        <v>695225.11</v>
      </c>
      <c r="V35" s="11">
        <f>+IF(ISERROR(U35/U56),"N. D.",U35/U56)</f>
        <v>1</v>
      </c>
      <c r="W35" s="12">
        <f t="shared" ref="W35:W54" si="24">+$C35-U35</f>
        <v>986462.43999999983</v>
      </c>
      <c r="X35" s="11">
        <f t="shared" ref="X35:X54" si="25">+IF(ISERROR(W35/U35),"N. D.",W35/U35)</f>
        <v>1.4189108330681552</v>
      </c>
    </row>
    <row r="36" spans="1:24">
      <c r="A36" s="13" t="s">
        <v>22</v>
      </c>
      <c r="B36" s="14"/>
      <c r="C36" s="15">
        <v>1455699.43</v>
      </c>
      <c r="D36" s="16">
        <f t="shared" ref="D36:D44" si="26">+IF(ISERROR(C36/C86),"N. D.",C36/C86)</f>
        <v>5.809011673349445E-3</v>
      </c>
      <c r="E36" s="14"/>
      <c r="F36" s="15">
        <v>1455699.43</v>
      </c>
      <c r="G36" s="16">
        <f t="shared" ref="G36:G44" si="27">+IF(ISERROR(F36/F86),"N. D.",F36/F86)</f>
        <v>5.809011673349445E-3</v>
      </c>
      <c r="H36" s="17">
        <f t="shared" si="18"/>
        <v>0</v>
      </c>
      <c r="I36" s="16">
        <f t="shared" si="19"/>
        <v>0</v>
      </c>
      <c r="J36" s="14"/>
      <c r="K36" s="15">
        <v>2367187.89</v>
      </c>
      <c r="L36" s="16">
        <f t="shared" ref="L36:L44" si="28">+IF(ISERROR(K36/K86),"N. D.",K36/K86)</f>
        <v>1.0066272456810806E-2</v>
      </c>
      <c r="M36" s="17">
        <f t="shared" si="20"/>
        <v>-911488.4600000002</v>
      </c>
      <c r="N36" s="16">
        <f t="shared" si="21"/>
        <v>-0.3850511671889299</v>
      </c>
      <c r="O36" s="14"/>
      <c r="P36" s="15">
        <v>22340768.199999999</v>
      </c>
      <c r="Q36" s="16">
        <f t="shared" ref="Q36:Q44" si="29">+IF(ISERROR(P36/P86),"N. D.",P36/P86)</f>
        <v>0.11008210445249628</v>
      </c>
      <c r="R36" s="17">
        <f t="shared" si="22"/>
        <v>-20885068.77</v>
      </c>
      <c r="S36" s="16">
        <f t="shared" si="23"/>
        <v>-0.93484112019030752</v>
      </c>
      <c r="T36" s="14"/>
      <c r="U36" s="15">
        <v>667922.79</v>
      </c>
      <c r="V36" s="16">
        <f t="shared" ref="V36:V44" si="30">+IF(ISERROR(U36/U86),"N. D.",U36/U86)</f>
        <v>3.3773680686904122E-3</v>
      </c>
      <c r="W36" s="17">
        <f t="shared" si="24"/>
        <v>787776.6399999999</v>
      </c>
      <c r="X36" s="16">
        <f t="shared" si="25"/>
        <v>1.1794426718094166</v>
      </c>
    </row>
    <row r="37" spans="1:24">
      <c r="A37" s="13" t="s">
        <v>23</v>
      </c>
      <c r="B37" s="14"/>
      <c r="C37" s="15">
        <v>0</v>
      </c>
      <c r="D37" s="16">
        <f t="shared" si="26"/>
        <v>0</v>
      </c>
      <c r="E37" s="14"/>
      <c r="F37" s="15">
        <v>0</v>
      </c>
      <c r="G37" s="16">
        <f t="shared" si="27"/>
        <v>0</v>
      </c>
      <c r="H37" s="17">
        <f t="shared" si="18"/>
        <v>0</v>
      </c>
      <c r="I37" s="16" t="str">
        <f t="shared" si="19"/>
        <v>N. D.</v>
      </c>
      <c r="J37" s="14"/>
      <c r="K37" s="15">
        <v>479385.12</v>
      </c>
      <c r="L37" s="16">
        <f t="shared" si="28"/>
        <v>2.955173452178983E-2</v>
      </c>
      <c r="M37" s="17">
        <f t="shared" si="20"/>
        <v>-479385.12</v>
      </c>
      <c r="N37" s="16">
        <f t="shared" si="21"/>
        <v>-1</v>
      </c>
      <c r="O37" s="14"/>
      <c r="P37" s="15">
        <v>95928.150000000009</v>
      </c>
      <c r="Q37" s="16">
        <f t="shared" si="29"/>
        <v>9.8737648121255336E-3</v>
      </c>
      <c r="R37" s="17">
        <f t="shared" si="22"/>
        <v>-95928.150000000009</v>
      </c>
      <c r="S37" s="16">
        <f t="shared" si="23"/>
        <v>-1</v>
      </c>
      <c r="T37" s="14"/>
      <c r="U37" s="15">
        <v>0</v>
      </c>
      <c r="V37" s="16">
        <f t="shared" si="30"/>
        <v>0</v>
      </c>
      <c r="W37" s="17">
        <f t="shared" si="24"/>
        <v>0</v>
      </c>
      <c r="X37" s="16" t="str">
        <f t="shared" si="25"/>
        <v>N. D.</v>
      </c>
    </row>
    <row r="38" spans="1:24">
      <c r="A38" s="13" t="s">
        <v>24</v>
      </c>
      <c r="B38" s="14"/>
      <c r="C38" s="15">
        <v>222882.72</v>
      </c>
      <c r="D38" s="16">
        <f t="shared" si="26"/>
        <v>6.8380919669579748E-3</v>
      </c>
      <c r="E38" s="14"/>
      <c r="F38" s="15">
        <v>222882.72</v>
      </c>
      <c r="G38" s="16">
        <f t="shared" si="27"/>
        <v>6.8380919669579748E-3</v>
      </c>
      <c r="H38" s="17">
        <f t="shared" si="18"/>
        <v>0</v>
      </c>
      <c r="I38" s="16">
        <f t="shared" si="19"/>
        <v>0</v>
      </c>
      <c r="J38" s="14"/>
      <c r="K38" s="15">
        <v>150932.51</v>
      </c>
      <c r="L38" s="16">
        <f t="shared" si="28"/>
        <v>5.0533396390070717E-3</v>
      </c>
      <c r="M38" s="17">
        <f t="shared" si="20"/>
        <v>71950.209999999992</v>
      </c>
      <c r="N38" s="16">
        <f t="shared" si="21"/>
        <v>0.47670452177599104</v>
      </c>
      <c r="O38" s="14"/>
      <c r="P38" s="15">
        <v>193935.2</v>
      </c>
      <c r="Q38" s="16">
        <f t="shared" si="29"/>
        <v>6.8852193176982797E-3</v>
      </c>
      <c r="R38" s="17">
        <f t="shared" si="22"/>
        <v>28947.51999999999</v>
      </c>
      <c r="S38" s="16">
        <f t="shared" si="23"/>
        <v>0.14926387783135803</v>
      </c>
      <c r="T38" s="14"/>
      <c r="U38" s="15">
        <v>27302.32</v>
      </c>
      <c r="V38" s="16">
        <f t="shared" si="30"/>
        <v>1.2073859960340465E-3</v>
      </c>
      <c r="W38" s="17">
        <f t="shared" si="24"/>
        <v>195580.4</v>
      </c>
      <c r="X38" s="16">
        <f t="shared" si="25"/>
        <v>7.1635084490988312</v>
      </c>
    </row>
    <row r="39" spans="1:24">
      <c r="A39" s="13" t="s">
        <v>25</v>
      </c>
      <c r="B39" s="14"/>
      <c r="C39" s="15">
        <v>3105.4</v>
      </c>
      <c r="D39" s="16">
        <f t="shared" si="26"/>
        <v>5.6994645579345237E-3</v>
      </c>
      <c r="E39" s="14"/>
      <c r="F39" s="15">
        <v>3105.4</v>
      </c>
      <c r="G39" s="16">
        <f t="shared" si="27"/>
        <v>5.6994645579345237E-3</v>
      </c>
      <c r="H39" s="17">
        <f t="shared" si="18"/>
        <v>0</v>
      </c>
      <c r="I39" s="16">
        <f t="shared" si="19"/>
        <v>0</v>
      </c>
      <c r="J39" s="14"/>
      <c r="K39" s="15">
        <v>13402.939999999999</v>
      </c>
      <c r="L39" s="16">
        <f t="shared" si="28"/>
        <v>1.8502550914477105E-2</v>
      </c>
      <c r="M39" s="17">
        <f t="shared" si="20"/>
        <v>-10297.539999999999</v>
      </c>
      <c r="N39" s="16">
        <f t="shared" si="21"/>
        <v>-0.76830456601312846</v>
      </c>
      <c r="O39" s="14"/>
      <c r="P39" s="15">
        <v>4742.4800000000005</v>
      </c>
      <c r="Q39" s="16">
        <f t="shared" si="29"/>
        <v>5.9826934990687081E-3</v>
      </c>
      <c r="R39" s="17">
        <f t="shared" si="22"/>
        <v>-1637.0800000000004</v>
      </c>
      <c r="S39" s="16">
        <f t="shared" si="23"/>
        <v>-0.34519491911405009</v>
      </c>
      <c r="T39" s="14"/>
      <c r="U39" s="15">
        <v>0</v>
      </c>
      <c r="V39" s="16">
        <f t="shared" si="30"/>
        <v>0</v>
      </c>
      <c r="W39" s="17">
        <f t="shared" si="24"/>
        <v>3105.4</v>
      </c>
      <c r="X39" s="16" t="str">
        <f t="shared" si="25"/>
        <v>N. D.</v>
      </c>
    </row>
    <row r="40" spans="1:24">
      <c r="A40" s="13" t="s">
        <v>26</v>
      </c>
      <c r="B40" s="14"/>
      <c r="C40" s="15">
        <v>0</v>
      </c>
      <c r="D40" s="16">
        <f t="shared" si="26"/>
        <v>0</v>
      </c>
      <c r="E40" s="14"/>
      <c r="F40" s="15">
        <v>0</v>
      </c>
      <c r="G40" s="16">
        <f t="shared" si="27"/>
        <v>0</v>
      </c>
      <c r="H40" s="17">
        <f t="shared" si="18"/>
        <v>0</v>
      </c>
      <c r="I40" s="16" t="str">
        <f t="shared" si="19"/>
        <v>N. D.</v>
      </c>
      <c r="J40" s="14"/>
      <c r="K40" s="15">
        <v>121931.53</v>
      </c>
      <c r="L40" s="16">
        <f t="shared" si="28"/>
        <v>2.8536574647612064E-3</v>
      </c>
      <c r="M40" s="17">
        <f t="shared" si="20"/>
        <v>-121931.53</v>
      </c>
      <c r="N40" s="16">
        <f t="shared" si="21"/>
        <v>-1</v>
      </c>
      <c r="O40" s="14"/>
      <c r="P40" s="15">
        <v>10156.91</v>
      </c>
      <c r="Q40" s="16">
        <f t="shared" si="29"/>
        <v>2.5445400173659263E-4</v>
      </c>
      <c r="R40" s="17">
        <f t="shared" si="22"/>
        <v>-10156.91</v>
      </c>
      <c r="S40" s="16">
        <f t="shared" si="23"/>
        <v>-1</v>
      </c>
      <c r="T40" s="14"/>
      <c r="U40" s="15">
        <v>0</v>
      </c>
      <c r="V40" s="16">
        <f t="shared" si="30"/>
        <v>0</v>
      </c>
      <c r="W40" s="17">
        <f t="shared" si="24"/>
        <v>0</v>
      </c>
      <c r="X40" s="16" t="str">
        <f t="shared" si="25"/>
        <v>N. D.</v>
      </c>
    </row>
    <row r="41" spans="1:24">
      <c r="A41" s="13" t="s">
        <v>27</v>
      </c>
      <c r="B41" s="14"/>
      <c r="C41" s="15">
        <v>0</v>
      </c>
      <c r="D41" s="16" t="str">
        <f t="shared" si="26"/>
        <v>N. D.</v>
      </c>
      <c r="E41" s="14"/>
      <c r="F41" s="15">
        <v>0</v>
      </c>
      <c r="G41" s="16" t="str">
        <f t="shared" si="27"/>
        <v>N. D.</v>
      </c>
      <c r="H41" s="17">
        <f t="shared" si="18"/>
        <v>0</v>
      </c>
      <c r="I41" s="16" t="str">
        <f t="shared" si="19"/>
        <v>N. D.</v>
      </c>
      <c r="J41" s="14"/>
      <c r="K41" s="15">
        <v>0</v>
      </c>
      <c r="L41" s="16" t="str">
        <f t="shared" si="28"/>
        <v>N. D.</v>
      </c>
      <c r="M41" s="17">
        <f t="shared" si="20"/>
        <v>0</v>
      </c>
      <c r="N41" s="16" t="str">
        <f t="shared" si="21"/>
        <v>N. D.</v>
      </c>
      <c r="O41" s="14"/>
      <c r="P41" s="15">
        <v>0</v>
      </c>
      <c r="Q41" s="16" t="str">
        <f t="shared" si="29"/>
        <v>N. D.</v>
      </c>
      <c r="R41" s="17">
        <f t="shared" si="22"/>
        <v>0</v>
      </c>
      <c r="S41" s="16" t="str">
        <f t="shared" si="23"/>
        <v>N. D.</v>
      </c>
      <c r="T41" s="14"/>
      <c r="U41" s="15">
        <v>0</v>
      </c>
      <c r="V41" s="16" t="str">
        <f t="shared" si="30"/>
        <v>N. D.</v>
      </c>
      <c r="W41" s="17">
        <f t="shared" si="24"/>
        <v>0</v>
      </c>
      <c r="X41" s="16" t="str">
        <f t="shared" si="25"/>
        <v>N. D.</v>
      </c>
    </row>
    <row r="42" spans="1:24">
      <c r="A42" s="13" t="s">
        <v>28</v>
      </c>
      <c r="B42" s="14"/>
      <c r="C42" s="15">
        <v>0</v>
      </c>
      <c r="D42" s="16">
        <f t="shared" si="26"/>
        <v>0</v>
      </c>
      <c r="E42" s="14"/>
      <c r="F42" s="15">
        <v>0</v>
      </c>
      <c r="G42" s="16">
        <f t="shared" si="27"/>
        <v>0</v>
      </c>
      <c r="H42" s="17">
        <f t="shared" si="18"/>
        <v>0</v>
      </c>
      <c r="I42" s="16" t="str">
        <f t="shared" si="19"/>
        <v>N. D.</v>
      </c>
      <c r="J42" s="14"/>
      <c r="K42" s="15">
        <v>0</v>
      </c>
      <c r="L42" s="16">
        <f t="shared" si="28"/>
        <v>0</v>
      </c>
      <c r="M42" s="17">
        <f t="shared" si="20"/>
        <v>0</v>
      </c>
      <c r="N42" s="16" t="str">
        <f t="shared" si="21"/>
        <v>N. D.</v>
      </c>
      <c r="O42" s="14"/>
      <c r="P42" s="15">
        <v>0</v>
      </c>
      <c r="Q42" s="16">
        <f t="shared" si="29"/>
        <v>0</v>
      </c>
      <c r="R42" s="17">
        <f t="shared" si="22"/>
        <v>0</v>
      </c>
      <c r="S42" s="16" t="str">
        <f t="shared" si="23"/>
        <v>N. D.</v>
      </c>
      <c r="T42" s="14"/>
      <c r="U42" s="15">
        <v>0</v>
      </c>
      <c r="V42" s="16" t="str">
        <f t="shared" si="30"/>
        <v>N. D.</v>
      </c>
      <c r="W42" s="17">
        <f t="shared" si="24"/>
        <v>0</v>
      </c>
      <c r="X42" s="16" t="str">
        <f t="shared" si="25"/>
        <v>N. D.</v>
      </c>
    </row>
    <row r="43" spans="1:24">
      <c r="A43" s="13" t="s">
        <v>29</v>
      </c>
      <c r="B43" s="14"/>
      <c r="C43" s="15">
        <v>0</v>
      </c>
      <c r="D43" s="16">
        <f t="shared" si="26"/>
        <v>0</v>
      </c>
      <c r="E43" s="14"/>
      <c r="F43" s="15">
        <v>0</v>
      </c>
      <c r="G43" s="16">
        <f t="shared" si="27"/>
        <v>0</v>
      </c>
      <c r="H43" s="17">
        <f t="shared" si="18"/>
        <v>0</v>
      </c>
      <c r="I43" s="16" t="str">
        <f t="shared" si="19"/>
        <v>N. D.</v>
      </c>
      <c r="J43" s="14"/>
      <c r="K43" s="15">
        <v>0</v>
      </c>
      <c r="L43" s="16">
        <f t="shared" si="28"/>
        <v>0</v>
      </c>
      <c r="M43" s="17">
        <f t="shared" si="20"/>
        <v>0</v>
      </c>
      <c r="N43" s="16" t="str">
        <f t="shared" si="21"/>
        <v>N. D.</v>
      </c>
      <c r="O43" s="14"/>
      <c r="P43" s="15">
        <v>0</v>
      </c>
      <c r="Q43" s="16">
        <f t="shared" si="29"/>
        <v>0</v>
      </c>
      <c r="R43" s="17">
        <f t="shared" si="22"/>
        <v>0</v>
      </c>
      <c r="S43" s="16" t="str">
        <f t="shared" si="23"/>
        <v>N. D.</v>
      </c>
      <c r="T43" s="14"/>
      <c r="U43" s="15">
        <v>0</v>
      </c>
      <c r="V43" s="16">
        <f t="shared" si="30"/>
        <v>0</v>
      </c>
      <c r="W43" s="17">
        <f t="shared" si="24"/>
        <v>0</v>
      </c>
      <c r="X43" s="16" t="str">
        <f t="shared" si="25"/>
        <v>N. D.</v>
      </c>
    </row>
    <row r="44" spans="1:24">
      <c r="A44" s="18" t="s">
        <v>30</v>
      </c>
      <c r="B44" s="14"/>
      <c r="C44" s="15">
        <v>0</v>
      </c>
      <c r="D44" s="16" t="str">
        <f t="shared" si="26"/>
        <v>N. D.</v>
      </c>
      <c r="E44" s="14"/>
      <c r="F44" s="15">
        <v>0</v>
      </c>
      <c r="G44" s="16" t="str">
        <f t="shared" si="27"/>
        <v>N. D.</v>
      </c>
      <c r="H44" s="17">
        <f t="shared" si="18"/>
        <v>0</v>
      </c>
      <c r="I44" s="16" t="str">
        <f t="shared" si="19"/>
        <v>N. D.</v>
      </c>
      <c r="J44" s="14"/>
      <c r="K44" s="15">
        <v>0</v>
      </c>
      <c r="L44" s="16" t="str">
        <f t="shared" si="28"/>
        <v>N. D.</v>
      </c>
      <c r="M44" s="17">
        <f t="shared" si="20"/>
        <v>0</v>
      </c>
      <c r="N44" s="16" t="str">
        <f t="shared" si="21"/>
        <v>N. D.</v>
      </c>
      <c r="O44" s="14"/>
      <c r="P44" s="15">
        <v>0</v>
      </c>
      <c r="Q44" s="16" t="str">
        <f t="shared" si="29"/>
        <v>N. D.</v>
      </c>
      <c r="R44" s="17">
        <f t="shared" si="22"/>
        <v>0</v>
      </c>
      <c r="S44" s="16" t="str">
        <f t="shared" si="23"/>
        <v>N. D.</v>
      </c>
      <c r="T44" s="14"/>
      <c r="U44" s="15">
        <v>0</v>
      </c>
      <c r="V44" s="16">
        <f t="shared" si="30"/>
        <v>0</v>
      </c>
      <c r="W44" s="17">
        <f t="shared" si="24"/>
        <v>0</v>
      </c>
      <c r="X44" s="16" t="str">
        <f t="shared" si="25"/>
        <v>N. D.</v>
      </c>
    </row>
    <row r="45" spans="1:24">
      <c r="A45" s="19" t="s">
        <v>31</v>
      </c>
      <c r="B45" s="6"/>
      <c r="C45" s="20">
        <f>+SUM(C46:C54)</f>
        <v>0</v>
      </c>
      <c r="D45" s="11">
        <f>+IF(ISERROR(C45/C56),"N. D.",C45/C56)</f>
        <v>0</v>
      </c>
      <c r="E45" s="14"/>
      <c r="F45" s="20">
        <f>+SUM(F46:F54)</f>
        <v>0</v>
      </c>
      <c r="G45" s="11">
        <f>+IF(ISERROR(F45/F56),"N. D.",F45/F56)</f>
        <v>0</v>
      </c>
      <c r="H45" s="12">
        <f t="shared" si="18"/>
        <v>0</v>
      </c>
      <c r="I45" s="11" t="str">
        <f t="shared" si="19"/>
        <v>N. D.</v>
      </c>
      <c r="J45" s="6"/>
      <c r="K45" s="20">
        <f>+SUM(K46:K54)</f>
        <v>0</v>
      </c>
      <c r="L45" s="11">
        <f>+IF(ISERROR(K45/K56),"N. D.",K45/K56)</f>
        <v>0</v>
      </c>
      <c r="M45" s="12">
        <f t="shared" si="20"/>
        <v>0</v>
      </c>
      <c r="N45" s="11" t="str">
        <f t="shared" si="21"/>
        <v>N. D.</v>
      </c>
      <c r="O45" s="6"/>
      <c r="P45" s="20">
        <f>+SUM(P46:P54)</f>
        <v>0</v>
      </c>
      <c r="Q45" s="11">
        <f>+IF(ISERROR(P45/P56),"N. D.",P45/P56)</f>
        <v>0</v>
      </c>
      <c r="R45" s="12">
        <f t="shared" si="22"/>
        <v>0</v>
      </c>
      <c r="S45" s="11" t="str">
        <f t="shared" si="23"/>
        <v>N. D.</v>
      </c>
      <c r="T45" s="6"/>
      <c r="U45" s="20">
        <f>+SUM(U46:U54)</f>
        <v>0</v>
      </c>
      <c r="V45" s="11">
        <f>+IF(ISERROR(U45/U56),"N. D.",U45/U56)</f>
        <v>0</v>
      </c>
      <c r="W45" s="12">
        <f t="shared" si="24"/>
        <v>0</v>
      </c>
      <c r="X45" s="11" t="str">
        <f t="shared" si="25"/>
        <v>N. D.</v>
      </c>
    </row>
    <row r="46" spans="1:24">
      <c r="A46" s="21" t="s">
        <v>32</v>
      </c>
      <c r="B46" s="14"/>
      <c r="C46" s="15">
        <v>0</v>
      </c>
      <c r="D46" s="16" t="str">
        <f t="shared" ref="D46:D54" si="31">+IF(ISERROR(C46/C96),"N. D.",C46/C96)</f>
        <v>N. D.</v>
      </c>
      <c r="E46" s="14"/>
      <c r="F46" s="15">
        <v>0</v>
      </c>
      <c r="G46" s="16" t="str">
        <f t="shared" ref="G46:G54" si="32">+IF(ISERROR(F46/F96),"N. D.",F46/F96)</f>
        <v>N. D.</v>
      </c>
      <c r="H46" s="17">
        <f t="shared" si="18"/>
        <v>0</v>
      </c>
      <c r="I46" s="16" t="str">
        <f t="shared" si="19"/>
        <v>N. D.</v>
      </c>
      <c r="J46" s="14"/>
      <c r="K46" s="15">
        <v>0</v>
      </c>
      <c r="L46" s="16" t="str">
        <f t="shared" ref="L46:L54" si="33">+IF(ISERROR(K46/K96),"N. D.",K46/K96)</f>
        <v>N. D.</v>
      </c>
      <c r="M46" s="17">
        <f t="shared" si="20"/>
        <v>0</v>
      </c>
      <c r="N46" s="16" t="str">
        <f t="shared" si="21"/>
        <v>N. D.</v>
      </c>
      <c r="O46" s="14"/>
      <c r="P46" s="15">
        <v>0</v>
      </c>
      <c r="Q46" s="16" t="str">
        <f t="shared" ref="Q46:Q54" si="34">+IF(ISERROR(P46/P96),"N. D.",P46/P96)</f>
        <v>N. D.</v>
      </c>
      <c r="R46" s="17">
        <f t="shared" si="22"/>
        <v>0</v>
      </c>
      <c r="S46" s="16" t="str">
        <f t="shared" si="23"/>
        <v>N. D.</v>
      </c>
      <c r="T46" s="14"/>
      <c r="U46" s="15">
        <v>0</v>
      </c>
      <c r="V46" s="16" t="str">
        <f t="shared" ref="V46:V54" si="35">+IF(ISERROR(U46/U96),"N. D.",U46/U96)</f>
        <v>N. D.</v>
      </c>
      <c r="W46" s="17">
        <f t="shared" si="24"/>
        <v>0</v>
      </c>
      <c r="X46" s="16" t="str">
        <f t="shared" si="25"/>
        <v>N. D.</v>
      </c>
    </row>
    <row r="47" spans="1:24">
      <c r="A47" s="21" t="s">
        <v>33</v>
      </c>
      <c r="B47" s="14"/>
      <c r="C47" s="15">
        <v>0</v>
      </c>
      <c r="D47" s="16" t="str">
        <f t="shared" si="31"/>
        <v>N. D.</v>
      </c>
      <c r="E47" s="14"/>
      <c r="F47" s="15">
        <v>0</v>
      </c>
      <c r="G47" s="16" t="str">
        <f t="shared" si="32"/>
        <v>N. D.</v>
      </c>
      <c r="H47" s="17">
        <f t="shared" si="18"/>
        <v>0</v>
      </c>
      <c r="I47" s="16" t="str">
        <f t="shared" si="19"/>
        <v>N. D.</v>
      </c>
      <c r="J47" s="14"/>
      <c r="K47" s="15">
        <v>0</v>
      </c>
      <c r="L47" s="16" t="str">
        <f t="shared" si="33"/>
        <v>N. D.</v>
      </c>
      <c r="M47" s="17">
        <f t="shared" si="20"/>
        <v>0</v>
      </c>
      <c r="N47" s="16" t="str">
        <f t="shared" si="21"/>
        <v>N. D.</v>
      </c>
      <c r="O47" s="14"/>
      <c r="P47" s="15">
        <v>0</v>
      </c>
      <c r="Q47" s="16" t="str">
        <f t="shared" si="34"/>
        <v>N. D.</v>
      </c>
      <c r="R47" s="17">
        <f t="shared" si="22"/>
        <v>0</v>
      </c>
      <c r="S47" s="16" t="str">
        <f t="shared" si="23"/>
        <v>N. D.</v>
      </c>
      <c r="T47" s="14"/>
      <c r="U47" s="15">
        <v>0</v>
      </c>
      <c r="V47" s="16" t="str">
        <f t="shared" si="35"/>
        <v>N. D.</v>
      </c>
      <c r="W47" s="17">
        <f t="shared" si="24"/>
        <v>0</v>
      </c>
      <c r="X47" s="16" t="str">
        <f t="shared" si="25"/>
        <v>N. D.</v>
      </c>
    </row>
    <row r="48" spans="1:24">
      <c r="A48" s="21" t="s">
        <v>34</v>
      </c>
      <c r="B48" s="14"/>
      <c r="C48" s="15">
        <v>0</v>
      </c>
      <c r="D48" s="16" t="str">
        <f t="shared" si="31"/>
        <v>N. D.</v>
      </c>
      <c r="E48" s="14"/>
      <c r="F48" s="15">
        <v>0</v>
      </c>
      <c r="G48" s="16" t="str">
        <f t="shared" si="32"/>
        <v>N. D.</v>
      </c>
      <c r="H48" s="17">
        <f t="shared" si="18"/>
        <v>0</v>
      </c>
      <c r="I48" s="16" t="str">
        <f t="shared" si="19"/>
        <v>N. D.</v>
      </c>
      <c r="J48" s="14"/>
      <c r="K48" s="15">
        <v>0</v>
      </c>
      <c r="L48" s="16" t="str">
        <f t="shared" si="33"/>
        <v>N. D.</v>
      </c>
      <c r="M48" s="17">
        <f t="shared" si="20"/>
        <v>0</v>
      </c>
      <c r="N48" s="16" t="str">
        <f t="shared" si="21"/>
        <v>N. D.</v>
      </c>
      <c r="O48" s="14"/>
      <c r="P48" s="15">
        <v>0</v>
      </c>
      <c r="Q48" s="16" t="str">
        <f t="shared" si="34"/>
        <v>N. D.</v>
      </c>
      <c r="R48" s="17">
        <f t="shared" si="22"/>
        <v>0</v>
      </c>
      <c r="S48" s="16" t="str">
        <f t="shared" si="23"/>
        <v>N. D.</v>
      </c>
      <c r="T48" s="14"/>
      <c r="U48" s="15">
        <v>0</v>
      </c>
      <c r="V48" s="16" t="str">
        <f t="shared" si="35"/>
        <v>N. D.</v>
      </c>
      <c r="W48" s="17">
        <f t="shared" si="24"/>
        <v>0</v>
      </c>
      <c r="X48" s="16" t="str">
        <f t="shared" si="25"/>
        <v>N. D.</v>
      </c>
    </row>
    <row r="49" spans="1:24">
      <c r="A49" s="21" t="s">
        <v>35</v>
      </c>
      <c r="B49" s="14"/>
      <c r="C49" s="15">
        <v>0</v>
      </c>
      <c r="D49" s="16" t="str">
        <f t="shared" si="31"/>
        <v>N. D.</v>
      </c>
      <c r="E49" s="14"/>
      <c r="F49" s="15">
        <v>0</v>
      </c>
      <c r="G49" s="16" t="str">
        <f t="shared" si="32"/>
        <v>N. D.</v>
      </c>
      <c r="H49" s="17">
        <f t="shared" si="18"/>
        <v>0</v>
      </c>
      <c r="I49" s="16" t="str">
        <f t="shared" si="19"/>
        <v>N. D.</v>
      </c>
      <c r="J49" s="14"/>
      <c r="K49" s="15">
        <v>0</v>
      </c>
      <c r="L49" s="16" t="str">
        <f t="shared" si="33"/>
        <v>N. D.</v>
      </c>
      <c r="M49" s="17">
        <f t="shared" si="20"/>
        <v>0</v>
      </c>
      <c r="N49" s="16" t="str">
        <f t="shared" si="21"/>
        <v>N. D.</v>
      </c>
      <c r="O49" s="14"/>
      <c r="P49" s="15">
        <v>0</v>
      </c>
      <c r="Q49" s="16" t="str">
        <f t="shared" si="34"/>
        <v>N. D.</v>
      </c>
      <c r="R49" s="17">
        <f t="shared" si="22"/>
        <v>0</v>
      </c>
      <c r="S49" s="16" t="str">
        <f t="shared" si="23"/>
        <v>N. D.</v>
      </c>
      <c r="T49" s="14"/>
      <c r="U49" s="15">
        <v>0</v>
      </c>
      <c r="V49" s="16" t="str">
        <f t="shared" si="35"/>
        <v>N. D.</v>
      </c>
      <c r="W49" s="17">
        <f t="shared" si="24"/>
        <v>0</v>
      </c>
      <c r="X49" s="16" t="str">
        <f t="shared" si="25"/>
        <v>N. D.</v>
      </c>
    </row>
    <row r="50" spans="1:24">
      <c r="A50" s="21" t="s">
        <v>36</v>
      </c>
      <c r="B50" s="14"/>
      <c r="C50" s="15">
        <v>0</v>
      </c>
      <c r="D50" s="16" t="str">
        <f t="shared" si="31"/>
        <v>N. D.</v>
      </c>
      <c r="E50" s="14"/>
      <c r="F50" s="15">
        <v>0</v>
      </c>
      <c r="G50" s="16" t="str">
        <f t="shared" si="32"/>
        <v>N. D.</v>
      </c>
      <c r="H50" s="17">
        <f t="shared" si="18"/>
        <v>0</v>
      </c>
      <c r="I50" s="16" t="str">
        <f t="shared" si="19"/>
        <v>N. D.</v>
      </c>
      <c r="J50" s="14"/>
      <c r="K50" s="15">
        <v>0</v>
      </c>
      <c r="L50" s="16" t="str">
        <f t="shared" si="33"/>
        <v>N. D.</v>
      </c>
      <c r="M50" s="17">
        <f t="shared" si="20"/>
        <v>0</v>
      </c>
      <c r="N50" s="16" t="str">
        <f t="shared" si="21"/>
        <v>N. D.</v>
      </c>
      <c r="O50" s="14"/>
      <c r="P50" s="15">
        <v>0</v>
      </c>
      <c r="Q50" s="16" t="str">
        <f t="shared" si="34"/>
        <v>N. D.</v>
      </c>
      <c r="R50" s="17">
        <f t="shared" si="22"/>
        <v>0</v>
      </c>
      <c r="S50" s="16" t="str">
        <f t="shared" si="23"/>
        <v>N. D.</v>
      </c>
      <c r="T50" s="14"/>
      <c r="U50" s="15">
        <v>0</v>
      </c>
      <c r="V50" s="16" t="str">
        <f t="shared" si="35"/>
        <v>N. D.</v>
      </c>
      <c r="W50" s="17">
        <f t="shared" si="24"/>
        <v>0</v>
      </c>
      <c r="X50" s="16" t="str">
        <f t="shared" si="25"/>
        <v>N. D.</v>
      </c>
    </row>
    <row r="51" spans="1:24">
      <c r="A51" s="21" t="s">
        <v>37</v>
      </c>
      <c r="B51" s="14"/>
      <c r="C51" s="15">
        <v>0</v>
      </c>
      <c r="D51" s="16" t="str">
        <f t="shared" si="31"/>
        <v>N. D.</v>
      </c>
      <c r="E51" s="14"/>
      <c r="F51" s="15">
        <v>0</v>
      </c>
      <c r="G51" s="16" t="str">
        <f t="shared" si="32"/>
        <v>N. D.</v>
      </c>
      <c r="H51" s="17">
        <f t="shared" si="18"/>
        <v>0</v>
      </c>
      <c r="I51" s="16" t="str">
        <f t="shared" si="19"/>
        <v>N. D.</v>
      </c>
      <c r="J51" s="14"/>
      <c r="K51" s="15">
        <v>0</v>
      </c>
      <c r="L51" s="16" t="str">
        <f t="shared" si="33"/>
        <v>N. D.</v>
      </c>
      <c r="M51" s="17">
        <f t="shared" si="20"/>
        <v>0</v>
      </c>
      <c r="N51" s="16" t="str">
        <f t="shared" si="21"/>
        <v>N. D.</v>
      </c>
      <c r="O51" s="14"/>
      <c r="P51" s="15">
        <v>0</v>
      </c>
      <c r="Q51" s="16" t="str">
        <f t="shared" si="34"/>
        <v>N. D.</v>
      </c>
      <c r="R51" s="17">
        <f t="shared" si="22"/>
        <v>0</v>
      </c>
      <c r="S51" s="16" t="str">
        <f t="shared" si="23"/>
        <v>N. D.</v>
      </c>
      <c r="T51" s="14"/>
      <c r="U51" s="15">
        <v>0</v>
      </c>
      <c r="V51" s="16" t="str">
        <f t="shared" si="35"/>
        <v>N. D.</v>
      </c>
      <c r="W51" s="17">
        <f t="shared" si="24"/>
        <v>0</v>
      </c>
      <c r="X51" s="16" t="str">
        <f t="shared" si="25"/>
        <v>N. D.</v>
      </c>
    </row>
    <row r="52" spans="1:24">
      <c r="A52" s="21" t="s">
        <v>38</v>
      </c>
      <c r="B52" s="14"/>
      <c r="C52" s="15">
        <v>0</v>
      </c>
      <c r="D52" s="16" t="str">
        <f t="shared" si="31"/>
        <v>N. D.</v>
      </c>
      <c r="E52" s="14"/>
      <c r="F52" s="15">
        <v>0</v>
      </c>
      <c r="G52" s="16" t="str">
        <f t="shared" si="32"/>
        <v>N. D.</v>
      </c>
      <c r="H52" s="17">
        <f t="shared" si="18"/>
        <v>0</v>
      </c>
      <c r="I52" s="16" t="str">
        <f t="shared" si="19"/>
        <v>N. D.</v>
      </c>
      <c r="J52" s="14"/>
      <c r="K52" s="15">
        <v>0</v>
      </c>
      <c r="L52" s="16" t="str">
        <f t="shared" si="33"/>
        <v>N. D.</v>
      </c>
      <c r="M52" s="17">
        <f t="shared" si="20"/>
        <v>0</v>
      </c>
      <c r="N52" s="16" t="str">
        <f t="shared" si="21"/>
        <v>N. D.</v>
      </c>
      <c r="O52" s="14"/>
      <c r="P52" s="15">
        <v>0</v>
      </c>
      <c r="Q52" s="16" t="str">
        <f t="shared" si="34"/>
        <v>N. D.</v>
      </c>
      <c r="R52" s="17">
        <f t="shared" si="22"/>
        <v>0</v>
      </c>
      <c r="S52" s="16" t="str">
        <f t="shared" si="23"/>
        <v>N. D.</v>
      </c>
      <c r="T52" s="14"/>
      <c r="U52" s="15">
        <v>0</v>
      </c>
      <c r="V52" s="16" t="str">
        <f t="shared" si="35"/>
        <v>N. D.</v>
      </c>
      <c r="W52" s="17">
        <f t="shared" si="24"/>
        <v>0</v>
      </c>
      <c r="X52" s="16" t="str">
        <f t="shared" si="25"/>
        <v>N. D.</v>
      </c>
    </row>
    <row r="53" spans="1:24">
      <c r="A53" s="21" t="s">
        <v>39</v>
      </c>
      <c r="B53" s="14"/>
      <c r="C53" s="15">
        <v>0</v>
      </c>
      <c r="D53" s="16" t="str">
        <f t="shared" si="31"/>
        <v>N. D.</v>
      </c>
      <c r="E53" s="14"/>
      <c r="F53" s="15">
        <v>0</v>
      </c>
      <c r="G53" s="16" t="str">
        <f t="shared" si="32"/>
        <v>N. D.</v>
      </c>
      <c r="H53" s="17">
        <f t="shared" si="18"/>
        <v>0</v>
      </c>
      <c r="I53" s="16" t="str">
        <f t="shared" si="19"/>
        <v>N. D.</v>
      </c>
      <c r="J53" s="14"/>
      <c r="K53" s="15">
        <v>0</v>
      </c>
      <c r="L53" s="16" t="str">
        <f t="shared" si="33"/>
        <v>N. D.</v>
      </c>
      <c r="M53" s="17">
        <f t="shared" si="20"/>
        <v>0</v>
      </c>
      <c r="N53" s="16" t="str">
        <f t="shared" si="21"/>
        <v>N. D.</v>
      </c>
      <c r="O53" s="14"/>
      <c r="P53" s="15">
        <v>0</v>
      </c>
      <c r="Q53" s="16" t="str">
        <f t="shared" si="34"/>
        <v>N. D.</v>
      </c>
      <c r="R53" s="17">
        <f t="shared" si="22"/>
        <v>0</v>
      </c>
      <c r="S53" s="16" t="str">
        <f t="shared" si="23"/>
        <v>N. D.</v>
      </c>
      <c r="T53" s="14"/>
      <c r="U53" s="15">
        <v>0</v>
      </c>
      <c r="V53" s="16" t="str">
        <f t="shared" si="35"/>
        <v>N. D.</v>
      </c>
      <c r="W53" s="17">
        <f t="shared" si="24"/>
        <v>0</v>
      </c>
      <c r="X53" s="16" t="str">
        <f t="shared" si="25"/>
        <v>N. D.</v>
      </c>
    </row>
    <row r="54" spans="1:24">
      <c r="A54" s="21" t="s">
        <v>40</v>
      </c>
      <c r="B54" s="14"/>
      <c r="C54" s="15">
        <v>0</v>
      </c>
      <c r="D54" s="16" t="str">
        <f t="shared" si="31"/>
        <v>N. D.</v>
      </c>
      <c r="E54" s="14"/>
      <c r="F54" s="15">
        <v>0</v>
      </c>
      <c r="G54" s="16" t="str">
        <f t="shared" si="32"/>
        <v>N. D.</v>
      </c>
      <c r="H54" s="17">
        <f t="shared" si="18"/>
        <v>0</v>
      </c>
      <c r="I54" s="16" t="str">
        <f t="shared" si="19"/>
        <v>N. D.</v>
      </c>
      <c r="J54" s="14"/>
      <c r="K54" s="15">
        <v>0</v>
      </c>
      <c r="L54" s="16" t="str">
        <f t="shared" si="33"/>
        <v>N. D.</v>
      </c>
      <c r="M54" s="17">
        <f t="shared" si="20"/>
        <v>0</v>
      </c>
      <c r="N54" s="16" t="str">
        <f t="shared" si="21"/>
        <v>N. D.</v>
      </c>
      <c r="O54" s="14"/>
      <c r="P54" s="15">
        <v>0</v>
      </c>
      <c r="Q54" s="16" t="str">
        <f t="shared" si="34"/>
        <v>N. D.</v>
      </c>
      <c r="R54" s="17">
        <f t="shared" si="22"/>
        <v>0</v>
      </c>
      <c r="S54" s="16" t="str">
        <f t="shared" si="23"/>
        <v>N. D.</v>
      </c>
      <c r="T54" s="14"/>
      <c r="U54" s="15">
        <v>0</v>
      </c>
      <c r="V54" s="16" t="str">
        <f t="shared" si="35"/>
        <v>N. D.</v>
      </c>
      <c r="W54" s="17">
        <f t="shared" si="24"/>
        <v>0</v>
      </c>
      <c r="X54" s="16" t="str">
        <f t="shared" si="25"/>
        <v>N. D.</v>
      </c>
    </row>
    <row r="55" spans="1:24" ht="6" customHeight="1">
      <c r="A55" s="8"/>
      <c r="B55" s="6"/>
      <c r="C55" s="8"/>
      <c r="D55" s="11"/>
      <c r="E55" s="6"/>
      <c r="F55" s="8"/>
      <c r="G55" s="11"/>
      <c r="H55" s="6"/>
      <c r="I55" s="11"/>
      <c r="J55" s="6"/>
      <c r="K55" s="8"/>
      <c r="L55" s="11"/>
      <c r="M55" s="6"/>
      <c r="N55" s="11"/>
      <c r="O55" s="6"/>
      <c r="P55" s="8"/>
      <c r="Q55" s="11"/>
      <c r="R55" s="6"/>
      <c r="S55" s="11"/>
      <c r="T55" s="6"/>
      <c r="U55" s="8"/>
      <c r="V55" s="11"/>
      <c r="W55" s="6"/>
      <c r="X55" s="11"/>
    </row>
    <row r="56" spans="1:24">
      <c r="A56" s="7" t="s">
        <v>43</v>
      </c>
      <c r="B56" s="6"/>
      <c r="C56" s="22">
        <f>+C35+C45</f>
        <v>1681687.5499999998</v>
      </c>
      <c r="D56" s="23">
        <f>+IF(ISERROR(C56/C106),"N. D.",C56/C106)</f>
        <v>4.7552027890703386E-3</v>
      </c>
      <c r="E56" s="6"/>
      <c r="F56" s="22">
        <f>+F35+F45</f>
        <v>1681687.5499999998</v>
      </c>
      <c r="G56" s="23">
        <f>+IF(ISERROR(F56/F106),"N. D.",F56/F106)</f>
        <v>4.7552027890703386E-3</v>
      </c>
      <c r="H56" s="24">
        <f>+$C56-F56</f>
        <v>0</v>
      </c>
      <c r="I56" s="23">
        <f>+IF(ISERROR(H56/F56),"N. D.",H56/F56)</f>
        <v>0</v>
      </c>
      <c r="J56" s="6"/>
      <c r="K56" s="22">
        <f>+K35+K45</f>
        <v>3132839.99</v>
      </c>
      <c r="L56" s="23">
        <f>+IF(ISERROR(K56/K106),"N. D.",K56/K106)</f>
        <v>9.6332172252292167E-3</v>
      </c>
      <c r="M56" s="24">
        <f>+$C56-K56</f>
        <v>-1451152.4400000004</v>
      </c>
      <c r="N56" s="23">
        <f>+IF(ISERROR(M56/K56),"N. D.",M56/K56)</f>
        <v>-0.46320668934004522</v>
      </c>
      <c r="O56" s="6"/>
      <c r="P56" s="22">
        <f>+P35+P45</f>
        <v>22645530.939999998</v>
      </c>
      <c r="Q56" s="23">
        <f>+IF(ISERROR(P56/P106),"N. D.",P56/P106)</f>
        <v>8.041048831245691E-2</v>
      </c>
      <c r="R56" s="24">
        <f>+$C56-P56</f>
        <v>-20963843.389999997</v>
      </c>
      <c r="S56" s="23">
        <f>+IF(ISERROR(R56/P56),"N. D.",R56/P56)</f>
        <v>-0.92573865658280741</v>
      </c>
      <c r="T56" s="6"/>
      <c r="U56" s="22">
        <f>+U35+U45</f>
        <v>695225.11</v>
      </c>
      <c r="V56" s="23">
        <f>+IF(ISERROR(U56/U106),"N. D.",U56/U106)</f>
        <v>2.5184327736916656E-3</v>
      </c>
      <c r="W56" s="24">
        <f>+$C56-U56</f>
        <v>986462.43999999983</v>
      </c>
      <c r="X56" s="23">
        <f>+IF(ISERROR(W56/U56),"N. D.",W56/U56)</f>
        <v>1.4189108330681552</v>
      </c>
    </row>
    <row r="57" spans="1:24" ht="6" customHeight="1">
      <c r="A57" s="8"/>
      <c r="B57" s="6"/>
      <c r="C57" s="8"/>
      <c r="D57" s="11"/>
      <c r="E57" s="6"/>
      <c r="F57" s="8"/>
      <c r="G57" s="11"/>
      <c r="H57" s="6"/>
      <c r="I57" s="11"/>
      <c r="J57" s="6"/>
      <c r="K57" s="8"/>
      <c r="L57" s="11"/>
      <c r="M57" s="6"/>
      <c r="N57" s="11"/>
      <c r="O57" s="6"/>
      <c r="P57" s="8"/>
      <c r="Q57" s="11"/>
      <c r="R57" s="6"/>
      <c r="S57" s="11"/>
      <c r="T57" s="6"/>
      <c r="U57" s="8"/>
      <c r="V57" s="11"/>
      <c r="W57" s="6"/>
      <c r="X57" s="11"/>
    </row>
    <row r="58" spans="1:24">
      <c r="A58" s="7" t="s">
        <v>44</v>
      </c>
      <c r="B58" s="6"/>
      <c r="C58" s="8"/>
      <c r="D58" s="11"/>
      <c r="E58" s="6"/>
      <c r="F58" s="8"/>
      <c r="G58" s="11"/>
      <c r="H58" s="6"/>
      <c r="I58" s="11"/>
      <c r="J58" s="6"/>
      <c r="K58" s="8"/>
      <c r="L58" s="11"/>
      <c r="M58" s="6"/>
      <c r="N58" s="11"/>
      <c r="O58" s="6"/>
      <c r="P58" s="8"/>
      <c r="Q58" s="11"/>
      <c r="R58" s="6"/>
      <c r="S58" s="11"/>
      <c r="T58" s="6"/>
      <c r="U58" s="8"/>
      <c r="V58" s="11"/>
      <c r="W58" s="6"/>
      <c r="X58" s="11"/>
    </row>
    <row r="59" spans="1:24" ht="6" customHeight="1">
      <c r="A59" s="8"/>
      <c r="B59" s="6"/>
      <c r="C59" s="8"/>
      <c r="D59" s="11"/>
      <c r="E59" s="6"/>
      <c r="F59" s="8"/>
      <c r="G59" s="11"/>
      <c r="H59" s="6"/>
      <c r="I59" s="11"/>
      <c r="J59" s="6"/>
      <c r="K59" s="8"/>
      <c r="L59" s="11"/>
      <c r="M59" s="6"/>
      <c r="N59" s="11"/>
      <c r="O59" s="6"/>
      <c r="P59" s="8"/>
      <c r="Q59" s="11"/>
      <c r="R59" s="6"/>
      <c r="S59" s="11"/>
      <c r="T59" s="6"/>
      <c r="U59" s="8"/>
      <c r="V59" s="11"/>
      <c r="W59" s="6"/>
      <c r="X59" s="11"/>
    </row>
    <row r="60" spans="1:24">
      <c r="A60" s="9" t="s">
        <v>21</v>
      </c>
      <c r="B60" s="6"/>
      <c r="C60" s="10">
        <f>+SUM(C61:C69)</f>
        <v>500220.48</v>
      </c>
      <c r="D60" s="11">
        <f>+IF(ISERROR(C60/C81),"N. D.",C60/C81)</f>
        <v>1</v>
      </c>
      <c r="E60" s="6"/>
      <c r="F60" s="10">
        <f>+SUM(F61:F69)</f>
        <v>500220.48</v>
      </c>
      <c r="G60" s="11">
        <f>+IF(ISERROR(F60/F81),"N. D.",F60/F81)</f>
        <v>1</v>
      </c>
      <c r="H60" s="12">
        <f t="shared" ref="H60:H79" si="36">+$C60-F60</f>
        <v>0</v>
      </c>
      <c r="I60" s="11">
        <f t="shared" ref="I60:I79" si="37">+IF(ISERROR(H60/F60),"N. D.",H60/F60)</f>
        <v>0</v>
      </c>
      <c r="J60" s="6"/>
      <c r="K60" s="10">
        <f>+SUM(K61:K69)</f>
        <v>1977481.94</v>
      </c>
      <c r="L60" s="11">
        <f>+IF(ISERROR(K60/K81),"N. D.",K60/K81)</f>
        <v>1</v>
      </c>
      <c r="M60" s="12">
        <f t="shared" ref="M60:M79" si="38">+$C60-K60</f>
        <v>-1477261.46</v>
      </c>
      <c r="N60" s="11">
        <f t="shared" ref="N60:N79" si="39">+IF(ISERROR(M60/K60),"N. D.",M60/K60)</f>
        <v>-0.74704169485360761</v>
      </c>
      <c r="O60" s="6"/>
      <c r="P60" s="10">
        <f>+SUM(P61:P69)</f>
        <v>4177978.4999999995</v>
      </c>
      <c r="Q60" s="11">
        <f>+IF(ISERROR(P60/P81),"N. D.",P60/P81)</f>
        <v>1</v>
      </c>
      <c r="R60" s="12">
        <f t="shared" ref="R60:R79" si="40">+$C60-P60</f>
        <v>-3677758.0199999996</v>
      </c>
      <c r="S60" s="11">
        <f t="shared" ref="S60:S79" si="41">+IF(ISERROR(R60/P60),"N. D.",R60/P60)</f>
        <v>-0.88027212681922606</v>
      </c>
      <c r="T60" s="6"/>
      <c r="U60" s="10">
        <f>+SUM(U61:U69)</f>
        <v>931241.73</v>
      </c>
      <c r="V60" s="11">
        <f>+IF(ISERROR(U60/U81),"N. D.",U60/U81)</f>
        <v>1</v>
      </c>
      <c r="W60" s="12">
        <f t="shared" ref="W60:W79" si="42">+$C60-U60</f>
        <v>-431021.25</v>
      </c>
      <c r="X60" s="11">
        <f t="shared" ref="X60:X79" si="43">+IF(ISERROR(W60/U60),"N. D.",W60/U60)</f>
        <v>-0.4628457210567658</v>
      </c>
    </row>
    <row r="61" spans="1:24">
      <c r="A61" s="13" t="s">
        <v>22</v>
      </c>
      <c r="B61" s="14"/>
      <c r="C61" s="15">
        <v>258698.59999999998</v>
      </c>
      <c r="D61" s="16">
        <f t="shared" ref="D61:D69" si="44">+IF(ISERROR(C61/C86),"N. D.",C61/C86)</f>
        <v>1.032344422419097E-3</v>
      </c>
      <c r="E61" s="14"/>
      <c r="F61" s="15">
        <v>258698.59999999998</v>
      </c>
      <c r="G61" s="16">
        <f t="shared" ref="G61:G69" si="45">+IF(ISERROR(F61/F86),"N. D.",F61/F86)</f>
        <v>1.032344422419097E-3</v>
      </c>
      <c r="H61" s="17">
        <f t="shared" si="36"/>
        <v>0</v>
      </c>
      <c r="I61" s="16">
        <f t="shared" si="37"/>
        <v>0</v>
      </c>
      <c r="J61" s="14"/>
      <c r="K61" s="15">
        <v>1724108.21</v>
      </c>
      <c r="L61" s="16">
        <f t="shared" ref="L61:L69" si="46">+IF(ISERROR(K61/K86),"N. D.",K61/K86)</f>
        <v>7.33162883276003E-3</v>
      </c>
      <c r="M61" s="17">
        <f t="shared" si="38"/>
        <v>-1465409.6099999999</v>
      </c>
      <c r="N61" s="16">
        <f t="shared" si="39"/>
        <v>-0.84995222544645266</v>
      </c>
      <c r="O61" s="14"/>
      <c r="P61" s="15">
        <v>3032144.09</v>
      </c>
      <c r="Q61" s="16">
        <f t="shared" ref="Q61:Q69" si="47">+IF(ISERROR(P61/P86),"N. D.",P61/P86)</f>
        <v>1.4940614371102928E-2</v>
      </c>
      <c r="R61" s="17">
        <f t="shared" si="40"/>
        <v>-2773445.4899999998</v>
      </c>
      <c r="S61" s="16">
        <f t="shared" si="41"/>
        <v>-0.91468129735219805</v>
      </c>
      <c r="T61" s="14"/>
      <c r="U61" s="15">
        <v>931241.73</v>
      </c>
      <c r="V61" s="16">
        <f t="shared" ref="V61:V69" si="48">+IF(ISERROR(U61/U86),"N. D.",U61/U86)</f>
        <v>4.708846786219135E-3</v>
      </c>
      <c r="W61" s="17">
        <f t="shared" si="42"/>
        <v>-672543.13</v>
      </c>
      <c r="X61" s="16">
        <f t="shared" si="43"/>
        <v>-0.72220037862779196</v>
      </c>
    </row>
    <row r="62" spans="1:24">
      <c r="A62" s="13" t="s">
        <v>23</v>
      </c>
      <c r="B62" s="14"/>
      <c r="C62" s="15">
        <v>0</v>
      </c>
      <c r="D62" s="16">
        <f t="shared" si="44"/>
        <v>0</v>
      </c>
      <c r="E62" s="14"/>
      <c r="F62" s="15">
        <v>0</v>
      </c>
      <c r="G62" s="16">
        <f t="shared" si="45"/>
        <v>0</v>
      </c>
      <c r="H62" s="17">
        <f t="shared" si="36"/>
        <v>0</v>
      </c>
      <c r="I62" s="16" t="str">
        <f t="shared" si="37"/>
        <v>N. D.</v>
      </c>
      <c r="J62" s="14"/>
      <c r="K62" s="15">
        <v>0</v>
      </c>
      <c r="L62" s="16">
        <f t="shared" si="46"/>
        <v>0</v>
      </c>
      <c r="M62" s="17">
        <f t="shared" si="38"/>
        <v>0</v>
      </c>
      <c r="N62" s="16" t="str">
        <f t="shared" si="39"/>
        <v>N. D.</v>
      </c>
      <c r="O62" s="14"/>
      <c r="P62" s="15">
        <v>833470.37</v>
      </c>
      <c r="Q62" s="16">
        <f t="shared" si="47"/>
        <v>8.5788065455815091E-2</v>
      </c>
      <c r="R62" s="17">
        <f t="shared" si="40"/>
        <v>-833470.37</v>
      </c>
      <c r="S62" s="16">
        <f t="shared" si="41"/>
        <v>-1</v>
      </c>
      <c r="T62" s="14"/>
      <c r="U62" s="15">
        <v>0</v>
      </c>
      <c r="V62" s="16">
        <f t="shared" si="48"/>
        <v>0</v>
      </c>
      <c r="W62" s="17">
        <f t="shared" si="42"/>
        <v>0</v>
      </c>
      <c r="X62" s="16" t="str">
        <f t="shared" si="43"/>
        <v>N. D.</v>
      </c>
    </row>
    <row r="63" spans="1:24">
      <c r="A63" s="13" t="s">
        <v>24</v>
      </c>
      <c r="B63" s="14"/>
      <c r="C63" s="15">
        <v>241521.88</v>
      </c>
      <c r="D63" s="16">
        <f t="shared" si="44"/>
        <v>7.4099455869552746E-3</v>
      </c>
      <c r="E63" s="14"/>
      <c r="F63" s="15">
        <v>241521.88</v>
      </c>
      <c r="G63" s="16">
        <f t="shared" si="45"/>
        <v>7.4099455869552746E-3</v>
      </c>
      <c r="H63" s="17">
        <f t="shared" si="36"/>
        <v>0</v>
      </c>
      <c r="I63" s="16">
        <f t="shared" si="37"/>
        <v>0</v>
      </c>
      <c r="J63" s="14"/>
      <c r="K63" s="15">
        <v>252635.65000000002</v>
      </c>
      <c r="L63" s="16">
        <f t="shared" si="46"/>
        <v>8.4584410898044231E-3</v>
      </c>
      <c r="M63" s="17">
        <f t="shared" si="38"/>
        <v>-11113.770000000019</v>
      </c>
      <c r="N63" s="16">
        <f t="shared" si="39"/>
        <v>-4.3991297348573002E-2</v>
      </c>
      <c r="O63" s="14"/>
      <c r="P63" s="15">
        <v>271752.71999999997</v>
      </c>
      <c r="Q63" s="16">
        <f t="shared" si="47"/>
        <v>9.6479498171608419E-3</v>
      </c>
      <c r="R63" s="17">
        <f t="shared" si="40"/>
        <v>-30230.839999999967</v>
      </c>
      <c r="S63" s="16">
        <f t="shared" si="41"/>
        <v>-0.1112439279356614</v>
      </c>
      <c r="T63" s="14"/>
      <c r="U63" s="15">
        <v>0</v>
      </c>
      <c r="V63" s="16">
        <f t="shared" si="48"/>
        <v>0</v>
      </c>
      <c r="W63" s="17">
        <f t="shared" si="42"/>
        <v>241521.88</v>
      </c>
      <c r="X63" s="16" t="str">
        <f t="shared" si="43"/>
        <v>N. D.</v>
      </c>
    </row>
    <row r="64" spans="1:24">
      <c r="A64" s="13" t="s">
        <v>25</v>
      </c>
      <c r="B64" s="14"/>
      <c r="C64" s="15">
        <v>0</v>
      </c>
      <c r="D64" s="16">
        <f t="shared" si="44"/>
        <v>0</v>
      </c>
      <c r="E64" s="14"/>
      <c r="F64" s="15">
        <v>0</v>
      </c>
      <c r="G64" s="16">
        <f t="shared" si="45"/>
        <v>0</v>
      </c>
      <c r="H64" s="17">
        <f t="shared" si="36"/>
        <v>0</v>
      </c>
      <c r="I64" s="16" t="str">
        <f t="shared" si="37"/>
        <v>N. D.</v>
      </c>
      <c r="J64" s="14"/>
      <c r="K64" s="15">
        <v>182.52</v>
      </c>
      <c r="L64" s="16">
        <f t="shared" si="46"/>
        <v>2.5196603080446245E-4</v>
      </c>
      <c r="M64" s="17">
        <f t="shared" si="38"/>
        <v>-182.52</v>
      </c>
      <c r="N64" s="16">
        <f t="shared" si="39"/>
        <v>-1</v>
      </c>
      <c r="O64" s="14"/>
      <c r="P64" s="15">
        <v>40611.32</v>
      </c>
      <c r="Q64" s="16">
        <f t="shared" si="47"/>
        <v>5.1231650982734557E-2</v>
      </c>
      <c r="R64" s="17">
        <f t="shared" si="40"/>
        <v>-40611.32</v>
      </c>
      <c r="S64" s="16">
        <f t="shared" si="41"/>
        <v>-1</v>
      </c>
      <c r="T64" s="14"/>
      <c r="U64" s="15">
        <v>0</v>
      </c>
      <c r="V64" s="16">
        <f t="shared" si="48"/>
        <v>0</v>
      </c>
      <c r="W64" s="17">
        <f t="shared" si="42"/>
        <v>0</v>
      </c>
      <c r="X64" s="16" t="str">
        <f t="shared" si="43"/>
        <v>N. D.</v>
      </c>
    </row>
    <row r="65" spans="1:24">
      <c r="A65" s="13" t="s">
        <v>26</v>
      </c>
      <c r="B65" s="14"/>
      <c r="C65" s="15">
        <v>0</v>
      </c>
      <c r="D65" s="16">
        <f t="shared" si="44"/>
        <v>0</v>
      </c>
      <c r="E65" s="14"/>
      <c r="F65" s="15">
        <v>0</v>
      </c>
      <c r="G65" s="16">
        <f t="shared" si="45"/>
        <v>0</v>
      </c>
      <c r="H65" s="17">
        <f t="shared" si="36"/>
        <v>0</v>
      </c>
      <c r="I65" s="16" t="str">
        <f t="shared" si="37"/>
        <v>N. D.</v>
      </c>
      <c r="J65" s="14"/>
      <c r="K65" s="15">
        <v>555.55999999999995</v>
      </c>
      <c r="L65" s="16">
        <f t="shared" si="46"/>
        <v>1.3002198374142732E-5</v>
      </c>
      <c r="M65" s="17">
        <f t="shared" si="38"/>
        <v>-555.55999999999995</v>
      </c>
      <c r="N65" s="16">
        <f t="shared" si="39"/>
        <v>-1</v>
      </c>
      <c r="O65" s="14"/>
      <c r="P65" s="15">
        <v>0</v>
      </c>
      <c r="Q65" s="16">
        <f t="shared" si="47"/>
        <v>0</v>
      </c>
      <c r="R65" s="17">
        <f t="shared" si="40"/>
        <v>0</v>
      </c>
      <c r="S65" s="16" t="str">
        <f t="shared" si="41"/>
        <v>N. D.</v>
      </c>
      <c r="T65" s="14"/>
      <c r="U65" s="15">
        <v>0</v>
      </c>
      <c r="V65" s="16">
        <f t="shared" si="48"/>
        <v>0</v>
      </c>
      <c r="W65" s="17">
        <f t="shared" si="42"/>
        <v>0</v>
      </c>
      <c r="X65" s="16" t="str">
        <f t="shared" si="43"/>
        <v>N. D.</v>
      </c>
    </row>
    <row r="66" spans="1:24">
      <c r="A66" s="13" t="s">
        <v>27</v>
      </c>
      <c r="B66" s="14"/>
      <c r="C66" s="15">
        <v>0</v>
      </c>
      <c r="D66" s="16" t="str">
        <f t="shared" si="44"/>
        <v>N. D.</v>
      </c>
      <c r="E66" s="14"/>
      <c r="F66" s="15">
        <v>0</v>
      </c>
      <c r="G66" s="16" t="str">
        <f t="shared" si="45"/>
        <v>N. D.</v>
      </c>
      <c r="H66" s="17">
        <f t="shared" si="36"/>
        <v>0</v>
      </c>
      <c r="I66" s="16" t="str">
        <f t="shared" si="37"/>
        <v>N. D.</v>
      </c>
      <c r="J66" s="14"/>
      <c r="K66" s="15">
        <v>0</v>
      </c>
      <c r="L66" s="16" t="str">
        <f t="shared" si="46"/>
        <v>N. D.</v>
      </c>
      <c r="M66" s="17">
        <f t="shared" si="38"/>
        <v>0</v>
      </c>
      <c r="N66" s="16" t="str">
        <f t="shared" si="39"/>
        <v>N. D.</v>
      </c>
      <c r="O66" s="14"/>
      <c r="P66" s="15">
        <v>0</v>
      </c>
      <c r="Q66" s="16" t="str">
        <f t="shared" si="47"/>
        <v>N. D.</v>
      </c>
      <c r="R66" s="17">
        <f t="shared" si="40"/>
        <v>0</v>
      </c>
      <c r="S66" s="16" t="str">
        <f t="shared" si="41"/>
        <v>N. D.</v>
      </c>
      <c r="T66" s="14"/>
      <c r="U66" s="15">
        <v>0</v>
      </c>
      <c r="V66" s="16" t="str">
        <f t="shared" si="48"/>
        <v>N. D.</v>
      </c>
      <c r="W66" s="17">
        <f t="shared" si="42"/>
        <v>0</v>
      </c>
      <c r="X66" s="16" t="str">
        <f t="shared" si="43"/>
        <v>N. D.</v>
      </c>
    </row>
    <row r="67" spans="1:24">
      <c r="A67" s="13" t="s">
        <v>28</v>
      </c>
      <c r="B67" s="14"/>
      <c r="C67" s="15">
        <v>0</v>
      </c>
      <c r="D67" s="16">
        <f t="shared" si="44"/>
        <v>0</v>
      </c>
      <c r="E67" s="14"/>
      <c r="F67" s="15">
        <v>0</v>
      </c>
      <c r="G67" s="16">
        <f t="shared" si="45"/>
        <v>0</v>
      </c>
      <c r="H67" s="17">
        <f t="shared" si="36"/>
        <v>0</v>
      </c>
      <c r="I67" s="16" t="str">
        <f t="shared" si="37"/>
        <v>N. D.</v>
      </c>
      <c r="J67" s="14"/>
      <c r="K67" s="15">
        <v>0</v>
      </c>
      <c r="L67" s="16">
        <f t="shared" si="46"/>
        <v>0</v>
      </c>
      <c r="M67" s="17">
        <f t="shared" si="38"/>
        <v>0</v>
      </c>
      <c r="N67" s="16" t="str">
        <f t="shared" si="39"/>
        <v>N. D.</v>
      </c>
      <c r="O67" s="14"/>
      <c r="P67" s="15">
        <v>0</v>
      </c>
      <c r="Q67" s="16">
        <f t="shared" si="47"/>
        <v>0</v>
      </c>
      <c r="R67" s="17">
        <f t="shared" si="40"/>
        <v>0</v>
      </c>
      <c r="S67" s="16" t="str">
        <f t="shared" si="41"/>
        <v>N. D.</v>
      </c>
      <c r="T67" s="14"/>
      <c r="U67" s="15">
        <v>0</v>
      </c>
      <c r="V67" s="16" t="str">
        <f t="shared" si="48"/>
        <v>N. D.</v>
      </c>
      <c r="W67" s="17">
        <f t="shared" si="42"/>
        <v>0</v>
      </c>
      <c r="X67" s="16" t="str">
        <f t="shared" si="43"/>
        <v>N. D.</v>
      </c>
    </row>
    <row r="68" spans="1:24">
      <c r="A68" s="13" t="s">
        <v>29</v>
      </c>
      <c r="B68" s="14"/>
      <c r="C68" s="15">
        <v>0</v>
      </c>
      <c r="D68" s="16">
        <f t="shared" si="44"/>
        <v>0</v>
      </c>
      <c r="E68" s="14"/>
      <c r="F68" s="15">
        <v>0</v>
      </c>
      <c r="G68" s="16">
        <f t="shared" si="45"/>
        <v>0</v>
      </c>
      <c r="H68" s="17">
        <f t="shared" si="36"/>
        <v>0</v>
      </c>
      <c r="I68" s="16" t="str">
        <f t="shared" si="37"/>
        <v>N. D.</v>
      </c>
      <c r="J68" s="14"/>
      <c r="K68" s="15">
        <v>0</v>
      </c>
      <c r="L68" s="16">
        <f t="shared" si="46"/>
        <v>0</v>
      </c>
      <c r="M68" s="17">
        <f t="shared" si="38"/>
        <v>0</v>
      </c>
      <c r="N68" s="16" t="str">
        <f t="shared" si="39"/>
        <v>N. D.</v>
      </c>
      <c r="O68" s="14"/>
      <c r="P68" s="15">
        <v>0</v>
      </c>
      <c r="Q68" s="16">
        <f t="shared" si="47"/>
        <v>0</v>
      </c>
      <c r="R68" s="17">
        <f t="shared" si="40"/>
        <v>0</v>
      </c>
      <c r="S68" s="16" t="str">
        <f t="shared" si="41"/>
        <v>N. D.</v>
      </c>
      <c r="T68" s="14"/>
      <c r="U68" s="15">
        <v>0</v>
      </c>
      <c r="V68" s="16">
        <f t="shared" si="48"/>
        <v>0</v>
      </c>
      <c r="W68" s="17">
        <f t="shared" si="42"/>
        <v>0</v>
      </c>
      <c r="X68" s="16" t="str">
        <f t="shared" si="43"/>
        <v>N. D.</v>
      </c>
    </row>
    <row r="69" spans="1:24">
      <c r="A69" s="18" t="s">
        <v>30</v>
      </c>
      <c r="B69" s="14"/>
      <c r="C69" s="15">
        <v>0</v>
      </c>
      <c r="D69" s="16" t="str">
        <f t="shared" si="44"/>
        <v>N. D.</v>
      </c>
      <c r="E69" s="14"/>
      <c r="F69" s="15">
        <v>0</v>
      </c>
      <c r="G69" s="16" t="str">
        <f t="shared" si="45"/>
        <v>N. D.</v>
      </c>
      <c r="H69" s="17">
        <f t="shared" si="36"/>
        <v>0</v>
      </c>
      <c r="I69" s="16" t="str">
        <f t="shared" si="37"/>
        <v>N. D.</v>
      </c>
      <c r="J69" s="14"/>
      <c r="K69" s="15">
        <v>0</v>
      </c>
      <c r="L69" s="16" t="str">
        <f t="shared" si="46"/>
        <v>N. D.</v>
      </c>
      <c r="M69" s="17">
        <f t="shared" si="38"/>
        <v>0</v>
      </c>
      <c r="N69" s="16" t="str">
        <f t="shared" si="39"/>
        <v>N. D.</v>
      </c>
      <c r="O69" s="14"/>
      <c r="P69" s="15">
        <v>0</v>
      </c>
      <c r="Q69" s="16" t="str">
        <f t="shared" si="47"/>
        <v>N. D.</v>
      </c>
      <c r="R69" s="17">
        <f t="shared" si="40"/>
        <v>0</v>
      </c>
      <c r="S69" s="16" t="str">
        <f t="shared" si="41"/>
        <v>N. D.</v>
      </c>
      <c r="T69" s="14"/>
      <c r="U69" s="15">
        <v>0</v>
      </c>
      <c r="V69" s="16">
        <f t="shared" si="48"/>
        <v>0</v>
      </c>
      <c r="W69" s="17">
        <f t="shared" si="42"/>
        <v>0</v>
      </c>
      <c r="X69" s="16" t="str">
        <f t="shared" si="43"/>
        <v>N. D.</v>
      </c>
    </row>
    <row r="70" spans="1:24">
      <c r="A70" s="19" t="s">
        <v>31</v>
      </c>
      <c r="B70" s="6"/>
      <c r="C70" s="20">
        <f>+SUM(C71:C79)</f>
        <v>0</v>
      </c>
      <c r="D70" s="11">
        <f>+IF(ISERROR(C70/C81),"N. D.",C70/C81)</f>
        <v>0</v>
      </c>
      <c r="E70" s="14"/>
      <c r="F70" s="20">
        <f>+SUM(F71:F79)</f>
        <v>0</v>
      </c>
      <c r="G70" s="11">
        <f>+IF(ISERROR(F70/F81),"N. D.",F70/F81)</f>
        <v>0</v>
      </c>
      <c r="H70" s="12">
        <f t="shared" si="36"/>
        <v>0</v>
      </c>
      <c r="I70" s="11" t="str">
        <f t="shared" si="37"/>
        <v>N. D.</v>
      </c>
      <c r="J70" s="6"/>
      <c r="K70" s="20">
        <f>+SUM(K71:K79)</f>
        <v>0</v>
      </c>
      <c r="L70" s="11">
        <f>+IF(ISERROR(K70/K81),"N. D.",K70/K81)</f>
        <v>0</v>
      </c>
      <c r="M70" s="12">
        <f t="shared" si="38"/>
        <v>0</v>
      </c>
      <c r="N70" s="11" t="str">
        <f t="shared" si="39"/>
        <v>N. D.</v>
      </c>
      <c r="O70" s="6"/>
      <c r="P70" s="20">
        <f>+SUM(P71:P79)</f>
        <v>0</v>
      </c>
      <c r="Q70" s="11">
        <f>+IF(ISERROR(P70/P81),"N. D.",P70/P81)</f>
        <v>0</v>
      </c>
      <c r="R70" s="12">
        <f t="shared" si="40"/>
        <v>0</v>
      </c>
      <c r="S70" s="11" t="str">
        <f t="shared" si="41"/>
        <v>N. D.</v>
      </c>
      <c r="T70" s="6"/>
      <c r="U70" s="20">
        <f>+SUM(U71:U79)</f>
        <v>0</v>
      </c>
      <c r="V70" s="11">
        <f>+IF(ISERROR(U70/U81),"N. D.",U70/U81)</f>
        <v>0</v>
      </c>
      <c r="W70" s="12">
        <f t="shared" si="42"/>
        <v>0</v>
      </c>
      <c r="X70" s="11" t="str">
        <f t="shared" si="43"/>
        <v>N. D.</v>
      </c>
    </row>
    <row r="71" spans="1:24">
      <c r="A71" s="21" t="s">
        <v>32</v>
      </c>
      <c r="B71" s="14"/>
      <c r="C71" s="15">
        <v>0</v>
      </c>
      <c r="D71" s="16" t="str">
        <f t="shared" ref="D71:D79" si="49">+IF(ISERROR(C71/C96),"N. D.",C71/C96)</f>
        <v>N. D.</v>
      </c>
      <c r="E71" s="14"/>
      <c r="F71" s="15">
        <v>0</v>
      </c>
      <c r="G71" s="16" t="str">
        <f t="shared" ref="G71:G79" si="50">+IF(ISERROR(F71/F96),"N. D.",F71/F96)</f>
        <v>N. D.</v>
      </c>
      <c r="H71" s="17">
        <f t="shared" si="36"/>
        <v>0</v>
      </c>
      <c r="I71" s="16" t="str">
        <f t="shared" si="37"/>
        <v>N. D.</v>
      </c>
      <c r="J71" s="14"/>
      <c r="K71" s="15">
        <v>0</v>
      </c>
      <c r="L71" s="16" t="str">
        <f t="shared" ref="L71:L79" si="51">+IF(ISERROR(K71/K96),"N. D.",K71/K96)</f>
        <v>N. D.</v>
      </c>
      <c r="M71" s="17">
        <f t="shared" si="38"/>
        <v>0</v>
      </c>
      <c r="N71" s="16" t="str">
        <f t="shared" si="39"/>
        <v>N. D.</v>
      </c>
      <c r="O71" s="14"/>
      <c r="P71" s="15">
        <v>0</v>
      </c>
      <c r="Q71" s="16" t="str">
        <f t="shared" ref="Q71:Q79" si="52">+IF(ISERROR(P71/P96),"N. D.",P71/P96)</f>
        <v>N. D.</v>
      </c>
      <c r="R71" s="17">
        <f t="shared" si="40"/>
        <v>0</v>
      </c>
      <c r="S71" s="16" t="str">
        <f t="shared" si="41"/>
        <v>N. D.</v>
      </c>
      <c r="T71" s="14"/>
      <c r="U71" s="15">
        <v>0</v>
      </c>
      <c r="V71" s="16" t="str">
        <f t="shared" ref="V71:V79" si="53">+IF(ISERROR(U71/U96),"N. D.",U71/U96)</f>
        <v>N. D.</v>
      </c>
      <c r="W71" s="17">
        <f t="shared" si="42"/>
        <v>0</v>
      </c>
      <c r="X71" s="16" t="str">
        <f t="shared" si="43"/>
        <v>N. D.</v>
      </c>
    </row>
    <row r="72" spans="1:24">
      <c r="A72" s="21" t="s">
        <v>33</v>
      </c>
      <c r="B72" s="14"/>
      <c r="C72" s="15">
        <v>0</v>
      </c>
      <c r="D72" s="16" t="str">
        <f t="shared" si="49"/>
        <v>N. D.</v>
      </c>
      <c r="E72" s="14"/>
      <c r="F72" s="15">
        <v>0</v>
      </c>
      <c r="G72" s="16" t="str">
        <f t="shared" si="50"/>
        <v>N. D.</v>
      </c>
      <c r="H72" s="17">
        <f t="shared" si="36"/>
        <v>0</v>
      </c>
      <c r="I72" s="16" t="str">
        <f t="shared" si="37"/>
        <v>N. D.</v>
      </c>
      <c r="J72" s="14"/>
      <c r="K72" s="15">
        <v>0</v>
      </c>
      <c r="L72" s="16" t="str">
        <f t="shared" si="51"/>
        <v>N. D.</v>
      </c>
      <c r="M72" s="17">
        <f t="shared" si="38"/>
        <v>0</v>
      </c>
      <c r="N72" s="16" t="str">
        <f t="shared" si="39"/>
        <v>N. D.</v>
      </c>
      <c r="O72" s="14"/>
      <c r="P72" s="15">
        <v>0</v>
      </c>
      <c r="Q72" s="16" t="str">
        <f t="shared" si="52"/>
        <v>N. D.</v>
      </c>
      <c r="R72" s="17">
        <f t="shared" si="40"/>
        <v>0</v>
      </c>
      <c r="S72" s="16" t="str">
        <f t="shared" si="41"/>
        <v>N. D.</v>
      </c>
      <c r="T72" s="14"/>
      <c r="U72" s="15">
        <v>0</v>
      </c>
      <c r="V72" s="16" t="str">
        <f t="shared" si="53"/>
        <v>N. D.</v>
      </c>
      <c r="W72" s="17">
        <f t="shared" si="42"/>
        <v>0</v>
      </c>
      <c r="X72" s="16" t="str">
        <f t="shared" si="43"/>
        <v>N. D.</v>
      </c>
    </row>
    <row r="73" spans="1:24">
      <c r="A73" s="21" t="s">
        <v>34</v>
      </c>
      <c r="B73" s="14"/>
      <c r="C73" s="15">
        <v>0</v>
      </c>
      <c r="D73" s="16" t="str">
        <f t="shared" si="49"/>
        <v>N. D.</v>
      </c>
      <c r="E73" s="14"/>
      <c r="F73" s="15">
        <v>0</v>
      </c>
      <c r="G73" s="16" t="str">
        <f t="shared" si="50"/>
        <v>N. D.</v>
      </c>
      <c r="H73" s="17">
        <f t="shared" si="36"/>
        <v>0</v>
      </c>
      <c r="I73" s="16" t="str">
        <f t="shared" si="37"/>
        <v>N. D.</v>
      </c>
      <c r="J73" s="14"/>
      <c r="K73" s="15">
        <v>0</v>
      </c>
      <c r="L73" s="16" t="str">
        <f t="shared" si="51"/>
        <v>N. D.</v>
      </c>
      <c r="M73" s="17">
        <f t="shared" si="38"/>
        <v>0</v>
      </c>
      <c r="N73" s="16" t="str">
        <f t="shared" si="39"/>
        <v>N. D.</v>
      </c>
      <c r="O73" s="14"/>
      <c r="P73" s="15">
        <v>0</v>
      </c>
      <c r="Q73" s="16" t="str">
        <f t="shared" si="52"/>
        <v>N. D.</v>
      </c>
      <c r="R73" s="17">
        <f t="shared" si="40"/>
        <v>0</v>
      </c>
      <c r="S73" s="16" t="str">
        <f t="shared" si="41"/>
        <v>N. D.</v>
      </c>
      <c r="T73" s="14"/>
      <c r="U73" s="15">
        <v>0</v>
      </c>
      <c r="V73" s="16" t="str">
        <f t="shared" si="53"/>
        <v>N. D.</v>
      </c>
      <c r="W73" s="17">
        <f t="shared" si="42"/>
        <v>0</v>
      </c>
      <c r="X73" s="16" t="str">
        <f t="shared" si="43"/>
        <v>N. D.</v>
      </c>
    </row>
    <row r="74" spans="1:24">
      <c r="A74" s="21" t="s">
        <v>35</v>
      </c>
      <c r="B74" s="14"/>
      <c r="C74" s="15">
        <v>0</v>
      </c>
      <c r="D74" s="16" t="str">
        <f t="shared" si="49"/>
        <v>N. D.</v>
      </c>
      <c r="E74" s="14"/>
      <c r="F74" s="15">
        <v>0</v>
      </c>
      <c r="G74" s="16" t="str">
        <f t="shared" si="50"/>
        <v>N. D.</v>
      </c>
      <c r="H74" s="17">
        <f t="shared" si="36"/>
        <v>0</v>
      </c>
      <c r="I74" s="16" t="str">
        <f t="shared" si="37"/>
        <v>N. D.</v>
      </c>
      <c r="J74" s="14"/>
      <c r="K74" s="15">
        <v>0</v>
      </c>
      <c r="L74" s="16" t="str">
        <f t="shared" si="51"/>
        <v>N. D.</v>
      </c>
      <c r="M74" s="17">
        <f t="shared" si="38"/>
        <v>0</v>
      </c>
      <c r="N74" s="16" t="str">
        <f t="shared" si="39"/>
        <v>N. D.</v>
      </c>
      <c r="O74" s="14"/>
      <c r="P74" s="15">
        <v>0</v>
      </c>
      <c r="Q74" s="16" t="str">
        <f t="shared" si="52"/>
        <v>N. D.</v>
      </c>
      <c r="R74" s="17">
        <f t="shared" si="40"/>
        <v>0</v>
      </c>
      <c r="S74" s="16" t="str">
        <f t="shared" si="41"/>
        <v>N. D.</v>
      </c>
      <c r="T74" s="14"/>
      <c r="U74" s="15">
        <v>0</v>
      </c>
      <c r="V74" s="16" t="str">
        <f t="shared" si="53"/>
        <v>N. D.</v>
      </c>
      <c r="W74" s="17">
        <f t="shared" si="42"/>
        <v>0</v>
      </c>
      <c r="X74" s="16" t="str">
        <f t="shared" si="43"/>
        <v>N. D.</v>
      </c>
    </row>
    <row r="75" spans="1:24">
      <c r="A75" s="21" t="s">
        <v>36</v>
      </c>
      <c r="B75" s="14"/>
      <c r="C75" s="15">
        <v>0</v>
      </c>
      <c r="D75" s="16" t="str">
        <f t="shared" si="49"/>
        <v>N. D.</v>
      </c>
      <c r="E75" s="14"/>
      <c r="F75" s="15">
        <v>0</v>
      </c>
      <c r="G75" s="16" t="str">
        <f t="shared" si="50"/>
        <v>N. D.</v>
      </c>
      <c r="H75" s="17">
        <f t="shared" si="36"/>
        <v>0</v>
      </c>
      <c r="I75" s="16" t="str">
        <f t="shared" si="37"/>
        <v>N. D.</v>
      </c>
      <c r="J75" s="14"/>
      <c r="K75" s="15">
        <v>0</v>
      </c>
      <c r="L75" s="16" t="str">
        <f t="shared" si="51"/>
        <v>N. D.</v>
      </c>
      <c r="M75" s="17">
        <f t="shared" si="38"/>
        <v>0</v>
      </c>
      <c r="N75" s="16" t="str">
        <f t="shared" si="39"/>
        <v>N. D.</v>
      </c>
      <c r="O75" s="14"/>
      <c r="P75" s="15">
        <v>0</v>
      </c>
      <c r="Q75" s="16" t="str">
        <f t="shared" si="52"/>
        <v>N. D.</v>
      </c>
      <c r="R75" s="17">
        <f t="shared" si="40"/>
        <v>0</v>
      </c>
      <c r="S75" s="16" t="str">
        <f t="shared" si="41"/>
        <v>N. D.</v>
      </c>
      <c r="T75" s="14"/>
      <c r="U75" s="15">
        <v>0</v>
      </c>
      <c r="V75" s="16" t="str">
        <f t="shared" si="53"/>
        <v>N. D.</v>
      </c>
      <c r="W75" s="17">
        <f t="shared" si="42"/>
        <v>0</v>
      </c>
      <c r="X75" s="16" t="str">
        <f t="shared" si="43"/>
        <v>N. D.</v>
      </c>
    </row>
    <row r="76" spans="1:24">
      <c r="A76" s="21" t="s">
        <v>37</v>
      </c>
      <c r="B76" s="14"/>
      <c r="C76" s="15">
        <v>0</v>
      </c>
      <c r="D76" s="16" t="str">
        <f t="shared" si="49"/>
        <v>N. D.</v>
      </c>
      <c r="E76" s="14"/>
      <c r="F76" s="15">
        <v>0</v>
      </c>
      <c r="G76" s="16" t="str">
        <f t="shared" si="50"/>
        <v>N. D.</v>
      </c>
      <c r="H76" s="17">
        <f t="shared" si="36"/>
        <v>0</v>
      </c>
      <c r="I76" s="16" t="str">
        <f t="shared" si="37"/>
        <v>N. D.</v>
      </c>
      <c r="J76" s="14"/>
      <c r="K76" s="15">
        <v>0</v>
      </c>
      <c r="L76" s="16" t="str">
        <f t="shared" si="51"/>
        <v>N. D.</v>
      </c>
      <c r="M76" s="17">
        <f t="shared" si="38"/>
        <v>0</v>
      </c>
      <c r="N76" s="16" t="str">
        <f t="shared" si="39"/>
        <v>N. D.</v>
      </c>
      <c r="O76" s="14"/>
      <c r="P76" s="15">
        <v>0</v>
      </c>
      <c r="Q76" s="16" t="str">
        <f t="shared" si="52"/>
        <v>N. D.</v>
      </c>
      <c r="R76" s="17">
        <f t="shared" si="40"/>
        <v>0</v>
      </c>
      <c r="S76" s="16" t="str">
        <f t="shared" si="41"/>
        <v>N. D.</v>
      </c>
      <c r="T76" s="14"/>
      <c r="U76" s="15">
        <v>0</v>
      </c>
      <c r="V76" s="16" t="str">
        <f t="shared" si="53"/>
        <v>N. D.</v>
      </c>
      <c r="W76" s="17">
        <f t="shared" si="42"/>
        <v>0</v>
      </c>
      <c r="X76" s="16" t="str">
        <f t="shared" si="43"/>
        <v>N. D.</v>
      </c>
    </row>
    <row r="77" spans="1:24">
      <c r="A77" s="21" t="s">
        <v>38</v>
      </c>
      <c r="B77" s="14"/>
      <c r="C77" s="15">
        <v>0</v>
      </c>
      <c r="D77" s="16" t="str">
        <f t="shared" si="49"/>
        <v>N. D.</v>
      </c>
      <c r="E77" s="14"/>
      <c r="F77" s="15">
        <v>0</v>
      </c>
      <c r="G77" s="16" t="str">
        <f t="shared" si="50"/>
        <v>N. D.</v>
      </c>
      <c r="H77" s="17">
        <f t="shared" si="36"/>
        <v>0</v>
      </c>
      <c r="I77" s="16" t="str">
        <f t="shared" si="37"/>
        <v>N. D.</v>
      </c>
      <c r="J77" s="14"/>
      <c r="K77" s="15">
        <v>0</v>
      </c>
      <c r="L77" s="16" t="str">
        <f t="shared" si="51"/>
        <v>N. D.</v>
      </c>
      <c r="M77" s="17">
        <f t="shared" si="38"/>
        <v>0</v>
      </c>
      <c r="N77" s="16" t="str">
        <f t="shared" si="39"/>
        <v>N. D.</v>
      </c>
      <c r="O77" s="14"/>
      <c r="P77" s="15">
        <v>0</v>
      </c>
      <c r="Q77" s="16" t="str">
        <f t="shared" si="52"/>
        <v>N. D.</v>
      </c>
      <c r="R77" s="17">
        <f t="shared" si="40"/>
        <v>0</v>
      </c>
      <c r="S77" s="16" t="str">
        <f t="shared" si="41"/>
        <v>N. D.</v>
      </c>
      <c r="T77" s="14"/>
      <c r="U77" s="15">
        <v>0</v>
      </c>
      <c r="V77" s="16" t="str">
        <f t="shared" si="53"/>
        <v>N. D.</v>
      </c>
      <c r="W77" s="17">
        <f t="shared" si="42"/>
        <v>0</v>
      </c>
      <c r="X77" s="16" t="str">
        <f t="shared" si="43"/>
        <v>N. D.</v>
      </c>
    </row>
    <row r="78" spans="1:24">
      <c r="A78" s="21" t="s">
        <v>39</v>
      </c>
      <c r="B78" s="14"/>
      <c r="C78" s="15">
        <v>0</v>
      </c>
      <c r="D78" s="16" t="str">
        <f t="shared" si="49"/>
        <v>N. D.</v>
      </c>
      <c r="E78" s="14"/>
      <c r="F78" s="15">
        <v>0</v>
      </c>
      <c r="G78" s="16" t="str">
        <f t="shared" si="50"/>
        <v>N. D.</v>
      </c>
      <c r="H78" s="17">
        <f t="shared" si="36"/>
        <v>0</v>
      </c>
      <c r="I78" s="16" t="str">
        <f t="shared" si="37"/>
        <v>N. D.</v>
      </c>
      <c r="J78" s="14"/>
      <c r="K78" s="15">
        <v>0</v>
      </c>
      <c r="L78" s="16" t="str">
        <f t="shared" si="51"/>
        <v>N. D.</v>
      </c>
      <c r="M78" s="17">
        <f t="shared" si="38"/>
        <v>0</v>
      </c>
      <c r="N78" s="16" t="str">
        <f t="shared" si="39"/>
        <v>N. D.</v>
      </c>
      <c r="O78" s="14"/>
      <c r="P78" s="15">
        <v>0</v>
      </c>
      <c r="Q78" s="16" t="str">
        <f t="shared" si="52"/>
        <v>N. D.</v>
      </c>
      <c r="R78" s="17">
        <f t="shared" si="40"/>
        <v>0</v>
      </c>
      <c r="S78" s="16" t="str">
        <f t="shared" si="41"/>
        <v>N. D.</v>
      </c>
      <c r="T78" s="14"/>
      <c r="U78" s="15">
        <v>0</v>
      </c>
      <c r="V78" s="16" t="str">
        <f t="shared" si="53"/>
        <v>N. D.</v>
      </c>
      <c r="W78" s="17">
        <f t="shared" si="42"/>
        <v>0</v>
      </c>
      <c r="X78" s="16" t="str">
        <f t="shared" si="43"/>
        <v>N. D.</v>
      </c>
    </row>
    <row r="79" spans="1:24">
      <c r="A79" s="21" t="s">
        <v>40</v>
      </c>
      <c r="B79" s="14"/>
      <c r="C79" s="15">
        <v>0</v>
      </c>
      <c r="D79" s="16" t="str">
        <f t="shared" si="49"/>
        <v>N. D.</v>
      </c>
      <c r="E79" s="14"/>
      <c r="F79" s="15">
        <v>0</v>
      </c>
      <c r="G79" s="16" t="str">
        <f t="shared" si="50"/>
        <v>N. D.</v>
      </c>
      <c r="H79" s="17">
        <f t="shared" si="36"/>
        <v>0</v>
      </c>
      <c r="I79" s="16" t="str">
        <f t="shared" si="37"/>
        <v>N. D.</v>
      </c>
      <c r="J79" s="14"/>
      <c r="K79" s="15">
        <v>0</v>
      </c>
      <c r="L79" s="16" t="str">
        <f t="shared" si="51"/>
        <v>N. D.</v>
      </c>
      <c r="M79" s="17">
        <f t="shared" si="38"/>
        <v>0</v>
      </c>
      <c r="N79" s="16" t="str">
        <f t="shared" si="39"/>
        <v>N. D.</v>
      </c>
      <c r="O79" s="14"/>
      <c r="P79" s="15">
        <v>0</v>
      </c>
      <c r="Q79" s="16" t="str">
        <f t="shared" si="52"/>
        <v>N. D.</v>
      </c>
      <c r="R79" s="17">
        <f t="shared" si="40"/>
        <v>0</v>
      </c>
      <c r="S79" s="16" t="str">
        <f t="shared" si="41"/>
        <v>N. D.</v>
      </c>
      <c r="T79" s="14"/>
      <c r="U79" s="15">
        <v>0</v>
      </c>
      <c r="V79" s="16" t="str">
        <f t="shared" si="53"/>
        <v>N. D.</v>
      </c>
      <c r="W79" s="17">
        <f t="shared" si="42"/>
        <v>0</v>
      </c>
      <c r="X79" s="16" t="str">
        <f t="shared" si="43"/>
        <v>N. D.</v>
      </c>
    </row>
    <row r="80" spans="1:24" ht="6" customHeight="1">
      <c r="A80" s="8"/>
      <c r="B80" s="6"/>
      <c r="C80" s="8"/>
      <c r="D80" s="11"/>
      <c r="E80" s="6"/>
      <c r="F80" s="8"/>
      <c r="G80" s="11"/>
      <c r="H80" s="6"/>
      <c r="I80" s="11"/>
      <c r="J80" s="6"/>
      <c r="K80" s="8"/>
      <c r="L80" s="11"/>
      <c r="M80" s="6"/>
      <c r="N80" s="11"/>
      <c r="O80" s="6"/>
      <c r="P80" s="8"/>
      <c r="Q80" s="11"/>
      <c r="R80" s="6"/>
      <c r="S80" s="11"/>
      <c r="T80" s="6"/>
      <c r="U80" s="8"/>
      <c r="V80" s="11"/>
      <c r="W80" s="6"/>
      <c r="X80" s="11"/>
    </row>
    <row r="81" spans="1:24">
      <c r="A81" s="7" t="s">
        <v>45</v>
      </c>
      <c r="B81" s="6"/>
      <c r="C81" s="22">
        <f>+C60+C70</f>
        <v>500220.48</v>
      </c>
      <c r="D81" s="23">
        <f>+IF(ISERROR(C81/C106),"N. D.",C81/C106)</f>
        <v>1.4144421903141901E-3</v>
      </c>
      <c r="E81" s="6"/>
      <c r="F81" s="22">
        <f>+F60+F70</f>
        <v>500220.48</v>
      </c>
      <c r="G81" s="23">
        <f>+IF(ISERROR(F81/F106),"N. D.",F81/F106)</f>
        <v>1.4144421903141901E-3</v>
      </c>
      <c r="H81" s="24">
        <f>+$C81-F81</f>
        <v>0</v>
      </c>
      <c r="I81" s="23">
        <f>+IF(ISERROR(H81/F81),"N. D.",H81/F81)</f>
        <v>0</v>
      </c>
      <c r="J81" s="6"/>
      <c r="K81" s="22">
        <f>+K60+K70</f>
        <v>1977481.94</v>
      </c>
      <c r="L81" s="23">
        <f>+IF(ISERROR(K81/K106),"N. D.",K81/K106)</f>
        <v>6.0805892250461492E-3</v>
      </c>
      <c r="M81" s="24">
        <f>+$C81-K81</f>
        <v>-1477261.46</v>
      </c>
      <c r="N81" s="23">
        <f>+IF(ISERROR(M81/K81),"N. D.",M81/K81)</f>
        <v>-0.74704169485360761</v>
      </c>
      <c r="O81" s="6"/>
      <c r="P81" s="22">
        <f>+P60+P70</f>
        <v>4177978.4999999995</v>
      </c>
      <c r="Q81" s="23">
        <f>+IF(ISERROR(P81/P106),"N. D.",P81/P106)</f>
        <v>1.483530203968564E-2</v>
      </c>
      <c r="R81" s="24">
        <f>+$C81-P81</f>
        <v>-3677758.0199999996</v>
      </c>
      <c r="S81" s="23">
        <f>+IF(ISERROR(R81/P81),"N. D.",R81/P81)</f>
        <v>-0.88027212681922606</v>
      </c>
      <c r="T81" s="6"/>
      <c r="U81" s="22">
        <f>+U60+U70</f>
        <v>931241.73</v>
      </c>
      <c r="V81" s="23">
        <f>+IF(ISERROR(U81/U106),"N. D.",U81/U106)</f>
        <v>3.3733961264162701E-3</v>
      </c>
      <c r="W81" s="24">
        <f>+$C81-U81</f>
        <v>-431021.25</v>
      </c>
      <c r="X81" s="23">
        <f>+IF(ISERROR(W81/U81),"N. D.",W81/U81)</f>
        <v>-0.4628457210567658</v>
      </c>
    </row>
    <row r="82" spans="1:24" ht="6" customHeight="1">
      <c r="A82" s="8"/>
      <c r="B82" s="6"/>
      <c r="C82" s="8"/>
      <c r="D82" s="11"/>
      <c r="E82" s="6"/>
      <c r="F82" s="8"/>
      <c r="G82" s="11"/>
      <c r="H82" s="6"/>
      <c r="I82" s="11"/>
      <c r="J82" s="6"/>
      <c r="K82" s="8"/>
      <c r="L82" s="11"/>
      <c r="M82" s="6"/>
      <c r="N82" s="11"/>
      <c r="O82" s="6"/>
      <c r="P82" s="8"/>
      <c r="Q82" s="11"/>
      <c r="R82" s="6"/>
      <c r="S82" s="11"/>
      <c r="T82" s="6"/>
      <c r="U82" s="8"/>
      <c r="V82" s="11"/>
      <c r="W82" s="6"/>
      <c r="X82" s="11"/>
    </row>
    <row r="83" spans="1:24">
      <c r="A83" s="7" t="s">
        <v>46</v>
      </c>
      <c r="B83" s="6"/>
      <c r="C83" s="8"/>
      <c r="D83" s="11"/>
      <c r="E83" s="6"/>
      <c r="F83" s="8"/>
      <c r="G83" s="11"/>
      <c r="H83" s="6"/>
      <c r="I83" s="11"/>
      <c r="J83" s="6"/>
      <c r="K83" s="8"/>
      <c r="L83" s="11"/>
      <c r="M83" s="6"/>
      <c r="N83" s="11"/>
      <c r="O83" s="6"/>
      <c r="P83" s="8"/>
      <c r="Q83" s="11"/>
      <c r="R83" s="6"/>
      <c r="S83" s="11"/>
      <c r="T83" s="6"/>
      <c r="U83" s="8"/>
      <c r="V83" s="11"/>
      <c r="W83" s="6"/>
      <c r="X83" s="11"/>
    </row>
    <row r="84" spans="1:24" ht="6" customHeight="1">
      <c r="A84" s="8"/>
      <c r="B84" s="6"/>
      <c r="C84" s="8"/>
      <c r="D84" s="11"/>
      <c r="E84" s="6"/>
      <c r="F84" s="8"/>
      <c r="G84" s="11"/>
      <c r="H84" s="6"/>
      <c r="I84" s="11"/>
      <c r="J84" s="6"/>
      <c r="K84" s="8"/>
      <c r="L84" s="11"/>
      <c r="M84" s="6"/>
      <c r="N84" s="11"/>
      <c r="O84" s="6"/>
      <c r="P84" s="8"/>
      <c r="Q84" s="11"/>
      <c r="R84" s="6"/>
      <c r="S84" s="11"/>
      <c r="T84" s="6"/>
      <c r="U84" s="8"/>
      <c r="V84" s="11"/>
      <c r="W84" s="6"/>
      <c r="X84" s="11"/>
    </row>
    <row r="85" spans="1:24">
      <c r="A85" s="9" t="s">
        <v>21</v>
      </c>
      <c r="B85" s="6"/>
      <c r="C85" s="10">
        <f>+SUM(C86:C94)</f>
        <v>353652120.55000001</v>
      </c>
      <c r="D85" s="11">
        <f>+IF(ISERROR(C85/C106),"N. D.",C85/C106)</f>
        <v>1</v>
      </c>
      <c r="E85" s="6"/>
      <c r="F85" s="10">
        <f>+SUM(F86:F94)</f>
        <v>353652120.55000001</v>
      </c>
      <c r="G85" s="11">
        <f>+IF(ISERROR(F85/F106),"N. D.",F85/F106)</f>
        <v>1</v>
      </c>
      <c r="H85" s="12">
        <f t="shared" ref="H85:H104" si="54">+$C85-F85</f>
        <v>0</v>
      </c>
      <c r="I85" s="11">
        <f t="shared" ref="I85:I104" si="55">+IF(ISERROR(H85/F85),"N. D.",H85/F85)</f>
        <v>0</v>
      </c>
      <c r="J85" s="6"/>
      <c r="K85" s="10">
        <f>+SUM(K86:K94)</f>
        <v>325212223.16000003</v>
      </c>
      <c r="L85" s="11">
        <f>+IF(ISERROR(K85/K106),"N. D.",K85/K106)</f>
        <v>1</v>
      </c>
      <c r="M85" s="12">
        <f t="shared" ref="M85:M104" si="56">+$C85-K85</f>
        <v>28439897.389999986</v>
      </c>
      <c r="N85" s="11">
        <f t="shared" ref="N85:N104" si="57">+IF(ISERROR(M85/K85),"N. D.",M85/K85)</f>
        <v>8.7450272052068415E-2</v>
      </c>
      <c r="O85" s="6"/>
      <c r="P85" s="10">
        <f>+SUM(P86:P94)</f>
        <v>281624094.26000005</v>
      </c>
      <c r="Q85" s="11">
        <f>+IF(ISERROR(P85/P106),"N. D.",P85/P106)</f>
        <v>1</v>
      </c>
      <c r="R85" s="12">
        <f t="shared" ref="R85:R104" si="58">+$C85-P85</f>
        <v>72028026.289999962</v>
      </c>
      <c r="S85" s="11">
        <f t="shared" ref="S85:S104" si="59">+IF(ISERROR(R85/P85),"N. D.",R85/P85)</f>
        <v>0.25575946006772593</v>
      </c>
      <c r="T85" s="6"/>
      <c r="U85" s="10">
        <f>+SUM(U86:U94)</f>
        <v>276054662.75000006</v>
      </c>
      <c r="V85" s="11">
        <f>+IF(ISERROR(U85/U106),"N. D.",U85/U106)</f>
        <v>1</v>
      </c>
      <c r="W85" s="12">
        <f t="shared" ref="W85:W104" si="60">+$C85-U85</f>
        <v>77597457.799999952</v>
      </c>
      <c r="X85" s="11">
        <f t="shared" ref="X85:X104" si="61">+IF(ISERROR(W85/U85),"N. D.",W85/U85)</f>
        <v>0.28109453767956666</v>
      </c>
    </row>
    <row r="86" spans="1:24">
      <c r="A86" s="13" t="s">
        <v>22</v>
      </c>
      <c r="B86" s="14"/>
      <c r="C86" s="15">
        <f t="shared" ref="C86:C94" si="62">+C11-C36-C61</f>
        <v>250593304.31000003</v>
      </c>
      <c r="D86" s="16">
        <f t="shared" ref="D86:D94" si="63">+IF(ISERROR(C86/C86),"N. D.",C86/C86)</f>
        <v>1</v>
      </c>
      <c r="E86" s="14"/>
      <c r="F86" s="15">
        <f t="shared" ref="F86:F94" si="64">+F11-F36-F61</f>
        <v>250593304.31000003</v>
      </c>
      <c r="G86" s="16">
        <f t="shared" ref="G86:G94" si="65">+IF(ISERROR(F86/F86),"N. D.",F86/F86)</f>
        <v>1</v>
      </c>
      <c r="H86" s="17">
        <f t="shared" si="54"/>
        <v>0</v>
      </c>
      <c r="I86" s="16">
        <f t="shared" si="55"/>
        <v>0</v>
      </c>
      <c r="J86" s="14"/>
      <c r="K86" s="15">
        <f t="shared" ref="K86:K94" si="66">+K11-K36-K61</f>
        <v>235160323.76000005</v>
      </c>
      <c r="L86" s="16">
        <f t="shared" ref="L86:L94" si="67">+IF(ISERROR(K86/K86),"N. D.",K86/K86)</f>
        <v>1</v>
      </c>
      <c r="M86" s="17">
        <f t="shared" si="56"/>
        <v>15432980.549999982</v>
      </c>
      <c r="N86" s="16">
        <f t="shared" si="57"/>
        <v>6.5627484701673469E-2</v>
      </c>
      <c r="O86" s="14"/>
      <c r="P86" s="15">
        <f t="shared" ref="P86:P94" si="68">+P11-P36-P61</f>
        <v>202946412.69000003</v>
      </c>
      <c r="Q86" s="16">
        <f t="shared" ref="Q86:Q94" si="69">+IF(ISERROR(P86/P86),"N. D.",P86/P86)</f>
        <v>1</v>
      </c>
      <c r="R86" s="17">
        <f t="shared" si="58"/>
        <v>47646891.620000005</v>
      </c>
      <c r="S86" s="16">
        <f t="shared" si="59"/>
        <v>0.23477572719050951</v>
      </c>
      <c r="T86" s="14"/>
      <c r="U86" s="15">
        <f t="shared" ref="U86:U94" si="70">+U11-U36-U61</f>
        <v>197764287.58000004</v>
      </c>
      <c r="V86" s="16">
        <f t="shared" ref="V86:V94" si="71">+IF(ISERROR(U86/U86),"N. D.",U86/U86)</f>
        <v>1</v>
      </c>
      <c r="W86" s="17">
        <f t="shared" si="60"/>
        <v>52829016.729999989</v>
      </c>
      <c r="X86" s="16">
        <f t="shared" si="61"/>
        <v>0.2671312266560234</v>
      </c>
    </row>
    <row r="87" spans="1:24">
      <c r="A87" s="13" t="s">
        <v>23</v>
      </c>
      <c r="B87" s="14"/>
      <c r="C87" s="15">
        <f t="shared" si="62"/>
        <v>19073723.040000003</v>
      </c>
      <c r="D87" s="16">
        <f t="shared" si="63"/>
        <v>1</v>
      </c>
      <c r="E87" s="14"/>
      <c r="F87" s="15">
        <f t="shared" si="64"/>
        <v>19073723.040000003</v>
      </c>
      <c r="G87" s="16">
        <f t="shared" si="65"/>
        <v>1</v>
      </c>
      <c r="H87" s="17">
        <f t="shared" si="54"/>
        <v>0</v>
      </c>
      <c r="I87" s="16">
        <f t="shared" si="55"/>
        <v>0</v>
      </c>
      <c r="J87" s="14"/>
      <c r="K87" s="15">
        <f t="shared" si="66"/>
        <v>16221894.510000004</v>
      </c>
      <c r="L87" s="16">
        <f t="shared" si="67"/>
        <v>1</v>
      </c>
      <c r="M87" s="17">
        <f t="shared" si="56"/>
        <v>2851828.5299999993</v>
      </c>
      <c r="N87" s="16">
        <f t="shared" si="57"/>
        <v>0.17580120054670476</v>
      </c>
      <c r="O87" s="14"/>
      <c r="P87" s="15">
        <f t="shared" si="68"/>
        <v>9715458.2699999996</v>
      </c>
      <c r="Q87" s="16">
        <f t="shared" si="69"/>
        <v>1</v>
      </c>
      <c r="R87" s="17">
        <f t="shared" si="58"/>
        <v>9358264.7700000033</v>
      </c>
      <c r="S87" s="16">
        <f t="shared" si="59"/>
        <v>0.96323451863274834</v>
      </c>
      <c r="T87" s="14"/>
      <c r="U87" s="15">
        <f t="shared" si="70"/>
        <v>21509016.190000001</v>
      </c>
      <c r="V87" s="16">
        <f t="shared" si="71"/>
        <v>1</v>
      </c>
      <c r="W87" s="17">
        <f t="shared" si="60"/>
        <v>-2435293.1499999985</v>
      </c>
      <c r="X87" s="16">
        <f t="shared" si="61"/>
        <v>-0.11322196833587479</v>
      </c>
    </row>
    <row r="88" spans="1:24">
      <c r="A88" s="13" t="s">
        <v>24</v>
      </c>
      <c r="B88" s="14"/>
      <c r="C88" s="15">
        <f t="shared" si="62"/>
        <v>32594285.230000004</v>
      </c>
      <c r="D88" s="16">
        <f t="shared" si="63"/>
        <v>1</v>
      </c>
      <c r="E88" s="14"/>
      <c r="F88" s="15">
        <f t="shared" si="64"/>
        <v>32594285.230000004</v>
      </c>
      <c r="G88" s="16">
        <f t="shared" si="65"/>
        <v>1</v>
      </c>
      <c r="H88" s="17">
        <f t="shared" si="54"/>
        <v>0</v>
      </c>
      <c r="I88" s="16">
        <f t="shared" si="55"/>
        <v>0</v>
      </c>
      <c r="J88" s="14"/>
      <c r="K88" s="15">
        <f t="shared" si="66"/>
        <v>29867873.679999996</v>
      </c>
      <c r="L88" s="16">
        <f t="shared" si="67"/>
        <v>1</v>
      </c>
      <c r="M88" s="17">
        <f t="shared" si="56"/>
        <v>2726411.5500000082</v>
      </c>
      <c r="N88" s="16">
        <f t="shared" si="57"/>
        <v>9.1282411972488584E-2</v>
      </c>
      <c r="O88" s="14"/>
      <c r="P88" s="15">
        <f t="shared" si="68"/>
        <v>28166887.800000001</v>
      </c>
      <c r="Q88" s="16">
        <f t="shared" si="69"/>
        <v>1</v>
      </c>
      <c r="R88" s="17">
        <f t="shared" si="58"/>
        <v>4427397.4300000034</v>
      </c>
      <c r="S88" s="16">
        <f t="shared" si="59"/>
        <v>0.1571844735363345</v>
      </c>
      <c r="T88" s="14"/>
      <c r="U88" s="15">
        <f t="shared" si="70"/>
        <v>22612751.920000002</v>
      </c>
      <c r="V88" s="16">
        <f t="shared" si="71"/>
        <v>1</v>
      </c>
      <c r="W88" s="17">
        <f t="shared" si="60"/>
        <v>9981533.3100000024</v>
      </c>
      <c r="X88" s="16">
        <f t="shared" si="61"/>
        <v>0.44141170191549167</v>
      </c>
    </row>
    <row r="89" spans="1:24">
      <c r="A89" s="13" t="s">
        <v>25</v>
      </c>
      <c r="B89" s="14"/>
      <c r="C89" s="15">
        <f t="shared" si="62"/>
        <v>544858.19999999995</v>
      </c>
      <c r="D89" s="16">
        <f t="shared" si="63"/>
        <v>1</v>
      </c>
      <c r="E89" s="14"/>
      <c r="F89" s="15">
        <f t="shared" si="64"/>
        <v>544858.19999999995</v>
      </c>
      <c r="G89" s="16">
        <f t="shared" si="65"/>
        <v>1</v>
      </c>
      <c r="H89" s="17">
        <f t="shared" si="54"/>
        <v>0</v>
      </c>
      <c r="I89" s="16">
        <f t="shared" si="55"/>
        <v>0</v>
      </c>
      <c r="J89" s="14"/>
      <c r="K89" s="15">
        <f t="shared" si="66"/>
        <v>724383.36</v>
      </c>
      <c r="L89" s="16">
        <f t="shared" si="67"/>
        <v>1</v>
      </c>
      <c r="M89" s="17">
        <f t="shared" si="56"/>
        <v>-179525.16000000003</v>
      </c>
      <c r="N89" s="16">
        <f t="shared" si="57"/>
        <v>-0.24783170060670642</v>
      </c>
      <c r="O89" s="14"/>
      <c r="P89" s="15">
        <f t="shared" si="68"/>
        <v>792699.81</v>
      </c>
      <c r="Q89" s="16">
        <f t="shared" si="69"/>
        <v>1</v>
      </c>
      <c r="R89" s="17">
        <f t="shared" si="58"/>
        <v>-247841.6100000001</v>
      </c>
      <c r="S89" s="16">
        <f t="shared" si="59"/>
        <v>-0.31265506421655392</v>
      </c>
      <c r="T89" s="14"/>
      <c r="U89" s="15">
        <f t="shared" si="70"/>
        <v>1229834.0799999998</v>
      </c>
      <c r="V89" s="16">
        <f t="shared" si="71"/>
        <v>1</v>
      </c>
      <c r="W89" s="17">
        <f t="shared" si="60"/>
        <v>-684975.87999999989</v>
      </c>
      <c r="X89" s="16">
        <f t="shared" si="61"/>
        <v>-0.55696609090553095</v>
      </c>
    </row>
    <row r="90" spans="1:24">
      <c r="A90" s="13" t="s">
        <v>26</v>
      </c>
      <c r="B90" s="14"/>
      <c r="C90" s="15">
        <f t="shared" si="62"/>
        <v>50309657.399999999</v>
      </c>
      <c r="D90" s="16">
        <f t="shared" si="63"/>
        <v>1</v>
      </c>
      <c r="E90" s="14"/>
      <c r="F90" s="15">
        <f t="shared" si="64"/>
        <v>50309657.399999999</v>
      </c>
      <c r="G90" s="16">
        <f t="shared" si="65"/>
        <v>1</v>
      </c>
      <c r="H90" s="17">
        <f t="shared" si="54"/>
        <v>0</v>
      </c>
      <c r="I90" s="16">
        <f t="shared" si="55"/>
        <v>0</v>
      </c>
      <c r="J90" s="14"/>
      <c r="K90" s="15">
        <f t="shared" si="66"/>
        <v>42728159.039999992</v>
      </c>
      <c r="L90" s="16">
        <f t="shared" si="67"/>
        <v>1</v>
      </c>
      <c r="M90" s="17">
        <f t="shared" si="56"/>
        <v>7581498.3600000069</v>
      </c>
      <c r="N90" s="16">
        <f t="shared" si="57"/>
        <v>0.17743564268478271</v>
      </c>
      <c r="O90" s="14"/>
      <c r="P90" s="15">
        <f t="shared" si="68"/>
        <v>39916487.580000006</v>
      </c>
      <c r="Q90" s="16">
        <f t="shared" si="69"/>
        <v>1</v>
      </c>
      <c r="R90" s="17">
        <f t="shared" si="58"/>
        <v>10393169.819999993</v>
      </c>
      <c r="S90" s="16">
        <f t="shared" si="59"/>
        <v>0.2603728546799155</v>
      </c>
      <c r="T90" s="14"/>
      <c r="U90" s="15">
        <f t="shared" si="70"/>
        <v>32829884.920000002</v>
      </c>
      <c r="V90" s="16">
        <f t="shared" si="71"/>
        <v>1</v>
      </c>
      <c r="W90" s="17">
        <f t="shared" si="60"/>
        <v>17479772.479999997</v>
      </c>
      <c r="X90" s="16">
        <f t="shared" si="61"/>
        <v>0.53243477772141989</v>
      </c>
    </row>
    <row r="91" spans="1:24">
      <c r="A91" s="13" t="s">
        <v>27</v>
      </c>
      <c r="B91" s="14"/>
      <c r="C91" s="15">
        <f t="shared" si="62"/>
        <v>0</v>
      </c>
      <c r="D91" s="16" t="str">
        <f t="shared" si="63"/>
        <v>N. D.</v>
      </c>
      <c r="E91" s="14"/>
      <c r="F91" s="15">
        <f t="shared" si="64"/>
        <v>0</v>
      </c>
      <c r="G91" s="16" t="str">
        <f t="shared" si="65"/>
        <v>N. D.</v>
      </c>
      <c r="H91" s="17">
        <f t="shared" si="54"/>
        <v>0</v>
      </c>
      <c r="I91" s="16" t="str">
        <f t="shared" si="55"/>
        <v>N. D.</v>
      </c>
      <c r="J91" s="14"/>
      <c r="K91" s="15">
        <f t="shared" si="66"/>
        <v>0</v>
      </c>
      <c r="L91" s="16" t="str">
        <f t="shared" si="67"/>
        <v>N. D.</v>
      </c>
      <c r="M91" s="17">
        <f t="shared" si="56"/>
        <v>0</v>
      </c>
      <c r="N91" s="16" t="str">
        <f t="shared" si="57"/>
        <v>N. D.</v>
      </c>
      <c r="O91" s="14"/>
      <c r="P91" s="15">
        <f t="shared" si="68"/>
        <v>0</v>
      </c>
      <c r="Q91" s="16" t="str">
        <f t="shared" si="69"/>
        <v>N. D.</v>
      </c>
      <c r="R91" s="17">
        <f t="shared" si="58"/>
        <v>0</v>
      </c>
      <c r="S91" s="16" t="str">
        <f t="shared" si="59"/>
        <v>N. D.</v>
      </c>
      <c r="T91" s="14"/>
      <c r="U91" s="15">
        <f t="shared" si="70"/>
        <v>0</v>
      </c>
      <c r="V91" s="16" t="str">
        <f t="shared" si="71"/>
        <v>N. D.</v>
      </c>
      <c r="W91" s="17">
        <f t="shared" si="60"/>
        <v>0</v>
      </c>
      <c r="X91" s="16" t="str">
        <f t="shared" si="61"/>
        <v>N. D.</v>
      </c>
    </row>
    <row r="92" spans="1:24">
      <c r="A92" s="13" t="s">
        <v>28</v>
      </c>
      <c r="B92" s="14"/>
      <c r="C92" s="15">
        <f t="shared" si="62"/>
        <v>454591.36000000004</v>
      </c>
      <c r="D92" s="16">
        <f t="shared" si="63"/>
        <v>1</v>
      </c>
      <c r="E92" s="14"/>
      <c r="F92" s="15">
        <f t="shared" si="64"/>
        <v>454591.36000000004</v>
      </c>
      <c r="G92" s="16">
        <f t="shared" si="65"/>
        <v>1</v>
      </c>
      <c r="H92" s="17">
        <f t="shared" si="54"/>
        <v>0</v>
      </c>
      <c r="I92" s="16">
        <f t="shared" si="55"/>
        <v>0</v>
      </c>
      <c r="J92" s="14"/>
      <c r="K92" s="15">
        <f t="shared" si="66"/>
        <v>143423.73000000001</v>
      </c>
      <c r="L92" s="16">
        <f t="shared" si="67"/>
        <v>1</v>
      </c>
      <c r="M92" s="17">
        <f t="shared" si="56"/>
        <v>311167.63</v>
      </c>
      <c r="N92" s="16">
        <f t="shared" si="57"/>
        <v>2.169568662033821</v>
      </c>
      <c r="O92" s="14"/>
      <c r="P92" s="15">
        <f t="shared" si="68"/>
        <v>8364</v>
      </c>
      <c r="Q92" s="16">
        <f t="shared" si="69"/>
        <v>1</v>
      </c>
      <c r="R92" s="17">
        <f t="shared" si="58"/>
        <v>446227.36000000004</v>
      </c>
      <c r="S92" s="16">
        <f t="shared" si="59"/>
        <v>53.350951697752279</v>
      </c>
      <c r="T92" s="14"/>
      <c r="U92" s="15">
        <f t="shared" si="70"/>
        <v>0</v>
      </c>
      <c r="V92" s="16" t="str">
        <f t="shared" si="71"/>
        <v>N. D.</v>
      </c>
      <c r="W92" s="17">
        <f t="shared" si="60"/>
        <v>454591.36000000004</v>
      </c>
      <c r="X92" s="16" t="str">
        <f t="shared" si="61"/>
        <v>N. D.</v>
      </c>
    </row>
    <row r="93" spans="1:24">
      <c r="A93" s="13" t="s">
        <v>29</v>
      </c>
      <c r="B93" s="14"/>
      <c r="C93" s="15">
        <f t="shared" si="62"/>
        <v>81701.009999999995</v>
      </c>
      <c r="D93" s="16">
        <f t="shared" si="63"/>
        <v>1</v>
      </c>
      <c r="E93" s="14"/>
      <c r="F93" s="15">
        <f t="shared" si="64"/>
        <v>81701.009999999995</v>
      </c>
      <c r="G93" s="16">
        <f t="shared" si="65"/>
        <v>1</v>
      </c>
      <c r="H93" s="17">
        <f t="shared" si="54"/>
        <v>0</v>
      </c>
      <c r="I93" s="16">
        <f t="shared" si="55"/>
        <v>0</v>
      </c>
      <c r="J93" s="14"/>
      <c r="K93" s="15">
        <f t="shared" si="66"/>
        <v>366165.08</v>
      </c>
      <c r="L93" s="16">
        <f t="shared" si="67"/>
        <v>1</v>
      </c>
      <c r="M93" s="17">
        <f t="shared" si="56"/>
        <v>-284464.07</v>
      </c>
      <c r="N93" s="16">
        <f t="shared" si="57"/>
        <v>-0.77687383515653652</v>
      </c>
      <c r="O93" s="14"/>
      <c r="P93" s="15">
        <f t="shared" si="68"/>
        <v>77784.11</v>
      </c>
      <c r="Q93" s="16">
        <f t="shared" si="69"/>
        <v>1</v>
      </c>
      <c r="R93" s="17">
        <f t="shared" si="58"/>
        <v>3916.8999999999942</v>
      </c>
      <c r="S93" s="16">
        <f t="shared" si="59"/>
        <v>5.0356043155857851E-2</v>
      </c>
      <c r="T93" s="14"/>
      <c r="U93" s="15">
        <f t="shared" si="70"/>
        <v>20713.8</v>
      </c>
      <c r="V93" s="16">
        <f t="shared" si="71"/>
        <v>1</v>
      </c>
      <c r="W93" s="17">
        <f t="shared" si="60"/>
        <v>60987.209999999992</v>
      </c>
      <c r="X93" s="16">
        <f t="shared" si="61"/>
        <v>2.9442791762013729</v>
      </c>
    </row>
    <row r="94" spans="1:24">
      <c r="A94" s="18" t="s">
        <v>30</v>
      </c>
      <c r="B94" s="14"/>
      <c r="C94" s="15">
        <f t="shared" si="62"/>
        <v>0</v>
      </c>
      <c r="D94" s="16" t="str">
        <f t="shared" si="63"/>
        <v>N. D.</v>
      </c>
      <c r="E94" s="14"/>
      <c r="F94" s="15">
        <f t="shared" si="64"/>
        <v>0</v>
      </c>
      <c r="G94" s="16" t="str">
        <f t="shared" si="65"/>
        <v>N. D.</v>
      </c>
      <c r="H94" s="17">
        <f t="shared" si="54"/>
        <v>0</v>
      </c>
      <c r="I94" s="16" t="str">
        <f t="shared" si="55"/>
        <v>N. D.</v>
      </c>
      <c r="J94" s="14"/>
      <c r="K94" s="15">
        <f t="shared" si="66"/>
        <v>0</v>
      </c>
      <c r="L94" s="16" t="str">
        <f t="shared" si="67"/>
        <v>N. D.</v>
      </c>
      <c r="M94" s="17">
        <f t="shared" si="56"/>
        <v>0</v>
      </c>
      <c r="N94" s="16" t="str">
        <f t="shared" si="57"/>
        <v>N. D.</v>
      </c>
      <c r="O94" s="14"/>
      <c r="P94" s="15">
        <f t="shared" si="68"/>
        <v>0</v>
      </c>
      <c r="Q94" s="16" t="str">
        <f t="shared" si="69"/>
        <v>N. D.</v>
      </c>
      <c r="R94" s="17">
        <f t="shared" si="58"/>
        <v>0</v>
      </c>
      <c r="S94" s="16" t="str">
        <f t="shared" si="59"/>
        <v>N. D.</v>
      </c>
      <c r="T94" s="14"/>
      <c r="U94" s="15">
        <f t="shared" si="70"/>
        <v>88174.260000000009</v>
      </c>
      <c r="V94" s="16">
        <f t="shared" si="71"/>
        <v>1</v>
      </c>
      <c r="W94" s="17">
        <f t="shared" si="60"/>
        <v>-88174.260000000009</v>
      </c>
      <c r="X94" s="16">
        <f t="shared" si="61"/>
        <v>-1</v>
      </c>
    </row>
    <row r="95" spans="1:24">
      <c r="A95" s="19" t="s">
        <v>31</v>
      </c>
      <c r="B95" s="6"/>
      <c r="C95" s="20">
        <f>+SUM(C96:C104)</f>
        <v>0</v>
      </c>
      <c r="D95" s="11">
        <f>+IF(ISERROR(C95/C106),"N. D.",C95/C106)</f>
        <v>0</v>
      </c>
      <c r="E95" s="14"/>
      <c r="F95" s="20">
        <f>+SUM(F96:F104)</f>
        <v>0</v>
      </c>
      <c r="G95" s="11">
        <f>+IF(ISERROR(F95/F106),"N. D.",F95/F106)</f>
        <v>0</v>
      </c>
      <c r="H95" s="12">
        <f t="shared" si="54"/>
        <v>0</v>
      </c>
      <c r="I95" s="11" t="str">
        <f t="shared" si="55"/>
        <v>N. D.</v>
      </c>
      <c r="J95" s="6"/>
      <c r="K95" s="20">
        <f>+SUM(K96:K104)</f>
        <v>0</v>
      </c>
      <c r="L95" s="11">
        <f>+IF(ISERROR(K95/K106),"N. D.",K95/K106)</f>
        <v>0</v>
      </c>
      <c r="M95" s="12">
        <f t="shared" si="56"/>
        <v>0</v>
      </c>
      <c r="N95" s="11" t="str">
        <f t="shared" si="57"/>
        <v>N. D.</v>
      </c>
      <c r="O95" s="6"/>
      <c r="P95" s="20">
        <f>+SUM(P96:P104)</f>
        <v>0</v>
      </c>
      <c r="Q95" s="11">
        <f>+IF(ISERROR(P95/P106),"N. D.",P95/P106)</f>
        <v>0</v>
      </c>
      <c r="R95" s="12">
        <f t="shared" si="58"/>
        <v>0</v>
      </c>
      <c r="S95" s="11" t="str">
        <f t="shared" si="59"/>
        <v>N. D.</v>
      </c>
      <c r="T95" s="6"/>
      <c r="U95" s="20">
        <f>+SUM(U96:U104)</f>
        <v>0</v>
      </c>
      <c r="V95" s="11">
        <f>+IF(ISERROR(U95/U106),"N. D.",U95/U106)</f>
        <v>0</v>
      </c>
      <c r="W95" s="12">
        <f t="shared" si="60"/>
        <v>0</v>
      </c>
      <c r="X95" s="11" t="str">
        <f t="shared" si="61"/>
        <v>N. D.</v>
      </c>
    </row>
    <row r="96" spans="1:24">
      <c r="A96" s="21" t="s">
        <v>32</v>
      </c>
      <c r="B96" s="14"/>
      <c r="C96" s="15">
        <f t="shared" ref="C96:C104" si="72">+C21-C46-C71</f>
        <v>0</v>
      </c>
      <c r="D96" s="16" t="str">
        <f t="shared" ref="D96:D104" si="73">+IF(ISERROR(C96/C96),"N. D.",C96/C96)</f>
        <v>N. D.</v>
      </c>
      <c r="E96" s="14"/>
      <c r="F96" s="15">
        <f t="shared" ref="F96:F104" si="74">+F21-F46-F71</f>
        <v>0</v>
      </c>
      <c r="G96" s="16" t="str">
        <f t="shared" ref="G96:G104" si="75">+IF(ISERROR(F96/F96),"N. D.",F96/F96)</f>
        <v>N. D.</v>
      </c>
      <c r="H96" s="17">
        <f t="shared" si="54"/>
        <v>0</v>
      </c>
      <c r="I96" s="16" t="str">
        <f t="shared" si="55"/>
        <v>N. D.</v>
      </c>
      <c r="J96" s="14"/>
      <c r="K96" s="15">
        <f t="shared" ref="K96:K104" si="76">+K21-K46-K71</f>
        <v>0</v>
      </c>
      <c r="L96" s="16" t="str">
        <f t="shared" ref="L96:L104" si="77">+IF(ISERROR(K96/K96),"N. D.",K96/K96)</f>
        <v>N. D.</v>
      </c>
      <c r="M96" s="17">
        <f t="shared" si="56"/>
        <v>0</v>
      </c>
      <c r="N96" s="16" t="str">
        <f t="shared" si="57"/>
        <v>N. D.</v>
      </c>
      <c r="O96" s="14"/>
      <c r="P96" s="15">
        <f t="shared" ref="P96:P104" si="78">+P21-P46-P71</f>
        <v>0</v>
      </c>
      <c r="Q96" s="16" t="str">
        <f t="shared" ref="Q96:Q104" si="79">+IF(ISERROR(P96/P96),"N. D.",P96/P96)</f>
        <v>N. D.</v>
      </c>
      <c r="R96" s="17">
        <f t="shared" si="58"/>
        <v>0</v>
      </c>
      <c r="S96" s="16" t="str">
        <f t="shared" si="59"/>
        <v>N. D.</v>
      </c>
      <c r="T96" s="14"/>
      <c r="U96" s="15">
        <f t="shared" ref="U96:U104" si="80">+U21-U46-U71</f>
        <v>0</v>
      </c>
      <c r="V96" s="16" t="str">
        <f t="shared" ref="V96:V104" si="81">+IF(ISERROR(U96/U96),"N. D.",U96/U96)</f>
        <v>N. D.</v>
      </c>
      <c r="W96" s="17">
        <f t="shared" si="60"/>
        <v>0</v>
      </c>
      <c r="X96" s="16" t="str">
        <f t="shared" si="61"/>
        <v>N. D.</v>
      </c>
    </row>
    <row r="97" spans="1:24">
      <c r="A97" s="21" t="s">
        <v>33</v>
      </c>
      <c r="B97" s="14"/>
      <c r="C97" s="15">
        <f t="shared" si="72"/>
        <v>0</v>
      </c>
      <c r="D97" s="16" t="str">
        <f t="shared" si="73"/>
        <v>N. D.</v>
      </c>
      <c r="E97" s="14"/>
      <c r="F97" s="15">
        <f t="shared" si="74"/>
        <v>0</v>
      </c>
      <c r="G97" s="16" t="str">
        <f t="shared" si="75"/>
        <v>N. D.</v>
      </c>
      <c r="H97" s="17">
        <f t="shared" si="54"/>
        <v>0</v>
      </c>
      <c r="I97" s="16" t="str">
        <f t="shared" si="55"/>
        <v>N. D.</v>
      </c>
      <c r="J97" s="14"/>
      <c r="K97" s="15">
        <f t="shared" si="76"/>
        <v>0</v>
      </c>
      <c r="L97" s="16" t="str">
        <f t="shared" si="77"/>
        <v>N. D.</v>
      </c>
      <c r="M97" s="17">
        <f t="shared" si="56"/>
        <v>0</v>
      </c>
      <c r="N97" s="16" t="str">
        <f t="shared" si="57"/>
        <v>N. D.</v>
      </c>
      <c r="O97" s="14"/>
      <c r="P97" s="15">
        <f t="shared" si="78"/>
        <v>0</v>
      </c>
      <c r="Q97" s="16" t="str">
        <f t="shared" si="79"/>
        <v>N. D.</v>
      </c>
      <c r="R97" s="17">
        <f t="shared" si="58"/>
        <v>0</v>
      </c>
      <c r="S97" s="16" t="str">
        <f t="shared" si="59"/>
        <v>N. D.</v>
      </c>
      <c r="T97" s="14"/>
      <c r="U97" s="15">
        <f t="shared" si="80"/>
        <v>0</v>
      </c>
      <c r="V97" s="16" t="str">
        <f t="shared" si="81"/>
        <v>N. D.</v>
      </c>
      <c r="W97" s="17">
        <f t="shared" si="60"/>
        <v>0</v>
      </c>
      <c r="X97" s="16" t="str">
        <f t="shared" si="61"/>
        <v>N. D.</v>
      </c>
    </row>
    <row r="98" spans="1:24">
      <c r="A98" s="21" t="s">
        <v>34</v>
      </c>
      <c r="B98" s="14"/>
      <c r="C98" s="15">
        <f t="shared" si="72"/>
        <v>0</v>
      </c>
      <c r="D98" s="16" t="str">
        <f t="shared" si="73"/>
        <v>N. D.</v>
      </c>
      <c r="E98" s="14"/>
      <c r="F98" s="15">
        <f t="shared" si="74"/>
        <v>0</v>
      </c>
      <c r="G98" s="16" t="str">
        <f t="shared" si="75"/>
        <v>N. D.</v>
      </c>
      <c r="H98" s="17">
        <f t="shared" si="54"/>
        <v>0</v>
      </c>
      <c r="I98" s="16" t="str">
        <f t="shared" si="55"/>
        <v>N. D.</v>
      </c>
      <c r="J98" s="14"/>
      <c r="K98" s="15">
        <f t="shared" si="76"/>
        <v>0</v>
      </c>
      <c r="L98" s="16" t="str">
        <f t="shared" si="77"/>
        <v>N. D.</v>
      </c>
      <c r="M98" s="17">
        <f t="shared" si="56"/>
        <v>0</v>
      </c>
      <c r="N98" s="16" t="str">
        <f t="shared" si="57"/>
        <v>N. D.</v>
      </c>
      <c r="O98" s="14"/>
      <c r="P98" s="15">
        <f t="shared" si="78"/>
        <v>0</v>
      </c>
      <c r="Q98" s="16" t="str">
        <f t="shared" si="79"/>
        <v>N. D.</v>
      </c>
      <c r="R98" s="17">
        <f t="shared" si="58"/>
        <v>0</v>
      </c>
      <c r="S98" s="16" t="str">
        <f t="shared" si="59"/>
        <v>N. D.</v>
      </c>
      <c r="T98" s="14"/>
      <c r="U98" s="15">
        <f t="shared" si="80"/>
        <v>0</v>
      </c>
      <c r="V98" s="16" t="str">
        <f t="shared" si="81"/>
        <v>N. D.</v>
      </c>
      <c r="W98" s="17">
        <f t="shared" si="60"/>
        <v>0</v>
      </c>
      <c r="X98" s="16" t="str">
        <f t="shared" si="61"/>
        <v>N. D.</v>
      </c>
    </row>
    <row r="99" spans="1:24">
      <c r="A99" s="21" t="s">
        <v>35</v>
      </c>
      <c r="B99" s="14"/>
      <c r="C99" s="15">
        <f t="shared" si="72"/>
        <v>0</v>
      </c>
      <c r="D99" s="16" t="str">
        <f t="shared" si="73"/>
        <v>N. D.</v>
      </c>
      <c r="E99" s="14"/>
      <c r="F99" s="15">
        <f t="shared" si="74"/>
        <v>0</v>
      </c>
      <c r="G99" s="16" t="str">
        <f t="shared" si="75"/>
        <v>N. D.</v>
      </c>
      <c r="H99" s="17">
        <f t="shared" si="54"/>
        <v>0</v>
      </c>
      <c r="I99" s="16" t="str">
        <f t="shared" si="55"/>
        <v>N. D.</v>
      </c>
      <c r="J99" s="14"/>
      <c r="K99" s="15">
        <f t="shared" si="76"/>
        <v>0</v>
      </c>
      <c r="L99" s="16" t="str">
        <f t="shared" si="77"/>
        <v>N. D.</v>
      </c>
      <c r="M99" s="17">
        <f t="shared" si="56"/>
        <v>0</v>
      </c>
      <c r="N99" s="16" t="str">
        <f t="shared" si="57"/>
        <v>N. D.</v>
      </c>
      <c r="O99" s="14"/>
      <c r="P99" s="15">
        <f t="shared" si="78"/>
        <v>0</v>
      </c>
      <c r="Q99" s="16" t="str">
        <f t="shared" si="79"/>
        <v>N. D.</v>
      </c>
      <c r="R99" s="17">
        <f t="shared" si="58"/>
        <v>0</v>
      </c>
      <c r="S99" s="16" t="str">
        <f t="shared" si="59"/>
        <v>N. D.</v>
      </c>
      <c r="T99" s="14"/>
      <c r="U99" s="15">
        <f t="shared" si="80"/>
        <v>0</v>
      </c>
      <c r="V99" s="16" t="str">
        <f t="shared" si="81"/>
        <v>N. D.</v>
      </c>
      <c r="W99" s="17">
        <f t="shared" si="60"/>
        <v>0</v>
      </c>
      <c r="X99" s="16" t="str">
        <f t="shared" si="61"/>
        <v>N. D.</v>
      </c>
    </row>
    <row r="100" spans="1:24">
      <c r="A100" s="21" t="s">
        <v>36</v>
      </c>
      <c r="B100" s="14"/>
      <c r="C100" s="15">
        <f t="shared" si="72"/>
        <v>0</v>
      </c>
      <c r="D100" s="16" t="str">
        <f t="shared" si="73"/>
        <v>N. D.</v>
      </c>
      <c r="E100" s="14"/>
      <c r="F100" s="15">
        <f t="shared" si="74"/>
        <v>0</v>
      </c>
      <c r="G100" s="16" t="str">
        <f t="shared" si="75"/>
        <v>N. D.</v>
      </c>
      <c r="H100" s="17">
        <f t="shared" si="54"/>
        <v>0</v>
      </c>
      <c r="I100" s="16" t="str">
        <f t="shared" si="55"/>
        <v>N. D.</v>
      </c>
      <c r="J100" s="14"/>
      <c r="K100" s="15">
        <f t="shared" si="76"/>
        <v>0</v>
      </c>
      <c r="L100" s="16" t="str">
        <f t="shared" si="77"/>
        <v>N. D.</v>
      </c>
      <c r="M100" s="17">
        <f t="shared" si="56"/>
        <v>0</v>
      </c>
      <c r="N100" s="16" t="str">
        <f t="shared" si="57"/>
        <v>N. D.</v>
      </c>
      <c r="O100" s="14"/>
      <c r="P100" s="15">
        <f t="shared" si="78"/>
        <v>0</v>
      </c>
      <c r="Q100" s="16" t="str">
        <f t="shared" si="79"/>
        <v>N. D.</v>
      </c>
      <c r="R100" s="17">
        <f t="shared" si="58"/>
        <v>0</v>
      </c>
      <c r="S100" s="16" t="str">
        <f t="shared" si="59"/>
        <v>N. D.</v>
      </c>
      <c r="T100" s="14"/>
      <c r="U100" s="15">
        <f t="shared" si="80"/>
        <v>0</v>
      </c>
      <c r="V100" s="16" t="str">
        <f t="shared" si="81"/>
        <v>N. D.</v>
      </c>
      <c r="W100" s="17">
        <f t="shared" si="60"/>
        <v>0</v>
      </c>
      <c r="X100" s="16" t="str">
        <f t="shared" si="61"/>
        <v>N. D.</v>
      </c>
    </row>
    <row r="101" spans="1:24">
      <c r="A101" s="21" t="s">
        <v>37</v>
      </c>
      <c r="B101" s="14"/>
      <c r="C101" s="15">
        <f t="shared" si="72"/>
        <v>0</v>
      </c>
      <c r="D101" s="16" t="str">
        <f t="shared" si="73"/>
        <v>N. D.</v>
      </c>
      <c r="E101" s="14"/>
      <c r="F101" s="15">
        <f t="shared" si="74"/>
        <v>0</v>
      </c>
      <c r="G101" s="16" t="str">
        <f t="shared" si="75"/>
        <v>N. D.</v>
      </c>
      <c r="H101" s="17">
        <f t="shared" si="54"/>
        <v>0</v>
      </c>
      <c r="I101" s="16" t="str">
        <f t="shared" si="55"/>
        <v>N. D.</v>
      </c>
      <c r="J101" s="14"/>
      <c r="K101" s="15">
        <f t="shared" si="76"/>
        <v>0</v>
      </c>
      <c r="L101" s="16" t="str">
        <f t="shared" si="77"/>
        <v>N. D.</v>
      </c>
      <c r="M101" s="17">
        <f t="shared" si="56"/>
        <v>0</v>
      </c>
      <c r="N101" s="16" t="str">
        <f t="shared" si="57"/>
        <v>N. D.</v>
      </c>
      <c r="O101" s="14"/>
      <c r="P101" s="15">
        <f t="shared" si="78"/>
        <v>0</v>
      </c>
      <c r="Q101" s="16" t="str">
        <f t="shared" si="79"/>
        <v>N. D.</v>
      </c>
      <c r="R101" s="17">
        <f t="shared" si="58"/>
        <v>0</v>
      </c>
      <c r="S101" s="16" t="str">
        <f t="shared" si="59"/>
        <v>N. D.</v>
      </c>
      <c r="T101" s="14"/>
      <c r="U101" s="15">
        <f t="shared" si="80"/>
        <v>0</v>
      </c>
      <c r="V101" s="16" t="str">
        <f t="shared" si="81"/>
        <v>N. D.</v>
      </c>
      <c r="W101" s="17">
        <f t="shared" si="60"/>
        <v>0</v>
      </c>
      <c r="X101" s="16" t="str">
        <f t="shared" si="61"/>
        <v>N. D.</v>
      </c>
    </row>
    <row r="102" spans="1:24">
      <c r="A102" s="21" t="s">
        <v>38</v>
      </c>
      <c r="B102" s="14"/>
      <c r="C102" s="15">
        <f t="shared" si="72"/>
        <v>0</v>
      </c>
      <c r="D102" s="16" t="str">
        <f t="shared" si="73"/>
        <v>N. D.</v>
      </c>
      <c r="E102" s="14"/>
      <c r="F102" s="15">
        <f t="shared" si="74"/>
        <v>0</v>
      </c>
      <c r="G102" s="16" t="str">
        <f t="shared" si="75"/>
        <v>N. D.</v>
      </c>
      <c r="H102" s="17">
        <f t="shared" si="54"/>
        <v>0</v>
      </c>
      <c r="I102" s="16" t="str">
        <f t="shared" si="55"/>
        <v>N. D.</v>
      </c>
      <c r="J102" s="14"/>
      <c r="K102" s="15">
        <f t="shared" si="76"/>
        <v>0</v>
      </c>
      <c r="L102" s="16" t="str">
        <f t="shared" si="77"/>
        <v>N. D.</v>
      </c>
      <c r="M102" s="17">
        <f t="shared" si="56"/>
        <v>0</v>
      </c>
      <c r="N102" s="16" t="str">
        <f t="shared" si="57"/>
        <v>N. D.</v>
      </c>
      <c r="O102" s="14"/>
      <c r="P102" s="15">
        <f t="shared" si="78"/>
        <v>0</v>
      </c>
      <c r="Q102" s="16" t="str">
        <f t="shared" si="79"/>
        <v>N. D.</v>
      </c>
      <c r="R102" s="17">
        <f t="shared" si="58"/>
        <v>0</v>
      </c>
      <c r="S102" s="16" t="str">
        <f t="shared" si="59"/>
        <v>N. D.</v>
      </c>
      <c r="T102" s="14"/>
      <c r="U102" s="15">
        <f t="shared" si="80"/>
        <v>0</v>
      </c>
      <c r="V102" s="16" t="str">
        <f t="shared" si="81"/>
        <v>N. D.</v>
      </c>
      <c r="W102" s="17">
        <f t="shared" si="60"/>
        <v>0</v>
      </c>
      <c r="X102" s="16" t="str">
        <f t="shared" si="61"/>
        <v>N. D.</v>
      </c>
    </row>
    <row r="103" spans="1:24">
      <c r="A103" s="21" t="s">
        <v>39</v>
      </c>
      <c r="B103" s="14"/>
      <c r="C103" s="15">
        <f t="shared" si="72"/>
        <v>0</v>
      </c>
      <c r="D103" s="16" t="str">
        <f t="shared" si="73"/>
        <v>N. D.</v>
      </c>
      <c r="E103" s="14"/>
      <c r="F103" s="15">
        <f t="shared" si="74"/>
        <v>0</v>
      </c>
      <c r="G103" s="16" t="str">
        <f t="shared" si="75"/>
        <v>N. D.</v>
      </c>
      <c r="H103" s="17">
        <f t="shared" si="54"/>
        <v>0</v>
      </c>
      <c r="I103" s="16" t="str">
        <f t="shared" si="55"/>
        <v>N. D.</v>
      </c>
      <c r="J103" s="14"/>
      <c r="K103" s="15">
        <f t="shared" si="76"/>
        <v>0</v>
      </c>
      <c r="L103" s="16" t="str">
        <f t="shared" si="77"/>
        <v>N. D.</v>
      </c>
      <c r="M103" s="17">
        <f t="shared" si="56"/>
        <v>0</v>
      </c>
      <c r="N103" s="16" t="str">
        <f t="shared" si="57"/>
        <v>N. D.</v>
      </c>
      <c r="O103" s="14"/>
      <c r="P103" s="15">
        <f t="shared" si="78"/>
        <v>0</v>
      </c>
      <c r="Q103" s="16" t="str">
        <f t="shared" si="79"/>
        <v>N. D.</v>
      </c>
      <c r="R103" s="17">
        <f t="shared" si="58"/>
        <v>0</v>
      </c>
      <c r="S103" s="16" t="str">
        <f t="shared" si="59"/>
        <v>N. D.</v>
      </c>
      <c r="T103" s="14"/>
      <c r="U103" s="15">
        <f t="shared" si="80"/>
        <v>0</v>
      </c>
      <c r="V103" s="16" t="str">
        <f t="shared" si="81"/>
        <v>N. D.</v>
      </c>
      <c r="W103" s="17">
        <f t="shared" si="60"/>
        <v>0</v>
      </c>
      <c r="X103" s="16" t="str">
        <f t="shared" si="61"/>
        <v>N. D.</v>
      </c>
    </row>
    <row r="104" spans="1:24">
      <c r="A104" s="21" t="s">
        <v>40</v>
      </c>
      <c r="B104" s="14"/>
      <c r="C104" s="15">
        <f t="shared" si="72"/>
        <v>0</v>
      </c>
      <c r="D104" s="16" t="str">
        <f t="shared" si="73"/>
        <v>N. D.</v>
      </c>
      <c r="E104" s="14"/>
      <c r="F104" s="15">
        <f t="shared" si="74"/>
        <v>0</v>
      </c>
      <c r="G104" s="16" t="str">
        <f t="shared" si="75"/>
        <v>N. D.</v>
      </c>
      <c r="H104" s="17">
        <f t="shared" si="54"/>
        <v>0</v>
      </c>
      <c r="I104" s="16" t="str">
        <f t="shared" si="55"/>
        <v>N. D.</v>
      </c>
      <c r="J104" s="14"/>
      <c r="K104" s="15">
        <f t="shared" si="76"/>
        <v>0</v>
      </c>
      <c r="L104" s="16" t="str">
        <f t="shared" si="77"/>
        <v>N. D.</v>
      </c>
      <c r="M104" s="17">
        <f t="shared" si="56"/>
        <v>0</v>
      </c>
      <c r="N104" s="16" t="str">
        <f t="shared" si="57"/>
        <v>N. D.</v>
      </c>
      <c r="O104" s="14"/>
      <c r="P104" s="15">
        <f t="shared" si="78"/>
        <v>0</v>
      </c>
      <c r="Q104" s="16" t="str">
        <f t="shared" si="79"/>
        <v>N. D.</v>
      </c>
      <c r="R104" s="17">
        <f t="shared" si="58"/>
        <v>0</v>
      </c>
      <c r="S104" s="16" t="str">
        <f t="shared" si="59"/>
        <v>N. D.</v>
      </c>
      <c r="T104" s="14"/>
      <c r="U104" s="15">
        <f t="shared" si="80"/>
        <v>0</v>
      </c>
      <c r="V104" s="16" t="str">
        <f t="shared" si="81"/>
        <v>N. D.</v>
      </c>
      <c r="W104" s="17">
        <f t="shared" si="60"/>
        <v>0</v>
      </c>
      <c r="X104" s="16" t="str">
        <f t="shared" si="61"/>
        <v>N. D.</v>
      </c>
    </row>
    <row r="105" spans="1:24" ht="6" customHeight="1">
      <c r="A105" s="8"/>
      <c r="B105" s="6"/>
      <c r="C105" s="8"/>
      <c r="D105" s="11"/>
      <c r="E105" s="6"/>
      <c r="F105" s="8"/>
      <c r="G105" s="11"/>
      <c r="H105" s="6"/>
      <c r="I105" s="11"/>
      <c r="J105" s="6"/>
      <c r="K105" s="8"/>
      <c r="L105" s="11"/>
      <c r="M105" s="6"/>
      <c r="N105" s="11"/>
      <c r="O105" s="6"/>
      <c r="P105" s="8"/>
      <c r="Q105" s="11"/>
      <c r="R105" s="6"/>
      <c r="S105" s="11"/>
      <c r="T105" s="6"/>
      <c r="U105" s="8"/>
      <c r="V105" s="11"/>
      <c r="W105" s="6"/>
      <c r="X105" s="11"/>
    </row>
    <row r="106" spans="1:24">
      <c r="A106" s="25" t="s">
        <v>47</v>
      </c>
      <c r="B106" s="26"/>
      <c r="C106" s="27">
        <f>+C85+C95</f>
        <v>353652120.55000001</v>
      </c>
      <c r="D106" s="28">
        <f>+IF(ISERROR(C106/C106),"N. D.",C106/C106)</f>
        <v>1</v>
      </c>
      <c r="E106" s="26"/>
      <c r="F106" s="27">
        <f>+F85+F95</f>
        <v>353652120.55000001</v>
      </c>
      <c r="G106" s="28">
        <f>+IF(ISERROR(F106/F106),"N. D.",F106/F106)</f>
        <v>1</v>
      </c>
      <c r="H106" s="26">
        <f>+$C106-F106</f>
        <v>0</v>
      </c>
      <c r="I106" s="28">
        <f>+IF(ISERROR(H106/F106),"N. D.",H106/F106)</f>
        <v>0</v>
      </c>
      <c r="J106" s="26"/>
      <c r="K106" s="27">
        <f>+K85+K95</f>
        <v>325212223.16000003</v>
      </c>
      <c r="L106" s="28">
        <f>+IF(ISERROR(K106/K106),"N. D.",K106/K106)</f>
        <v>1</v>
      </c>
      <c r="M106" s="26">
        <f>+$C106-K106</f>
        <v>28439897.389999986</v>
      </c>
      <c r="N106" s="28">
        <f>+IF(ISERROR(M106/K106),"N. D.",M106/K106)</f>
        <v>8.7450272052068415E-2</v>
      </c>
      <c r="O106" s="26"/>
      <c r="P106" s="27">
        <f>+P85+P95</f>
        <v>281624094.26000005</v>
      </c>
      <c r="Q106" s="28">
        <f>+IF(ISERROR(P106/P106),"N. D.",P106/P106)</f>
        <v>1</v>
      </c>
      <c r="R106" s="26">
        <f>+$C106-P106</f>
        <v>72028026.289999962</v>
      </c>
      <c r="S106" s="28">
        <f>+IF(ISERROR(R106/P106),"N. D.",R106/P106)</f>
        <v>0.25575946006772593</v>
      </c>
      <c r="T106" s="26"/>
      <c r="U106" s="27">
        <f>+U85+U95</f>
        <v>276054662.75000006</v>
      </c>
      <c r="V106" s="28">
        <f>+IF(ISERROR(U106/U106),"N. D.",U106/U106)</f>
        <v>1</v>
      </c>
      <c r="W106" s="26">
        <f>+$C106-U106</f>
        <v>77597457.799999952</v>
      </c>
      <c r="X106" s="28">
        <f>+IF(ISERROR(W106/U106),"N. D.",W106/U106)</f>
        <v>0.28109453767956666</v>
      </c>
    </row>
    <row r="107" spans="1:24" ht="6" customHeight="1">
      <c r="A107" s="8"/>
      <c r="B107" s="6"/>
      <c r="C107" s="8"/>
      <c r="D107" s="29"/>
      <c r="E107" s="6"/>
      <c r="F107" s="8"/>
      <c r="G107" s="29"/>
      <c r="H107" s="6"/>
      <c r="I107" s="29"/>
      <c r="J107" s="6"/>
      <c r="K107" s="8"/>
      <c r="L107" s="29"/>
      <c r="M107" s="6"/>
      <c r="N107" s="29"/>
      <c r="O107" s="6"/>
      <c r="P107" s="8"/>
      <c r="Q107" s="29"/>
      <c r="R107" s="6"/>
      <c r="S107" s="29"/>
      <c r="T107" s="6"/>
      <c r="U107" s="8"/>
      <c r="V107" s="29"/>
      <c r="W107" s="6"/>
      <c r="X107" s="29"/>
    </row>
    <row r="108" spans="1:24">
      <c r="A108" s="7" t="s">
        <v>48</v>
      </c>
      <c r="B108" s="6"/>
      <c r="C108" s="8"/>
      <c r="D108" s="29"/>
      <c r="E108" s="6"/>
      <c r="F108" s="8"/>
      <c r="G108" s="29"/>
      <c r="H108" s="6"/>
      <c r="I108" s="29"/>
      <c r="J108" s="6"/>
      <c r="K108" s="8"/>
      <c r="L108" s="29"/>
      <c r="M108" s="6"/>
      <c r="N108" s="29"/>
      <c r="O108" s="6"/>
      <c r="P108" s="8"/>
      <c r="Q108" s="29"/>
      <c r="R108" s="6"/>
      <c r="S108" s="29"/>
      <c r="T108" s="6"/>
      <c r="U108" s="8"/>
      <c r="V108" s="29"/>
      <c r="W108" s="6"/>
      <c r="X108" s="29"/>
    </row>
    <row r="109" spans="1:24" ht="6" customHeight="1">
      <c r="A109" s="8"/>
      <c r="B109" s="6"/>
      <c r="C109" s="8"/>
      <c r="D109" s="29"/>
      <c r="E109" s="6"/>
      <c r="F109" s="8"/>
      <c r="G109" s="29"/>
      <c r="H109" s="6"/>
      <c r="I109" s="29"/>
      <c r="J109" s="6"/>
      <c r="K109" s="8"/>
      <c r="L109" s="29"/>
      <c r="M109" s="6"/>
      <c r="N109" s="29"/>
      <c r="O109" s="6"/>
      <c r="P109" s="8"/>
      <c r="Q109" s="29"/>
      <c r="R109" s="6"/>
      <c r="S109" s="29"/>
      <c r="T109" s="6"/>
      <c r="U109" s="8"/>
      <c r="V109" s="29"/>
      <c r="W109" s="6"/>
      <c r="X109" s="29"/>
    </row>
    <row r="110" spans="1:24">
      <c r="A110" s="9" t="s">
        <v>21</v>
      </c>
      <c r="B110" s="6"/>
      <c r="C110" s="10">
        <f>+SUM(C111:C119)</f>
        <v>0</v>
      </c>
      <c r="D110" s="11" t="str">
        <f>+IF(ISERROR(C110/#REF!),"N. D.",C110/#REF!)</f>
        <v>N. D.</v>
      </c>
      <c r="E110" s="6"/>
      <c r="F110" s="10">
        <f>+SUM(F111:F119)</f>
        <v>0</v>
      </c>
      <c r="G110" s="11" t="str">
        <f>+IF(ISERROR(F110/#REF!),"N. D.",F110/#REF!)</f>
        <v>N. D.</v>
      </c>
      <c r="H110" s="12">
        <f t="shared" ref="H110:H129" si="82">+$C110-F110</f>
        <v>0</v>
      </c>
      <c r="I110" s="11" t="str">
        <f t="shared" ref="I110:I129" si="83">+IF(ISERROR(H110/F110),"N. D.",H110/F110)</f>
        <v>N. D.</v>
      </c>
      <c r="J110" s="6"/>
      <c r="K110" s="10">
        <f>+SUM(K111:K119)</f>
        <v>0</v>
      </c>
      <c r="L110" s="11" t="str">
        <f>+IF(ISERROR(K110/#REF!),"N. D.",K110/#REF!)</f>
        <v>N. D.</v>
      </c>
      <c r="M110" s="12">
        <f t="shared" ref="M110:M129" si="84">+$C110-K110</f>
        <v>0</v>
      </c>
      <c r="N110" s="11" t="str">
        <f t="shared" ref="N110:N129" si="85">+IF(ISERROR(M110/K110),"N. D.",M110/K110)</f>
        <v>N. D.</v>
      </c>
      <c r="O110" s="6"/>
      <c r="P110" s="10">
        <f>+SUM(P111:P119)</f>
        <v>0</v>
      </c>
      <c r="Q110" s="11" t="str">
        <f>+IF(ISERROR(P110/#REF!),"N. D.",P110/#REF!)</f>
        <v>N. D.</v>
      </c>
      <c r="R110" s="12">
        <f t="shared" ref="R110:R129" si="86">+$C110-P110</f>
        <v>0</v>
      </c>
      <c r="S110" s="11" t="str">
        <f t="shared" ref="S110:S129" si="87">+IF(ISERROR(R110/P110),"N. D.",R110/P110)</f>
        <v>N. D.</v>
      </c>
      <c r="T110" s="6"/>
      <c r="U110" s="10">
        <f>+SUM(U111:U119)</f>
        <v>0</v>
      </c>
      <c r="V110" s="11" t="str">
        <f>+IF(ISERROR(U110/#REF!),"N. D.",U110/#REF!)</f>
        <v>N. D.</v>
      </c>
      <c r="W110" s="12">
        <f t="shared" ref="W110:W129" si="88">+$C110-U110</f>
        <v>0</v>
      </c>
      <c r="X110" s="11" t="str">
        <f t="shared" ref="X110:X129" si="89">+IF(ISERROR(W110/U110),"N. D.",W110/U110)</f>
        <v>N. D.</v>
      </c>
    </row>
    <row r="111" spans="1:24">
      <c r="A111" s="13" t="s">
        <v>22</v>
      </c>
      <c r="B111" s="14"/>
      <c r="C111" s="15">
        <v>0</v>
      </c>
      <c r="D111" s="16" t="str">
        <f>+IF(ISERROR(C111/#REF!),"N. D.",C111/#REF!)</f>
        <v>N. D.</v>
      </c>
      <c r="E111" s="14"/>
      <c r="F111" s="15">
        <v>0</v>
      </c>
      <c r="G111" s="16" t="str">
        <f>+IF(ISERROR(F111/#REF!),"N. D.",F111/#REF!)</f>
        <v>N. D.</v>
      </c>
      <c r="H111" s="17">
        <f t="shared" si="82"/>
        <v>0</v>
      </c>
      <c r="I111" s="16" t="str">
        <f t="shared" si="83"/>
        <v>N. D.</v>
      </c>
      <c r="J111" s="14"/>
      <c r="K111" s="15">
        <v>0</v>
      </c>
      <c r="L111" s="16" t="str">
        <f>+IF(ISERROR(K111/#REF!),"N. D.",K111/#REF!)</f>
        <v>N. D.</v>
      </c>
      <c r="M111" s="17">
        <f t="shared" si="84"/>
        <v>0</v>
      </c>
      <c r="N111" s="16" t="str">
        <f t="shared" si="85"/>
        <v>N. D.</v>
      </c>
      <c r="O111" s="14"/>
      <c r="P111" s="15">
        <v>0</v>
      </c>
      <c r="Q111" s="16" t="str">
        <f>+IF(ISERROR(P111/#REF!),"N. D.",P111/#REF!)</f>
        <v>N. D.</v>
      </c>
      <c r="R111" s="17">
        <f t="shared" si="86"/>
        <v>0</v>
      </c>
      <c r="S111" s="16" t="str">
        <f t="shared" si="87"/>
        <v>N. D.</v>
      </c>
      <c r="T111" s="14"/>
      <c r="U111" s="15">
        <v>0</v>
      </c>
      <c r="V111" s="16" t="str">
        <f>+IF(ISERROR(U111/#REF!),"N. D.",U111/#REF!)</f>
        <v>N. D.</v>
      </c>
      <c r="W111" s="17">
        <f t="shared" si="88"/>
        <v>0</v>
      </c>
      <c r="X111" s="16" t="str">
        <f t="shared" si="89"/>
        <v>N. D.</v>
      </c>
    </row>
    <row r="112" spans="1:24">
      <c r="A112" s="13" t="s">
        <v>23</v>
      </c>
      <c r="B112" s="14"/>
      <c r="C112" s="15">
        <v>0</v>
      </c>
      <c r="D112" s="16" t="str">
        <f>+IF(ISERROR(C112/#REF!),"N. D.",C112/#REF!)</f>
        <v>N. D.</v>
      </c>
      <c r="E112" s="14"/>
      <c r="F112" s="15">
        <v>0</v>
      </c>
      <c r="G112" s="16" t="str">
        <f>+IF(ISERROR(F112/#REF!),"N. D.",F112/#REF!)</f>
        <v>N. D.</v>
      </c>
      <c r="H112" s="17">
        <f t="shared" si="82"/>
        <v>0</v>
      </c>
      <c r="I112" s="16" t="str">
        <f t="shared" si="83"/>
        <v>N. D.</v>
      </c>
      <c r="J112" s="14"/>
      <c r="K112" s="15">
        <v>0</v>
      </c>
      <c r="L112" s="16" t="str">
        <f>+IF(ISERROR(K112/#REF!),"N. D.",K112/#REF!)</f>
        <v>N. D.</v>
      </c>
      <c r="M112" s="17">
        <f t="shared" si="84"/>
        <v>0</v>
      </c>
      <c r="N112" s="16" t="str">
        <f t="shared" si="85"/>
        <v>N. D.</v>
      </c>
      <c r="O112" s="14"/>
      <c r="P112" s="15">
        <v>0</v>
      </c>
      <c r="Q112" s="16" t="str">
        <f>+IF(ISERROR(P112/#REF!),"N. D.",P112/#REF!)</f>
        <v>N. D.</v>
      </c>
      <c r="R112" s="17">
        <f t="shared" si="86"/>
        <v>0</v>
      </c>
      <c r="S112" s="16" t="str">
        <f t="shared" si="87"/>
        <v>N. D.</v>
      </c>
      <c r="T112" s="14"/>
      <c r="U112" s="15">
        <v>0</v>
      </c>
      <c r="V112" s="16" t="str">
        <f>+IF(ISERROR(U112/#REF!),"N. D.",U112/#REF!)</f>
        <v>N. D.</v>
      </c>
      <c r="W112" s="17">
        <f t="shared" si="88"/>
        <v>0</v>
      </c>
      <c r="X112" s="16" t="str">
        <f t="shared" si="89"/>
        <v>N. D.</v>
      </c>
    </row>
    <row r="113" spans="1:24">
      <c r="A113" s="13" t="s">
        <v>24</v>
      </c>
      <c r="B113" s="14"/>
      <c r="C113" s="15">
        <v>0</v>
      </c>
      <c r="D113" s="16" t="str">
        <f>+IF(ISERROR(C113/#REF!),"N. D.",C113/#REF!)</f>
        <v>N. D.</v>
      </c>
      <c r="E113" s="14"/>
      <c r="F113" s="15">
        <v>0</v>
      </c>
      <c r="G113" s="16" t="str">
        <f>+IF(ISERROR(F113/#REF!),"N. D.",F113/#REF!)</f>
        <v>N. D.</v>
      </c>
      <c r="H113" s="17">
        <f t="shared" si="82"/>
        <v>0</v>
      </c>
      <c r="I113" s="16" t="str">
        <f t="shared" si="83"/>
        <v>N. D.</v>
      </c>
      <c r="J113" s="14"/>
      <c r="K113" s="15">
        <v>0</v>
      </c>
      <c r="L113" s="16" t="str">
        <f>+IF(ISERROR(K113/#REF!),"N. D.",K113/#REF!)</f>
        <v>N. D.</v>
      </c>
      <c r="M113" s="17">
        <f t="shared" si="84"/>
        <v>0</v>
      </c>
      <c r="N113" s="16" t="str">
        <f t="shared" si="85"/>
        <v>N. D.</v>
      </c>
      <c r="O113" s="14"/>
      <c r="P113" s="15">
        <v>0</v>
      </c>
      <c r="Q113" s="16" t="str">
        <f>+IF(ISERROR(P113/#REF!),"N. D.",P113/#REF!)</f>
        <v>N. D.</v>
      </c>
      <c r="R113" s="17">
        <f t="shared" si="86"/>
        <v>0</v>
      </c>
      <c r="S113" s="16" t="str">
        <f t="shared" si="87"/>
        <v>N. D.</v>
      </c>
      <c r="T113" s="14"/>
      <c r="U113" s="15">
        <v>0</v>
      </c>
      <c r="V113" s="16" t="str">
        <f>+IF(ISERROR(U113/#REF!),"N. D.",U113/#REF!)</f>
        <v>N. D.</v>
      </c>
      <c r="W113" s="17">
        <f t="shared" si="88"/>
        <v>0</v>
      </c>
      <c r="X113" s="16" t="str">
        <f t="shared" si="89"/>
        <v>N. D.</v>
      </c>
    </row>
    <row r="114" spans="1:24">
      <c r="A114" s="13" t="s">
        <v>25</v>
      </c>
      <c r="B114" s="14"/>
      <c r="C114" s="15">
        <v>0</v>
      </c>
      <c r="D114" s="16" t="str">
        <f>+IF(ISERROR(C114/#REF!),"N. D.",C114/#REF!)</f>
        <v>N. D.</v>
      </c>
      <c r="E114" s="14"/>
      <c r="F114" s="15">
        <v>0</v>
      </c>
      <c r="G114" s="16" t="str">
        <f>+IF(ISERROR(F114/#REF!),"N. D.",F114/#REF!)</f>
        <v>N. D.</v>
      </c>
      <c r="H114" s="17">
        <f t="shared" si="82"/>
        <v>0</v>
      </c>
      <c r="I114" s="16" t="str">
        <f t="shared" si="83"/>
        <v>N. D.</v>
      </c>
      <c r="J114" s="14"/>
      <c r="K114" s="15">
        <v>0</v>
      </c>
      <c r="L114" s="16" t="str">
        <f>+IF(ISERROR(K114/#REF!),"N. D.",K114/#REF!)</f>
        <v>N. D.</v>
      </c>
      <c r="M114" s="17">
        <f t="shared" si="84"/>
        <v>0</v>
      </c>
      <c r="N114" s="16" t="str">
        <f t="shared" si="85"/>
        <v>N. D.</v>
      </c>
      <c r="O114" s="14"/>
      <c r="P114" s="15">
        <v>0</v>
      </c>
      <c r="Q114" s="16" t="str">
        <f>+IF(ISERROR(P114/#REF!),"N. D.",P114/#REF!)</f>
        <v>N. D.</v>
      </c>
      <c r="R114" s="17">
        <f t="shared" si="86"/>
        <v>0</v>
      </c>
      <c r="S114" s="16" t="str">
        <f t="shared" si="87"/>
        <v>N. D.</v>
      </c>
      <c r="T114" s="14"/>
      <c r="U114" s="15">
        <v>0</v>
      </c>
      <c r="V114" s="16" t="str">
        <f>+IF(ISERROR(U114/#REF!),"N. D.",U114/#REF!)</f>
        <v>N. D.</v>
      </c>
      <c r="W114" s="17">
        <f t="shared" si="88"/>
        <v>0</v>
      </c>
      <c r="X114" s="16" t="str">
        <f t="shared" si="89"/>
        <v>N. D.</v>
      </c>
    </row>
    <row r="115" spans="1:24">
      <c r="A115" s="13" t="s">
        <v>26</v>
      </c>
      <c r="B115" s="14"/>
      <c r="C115" s="15">
        <v>0</v>
      </c>
      <c r="D115" s="16" t="str">
        <f>+IF(ISERROR(C115/#REF!),"N. D.",C115/#REF!)</f>
        <v>N. D.</v>
      </c>
      <c r="E115" s="14"/>
      <c r="F115" s="15">
        <v>0</v>
      </c>
      <c r="G115" s="16" t="str">
        <f>+IF(ISERROR(F115/#REF!),"N. D.",F115/#REF!)</f>
        <v>N. D.</v>
      </c>
      <c r="H115" s="17">
        <f t="shared" si="82"/>
        <v>0</v>
      </c>
      <c r="I115" s="16" t="str">
        <f t="shared" si="83"/>
        <v>N. D.</v>
      </c>
      <c r="J115" s="14"/>
      <c r="K115" s="15">
        <v>0</v>
      </c>
      <c r="L115" s="16" t="str">
        <f>+IF(ISERROR(K115/#REF!),"N. D.",K115/#REF!)</f>
        <v>N. D.</v>
      </c>
      <c r="M115" s="17">
        <f t="shared" si="84"/>
        <v>0</v>
      </c>
      <c r="N115" s="16" t="str">
        <f t="shared" si="85"/>
        <v>N. D.</v>
      </c>
      <c r="O115" s="14"/>
      <c r="P115" s="15">
        <v>0</v>
      </c>
      <c r="Q115" s="16" t="str">
        <f>+IF(ISERROR(P115/#REF!),"N. D.",P115/#REF!)</f>
        <v>N. D.</v>
      </c>
      <c r="R115" s="17">
        <f t="shared" si="86"/>
        <v>0</v>
      </c>
      <c r="S115" s="16" t="str">
        <f t="shared" si="87"/>
        <v>N. D.</v>
      </c>
      <c r="T115" s="14"/>
      <c r="U115" s="15">
        <v>0</v>
      </c>
      <c r="V115" s="16" t="str">
        <f>+IF(ISERROR(U115/#REF!),"N. D.",U115/#REF!)</f>
        <v>N. D.</v>
      </c>
      <c r="W115" s="17">
        <f t="shared" si="88"/>
        <v>0</v>
      </c>
      <c r="X115" s="16" t="str">
        <f t="shared" si="89"/>
        <v>N. D.</v>
      </c>
    </row>
    <row r="116" spans="1:24">
      <c r="A116" s="13" t="s">
        <v>27</v>
      </c>
      <c r="B116" s="14"/>
      <c r="C116" s="15">
        <v>0</v>
      </c>
      <c r="D116" s="16" t="str">
        <f>+IF(ISERROR(C116/#REF!),"N. D.",C116/#REF!)</f>
        <v>N. D.</v>
      </c>
      <c r="E116" s="14"/>
      <c r="F116" s="15">
        <v>0</v>
      </c>
      <c r="G116" s="16" t="str">
        <f>+IF(ISERROR(F116/#REF!),"N. D.",F116/#REF!)</f>
        <v>N. D.</v>
      </c>
      <c r="H116" s="17">
        <f t="shared" si="82"/>
        <v>0</v>
      </c>
      <c r="I116" s="16" t="str">
        <f t="shared" si="83"/>
        <v>N. D.</v>
      </c>
      <c r="J116" s="14"/>
      <c r="K116" s="15">
        <v>0</v>
      </c>
      <c r="L116" s="16" t="str">
        <f>+IF(ISERROR(K116/#REF!),"N. D.",K116/#REF!)</f>
        <v>N. D.</v>
      </c>
      <c r="M116" s="17">
        <f t="shared" si="84"/>
        <v>0</v>
      </c>
      <c r="N116" s="16" t="str">
        <f t="shared" si="85"/>
        <v>N. D.</v>
      </c>
      <c r="O116" s="14"/>
      <c r="P116" s="15">
        <v>0</v>
      </c>
      <c r="Q116" s="16" t="str">
        <f>+IF(ISERROR(P116/#REF!),"N. D.",P116/#REF!)</f>
        <v>N. D.</v>
      </c>
      <c r="R116" s="17">
        <f t="shared" si="86"/>
        <v>0</v>
      </c>
      <c r="S116" s="16" t="str">
        <f t="shared" si="87"/>
        <v>N. D.</v>
      </c>
      <c r="T116" s="14"/>
      <c r="U116" s="15">
        <v>0</v>
      </c>
      <c r="V116" s="16" t="str">
        <f>+IF(ISERROR(U116/#REF!),"N. D.",U116/#REF!)</f>
        <v>N. D.</v>
      </c>
      <c r="W116" s="17">
        <f t="shared" si="88"/>
        <v>0</v>
      </c>
      <c r="X116" s="16" t="str">
        <f t="shared" si="89"/>
        <v>N. D.</v>
      </c>
    </row>
    <row r="117" spans="1:24">
      <c r="A117" s="13" t="s">
        <v>28</v>
      </c>
      <c r="B117" s="14"/>
      <c r="C117" s="15">
        <v>0</v>
      </c>
      <c r="D117" s="16" t="str">
        <f>+IF(ISERROR(C117/#REF!),"N. D.",C117/#REF!)</f>
        <v>N. D.</v>
      </c>
      <c r="E117" s="14"/>
      <c r="F117" s="15">
        <v>0</v>
      </c>
      <c r="G117" s="16" t="str">
        <f>+IF(ISERROR(F117/#REF!),"N. D.",F117/#REF!)</f>
        <v>N. D.</v>
      </c>
      <c r="H117" s="17">
        <f t="shared" si="82"/>
        <v>0</v>
      </c>
      <c r="I117" s="16" t="str">
        <f t="shared" si="83"/>
        <v>N. D.</v>
      </c>
      <c r="J117" s="14"/>
      <c r="K117" s="15">
        <v>0</v>
      </c>
      <c r="L117" s="16" t="str">
        <f>+IF(ISERROR(K117/#REF!),"N. D.",K117/#REF!)</f>
        <v>N. D.</v>
      </c>
      <c r="M117" s="17">
        <f t="shared" si="84"/>
        <v>0</v>
      </c>
      <c r="N117" s="16" t="str">
        <f t="shared" si="85"/>
        <v>N. D.</v>
      </c>
      <c r="O117" s="14"/>
      <c r="P117" s="15">
        <v>0</v>
      </c>
      <c r="Q117" s="16" t="str">
        <f>+IF(ISERROR(P117/#REF!),"N. D.",P117/#REF!)</f>
        <v>N. D.</v>
      </c>
      <c r="R117" s="17">
        <f t="shared" si="86"/>
        <v>0</v>
      </c>
      <c r="S117" s="16" t="str">
        <f t="shared" si="87"/>
        <v>N. D.</v>
      </c>
      <c r="T117" s="14"/>
      <c r="U117" s="15">
        <v>0</v>
      </c>
      <c r="V117" s="16" t="str">
        <f>+IF(ISERROR(U117/#REF!),"N. D.",U117/#REF!)</f>
        <v>N. D.</v>
      </c>
      <c r="W117" s="17">
        <f t="shared" si="88"/>
        <v>0</v>
      </c>
      <c r="X117" s="16" t="str">
        <f t="shared" si="89"/>
        <v>N. D.</v>
      </c>
    </row>
    <row r="118" spans="1:24">
      <c r="A118" s="13" t="s">
        <v>29</v>
      </c>
      <c r="B118" s="14"/>
      <c r="C118" s="15">
        <v>0</v>
      </c>
      <c r="D118" s="16" t="str">
        <f>+IF(ISERROR(C118/#REF!),"N. D.",C118/#REF!)</f>
        <v>N. D.</v>
      </c>
      <c r="E118" s="14"/>
      <c r="F118" s="15">
        <v>0</v>
      </c>
      <c r="G118" s="16" t="str">
        <f>+IF(ISERROR(F118/#REF!),"N. D.",F118/#REF!)</f>
        <v>N. D.</v>
      </c>
      <c r="H118" s="17">
        <f t="shared" si="82"/>
        <v>0</v>
      </c>
      <c r="I118" s="16" t="str">
        <f t="shared" si="83"/>
        <v>N. D.</v>
      </c>
      <c r="J118" s="14"/>
      <c r="K118" s="15">
        <v>0</v>
      </c>
      <c r="L118" s="16" t="str">
        <f>+IF(ISERROR(K118/#REF!),"N. D.",K118/#REF!)</f>
        <v>N. D.</v>
      </c>
      <c r="M118" s="17">
        <f t="shared" si="84"/>
        <v>0</v>
      </c>
      <c r="N118" s="16" t="str">
        <f t="shared" si="85"/>
        <v>N. D.</v>
      </c>
      <c r="O118" s="14"/>
      <c r="P118" s="15">
        <v>0</v>
      </c>
      <c r="Q118" s="16" t="str">
        <f>+IF(ISERROR(P118/#REF!),"N. D.",P118/#REF!)</f>
        <v>N. D.</v>
      </c>
      <c r="R118" s="17">
        <f t="shared" si="86"/>
        <v>0</v>
      </c>
      <c r="S118" s="16" t="str">
        <f t="shared" si="87"/>
        <v>N. D.</v>
      </c>
      <c r="T118" s="14"/>
      <c r="U118" s="15">
        <v>0</v>
      </c>
      <c r="V118" s="16" t="str">
        <f>+IF(ISERROR(U118/#REF!),"N. D.",U118/#REF!)</f>
        <v>N. D.</v>
      </c>
      <c r="W118" s="17">
        <f t="shared" si="88"/>
        <v>0</v>
      </c>
      <c r="X118" s="16" t="str">
        <f t="shared" si="89"/>
        <v>N. D.</v>
      </c>
    </row>
    <row r="119" spans="1:24">
      <c r="A119" s="18" t="s">
        <v>30</v>
      </c>
      <c r="B119" s="14"/>
      <c r="C119" s="15">
        <v>0</v>
      </c>
      <c r="D119" s="16" t="str">
        <f>+IF(ISERROR(C119/C130),"N. D.",C119/C130)</f>
        <v>N. D.</v>
      </c>
      <c r="E119" s="14"/>
      <c r="F119" s="15">
        <v>0</v>
      </c>
      <c r="G119" s="16" t="str">
        <f>+IF(ISERROR(F119/F130),"N. D.",F119/F130)</f>
        <v>N. D.</v>
      </c>
      <c r="H119" s="17">
        <f t="shared" si="82"/>
        <v>0</v>
      </c>
      <c r="I119" s="16" t="str">
        <f t="shared" si="83"/>
        <v>N. D.</v>
      </c>
      <c r="J119" s="14"/>
      <c r="K119" s="15">
        <v>0</v>
      </c>
      <c r="L119" s="16" t="str">
        <f>+IF(ISERROR(K119/K130),"N. D.",K119/K130)</f>
        <v>N. D.</v>
      </c>
      <c r="M119" s="17">
        <f t="shared" si="84"/>
        <v>0</v>
      </c>
      <c r="N119" s="16" t="str">
        <f t="shared" si="85"/>
        <v>N. D.</v>
      </c>
      <c r="O119" s="14"/>
      <c r="P119" s="15">
        <v>0</v>
      </c>
      <c r="Q119" s="16" t="str">
        <f>+IF(ISERROR(P119/P130),"N. D.",P119/P130)</f>
        <v>N. D.</v>
      </c>
      <c r="R119" s="17">
        <f t="shared" si="86"/>
        <v>0</v>
      </c>
      <c r="S119" s="16" t="str">
        <f t="shared" si="87"/>
        <v>N. D.</v>
      </c>
      <c r="T119" s="14"/>
      <c r="U119" s="15">
        <v>0</v>
      </c>
      <c r="V119" s="16" t="str">
        <f>+IF(ISERROR(U119/U130),"N. D.",U119/U130)</f>
        <v>N. D.</v>
      </c>
      <c r="W119" s="17">
        <f t="shared" si="88"/>
        <v>0</v>
      </c>
      <c r="X119" s="16" t="str">
        <f t="shared" si="89"/>
        <v>N. D.</v>
      </c>
    </row>
    <row r="120" spans="1:24">
      <c r="A120" s="19" t="s">
        <v>31</v>
      </c>
      <c r="B120" s="6"/>
      <c r="C120" s="20">
        <f>+SUM(C121:C129)</f>
        <v>0</v>
      </c>
      <c r="D120" s="11" t="str">
        <f>+IF(ISERROR(C120/#REF!),"N. D.",C120/#REF!)</f>
        <v>N. D.</v>
      </c>
      <c r="E120" s="14"/>
      <c r="F120" s="20">
        <f>+SUM(F121:F129)</f>
        <v>0</v>
      </c>
      <c r="G120" s="11" t="str">
        <f>+IF(ISERROR(F120/#REF!),"N. D.",F120/#REF!)</f>
        <v>N. D.</v>
      </c>
      <c r="H120" s="12">
        <f t="shared" si="82"/>
        <v>0</v>
      </c>
      <c r="I120" s="11" t="str">
        <f t="shared" si="83"/>
        <v>N. D.</v>
      </c>
      <c r="J120" s="6"/>
      <c r="K120" s="20">
        <f>+SUM(K121:K129)</f>
        <v>0</v>
      </c>
      <c r="L120" s="11" t="str">
        <f>+IF(ISERROR(K120/#REF!),"N. D.",K120/#REF!)</f>
        <v>N. D.</v>
      </c>
      <c r="M120" s="12">
        <f t="shared" si="84"/>
        <v>0</v>
      </c>
      <c r="N120" s="11" t="str">
        <f t="shared" si="85"/>
        <v>N. D.</v>
      </c>
      <c r="O120" s="6"/>
      <c r="P120" s="20">
        <f>+SUM(P121:P129)</f>
        <v>0</v>
      </c>
      <c r="Q120" s="11" t="str">
        <f>+IF(ISERROR(P120/#REF!),"N. D.",P120/#REF!)</f>
        <v>N. D.</v>
      </c>
      <c r="R120" s="12">
        <f t="shared" si="86"/>
        <v>0</v>
      </c>
      <c r="S120" s="11" t="str">
        <f t="shared" si="87"/>
        <v>N. D.</v>
      </c>
      <c r="T120" s="6"/>
      <c r="U120" s="20">
        <f>+SUM(U121:U129)</f>
        <v>0</v>
      </c>
      <c r="V120" s="11" t="str">
        <f>+IF(ISERROR(U120/#REF!),"N. D.",U120/#REF!)</f>
        <v>N. D.</v>
      </c>
      <c r="W120" s="12">
        <f t="shared" si="88"/>
        <v>0</v>
      </c>
      <c r="X120" s="11" t="str">
        <f t="shared" si="89"/>
        <v>N. D.</v>
      </c>
    </row>
    <row r="121" spans="1:24">
      <c r="A121" s="21" t="s">
        <v>32</v>
      </c>
      <c r="B121" s="14"/>
      <c r="C121" s="15">
        <v>0</v>
      </c>
      <c r="D121" s="16" t="str">
        <f>+IF(ISERROR(C121/C132),"N. D.",C121/C132)</f>
        <v>N. D.</v>
      </c>
      <c r="E121" s="14"/>
      <c r="F121" s="15">
        <v>0</v>
      </c>
      <c r="G121" s="16" t="str">
        <f>+IF(ISERROR(F121/F132),"N. D.",F121/F132)</f>
        <v>N. D.</v>
      </c>
      <c r="H121" s="17">
        <f t="shared" si="82"/>
        <v>0</v>
      </c>
      <c r="I121" s="16" t="str">
        <f t="shared" si="83"/>
        <v>N. D.</v>
      </c>
      <c r="J121" s="14"/>
      <c r="K121" s="15">
        <v>0</v>
      </c>
      <c r="L121" s="16" t="str">
        <f>+IF(ISERROR(K121/K132),"N. D.",K121/K132)</f>
        <v>N. D.</v>
      </c>
      <c r="M121" s="17">
        <f t="shared" si="84"/>
        <v>0</v>
      </c>
      <c r="N121" s="16" t="str">
        <f t="shared" si="85"/>
        <v>N. D.</v>
      </c>
      <c r="O121" s="14"/>
      <c r="P121" s="15">
        <v>0</v>
      </c>
      <c r="Q121" s="16" t="str">
        <f>+IF(ISERROR(P121/P132),"N. D.",P121/P132)</f>
        <v>N. D.</v>
      </c>
      <c r="R121" s="17">
        <f t="shared" si="86"/>
        <v>0</v>
      </c>
      <c r="S121" s="16" t="str">
        <f t="shared" si="87"/>
        <v>N. D.</v>
      </c>
      <c r="T121" s="14"/>
      <c r="U121" s="15">
        <v>0</v>
      </c>
      <c r="V121" s="16" t="str">
        <f>+IF(ISERROR(U121/U132),"N. D.",U121/U132)</f>
        <v>N. D.</v>
      </c>
      <c r="W121" s="17">
        <f t="shared" si="88"/>
        <v>0</v>
      </c>
      <c r="X121" s="16" t="str">
        <f t="shared" si="89"/>
        <v>N. D.</v>
      </c>
    </row>
    <row r="122" spans="1:24">
      <c r="A122" s="21" t="s">
        <v>33</v>
      </c>
      <c r="B122" s="14"/>
      <c r="C122" s="15">
        <v>0</v>
      </c>
      <c r="D122" s="16">
        <f>+IF(ISERROR(C122/C133),"N. D.",C122/C133)</f>
        <v>0</v>
      </c>
      <c r="E122" s="14"/>
      <c r="F122" s="15">
        <v>0</v>
      </c>
      <c r="G122" s="16">
        <f>+IF(ISERROR(F122/F133),"N. D.",F122/F133)</f>
        <v>0</v>
      </c>
      <c r="H122" s="17">
        <f t="shared" si="82"/>
        <v>0</v>
      </c>
      <c r="I122" s="16" t="str">
        <f t="shared" si="83"/>
        <v>N. D.</v>
      </c>
      <c r="J122" s="14"/>
      <c r="K122" s="15">
        <v>0</v>
      </c>
      <c r="L122" s="16">
        <f>+IF(ISERROR(K122/K133),"N. D.",K122/K133)</f>
        <v>0</v>
      </c>
      <c r="M122" s="17">
        <f t="shared" si="84"/>
        <v>0</v>
      </c>
      <c r="N122" s="16" t="str">
        <f t="shared" si="85"/>
        <v>N. D.</v>
      </c>
      <c r="O122" s="14"/>
      <c r="P122" s="15">
        <v>0</v>
      </c>
      <c r="Q122" s="16">
        <f>+IF(ISERROR(P122/P133),"N. D.",P122/P133)</f>
        <v>0</v>
      </c>
      <c r="R122" s="17">
        <f t="shared" si="86"/>
        <v>0</v>
      </c>
      <c r="S122" s="16" t="str">
        <f t="shared" si="87"/>
        <v>N. D.</v>
      </c>
      <c r="T122" s="14"/>
      <c r="U122" s="15">
        <v>0</v>
      </c>
      <c r="V122" s="16">
        <f>+IF(ISERROR(U122/U133),"N. D.",U122/U133)</f>
        <v>0</v>
      </c>
      <c r="W122" s="17">
        <f t="shared" si="88"/>
        <v>0</v>
      </c>
      <c r="X122" s="16" t="str">
        <f t="shared" si="89"/>
        <v>N. D.</v>
      </c>
    </row>
    <row r="123" spans="1:24">
      <c r="A123" s="21" t="s">
        <v>34</v>
      </c>
      <c r="B123" s="14"/>
      <c r="C123" s="15">
        <v>0</v>
      </c>
      <c r="D123" s="16" t="str">
        <f>+IF(ISERROR(C123/#REF!),"N. D.",C123/#REF!)</f>
        <v>N. D.</v>
      </c>
      <c r="E123" s="14"/>
      <c r="F123" s="15">
        <v>0</v>
      </c>
      <c r="G123" s="16" t="str">
        <f>+IF(ISERROR(F123/#REF!),"N. D.",F123/#REF!)</f>
        <v>N. D.</v>
      </c>
      <c r="H123" s="17">
        <f t="shared" si="82"/>
        <v>0</v>
      </c>
      <c r="I123" s="16" t="str">
        <f t="shared" si="83"/>
        <v>N. D.</v>
      </c>
      <c r="J123" s="14"/>
      <c r="K123" s="15">
        <v>0</v>
      </c>
      <c r="L123" s="16" t="str">
        <f>+IF(ISERROR(K123/#REF!),"N. D.",K123/#REF!)</f>
        <v>N. D.</v>
      </c>
      <c r="M123" s="17">
        <f t="shared" si="84"/>
        <v>0</v>
      </c>
      <c r="N123" s="16" t="str">
        <f t="shared" si="85"/>
        <v>N. D.</v>
      </c>
      <c r="O123" s="14"/>
      <c r="P123" s="15">
        <v>0</v>
      </c>
      <c r="Q123" s="16" t="str">
        <f>+IF(ISERROR(P123/#REF!),"N. D.",P123/#REF!)</f>
        <v>N. D.</v>
      </c>
      <c r="R123" s="17">
        <f t="shared" si="86"/>
        <v>0</v>
      </c>
      <c r="S123" s="16" t="str">
        <f t="shared" si="87"/>
        <v>N. D.</v>
      </c>
      <c r="T123" s="14"/>
      <c r="U123" s="15">
        <v>0</v>
      </c>
      <c r="V123" s="16" t="str">
        <f>+IF(ISERROR(U123/#REF!),"N. D.",U123/#REF!)</f>
        <v>N. D.</v>
      </c>
      <c r="W123" s="17">
        <f t="shared" si="88"/>
        <v>0</v>
      </c>
      <c r="X123" s="16" t="str">
        <f t="shared" si="89"/>
        <v>N. D.</v>
      </c>
    </row>
    <row r="124" spans="1:24">
      <c r="A124" s="21" t="s">
        <v>35</v>
      </c>
      <c r="B124" s="14"/>
      <c r="C124" s="15">
        <v>0</v>
      </c>
      <c r="D124" s="16" t="str">
        <f>+IF(ISERROR(C124/C134),"N. D.",C124/C134)</f>
        <v>N. D.</v>
      </c>
      <c r="E124" s="14"/>
      <c r="F124" s="15">
        <v>0</v>
      </c>
      <c r="G124" s="16" t="str">
        <f>+IF(ISERROR(F124/F134),"N. D.",F124/F134)</f>
        <v>N. D.</v>
      </c>
      <c r="H124" s="17">
        <f t="shared" si="82"/>
        <v>0</v>
      </c>
      <c r="I124" s="16" t="str">
        <f t="shared" si="83"/>
        <v>N. D.</v>
      </c>
      <c r="J124" s="14"/>
      <c r="K124" s="15">
        <v>0</v>
      </c>
      <c r="L124" s="16" t="str">
        <f>+IF(ISERROR(K124/K134),"N. D.",K124/K134)</f>
        <v>N. D.</v>
      </c>
      <c r="M124" s="17">
        <f t="shared" si="84"/>
        <v>0</v>
      </c>
      <c r="N124" s="16" t="str">
        <f t="shared" si="85"/>
        <v>N. D.</v>
      </c>
      <c r="O124" s="14"/>
      <c r="P124" s="15">
        <v>0</v>
      </c>
      <c r="Q124" s="16" t="str">
        <f>+IF(ISERROR(P124/P134),"N. D.",P124/P134)</f>
        <v>N. D.</v>
      </c>
      <c r="R124" s="17">
        <f t="shared" si="86"/>
        <v>0</v>
      </c>
      <c r="S124" s="16" t="str">
        <f t="shared" si="87"/>
        <v>N. D.</v>
      </c>
      <c r="T124" s="14"/>
      <c r="U124" s="15">
        <v>0</v>
      </c>
      <c r="V124" s="16" t="str">
        <f>+IF(ISERROR(U124/U134),"N. D.",U124/U134)</f>
        <v>N. D.</v>
      </c>
      <c r="W124" s="17">
        <f t="shared" si="88"/>
        <v>0</v>
      </c>
      <c r="X124" s="16" t="str">
        <f t="shared" si="89"/>
        <v>N. D.</v>
      </c>
    </row>
    <row r="125" spans="1:24">
      <c r="A125" s="21" t="s">
        <v>36</v>
      </c>
      <c r="B125" s="14"/>
      <c r="C125" s="15">
        <v>0</v>
      </c>
      <c r="D125" s="16">
        <f>+IF(ISERROR(C125/C135),"N. D.",C125/C135)</f>
        <v>0</v>
      </c>
      <c r="E125" s="14"/>
      <c r="F125" s="15">
        <v>0</v>
      </c>
      <c r="G125" s="16">
        <f>+IF(ISERROR(F125/F135),"N. D.",F125/F135)</f>
        <v>0</v>
      </c>
      <c r="H125" s="17">
        <f t="shared" si="82"/>
        <v>0</v>
      </c>
      <c r="I125" s="16" t="str">
        <f t="shared" si="83"/>
        <v>N. D.</v>
      </c>
      <c r="J125" s="14"/>
      <c r="K125" s="15">
        <v>0</v>
      </c>
      <c r="L125" s="16">
        <f>+IF(ISERROR(K125/K135),"N. D.",K125/K135)</f>
        <v>0</v>
      </c>
      <c r="M125" s="17">
        <f t="shared" si="84"/>
        <v>0</v>
      </c>
      <c r="N125" s="16" t="str">
        <f t="shared" si="85"/>
        <v>N. D.</v>
      </c>
      <c r="O125" s="14"/>
      <c r="P125" s="15">
        <v>0</v>
      </c>
      <c r="Q125" s="16">
        <f>+IF(ISERROR(P125/P135),"N. D.",P125/P135)</f>
        <v>0</v>
      </c>
      <c r="R125" s="17">
        <f t="shared" si="86"/>
        <v>0</v>
      </c>
      <c r="S125" s="16" t="str">
        <f t="shared" si="87"/>
        <v>N. D.</v>
      </c>
      <c r="T125" s="14"/>
      <c r="U125" s="15">
        <v>0</v>
      </c>
      <c r="V125" s="16">
        <f>+IF(ISERROR(U125/U135),"N. D.",U125/U135)</f>
        <v>0</v>
      </c>
      <c r="W125" s="17">
        <f t="shared" si="88"/>
        <v>0</v>
      </c>
      <c r="X125" s="16" t="str">
        <f t="shared" si="89"/>
        <v>N. D.</v>
      </c>
    </row>
    <row r="126" spans="1:24">
      <c r="A126" s="21" t="s">
        <v>37</v>
      </c>
      <c r="B126" s="14"/>
      <c r="C126" s="15">
        <v>0</v>
      </c>
      <c r="D126" s="16" t="str">
        <f>+IF(ISERROR(C126/C136),"N. D.",C126/C136)</f>
        <v>N. D.</v>
      </c>
      <c r="E126" s="14"/>
      <c r="F126" s="15">
        <v>0</v>
      </c>
      <c r="G126" s="16" t="str">
        <f>+IF(ISERROR(F126/F136),"N. D.",F126/F136)</f>
        <v>N. D.</v>
      </c>
      <c r="H126" s="17">
        <f t="shared" si="82"/>
        <v>0</v>
      </c>
      <c r="I126" s="16" t="str">
        <f t="shared" si="83"/>
        <v>N. D.</v>
      </c>
      <c r="J126" s="14"/>
      <c r="K126" s="15">
        <v>0</v>
      </c>
      <c r="L126" s="16" t="str">
        <f>+IF(ISERROR(K126/K136),"N. D.",K126/K136)</f>
        <v>N. D.</v>
      </c>
      <c r="M126" s="17">
        <f t="shared" si="84"/>
        <v>0</v>
      </c>
      <c r="N126" s="16" t="str">
        <f t="shared" si="85"/>
        <v>N. D.</v>
      </c>
      <c r="O126" s="14"/>
      <c r="P126" s="15">
        <v>0</v>
      </c>
      <c r="Q126" s="16" t="str">
        <f>+IF(ISERROR(P126/P136),"N. D.",P126/P136)</f>
        <v>N. D.</v>
      </c>
      <c r="R126" s="17">
        <f t="shared" si="86"/>
        <v>0</v>
      </c>
      <c r="S126" s="16" t="str">
        <f t="shared" si="87"/>
        <v>N. D.</v>
      </c>
      <c r="T126" s="14"/>
      <c r="U126" s="15">
        <v>0</v>
      </c>
      <c r="V126" s="16" t="str">
        <f>+IF(ISERROR(U126/U136),"N. D.",U126/U136)</f>
        <v>N. D.</v>
      </c>
      <c r="W126" s="17">
        <f t="shared" si="88"/>
        <v>0</v>
      </c>
      <c r="X126" s="16" t="str">
        <f t="shared" si="89"/>
        <v>N. D.</v>
      </c>
    </row>
    <row r="127" spans="1:24">
      <c r="A127" s="21" t="s">
        <v>38</v>
      </c>
      <c r="B127" s="14"/>
      <c r="C127" s="15">
        <v>0</v>
      </c>
      <c r="D127" s="16">
        <f>+IF(ISERROR(C127/C137),"N. D.",C127/C137)</f>
        <v>0</v>
      </c>
      <c r="E127" s="14"/>
      <c r="F127" s="15">
        <v>0</v>
      </c>
      <c r="G127" s="16">
        <f>+IF(ISERROR(F127/F137),"N. D.",F127/F137)</f>
        <v>0</v>
      </c>
      <c r="H127" s="17">
        <f t="shared" si="82"/>
        <v>0</v>
      </c>
      <c r="I127" s="16" t="str">
        <f t="shared" si="83"/>
        <v>N. D.</v>
      </c>
      <c r="J127" s="14"/>
      <c r="K127" s="15">
        <v>0</v>
      </c>
      <c r="L127" s="16">
        <f>+IF(ISERROR(K127/K137),"N. D.",K127/K137)</f>
        <v>0</v>
      </c>
      <c r="M127" s="17">
        <f t="shared" si="84"/>
        <v>0</v>
      </c>
      <c r="N127" s="16" t="str">
        <f t="shared" si="85"/>
        <v>N. D.</v>
      </c>
      <c r="O127" s="14"/>
      <c r="P127" s="15">
        <v>0</v>
      </c>
      <c r="Q127" s="16">
        <f>+IF(ISERROR(P127/P137),"N. D.",P127/P137)</f>
        <v>0</v>
      </c>
      <c r="R127" s="17">
        <f t="shared" si="86"/>
        <v>0</v>
      </c>
      <c r="S127" s="16" t="str">
        <f t="shared" si="87"/>
        <v>N. D.</v>
      </c>
      <c r="T127" s="14"/>
      <c r="U127" s="15">
        <v>0</v>
      </c>
      <c r="V127" s="16">
        <f>+IF(ISERROR(U127/U137),"N. D.",U127/U137)</f>
        <v>0</v>
      </c>
      <c r="W127" s="17">
        <f t="shared" si="88"/>
        <v>0</v>
      </c>
      <c r="X127" s="16" t="str">
        <f t="shared" si="89"/>
        <v>N. D.</v>
      </c>
    </row>
    <row r="128" spans="1:24">
      <c r="A128" s="21" t="s">
        <v>39</v>
      </c>
      <c r="B128" s="14"/>
      <c r="C128" s="15">
        <v>0</v>
      </c>
      <c r="D128" s="16">
        <f>+IF(ISERROR(C128/C137),"N. D.",C128/C137)</f>
        <v>0</v>
      </c>
      <c r="E128" s="14"/>
      <c r="F128" s="15">
        <v>0</v>
      </c>
      <c r="G128" s="16">
        <f>+IF(ISERROR(F128/F137),"N. D.",F128/F137)</f>
        <v>0</v>
      </c>
      <c r="H128" s="17">
        <f t="shared" si="82"/>
        <v>0</v>
      </c>
      <c r="I128" s="16" t="str">
        <f t="shared" si="83"/>
        <v>N. D.</v>
      </c>
      <c r="J128" s="14"/>
      <c r="K128" s="15">
        <v>0</v>
      </c>
      <c r="L128" s="16">
        <f>+IF(ISERROR(K128/K137),"N. D.",K128/K137)</f>
        <v>0</v>
      </c>
      <c r="M128" s="17">
        <f t="shared" si="84"/>
        <v>0</v>
      </c>
      <c r="N128" s="16" t="str">
        <f t="shared" si="85"/>
        <v>N. D.</v>
      </c>
      <c r="O128" s="14"/>
      <c r="P128" s="15">
        <v>0</v>
      </c>
      <c r="Q128" s="16">
        <f>+IF(ISERROR(P128/P137),"N. D.",P128/P137)</f>
        <v>0</v>
      </c>
      <c r="R128" s="17">
        <f t="shared" si="86"/>
        <v>0</v>
      </c>
      <c r="S128" s="16" t="str">
        <f t="shared" si="87"/>
        <v>N. D.</v>
      </c>
      <c r="T128" s="14"/>
      <c r="U128" s="15">
        <v>0</v>
      </c>
      <c r="V128" s="16">
        <f>+IF(ISERROR(U128/U137),"N. D.",U128/U137)</f>
        <v>0</v>
      </c>
      <c r="W128" s="17">
        <f t="shared" si="88"/>
        <v>0</v>
      </c>
      <c r="X128" s="16" t="str">
        <f t="shared" si="89"/>
        <v>N. D.</v>
      </c>
    </row>
    <row r="129" spans="1:24">
      <c r="A129" s="21" t="s">
        <v>40</v>
      </c>
      <c r="B129" s="14"/>
      <c r="C129" s="15">
        <v>0</v>
      </c>
      <c r="D129" s="16">
        <f>+IF(ISERROR(C129/C138),"N. D.",C129/C138)</f>
        <v>0</v>
      </c>
      <c r="E129" s="14"/>
      <c r="F129" s="15">
        <v>0</v>
      </c>
      <c r="G129" s="16">
        <f>+IF(ISERROR(F129/F138),"N. D.",F129/F138)</f>
        <v>0</v>
      </c>
      <c r="H129" s="17">
        <f t="shared" si="82"/>
        <v>0</v>
      </c>
      <c r="I129" s="16" t="str">
        <f t="shared" si="83"/>
        <v>N. D.</v>
      </c>
      <c r="J129" s="14"/>
      <c r="K129" s="15">
        <v>0</v>
      </c>
      <c r="L129" s="16">
        <f>+IF(ISERROR(K129/K138),"N. D.",K129/K138)</f>
        <v>0</v>
      </c>
      <c r="M129" s="17">
        <f t="shared" si="84"/>
        <v>0</v>
      </c>
      <c r="N129" s="16" t="str">
        <f t="shared" si="85"/>
        <v>N. D.</v>
      </c>
      <c r="O129" s="14"/>
      <c r="P129" s="15">
        <v>0</v>
      </c>
      <c r="Q129" s="16">
        <f>+IF(ISERROR(P129/P138),"N. D.",P129/P138)</f>
        <v>0</v>
      </c>
      <c r="R129" s="17">
        <f t="shared" si="86"/>
        <v>0</v>
      </c>
      <c r="S129" s="16" t="str">
        <f t="shared" si="87"/>
        <v>N. D.</v>
      </c>
      <c r="T129" s="14"/>
      <c r="U129" s="15">
        <v>0</v>
      </c>
      <c r="V129" s="16">
        <f>+IF(ISERROR(U129/U138),"N. D.",U129/U138)</f>
        <v>0</v>
      </c>
      <c r="W129" s="17">
        <f t="shared" si="88"/>
        <v>0</v>
      </c>
      <c r="X129" s="16" t="str">
        <f t="shared" si="89"/>
        <v>N. D.</v>
      </c>
    </row>
    <row r="130" spans="1:24" ht="6" customHeight="1">
      <c r="A130" s="8"/>
      <c r="B130" s="6"/>
      <c r="C130" s="6"/>
      <c r="D130" s="29"/>
      <c r="E130" s="6"/>
      <c r="F130" s="6"/>
      <c r="G130" s="29"/>
      <c r="H130" s="6"/>
      <c r="I130" s="11"/>
      <c r="J130" s="6"/>
      <c r="K130" s="6"/>
      <c r="L130" s="29"/>
      <c r="M130" s="6"/>
      <c r="N130" s="11"/>
      <c r="O130" s="6"/>
      <c r="P130" s="6"/>
      <c r="Q130" s="29"/>
      <c r="R130" s="6"/>
      <c r="S130" s="11"/>
      <c r="T130" s="6"/>
      <c r="U130" s="6"/>
      <c r="V130" s="29"/>
      <c r="W130" s="6"/>
      <c r="X130" s="11"/>
    </row>
    <row r="131" spans="1:24">
      <c r="A131" s="25" t="s">
        <v>49</v>
      </c>
      <c r="B131" s="26"/>
      <c r="C131" s="26">
        <f>+C110+C120</f>
        <v>0</v>
      </c>
      <c r="D131" s="28">
        <f>+IF(ISERROR(C131/C106),"N. D.",C131/C106)</f>
        <v>0</v>
      </c>
      <c r="E131" s="26"/>
      <c r="F131" s="26">
        <f>+F110+F120</f>
        <v>0</v>
      </c>
      <c r="G131" s="28">
        <f>+IF(ISERROR(F131/F106),"N. D.",F131/F106)</f>
        <v>0</v>
      </c>
      <c r="H131" s="30">
        <f>+$C131-F131</f>
        <v>0</v>
      </c>
      <c r="I131" s="28" t="str">
        <f>+IF(ISERROR(H131/F131),"N. D.",H131/F131)</f>
        <v>N. D.</v>
      </c>
      <c r="J131" s="26"/>
      <c r="K131" s="26">
        <f>+K110+K120</f>
        <v>0</v>
      </c>
      <c r="L131" s="28">
        <f>+IF(ISERROR(K131/K106),"N. D.",K131/K106)</f>
        <v>0</v>
      </c>
      <c r="M131" s="30">
        <f>+$C131-K131</f>
        <v>0</v>
      </c>
      <c r="N131" s="28" t="str">
        <f>+IF(ISERROR(M131/K131),"N. D.",M131/K131)</f>
        <v>N. D.</v>
      </c>
      <c r="O131" s="26"/>
      <c r="P131" s="26">
        <f>+P110+P120</f>
        <v>0</v>
      </c>
      <c r="Q131" s="28">
        <f>+IF(ISERROR(P131/P106),"N. D.",P131/P106)</f>
        <v>0</v>
      </c>
      <c r="R131" s="30">
        <f>+$C131-P131</f>
        <v>0</v>
      </c>
      <c r="S131" s="28" t="str">
        <f>+IF(ISERROR(R131/P131),"N. D.",R131/P131)</f>
        <v>N. D.</v>
      </c>
      <c r="T131" s="26"/>
      <c r="U131" s="26">
        <f>+U110+U120</f>
        <v>0</v>
      </c>
      <c r="V131" s="28">
        <f>+IF(ISERROR(U131/U106),"N. D.",U131/U106)</f>
        <v>0</v>
      </c>
      <c r="W131" s="30">
        <f>+$C131-U131</f>
        <v>0</v>
      </c>
      <c r="X131" s="28" t="str">
        <f>+IF(ISERROR(W131/U131),"N. D.",W131/U131)</f>
        <v>N. D.</v>
      </c>
    </row>
    <row r="132" spans="1:24" ht="6" customHeight="1">
      <c r="A132" s="6"/>
      <c r="B132" s="6"/>
      <c r="C132" s="6"/>
      <c r="D132" s="29"/>
      <c r="E132" s="6"/>
      <c r="F132" s="6"/>
      <c r="G132" s="29"/>
      <c r="H132" s="6"/>
      <c r="I132" s="29"/>
      <c r="J132" s="6"/>
      <c r="K132" s="6"/>
      <c r="L132" s="29"/>
      <c r="M132" s="6"/>
      <c r="N132" s="29"/>
      <c r="O132" s="6"/>
      <c r="P132" s="6"/>
      <c r="Q132" s="29"/>
      <c r="R132" s="6"/>
      <c r="S132" s="29"/>
      <c r="T132" s="6"/>
      <c r="U132" s="6"/>
      <c r="V132" s="29"/>
      <c r="W132" s="6"/>
      <c r="X132" s="29"/>
    </row>
    <row r="133" spans="1:24" ht="19" thickBot="1">
      <c r="A133" s="31" t="s">
        <v>50</v>
      </c>
      <c r="B133" s="32"/>
      <c r="C133" s="32">
        <f>+C106-C131</f>
        <v>353652120.55000001</v>
      </c>
      <c r="D133" s="33">
        <f>+IF(OR(C106&lt;=0,C133&lt;=0),"N. D.",C133/C106)</f>
        <v>1</v>
      </c>
      <c r="E133" s="32"/>
      <c r="F133" s="32">
        <f>+F106-F131</f>
        <v>353652120.55000001</v>
      </c>
      <c r="G133" s="33">
        <f>+IF(OR(F106&lt;=0,F133&lt;=0),"N. D.",F133/F106)</f>
        <v>1</v>
      </c>
      <c r="H133" s="32">
        <f>+$C133-F133</f>
        <v>0</v>
      </c>
      <c r="I133" s="33">
        <f>+IF(ISERROR(H133/F133),"N. D.",H133/F133)</f>
        <v>0</v>
      </c>
      <c r="J133" s="32"/>
      <c r="K133" s="32">
        <f>+K106-K131</f>
        <v>325212223.16000003</v>
      </c>
      <c r="L133" s="33">
        <f>+IF(OR(K106&lt;=0,K133&lt;=0),"N. D.",K133/K106)</f>
        <v>1</v>
      </c>
      <c r="M133" s="32">
        <f>+$C133-K133</f>
        <v>28439897.389999986</v>
      </c>
      <c r="N133" s="33">
        <f>+IF(ISERROR(M133/K133),"N. D.",M133/K133)</f>
        <v>8.7450272052068415E-2</v>
      </c>
      <c r="O133" s="32"/>
      <c r="P133" s="32">
        <f>+P106-P131</f>
        <v>281624094.26000005</v>
      </c>
      <c r="Q133" s="33">
        <f>+IF(OR(P106&lt;=0,P133&lt;=0),"N. D.",P133/P106)</f>
        <v>1</v>
      </c>
      <c r="R133" s="32">
        <f>+$C133-P133</f>
        <v>72028026.289999962</v>
      </c>
      <c r="S133" s="33">
        <f>+IF(ISERROR(R133/P133),"N. D.",R133/P133)</f>
        <v>0.25575946006772593</v>
      </c>
      <c r="T133" s="32"/>
      <c r="U133" s="32">
        <f>+U106-U131</f>
        <v>276054662.75000006</v>
      </c>
      <c r="V133" s="33">
        <f>+IF(OR(U106&lt;=0,U133&lt;=0),"N. D.",U133/U106)</f>
        <v>1</v>
      </c>
      <c r="W133" s="32">
        <f>+$C133-U133</f>
        <v>77597457.799999952</v>
      </c>
      <c r="X133" s="33">
        <f>+IF(ISERROR(W133/U133),"N. D.",W133/U133)</f>
        <v>0.28109453767956666</v>
      </c>
    </row>
    <row r="134" spans="1:24" ht="6" customHeight="1">
      <c r="A134" s="6"/>
      <c r="B134" s="34"/>
      <c r="C134" s="34"/>
      <c r="D134" s="35"/>
      <c r="E134" s="34"/>
      <c r="F134" s="34"/>
      <c r="G134" s="35"/>
      <c r="H134" s="34"/>
      <c r="I134" s="35"/>
      <c r="J134" s="34"/>
      <c r="K134" s="34"/>
      <c r="L134" s="35"/>
      <c r="M134" s="34"/>
      <c r="N134" s="35"/>
      <c r="O134" s="34"/>
      <c r="P134" s="34"/>
      <c r="Q134" s="35"/>
      <c r="R134" s="34"/>
      <c r="S134" s="35"/>
      <c r="T134" s="34"/>
      <c r="U134" s="34"/>
      <c r="V134" s="35"/>
      <c r="W134" s="34"/>
      <c r="X134" s="35"/>
    </row>
    <row r="135" spans="1:24">
      <c r="A135" s="36" t="s">
        <v>51</v>
      </c>
      <c r="B135" s="24"/>
      <c r="C135" s="24">
        <f>+C137+C160</f>
        <v>85397360.596099988</v>
      </c>
      <c r="D135" s="23">
        <f>+D137+D160</f>
        <v>0.24495798736162844</v>
      </c>
      <c r="E135" s="24"/>
      <c r="F135" s="24">
        <f>+F137+F160</f>
        <v>85397360.596099988</v>
      </c>
      <c r="G135" s="23">
        <f>+G137+G160</f>
        <v>0.24495798736162844</v>
      </c>
      <c r="H135" s="24">
        <f>+$C135-F135</f>
        <v>0</v>
      </c>
      <c r="I135" s="23">
        <f>+IF(ISERROR(H135/F135),"N. D.",H135/F135)</f>
        <v>0</v>
      </c>
      <c r="J135" s="24"/>
      <c r="K135" s="24">
        <f>+K137+K160</f>
        <v>85293586.06719999</v>
      </c>
      <c r="L135" s="23">
        <f>+L137+L160</f>
        <v>0.26335623558362686</v>
      </c>
      <c r="M135" s="24">
        <f>+$C135-K135</f>
        <v>103774.52889999747</v>
      </c>
      <c r="N135" s="23">
        <f>+IF(ISERROR(M135/K135),"N. D.",M135/K135)</f>
        <v>1.2166744732509775E-3</v>
      </c>
      <c r="O135" s="24"/>
      <c r="P135" s="24">
        <f>+P137+P160</f>
        <v>63397769.63099999</v>
      </c>
      <c r="Q135" s="23">
        <f>+Q137+Q160</f>
        <v>0.22533037419168434</v>
      </c>
      <c r="R135" s="24">
        <f>+$C135-P135</f>
        <v>21999590.965099998</v>
      </c>
      <c r="S135" s="23">
        <f>+IF(ISERROR(R135/P135),"N. D.",R135/P135)</f>
        <v>0.34700891045767523</v>
      </c>
      <c r="T135" s="24"/>
      <c r="U135" s="24">
        <f>+U137+U160</f>
        <v>61610583.679999985</v>
      </c>
      <c r="V135" s="23">
        <f>+V137+V160</f>
        <v>0.22318255039146226</v>
      </c>
      <c r="W135" s="24">
        <f>+$C135-U135</f>
        <v>23786776.916100003</v>
      </c>
      <c r="X135" s="23">
        <f>+IF(ISERROR(W135/U135),"N. D.",W135/U135)</f>
        <v>0.38608264189877595</v>
      </c>
    </row>
    <row r="136" spans="1:24" ht="6" customHeight="1">
      <c r="A136" s="37"/>
      <c r="B136" s="6"/>
      <c r="C136" s="6"/>
      <c r="D136" s="11"/>
      <c r="E136" s="6"/>
      <c r="F136" s="6"/>
      <c r="G136" s="11"/>
      <c r="H136" s="6"/>
      <c r="I136" s="11"/>
      <c r="J136" s="6"/>
      <c r="K136" s="6"/>
      <c r="L136" s="11"/>
      <c r="M136" s="6"/>
      <c r="N136" s="11"/>
      <c r="O136" s="6"/>
      <c r="P136" s="6"/>
      <c r="Q136" s="11"/>
      <c r="R136" s="6"/>
      <c r="S136" s="11"/>
      <c r="T136" s="6"/>
      <c r="U136" s="6"/>
      <c r="V136" s="11"/>
      <c r="W136" s="6"/>
      <c r="X136" s="11"/>
    </row>
    <row r="137" spans="1:24">
      <c r="A137" s="38" t="s">
        <v>52</v>
      </c>
      <c r="B137" s="24"/>
      <c r="C137" s="24">
        <f>+SUM(C138:C150)</f>
        <v>85352884.316099986</v>
      </c>
      <c r="D137" s="23">
        <f>+SUM(D138:D150)</f>
        <v>0.24134701690282287</v>
      </c>
      <c r="E137" s="24"/>
      <c r="F137" s="24">
        <f>+SUM(F138:F150)</f>
        <v>85352884.316099986</v>
      </c>
      <c r="G137" s="23">
        <f>+SUM(G138:G150)</f>
        <v>0.24134701690282287</v>
      </c>
      <c r="H137" s="24">
        <f t="shared" ref="H137:H150" si="90">+$C137-F137</f>
        <v>0</v>
      </c>
      <c r="I137" s="23">
        <f t="shared" ref="I137:I150" si="91">+IF(ISERROR(H137/F137),"N. D.",H137/F137)</f>
        <v>0</v>
      </c>
      <c r="J137" s="24"/>
      <c r="K137" s="24">
        <f>+SUM(K138:K150)</f>
        <v>84940505.277199984</v>
      </c>
      <c r="L137" s="23">
        <f>+SUM(L138:L150)</f>
        <v>0.26118484862547869</v>
      </c>
      <c r="M137" s="24">
        <f t="shared" ref="M137:M150" si="92">+$C137-K137</f>
        <v>412379.03890000284</v>
      </c>
      <c r="N137" s="23">
        <f t="shared" ref="N137:N150" si="93">+IF(ISERROR(M137/K137),"N. D.",M137/K137)</f>
        <v>4.8549162446611324E-3</v>
      </c>
      <c r="O137" s="24"/>
      <c r="P137" s="24">
        <f>+SUM(P138:P150)</f>
        <v>63337076.720999993</v>
      </c>
      <c r="Q137" s="23">
        <f>+SUM(Q138:Q150)</f>
        <v>0.22489935347124862</v>
      </c>
      <c r="R137" s="24">
        <f t="shared" ref="R137:R150" si="94">+$C137-P137</f>
        <v>22015807.595099993</v>
      </c>
      <c r="S137" s="23">
        <f t="shared" ref="S137:S150" si="95">+IF(ISERROR(R137/P137),"N. D.",R137/P137)</f>
        <v>0.3475974695213625</v>
      </c>
      <c r="T137" s="24"/>
      <c r="U137" s="24">
        <f>+SUM(U138:U150)</f>
        <v>62939975.989999987</v>
      </c>
      <c r="V137" s="23">
        <f>+SUM(V138:V150)</f>
        <v>0.22799823543281192</v>
      </c>
      <c r="W137" s="24">
        <f t="shared" ref="W137:W150" si="96">+$C137-U137</f>
        <v>22412908.326099999</v>
      </c>
      <c r="X137" s="23">
        <f t="shared" ref="X137:X150" si="97">+IF(ISERROR(W137/U137),"N. D.",W137/U137)</f>
        <v>0.35609972793222866</v>
      </c>
    </row>
    <row r="138" spans="1:24">
      <c r="A138" s="18" t="s">
        <v>53</v>
      </c>
      <c r="B138" s="14"/>
      <c r="C138" s="14">
        <v>15481403.839</v>
      </c>
      <c r="D138" s="11">
        <f t="shared" ref="D138:D150" si="98">+IF(ISERROR(C138/C$106),"N. D.",C138/C$106)</f>
        <v>4.3775798134401994E-2</v>
      </c>
      <c r="E138" s="14"/>
      <c r="F138" s="14">
        <v>15481403.839</v>
      </c>
      <c r="G138" s="11">
        <f t="shared" ref="G138:G150" si="99">+IF(ISERROR(F138/F$106),"N. D.",F138/F$106)</f>
        <v>4.3775798134401994E-2</v>
      </c>
      <c r="H138" s="14">
        <f t="shared" si="90"/>
        <v>0</v>
      </c>
      <c r="I138" s="11">
        <f t="shared" si="91"/>
        <v>0</v>
      </c>
      <c r="J138" s="14"/>
      <c r="K138" s="14">
        <v>12855637.197799999</v>
      </c>
      <c r="L138" s="11">
        <f t="shared" ref="L138:L150" si="100">+IF(ISERROR(K138/K$106),"N. D.",K138/K$106)</f>
        <v>3.9529993900245253E-2</v>
      </c>
      <c r="M138" s="14">
        <f t="shared" si="92"/>
        <v>2625766.6412000004</v>
      </c>
      <c r="N138" s="11">
        <f t="shared" si="93"/>
        <v>0.20425021341216373</v>
      </c>
      <c r="O138" s="14"/>
      <c r="P138" s="14">
        <v>9419045.0056000017</v>
      </c>
      <c r="Q138" s="11">
        <f t="shared" ref="Q138:Q150" si="101">+IF(ISERROR(P138/P$106),"N. D.",P138/P$106)</f>
        <v>3.3445451570291364E-2</v>
      </c>
      <c r="R138" s="14">
        <f t="shared" si="94"/>
        <v>6062358.833399998</v>
      </c>
      <c r="S138" s="11">
        <f t="shared" si="95"/>
        <v>0.64362775948046558</v>
      </c>
      <c r="T138" s="14"/>
      <c r="U138" s="14">
        <v>6945312.8500000006</v>
      </c>
      <c r="V138" s="11">
        <f t="shared" ref="V138:V150" si="102">+IF(ISERROR(U138/U$106),"N. D.",U138/U$106)</f>
        <v>2.5159194127757942E-2</v>
      </c>
      <c r="W138" s="14">
        <f t="shared" si="96"/>
        <v>8536090.9890000001</v>
      </c>
      <c r="X138" s="11">
        <f t="shared" si="97"/>
        <v>1.2290434100459564</v>
      </c>
    </row>
    <row r="139" spans="1:24">
      <c r="A139" s="18" t="s">
        <v>54</v>
      </c>
      <c r="B139" s="14"/>
      <c r="C139" s="14">
        <v>15964850.478700001</v>
      </c>
      <c r="D139" s="11">
        <f t="shared" si="98"/>
        <v>4.5142809984771062E-2</v>
      </c>
      <c r="E139" s="14"/>
      <c r="F139" s="14">
        <v>15964850.478700001</v>
      </c>
      <c r="G139" s="11">
        <f t="shared" si="99"/>
        <v>4.5142809984771062E-2</v>
      </c>
      <c r="H139" s="14">
        <f t="shared" si="90"/>
        <v>0</v>
      </c>
      <c r="I139" s="11">
        <f t="shared" si="91"/>
        <v>0</v>
      </c>
      <c r="J139" s="14"/>
      <c r="K139" s="14">
        <v>13961140.058</v>
      </c>
      <c r="L139" s="11">
        <f t="shared" si="100"/>
        <v>4.2929321420773624E-2</v>
      </c>
      <c r="M139" s="14">
        <f t="shared" si="92"/>
        <v>2003710.4207000006</v>
      </c>
      <c r="N139" s="11">
        <f t="shared" si="93"/>
        <v>0.14352054433776962</v>
      </c>
      <c r="O139" s="14"/>
      <c r="P139" s="14">
        <v>11343518.209999999</v>
      </c>
      <c r="Q139" s="11">
        <f t="shared" si="101"/>
        <v>4.0278933660865941E-2</v>
      </c>
      <c r="R139" s="14">
        <f t="shared" si="94"/>
        <v>4621332.2687000018</v>
      </c>
      <c r="S139" s="11">
        <f t="shared" si="95"/>
        <v>0.40739849693422425</v>
      </c>
      <c r="T139" s="14"/>
      <c r="U139" s="14">
        <v>12149735.969999999</v>
      </c>
      <c r="V139" s="11">
        <f t="shared" si="102"/>
        <v>4.4012065758885631E-2</v>
      </c>
      <c r="W139" s="14">
        <f t="shared" si="96"/>
        <v>3815114.508700002</v>
      </c>
      <c r="X139" s="11">
        <f t="shared" si="97"/>
        <v>0.3140080177972791</v>
      </c>
    </row>
    <row r="140" spans="1:24">
      <c r="A140" s="18" t="s">
        <v>55</v>
      </c>
      <c r="B140" s="14"/>
      <c r="C140" s="14">
        <v>313090.46730000002</v>
      </c>
      <c r="D140" s="11">
        <f t="shared" si="98"/>
        <v>8.8530634798140474E-4</v>
      </c>
      <c r="E140" s="14"/>
      <c r="F140" s="14">
        <v>313090.46730000002</v>
      </c>
      <c r="G140" s="11">
        <f t="shared" si="99"/>
        <v>8.8530634798140474E-4</v>
      </c>
      <c r="H140" s="14">
        <f t="shared" si="90"/>
        <v>0</v>
      </c>
      <c r="I140" s="11">
        <f t="shared" si="91"/>
        <v>0</v>
      </c>
      <c r="J140" s="14"/>
      <c r="K140" s="14">
        <v>397164.86849999998</v>
      </c>
      <c r="L140" s="11">
        <f t="shared" si="100"/>
        <v>1.2212482810174089E-3</v>
      </c>
      <c r="M140" s="14">
        <f t="shared" si="92"/>
        <v>-84074.401199999964</v>
      </c>
      <c r="N140" s="11">
        <f t="shared" si="93"/>
        <v>-0.21168639995156058</v>
      </c>
      <c r="O140" s="14"/>
      <c r="P140" s="14">
        <v>310134.63500000001</v>
      </c>
      <c r="Q140" s="11">
        <f t="shared" si="101"/>
        <v>1.1012361560004825E-3</v>
      </c>
      <c r="R140" s="14">
        <f t="shared" si="94"/>
        <v>2955.8323000000091</v>
      </c>
      <c r="S140" s="11">
        <f t="shared" si="95"/>
        <v>9.5308036137273389E-3</v>
      </c>
      <c r="T140" s="14"/>
      <c r="U140" s="14">
        <v>283502.65000000002</v>
      </c>
      <c r="V140" s="11">
        <f t="shared" si="102"/>
        <v>1.0269801175455783E-3</v>
      </c>
      <c r="W140" s="14">
        <f t="shared" si="96"/>
        <v>29587.817299999995</v>
      </c>
      <c r="X140" s="11">
        <f t="shared" si="97"/>
        <v>0.10436522304112499</v>
      </c>
    </row>
    <row r="141" spans="1:24">
      <c r="A141" s="18" t="s">
        <v>56</v>
      </c>
      <c r="B141" s="14"/>
      <c r="C141" s="14">
        <v>11801595.814999999</v>
      </c>
      <c r="D141" s="11">
        <f t="shared" si="98"/>
        <v>3.3370634952354164E-2</v>
      </c>
      <c r="E141" s="14"/>
      <c r="F141" s="14">
        <v>11801595.814999999</v>
      </c>
      <c r="G141" s="11">
        <f t="shared" si="99"/>
        <v>3.3370634952354164E-2</v>
      </c>
      <c r="H141" s="14">
        <f t="shared" si="90"/>
        <v>0</v>
      </c>
      <c r="I141" s="11">
        <f t="shared" si="91"/>
        <v>0</v>
      </c>
      <c r="J141" s="14"/>
      <c r="K141" s="14">
        <v>12128070.420000002</v>
      </c>
      <c r="L141" s="11">
        <f t="shared" si="100"/>
        <v>3.7292787774563921E-2</v>
      </c>
      <c r="M141" s="14">
        <f t="shared" si="92"/>
        <v>-326474.60500000231</v>
      </c>
      <c r="N141" s="11">
        <f t="shared" si="93"/>
        <v>-2.6918923925575482E-2</v>
      </c>
      <c r="O141" s="14"/>
      <c r="P141" s="14">
        <v>14099446.555</v>
      </c>
      <c r="Q141" s="11">
        <f t="shared" si="101"/>
        <v>5.0064773726296148E-2</v>
      </c>
      <c r="R141" s="14">
        <f t="shared" si="94"/>
        <v>-2297850.7400000002</v>
      </c>
      <c r="S141" s="11">
        <f t="shared" si="95"/>
        <v>-0.16297453457030395</v>
      </c>
      <c r="T141" s="14"/>
      <c r="U141" s="14">
        <v>15201206.960000001</v>
      </c>
      <c r="V141" s="11">
        <f t="shared" si="102"/>
        <v>5.5065930814457861E-2</v>
      </c>
      <c r="W141" s="14">
        <f t="shared" si="96"/>
        <v>-3399611.1450000014</v>
      </c>
      <c r="X141" s="11">
        <f t="shared" si="97"/>
        <v>-0.22364086969841512</v>
      </c>
    </row>
    <row r="142" spans="1:24">
      <c r="A142" s="18" t="s">
        <v>57</v>
      </c>
      <c r="B142" s="14"/>
      <c r="C142" s="14">
        <v>12160195.159999998</v>
      </c>
      <c r="D142" s="11">
        <f t="shared" si="98"/>
        <v>3.4384623909757571E-2</v>
      </c>
      <c r="E142" s="14"/>
      <c r="F142" s="14">
        <v>12160195.159999998</v>
      </c>
      <c r="G142" s="11">
        <f t="shared" si="99"/>
        <v>3.4384623909757571E-2</v>
      </c>
      <c r="H142" s="14">
        <f t="shared" si="90"/>
        <v>0</v>
      </c>
      <c r="I142" s="11">
        <f t="shared" si="91"/>
        <v>0</v>
      </c>
      <c r="J142" s="14"/>
      <c r="K142" s="14">
        <v>11306909.659999998</v>
      </c>
      <c r="L142" s="11">
        <f t="shared" si="100"/>
        <v>3.4767788092753056E-2</v>
      </c>
      <c r="M142" s="14">
        <f t="shared" si="92"/>
        <v>853285.5</v>
      </c>
      <c r="N142" s="11">
        <f t="shared" si="93"/>
        <v>7.5465845722517258E-2</v>
      </c>
      <c r="O142" s="14"/>
      <c r="P142" s="14">
        <v>10122382.369999999</v>
      </c>
      <c r="Q142" s="11">
        <f t="shared" si="101"/>
        <v>3.594288477552935E-2</v>
      </c>
      <c r="R142" s="14">
        <f t="shared" si="94"/>
        <v>2037812.7899999991</v>
      </c>
      <c r="S142" s="11">
        <f t="shared" si="95"/>
        <v>0.20131750762938225</v>
      </c>
      <c r="T142" s="14"/>
      <c r="U142" s="14">
        <v>8835488.3999999985</v>
      </c>
      <c r="V142" s="11">
        <f t="shared" si="102"/>
        <v>3.2006300172518987E-2</v>
      </c>
      <c r="W142" s="14">
        <f t="shared" si="96"/>
        <v>3324706.76</v>
      </c>
      <c r="X142" s="11">
        <f t="shared" si="97"/>
        <v>0.37629009393527135</v>
      </c>
    </row>
    <row r="143" spans="1:24">
      <c r="A143" s="18" t="s">
        <v>58</v>
      </c>
      <c r="B143" s="14"/>
      <c r="C143" s="14">
        <v>9252038.6400000025</v>
      </c>
      <c r="D143" s="11">
        <f t="shared" si="98"/>
        <v>2.6161411461668109E-2</v>
      </c>
      <c r="E143" s="14"/>
      <c r="F143" s="14">
        <v>9252038.6400000025</v>
      </c>
      <c r="G143" s="11">
        <f t="shared" si="99"/>
        <v>2.6161411461668109E-2</v>
      </c>
      <c r="H143" s="14">
        <f t="shared" si="90"/>
        <v>0</v>
      </c>
      <c r="I143" s="11">
        <f t="shared" si="91"/>
        <v>0</v>
      </c>
      <c r="J143" s="14"/>
      <c r="K143" s="14">
        <v>7657502.0321999993</v>
      </c>
      <c r="L143" s="11">
        <f t="shared" si="100"/>
        <v>2.3546169199281947E-2</v>
      </c>
      <c r="M143" s="14">
        <f t="shared" si="92"/>
        <v>1594536.6078000031</v>
      </c>
      <c r="N143" s="11">
        <f t="shared" si="93"/>
        <v>0.2082319535920375</v>
      </c>
      <c r="O143" s="14"/>
      <c r="P143" s="14">
        <v>7252259.1436999999</v>
      </c>
      <c r="Q143" s="11">
        <f t="shared" si="101"/>
        <v>2.5751557808844982E-2</v>
      </c>
      <c r="R143" s="14">
        <f t="shared" si="94"/>
        <v>1999779.4963000026</v>
      </c>
      <c r="S143" s="11">
        <f t="shared" si="95"/>
        <v>0.27574573063032376</v>
      </c>
      <c r="T143" s="14"/>
      <c r="U143" s="14">
        <v>6412455.9300000006</v>
      </c>
      <c r="V143" s="11">
        <f t="shared" si="102"/>
        <v>2.3228935407648713E-2</v>
      </c>
      <c r="W143" s="14">
        <f t="shared" si="96"/>
        <v>2839582.7100000018</v>
      </c>
      <c r="X143" s="11">
        <f t="shared" si="97"/>
        <v>0.44282295909673436</v>
      </c>
    </row>
    <row r="144" spans="1:24">
      <c r="A144" s="18" t="s">
        <v>59</v>
      </c>
      <c r="B144" s="14"/>
      <c r="C144" s="14">
        <v>9592350.2719999999</v>
      </c>
      <c r="D144" s="11">
        <f t="shared" si="98"/>
        <v>2.7123689395901176E-2</v>
      </c>
      <c r="E144" s="14"/>
      <c r="F144" s="14">
        <v>9592350.2719999999</v>
      </c>
      <c r="G144" s="11">
        <f t="shared" si="99"/>
        <v>2.7123689395901176E-2</v>
      </c>
      <c r="H144" s="14">
        <f t="shared" si="90"/>
        <v>0</v>
      </c>
      <c r="I144" s="11">
        <f t="shared" si="91"/>
        <v>0</v>
      </c>
      <c r="J144" s="14"/>
      <c r="K144" s="14">
        <v>17135601.0042</v>
      </c>
      <c r="L144" s="11">
        <f t="shared" si="100"/>
        <v>5.2690519555808689E-2</v>
      </c>
      <c r="M144" s="14">
        <f t="shared" si="92"/>
        <v>-7543250.7322000004</v>
      </c>
      <c r="N144" s="11">
        <f t="shared" si="93"/>
        <v>-0.4402092888572231</v>
      </c>
      <c r="O144" s="14"/>
      <c r="P144" s="14">
        <v>3242021.7</v>
      </c>
      <c r="Q144" s="11">
        <f t="shared" si="101"/>
        <v>1.1511876171386499E-2</v>
      </c>
      <c r="R144" s="14">
        <f t="shared" si="94"/>
        <v>6350328.5719999997</v>
      </c>
      <c r="S144" s="11">
        <f t="shared" si="95"/>
        <v>1.9587557270205809</v>
      </c>
      <c r="T144" s="14"/>
      <c r="U144" s="14">
        <v>2693380.01</v>
      </c>
      <c r="V144" s="11">
        <f t="shared" si="102"/>
        <v>9.7566908784263925E-3</v>
      </c>
      <c r="W144" s="14">
        <f t="shared" si="96"/>
        <v>6898970.2620000001</v>
      </c>
      <c r="X144" s="11">
        <f t="shared" si="97"/>
        <v>2.5614544685062843</v>
      </c>
    </row>
    <row r="145" spans="1:24">
      <c r="A145" s="18" t="s">
        <v>60</v>
      </c>
      <c r="B145" s="14"/>
      <c r="C145" s="14">
        <v>108378.42530000002</v>
      </c>
      <c r="D145" s="11">
        <f t="shared" si="98"/>
        <v>3.0645490017548835E-4</v>
      </c>
      <c r="E145" s="14"/>
      <c r="F145" s="14">
        <v>108378.42530000002</v>
      </c>
      <c r="G145" s="11">
        <f t="shared" si="99"/>
        <v>3.0645490017548835E-4</v>
      </c>
      <c r="H145" s="14">
        <f t="shared" si="90"/>
        <v>0</v>
      </c>
      <c r="I145" s="11">
        <f t="shared" si="91"/>
        <v>0</v>
      </c>
      <c r="J145" s="14"/>
      <c r="K145" s="14">
        <v>137570</v>
      </c>
      <c r="L145" s="11">
        <f t="shared" si="100"/>
        <v>4.2301608058660642E-4</v>
      </c>
      <c r="M145" s="14">
        <f t="shared" si="92"/>
        <v>-29191.574699999983</v>
      </c>
      <c r="N145" s="11">
        <f t="shared" si="93"/>
        <v>-0.21219433524751025</v>
      </c>
      <c r="O145" s="14"/>
      <c r="P145" s="14">
        <v>161940.97999999998</v>
      </c>
      <c r="Q145" s="11">
        <f t="shared" si="101"/>
        <v>5.7502530252434071E-4</v>
      </c>
      <c r="R145" s="14">
        <f t="shared" si="94"/>
        <v>-53562.554699999964</v>
      </c>
      <c r="S145" s="11">
        <f t="shared" si="95"/>
        <v>-0.33075355416522717</v>
      </c>
      <c r="T145" s="14"/>
      <c r="U145" s="14">
        <v>0</v>
      </c>
      <c r="V145" s="11">
        <f t="shared" si="102"/>
        <v>0</v>
      </c>
      <c r="W145" s="14">
        <f t="shared" si="96"/>
        <v>108378.42530000002</v>
      </c>
      <c r="X145" s="11" t="str">
        <f t="shared" si="97"/>
        <v>N. D.</v>
      </c>
    </row>
    <row r="146" spans="1:24">
      <c r="A146" s="18" t="s">
        <v>61</v>
      </c>
      <c r="B146" s="14"/>
      <c r="C146" s="14">
        <v>4592290.006599999</v>
      </c>
      <c r="D146" s="11">
        <f t="shared" si="98"/>
        <v>1.2985331459226278E-2</v>
      </c>
      <c r="E146" s="14"/>
      <c r="F146" s="14">
        <v>4592290.006599999</v>
      </c>
      <c r="G146" s="11">
        <f t="shared" si="99"/>
        <v>1.2985331459226278E-2</v>
      </c>
      <c r="H146" s="14">
        <f t="shared" si="90"/>
        <v>0</v>
      </c>
      <c r="I146" s="11">
        <f t="shared" si="91"/>
        <v>0</v>
      </c>
      <c r="J146" s="14"/>
      <c r="K146" s="14">
        <v>2540302.5068999995</v>
      </c>
      <c r="L146" s="11">
        <f t="shared" si="100"/>
        <v>7.8112147268530096E-3</v>
      </c>
      <c r="M146" s="14">
        <f t="shared" si="92"/>
        <v>2051987.4996999996</v>
      </c>
      <c r="N146" s="11">
        <f t="shared" si="93"/>
        <v>0.80777289087672322</v>
      </c>
      <c r="O146" s="14"/>
      <c r="P146" s="14">
        <v>2300589.9243999999</v>
      </c>
      <c r="Q146" s="11">
        <f t="shared" si="101"/>
        <v>8.1690095815312481E-3</v>
      </c>
      <c r="R146" s="14">
        <f t="shared" si="94"/>
        <v>2291700.0821999991</v>
      </c>
      <c r="S146" s="11">
        <f t="shared" si="95"/>
        <v>0.99613584233082331</v>
      </c>
      <c r="T146" s="14"/>
      <c r="U146" s="14">
        <v>1482715.4100000001</v>
      </c>
      <c r="V146" s="11">
        <f t="shared" si="102"/>
        <v>5.3710935190497879E-3</v>
      </c>
      <c r="W146" s="14">
        <f t="shared" si="96"/>
        <v>3109574.5965999989</v>
      </c>
      <c r="X146" s="11">
        <f t="shared" si="97"/>
        <v>2.0972160777637017</v>
      </c>
    </row>
    <row r="147" spans="1:24">
      <c r="A147" s="18" t="s">
        <v>62</v>
      </c>
      <c r="B147" s="14"/>
      <c r="C147" s="14">
        <v>12296.4589</v>
      </c>
      <c r="D147" s="11">
        <f t="shared" si="98"/>
        <v>3.4769928371634076E-5</v>
      </c>
      <c r="E147" s="14"/>
      <c r="F147" s="14">
        <v>12296.4589</v>
      </c>
      <c r="G147" s="11">
        <f t="shared" si="99"/>
        <v>3.4769928371634076E-5</v>
      </c>
      <c r="H147" s="14">
        <f t="shared" si="90"/>
        <v>0</v>
      </c>
      <c r="I147" s="11">
        <f t="shared" si="91"/>
        <v>0</v>
      </c>
      <c r="J147" s="14"/>
      <c r="K147" s="14">
        <v>2538.88</v>
      </c>
      <c r="L147" s="11">
        <f t="shared" si="100"/>
        <v>7.8068406388000537E-6</v>
      </c>
      <c r="M147" s="14">
        <f t="shared" si="92"/>
        <v>9757.5789000000004</v>
      </c>
      <c r="N147" s="11">
        <f t="shared" si="93"/>
        <v>3.8432611624023192</v>
      </c>
      <c r="O147" s="14"/>
      <c r="P147" s="14">
        <v>73203.31</v>
      </c>
      <c r="Q147" s="11">
        <f t="shared" si="101"/>
        <v>2.5993269571749597E-4</v>
      </c>
      <c r="R147" s="14">
        <f t="shared" si="94"/>
        <v>-60906.8511</v>
      </c>
      <c r="S147" s="11">
        <f t="shared" si="95"/>
        <v>-0.83202318447075685</v>
      </c>
      <c r="T147" s="14"/>
      <c r="U147" s="14">
        <v>0</v>
      </c>
      <c r="V147" s="11">
        <f t="shared" si="102"/>
        <v>0</v>
      </c>
      <c r="W147" s="14">
        <f t="shared" si="96"/>
        <v>12296.4589</v>
      </c>
      <c r="X147" s="11" t="str">
        <f t="shared" si="97"/>
        <v>N. D.</v>
      </c>
    </row>
    <row r="148" spans="1:24">
      <c r="A148" s="18" t="s">
        <v>25</v>
      </c>
      <c r="B148" s="14"/>
      <c r="C148" s="14">
        <v>2814719.95</v>
      </c>
      <c r="D148" s="11">
        <f t="shared" si="98"/>
        <v>7.959007698363425E-3</v>
      </c>
      <c r="E148" s="14"/>
      <c r="F148" s="14">
        <v>2814719.95</v>
      </c>
      <c r="G148" s="11">
        <f t="shared" si="99"/>
        <v>7.959007698363425E-3</v>
      </c>
      <c r="H148" s="14">
        <f t="shared" si="90"/>
        <v>0</v>
      </c>
      <c r="I148" s="11">
        <f t="shared" si="91"/>
        <v>0</v>
      </c>
      <c r="J148" s="14"/>
      <c r="K148" s="14">
        <v>3431749.07</v>
      </c>
      <c r="L148" s="11">
        <f t="shared" si="100"/>
        <v>1.0552337291183626E-2</v>
      </c>
      <c r="M148" s="14">
        <f t="shared" si="92"/>
        <v>-617029.11999999965</v>
      </c>
      <c r="N148" s="11">
        <f t="shared" si="93"/>
        <v>-0.17980018568199094</v>
      </c>
      <c r="O148" s="14"/>
      <c r="P148" s="14">
        <v>4043687.8696999997</v>
      </c>
      <c r="Q148" s="11">
        <f t="shared" si="101"/>
        <v>1.4358458498820061E-2</v>
      </c>
      <c r="R148" s="14">
        <f t="shared" si="94"/>
        <v>-1228967.9196999995</v>
      </c>
      <c r="S148" s="11">
        <f t="shared" si="95"/>
        <v>-0.30392254775865685</v>
      </c>
      <c r="T148" s="14"/>
      <c r="U148" s="14">
        <v>5823811.4799999995</v>
      </c>
      <c r="V148" s="11">
        <f t="shared" si="102"/>
        <v>2.1096587980019541E-2</v>
      </c>
      <c r="W148" s="14">
        <f t="shared" si="96"/>
        <v>-3009091.5299999993</v>
      </c>
      <c r="X148" s="11">
        <f t="shared" si="97"/>
        <v>-0.5166876607070392</v>
      </c>
    </row>
    <row r="149" spans="1:24">
      <c r="A149" s="18" t="s">
        <v>63</v>
      </c>
      <c r="B149" s="14"/>
      <c r="C149" s="14">
        <v>35750.520000000004</v>
      </c>
      <c r="D149" s="11">
        <f t="shared" si="98"/>
        <v>1.0108951119648532E-4</v>
      </c>
      <c r="E149" s="14"/>
      <c r="F149" s="14">
        <v>35750.520000000004</v>
      </c>
      <c r="G149" s="11">
        <f t="shared" si="99"/>
        <v>1.0108951119648532E-4</v>
      </c>
      <c r="H149" s="14">
        <f t="shared" si="90"/>
        <v>0</v>
      </c>
      <c r="I149" s="11">
        <f t="shared" si="91"/>
        <v>0</v>
      </c>
      <c r="J149" s="14"/>
      <c r="K149" s="14">
        <v>35630.49</v>
      </c>
      <c r="L149" s="11">
        <f t="shared" si="100"/>
        <v>1.0956073438380659E-4</v>
      </c>
      <c r="M149" s="14">
        <f t="shared" si="92"/>
        <v>120.03000000000611</v>
      </c>
      <c r="N149" s="11">
        <f t="shared" si="93"/>
        <v>3.3687440167117018E-3</v>
      </c>
      <c r="O149" s="14"/>
      <c r="P149" s="14">
        <v>8562.02</v>
      </c>
      <c r="Q149" s="11">
        <f t="shared" si="101"/>
        <v>3.0402299286563886E-5</v>
      </c>
      <c r="R149" s="14">
        <f t="shared" si="94"/>
        <v>27188.500000000004</v>
      </c>
      <c r="S149" s="11">
        <f t="shared" si="95"/>
        <v>3.175477282230128</v>
      </c>
      <c r="T149" s="14"/>
      <c r="U149" s="14">
        <v>0</v>
      </c>
      <c r="V149" s="11">
        <f t="shared" si="102"/>
        <v>0</v>
      </c>
      <c r="W149" s="14">
        <f t="shared" si="96"/>
        <v>35750.520000000004</v>
      </c>
      <c r="X149" s="11" t="str">
        <f t="shared" si="97"/>
        <v>N. D.</v>
      </c>
    </row>
    <row r="150" spans="1:24">
      <c r="A150" s="18" t="s">
        <v>64</v>
      </c>
      <c r="B150" s="14"/>
      <c r="C150" s="14">
        <v>3223924.2833000002</v>
      </c>
      <c r="D150" s="11">
        <f t="shared" si="98"/>
        <v>9.1160892186540575E-3</v>
      </c>
      <c r="E150" s="14"/>
      <c r="F150" s="14">
        <v>3223924.2833000002</v>
      </c>
      <c r="G150" s="11">
        <f t="shared" si="99"/>
        <v>9.1160892186540575E-3</v>
      </c>
      <c r="H150" s="14">
        <f t="shared" si="90"/>
        <v>0</v>
      </c>
      <c r="I150" s="11">
        <f t="shared" si="91"/>
        <v>0</v>
      </c>
      <c r="J150" s="14"/>
      <c r="K150" s="14">
        <v>3350689.0895999996</v>
      </c>
      <c r="L150" s="11">
        <f t="shared" si="100"/>
        <v>1.030308472738894E-2</v>
      </c>
      <c r="M150" s="14">
        <f t="shared" si="92"/>
        <v>-126764.80629999936</v>
      </c>
      <c r="N150" s="11">
        <f t="shared" si="93"/>
        <v>-3.7832458610814398E-2</v>
      </c>
      <c r="O150" s="14"/>
      <c r="P150" s="14">
        <v>960284.99759999989</v>
      </c>
      <c r="Q150" s="11">
        <f t="shared" si="101"/>
        <v>3.4098112241541692E-3</v>
      </c>
      <c r="R150" s="14">
        <f t="shared" si="94"/>
        <v>2263639.2857000004</v>
      </c>
      <c r="S150" s="11">
        <f t="shared" si="95"/>
        <v>2.3572577842592763</v>
      </c>
      <c r="T150" s="14"/>
      <c r="U150" s="14">
        <v>3112366.33</v>
      </c>
      <c r="V150" s="11">
        <f t="shared" si="102"/>
        <v>1.1274456656501446E-2</v>
      </c>
      <c r="W150" s="14">
        <f t="shared" si="96"/>
        <v>111557.95330000017</v>
      </c>
      <c r="X150" s="11">
        <f t="shared" si="97"/>
        <v>3.5843452046340624E-2</v>
      </c>
    </row>
    <row r="151" spans="1:24" ht="6" customHeight="1">
      <c r="A151" s="37"/>
      <c r="B151" s="6"/>
      <c r="C151" s="6"/>
      <c r="D151" s="11"/>
      <c r="E151" s="6"/>
      <c r="F151" s="6"/>
      <c r="G151" s="11"/>
      <c r="H151" s="6"/>
      <c r="I151" s="11"/>
      <c r="J151" s="6"/>
      <c r="K151" s="6"/>
      <c r="L151" s="11"/>
      <c r="M151" s="6"/>
      <c r="N151" s="11"/>
      <c r="O151" s="6"/>
      <c r="P151" s="6"/>
      <c r="Q151" s="11"/>
      <c r="R151" s="6"/>
      <c r="S151" s="11"/>
      <c r="T151" s="6"/>
      <c r="U151" s="6"/>
      <c r="V151" s="11"/>
      <c r="W151" s="6"/>
      <c r="X151" s="11"/>
    </row>
    <row r="152" spans="1:24">
      <c r="A152" s="38" t="s">
        <v>65</v>
      </c>
      <c r="B152" s="24"/>
      <c r="C152" s="24">
        <f>+SUM(C153:C158)</f>
        <v>85352884.316100001</v>
      </c>
      <c r="D152" s="23">
        <f>+SUM(D153:D166)</f>
        <v>0.24520951295650295</v>
      </c>
      <c r="E152" s="24"/>
      <c r="F152" s="24">
        <f>+SUM(F153:F158)</f>
        <v>85352884.316100001</v>
      </c>
      <c r="G152" s="23">
        <f>+SUM(G153:G166)</f>
        <v>0.24520951295650295</v>
      </c>
      <c r="H152" s="24">
        <f t="shared" ref="H152:H158" si="103">+$C152-F152</f>
        <v>0</v>
      </c>
      <c r="I152" s="23">
        <f t="shared" ref="I152:I158" si="104">+IF(ISERROR(H152/F152),"N. D.",H152/F152)</f>
        <v>0</v>
      </c>
      <c r="J152" s="24"/>
      <c r="K152" s="24">
        <f>+SUM(K153:K158)</f>
        <v>84940505.277200013</v>
      </c>
      <c r="L152" s="23">
        <f>+SUM(L153:L166)</f>
        <v>0.26552762254177503</v>
      </c>
      <c r="M152" s="24">
        <f t="shared" ref="M152:M158" si="105">+$C152-K152</f>
        <v>412379.03889998794</v>
      </c>
      <c r="N152" s="23">
        <f t="shared" ref="N152:N158" si="106">+IF(ISERROR(M152/K152),"N. D.",M152/K152)</f>
        <v>4.8549162446609555E-3</v>
      </c>
      <c r="O152" s="24"/>
      <c r="P152" s="24">
        <f>+SUM(P153:P158)</f>
        <v>63337076.721000001</v>
      </c>
      <c r="Q152" s="23">
        <f>+SUM(Q153:Q166)</f>
        <v>0.22576139491212011</v>
      </c>
      <c r="R152" s="24">
        <f t="shared" ref="R152:R158" si="107">+$C152-P152</f>
        <v>22015807.595100001</v>
      </c>
      <c r="S152" s="23">
        <f t="shared" ref="S152:S158" si="108">+IF(ISERROR(R152/P152),"N. D.",R152/P152)</f>
        <v>0.34759746952136256</v>
      </c>
      <c r="T152" s="24"/>
      <c r="U152" s="24">
        <f>+SUM(U153:U158)</f>
        <v>62939975.989999987</v>
      </c>
      <c r="V152" s="23">
        <f>+SUM(V153:V166)</f>
        <v>0.21355118030876286</v>
      </c>
      <c r="W152" s="24">
        <f t="shared" ref="W152:W158" si="109">+$C152-U152</f>
        <v>22412908.326100014</v>
      </c>
      <c r="X152" s="23">
        <f t="shared" ref="X152:X158" si="110">+IF(ISERROR(W152/U152),"N. D.",W152/U152)</f>
        <v>0.35609972793222888</v>
      </c>
    </row>
    <row r="153" spans="1:24">
      <c r="A153" s="18" t="s">
        <v>26</v>
      </c>
      <c r="B153" s="14"/>
      <c r="C153" s="15">
        <v>10214959.355</v>
      </c>
      <c r="D153" s="16">
        <f t="shared" ref="D153:D158" si="111">+IF(ISERROR(C153/C$106),"N. D.",C153/C$106)</f>
        <v>2.888420219031541E-2</v>
      </c>
      <c r="E153" s="14"/>
      <c r="F153" s="15">
        <v>10214959.355</v>
      </c>
      <c r="G153" s="16">
        <f t="shared" ref="G153:G158" si="112">+IF(ISERROR(F153/F$106),"N. D.",F153/F$106)</f>
        <v>2.888420219031541E-2</v>
      </c>
      <c r="H153" s="15">
        <f t="shared" si="103"/>
        <v>0</v>
      </c>
      <c r="I153" s="16">
        <f t="shared" si="104"/>
        <v>0</v>
      </c>
      <c r="J153" s="14"/>
      <c r="K153" s="15">
        <v>8677221.3099999987</v>
      </c>
      <c r="L153" s="16">
        <f t="shared" ref="L153:L158" si="113">+IF(ISERROR(K153/K$106),"N. D.",K153/K$106)</f>
        <v>2.668171948054647E-2</v>
      </c>
      <c r="M153" s="15">
        <f t="shared" si="105"/>
        <v>1537738.0450000018</v>
      </c>
      <c r="N153" s="16">
        <f t="shared" si="106"/>
        <v>0.17721549215620985</v>
      </c>
      <c r="O153" s="14"/>
      <c r="P153" s="15">
        <v>8887736.4330000002</v>
      </c>
      <c r="Q153" s="16">
        <f t="shared" ref="Q153:Q158" si="114">+IF(ISERROR(P153/P$106),"N. D.",P153/P$106)</f>
        <v>3.1558863798048099E-2</v>
      </c>
      <c r="R153" s="15">
        <f t="shared" si="107"/>
        <v>1327222.9220000003</v>
      </c>
      <c r="S153" s="16">
        <f t="shared" si="108"/>
        <v>0.1493319398032604</v>
      </c>
      <c r="T153" s="14"/>
      <c r="U153" s="15">
        <v>8526229.4199999981</v>
      </c>
      <c r="V153" s="16">
        <f t="shared" ref="V153:V158" si="115">+IF(ISERROR(U153/U$106),"N. D.",U153/U$106)</f>
        <v>3.0886018497436142E-2</v>
      </c>
      <c r="W153" s="15">
        <f t="shared" si="109"/>
        <v>1688729.9350000024</v>
      </c>
      <c r="X153" s="16">
        <f t="shared" si="110"/>
        <v>0.19806292463099154</v>
      </c>
    </row>
    <row r="154" spans="1:24">
      <c r="A154" s="18" t="s">
        <v>66</v>
      </c>
      <c r="B154" s="14"/>
      <c r="C154" s="15">
        <v>67782797.184399992</v>
      </c>
      <c r="D154" s="16">
        <f t="shared" si="111"/>
        <v>0.19166517955267492</v>
      </c>
      <c r="E154" s="14"/>
      <c r="F154" s="15">
        <v>67782797.184399992</v>
      </c>
      <c r="G154" s="16">
        <f t="shared" si="112"/>
        <v>0.19166517955267492</v>
      </c>
      <c r="H154" s="15">
        <f t="shared" si="103"/>
        <v>0</v>
      </c>
      <c r="I154" s="16">
        <f t="shared" si="104"/>
        <v>0</v>
      </c>
      <c r="J154" s="14"/>
      <c r="K154" s="15">
        <v>59087756.642700002</v>
      </c>
      <c r="L154" s="16">
        <f t="shared" si="113"/>
        <v>0.18168983954096221</v>
      </c>
      <c r="M154" s="15">
        <f t="shared" si="105"/>
        <v>8695040.5416999906</v>
      </c>
      <c r="N154" s="16">
        <f t="shared" si="106"/>
        <v>0.14715469051022467</v>
      </c>
      <c r="O154" s="14"/>
      <c r="P154" s="15">
        <v>53302475.988000005</v>
      </c>
      <c r="Q154" s="16">
        <f t="shared" si="114"/>
        <v>0.18926816658943349</v>
      </c>
      <c r="R154" s="15">
        <f t="shared" si="107"/>
        <v>14480321.196399987</v>
      </c>
      <c r="S154" s="16">
        <f t="shared" si="108"/>
        <v>0.27166320002958105</v>
      </c>
      <c r="T154" s="14"/>
      <c r="U154" s="15">
        <v>50433851.449999988</v>
      </c>
      <c r="V154" s="16">
        <f t="shared" si="115"/>
        <v>0.18269516242757242</v>
      </c>
      <c r="W154" s="15">
        <f t="shared" si="109"/>
        <v>17348945.734400004</v>
      </c>
      <c r="X154" s="16">
        <f t="shared" si="110"/>
        <v>0.34399406818255218</v>
      </c>
    </row>
    <row r="155" spans="1:24">
      <c r="A155" s="18" t="s">
        <v>67</v>
      </c>
      <c r="B155" s="14"/>
      <c r="C155" s="15">
        <v>1118848.9339999999</v>
      </c>
      <c r="D155" s="16">
        <f t="shared" si="111"/>
        <v>3.1636992088721685E-3</v>
      </c>
      <c r="E155" s="14"/>
      <c r="F155" s="15">
        <v>1118848.9339999999</v>
      </c>
      <c r="G155" s="16">
        <f t="shared" si="112"/>
        <v>3.1636992088721685E-3</v>
      </c>
      <c r="H155" s="15">
        <f t="shared" si="103"/>
        <v>0</v>
      </c>
      <c r="I155" s="16">
        <f t="shared" si="104"/>
        <v>0</v>
      </c>
      <c r="J155" s="14"/>
      <c r="K155" s="15">
        <v>31836.625300000007</v>
      </c>
      <c r="L155" s="16">
        <f t="shared" si="113"/>
        <v>9.7894922246931717E-5</v>
      </c>
      <c r="M155" s="15">
        <f t="shared" si="105"/>
        <v>1087012.3086999999</v>
      </c>
      <c r="N155" s="16">
        <f t="shared" si="106"/>
        <v>34.143452657339274</v>
      </c>
      <c r="O155" s="14"/>
      <c r="P155" s="15">
        <v>0</v>
      </c>
      <c r="Q155" s="16">
        <f t="shared" si="114"/>
        <v>0</v>
      </c>
      <c r="R155" s="15">
        <f t="shared" si="107"/>
        <v>1118848.9339999999</v>
      </c>
      <c r="S155" s="16" t="str">
        <f t="shared" si="108"/>
        <v>N. D.</v>
      </c>
      <c r="T155" s="14"/>
      <c r="U155" s="15">
        <v>0</v>
      </c>
      <c r="V155" s="16">
        <f t="shared" si="115"/>
        <v>0</v>
      </c>
      <c r="W155" s="15">
        <f t="shared" si="109"/>
        <v>1118848.9339999999</v>
      </c>
      <c r="X155" s="16" t="str">
        <f t="shared" si="110"/>
        <v>N. D.</v>
      </c>
    </row>
    <row r="156" spans="1:24">
      <c r="A156" s="18" t="s">
        <v>68</v>
      </c>
      <c r="B156" s="14"/>
      <c r="C156" s="15">
        <v>23754.33</v>
      </c>
      <c r="D156" s="16">
        <f t="shared" si="111"/>
        <v>6.7168634428254673E-5</v>
      </c>
      <c r="E156" s="14"/>
      <c r="F156" s="15">
        <v>23754.33</v>
      </c>
      <c r="G156" s="16">
        <f t="shared" si="112"/>
        <v>6.7168634428254673E-5</v>
      </c>
      <c r="H156" s="15">
        <f t="shared" si="103"/>
        <v>0</v>
      </c>
      <c r="I156" s="16">
        <f t="shared" si="104"/>
        <v>0</v>
      </c>
      <c r="J156" s="14"/>
      <c r="K156" s="15">
        <v>0</v>
      </c>
      <c r="L156" s="16">
        <f t="shared" si="113"/>
        <v>0</v>
      </c>
      <c r="M156" s="15">
        <f t="shared" si="105"/>
        <v>23754.33</v>
      </c>
      <c r="N156" s="16" t="str">
        <f t="shared" si="106"/>
        <v>N. D.</v>
      </c>
      <c r="O156" s="14"/>
      <c r="P156" s="15">
        <v>0</v>
      </c>
      <c r="Q156" s="16">
        <f t="shared" si="114"/>
        <v>0</v>
      </c>
      <c r="R156" s="15">
        <f t="shared" si="107"/>
        <v>23754.33</v>
      </c>
      <c r="S156" s="16" t="str">
        <f t="shared" si="108"/>
        <v>N. D.</v>
      </c>
      <c r="T156" s="14"/>
      <c r="U156" s="15">
        <v>0</v>
      </c>
      <c r="V156" s="16">
        <f t="shared" si="115"/>
        <v>0</v>
      </c>
      <c r="W156" s="15">
        <f t="shared" si="109"/>
        <v>23754.33</v>
      </c>
      <c r="X156" s="16" t="str">
        <f t="shared" si="110"/>
        <v>N. D.</v>
      </c>
    </row>
    <row r="157" spans="1:24">
      <c r="A157" s="18" t="s">
        <v>69</v>
      </c>
      <c r="B157" s="14"/>
      <c r="C157" s="15">
        <v>6201100.8327000001</v>
      </c>
      <c r="D157" s="16">
        <f t="shared" si="111"/>
        <v>1.7534465290512169E-2</v>
      </c>
      <c r="E157" s="14"/>
      <c r="F157" s="15">
        <v>6201100.8327000001</v>
      </c>
      <c r="G157" s="16">
        <f t="shared" si="112"/>
        <v>1.7534465290512169E-2</v>
      </c>
      <c r="H157" s="15">
        <f t="shared" si="103"/>
        <v>0</v>
      </c>
      <c r="I157" s="16">
        <f t="shared" si="104"/>
        <v>0</v>
      </c>
      <c r="J157" s="14"/>
      <c r="K157" s="15">
        <v>17143690.699200001</v>
      </c>
      <c r="L157" s="16">
        <f t="shared" si="113"/>
        <v>5.2715394681723066E-2</v>
      </c>
      <c r="M157" s="15">
        <f t="shared" si="105"/>
        <v>-10942589.866500001</v>
      </c>
      <c r="N157" s="16">
        <f t="shared" si="106"/>
        <v>-0.63828670608310911</v>
      </c>
      <c r="O157" s="14"/>
      <c r="P157" s="15">
        <v>1146864.2999999998</v>
      </c>
      <c r="Q157" s="16">
        <f t="shared" si="114"/>
        <v>4.0723230837671001E-3</v>
      </c>
      <c r="R157" s="15">
        <f t="shared" si="107"/>
        <v>5054236.5327000003</v>
      </c>
      <c r="S157" s="16">
        <f t="shared" si="108"/>
        <v>4.4070048502686854</v>
      </c>
      <c r="T157" s="14"/>
      <c r="U157" s="15">
        <v>3979895.12</v>
      </c>
      <c r="V157" s="16">
        <f t="shared" si="115"/>
        <v>1.4417054507803272E-2</v>
      </c>
      <c r="W157" s="15">
        <f t="shared" si="109"/>
        <v>2221205.7127</v>
      </c>
      <c r="X157" s="16">
        <f t="shared" si="110"/>
        <v>0.55810659470343027</v>
      </c>
    </row>
    <row r="158" spans="1:24">
      <c r="A158" s="18" t="s">
        <v>70</v>
      </c>
      <c r="B158" s="14"/>
      <c r="C158" s="15">
        <v>11423.68</v>
      </c>
      <c r="D158" s="16">
        <f t="shared" si="111"/>
        <v>3.230202601990308E-5</v>
      </c>
      <c r="E158" s="14"/>
      <c r="F158" s="15">
        <v>11423.68</v>
      </c>
      <c r="G158" s="16">
        <f t="shared" si="112"/>
        <v>3.230202601990308E-5</v>
      </c>
      <c r="H158" s="15">
        <f t="shared" si="103"/>
        <v>0</v>
      </c>
      <c r="I158" s="16">
        <f t="shared" si="104"/>
        <v>0</v>
      </c>
      <c r="J158" s="14"/>
      <c r="K158" s="15">
        <v>0</v>
      </c>
      <c r="L158" s="16">
        <f t="shared" si="113"/>
        <v>0</v>
      </c>
      <c r="M158" s="15">
        <f t="shared" si="105"/>
        <v>11423.68</v>
      </c>
      <c r="N158" s="16" t="str">
        <f t="shared" si="106"/>
        <v>N. D.</v>
      </c>
      <c r="O158" s="14"/>
      <c r="P158" s="15">
        <v>0</v>
      </c>
      <c r="Q158" s="16">
        <f t="shared" si="114"/>
        <v>0</v>
      </c>
      <c r="R158" s="15">
        <f t="shared" si="107"/>
        <v>11423.68</v>
      </c>
      <c r="S158" s="16" t="str">
        <f t="shared" si="108"/>
        <v>N. D.</v>
      </c>
      <c r="T158" s="14"/>
      <c r="U158" s="15">
        <v>0</v>
      </c>
      <c r="V158" s="16">
        <f t="shared" si="115"/>
        <v>0</v>
      </c>
      <c r="W158" s="15">
        <f t="shared" si="109"/>
        <v>11423.68</v>
      </c>
      <c r="X158" s="16" t="str">
        <f t="shared" si="110"/>
        <v>N. D.</v>
      </c>
    </row>
    <row r="159" spans="1:24" ht="6" customHeight="1">
      <c r="A159" s="37"/>
      <c r="B159" s="6"/>
      <c r="C159" s="6"/>
      <c r="D159" s="29"/>
      <c r="E159" s="6"/>
      <c r="F159" s="6"/>
      <c r="G159" s="29"/>
      <c r="H159" s="6"/>
      <c r="I159" s="29"/>
      <c r="J159" s="6"/>
      <c r="K159" s="6"/>
      <c r="L159" s="29"/>
      <c r="M159" s="6"/>
      <c r="N159" s="29"/>
      <c r="O159" s="6"/>
      <c r="P159" s="6"/>
      <c r="Q159" s="29"/>
      <c r="R159" s="6"/>
      <c r="S159" s="29"/>
      <c r="T159" s="6"/>
      <c r="U159" s="6"/>
      <c r="V159" s="29"/>
      <c r="W159" s="6"/>
      <c r="X159" s="29"/>
    </row>
    <row r="160" spans="1:24">
      <c r="A160" s="38" t="s">
        <v>71</v>
      </c>
      <c r="B160" s="24"/>
      <c r="C160" s="24">
        <f>+C161+C164</f>
        <v>44476.280000000028</v>
      </c>
      <c r="D160" s="23">
        <f>+SUM(D161:D164)</f>
        <v>3.6109704588055806E-3</v>
      </c>
      <c r="E160" s="24"/>
      <c r="F160" s="24">
        <f>+F161+F164</f>
        <v>44476.280000000028</v>
      </c>
      <c r="G160" s="23">
        <f>+SUM(G161:G164)</f>
        <v>3.6109704588055806E-3</v>
      </c>
      <c r="H160" s="24">
        <f t="shared" ref="H160:H166" si="116">+$C160-F160</f>
        <v>0</v>
      </c>
      <c r="I160" s="23">
        <f t="shared" ref="I160:I166" si="117">+IF(ISERROR(H160/F160),"N. D.",H160/F160)</f>
        <v>0</v>
      </c>
      <c r="J160" s="24"/>
      <c r="K160" s="24">
        <f>+K161+K164</f>
        <v>353080.79</v>
      </c>
      <c r="L160" s="23">
        <f>+SUM(L161:L164)</f>
        <v>2.1713869581481814E-3</v>
      </c>
      <c r="M160" s="24">
        <f t="shared" ref="M160:M166" si="118">+$C160-K160</f>
        <v>-308604.50999999995</v>
      </c>
      <c r="N160" s="23">
        <f t="shared" ref="N160:N166" si="119">+IF(ISERROR(M160/K160),"N. D.",M160/K160)</f>
        <v>-0.87403370203176434</v>
      </c>
      <c r="O160" s="24"/>
      <c r="P160" s="24">
        <f>+P161+P164</f>
        <v>60692.91</v>
      </c>
      <c r="Q160" s="23">
        <f>+SUM(Q161:Q164)</f>
        <v>4.3102072043571174E-4</v>
      </c>
      <c r="R160" s="24">
        <f t="shared" ref="R160:R166" si="120">+$C160-P160</f>
        <v>-16216.629999999976</v>
      </c>
      <c r="S160" s="23">
        <f t="shared" ref="S160:S166" si="121">+IF(ISERROR(R160/P160),"N. D.",R160/P160)</f>
        <v>-0.26719150556465288</v>
      </c>
      <c r="T160" s="24"/>
      <c r="U160" s="24">
        <f>+U161+U164</f>
        <v>-1329392.31</v>
      </c>
      <c r="V160" s="23">
        <f>+SUM(V161:V164)</f>
        <v>-4.8156850413496582E-3</v>
      </c>
      <c r="W160" s="24">
        <f t="shared" ref="W160:W166" si="122">+$C160-U160</f>
        <v>1373868.59</v>
      </c>
      <c r="X160" s="23">
        <f t="shared" ref="X160:X166" si="123">+IF(ISERROR(W160/U160),"N. D.",W160/U160)</f>
        <v>-1.0334560984484709</v>
      </c>
    </row>
    <row r="161" spans="1:24">
      <c r="A161" s="39" t="s">
        <v>72</v>
      </c>
      <c r="B161" s="14"/>
      <c r="C161" s="14">
        <f>+SUM(C162:C163)</f>
        <v>1232551.08</v>
      </c>
      <c r="D161" s="11">
        <f t="shared" ref="D161:D166" si="124">+IF(ISERROR(C161/C$106),"N. D.",C161/C$106)</f>
        <v>3.4852076613682841E-3</v>
      </c>
      <c r="E161" s="14"/>
      <c r="F161" s="14">
        <f>+SUM(F162:F163)</f>
        <v>1232551.08</v>
      </c>
      <c r="G161" s="11">
        <f t="shared" ref="G161:G166" si="125">+IF(ISERROR(F161/F$106),"N. D.",F161/F$106)</f>
        <v>3.4852076613682841E-3</v>
      </c>
      <c r="H161" s="14">
        <f t="shared" si="116"/>
        <v>0</v>
      </c>
      <c r="I161" s="11">
        <f t="shared" si="117"/>
        <v>0</v>
      </c>
      <c r="J161" s="14"/>
      <c r="K161" s="14">
        <f>+SUM(K162:K163)</f>
        <v>353080.79</v>
      </c>
      <c r="L161" s="11">
        <f t="shared" ref="L161:L166" si="126">+IF(ISERROR(K161/K$106),"N. D.",K161/K$106)</f>
        <v>1.0856934790740907E-3</v>
      </c>
      <c r="M161" s="14">
        <f t="shared" si="118"/>
        <v>879470.29</v>
      </c>
      <c r="N161" s="11">
        <f t="shared" si="119"/>
        <v>2.4908471797630227</v>
      </c>
      <c r="O161" s="14"/>
      <c r="P161" s="14">
        <f>+SUM(P162:P163)</f>
        <v>60692.91</v>
      </c>
      <c r="Q161" s="11">
        <f t="shared" ref="Q161:Q166" si="127">+IF(ISERROR(P161/P$106),"N. D.",P161/P$106)</f>
        <v>2.1551036021785587E-4</v>
      </c>
      <c r="R161" s="14">
        <f t="shared" si="120"/>
        <v>1171858.1700000002</v>
      </c>
      <c r="S161" s="11">
        <f t="shared" si="121"/>
        <v>19.307991164042061</v>
      </c>
      <c r="T161" s="14"/>
      <c r="U161" s="14">
        <f>+SUM(U162:U163)</f>
        <v>0</v>
      </c>
      <c r="V161" s="11">
        <f t="shared" ref="V161:V166" si="128">+IF(ISERROR(U161/U$106),"N. D.",U161/U$106)</f>
        <v>0</v>
      </c>
      <c r="W161" s="14">
        <f t="shared" si="122"/>
        <v>1232551.08</v>
      </c>
      <c r="X161" s="11" t="str">
        <f t="shared" si="123"/>
        <v>N. D.</v>
      </c>
    </row>
    <row r="162" spans="1:24">
      <c r="A162" s="40" t="s">
        <v>72</v>
      </c>
      <c r="B162" s="14"/>
      <c r="C162" s="15">
        <v>0</v>
      </c>
      <c r="D162" s="16">
        <f t="shared" si="124"/>
        <v>0</v>
      </c>
      <c r="E162" s="14"/>
      <c r="F162" s="15">
        <v>0</v>
      </c>
      <c r="G162" s="16">
        <f t="shared" si="125"/>
        <v>0</v>
      </c>
      <c r="H162" s="17">
        <f t="shared" si="116"/>
        <v>0</v>
      </c>
      <c r="I162" s="16" t="str">
        <f t="shared" si="117"/>
        <v>N. D.</v>
      </c>
      <c r="J162" s="14"/>
      <c r="K162" s="15">
        <v>0</v>
      </c>
      <c r="L162" s="16">
        <f t="shared" si="126"/>
        <v>0</v>
      </c>
      <c r="M162" s="17">
        <f t="shared" si="118"/>
        <v>0</v>
      </c>
      <c r="N162" s="16" t="str">
        <f t="shared" si="119"/>
        <v>N. D.</v>
      </c>
      <c r="O162" s="14"/>
      <c r="P162" s="15">
        <v>0</v>
      </c>
      <c r="Q162" s="16">
        <f t="shared" si="127"/>
        <v>0</v>
      </c>
      <c r="R162" s="17">
        <f t="shared" si="120"/>
        <v>0</v>
      </c>
      <c r="S162" s="16" t="str">
        <f t="shared" si="121"/>
        <v>N. D.</v>
      </c>
      <c r="T162" s="14"/>
      <c r="U162" s="15">
        <v>0</v>
      </c>
      <c r="V162" s="16">
        <f t="shared" si="128"/>
        <v>0</v>
      </c>
      <c r="W162" s="17">
        <f t="shared" si="122"/>
        <v>0</v>
      </c>
      <c r="X162" s="16" t="str">
        <f t="shared" si="123"/>
        <v>N. D.</v>
      </c>
    </row>
    <row r="163" spans="1:24">
      <c r="A163" s="40" t="s">
        <v>73</v>
      </c>
      <c r="B163" s="14"/>
      <c r="C163" s="15">
        <v>1232551.08</v>
      </c>
      <c r="D163" s="16">
        <f t="shared" si="124"/>
        <v>3.4852076613682841E-3</v>
      </c>
      <c r="E163" s="14"/>
      <c r="F163" s="15">
        <v>1232551.08</v>
      </c>
      <c r="G163" s="16">
        <f t="shared" si="125"/>
        <v>3.4852076613682841E-3</v>
      </c>
      <c r="H163" s="17">
        <f t="shared" si="116"/>
        <v>0</v>
      </c>
      <c r="I163" s="16">
        <f t="shared" si="117"/>
        <v>0</v>
      </c>
      <c r="J163" s="14"/>
      <c r="K163" s="15">
        <v>353080.79</v>
      </c>
      <c r="L163" s="16">
        <f t="shared" si="126"/>
        <v>1.0856934790740907E-3</v>
      </c>
      <c r="M163" s="17">
        <f t="shared" si="118"/>
        <v>879470.29</v>
      </c>
      <c r="N163" s="16">
        <f t="shared" si="119"/>
        <v>2.4908471797630227</v>
      </c>
      <c r="O163" s="14"/>
      <c r="P163" s="15">
        <v>60692.91</v>
      </c>
      <c r="Q163" s="16">
        <f t="shared" si="127"/>
        <v>2.1551036021785587E-4</v>
      </c>
      <c r="R163" s="17">
        <f t="shared" si="120"/>
        <v>1171858.1700000002</v>
      </c>
      <c r="S163" s="16">
        <f t="shared" si="121"/>
        <v>19.307991164042061</v>
      </c>
      <c r="T163" s="14"/>
      <c r="U163" s="15">
        <v>0</v>
      </c>
      <c r="V163" s="16">
        <f t="shared" si="128"/>
        <v>0</v>
      </c>
      <c r="W163" s="17">
        <f t="shared" si="122"/>
        <v>1232551.08</v>
      </c>
      <c r="X163" s="16" t="str">
        <f t="shared" si="123"/>
        <v>N. D.</v>
      </c>
    </row>
    <row r="164" spans="1:24">
      <c r="A164" s="39" t="s">
        <v>74</v>
      </c>
      <c r="B164" s="14"/>
      <c r="C164" s="14">
        <f>+SUM(C165:C166)</f>
        <v>-1188074.8</v>
      </c>
      <c r="D164" s="11">
        <f t="shared" si="124"/>
        <v>-3.3594448639309876E-3</v>
      </c>
      <c r="E164" s="14"/>
      <c r="F164" s="14">
        <f>+SUM(F165:F166)</f>
        <v>-1188074.8</v>
      </c>
      <c r="G164" s="11">
        <f t="shared" si="125"/>
        <v>-3.3594448639309876E-3</v>
      </c>
      <c r="H164" s="14">
        <f t="shared" si="116"/>
        <v>0</v>
      </c>
      <c r="I164" s="11">
        <f t="shared" si="117"/>
        <v>0</v>
      </c>
      <c r="J164" s="14"/>
      <c r="K164" s="14">
        <f>+SUM(K165:K166)</f>
        <v>0</v>
      </c>
      <c r="L164" s="11">
        <f t="shared" si="126"/>
        <v>0</v>
      </c>
      <c r="M164" s="14">
        <f t="shared" si="118"/>
        <v>-1188074.8</v>
      </c>
      <c r="N164" s="11" t="str">
        <f t="shared" si="119"/>
        <v>N. D.</v>
      </c>
      <c r="O164" s="14"/>
      <c r="P164" s="14">
        <f>+SUM(P165:P166)</f>
        <v>0</v>
      </c>
      <c r="Q164" s="11">
        <f t="shared" si="127"/>
        <v>0</v>
      </c>
      <c r="R164" s="14">
        <f t="shared" si="120"/>
        <v>-1188074.8</v>
      </c>
      <c r="S164" s="11" t="str">
        <f t="shared" si="121"/>
        <v>N. D.</v>
      </c>
      <c r="T164" s="14"/>
      <c r="U164" s="14">
        <f>+SUM(U165:U166)</f>
        <v>-1329392.31</v>
      </c>
      <c r="V164" s="11">
        <f t="shared" si="128"/>
        <v>-4.8156850413496582E-3</v>
      </c>
      <c r="W164" s="14">
        <f t="shared" si="122"/>
        <v>141317.51</v>
      </c>
      <c r="X164" s="11">
        <f t="shared" si="123"/>
        <v>-0.1063023374943398</v>
      </c>
    </row>
    <row r="165" spans="1:24">
      <c r="A165" s="40" t="s">
        <v>75</v>
      </c>
      <c r="B165" s="14"/>
      <c r="C165" s="15">
        <v>0</v>
      </c>
      <c r="D165" s="16">
        <f t="shared" si="124"/>
        <v>0</v>
      </c>
      <c r="E165" s="14"/>
      <c r="F165" s="15">
        <v>0</v>
      </c>
      <c r="G165" s="16">
        <f t="shared" si="125"/>
        <v>0</v>
      </c>
      <c r="H165" s="17">
        <f t="shared" si="116"/>
        <v>0</v>
      </c>
      <c r="I165" s="16" t="str">
        <f t="shared" si="117"/>
        <v>N. D.</v>
      </c>
      <c r="J165" s="14"/>
      <c r="K165" s="15">
        <v>0</v>
      </c>
      <c r="L165" s="16">
        <f t="shared" si="126"/>
        <v>0</v>
      </c>
      <c r="M165" s="17">
        <f t="shared" si="118"/>
        <v>0</v>
      </c>
      <c r="N165" s="16" t="str">
        <f t="shared" si="119"/>
        <v>N. D.</v>
      </c>
      <c r="O165" s="14"/>
      <c r="P165" s="15">
        <v>0</v>
      </c>
      <c r="Q165" s="16">
        <f t="shared" si="127"/>
        <v>0</v>
      </c>
      <c r="R165" s="17">
        <f t="shared" si="120"/>
        <v>0</v>
      </c>
      <c r="S165" s="16" t="str">
        <f t="shared" si="121"/>
        <v>N. D.</v>
      </c>
      <c r="T165" s="14"/>
      <c r="U165" s="15">
        <v>-1321197.25</v>
      </c>
      <c r="V165" s="16">
        <f t="shared" si="128"/>
        <v>-4.7859986744599901E-3</v>
      </c>
      <c r="W165" s="17">
        <f t="shared" si="122"/>
        <v>1321197.25</v>
      </c>
      <c r="X165" s="16">
        <f t="shared" si="123"/>
        <v>-1</v>
      </c>
    </row>
    <row r="166" spans="1:24">
      <c r="A166" s="40" t="s">
        <v>64</v>
      </c>
      <c r="B166" s="14"/>
      <c r="C166" s="15">
        <v>-1188074.8</v>
      </c>
      <c r="D166" s="16">
        <f t="shared" si="124"/>
        <v>-3.3594448639309876E-3</v>
      </c>
      <c r="E166" s="14"/>
      <c r="F166" s="15">
        <v>-1188074.8</v>
      </c>
      <c r="G166" s="16">
        <f t="shared" si="125"/>
        <v>-3.3594448639309876E-3</v>
      </c>
      <c r="H166" s="17">
        <f t="shared" si="116"/>
        <v>0</v>
      </c>
      <c r="I166" s="16">
        <f t="shared" si="117"/>
        <v>0</v>
      </c>
      <c r="J166" s="14"/>
      <c r="K166" s="15">
        <v>0</v>
      </c>
      <c r="L166" s="16">
        <f t="shared" si="126"/>
        <v>0</v>
      </c>
      <c r="M166" s="17">
        <f t="shared" si="118"/>
        <v>-1188074.8</v>
      </c>
      <c r="N166" s="16" t="str">
        <f t="shared" si="119"/>
        <v>N. D.</v>
      </c>
      <c r="O166" s="14"/>
      <c r="P166" s="15">
        <v>0</v>
      </c>
      <c r="Q166" s="16">
        <f t="shared" si="127"/>
        <v>0</v>
      </c>
      <c r="R166" s="17">
        <f t="shared" si="120"/>
        <v>-1188074.8</v>
      </c>
      <c r="S166" s="16" t="str">
        <f t="shared" si="121"/>
        <v>N. D.</v>
      </c>
      <c r="T166" s="14"/>
      <c r="U166" s="15">
        <v>-8195.06</v>
      </c>
      <c r="V166" s="16">
        <f t="shared" si="128"/>
        <v>-2.9686366889667752E-5</v>
      </c>
      <c r="W166" s="17">
        <f t="shared" si="122"/>
        <v>-1179879.74</v>
      </c>
      <c r="X166" s="16">
        <f t="shared" si="123"/>
        <v>143.9745090334909</v>
      </c>
    </row>
    <row r="167" spans="1:24" ht="6" customHeight="1">
      <c r="A167" s="37"/>
      <c r="B167" s="6"/>
      <c r="C167" s="6"/>
      <c r="D167" s="29"/>
      <c r="E167" s="6"/>
      <c r="F167" s="6"/>
      <c r="G167" s="29"/>
      <c r="H167" s="6"/>
      <c r="I167" s="29"/>
      <c r="J167" s="6"/>
      <c r="K167" s="6"/>
      <c r="L167" s="29"/>
      <c r="M167" s="6"/>
      <c r="N167" s="29"/>
      <c r="O167" s="6"/>
      <c r="P167" s="6"/>
      <c r="Q167" s="29"/>
      <c r="R167" s="6"/>
      <c r="S167" s="29"/>
      <c r="T167" s="6"/>
      <c r="U167" s="6"/>
      <c r="V167" s="29"/>
      <c r="W167" s="6"/>
      <c r="X167" s="29"/>
    </row>
    <row r="168" spans="1:24" ht="19" thickBot="1">
      <c r="A168" s="31" t="s">
        <v>76</v>
      </c>
      <c r="B168" s="32"/>
      <c r="C168" s="32">
        <f>+C133-C135</f>
        <v>268254759.95390004</v>
      </c>
      <c r="D168" s="33">
        <f>+IF(OR(C106&lt;=0,C168&lt;=0),"N. D.",C168/C$106)</f>
        <v>0.75852722029973996</v>
      </c>
      <c r="E168" s="32"/>
      <c r="F168" s="32">
        <f>+F133-F135</f>
        <v>268254759.95390004</v>
      </c>
      <c r="G168" s="33">
        <f>+IF(OR(F106&lt;=0,F168&lt;=0),"N. D.",F168/F$106)</f>
        <v>0.75852722029973996</v>
      </c>
      <c r="H168" s="32">
        <f>+$C168-F168</f>
        <v>0</v>
      </c>
      <c r="I168" s="33">
        <f>+IF(ISERROR(H168/F168),"N. D.",H168/F168)</f>
        <v>0</v>
      </c>
      <c r="J168" s="32"/>
      <c r="K168" s="32">
        <f>+K133-K135</f>
        <v>239918637.09280002</v>
      </c>
      <c r="L168" s="33">
        <f>+IF(OR(K106&lt;=0,K168&lt;=0),"N. D.",K168/K$106)</f>
        <v>0.73772945789544719</v>
      </c>
      <c r="M168" s="32">
        <f>+$C168-K168</f>
        <v>28336122.861100018</v>
      </c>
      <c r="N168" s="33">
        <f>+IF(ISERROR(M168/K168),"N. D.",M168/K168)</f>
        <v>0.11810721836561477</v>
      </c>
      <c r="O168" s="32"/>
      <c r="P168" s="32">
        <f>+P133-P135</f>
        <v>218226324.62900007</v>
      </c>
      <c r="Q168" s="33">
        <f>+IF(OR(P106&lt;=0,P168&lt;=0),"N. D.",P168/P$106)</f>
        <v>0.77488513616853361</v>
      </c>
      <c r="R168" s="32">
        <f>+$C168-P168</f>
        <v>50028435.324899971</v>
      </c>
      <c r="S168" s="33">
        <f>+IF(ISERROR(R168/P168),"N. D.",R168/P168)</f>
        <v>0.22925023096985109</v>
      </c>
      <c r="T168" s="32"/>
      <c r="U168" s="32">
        <f>+U133-U135</f>
        <v>214444079.07000008</v>
      </c>
      <c r="V168" s="33">
        <f>+IF(OR(U106&lt;=0,U168&lt;=0),"N. D.",U168/U$106)</f>
        <v>0.77681744960853782</v>
      </c>
      <c r="W168" s="32">
        <f>+$C168-U168</f>
        <v>53810680.883899957</v>
      </c>
      <c r="X168" s="33">
        <f>+IF(ISERROR(W168/U168),"N. D.",W168/U168)</f>
        <v>0.25093106378719254</v>
      </c>
    </row>
    <row r="169" spans="1:24" ht="6" customHeight="1">
      <c r="A169" s="37"/>
      <c r="B169" s="6"/>
      <c r="C169" s="6"/>
      <c r="D169" s="29"/>
      <c r="E169" s="6"/>
      <c r="F169" s="6"/>
      <c r="G169" s="29"/>
      <c r="H169" s="6"/>
      <c r="I169" s="29"/>
      <c r="J169" s="6"/>
      <c r="K169" s="6"/>
      <c r="L169" s="29"/>
      <c r="M169" s="6"/>
      <c r="N169" s="29"/>
      <c r="O169" s="6"/>
      <c r="P169" s="6"/>
      <c r="Q169" s="29"/>
      <c r="R169" s="6"/>
      <c r="S169" s="29"/>
      <c r="T169" s="6"/>
      <c r="U169" s="6"/>
      <c r="V169" s="29"/>
      <c r="W169" s="6"/>
      <c r="X169" s="29"/>
    </row>
    <row r="170" spans="1:24">
      <c r="A170" s="36" t="s">
        <v>77</v>
      </c>
      <c r="B170" s="24"/>
      <c r="C170" s="24">
        <f>+SUM(C172:C175)</f>
        <v>21109139.859999999</v>
      </c>
      <c r="D170" s="23">
        <f>+SUM(D172:D175)</f>
        <v>5.9688995578963455E-2</v>
      </c>
      <c r="E170" s="24"/>
      <c r="F170" s="24">
        <f>+SUM(F172:F175)</f>
        <v>21109139.859999999</v>
      </c>
      <c r="G170" s="23">
        <f>+SUM(G172:G175)</f>
        <v>5.9688995578963455E-2</v>
      </c>
      <c r="H170" s="24">
        <f>+$C170-F170</f>
        <v>0</v>
      </c>
      <c r="I170" s="23">
        <f>+IF(ISERROR(H170/F170),"N. D.",H170/F170)</f>
        <v>0</v>
      </c>
      <c r="J170" s="24"/>
      <c r="K170" s="24">
        <f>+SUM(K172:K175)</f>
        <v>21363588.440000001</v>
      </c>
      <c r="L170" s="23">
        <f>+SUM(L172:L175)</f>
        <v>6.5691222280687162E-2</v>
      </c>
      <c r="M170" s="24">
        <f>+$C170-K170</f>
        <v>-254448.58000000194</v>
      </c>
      <c r="N170" s="23">
        <f>+IF(ISERROR(M170/K170),"N. D.",M170/K170)</f>
        <v>-1.1910385781612723E-2</v>
      </c>
      <c r="O170" s="24"/>
      <c r="P170" s="24">
        <f>+SUM(P172:P175)</f>
        <v>11523592.460000001</v>
      </c>
      <c r="Q170" s="23">
        <f>+SUM(Q172:Q175)</f>
        <v>4.0918347168695121E-2</v>
      </c>
      <c r="R170" s="24">
        <f>+$C170-P170</f>
        <v>9585547.3999999985</v>
      </c>
      <c r="S170" s="23">
        <f>+IF(ISERROR(R170/P170),"N. D.",R170/P170)</f>
        <v>0.83181936824586367</v>
      </c>
      <c r="T170" s="24"/>
      <c r="U170" s="24">
        <f>+SUM(U172:U175)</f>
        <v>13893875.940000001</v>
      </c>
      <c r="V170" s="23">
        <f>+SUM(V172:V175)</f>
        <v>5.033016215553851E-2</v>
      </c>
      <c r="W170" s="24">
        <f>+$C170-U170</f>
        <v>7215263.9199999981</v>
      </c>
      <c r="X170" s="23">
        <f>+IF(ISERROR(W170/U170),"N. D.",W170/U170)</f>
        <v>0.51931253389325982</v>
      </c>
    </row>
    <row r="171" spans="1:24" ht="6" customHeight="1">
      <c r="A171" s="37"/>
      <c r="B171" s="6"/>
      <c r="C171" s="6"/>
      <c r="D171" s="29"/>
      <c r="E171" s="6"/>
      <c r="F171" s="6"/>
      <c r="G171" s="29"/>
      <c r="H171" s="6"/>
      <c r="I171" s="29"/>
      <c r="J171" s="6"/>
      <c r="K171" s="6"/>
      <c r="L171" s="29"/>
      <c r="M171" s="6"/>
      <c r="N171" s="29"/>
      <c r="O171" s="6"/>
      <c r="P171" s="6"/>
      <c r="Q171" s="29"/>
      <c r="R171" s="6"/>
      <c r="S171" s="29"/>
      <c r="T171" s="6"/>
      <c r="U171" s="6"/>
      <c r="V171" s="29"/>
      <c r="W171" s="6"/>
      <c r="X171" s="29"/>
    </row>
    <row r="172" spans="1:24">
      <c r="A172" s="39" t="s">
        <v>78</v>
      </c>
      <c r="B172" s="14"/>
      <c r="C172" s="14">
        <v>796257.40000000014</v>
      </c>
      <c r="D172" s="11">
        <f>+IF(ISERROR(C172/C$106),"N. D.",C172/C$106)</f>
        <v>2.2515272883466952E-3</v>
      </c>
      <c r="E172" s="14"/>
      <c r="F172" s="14">
        <v>796257.40000000014</v>
      </c>
      <c r="G172" s="11">
        <f>+IF(ISERROR(F172/F$106),"N. D.",F172/F$106)</f>
        <v>2.2515272883466952E-3</v>
      </c>
      <c r="H172" s="14">
        <f>+$C172-F172</f>
        <v>0</v>
      </c>
      <c r="I172" s="11">
        <f>+IF(ISERROR(H172/F172),"N. D.",H172/F172)</f>
        <v>0</v>
      </c>
      <c r="J172" s="14"/>
      <c r="K172" s="14">
        <v>1694482.53</v>
      </c>
      <c r="L172" s="11">
        <f>+IF(ISERROR(K172/K$106),"N. D.",K172/K$106)</f>
        <v>5.2103900447995691E-3</v>
      </c>
      <c r="M172" s="14">
        <f>+$C172-K172</f>
        <v>-898225.12999999989</v>
      </c>
      <c r="N172" s="11">
        <f>+IF(ISERROR(M172/K172),"N. D.",M172/K172)</f>
        <v>-0.53008816207742182</v>
      </c>
      <c r="O172" s="14"/>
      <c r="P172" s="14">
        <v>2060803.2500000002</v>
      </c>
      <c r="Q172" s="11">
        <f>+IF(ISERROR(P172/P$106),"N. D.",P172/P$106)</f>
        <v>7.3175672536648527E-3</v>
      </c>
      <c r="R172" s="14">
        <f>+$C172-P172</f>
        <v>-1264545.8500000001</v>
      </c>
      <c r="S172" s="11">
        <f>+IF(ISERROR(R172/P172),"N. D.",R172/P172)</f>
        <v>-0.61361794242123791</v>
      </c>
      <c r="T172" s="14"/>
      <c r="U172" s="14">
        <v>4110934.68</v>
      </c>
      <c r="V172" s="11">
        <f>+IF(ISERROR(U172/U$106),"N. D.",U172/U$106)</f>
        <v>1.489174150890157E-2</v>
      </c>
      <c r="W172" s="14">
        <f>+$C172-U172</f>
        <v>-3314677.2800000003</v>
      </c>
      <c r="X172" s="11">
        <f>+IF(ISERROR(W172/U172),"N. D.",W172/U172)</f>
        <v>-0.80630745512113078</v>
      </c>
    </row>
    <row r="173" spans="1:24">
      <c r="A173" s="39" t="s">
        <v>79</v>
      </c>
      <c r="B173" s="14"/>
      <c r="C173" s="14">
        <v>2017182.4600000002</v>
      </c>
      <c r="D173" s="11">
        <f>+IF(ISERROR(C173/C$106),"N. D.",C173/C$106)</f>
        <v>5.7038607795221949E-3</v>
      </c>
      <c r="E173" s="14"/>
      <c r="F173" s="14">
        <v>2017182.4600000002</v>
      </c>
      <c r="G173" s="11">
        <f>+IF(ISERROR(F173/F$106),"N. D.",F173/F$106)</f>
        <v>5.7038607795221949E-3</v>
      </c>
      <c r="H173" s="14">
        <f>+$C173-F173</f>
        <v>0</v>
      </c>
      <c r="I173" s="11">
        <f>+IF(ISERROR(H173/F173),"N. D.",H173/F173)</f>
        <v>0</v>
      </c>
      <c r="J173" s="14"/>
      <c r="K173" s="14">
        <v>3065105.9100000006</v>
      </c>
      <c r="L173" s="11">
        <f>+IF(ISERROR(K173/K$106),"N. D.",K173/K$106)</f>
        <v>9.4249406747913336E-3</v>
      </c>
      <c r="M173" s="14">
        <f>+$C173-K173</f>
        <v>-1047923.4500000004</v>
      </c>
      <c r="N173" s="11">
        <f>+IF(ISERROR(M173/K173),"N. D.",M173/K173)</f>
        <v>-0.34188816986098863</v>
      </c>
      <c r="O173" s="14"/>
      <c r="P173" s="14">
        <v>635121.66999999993</v>
      </c>
      <c r="Q173" s="11">
        <f>+IF(ISERROR(P173/P$106),"N. D.",P173/P$106)</f>
        <v>2.2552106973263626E-3</v>
      </c>
      <c r="R173" s="14">
        <f>+$C173-P173</f>
        <v>1382060.7900000003</v>
      </c>
      <c r="S173" s="11">
        <f>+IF(ISERROR(R173/P173),"N. D.",R173/P173)</f>
        <v>2.176056738860761</v>
      </c>
      <c r="T173" s="14"/>
      <c r="U173" s="14">
        <v>1502368.76</v>
      </c>
      <c r="V173" s="11">
        <f>+IF(ISERROR(U173/U$106),"N. D.",U173/U$106)</f>
        <v>5.4422872087495642E-3</v>
      </c>
      <c r="W173" s="14">
        <f>+$C173-U173</f>
        <v>514813.70000000019</v>
      </c>
      <c r="X173" s="11">
        <f>+IF(ISERROR(W173/U173),"N. D.",W173/U173)</f>
        <v>0.3426680011637091</v>
      </c>
    </row>
    <row r="174" spans="1:24">
      <c r="A174" s="39" t="s">
        <v>80</v>
      </c>
      <c r="B174" s="14"/>
      <c r="C174" s="14">
        <v>18295700</v>
      </c>
      <c r="D174" s="11">
        <f>+IF(ISERROR(C174/C$106),"N. D.",C174/C$106)</f>
        <v>5.1733607511094563E-2</v>
      </c>
      <c r="E174" s="14"/>
      <c r="F174" s="14">
        <v>18295700</v>
      </c>
      <c r="G174" s="11">
        <f>+IF(ISERROR(F174/F$106),"N. D.",F174/F$106)</f>
        <v>5.1733607511094563E-2</v>
      </c>
      <c r="H174" s="14">
        <f>+$C174-F174</f>
        <v>0</v>
      </c>
      <c r="I174" s="11">
        <f>+IF(ISERROR(H174/F174),"N. D.",H174/F174)</f>
        <v>0</v>
      </c>
      <c r="J174" s="14"/>
      <c r="K174" s="14">
        <v>16604000</v>
      </c>
      <c r="L174" s="11">
        <f>+IF(ISERROR(K174/K$106),"N. D.",K174/K$106)</f>
        <v>5.1055891561096266E-2</v>
      </c>
      <c r="M174" s="14">
        <f>+$C174-K174</f>
        <v>1691700</v>
      </c>
      <c r="N174" s="11">
        <f>+IF(ISERROR(M174/K174),"N. D.",M174/K174)</f>
        <v>0.10188508793061912</v>
      </c>
      <c r="O174" s="14"/>
      <c r="P174" s="14">
        <v>3584000</v>
      </c>
      <c r="Q174" s="11">
        <f>+IF(ISERROR(P174/P$106),"N. D.",P174/P$106)</f>
        <v>1.2726183849494041E-2</v>
      </c>
      <c r="R174" s="14">
        <f>+$C174-P174</f>
        <v>14711700</v>
      </c>
      <c r="S174" s="11">
        <f>+IF(ISERROR(R174/P174),"N. D.",R174/P174)</f>
        <v>4.104827008928571</v>
      </c>
      <c r="T174" s="14"/>
      <c r="U174" s="14">
        <v>0</v>
      </c>
      <c r="V174" s="11">
        <f>+IF(ISERROR(U174/U$106),"N. D.",U174/U$106)</f>
        <v>0</v>
      </c>
      <c r="W174" s="14">
        <f>+$C174-U174</f>
        <v>18295700</v>
      </c>
      <c r="X174" s="11" t="str">
        <f>+IF(ISERROR(W174/U174),"N. D.",W174/U174)</f>
        <v>N. D.</v>
      </c>
    </row>
    <row r="175" spans="1:24">
      <c r="A175" s="39" t="s">
        <v>81</v>
      </c>
      <c r="B175" s="14"/>
      <c r="C175" s="14">
        <v>0</v>
      </c>
      <c r="D175" s="11">
        <f>+IF(ISERROR(C175/C$106),"N. D.",C175/C$106)</f>
        <v>0</v>
      </c>
      <c r="E175" s="14"/>
      <c r="F175" s="14">
        <v>0</v>
      </c>
      <c r="G175" s="11">
        <f>+IF(ISERROR(F175/F$106),"N. D.",F175/F$106)</f>
        <v>0</v>
      </c>
      <c r="H175" s="14">
        <f>+$C175-F175</f>
        <v>0</v>
      </c>
      <c r="I175" s="11" t="str">
        <f>+IF(ISERROR(H175/F175),"N. D.",H175/F175)</f>
        <v>N. D.</v>
      </c>
      <c r="J175" s="14"/>
      <c r="K175" s="14">
        <v>0</v>
      </c>
      <c r="L175" s="11">
        <f>+IF(ISERROR(K175/K$106),"N. D.",K175/K$106)</f>
        <v>0</v>
      </c>
      <c r="M175" s="14">
        <f>+$C175-K175</f>
        <v>0</v>
      </c>
      <c r="N175" s="11" t="str">
        <f>+IF(ISERROR(M175/K175),"N. D.",M175/K175)</f>
        <v>N. D.</v>
      </c>
      <c r="O175" s="14"/>
      <c r="P175" s="14">
        <v>5243667.54</v>
      </c>
      <c r="Q175" s="11">
        <f>+IF(ISERROR(P175/P$106),"N. D.",P175/P$106)</f>
        <v>1.8619385368209864E-2</v>
      </c>
      <c r="R175" s="14">
        <f>+$C175-P175</f>
        <v>-5243667.54</v>
      </c>
      <c r="S175" s="11">
        <f>+IF(ISERROR(R175/P175),"N. D.",R175/P175)</f>
        <v>-1</v>
      </c>
      <c r="T175" s="14"/>
      <c r="U175" s="14">
        <v>8280572.5</v>
      </c>
      <c r="V175" s="11">
        <f>+IF(ISERROR(U175/U$106),"N. D.",U175/U$106)</f>
        <v>2.9996133437887377E-2</v>
      </c>
      <c r="W175" s="14">
        <f>+$C175-U175</f>
        <v>-8280572.5</v>
      </c>
      <c r="X175" s="11">
        <f>+IF(ISERROR(W175/U175),"N. D.",W175/U175)</f>
        <v>-1</v>
      </c>
    </row>
    <row r="176" spans="1:24" ht="6" customHeight="1">
      <c r="A176" s="37"/>
      <c r="B176" s="6"/>
      <c r="C176" s="6"/>
      <c r="D176" s="29"/>
      <c r="E176" s="6"/>
      <c r="F176" s="6"/>
      <c r="G176" s="29"/>
      <c r="H176" s="6"/>
      <c r="I176" s="29"/>
      <c r="J176" s="6"/>
      <c r="K176" s="6"/>
      <c r="L176" s="29"/>
      <c r="M176" s="6"/>
      <c r="N176" s="29"/>
      <c r="O176" s="6"/>
      <c r="P176" s="6"/>
      <c r="Q176" s="29"/>
      <c r="R176" s="6"/>
      <c r="S176" s="29"/>
      <c r="T176" s="6"/>
      <c r="U176" s="6"/>
      <c r="V176" s="29"/>
      <c r="W176" s="6"/>
      <c r="X176" s="29"/>
    </row>
    <row r="177" spans="1:24" ht="19" thickBot="1">
      <c r="A177" s="31" t="s">
        <v>82</v>
      </c>
      <c r="B177" s="32"/>
      <c r="C177" s="32">
        <f>+C168-C170</f>
        <v>247145620.09390002</v>
      </c>
      <c r="D177" s="33">
        <f>+IF(OR(C106&lt;=0,C177&lt;=0),"N. D.",C177/C$106)</f>
        <v>0.69883822472077639</v>
      </c>
      <c r="E177" s="32"/>
      <c r="F177" s="32">
        <f>+F168-F170</f>
        <v>247145620.09390002</v>
      </c>
      <c r="G177" s="33">
        <f>+IF(OR(F106&lt;=0,F177&lt;=0),"N. D.",F177/F$106)</f>
        <v>0.69883822472077639</v>
      </c>
      <c r="H177" s="32">
        <f>+$C177-F177</f>
        <v>0</v>
      </c>
      <c r="I177" s="33">
        <f>+IF(ISERROR(H177/F177),"N. D.",H177/F177)</f>
        <v>0</v>
      </c>
      <c r="J177" s="32"/>
      <c r="K177" s="32">
        <f>+K168-K170</f>
        <v>218555048.65280002</v>
      </c>
      <c r="L177" s="33">
        <f>+IF(OR(K106&lt;=0,K177&lt;=0),"N. D.",K177/K$106)</f>
        <v>0.67203823561476006</v>
      </c>
      <c r="M177" s="32">
        <f>+$C177-K177</f>
        <v>28590571.441100001</v>
      </c>
      <c r="N177" s="33">
        <f>+IF(ISERROR(M177/K177),"N. D.",M177/K177)</f>
        <v>0.13081633948671409</v>
      </c>
      <c r="O177" s="32"/>
      <c r="P177" s="32">
        <f>+P168-P170</f>
        <v>206702732.16900006</v>
      </c>
      <c r="Q177" s="33">
        <f>+IF(OR(P106&lt;=0,P177&lt;=0),"N. D.",P177/P$106)</f>
        <v>0.73396678899983836</v>
      </c>
      <c r="R177" s="32">
        <f>+$C177-P177</f>
        <v>40442887.924899966</v>
      </c>
      <c r="S177" s="33">
        <f>+IF(ISERROR(R177/P177),"N. D.",R177/P177)</f>
        <v>0.19565724894160508</v>
      </c>
      <c r="T177" s="32"/>
      <c r="U177" s="32">
        <f>+U168-U170</f>
        <v>200550203.13000008</v>
      </c>
      <c r="V177" s="33">
        <f>+IF(OR(U106&lt;=0,U177&lt;=0),"N. D.",U177/U$106)</f>
        <v>0.7264872874529994</v>
      </c>
      <c r="W177" s="32">
        <f>+$C177-U177</f>
        <v>46595416.96389994</v>
      </c>
      <c r="X177" s="33">
        <f>+IF(ISERROR(W177/U177),"N. D.",W177/U177)</f>
        <v>0.2323379195666832</v>
      </c>
    </row>
    <row r="180" spans="1:24">
      <c r="C180" s="2"/>
      <c r="D180" s="2"/>
      <c r="F180" s="2"/>
      <c r="G180" s="2"/>
      <c r="H180" s="2"/>
      <c r="I180" s="2"/>
      <c r="K180" s="2"/>
      <c r="L180" s="2"/>
      <c r="M180" s="2"/>
      <c r="N180" s="2"/>
      <c r="P180" s="2"/>
      <c r="Q180" s="2"/>
      <c r="R180" s="2"/>
      <c r="S180" s="2"/>
      <c r="U180" s="2"/>
      <c r="V180" s="2"/>
      <c r="W180" s="2"/>
      <c r="X180" s="2"/>
    </row>
    <row r="181" spans="1:24">
      <c r="C181" s="378" t="s">
        <v>1</v>
      </c>
      <c r="D181" s="378"/>
      <c r="E181" s="378"/>
      <c r="F181" s="378"/>
      <c r="G181" s="378"/>
      <c r="H181" s="378"/>
      <c r="I181" s="378"/>
      <c r="J181" s="378"/>
      <c r="K181" s="378"/>
      <c r="L181" s="378"/>
      <c r="M181" s="378"/>
      <c r="N181" s="378"/>
      <c r="O181" s="378"/>
      <c r="P181" s="378"/>
      <c r="Q181" s="378"/>
      <c r="R181" s="378"/>
      <c r="S181" s="378"/>
      <c r="T181" s="378"/>
      <c r="U181" s="378"/>
      <c r="V181" s="378"/>
      <c r="W181" s="378"/>
      <c r="X181" s="378"/>
    </row>
    <row r="182" spans="1:24">
      <c r="B182" s="3"/>
      <c r="C182" s="3"/>
      <c r="D182" s="2"/>
      <c r="E182" s="3"/>
      <c r="F182" s="3"/>
      <c r="G182" s="2"/>
      <c r="H182" s="3"/>
      <c r="I182" s="2"/>
      <c r="J182" s="3"/>
      <c r="K182" s="3"/>
      <c r="L182" s="2"/>
      <c r="M182" s="3"/>
      <c r="N182" s="2"/>
      <c r="O182" s="3"/>
      <c r="P182" s="3"/>
      <c r="Q182" s="2"/>
      <c r="R182" s="3"/>
      <c r="S182" s="2"/>
      <c r="T182" s="3"/>
      <c r="U182" s="3"/>
      <c r="V182" s="2"/>
      <c r="W182" s="3"/>
      <c r="X182" s="2"/>
    </row>
    <row r="183" spans="1:24" ht="6" customHeight="1"/>
    <row r="184" spans="1:24" s="6" customFormat="1" ht="14.25" customHeight="1">
      <c r="A184" s="4" t="s">
        <v>83</v>
      </c>
      <c r="B184" s="379"/>
      <c r="C184" s="5">
        <f>+C5</f>
        <v>45657</v>
      </c>
      <c r="D184" s="379" t="s">
        <v>99</v>
      </c>
      <c r="E184" s="379"/>
      <c r="F184" s="5">
        <f>+F5</f>
        <v>45291</v>
      </c>
      <c r="G184" s="379" t="s">
        <v>99</v>
      </c>
      <c r="H184" s="5" t="str">
        <f>+H5</f>
        <v>DIFERENCIAS</v>
      </c>
      <c r="I184" s="379" t="s">
        <v>99</v>
      </c>
      <c r="J184" s="379"/>
      <c r="K184" s="5">
        <f>+K5</f>
        <v>44926</v>
      </c>
      <c r="L184" s="379" t="s">
        <v>99</v>
      </c>
      <c r="M184" s="5" t="str">
        <f>+M5</f>
        <v>DIFERENCIAS</v>
      </c>
      <c r="N184" s="379" t="s">
        <v>99</v>
      </c>
      <c r="O184" s="379"/>
      <c r="P184" s="5">
        <f>+P5</f>
        <v>44561</v>
      </c>
      <c r="Q184" s="379" t="s">
        <v>99</v>
      </c>
      <c r="R184" s="5" t="str">
        <f>+R5</f>
        <v>DIFERENCIAS</v>
      </c>
      <c r="S184" s="379" t="s">
        <v>99</v>
      </c>
      <c r="T184" s="379"/>
      <c r="U184" s="5">
        <f>+U5</f>
        <v>43830</v>
      </c>
      <c r="V184" s="379" t="s">
        <v>99</v>
      </c>
      <c r="W184" s="5" t="str">
        <f>+W5</f>
        <v>DIFERENCIAS</v>
      </c>
      <c r="X184" s="379" t="s">
        <v>99</v>
      </c>
    </row>
    <row r="185" spans="1:24" s="6" customFormat="1" ht="14.25" customHeight="1">
      <c r="A185" s="4" t="s">
        <v>101</v>
      </c>
      <c r="B185" s="379"/>
      <c r="C185" s="5" t="str">
        <f>+C6</f>
        <v>PPTO</v>
      </c>
      <c r="D185" s="379"/>
      <c r="E185" s="379"/>
      <c r="F185" s="5" t="str">
        <f>+F6</f>
        <v>REAL</v>
      </c>
      <c r="G185" s="379"/>
      <c r="H185" s="5" t="str">
        <f>+H6</f>
        <v>2024P vs 2023R</v>
      </c>
      <c r="I185" s="379"/>
      <c r="J185" s="379"/>
      <c r="K185" s="5" t="str">
        <f>+K6</f>
        <v>REAL</v>
      </c>
      <c r="L185" s="379"/>
      <c r="M185" s="5" t="str">
        <f>+M6</f>
        <v>2024P vs 2022R</v>
      </c>
      <c r="N185" s="379"/>
      <c r="O185" s="379"/>
      <c r="P185" s="5" t="str">
        <f>+P6</f>
        <v>REAL</v>
      </c>
      <c r="Q185" s="379"/>
      <c r="R185" s="5" t="str">
        <f>+R6</f>
        <v>2024P vs 2021R</v>
      </c>
      <c r="S185" s="379"/>
      <c r="T185" s="379"/>
      <c r="U185" s="5" t="str">
        <f>+U6</f>
        <v>REAL</v>
      </c>
      <c r="V185" s="379"/>
      <c r="W185" s="5" t="str">
        <f>+W6</f>
        <v>2024P vs 2019R</v>
      </c>
      <c r="X185" s="379"/>
    </row>
    <row r="186" spans="1:24" ht="6" customHeight="1"/>
    <row r="187" spans="1:24">
      <c r="C187" s="41" t="s">
        <v>85</v>
      </c>
      <c r="F187" s="41" t="s">
        <v>86</v>
      </c>
      <c r="K187" s="41" t="s">
        <v>108</v>
      </c>
      <c r="P187" s="41" t="s">
        <v>109</v>
      </c>
      <c r="U187" s="41" t="s">
        <v>110</v>
      </c>
    </row>
    <row r="190" spans="1:24">
      <c r="A190" s="7" t="s">
        <v>87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6" customHeight="1">
      <c r="A191" s="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>
      <c r="A192" s="13" t="s">
        <v>88</v>
      </c>
      <c r="B192" s="14"/>
      <c r="C192" s="10">
        <f>+C31</f>
        <v>355834028.58000004</v>
      </c>
      <c r="D192" s="42">
        <f>+IF(ISERROR(C192/C$196),"N. D.",C192/C$196)</f>
        <v>1.0061696449793847</v>
      </c>
      <c r="E192" s="43"/>
      <c r="F192" s="10">
        <f>+F31</f>
        <v>355834028.58000004</v>
      </c>
      <c r="G192" s="42">
        <f>+IF(ISERROR(F192/F$196),"N. D.",F192/F$196)</f>
        <v>1.0061696449793847</v>
      </c>
      <c r="H192" s="43">
        <f>+$C192-F192</f>
        <v>0</v>
      </c>
      <c r="I192" s="42">
        <f>+IF(ISERROR(H192/F192),"N. D.",H192/F192)</f>
        <v>0</v>
      </c>
      <c r="J192" s="43"/>
      <c r="K192" s="10">
        <f>+K31</f>
        <v>330322545.09000003</v>
      </c>
      <c r="L192" s="42">
        <f>+IF(ISERROR(K192/K$196),"N. D.",K192/K$196)</f>
        <v>1.0157138064502753</v>
      </c>
      <c r="M192" s="43">
        <f>+$C192-K192</f>
        <v>25511483.49000001</v>
      </c>
      <c r="N192" s="42">
        <f>+IF(ISERROR(M192/K192),"N. D.",M192/K192)</f>
        <v>7.7232038409758327E-2</v>
      </c>
      <c r="O192" s="43"/>
      <c r="P192" s="10">
        <f>+P31</f>
        <v>308447603.70000005</v>
      </c>
      <c r="Q192" s="42">
        <f>+IF(ISERROR(P192/P$196),"N. D.",P192/P$196)</f>
        <v>1.0952457903521426</v>
      </c>
      <c r="R192" s="43">
        <f>+$C192-P192</f>
        <v>47386424.879999995</v>
      </c>
      <c r="S192" s="42">
        <f>+IF(ISERROR(R192/P192),"N. D.",R192/P192)</f>
        <v>0.15362876647953672</v>
      </c>
      <c r="T192" s="43"/>
      <c r="U192" s="10">
        <f>+U31</f>
        <v>277681129.59000003</v>
      </c>
      <c r="V192" s="42">
        <f>+IF(ISERROR(U192/U$196),"N. D.",U192/U$196)</f>
        <v>1.005891828900108</v>
      </c>
      <c r="W192" s="43">
        <f>+$C192-U192</f>
        <v>78152898.99000001</v>
      </c>
      <c r="X192" s="42">
        <f>+IF(ISERROR(W192/U192),"N. D.",W192/U192)</f>
        <v>0.28144836167079063</v>
      </c>
    </row>
    <row r="193" spans="1:24">
      <c r="A193" s="13" t="s">
        <v>89</v>
      </c>
      <c r="B193" s="14"/>
      <c r="C193" s="10">
        <f>+C56</f>
        <v>1681687.5499999998</v>
      </c>
      <c r="D193" s="42">
        <f>+IF(ISERROR(C193/C$196),"N. D.",C193/C$196)</f>
        <v>4.7552027890703386E-3</v>
      </c>
      <c r="E193" s="43"/>
      <c r="F193" s="10">
        <f>+F56</f>
        <v>1681687.5499999998</v>
      </c>
      <c r="G193" s="42">
        <f>+IF(ISERROR(F193/F$196),"N. D.",F193/F$196)</f>
        <v>4.7552027890703386E-3</v>
      </c>
      <c r="H193" s="43">
        <f>+$C193-F193</f>
        <v>0</v>
      </c>
      <c r="I193" s="42">
        <f>+IF(ISERROR(H193/F193),"N. D.",H193/F193)</f>
        <v>0</v>
      </c>
      <c r="J193" s="43"/>
      <c r="K193" s="10">
        <f>+K56</f>
        <v>3132839.99</v>
      </c>
      <c r="L193" s="42">
        <f>+IF(ISERROR(K193/K$196),"N. D.",K193/K$196)</f>
        <v>9.6332172252292167E-3</v>
      </c>
      <c r="M193" s="43">
        <f>+$C193-K193</f>
        <v>-1451152.4400000004</v>
      </c>
      <c r="N193" s="42">
        <f>+IF(ISERROR(M193/K193),"N. D.",M193/K193)</f>
        <v>-0.46320668934004522</v>
      </c>
      <c r="O193" s="43"/>
      <c r="P193" s="10">
        <f>+P56</f>
        <v>22645530.939999998</v>
      </c>
      <c r="Q193" s="42">
        <f>+IF(ISERROR(P193/P$196),"N. D.",P193/P$196)</f>
        <v>8.041048831245691E-2</v>
      </c>
      <c r="R193" s="43">
        <f>+$C193-P193</f>
        <v>-20963843.389999997</v>
      </c>
      <c r="S193" s="42">
        <f>+IF(ISERROR(R193/P193),"N. D.",R193/P193)</f>
        <v>-0.92573865658280741</v>
      </c>
      <c r="T193" s="43"/>
      <c r="U193" s="10">
        <f>+U56</f>
        <v>695225.11</v>
      </c>
      <c r="V193" s="42">
        <f>+IF(ISERROR(U193/U$196),"N. D.",U193/U$196)</f>
        <v>2.518432773691666E-3</v>
      </c>
      <c r="W193" s="43">
        <f>+$C193-U193</f>
        <v>986462.43999999983</v>
      </c>
      <c r="X193" s="42">
        <f>+IF(ISERROR(W193/U193),"N. D.",W193/U193)</f>
        <v>1.4189108330681552</v>
      </c>
    </row>
    <row r="194" spans="1:24">
      <c r="A194" s="13" t="s">
        <v>90</v>
      </c>
      <c r="B194" s="14"/>
      <c r="C194" s="10">
        <f>+C81</f>
        <v>500220.48</v>
      </c>
      <c r="D194" s="42">
        <f>+IF(ISERROR(C194/C$196),"N. D.",C194/C$196)</f>
        <v>1.4144421903141901E-3</v>
      </c>
      <c r="E194" s="43"/>
      <c r="F194" s="10">
        <f>+F81</f>
        <v>500220.48</v>
      </c>
      <c r="G194" s="42">
        <f>+IF(ISERROR(F194/F$196),"N. D.",F194/F$196)</f>
        <v>1.4144421903141901E-3</v>
      </c>
      <c r="H194" s="43">
        <f>+$C194-F194</f>
        <v>0</v>
      </c>
      <c r="I194" s="42">
        <f>+IF(ISERROR(H194/F194),"N. D.",H194/F194)</f>
        <v>0</v>
      </c>
      <c r="J194" s="43"/>
      <c r="K194" s="10">
        <f>+K81</f>
        <v>1977481.94</v>
      </c>
      <c r="L194" s="42">
        <f>+IF(ISERROR(K194/K$196),"N. D.",K194/K$196)</f>
        <v>6.0805892250461492E-3</v>
      </c>
      <c r="M194" s="43">
        <f>+$C194-K194</f>
        <v>-1477261.46</v>
      </c>
      <c r="N194" s="42">
        <f>+IF(ISERROR(M194/K194),"N. D.",M194/K194)</f>
        <v>-0.74704169485360761</v>
      </c>
      <c r="O194" s="43"/>
      <c r="P194" s="10">
        <f>+P81</f>
        <v>4177978.4999999995</v>
      </c>
      <c r="Q194" s="42">
        <f>+IF(ISERROR(P194/P$196),"N. D.",P194/P$196)</f>
        <v>1.483530203968564E-2</v>
      </c>
      <c r="R194" s="43">
        <f>+$C194-P194</f>
        <v>-3677758.0199999996</v>
      </c>
      <c r="S194" s="42">
        <f>+IF(ISERROR(R194/P194),"N. D.",R194/P194)</f>
        <v>-0.88027212681922606</v>
      </c>
      <c r="T194" s="43"/>
      <c r="U194" s="10">
        <f>+U81</f>
        <v>931241.73</v>
      </c>
      <c r="V194" s="42">
        <f>+IF(ISERROR(U194/U$196),"N. D.",U194/U$196)</f>
        <v>3.3733961264162705E-3</v>
      </c>
      <c r="W194" s="43">
        <f>+$C194-U194</f>
        <v>-431021.25</v>
      </c>
      <c r="X194" s="42">
        <f>+IF(ISERROR(W194/U194),"N. D.",W194/U194)</f>
        <v>-0.4628457210567658</v>
      </c>
    </row>
    <row r="195" spans="1:24" ht="6" customHeight="1">
      <c r="A195" s="8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s="48" customFormat="1">
      <c r="A196" s="44" t="s">
        <v>46</v>
      </c>
      <c r="B196" s="24"/>
      <c r="C196" s="45">
        <f>+C192-C193-C194</f>
        <v>353652120.55000001</v>
      </c>
      <c r="D196" s="46">
        <f>+IF(ISERROR(C196/C$196),"N. D.",C196/C$196)</f>
        <v>1</v>
      </c>
      <c r="E196" s="47"/>
      <c r="F196" s="45">
        <f>+F192-F193-F194</f>
        <v>353652120.55000001</v>
      </c>
      <c r="G196" s="46">
        <f>+IF(ISERROR(F196/F$196),"N. D.",F196/F$196)</f>
        <v>1</v>
      </c>
      <c r="H196" s="47">
        <f>+$C196-F196</f>
        <v>0</v>
      </c>
      <c r="I196" s="46">
        <f>+IF(ISERROR(H196/F196),"N. D.",H196/F196)</f>
        <v>0</v>
      </c>
      <c r="J196" s="47"/>
      <c r="K196" s="45">
        <f>+K192-K193-K194</f>
        <v>325212223.16000003</v>
      </c>
      <c r="L196" s="46">
        <f>+IF(ISERROR(K196/K$196),"N. D.",K196/K$196)</f>
        <v>1</v>
      </c>
      <c r="M196" s="47">
        <f>+$C196-K196</f>
        <v>28439897.389999986</v>
      </c>
      <c r="N196" s="46">
        <f>+IF(ISERROR(M196/K196),"N. D.",M196/K196)</f>
        <v>8.7450272052068415E-2</v>
      </c>
      <c r="O196" s="47"/>
      <c r="P196" s="45">
        <f>+P192-P193-P194</f>
        <v>281624094.26000005</v>
      </c>
      <c r="Q196" s="46">
        <f>+IF(ISERROR(P196/P$196),"N. D.",P196/P$196)</f>
        <v>1</v>
      </c>
      <c r="R196" s="47">
        <f>+$C196-P196</f>
        <v>72028026.289999962</v>
      </c>
      <c r="S196" s="46">
        <f>+IF(ISERROR(R196/P196),"N. D.",R196/P196)</f>
        <v>0.25575946006772593</v>
      </c>
      <c r="T196" s="47"/>
      <c r="U196" s="45">
        <f>+U192-U193-U194</f>
        <v>276054662.75</v>
      </c>
      <c r="V196" s="46">
        <f>+IF(ISERROR(U196/U$196),"N. D.",U196/U$196)</f>
        <v>1</v>
      </c>
      <c r="W196" s="47">
        <f>+$C196-U196</f>
        <v>77597457.800000012</v>
      </c>
      <c r="X196" s="46">
        <f>+IF(ISERROR(W196/U196),"N. D.",W196/U196)</f>
        <v>0.28109453767956694</v>
      </c>
    </row>
    <row r="198" spans="1:24">
      <c r="A198" s="7" t="s">
        <v>91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6" customHeight="1">
      <c r="A199" s="8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>
      <c r="A200" s="13" t="s">
        <v>22</v>
      </c>
      <c r="B200" s="14"/>
      <c r="C200" s="10">
        <f t="shared" ref="C200:C208" si="129">+C86</f>
        <v>250593304.31000003</v>
      </c>
      <c r="D200" s="42">
        <f t="shared" ref="D200:D208" si="130">+IF(ISERROR(C200/C$210),"N. D.",C200/C$210)</f>
        <v>0.70858702591766498</v>
      </c>
      <c r="E200" s="43"/>
      <c r="F200" s="10">
        <f t="shared" ref="F200:F208" si="131">+F86</f>
        <v>250593304.31000003</v>
      </c>
      <c r="G200" s="42">
        <f t="shared" ref="G200:G208" si="132">+IF(ISERROR(F200/F$210),"N. D.",F200/F$210)</f>
        <v>0.70858702591766498</v>
      </c>
      <c r="H200" s="43">
        <f t="shared" ref="H200:H208" si="133">+$C200-F200</f>
        <v>0</v>
      </c>
      <c r="I200" s="42">
        <f t="shared" ref="I200:I208" si="134">+IF(ISERROR(H200/F200),"N. D.",H200/F200)</f>
        <v>0</v>
      </c>
      <c r="J200" s="43"/>
      <c r="K200" s="10">
        <f t="shared" ref="K200:K208" si="135">+K86</f>
        <v>235160323.76000005</v>
      </c>
      <c r="L200" s="42">
        <f t="shared" ref="L200:L208" si="136">+IF(ISERROR(K200/K$210),"N. D.",K200/K$210)</f>
        <v>0.72309804802233513</v>
      </c>
      <c r="M200" s="43">
        <f t="shared" ref="M200:M208" si="137">+$C200-K200</f>
        <v>15432980.549999982</v>
      </c>
      <c r="N200" s="42">
        <f t="shared" ref="N200:N208" si="138">+IF(ISERROR(M200/K200),"N. D.",M200/K200)</f>
        <v>6.5627484701673469E-2</v>
      </c>
      <c r="O200" s="43"/>
      <c r="P200" s="10">
        <f t="shared" ref="P200:P208" si="139">+P86</f>
        <v>202946412.69000003</v>
      </c>
      <c r="Q200" s="42">
        <f t="shared" ref="Q200:Q208" si="140">+IF(ISERROR(P200/P$210),"N. D.",P200/P$210)</f>
        <v>0.72062872753577867</v>
      </c>
      <c r="R200" s="43">
        <f t="shared" ref="R200:R208" si="141">+$C200-P200</f>
        <v>47646891.620000005</v>
      </c>
      <c r="S200" s="42">
        <f t="shared" ref="S200:S208" si="142">+IF(ISERROR(R200/P200),"N. D.",R200/P200)</f>
        <v>0.23477572719050951</v>
      </c>
      <c r="T200" s="43"/>
      <c r="U200" s="10">
        <f t="shared" ref="U200:U208" si="143">+U86</f>
        <v>197764287.58000004</v>
      </c>
      <c r="V200" s="42">
        <f t="shared" ref="V200:V208" si="144">+IF(ISERROR(U200/U$210),"N. D.",U200/U$210)</f>
        <v>0.71639538926788149</v>
      </c>
      <c r="W200" s="43">
        <f t="shared" ref="W200:W208" si="145">+$C200-U200</f>
        <v>52829016.729999989</v>
      </c>
      <c r="X200" s="42">
        <f t="shared" ref="X200:X208" si="146">+IF(ISERROR(W200/U200),"N. D.",W200/U200)</f>
        <v>0.2671312266560234</v>
      </c>
    </row>
    <row r="201" spans="1:24">
      <c r="A201" s="13" t="s">
        <v>23</v>
      </c>
      <c r="B201" s="14"/>
      <c r="C201" s="10">
        <f t="shared" si="129"/>
        <v>19073723.040000003</v>
      </c>
      <c r="D201" s="42">
        <f t="shared" si="130"/>
        <v>5.3933574639214762E-2</v>
      </c>
      <c r="E201" s="43"/>
      <c r="F201" s="10">
        <f t="shared" si="131"/>
        <v>19073723.040000003</v>
      </c>
      <c r="G201" s="42">
        <f t="shared" si="132"/>
        <v>5.3933574639214762E-2</v>
      </c>
      <c r="H201" s="43">
        <f t="shared" si="133"/>
        <v>0</v>
      </c>
      <c r="I201" s="42">
        <f t="shared" si="134"/>
        <v>0</v>
      </c>
      <c r="J201" s="43"/>
      <c r="K201" s="10">
        <f t="shared" si="135"/>
        <v>16221894.510000004</v>
      </c>
      <c r="L201" s="42">
        <f t="shared" si="136"/>
        <v>4.9880949591550407E-2</v>
      </c>
      <c r="M201" s="43">
        <f t="shared" si="137"/>
        <v>2851828.5299999993</v>
      </c>
      <c r="N201" s="42">
        <f t="shared" si="138"/>
        <v>0.17580120054670476</v>
      </c>
      <c r="O201" s="43"/>
      <c r="P201" s="10">
        <f t="shared" si="139"/>
        <v>9715458.2699999996</v>
      </c>
      <c r="Q201" s="42">
        <f t="shared" si="140"/>
        <v>3.4497965436971902E-2</v>
      </c>
      <c r="R201" s="43">
        <f t="shared" si="141"/>
        <v>9358264.7700000033</v>
      </c>
      <c r="S201" s="42">
        <f t="shared" si="142"/>
        <v>0.96323451863274834</v>
      </c>
      <c r="T201" s="43"/>
      <c r="U201" s="10">
        <f t="shared" si="143"/>
        <v>21509016.190000001</v>
      </c>
      <c r="V201" s="42">
        <f t="shared" si="144"/>
        <v>7.7915786589987587E-2</v>
      </c>
      <c r="W201" s="43">
        <f t="shared" si="145"/>
        <v>-2435293.1499999985</v>
      </c>
      <c r="X201" s="42">
        <f t="shared" si="146"/>
        <v>-0.11322196833587479</v>
      </c>
    </row>
    <row r="202" spans="1:24">
      <c r="A202" s="13" t="s">
        <v>24</v>
      </c>
      <c r="B202" s="14"/>
      <c r="C202" s="10">
        <f t="shared" si="129"/>
        <v>32594285.230000004</v>
      </c>
      <c r="D202" s="42">
        <f t="shared" si="130"/>
        <v>9.2164823384373748E-2</v>
      </c>
      <c r="E202" s="43"/>
      <c r="F202" s="10">
        <f t="shared" si="131"/>
        <v>32594285.230000004</v>
      </c>
      <c r="G202" s="42">
        <f t="shared" si="132"/>
        <v>9.2164823384373748E-2</v>
      </c>
      <c r="H202" s="43">
        <f t="shared" si="133"/>
        <v>0</v>
      </c>
      <c r="I202" s="42">
        <f t="shared" si="134"/>
        <v>0</v>
      </c>
      <c r="J202" s="43"/>
      <c r="K202" s="10">
        <f t="shared" si="135"/>
        <v>29867873.679999996</v>
      </c>
      <c r="L202" s="42">
        <f t="shared" si="136"/>
        <v>9.1841178015333716E-2</v>
      </c>
      <c r="M202" s="43">
        <f t="shared" si="137"/>
        <v>2726411.5500000082</v>
      </c>
      <c r="N202" s="42">
        <f t="shared" si="138"/>
        <v>9.1282411972488584E-2</v>
      </c>
      <c r="O202" s="43"/>
      <c r="P202" s="10">
        <f t="shared" si="139"/>
        <v>28166887.800000001</v>
      </c>
      <c r="Q202" s="42">
        <f t="shared" si="140"/>
        <v>0.10001590195615813</v>
      </c>
      <c r="R202" s="43">
        <f t="shared" si="141"/>
        <v>4427397.4300000034</v>
      </c>
      <c r="S202" s="42">
        <f t="shared" si="142"/>
        <v>0.1571844735363345</v>
      </c>
      <c r="T202" s="43"/>
      <c r="U202" s="10">
        <f t="shared" si="143"/>
        <v>22612751.920000002</v>
      </c>
      <c r="V202" s="42">
        <f t="shared" si="144"/>
        <v>8.1914037222687697E-2</v>
      </c>
      <c r="W202" s="43">
        <f t="shared" si="145"/>
        <v>9981533.3100000024</v>
      </c>
      <c r="X202" s="42">
        <f t="shared" si="146"/>
        <v>0.44141170191549167</v>
      </c>
    </row>
    <row r="203" spans="1:24">
      <c r="A203" s="13" t="s">
        <v>25</v>
      </c>
      <c r="B203" s="14"/>
      <c r="C203" s="10">
        <f t="shared" si="129"/>
        <v>544858.19999999995</v>
      </c>
      <c r="D203" s="42">
        <f t="shared" si="130"/>
        <v>1.5406614815503894E-3</v>
      </c>
      <c r="E203" s="43"/>
      <c r="F203" s="10">
        <f t="shared" si="131"/>
        <v>544858.19999999995</v>
      </c>
      <c r="G203" s="42">
        <f t="shared" si="132"/>
        <v>1.5406614815503894E-3</v>
      </c>
      <c r="H203" s="43">
        <f t="shared" si="133"/>
        <v>0</v>
      </c>
      <c r="I203" s="42">
        <f t="shared" si="134"/>
        <v>0</v>
      </c>
      <c r="J203" s="43"/>
      <c r="K203" s="10">
        <f t="shared" si="135"/>
        <v>724383.36</v>
      </c>
      <c r="L203" s="42">
        <f t="shared" si="136"/>
        <v>2.2274173859806404E-3</v>
      </c>
      <c r="M203" s="43">
        <f t="shared" si="137"/>
        <v>-179525.16000000003</v>
      </c>
      <c r="N203" s="42">
        <f t="shared" si="138"/>
        <v>-0.24783170060670642</v>
      </c>
      <c r="O203" s="43"/>
      <c r="P203" s="10">
        <f t="shared" si="139"/>
        <v>792699.81</v>
      </c>
      <c r="Q203" s="42">
        <f t="shared" si="140"/>
        <v>2.8147442855800766E-3</v>
      </c>
      <c r="R203" s="43">
        <f t="shared" si="141"/>
        <v>-247841.6100000001</v>
      </c>
      <c r="S203" s="42">
        <f t="shared" si="142"/>
        <v>-0.31265506421655392</v>
      </c>
      <c r="T203" s="43"/>
      <c r="U203" s="10">
        <f t="shared" si="143"/>
        <v>1229834.0799999998</v>
      </c>
      <c r="V203" s="42">
        <f t="shared" si="144"/>
        <v>4.4550382440515382E-3</v>
      </c>
      <c r="W203" s="43">
        <f t="shared" si="145"/>
        <v>-684975.87999999989</v>
      </c>
      <c r="X203" s="42">
        <f t="shared" si="146"/>
        <v>-0.55696609090553095</v>
      </c>
    </row>
    <row r="204" spans="1:24">
      <c r="A204" s="13" t="s">
        <v>26</v>
      </c>
      <c r="B204" s="14"/>
      <c r="C204" s="10">
        <f t="shared" si="129"/>
        <v>50309657.399999999</v>
      </c>
      <c r="D204" s="42">
        <f t="shared" si="130"/>
        <v>0.14225747415782036</v>
      </c>
      <c r="E204" s="43"/>
      <c r="F204" s="10">
        <f t="shared" si="131"/>
        <v>50309657.399999999</v>
      </c>
      <c r="G204" s="42">
        <f t="shared" si="132"/>
        <v>0.14225747415782036</v>
      </c>
      <c r="H204" s="43">
        <f t="shared" si="133"/>
        <v>0</v>
      </c>
      <c r="I204" s="42">
        <f t="shared" si="134"/>
        <v>0</v>
      </c>
      <c r="J204" s="43"/>
      <c r="K204" s="10">
        <f t="shared" si="135"/>
        <v>42728159.039999992</v>
      </c>
      <c r="L204" s="42">
        <f t="shared" si="136"/>
        <v>0.13138546462006231</v>
      </c>
      <c r="M204" s="43">
        <f t="shared" si="137"/>
        <v>7581498.3600000069</v>
      </c>
      <c r="N204" s="42">
        <f t="shared" si="138"/>
        <v>0.17743564268478271</v>
      </c>
      <c r="O204" s="43"/>
      <c r="P204" s="10">
        <f t="shared" si="139"/>
        <v>39916487.580000006</v>
      </c>
      <c r="Q204" s="42">
        <f t="shared" si="140"/>
        <v>0.14173676327263549</v>
      </c>
      <c r="R204" s="43">
        <f t="shared" si="141"/>
        <v>10393169.819999993</v>
      </c>
      <c r="S204" s="42">
        <f t="shared" si="142"/>
        <v>0.2603728546799155</v>
      </c>
      <c r="T204" s="43"/>
      <c r="U204" s="10">
        <f t="shared" si="143"/>
        <v>32829884.920000002</v>
      </c>
      <c r="V204" s="42">
        <f t="shared" si="144"/>
        <v>0.1189253048398292</v>
      </c>
      <c r="W204" s="43">
        <f t="shared" si="145"/>
        <v>17479772.479999997</v>
      </c>
      <c r="X204" s="42">
        <f t="shared" si="146"/>
        <v>0.53243477772141989</v>
      </c>
    </row>
    <row r="205" spans="1:24">
      <c r="A205" s="13" t="s">
        <v>27</v>
      </c>
      <c r="B205" s="14"/>
      <c r="C205" s="10">
        <f t="shared" si="129"/>
        <v>0</v>
      </c>
      <c r="D205" s="42">
        <f t="shared" si="130"/>
        <v>0</v>
      </c>
      <c r="E205" s="43"/>
      <c r="F205" s="10">
        <f t="shared" si="131"/>
        <v>0</v>
      </c>
      <c r="G205" s="42">
        <f t="shared" si="132"/>
        <v>0</v>
      </c>
      <c r="H205" s="43">
        <f t="shared" si="133"/>
        <v>0</v>
      </c>
      <c r="I205" s="42" t="str">
        <f t="shared" si="134"/>
        <v>N. D.</v>
      </c>
      <c r="J205" s="43"/>
      <c r="K205" s="10">
        <f t="shared" si="135"/>
        <v>0</v>
      </c>
      <c r="L205" s="42">
        <f t="shared" si="136"/>
        <v>0</v>
      </c>
      <c r="M205" s="43">
        <f t="shared" si="137"/>
        <v>0</v>
      </c>
      <c r="N205" s="42" t="str">
        <f t="shared" si="138"/>
        <v>N. D.</v>
      </c>
      <c r="O205" s="43"/>
      <c r="P205" s="10">
        <f t="shared" si="139"/>
        <v>0</v>
      </c>
      <c r="Q205" s="42">
        <f t="shared" si="140"/>
        <v>0</v>
      </c>
      <c r="R205" s="43">
        <f t="shared" si="141"/>
        <v>0</v>
      </c>
      <c r="S205" s="42" t="str">
        <f t="shared" si="142"/>
        <v>N. D.</v>
      </c>
      <c r="T205" s="43"/>
      <c r="U205" s="10">
        <f t="shared" si="143"/>
        <v>0</v>
      </c>
      <c r="V205" s="42">
        <f t="shared" si="144"/>
        <v>0</v>
      </c>
      <c r="W205" s="43">
        <f t="shared" si="145"/>
        <v>0</v>
      </c>
      <c r="X205" s="42" t="str">
        <f t="shared" si="146"/>
        <v>N. D.</v>
      </c>
    </row>
    <row r="206" spans="1:24">
      <c r="A206" s="13" t="s">
        <v>28</v>
      </c>
      <c r="B206" s="14"/>
      <c r="C206" s="10">
        <f t="shared" si="129"/>
        <v>454591.36000000004</v>
      </c>
      <c r="D206" s="42">
        <f t="shared" si="130"/>
        <v>1.2854195792549449E-3</v>
      </c>
      <c r="E206" s="43"/>
      <c r="F206" s="10">
        <f t="shared" si="131"/>
        <v>454591.36000000004</v>
      </c>
      <c r="G206" s="42">
        <f t="shared" si="132"/>
        <v>1.2854195792549449E-3</v>
      </c>
      <c r="H206" s="43">
        <f t="shared" si="133"/>
        <v>0</v>
      </c>
      <c r="I206" s="42">
        <f t="shared" si="134"/>
        <v>0</v>
      </c>
      <c r="J206" s="43"/>
      <c r="K206" s="10">
        <f t="shared" si="135"/>
        <v>143423.73000000001</v>
      </c>
      <c r="L206" s="42">
        <f t="shared" si="136"/>
        <v>4.4101580379233614E-4</v>
      </c>
      <c r="M206" s="43">
        <f t="shared" si="137"/>
        <v>311167.63</v>
      </c>
      <c r="N206" s="42">
        <f t="shared" si="138"/>
        <v>2.169568662033821</v>
      </c>
      <c r="O206" s="43"/>
      <c r="P206" s="10">
        <f t="shared" si="139"/>
        <v>8364</v>
      </c>
      <c r="Q206" s="42">
        <f t="shared" si="140"/>
        <v>2.969916342554915E-5</v>
      </c>
      <c r="R206" s="43">
        <f t="shared" si="141"/>
        <v>446227.36000000004</v>
      </c>
      <c r="S206" s="42">
        <f t="shared" si="142"/>
        <v>53.350951697752279</v>
      </c>
      <c r="T206" s="43"/>
      <c r="U206" s="10">
        <f t="shared" si="143"/>
        <v>0</v>
      </c>
      <c r="V206" s="42">
        <f t="shared" si="144"/>
        <v>0</v>
      </c>
      <c r="W206" s="43">
        <f t="shared" si="145"/>
        <v>454591.36000000004</v>
      </c>
      <c r="X206" s="42" t="str">
        <f t="shared" si="146"/>
        <v>N. D.</v>
      </c>
    </row>
    <row r="207" spans="1:24">
      <c r="A207" s="13" t="s">
        <v>29</v>
      </c>
      <c r="B207" s="14"/>
      <c r="C207" s="10">
        <f t="shared" si="129"/>
        <v>81701.009999999995</v>
      </c>
      <c r="D207" s="42">
        <f t="shared" si="130"/>
        <v>2.3102084012090337E-4</v>
      </c>
      <c r="E207" s="43"/>
      <c r="F207" s="10">
        <f t="shared" si="131"/>
        <v>81701.009999999995</v>
      </c>
      <c r="G207" s="42">
        <f t="shared" si="132"/>
        <v>2.3102084012090337E-4</v>
      </c>
      <c r="H207" s="43">
        <f t="shared" si="133"/>
        <v>0</v>
      </c>
      <c r="I207" s="42">
        <f t="shared" si="134"/>
        <v>0</v>
      </c>
      <c r="J207" s="43"/>
      <c r="K207" s="10">
        <f t="shared" si="135"/>
        <v>366165.08</v>
      </c>
      <c r="L207" s="42">
        <f t="shared" si="136"/>
        <v>1.1259265609455636E-3</v>
      </c>
      <c r="M207" s="43">
        <f t="shared" si="137"/>
        <v>-284464.07</v>
      </c>
      <c r="N207" s="42">
        <f t="shared" si="138"/>
        <v>-0.77687383515653652</v>
      </c>
      <c r="O207" s="43"/>
      <c r="P207" s="10">
        <f t="shared" si="139"/>
        <v>77784.11</v>
      </c>
      <c r="Q207" s="42">
        <f t="shared" si="140"/>
        <v>2.7619834945013058E-4</v>
      </c>
      <c r="R207" s="43">
        <f t="shared" si="141"/>
        <v>3916.8999999999942</v>
      </c>
      <c r="S207" s="42">
        <f t="shared" si="142"/>
        <v>5.0356043155857851E-2</v>
      </c>
      <c r="T207" s="43"/>
      <c r="U207" s="10">
        <f t="shared" si="143"/>
        <v>20713.8</v>
      </c>
      <c r="V207" s="42">
        <f t="shared" si="144"/>
        <v>7.5035139032441487E-5</v>
      </c>
      <c r="W207" s="43">
        <f t="shared" si="145"/>
        <v>60987.209999999992</v>
      </c>
      <c r="X207" s="42">
        <f t="shared" si="146"/>
        <v>2.9442791762013729</v>
      </c>
    </row>
    <row r="208" spans="1:24">
      <c r="A208" s="18" t="s">
        <v>30</v>
      </c>
      <c r="B208" s="14"/>
      <c r="C208" s="10">
        <f t="shared" si="129"/>
        <v>0</v>
      </c>
      <c r="D208" s="42">
        <f t="shared" si="130"/>
        <v>0</v>
      </c>
      <c r="E208" s="43"/>
      <c r="F208" s="10">
        <f t="shared" si="131"/>
        <v>0</v>
      </c>
      <c r="G208" s="42">
        <f t="shared" si="132"/>
        <v>0</v>
      </c>
      <c r="H208" s="43">
        <f t="shared" si="133"/>
        <v>0</v>
      </c>
      <c r="I208" s="42" t="str">
        <f t="shared" si="134"/>
        <v>N. D.</v>
      </c>
      <c r="J208" s="43"/>
      <c r="K208" s="10">
        <f t="shared" si="135"/>
        <v>0</v>
      </c>
      <c r="L208" s="42">
        <f t="shared" si="136"/>
        <v>0</v>
      </c>
      <c r="M208" s="43">
        <f t="shared" si="137"/>
        <v>0</v>
      </c>
      <c r="N208" s="42" t="str">
        <f t="shared" si="138"/>
        <v>N. D.</v>
      </c>
      <c r="O208" s="43"/>
      <c r="P208" s="10">
        <f t="shared" si="139"/>
        <v>0</v>
      </c>
      <c r="Q208" s="42">
        <f t="shared" si="140"/>
        <v>0</v>
      </c>
      <c r="R208" s="43">
        <f t="shared" si="141"/>
        <v>0</v>
      </c>
      <c r="S208" s="42" t="str">
        <f t="shared" si="142"/>
        <v>N. D.</v>
      </c>
      <c r="T208" s="43"/>
      <c r="U208" s="10">
        <f t="shared" si="143"/>
        <v>88174.260000000009</v>
      </c>
      <c r="V208" s="42">
        <f t="shared" si="144"/>
        <v>3.1940869652997733E-4</v>
      </c>
      <c r="W208" s="43">
        <f t="shared" si="145"/>
        <v>-88174.260000000009</v>
      </c>
      <c r="X208" s="42">
        <f t="shared" si="146"/>
        <v>-1</v>
      </c>
    </row>
    <row r="209" spans="1:24" ht="6" customHeight="1">
      <c r="A209" s="8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s="48" customFormat="1">
      <c r="A210" s="44" t="s">
        <v>46</v>
      </c>
      <c r="B210" s="24"/>
      <c r="C210" s="45">
        <f>+SUM(C200:C208)</f>
        <v>353652120.55000001</v>
      </c>
      <c r="D210" s="46">
        <f>+IF(ISERROR(C210/C$210),"N. D.",C210/C$210)</f>
        <v>1</v>
      </c>
      <c r="E210" s="47"/>
      <c r="F210" s="45">
        <f>+SUM(F200:F208)</f>
        <v>353652120.55000001</v>
      </c>
      <c r="G210" s="46">
        <f>+IF(ISERROR(F210/F$210),"N. D.",F210/F$210)</f>
        <v>1</v>
      </c>
      <c r="H210" s="47">
        <f>+$C210-F210</f>
        <v>0</v>
      </c>
      <c r="I210" s="46">
        <f>+IF(ISERROR(H210/F210),"N. D.",H210/F210)</f>
        <v>0</v>
      </c>
      <c r="J210" s="47"/>
      <c r="K210" s="45">
        <f>+SUM(K200:K208)</f>
        <v>325212223.16000003</v>
      </c>
      <c r="L210" s="46">
        <f>+IF(ISERROR(K210/K$210),"N. D.",K210/K$210)</f>
        <v>1</v>
      </c>
      <c r="M210" s="47">
        <f>+$C210-K210</f>
        <v>28439897.389999986</v>
      </c>
      <c r="N210" s="46">
        <f>+IF(ISERROR(M210/K210),"N. D.",M210/K210)</f>
        <v>8.7450272052068415E-2</v>
      </c>
      <c r="O210" s="47"/>
      <c r="P210" s="45">
        <f>+SUM(P200:P208)</f>
        <v>281624094.26000005</v>
      </c>
      <c r="Q210" s="46">
        <f>+IF(ISERROR(P210/P$210),"N. D.",P210/P$210)</f>
        <v>1</v>
      </c>
      <c r="R210" s="47">
        <f>+$C210-P210</f>
        <v>72028026.289999962</v>
      </c>
      <c r="S210" s="46">
        <f>+IF(ISERROR(R210/P210),"N. D.",R210/P210)</f>
        <v>0.25575946006772593</v>
      </c>
      <c r="T210" s="47"/>
      <c r="U210" s="45">
        <f>+SUM(U200:U208)</f>
        <v>276054662.75000006</v>
      </c>
      <c r="V210" s="46">
        <f>+IF(ISERROR(U210/U$210),"N. D.",U210/U$210)</f>
        <v>1</v>
      </c>
      <c r="W210" s="47">
        <f>+$C210-U210</f>
        <v>77597457.799999952</v>
      </c>
      <c r="X210" s="46">
        <f>+IF(ISERROR(W210/U210),"N. D.",W210/U210)</f>
        <v>0.28109453767956666</v>
      </c>
    </row>
    <row r="212" spans="1:24">
      <c r="A212" s="7" t="s">
        <v>92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6" customHeight="1">
      <c r="A213" s="8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>
      <c r="A214" s="18" t="s">
        <v>53</v>
      </c>
      <c r="B214" s="14"/>
      <c r="C214" s="10">
        <f t="shared" ref="C214:C226" si="147">+C138</f>
        <v>15481403.839</v>
      </c>
      <c r="D214" s="42">
        <f t="shared" ref="D214:D226" si="148">+IF(ISERROR(C214/C$210),"N. D.",C214/C$210)</f>
        <v>4.3775798134401994E-2</v>
      </c>
      <c r="E214" s="43"/>
      <c r="F214" s="10">
        <f t="shared" ref="F214:F226" si="149">+F138</f>
        <v>15481403.839</v>
      </c>
      <c r="G214" s="42">
        <f t="shared" ref="G214:G226" si="150">+IF(ISERROR(F214/F$210),"N. D.",F214/F$210)</f>
        <v>4.3775798134401994E-2</v>
      </c>
      <c r="H214" s="43">
        <f t="shared" ref="H214:H226" si="151">+$C214-F214</f>
        <v>0</v>
      </c>
      <c r="I214" s="42">
        <f t="shared" ref="I214:I226" si="152">+IF(ISERROR(H214/F214),"N. D.",H214/F214)</f>
        <v>0</v>
      </c>
      <c r="J214" s="43"/>
      <c r="K214" s="10">
        <f t="shared" ref="K214:K226" si="153">+K138</f>
        <v>12855637.197799999</v>
      </c>
      <c r="L214" s="42">
        <f t="shared" ref="L214:L226" si="154">+IF(ISERROR(K214/K$210),"N. D.",K214/K$210)</f>
        <v>3.9529993900245253E-2</v>
      </c>
      <c r="M214" s="43">
        <f t="shared" ref="M214:M226" si="155">+$C214-K214</f>
        <v>2625766.6412000004</v>
      </c>
      <c r="N214" s="42">
        <f t="shared" ref="N214:N226" si="156">+IF(ISERROR(M214/K214),"N. D.",M214/K214)</f>
        <v>0.20425021341216373</v>
      </c>
      <c r="O214" s="43"/>
      <c r="P214" s="10">
        <f t="shared" ref="P214:P226" si="157">+P138</f>
        <v>9419045.0056000017</v>
      </c>
      <c r="Q214" s="42">
        <f t="shared" ref="Q214:Q226" si="158">+IF(ISERROR(P214/P$210),"N. D.",P214/P$210)</f>
        <v>3.3445451570291364E-2</v>
      </c>
      <c r="R214" s="43">
        <f t="shared" ref="R214:R226" si="159">+$C214-P214</f>
        <v>6062358.833399998</v>
      </c>
      <c r="S214" s="42">
        <f t="shared" ref="S214:S226" si="160">+IF(ISERROR(R214/P214),"N. D.",R214/P214)</f>
        <v>0.64362775948046558</v>
      </c>
      <c r="T214" s="43"/>
      <c r="U214" s="10">
        <f t="shared" ref="U214:U226" si="161">+U138</f>
        <v>6945312.8500000006</v>
      </c>
      <c r="V214" s="42">
        <f t="shared" ref="V214:V226" si="162">+IF(ISERROR(U214/U$210),"N. D.",U214/U$210)</f>
        <v>2.5159194127757942E-2</v>
      </c>
      <c r="W214" s="43">
        <f t="shared" ref="W214:W226" si="163">+$C214-U214</f>
        <v>8536090.9890000001</v>
      </c>
      <c r="X214" s="42">
        <f t="shared" ref="X214:X226" si="164">+IF(ISERROR(W214/U214),"N. D.",W214/U214)</f>
        <v>1.2290434100459564</v>
      </c>
    </row>
    <row r="215" spans="1:24">
      <c r="A215" s="18" t="s">
        <v>54</v>
      </c>
      <c r="B215" s="14"/>
      <c r="C215" s="10">
        <f t="shared" si="147"/>
        <v>15964850.478700001</v>
      </c>
      <c r="D215" s="42">
        <f t="shared" si="148"/>
        <v>4.5142809984771062E-2</v>
      </c>
      <c r="E215" s="43"/>
      <c r="F215" s="10">
        <f t="shared" si="149"/>
        <v>15964850.478700001</v>
      </c>
      <c r="G215" s="42">
        <f t="shared" si="150"/>
        <v>4.5142809984771062E-2</v>
      </c>
      <c r="H215" s="43">
        <f t="shared" si="151"/>
        <v>0</v>
      </c>
      <c r="I215" s="42">
        <f t="shared" si="152"/>
        <v>0</v>
      </c>
      <c r="J215" s="43"/>
      <c r="K215" s="10">
        <f t="shared" si="153"/>
        <v>13961140.058</v>
      </c>
      <c r="L215" s="42">
        <f t="shared" si="154"/>
        <v>4.2929321420773624E-2</v>
      </c>
      <c r="M215" s="43">
        <f t="shared" si="155"/>
        <v>2003710.4207000006</v>
      </c>
      <c r="N215" s="42">
        <f t="shared" si="156"/>
        <v>0.14352054433776962</v>
      </c>
      <c r="O215" s="43"/>
      <c r="P215" s="10">
        <f t="shared" si="157"/>
        <v>11343518.209999999</v>
      </c>
      <c r="Q215" s="42">
        <f t="shared" si="158"/>
        <v>4.0278933660865941E-2</v>
      </c>
      <c r="R215" s="43">
        <f t="shared" si="159"/>
        <v>4621332.2687000018</v>
      </c>
      <c r="S215" s="42">
        <f t="shared" si="160"/>
        <v>0.40739849693422425</v>
      </c>
      <c r="T215" s="43"/>
      <c r="U215" s="10">
        <f t="shared" si="161"/>
        <v>12149735.969999999</v>
      </c>
      <c r="V215" s="42">
        <f t="shared" si="162"/>
        <v>4.4012065758885631E-2</v>
      </c>
      <c r="W215" s="43">
        <f t="shared" si="163"/>
        <v>3815114.508700002</v>
      </c>
      <c r="X215" s="42">
        <f t="shared" si="164"/>
        <v>0.3140080177972791</v>
      </c>
    </row>
    <row r="216" spans="1:24">
      <c r="A216" s="18" t="s">
        <v>55</v>
      </c>
      <c r="B216" s="14"/>
      <c r="C216" s="10">
        <f t="shared" si="147"/>
        <v>313090.46730000002</v>
      </c>
      <c r="D216" s="42">
        <f t="shared" si="148"/>
        <v>8.8530634798140474E-4</v>
      </c>
      <c r="E216" s="43"/>
      <c r="F216" s="10">
        <f t="shared" si="149"/>
        <v>313090.46730000002</v>
      </c>
      <c r="G216" s="42">
        <f t="shared" si="150"/>
        <v>8.8530634798140474E-4</v>
      </c>
      <c r="H216" s="43">
        <f t="shared" si="151"/>
        <v>0</v>
      </c>
      <c r="I216" s="42">
        <f t="shared" si="152"/>
        <v>0</v>
      </c>
      <c r="J216" s="43"/>
      <c r="K216" s="10">
        <f t="shared" si="153"/>
        <v>397164.86849999998</v>
      </c>
      <c r="L216" s="42">
        <f t="shared" si="154"/>
        <v>1.2212482810174089E-3</v>
      </c>
      <c r="M216" s="43">
        <f t="shared" si="155"/>
        <v>-84074.401199999964</v>
      </c>
      <c r="N216" s="42">
        <f t="shared" si="156"/>
        <v>-0.21168639995156058</v>
      </c>
      <c r="O216" s="43"/>
      <c r="P216" s="10">
        <f t="shared" si="157"/>
        <v>310134.63500000001</v>
      </c>
      <c r="Q216" s="42">
        <f t="shared" si="158"/>
        <v>1.1012361560004825E-3</v>
      </c>
      <c r="R216" s="43">
        <f t="shared" si="159"/>
        <v>2955.8323000000091</v>
      </c>
      <c r="S216" s="42">
        <f t="shared" si="160"/>
        <v>9.5308036137273389E-3</v>
      </c>
      <c r="T216" s="43"/>
      <c r="U216" s="10">
        <f t="shared" si="161"/>
        <v>283502.65000000002</v>
      </c>
      <c r="V216" s="42">
        <f t="shared" si="162"/>
        <v>1.0269801175455783E-3</v>
      </c>
      <c r="W216" s="43">
        <f t="shared" si="163"/>
        <v>29587.817299999995</v>
      </c>
      <c r="X216" s="42">
        <f t="shared" si="164"/>
        <v>0.10436522304112499</v>
      </c>
    </row>
    <row r="217" spans="1:24">
      <c r="A217" s="18" t="s">
        <v>56</v>
      </c>
      <c r="B217" s="14"/>
      <c r="C217" s="10">
        <f t="shared" si="147"/>
        <v>11801595.814999999</v>
      </c>
      <c r="D217" s="42">
        <f t="shared" si="148"/>
        <v>3.3370634952354164E-2</v>
      </c>
      <c r="E217" s="43"/>
      <c r="F217" s="10">
        <f t="shared" si="149"/>
        <v>11801595.814999999</v>
      </c>
      <c r="G217" s="42">
        <f t="shared" si="150"/>
        <v>3.3370634952354164E-2</v>
      </c>
      <c r="H217" s="43">
        <f t="shared" si="151"/>
        <v>0</v>
      </c>
      <c r="I217" s="42">
        <f t="shared" si="152"/>
        <v>0</v>
      </c>
      <c r="J217" s="43"/>
      <c r="K217" s="10">
        <f t="shared" si="153"/>
        <v>12128070.420000002</v>
      </c>
      <c r="L217" s="42">
        <f t="shared" si="154"/>
        <v>3.7292787774563921E-2</v>
      </c>
      <c r="M217" s="43">
        <f t="shared" si="155"/>
        <v>-326474.60500000231</v>
      </c>
      <c r="N217" s="42">
        <f t="shared" si="156"/>
        <v>-2.6918923925575482E-2</v>
      </c>
      <c r="O217" s="43"/>
      <c r="P217" s="10">
        <f t="shared" si="157"/>
        <v>14099446.555</v>
      </c>
      <c r="Q217" s="42">
        <f t="shared" si="158"/>
        <v>5.0064773726296148E-2</v>
      </c>
      <c r="R217" s="43">
        <f t="shared" si="159"/>
        <v>-2297850.7400000002</v>
      </c>
      <c r="S217" s="42">
        <f t="shared" si="160"/>
        <v>-0.16297453457030395</v>
      </c>
      <c r="T217" s="43"/>
      <c r="U217" s="10">
        <f t="shared" si="161"/>
        <v>15201206.960000001</v>
      </c>
      <c r="V217" s="42">
        <f t="shared" si="162"/>
        <v>5.5065930814457861E-2</v>
      </c>
      <c r="W217" s="43">
        <f t="shared" si="163"/>
        <v>-3399611.1450000014</v>
      </c>
      <c r="X217" s="42">
        <f t="shared" si="164"/>
        <v>-0.22364086969841512</v>
      </c>
    </row>
    <row r="218" spans="1:24">
      <c r="A218" s="18" t="s">
        <v>57</v>
      </c>
      <c r="B218" s="14"/>
      <c r="C218" s="10">
        <f t="shared" si="147"/>
        <v>12160195.159999998</v>
      </c>
      <c r="D218" s="42">
        <f t="shared" si="148"/>
        <v>3.4384623909757571E-2</v>
      </c>
      <c r="E218" s="43"/>
      <c r="F218" s="10">
        <f t="shared" si="149"/>
        <v>12160195.159999998</v>
      </c>
      <c r="G218" s="42">
        <f t="shared" si="150"/>
        <v>3.4384623909757571E-2</v>
      </c>
      <c r="H218" s="43">
        <f t="shared" si="151"/>
        <v>0</v>
      </c>
      <c r="I218" s="42">
        <f t="shared" si="152"/>
        <v>0</v>
      </c>
      <c r="J218" s="43"/>
      <c r="K218" s="10">
        <f t="shared" si="153"/>
        <v>11306909.659999998</v>
      </c>
      <c r="L218" s="42">
        <f t="shared" si="154"/>
        <v>3.4767788092753056E-2</v>
      </c>
      <c r="M218" s="43">
        <f t="shared" si="155"/>
        <v>853285.5</v>
      </c>
      <c r="N218" s="42">
        <f t="shared" si="156"/>
        <v>7.5465845722517258E-2</v>
      </c>
      <c r="O218" s="43"/>
      <c r="P218" s="10">
        <f t="shared" si="157"/>
        <v>10122382.369999999</v>
      </c>
      <c r="Q218" s="42">
        <f t="shared" si="158"/>
        <v>3.594288477552935E-2</v>
      </c>
      <c r="R218" s="43">
        <f t="shared" si="159"/>
        <v>2037812.7899999991</v>
      </c>
      <c r="S218" s="42">
        <f t="shared" si="160"/>
        <v>0.20131750762938225</v>
      </c>
      <c r="T218" s="43"/>
      <c r="U218" s="10">
        <f t="shared" si="161"/>
        <v>8835488.3999999985</v>
      </c>
      <c r="V218" s="42">
        <f t="shared" si="162"/>
        <v>3.2006300172518987E-2</v>
      </c>
      <c r="W218" s="43">
        <f t="shared" si="163"/>
        <v>3324706.76</v>
      </c>
      <c r="X218" s="42">
        <f t="shared" si="164"/>
        <v>0.37629009393527135</v>
      </c>
    </row>
    <row r="219" spans="1:24">
      <c r="A219" s="18" t="s">
        <v>58</v>
      </c>
      <c r="B219" s="14"/>
      <c r="C219" s="10">
        <f t="shared" si="147"/>
        <v>9252038.6400000025</v>
      </c>
      <c r="D219" s="42">
        <f t="shared" si="148"/>
        <v>2.6161411461668109E-2</v>
      </c>
      <c r="E219" s="43"/>
      <c r="F219" s="10">
        <f t="shared" si="149"/>
        <v>9252038.6400000025</v>
      </c>
      <c r="G219" s="42">
        <f t="shared" si="150"/>
        <v>2.6161411461668109E-2</v>
      </c>
      <c r="H219" s="43">
        <f t="shared" si="151"/>
        <v>0</v>
      </c>
      <c r="I219" s="42">
        <f t="shared" si="152"/>
        <v>0</v>
      </c>
      <c r="J219" s="43"/>
      <c r="K219" s="10">
        <f t="shared" si="153"/>
        <v>7657502.0321999993</v>
      </c>
      <c r="L219" s="42">
        <f t="shared" si="154"/>
        <v>2.3546169199281947E-2</v>
      </c>
      <c r="M219" s="43">
        <f t="shared" si="155"/>
        <v>1594536.6078000031</v>
      </c>
      <c r="N219" s="42">
        <f t="shared" si="156"/>
        <v>0.2082319535920375</v>
      </c>
      <c r="O219" s="43"/>
      <c r="P219" s="10">
        <f t="shared" si="157"/>
        <v>7252259.1436999999</v>
      </c>
      <c r="Q219" s="42">
        <f t="shared" si="158"/>
        <v>2.5751557808844982E-2</v>
      </c>
      <c r="R219" s="43">
        <f t="shared" si="159"/>
        <v>1999779.4963000026</v>
      </c>
      <c r="S219" s="42">
        <f t="shared" si="160"/>
        <v>0.27574573063032376</v>
      </c>
      <c r="T219" s="43"/>
      <c r="U219" s="10">
        <f t="shared" si="161"/>
        <v>6412455.9300000006</v>
      </c>
      <c r="V219" s="42">
        <f t="shared" si="162"/>
        <v>2.3228935407648713E-2</v>
      </c>
      <c r="W219" s="43">
        <f t="shared" si="163"/>
        <v>2839582.7100000018</v>
      </c>
      <c r="X219" s="42">
        <f t="shared" si="164"/>
        <v>0.44282295909673436</v>
      </c>
    </row>
    <row r="220" spans="1:24">
      <c r="A220" s="18" t="s">
        <v>59</v>
      </c>
      <c r="B220" s="14"/>
      <c r="C220" s="10">
        <f t="shared" si="147"/>
        <v>9592350.2719999999</v>
      </c>
      <c r="D220" s="42">
        <f t="shared" si="148"/>
        <v>2.7123689395901176E-2</v>
      </c>
      <c r="E220" s="43"/>
      <c r="F220" s="10">
        <f t="shared" si="149"/>
        <v>9592350.2719999999</v>
      </c>
      <c r="G220" s="42">
        <f t="shared" si="150"/>
        <v>2.7123689395901176E-2</v>
      </c>
      <c r="H220" s="43">
        <f t="shared" si="151"/>
        <v>0</v>
      </c>
      <c r="I220" s="42">
        <f t="shared" si="152"/>
        <v>0</v>
      </c>
      <c r="J220" s="43"/>
      <c r="K220" s="10">
        <f t="shared" si="153"/>
        <v>17135601.0042</v>
      </c>
      <c r="L220" s="42">
        <f t="shared" si="154"/>
        <v>5.2690519555808689E-2</v>
      </c>
      <c r="M220" s="43">
        <f t="shared" si="155"/>
        <v>-7543250.7322000004</v>
      </c>
      <c r="N220" s="42">
        <f t="shared" si="156"/>
        <v>-0.4402092888572231</v>
      </c>
      <c r="O220" s="43"/>
      <c r="P220" s="10">
        <f t="shared" si="157"/>
        <v>3242021.7</v>
      </c>
      <c r="Q220" s="42">
        <f t="shared" si="158"/>
        <v>1.1511876171386499E-2</v>
      </c>
      <c r="R220" s="43">
        <f t="shared" si="159"/>
        <v>6350328.5719999997</v>
      </c>
      <c r="S220" s="42">
        <f t="shared" si="160"/>
        <v>1.9587557270205809</v>
      </c>
      <c r="T220" s="43"/>
      <c r="U220" s="10">
        <f t="shared" si="161"/>
        <v>2693380.01</v>
      </c>
      <c r="V220" s="42">
        <f t="shared" si="162"/>
        <v>9.7566908784263925E-3</v>
      </c>
      <c r="W220" s="43">
        <f t="shared" si="163"/>
        <v>6898970.2620000001</v>
      </c>
      <c r="X220" s="42">
        <f t="shared" si="164"/>
        <v>2.5614544685062843</v>
      </c>
    </row>
    <row r="221" spans="1:24">
      <c r="A221" s="18" t="s">
        <v>60</v>
      </c>
      <c r="B221" s="14"/>
      <c r="C221" s="10">
        <f t="shared" si="147"/>
        <v>108378.42530000002</v>
      </c>
      <c r="D221" s="42">
        <f t="shared" si="148"/>
        <v>3.0645490017548835E-4</v>
      </c>
      <c r="E221" s="43"/>
      <c r="F221" s="10">
        <f t="shared" si="149"/>
        <v>108378.42530000002</v>
      </c>
      <c r="G221" s="42">
        <f t="shared" si="150"/>
        <v>3.0645490017548835E-4</v>
      </c>
      <c r="H221" s="43">
        <f t="shared" si="151"/>
        <v>0</v>
      </c>
      <c r="I221" s="42">
        <f t="shared" si="152"/>
        <v>0</v>
      </c>
      <c r="J221" s="43"/>
      <c r="K221" s="10">
        <f t="shared" si="153"/>
        <v>137570</v>
      </c>
      <c r="L221" s="42">
        <f t="shared" si="154"/>
        <v>4.2301608058660642E-4</v>
      </c>
      <c r="M221" s="43">
        <f t="shared" si="155"/>
        <v>-29191.574699999983</v>
      </c>
      <c r="N221" s="42">
        <f t="shared" si="156"/>
        <v>-0.21219433524751025</v>
      </c>
      <c r="O221" s="43"/>
      <c r="P221" s="10">
        <f t="shared" si="157"/>
        <v>161940.97999999998</v>
      </c>
      <c r="Q221" s="42">
        <f t="shared" si="158"/>
        <v>5.7502530252434071E-4</v>
      </c>
      <c r="R221" s="43">
        <f t="shared" si="159"/>
        <v>-53562.554699999964</v>
      </c>
      <c r="S221" s="42">
        <f t="shared" si="160"/>
        <v>-0.33075355416522717</v>
      </c>
      <c r="T221" s="43"/>
      <c r="U221" s="10">
        <f t="shared" si="161"/>
        <v>0</v>
      </c>
      <c r="V221" s="42">
        <f t="shared" si="162"/>
        <v>0</v>
      </c>
      <c r="W221" s="43">
        <f t="shared" si="163"/>
        <v>108378.42530000002</v>
      </c>
      <c r="X221" s="42" t="str">
        <f t="shared" si="164"/>
        <v>N. D.</v>
      </c>
    </row>
    <row r="222" spans="1:24">
      <c r="A222" s="18" t="s">
        <v>61</v>
      </c>
      <c r="B222" s="14"/>
      <c r="C222" s="10">
        <f t="shared" si="147"/>
        <v>4592290.006599999</v>
      </c>
      <c r="D222" s="42">
        <f t="shared" si="148"/>
        <v>1.2985331459226278E-2</v>
      </c>
      <c r="E222" s="43"/>
      <c r="F222" s="10">
        <f t="shared" si="149"/>
        <v>4592290.006599999</v>
      </c>
      <c r="G222" s="42">
        <f t="shared" si="150"/>
        <v>1.2985331459226278E-2</v>
      </c>
      <c r="H222" s="43">
        <f t="shared" si="151"/>
        <v>0</v>
      </c>
      <c r="I222" s="42">
        <f t="shared" si="152"/>
        <v>0</v>
      </c>
      <c r="J222" s="43"/>
      <c r="K222" s="10">
        <f t="shared" si="153"/>
        <v>2540302.5068999995</v>
      </c>
      <c r="L222" s="42">
        <f t="shared" si="154"/>
        <v>7.8112147268530096E-3</v>
      </c>
      <c r="M222" s="43">
        <f t="shared" si="155"/>
        <v>2051987.4996999996</v>
      </c>
      <c r="N222" s="42">
        <f t="shared" si="156"/>
        <v>0.80777289087672322</v>
      </c>
      <c r="O222" s="43"/>
      <c r="P222" s="10">
        <f t="shared" si="157"/>
        <v>2300589.9243999999</v>
      </c>
      <c r="Q222" s="42">
        <f t="shared" si="158"/>
        <v>8.1690095815312481E-3</v>
      </c>
      <c r="R222" s="43">
        <f t="shared" si="159"/>
        <v>2291700.0821999991</v>
      </c>
      <c r="S222" s="42">
        <f t="shared" si="160"/>
        <v>0.99613584233082331</v>
      </c>
      <c r="T222" s="43"/>
      <c r="U222" s="10">
        <f t="shared" si="161"/>
        <v>1482715.4100000001</v>
      </c>
      <c r="V222" s="42">
        <f t="shared" si="162"/>
        <v>5.3710935190497879E-3</v>
      </c>
      <c r="W222" s="43">
        <f t="shared" si="163"/>
        <v>3109574.5965999989</v>
      </c>
      <c r="X222" s="42">
        <f t="shared" si="164"/>
        <v>2.0972160777637017</v>
      </c>
    </row>
    <row r="223" spans="1:24">
      <c r="A223" s="18" t="s">
        <v>62</v>
      </c>
      <c r="B223" s="14"/>
      <c r="C223" s="10">
        <f t="shared" si="147"/>
        <v>12296.4589</v>
      </c>
      <c r="D223" s="42">
        <f t="shared" si="148"/>
        <v>3.4769928371634076E-5</v>
      </c>
      <c r="E223" s="43"/>
      <c r="F223" s="10">
        <f t="shared" si="149"/>
        <v>12296.4589</v>
      </c>
      <c r="G223" s="42">
        <f t="shared" si="150"/>
        <v>3.4769928371634076E-5</v>
      </c>
      <c r="H223" s="43">
        <f t="shared" si="151"/>
        <v>0</v>
      </c>
      <c r="I223" s="42">
        <f t="shared" si="152"/>
        <v>0</v>
      </c>
      <c r="J223" s="43"/>
      <c r="K223" s="10">
        <f t="shared" si="153"/>
        <v>2538.88</v>
      </c>
      <c r="L223" s="42">
        <f t="shared" si="154"/>
        <v>7.8068406388000537E-6</v>
      </c>
      <c r="M223" s="43">
        <f t="shared" si="155"/>
        <v>9757.5789000000004</v>
      </c>
      <c r="N223" s="42">
        <f t="shared" si="156"/>
        <v>3.8432611624023192</v>
      </c>
      <c r="O223" s="43"/>
      <c r="P223" s="10">
        <f t="shared" si="157"/>
        <v>73203.31</v>
      </c>
      <c r="Q223" s="42">
        <f t="shared" si="158"/>
        <v>2.5993269571749597E-4</v>
      </c>
      <c r="R223" s="43">
        <f t="shared" si="159"/>
        <v>-60906.8511</v>
      </c>
      <c r="S223" s="42">
        <f t="shared" si="160"/>
        <v>-0.83202318447075685</v>
      </c>
      <c r="T223" s="43"/>
      <c r="U223" s="10">
        <f t="shared" si="161"/>
        <v>0</v>
      </c>
      <c r="V223" s="42">
        <f t="shared" si="162"/>
        <v>0</v>
      </c>
      <c r="W223" s="43">
        <f t="shared" si="163"/>
        <v>12296.4589</v>
      </c>
      <c r="X223" s="42" t="str">
        <f t="shared" si="164"/>
        <v>N. D.</v>
      </c>
    </row>
    <row r="224" spans="1:24">
      <c r="A224" s="18" t="s">
        <v>25</v>
      </c>
      <c r="B224" s="14"/>
      <c r="C224" s="10">
        <f t="shared" si="147"/>
        <v>2814719.95</v>
      </c>
      <c r="D224" s="42">
        <f t="shared" si="148"/>
        <v>7.959007698363425E-3</v>
      </c>
      <c r="E224" s="43"/>
      <c r="F224" s="10">
        <f t="shared" si="149"/>
        <v>2814719.95</v>
      </c>
      <c r="G224" s="42">
        <f t="shared" si="150"/>
        <v>7.959007698363425E-3</v>
      </c>
      <c r="H224" s="43">
        <f t="shared" si="151"/>
        <v>0</v>
      </c>
      <c r="I224" s="42">
        <f t="shared" si="152"/>
        <v>0</v>
      </c>
      <c r="J224" s="43"/>
      <c r="K224" s="10">
        <f t="shared" si="153"/>
        <v>3431749.07</v>
      </c>
      <c r="L224" s="42">
        <f t="shared" si="154"/>
        <v>1.0552337291183626E-2</v>
      </c>
      <c r="M224" s="43">
        <f t="shared" si="155"/>
        <v>-617029.11999999965</v>
      </c>
      <c r="N224" s="42">
        <f t="shared" si="156"/>
        <v>-0.17980018568199094</v>
      </c>
      <c r="O224" s="43"/>
      <c r="P224" s="10">
        <f t="shared" si="157"/>
        <v>4043687.8696999997</v>
      </c>
      <c r="Q224" s="42">
        <f t="shared" si="158"/>
        <v>1.4358458498820061E-2</v>
      </c>
      <c r="R224" s="43">
        <f t="shared" si="159"/>
        <v>-1228967.9196999995</v>
      </c>
      <c r="S224" s="42">
        <f t="shared" si="160"/>
        <v>-0.30392254775865685</v>
      </c>
      <c r="T224" s="43"/>
      <c r="U224" s="10">
        <f t="shared" si="161"/>
        <v>5823811.4799999995</v>
      </c>
      <c r="V224" s="42">
        <f t="shared" si="162"/>
        <v>2.1096587980019541E-2</v>
      </c>
      <c r="W224" s="43">
        <f t="shared" si="163"/>
        <v>-3009091.5299999993</v>
      </c>
      <c r="X224" s="42">
        <f t="shared" si="164"/>
        <v>-0.5166876607070392</v>
      </c>
    </row>
    <row r="225" spans="1:24">
      <c r="A225" s="18" t="s">
        <v>63</v>
      </c>
      <c r="B225" s="14"/>
      <c r="C225" s="10">
        <f t="shared" si="147"/>
        <v>35750.520000000004</v>
      </c>
      <c r="D225" s="42">
        <f t="shared" si="148"/>
        <v>1.0108951119648532E-4</v>
      </c>
      <c r="E225" s="43"/>
      <c r="F225" s="10">
        <f t="shared" si="149"/>
        <v>35750.520000000004</v>
      </c>
      <c r="G225" s="42">
        <f t="shared" si="150"/>
        <v>1.0108951119648532E-4</v>
      </c>
      <c r="H225" s="43">
        <f t="shared" si="151"/>
        <v>0</v>
      </c>
      <c r="I225" s="42">
        <f t="shared" si="152"/>
        <v>0</v>
      </c>
      <c r="J225" s="43"/>
      <c r="K225" s="10">
        <f t="shared" si="153"/>
        <v>35630.49</v>
      </c>
      <c r="L225" s="42">
        <f t="shared" si="154"/>
        <v>1.0956073438380659E-4</v>
      </c>
      <c r="M225" s="43">
        <f t="shared" si="155"/>
        <v>120.03000000000611</v>
      </c>
      <c r="N225" s="42">
        <f t="shared" si="156"/>
        <v>3.3687440167117018E-3</v>
      </c>
      <c r="O225" s="43"/>
      <c r="P225" s="10">
        <f t="shared" si="157"/>
        <v>8562.02</v>
      </c>
      <c r="Q225" s="42">
        <f t="shared" si="158"/>
        <v>3.0402299286563886E-5</v>
      </c>
      <c r="R225" s="43">
        <f t="shared" si="159"/>
        <v>27188.500000000004</v>
      </c>
      <c r="S225" s="42">
        <f t="shared" si="160"/>
        <v>3.175477282230128</v>
      </c>
      <c r="T225" s="43"/>
      <c r="U225" s="10">
        <f t="shared" si="161"/>
        <v>0</v>
      </c>
      <c r="V225" s="42">
        <f t="shared" si="162"/>
        <v>0</v>
      </c>
      <c r="W225" s="43">
        <f t="shared" si="163"/>
        <v>35750.520000000004</v>
      </c>
      <c r="X225" s="42" t="str">
        <f t="shared" si="164"/>
        <v>N. D.</v>
      </c>
    </row>
    <row r="226" spans="1:24">
      <c r="A226" s="18" t="s">
        <v>64</v>
      </c>
      <c r="B226" s="14"/>
      <c r="C226" s="10">
        <f t="shared" si="147"/>
        <v>3223924.2833000002</v>
      </c>
      <c r="D226" s="42">
        <f t="shared" si="148"/>
        <v>9.1160892186540575E-3</v>
      </c>
      <c r="E226" s="43"/>
      <c r="F226" s="10">
        <f t="shared" si="149"/>
        <v>3223924.2833000002</v>
      </c>
      <c r="G226" s="42">
        <f t="shared" si="150"/>
        <v>9.1160892186540575E-3</v>
      </c>
      <c r="H226" s="43">
        <f t="shared" si="151"/>
        <v>0</v>
      </c>
      <c r="I226" s="42">
        <f t="shared" si="152"/>
        <v>0</v>
      </c>
      <c r="J226" s="43"/>
      <c r="K226" s="10">
        <f t="shared" si="153"/>
        <v>3350689.0895999996</v>
      </c>
      <c r="L226" s="42">
        <f t="shared" si="154"/>
        <v>1.030308472738894E-2</v>
      </c>
      <c r="M226" s="43">
        <f t="shared" si="155"/>
        <v>-126764.80629999936</v>
      </c>
      <c r="N226" s="42">
        <f t="shared" si="156"/>
        <v>-3.7832458610814398E-2</v>
      </c>
      <c r="O226" s="43"/>
      <c r="P226" s="10">
        <f t="shared" si="157"/>
        <v>960284.99759999989</v>
      </c>
      <c r="Q226" s="42">
        <f t="shared" si="158"/>
        <v>3.4098112241541692E-3</v>
      </c>
      <c r="R226" s="43">
        <f t="shared" si="159"/>
        <v>2263639.2857000004</v>
      </c>
      <c r="S226" s="42">
        <f t="shared" si="160"/>
        <v>2.3572577842592763</v>
      </c>
      <c r="T226" s="43"/>
      <c r="U226" s="10">
        <f t="shared" si="161"/>
        <v>3112366.33</v>
      </c>
      <c r="V226" s="42">
        <f t="shared" si="162"/>
        <v>1.1274456656501446E-2</v>
      </c>
      <c r="W226" s="43">
        <f t="shared" si="163"/>
        <v>111557.95330000017</v>
      </c>
      <c r="X226" s="42">
        <f t="shared" si="164"/>
        <v>3.5843452046340624E-2</v>
      </c>
    </row>
    <row r="227" spans="1:24" ht="6" customHeight="1">
      <c r="A227" s="8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s="48" customFormat="1">
      <c r="A228" s="44" t="s">
        <v>93</v>
      </c>
      <c r="B228" s="24"/>
      <c r="C228" s="45">
        <f>+SUM(C214:C226)</f>
        <v>85352884.316099986</v>
      </c>
      <c r="D228" s="46">
        <f>+IF(ISERROR(C228/C$210),"N. D.",C228/C$210)</f>
        <v>0.24134701690282281</v>
      </c>
      <c r="E228" s="47"/>
      <c r="F228" s="45">
        <f>+SUM(F214:F226)</f>
        <v>85352884.316099986</v>
      </c>
      <c r="G228" s="46">
        <f>+IF(ISERROR(F228/F$210),"N. D.",F228/F$210)</f>
        <v>0.24134701690282281</v>
      </c>
      <c r="H228" s="47">
        <f>+$C228-F228</f>
        <v>0</v>
      </c>
      <c r="I228" s="46">
        <f>+IF(ISERROR(H228/F228),"N. D.",H228/F228)</f>
        <v>0</v>
      </c>
      <c r="J228" s="47"/>
      <c r="K228" s="45">
        <f>+SUM(K214:K226)</f>
        <v>84940505.277199984</v>
      </c>
      <c r="L228" s="46">
        <f>+IF(ISERROR(K228/K$210),"N. D.",K228/K$210)</f>
        <v>0.26118484862547864</v>
      </c>
      <c r="M228" s="47">
        <f>+$C228-K228</f>
        <v>412379.03890000284</v>
      </c>
      <c r="N228" s="46">
        <f>+IF(ISERROR(M228/K228),"N. D.",M228/K228)</f>
        <v>4.8549162446611324E-3</v>
      </c>
      <c r="O228" s="47"/>
      <c r="P228" s="45">
        <f>+SUM(P214:P226)</f>
        <v>63337076.720999993</v>
      </c>
      <c r="Q228" s="46">
        <f>+IF(ISERROR(P228/P$210),"N. D.",P228/P$210)</f>
        <v>0.22489935347124862</v>
      </c>
      <c r="R228" s="47">
        <f>+$C228-P228</f>
        <v>22015807.595099993</v>
      </c>
      <c r="S228" s="46">
        <f>+IF(ISERROR(R228/P228),"N. D.",R228/P228)</f>
        <v>0.3475974695213625</v>
      </c>
      <c r="T228" s="47"/>
      <c r="U228" s="45">
        <f>+SUM(U214:U226)</f>
        <v>62939975.989999987</v>
      </c>
      <c r="V228" s="46">
        <f>+IF(ISERROR(U228/U$210),"N. D.",U228/U$210)</f>
        <v>0.22799823543281184</v>
      </c>
      <c r="W228" s="47">
        <f>+$C228-U228</f>
        <v>22412908.326099999</v>
      </c>
      <c r="X228" s="46">
        <f>+IF(ISERROR(W228/U228),"N. D.",W228/U228)</f>
        <v>0.35609972793222866</v>
      </c>
    </row>
    <row r="230" spans="1:24">
      <c r="A230" s="7" t="s">
        <v>94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6" customHeight="1">
      <c r="A231" s="8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>
      <c r="A232" s="13" t="s">
        <v>95</v>
      </c>
      <c r="B232" s="14"/>
      <c r="C232" s="10">
        <f>+C106</f>
        <v>353652120.55000001</v>
      </c>
      <c r="D232" s="42">
        <f>+IF(ISERROR(C232/C$232),"N. D.",C232/C$232)</f>
        <v>1</v>
      </c>
      <c r="E232" s="43"/>
      <c r="F232" s="10">
        <f>+F106</f>
        <v>353652120.55000001</v>
      </c>
      <c r="G232" s="42">
        <f>+IF(ISERROR(F232/F$232),"N. D.",F232/F$232)</f>
        <v>1</v>
      </c>
      <c r="H232" s="43">
        <f>+$C232-F232</f>
        <v>0</v>
      </c>
      <c r="I232" s="42">
        <f>+IF(ISERROR(H232/F232),"N. D.",H232/F232)</f>
        <v>0</v>
      </c>
      <c r="J232" s="43"/>
      <c r="K232" s="10">
        <f>+K106</f>
        <v>325212223.16000003</v>
      </c>
      <c r="L232" s="42">
        <f>+IF(ISERROR(K232/K$232),"N. D.",K232/K$232)</f>
        <v>1</v>
      </c>
      <c r="M232" s="43">
        <f>+$C232-K232</f>
        <v>28439897.389999986</v>
      </c>
      <c r="N232" s="42">
        <f>+IF(ISERROR(M232/K232),"N. D.",M232/K232)</f>
        <v>8.7450272052068415E-2</v>
      </c>
      <c r="O232" s="43"/>
      <c r="P232" s="10">
        <f>+P106</f>
        <v>281624094.26000005</v>
      </c>
      <c r="Q232" s="42">
        <f>+IF(ISERROR(P232/P$232),"N. D.",P232/P$232)</f>
        <v>1</v>
      </c>
      <c r="R232" s="43">
        <f>+$C232-P232</f>
        <v>72028026.289999962</v>
      </c>
      <c r="S232" s="42">
        <f>+IF(ISERROR(R232/P232),"N. D.",R232/P232)</f>
        <v>0.25575946006772593</v>
      </c>
      <c r="T232" s="43"/>
      <c r="U232" s="10">
        <f>+U106</f>
        <v>276054662.75000006</v>
      </c>
      <c r="V232" s="42">
        <f>+IF(ISERROR(U232/U$232),"N. D.",U232/U$232)</f>
        <v>1</v>
      </c>
      <c r="W232" s="43">
        <f>+$C232-U232</f>
        <v>77597457.799999952</v>
      </c>
      <c r="X232" s="42">
        <f>+IF(ISERROR(W232/U232),"N. D.",W232/U232)</f>
        <v>0.28109453767956666</v>
      </c>
    </row>
    <row r="233" spans="1:24">
      <c r="A233" s="13" t="s">
        <v>96</v>
      </c>
      <c r="B233" s="14"/>
      <c r="C233" s="10">
        <f>+C135</f>
        <v>85397360.596099988</v>
      </c>
      <c r="D233" s="42">
        <f>+IF(ISERROR(C233/C$232),"N. D.",C233/C$232)</f>
        <v>0.24147277970026013</v>
      </c>
      <c r="E233" s="43"/>
      <c r="F233" s="10">
        <f>+F135</f>
        <v>85397360.596099988</v>
      </c>
      <c r="G233" s="42">
        <f>+IF(ISERROR(F233/F$232),"N. D.",F233/F$232)</f>
        <v>0.24147277970026013</v>
      </c>
      <c r="H233" s="43">
        <f>+$C233-F233</f>
        <v>0</v>
      </c>
      <c r="I233" s="42">
        <f>+IF(ISERROR(H233/F233),"N. D.",H233/F233)</f>
        <v>0</v>
      </c>
      <c r="J233" s="43"/>
      <c r="K233" s="10">
        <f>+K135</f>
        <v>85293586.06719999</v>
      </c>
      <c r="L233" s="42">
        <f>+IF(ISERROR(K233/K$232),"N. D.",K233/K$232)</f>
        <v>0.26227054210455275</v>
      </c>
      <c r="M233" s="43">
        <f>+$C233-K233</f>
        <v>103774.52889999747</v>
      </c>
      <c r="N233" s="42">
        <f>+IF(ISERROR(M233/K233),"N. D.",M233/K233)</f>
        <v>1.2166744732509775E-3</v>
      </c>
      <c r="O233" s="43"/>
      <c r="P233" s="10">
        <f>+P135</f>
        <v>63397769.63099999</v>
      </c>
      <c r="Q233" s="42">
        <f>+IF(ISERROR(P233/P$232),"N. D.",P233/P$232)</f>
        <v>0.22511486383146648</v>
      </c>
      <c r="R233" s="43">
        <f>+$C233-P233</f>
        <v>21999590.965099998</v>
      </c>
      <c r="S233" s="42">
        <f>+IF(ISERROR(R233/P233),"N. D.",R233/P233)</f>
        <v>0.34700891045767523</v>
      </c>
      <c r="T233" s="43"/>
      <c r="U233" s="10">
        <f>+U135</f>
        <v>61610583.679999985</v>
      </c>
      <c r="V233" s="42">
        <f>+IF(ISERROR(U233/U$232),"N. D.",U233/U$232)</f>
        <v>0.22318255039146218</v>
      </c>
      <c r="W233" s="43">
        <f>+$C233-U233</f>
        <v>23786776.916100003</v>
      </c>
      <c r="X233" s="42">
        <f>+IF(ISERROR(W233/U233),"N. D.",W233/U233)</f>
        <v>0.38608264189877595</v>
      </c>
    </row>
    <row r="234" spans="1:24">
      <c r="A234" s="13" t="s">
        <v>97</v>
      </c>
      <c r="B234" s="14"/>
      <c r="C234" s="10">
        <f>+C168</f>
        <v>268254759.95390004</v>
      </c>
      <c r="D234" s="42">
        <f>+IF(ISERROR(C234/C$232),"N. D.",C234/C$232)</f>
        <v>0.75852722029973996</v>
      </c>
      <c r="E234" s="43"/>
      <c r="F234" s="10">
        <f>+F168</f>
        <v>268254759.95390004</v>
      </c>
      <c r="G234" s="42">
        <f>+IF(ISERROR(F234/F$232),"N. D.",F234/F$232)</f>
        <v>0.75852722029973996</v>
      </c>
      <c r="H234" s="43">
        <f>+$C234-F234</f>
        <v>0</v>
      </c>
      <c r="I234" s="42">
        <f>+IF(ISERROR(H234/F234),"N. D.",H234/F234)</f>
        <v>0</v>
      </c>
      <c r="J234" s="43"/>
      <c r="K234" s="10">
        <f>+K168</f>
        <v>239918637.09280002</v>
      </c>
      <c r="L234" s="42">
        <f>+IF(ISERROR(K234/K$232),"N. D.",K234/K$232)</f>
        <v>0.73772945789544719</v>
      </c>
      <c r="M234" s="43">
        <f>+$C234-K234</f>
        <v>28336122.861100018</v>
      </c>
      <c r="N234" s="42">
        <f>+IF(ISERROR(M234/K234),"N. D.",M234/K234)</f>
        <v>0.11810721836561477</v>
      </c>
      <c r="O234" s="43"/>
      <c r="P234" s="10">
        <f>+P168</f>
        <v>218226324.62900007</v>
      </c>
      <c r="Q234" s="42">
        <f>+IF(ISERROR(P234/P$232),"N. D.",P234/P$232)</f>
        <v>0.77488513616853361</v>
      </c>
      <c r="R234" s="43">
        <f>+$C234-P234</f>
        <v>50028435.324899971</v>
      </c>
      <c r="S234" s="42">
        <f>+IF(ISERROR(R234/P234),"N. D.",R234/P234)</f>
        <v>0.22925023096985109</v>
      </c>
      <c r="T234" s="43"/>
      <c r="U234" s="10">
        <f>+U168</f>
        <v>214444079.07000008</v>
      </c>
      <c r="V234" s="42">
        <f>+IF(ISERROR(U234/U$232),"N. D.",U234/U$232)</f>
        <v>0.77681744960853782</v>
      </c>
      <c r="W234" s="43">
        <f>+$C234-U234</f>
        <v>53810680.883899957</v>
      </c>
      <c r="X234" s="42">
        <f>+IF(ISERROR(W234/U234),"N. D.",W234/U234)</f>
        <v>0.25093106378719254</v>
      </c>
    </row>
    <row r="235" spans="1:24">
      <c r="A235" s="13" t="s">
        <v>98</v>
      </c>
      <c r="B235" s="14"/>
      <c r="C235" s="10">
        <f>+C177</f>
        <v>247145620.09390002</v>
      </c>
      <c r="D235" s="42">
        <f>+IF(ISERROR(C235/C$232),"N. D.",C235/C$232)</f>
        <v>0.69883822472077639</v>
      </c>
      <c r="E235" s="43"/>
      <c r="F235" s="10">
        <f>+F177</f>
        <v>247145620.09390002</v>
      </c>
      <c r="G235" s="42">
        <f>+IF(ISERROR(F235/F$232),"N. D.",F235/F$232)</f>
        <v>0.69883822472077639</v>
      </c>
      <c r="H235" s="43">
        <f>+$C235-F235</f>
        <v>0</v>
      </c>
      <c r="I235" s="42">
        <f>+IF(ISERROR(H235/F235),"N. D.",H235/F235)</f>
        <v>0</v>
      </c>
      <c r="J235" s="43"/>
      <c r="K235" s="10">
        <f>+K177</f>
        <v>218555048.65280002</v>
      </c>
      <c r="L235" s="42">
        <f>+IF(ISERROR(K235/K$232),"N. D.",K235/K$232)</f>
        <v>0.67203823561476006</v>
      </c>
      <c r="M235" s="43">
        <f>+$C235-K235</f>
        <v>28590571.441100001</v>
      </c>
      <c r="N235" s="42">
        <f>+IF(ISERROR(M235/K235),"N. D.",M235/K235)</f>
        <v>0.13081633948671409</v>
      </c>
      <c r="O235" s="43"/>
      <c r="P235" s="10">
        <f>+P177</f>
        <v>206702732.16900006</v>
      </c>
      <c r="Q235" s="42">
        <f>+IF(ISERROR(P235/P$232),"N. D.",P235/P$232)</f>
        <v>0.73396678899983836</v>
      </c>
      <c r="R235" s="43">
        <f>+$C235-P235</f>
        <v>40442887.924899966</v>
      </c>
      <c r="S235" s="42">
        <f>+IF(ISERROR(R235/P235),"N. D.",R235/P235)</f>
        <v>0.19565724894160508</v>
      </c>
      <c r="T235" s="43"/>
      <c r="U235" s="10">
        <f>+U177</f>
        <v>200550203.13000008</v>
      </c>
      <c r="V235" s="42">
        <f>+IF(ISERROR(U235/U$232),"N. D.",U235/U$232)</f>
        <v>0.7264872874529994</v>
      </c>
      <c r="W235" s="43">
        <f>+$C235-U235</f>
        <v>46595416.96389994</v>
      </c>
      <c r="X235" s="42">
        <f>+IF(ISERROR(W235/U235),"N. D.",W235/U235)</f>
        <v>0.2323379195666832</v>
      </c>
    </row>
  </sheetData>
  <mergeCells count="30">
    <mergeCell ref="T184:T185"/>
    <mergeCell ref="G184:G185"/>
    <mergeCell ref="I184:I185"/>
    <mergeCell ref="O184:O185"/>
    <mergeCell ref="Q184:Q185"/>
    <mergeCell ref="S184:S185"/>
    <mergeCell ref="B184:B185"/>
    <mergeCell ref="G5:G6"/>
    <mergeCell ref="E184:E185"/>
    <mergeCell ref="X5:X6"/>
    <mergeCell ref="C181:X181"/>
    <mergeCell ref="I5:I6"/>
    <mergeCell ref="O5:O6"/>
    <mergeCell ref="Q5:Q6"/>
    <mergeCell ref="S5:S6"/>
    <mergeCell ref="T5:T6"/>
    <mergeCell ref="J184:J185"/>
    <mergeCell ref="L184:L185"/>
    <mergeCell ref="N184:N185"/>
    <mergeCell ref="D184:D185"/>
    <mergeCell ref="V184:V185"/>
    <mergeCell ref="X184:X185"/>
    <mergeCell ref="C2:X2"/>
    <mergeCell ref="B5:B6"/>
    <mergeCell ref="V5:V6"/>
    <mergeCell ref="D5:D6"/>
    <mergeCell ref="E5:E6"/>
    <mergeCell ref="J5:J6"/>
    <mergeCell ref="L5:L6"/>
    <mergeCell ref="N5:N6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E832-1D5C-CD4D-A655-A8AEB16F50C5}">
  <sheetPr>
    <tabColor theme="3"/>
  </sheetPr>
  <dimension ref="A1:AN177"/>
  <sheetViews>
    <sheetView zoomScale="55" zoomScaleNormal="55" workbookViewId="0">
      <pane xSplit="1" ySplit="6" topLeftCell="B116" activePane="bottomRight" state="frozen"/>
      <selection pane="topRight" activeCell="B1" sqref="B1"/>
      <selection pane="bottomLeft" activeCell="A7" sqref="A7"/>
      <selection pane="bottomRight" activeCell="AI11" sqref="AI11"/>
    </sheetView>
  </sheetViews>
  <sheetFormatPr baseColWidth="10" defaultColWidth="10.7109375" defaultRowHeight="23"/>
  <cols>
    <col min="1" max="1" width="73.7109375" style="139" bestFit="1" customWidth="1"/>
    <col min="2" max="2" width="1.5703125" style="139" customWidth="1"/>
    <col min="3" max="3" width="22.28515625" style="139" bestFit="1" customWidth="1"/>
    <col min="4" max="5" width="21.42578125" style="139" bestFit="1" customWidth="1"/>
    <col min="6" max="6" width="18.7109375" style="139" bestFit="1" customWidth="1"/>
    <col min="7" max="7" width="13.140625" style="139" bestFit="1" customWidth="1"/>
    <col min="8" max="8" width="21.42578125" style="139" bestFit="1" customWidth="1"/>
    <col min="9" max="9" width="18.140625" style="139" bestFit="1" customWidth="1"/>
    <col min="10" max="10" width="13.140625" style="139" bestFit="1" customWidth="1"/>
    <col min="11" max="11" width="22.28515625" style="139" bestFit="1" customWidth="1"/>
    <col min="12" max="12" width="21.42578125" style="139" bestFit="1" customWidth="1"/>
    <col min="13" max="13" width="18.140625" style="139" bestFit="1" customWidth="1"/>
    <col min="14" max="14" width="21.42578125" style="139" bestFit="1" customWidth="1"/>
    <col min="15" max="15" width="18.7109375" style="139" bestFit="1" customWidth="1"/>
    <col min="16" max="16" width="20.28515625" style="139" bestFit="1" customWidth="1"/>
    <col min="17" max="17" width="20.85546875" style="139" bestFit="1" customWidth="1"/>
    <col min="18" max="18" width="1.5703125" style="139" customWidth="1"/>
    <col min="19" max="19" width="23.28515625" style="139" bestFit="1" customWidth="1"/>
    <col min="20" max="21" width="22.85546875" style="139" bestFit="1" customWidth="1"/>
    <col min="22" max="22" width="20.85546875" style="139" bestFit="1" customWidth="1"/>
    <col min="23" max="23" width="18.42578125" style="139" customWidth="1"/>
    <col min="24" max="24" width="22.85546875" style="139" bestFit="1" customWidth="1"/>
    <col min="25" max="25" width="20.85546875" style="139" bestFit="1" customWidth="1"/>
    <col min="26" max="26" width="13.140625" style="139" bestFit="1" customWidth="1"/>
    <col min="27" max="27" width="23.28515625" style="139" bestFit="1" customWidth="1"/>
    <col min="28" max="28" width="22.85546875" style="139" bestFit="1" customWidth="1"/>
    <col min="29" max="29" width="20.28515625" style="139" customWidth="1"/>
    <col min="30" max="30" width="22.85546875" style="139" bestFit="1" customWidth="1"/>
    <col min="31" max="31" width="18.7109375" style="139" bestFit="1" customWidth="1"/>
    <col min="32" max="33" width="21.42578125" style="139" bestFit="1" customWidth="1"/>
    <col min="34" max="34" width="1.7109375" style="139" customWidth="1"/>
    <col min="35" max="36" width="25.140625" style="139" bestFit="1" customWidth="1"/>
    <col min="37" max="37" width="12.7109375" style="139" bestFit="1" customWidth="1"/>
    <col min="38" max="38" width="15.140625" style="139" bestFit="1" customWidth="1"/>
    <col min="39" max="40" width="13.7109375" style="139" customWidth="1"/>
    <col min="41" max="16384" width="10.7109375" style="139"/>
  </cols>
  <sheetData>
    <row r="1" spans="1:36"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</row>
    <row r="2" spans="1:36">
      <c r="C2" s="383" t="s">
        <v>0</v>
      </c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S2" s="382" t="s">
        <v>1</v>
      </c>
      <c r="T2" s="382"/>
      <c r="U2" s="382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257"/>
      <c r="AI2" s="257"/>
      <c r="AJ2" s="257"/>
    </row>
    <row r="3" spans="1:36"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</row>
    <row r="4" spans="1:36" ht="6" customHeight="1"/>
    <row r="5" spans="1:36" s="143" customFormat="1" ht="24">
      <c r="A5" s="142" t="s">
        <v>2</v>
      </c>
      <c r="B5" s="380"/>
      <c r="C5" s="380" t="s">
        <v>3</v>
      </c>
      <c r="D5" s="380" t="s">
        <v>4</v>
      </c>
      <c r="E5" s="380" t="s">
        <v>5</v>
      </c>
      <c r="F5" s="380" t="s">
        <v>6</v>
      </c>
      <c r="G5" s="380" t="s">
        <v>7</v>
      </c>
      <c r="H5" s="380" t="s">
        <v>8</v>
      </c>
      <c r="I5" s="380" t="s">
        <v>9</v>
      </c>
      <c r="J5" s="380" t="s">
        <v>10</v>
      </c>
      <c r="K5" s="380" t="s">
        <v>11</v>
      </c>
      <c r="L5" s="380" t="s">
        <v>12</v>
      </c>
      <c r="M5" s="380" t="s">
        <v>13</v>
      </c>
      <c r="N5" s="380" t="s">
        <v>14</v>
      </c>
      <c r="O5" s="380" t="s">
        <v>15</v>
      </c>
      <c r="P5" s="380" t="s">
        <v>16</v>
      </c>
      <c r="Q5" s="380" t="s">
        <v>17</v>
      </c>
      <c r="R5" s="380"/>
      <c r="S5" s="380" t="s">
        <v>3</v>
      </c>
      <c r="T5" s="380" t="s">
        <v>4</v>
      </c>
      <c r="U5" s="380" t="s">
        <v>5</v>
      </c>
      <c r="V5" s="380" t="s">
        <v>6</v>
      </c>
      <c r="W5" s="380" t="s">
        <v>7</v>
      </c>
      <c r="X5" s="380" t="s">
        <v>8</v>
      </c>
      <c r="Y5" s="380" t="s">
        <v>9</v>
      </c>
      <c r="Z5" s="380" t="s">
        <v>10</v>
      </c>
      <c r="AA5" s="380" t="s">
        <v>11</v>
      </c>
      <c r="AB5" s="380" t="s">
        <v>12</v>
      </c>
      <c r="AC5" s="380" t="s">
        <v>13</v>
      </c>
      <c r="AD5" s="380" t="s">
        <v>14</v>
      </c>
      <c r="AE5" s="380" t="s">
        <v>15</v>
      </c>
      <c r="AF5" s="380" t="s">
        <v>16</v>
      </c>
      <c r="AG5" s="380" t="s">
        <v>17</v>
      </c>
      <c r="AH5" s="381"/>
      <c r="AI5" s="254" t="s">
        <v>18</v>
      </c>
      <c r="AJ5" s="254" t="s">
        <v>18</v>
      </c>
    </row>
    <row r="6" spans="1:36" s="143" customFormat="1" ht="24">
      <c r="A6" s="142" t="s">
        <v>139</v>
      </c>
      <c r="B6" s="380"/>
      <c r="C6" s="380"/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80"/>
      <c r="P6" s="380"/>
      <c r="Q6" s="380"/>
      <c r="R6" s="380"/>
      <c r="S6" s="380"/>
      <c r="T6" s="380"/>
      <c r="U6" s="380"/>
      <c r="V6" s="380"/>
      <c r="W6" s="380"/>
      <c r="X6" s="380"/>
      <c r="Y6" s="380"/>
      <c r="Z6" s="380"/>
      <c r="AA6" s="380"/>
      <c r="AB6" s="380"/>
      <c r="AC6" s="380"/>
      <c r="AD6" s="380"/>
      <c r="AE6" s="380"/>
      <c r="AF6" s="380"/>
      <c r="AG6" s="380"/>
      <c r="AH6" s="381"/>
      <c r="AI6" s="254" t="s">
        <v>0</v>
      </c>
      <c r="AJ6" s="254" t="s">
        <v>1</v>
      </c>
    </row>
    <row r="7" spans="1:36" ht="6" customHeight="1"/>
    <row r="8" spans="1:36">
      <c r="A8" s="144" t="s">
        <v>20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</row>
    <row r="9" spans="1:36" ht="6" customHeight="1">
      <c r="A9" s="145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</row>
    <row r="10" spans="1:36">
      <c r="A10" s="146" t="s">
        <v>21</v>
      </c>
      <c r="B10" s="143"/>
      <c r="C10" s="147">
        <f t="shared" ref="C10:I10" si="0">+SUM(C11:C19)</f>
        <v>17030565.286759995</v>
      </c>
      <c r="D10" s="147">
        <f t="shared" si="0"/>
        <v>10366156.377010005</v>
      </c>
      <c r="E10" s="147">
        <f t="shared" si="0"/>
        <v>10888271.06906319</v>
      </c>
      <c r="F10" s="147">
        <f t="shared" si="0"/>
        <v>878182.57453620003</v>
      </c>
      <c r="G10" s="147">
        <f t="shared" si="0"/>
        <v>0</v>
      </c>
      <c r="H10" s="147">
        <f t="shared" si="0"/>
        <v>5814505.591078599</v>
      </c>
      <c r="I10" s="147">
        <f t="shared" si="0"/>
        <v>1107544.9334810001</v>
      </c>
      <c r="J10" s="147">
        <f>+SUM(J11:J19)</f>
        <v>0</v>
      </c>
      <c r="K10" s="147">
        <f t="shared" ref="K10:Q10" si="1">+SUM(K11:K19)</f>
        <v>13738420.96675317</v>
      </c>
      <c r="L10" s="147">
        <f t="shared" si="1"/>
        <v>8512918.9507646505</v>
      </c>
      <c r="M10" s="147">
        <f t="shared" si="1"/>
        <v>895325.65640450001</v>
      </c>
      <c r="N10" s="147">
        <f t="shared" si="1"/>
        <v>8356123.2523405263</v>
      </c>
      <c r="O10" s="147">
        <f t="shared" si="1"/>
        <v>86447.16658372384</v>
      </c>
      <c r="P10" s="147">
        <f t="shared" si="1"/>
        <v>2490702.4502723408</v>
      </c>
      <c r="Q10" s="147">
        <f t="shared" si="1"/>
        <v>2316478.44244404</v>
      </c>
      <c r="R10" s="143"/>
      <c r="S10" s="147">
        <f t="shared" ref="S10:Y10" si="2">+SUM(S11:S19)</f>
        <v>96097240.027981177</v>
      </c>
      <c r="T10" s="147">
        <f t="shared" si="2"/>
        <v>57983340.193127863</v>
      </c>
      <c r="U10" s="147">
        <f t="shared" si="2"/>
        <v>63888276.887408271</v>
      </c>
      <c r="V10" s="147">
        <f t="shared" si="2"/>
        <v>5158569.1990936995</v>
      </c>
      <c r="W10" s="147">
        <f t="shared" si="2"/>
        <v>0</v>
      </c>
      <c r="X10" s="147">
        <f t="shared" si="2"/>
        <v>34142898.248999104</v>
      </c>
      <c r="Y10" s="147">
        <f t="shared" si="2"/>
        <v>6041278.8138036001</v>
      </c>
      <c r="Z10" s="147">
        <f>+SUM(Z11:Z19)</f>
        <v>0</v>
      </c>
      <c r="AA10" s="147">
        <f t="shared" ref="AA10:AG10" si="3">+SUM(AA11:AA19)</f>
        <v>81842460.234801009</v>
      </c>
      <c r="AB10" s="147">
        <f t="shared" si="3"/>
        <v>50472314.212505512</v>
      </c>
      <c r="AC10" s="147">
        <f t="shared" si="3"/>
        <v>6127332.9307224993</v>
      </c>
      <c r="AD10" s="147">
        <f t="shared" si="3"/>
        <v>46398183.044777282</v>
      </c>
      <c r="AE10" s="147">
        <f t="shared" si="3"/>
        <v>379211.9971200701</v>
      </c>
      <c r="AF10" s="147">
        <f t="shared" si="3"/>
        <v>14867404.385221416</v>
      </c>
      <c r="AG10" s="147">
        <f t="shared" si="3"/>
        <v>14408583.269805241</v>
      </c>
      <c r="AH10" s="143"/>
      <c r="AI10" s="147">
        <f>+SUM(AI11:AI19)</f>
        <v>82481642.717491955</v>
      </c>
      <c r="AJ10" s="147">
        <f>+SUM(AJ11:AJ19)</f>
        <v>477807093.4453668</v>
      </c>
    </row>
    <row r="11" spans="1:36">
      <c r="A11" s="148" t="s">
        <v>22</v>
      </c>
      <c r="B11" s="149"/>
      <c r="C11" s="150">
        <v>10447173.127693433</v>
      </c>
      <c r="D11" s="150">
        <v>6660185.034436997</v>
      </c>
      <c r="E11" s="150">
        <v>8048538.3766495017</v>
      </c>
      <c r="F11" s="150">
        <v>753371.16891100002</v>
      </c>
      <c r="G11" s="150">
        <v>0</v>
      </c>
      <c r="H11" s="150">
        <v>4530714.3517129999</v>
      </c>
      <c r="I11" s="150">
        <v>888433.20004100015</v>
      </c>
      <c r="J11" s="150">
        <v>0</v>
      </c>
      <c r="K11" s="150">
        <v>7128167.8463125024</v>
      </c>
      <c r="L11" s="150">
        <v>7150033.0403480027</v>
      </c>
      <c r="M11" s="150">
        <v>416514.23309499997</v>
      </c>
      <c r="N11" s="150">
        <v>5576387.0979590006</v>
      </c>
      <c r="O11" s="150">
        <v>0</v>
      </c>
      <c r="P11" s="150">
        <v>1960687.2862045001</v>
      </c>
      <c r="Q11" s="150">
        <v>1670117.6199545001</v>
      </c>
      <c r="R11" s="149"/>
      <c r="S11" s="150">
        <v>60754715.694658741</v>
      </c>
      <c r="T11" s="150">
        <v>38997584.338889986</v>
      </c>
      <c r="U11" s="150">
        <v>47740380.384257011</v>
      </c>
      <c r="V11" s="150">
        <v>4460732.8029109994</v>
      </c>
      <c r="W11" s="150">
        <v>0</v>
      </c>
      <c r="X11" s="150">
        <v>26670084.213778004</v>
      </c>
      <c r="Y11" s="150">
        <v>5227015.0766390003</v>
      </c>
      <c r="Z11" s="150">
        <v>0</v>
      </c>
      <c r="AA11" s="150">
        <v>41806192.493914507</v>
      </c>
      <c r="AB11" s="150">
        <v>42273568.659437507</v>
      </c>
      <c r="AC11" s="150">
        <v>2493454.482475</v>
      </c>
      <c r="AD11" s="150">
        <v>32008726.324933503</v>
      </c>
      <c r="AE11" s="150">
        <v>0</v>
      </c>
      <c r="AF11" s="150">
        <v>11664484.835027</v>
      </c>
      <c r="AG11" s="150">
        <v>9969443.2615960017</v>
      </c>
      <c r="AH11" s="143"/>
      <c r="AI11" s="150">
        <f>+SUM(C11:Q11)</f>
        <v>55230322.383318439</v>
      </c>
      <c r="AJ11" s="150">
        <f>+SUM(S11:AG11)</f>
        <v>324066382.56851727</v>
      </c>
    </row>
    <row r="12" spans="1:36">
      <c r="A12" s="148" t="s">
        <v>23</v>
      </c>
      <c r="B12" s="149"/>
      <c r="C12" s="150">
        <v>1632424.5332999998</v>
      </c>
      <c r="D12" s="150">
        <v>930917.74755399977</v>
      </c>
      <c r="E12" s="150">
        <v>431731.41906524997</v>
      </c>
      <c r="F12" s="150">
        <v>36095.693402999997</v>
      </c>
      <c r="G12" s="150">
        <v>0</v>
      </c>
      <c r="H12" s="150">
        <v>50275.905899999983</v>
      </c>
      <c r="I12" s="150">
        <v>116061.25679999997</v>
      </c>
      <c r="J12" s="150">
        <v>0</v>
      </c>
      <c r="K12" s="150">
        <v>2951270.3360977499</v>
      </c>
      <c r="L12" s="150">
        <v>405024.22</v>
      </c>
      <c r="M12" s="150">
        <v>462160</v>
      </c>
      <c r="N12" s="150">
        <v>811618.5</v>
      </c>
      <c r="O12" s="150">
        <v>0</v>
      </c>
      <c r="P12" s="150">
        <v>79138.997391500016</v>
      </c>
      <c r="Q12" s="150">
        <v>375410.26998749992</v>
      </c>
      <c r="R12" s="149"/>
      <c r="S12" s="150">
        <v>6891213.5793499984</v>
      </c>
      <c r="T12" s="150">
        <v>2947253.25119974</v>
      </c>
      <c r="U12" s="150">
        <v>2750351.5005387501</v>
      </c>
      <c r="V12" s="150">
        <v>177440.95496050001</v>
      </c>
      <c r="W12" s="150">
        <v>0</v>
      </c>
      <c r="X12" s="150">
        <v>566607.54689999972</v>
      </c>
      <c r="Y12" s="150">
        <v>216084.25094999996</v>
      </c>
      <c r="Z12" s="150">
        <v>0</v>
      </c>
      <c r="AA12" s="150">
        <v>18818463.084126249</v>
      </c>
      <c r="AB12" s="150">
        <v>2534091.17</v>
      </c>
      <c r="AC12" s="150">
        <v>3534533</v>
      </c>
      <c r="AD12" s="150">
        <v>2879190.6</v>
      </c>
      <c r="AE12" s="150">
        <v>0</v>
      </c>
      <c r="AF12" s="150">
        <v>440555.55085750006</v>
      </c>
      <c r="AG12" s="150">
        <v>2776823.8453499996</v>
      </c>
      <c r="AH12" s="143"/>
      <c r="AI12" s="150">
        <f t="shared" ref="AI12:AI19" si="4">+SUM(C12:Q12)</f>
        <v>8282128.8794989996</v>
      </c>
      <c r="AJ12" s="150">
        <f t="shared" ref="AJ12:AJ19" si="5">+SUM(S12:AG12)</f>
        <v>44532608.33423274</v>
      </c>
    </row>
    <row r="13" spans="1:36">
      <c r="A13" s="148" t="s">
        <v>24</v>
      </c>
      <c r="B13" s="149"/>
      <c r="C13" s="150">
        <v>1380058.3856705623</v>
      </c>
      <c r="D13" s="150">
        <v>934548.11601900647</v>
      </c>
      <c r="E13" s="150">
        <v>1093709.1149119418</v>
      </c>
      <c r="F13" s="150">
        <v>86270.547492200029</v>
      </c>
      <c r="G13" s="150">
        <v>0</v>
      </c>
      <c r="H13" s="150">
        <v>602917.34837659996</v>
      </c>
      <c r="I13" s="150">
        <v>103050.47663999999</v>
      </c>
      <c r="J13" s="150">
        <v>0</v>
      </c>
      <c r="K13" s="150">
        <v>1235489.8256429199</v>
      </c>
      <c r="L13" s="150">
        <v>957861.69041664724</v>
      </c>
      <c r="M13" s="150">
        <v>16651.423309499998</v>
      </c>
      <c r="N13" s="150">
        <v>792080.75786902546</v>
      </c>
      <c r="O13" s="150">
        <v>0</v>
      </c>
      <c r="P13" s="150">
        <v>300344.00193412497</v>
      </c>
      <c r="Q13" s="150">
        <v>270950.55250203999</v>
      </c>
      <c r="R13" s="149"/>
      <c r="S13" s="150">
        <v>8033909.0133964391</v>
      </c>
      <c r="T13" s="150">
        <v>5456779.417038139</v>
      </c>
      <c r="U13" s="150">
        <v>6482638.6584518403</v>
      </c>
      <c r="V13" s="150">
        <v>505724.45284220017</v>
      </c>
      <c r="W13" s="150">
        <v>0</v>
      </c>
      <c r="X13" s="150">
        <v>3581970.9477871</v>
      </c>
      <c r="Y13" s="150">
        <v>598179.48621460004</v>
      </c>
      <c r="Z13" s="150">
        <v>0</v>
      </c>
      <c r="AA13" s="150">
        <v>7230183.9045602661</v>
      </c>
      <c r="AB13" s="150">
        <v>5664654.3830680056</v>
      </c>
      <c r="AC13" s="150">
        <v>99345.448247499982</v>
      </c>
      <c r="AD13" s="150">
        <v>4532528.9352107802</v>
      </c>
      <c r="AE13" s="150">
        <v>0</v>
      </c>
      <c r="AF13" s="150">
        <v>1769199.6404047501</v>
      </c>
      <c r="AG13" s="150">
        <v>1662316.1628592401</v>
      </c>
      <c r="AH13" s="143"/>
      <c r="AI13" s="150">
        <f t="shared" si="4"/>
        <v>7773932.2407845687</v>
      </c>
      <c r="AJ13" s="150">
        <f t="shared" si="5"/>
        <v>45617430.450080857</v>
      </c>
    </row>
    <row r="14" spans="1:36">
      <c r="A14" s="148" t="s">
        <v>25</v>
      </c>
      <c r="B14" s="149"/>
      <c r="C14" s="150">
        <v>21434.396796000001</v>
      </c>
      <c r="D14" s="150">
        <v>0</v>
      </c>
      <c r="E14" s="150">
        <v>13043.384536499998</v>
      </c>
      <c r="F14" s="150">
        <v>2445.1647300000004</v>
      </c>
      <c r="G14" s="150">
        <v>0</v>
      </c>
      <c r="H14" s="150">
        <v>2891.4229889999997</v>
      </c>
      <c r="I14" s="150">
        <v>0</v>
      </c>
      <c r="J14" s="150">
        <v>0</v>
      </c>
      <c r="K14" s="150">
        <v>0</v>
      </c>
      <c r="L14" s="150">
        <v>0</v>
      </c>
      <c r="M14" s="150">
        <v>0</v>
      </c>
      <c r="N14" s="150">
        <v>0</v>
      </c>
      <c r="O14" s="150">
        <v>0</v>
      </c>
      <c r="P14" s="150">
        <v>521.68626449999999</v>
      </c>
      <c r="Q14" s="150">
        <v>0</v>
      </c>
      <c r="R14" s="149"/>
      <c r="S14" s="150">
        <v>128606.38077600001</v>
      </c>
      <c r="T14" s="150">
        <v>0</v>
      </c>
      <c r="U14" s="150">
        <v>78260.307218999995</v>
      </c>
      <c r="V14" s="150">
        <v>14670.988380000003</v>
      </c>
      <c r="W14" s="150">
        <v>0</v>
      </c>
      <c r="X14" s="150">
        <v>17348.537933999996</v>
      </c>
      <c r="Y14" s="150">
        <v>0</v>
      </c>
      <c r="Z14" s="150">
        <v>0</v>
      </c>
      <c r="AA14" s="150">
        <v>0</v>
      </c>
      <c r="AB14" s="150">
        <v>0</v>
      </c>
      <c r="AC14" s="150">
        <v>0</v>
      </c>
      <c r="AD14" s="150">
        <v>0</v>
      </c>
      <c r="AE14" s="150">
        <v>0</v>
      </c>
      <c r="AF14" s="150">
        <v>3130.1175870000002</v>
      </c>
      <c r="AG14" s="150">
        <v>0</v>
      </c>
      <c r="AH14" s="143"/>
      <c r="AI14" s="150">
        <f t="shared" si="4"/>
        <v>40336.055316000005</v>
      </c>
      <c r="AJ14" s="150">
        <f t="shared" si="5"/>
        <v>242016.33189599996</v>
      </c>
    </row>
    <row r="15" spans="1:36">
      <c r="A15" s="148" t="s">
        <v>26</v>
      </c>
      <c r="B15" s="149"/>
      <c r="C15" s="150">
        <v>3511434.62</v>
      </c>
      <c r="D15" s="150">
        <v>1826234.9280000003</v>
      </c>
      <c r="E15" s="150">
        <v>1285428.95</v>
      </c>
      <c r="F15" s="150">
        <v>0</v>
      </c>
      <c r="G15" s="150">
        <v>0</v>
      </c>
      <c r="H15" s="150">
        <v>624489.6</v>
      </c>
      <c r="I15" s="150">
        <v>0</v>
      </c>
      <c r="J15" s="150">
        <v>0</v>
      </c>
      <c r="K15" s="150">
        <v>2210917</v>
      </c>
      <c r="L15" s="150">
        <v>0</v>
      </c>
      <c r="M15" s="150">
        <v>0</v>
      </c>
      <c r="N15" s="150">
        <v>1129810.5</v>
      </c>
      <c r="O15" s="150">
        <v>0</v>
      </c>
      <c r="P15" s="150">
        <v>0</v>
      </c>
      <c r="Q15" s="150">
        <v>0</v>
      </c>
      <c r="R15" s="149"/>
      <c r="S15" s="150">
        <v>20041882.919999998</v>
      </c>
      <c r="T15" s="150">
        <v>10496099.879999999</v>
      </c>
      <c r="U15" s="150">
        <v>6741727.0935416669</v>
      </c>
      <c r="V15" s="150">
        <v>0</v>
      </c>
      <c r="W15" s="150">
        <v>0</v>
      </c>
      <c r="X15" s="150">
        <v>3287585.23</v>
      </c>
      <c r="Y15" s="150">
        <v>0</v>
      </c>
      <c r="Z15" s="150">
        <v>0</v>
      </c>
      <c r="AA15" s="150">
        <v>12476577</v>
      </c>
      <c r="AB15" s="150">
        <v>0</v>
      </c>
      <c r="AC15" s="150">
        <v>0</v>
      </c>
      <c r="AD15" s="150">
        <v>6696350.6150000002</v>
      </c>
      <c r="AE15" s="150">
        <v>0</v>
      </c>
      <c r="AF15" s="150">
        <v>0</v>
      </c>
      <c r="AG15" s="150">
        <v>0</v>
      </c>
      <c r="AH15" s="143"/>
      <c r="AI15" s="150">
        <f t="shared" si="4"/>
        <v>10588315.598000001</v>
      </c>
      <c r="AJ15" s="150">
        <f t="shared" si="5"/>
        <v>59740222.738541663</v>
      </c>
    </row>
    <row r="16" spans="1:36">
      <c r="A16" s="148" t="s">
        <v>27</v>
      </c>
      <c r="B16" s="149"/>
      <c r="C16" s="150">
        <v>0</v>
      </c>
      <c r="D16" s="150">
        <v>0</v>
      </c>
      <c r="E16" s="150">
        <v>0</v>
      </c>
      <c r="F16" s="150">
        <v>0</v>
      </c>
      <c r="G16" s="150">
        <v>0</v>
      </c>
      <c r="H16" s="150">
        <v>0</v>
      </c>
      <c r="I16" s="150">
        <v>0</v>
      </c>
      <c r="J16" s="150">
        <v>0</v>
      </c>
      <c r="K16" s="150">
        <v>0</v>
      </c>
      <c r="L16" s="150">
        <v>0</v>
      </c>
      <c r="M16" s="150">
        <v>0</v>
      </c>
      <c r="N16" s="150">
        <v>44486.446512499999</v>
      </c>
      <c r="O16" s="150">
        <v>86447.16658372384</v>
      </c>
      <c r="P16" s="150">
        <v>148558.07847771578</v>
      </c>
      <c r="Q16" s="150">
        <v>0</v>
      </c>
      <c r="R16" s="149"/>
      <c r="S16" s="150">
        <v>0</v>
      </c>
      <c r="T16" s="150">
        <v>0</v>
      </c>
      <c r="U16" s="150">
        <v>0</v>
      </c>
      <c r="V16" s="150">
        <v>0</v>
      </c>
      <c r="W16" s="150">
        <v>0</v>
      </c>
      <c r="X16" s="150">
        <v>0</v>
      </c>
      <c r="Y16" s="150">
        <v>0</v>
      </c>
      <c r="Z16" s="150">
        <v>0</v>
      </c>
      <c r="AA16" s="150">
        <v>0</v>
      </c>
      <c r="AB16" s="150">
        <v>0</v>
      </c>
      <c r="AC16" s="150">
        <v>0</v>
      </c>
      <c r="AD16" s="150">
        <v>270946.86963299999</v>
      </c>
      <c r="AE16" s="150">
        <v>379211.9971200701</v>
      </c>
      <c r="AF16" s="150">
        <v>981319.84134516632</v>
      </c>
      <c r="AG16" s="150">
        <v>0</v>
      </c>
      <c r="AH16" s="143"/>
      <c r="AI16" s="150">
        <f t="shared" si="4"/>
        <v>279491.69157393964</v>
      </c>
      <c r="AJ16" s="150">
        <f t="shared" si="5"/>
        <v>1631478.7080982365</v>
      </c>
    </row>
    <row r="17" spans="1:36">
      <c r="A17" s="148" t="s">
        <v>28</v>
      </c>
      <c r="B17" s="149"/>
      <c r="C17" s="150">
        <v>38040.223299999998</v>
      </c>
      <c r="D17" s="150">
        <v>14270.550999999998</v>
      </c>
      <c r="E17" s="150">
        <v>15819.823899999999</v>
      </c>
      <c r="F17" s="150">
        <v>0</v>
      </c>
      <c r="G17" s="150">
        <v>0</v>
      </c>
      <c r="H17" s="150">
        <v>3216.9621000000002</v>
      </c>
      <c r="I17" s="150">
        <v>0</v>
      </c>
      <c r="J17" s="150">
        <v>0</v>
      </c>
      <c r="K17" s="150">
        <v>163075.95869999999</v>
      </c>
      <c r="L17" s="150">
        <v>0</v>
      </c>
      <c r="M17" s="150">
        <v>0</v>
      </c>
      <c r="N17" s="150">
        <v>1739.95</v>
      </c>
      <c r="O17" s="150">
        <v>0</v>
      </c>
      <c r="P17" s="150">
        <v>1452.4</v>
      </c>
      <c r="Q17" s="150">
        <v>0</v>
      </c>
      <c r="R17" s="149"/>
      <c r="S17" s="150">
        <v>246912.43979999999</v>
      </c>
      <c r="T17" s="150">
        <v>85623.305999999982</v>
      </c>
      <c r="U17" s="150">
        <v>94918.943400000004</v>
      </c>
      <c r="V17" s="150">
        <v>0</v>
      </c>
      <c r="W17" s="150">
        <v>0</v>
      </c>
      <c r="X17" s="150">
        <v>19301.7726</v>
      </c>
      <c r="Y17" s="150">
        <v>0</v>
      </c>
      <c r="Z17" s="150">
        <v>0</v>
      </c>
      <c r="AA17" s="150">
        <v>978455.75219999987</v>
      </c>
      <c r="AB17" s="150">
        <v>0</v>
      </c>
      <c r="AC17" s="150">
        <v>0</v>
      </c>
      <c r="AD17" s="150">
        <v>10439.700000000001</v>
      </c>
      <c r="AE17" s="150">
        <v>0</v>
      </c>
      <c r="AF17" s="150">
        <v>8714.4</v>
      </c>
      <c r="AG17" s="150">
        <v>0</v>
      </c>
      <c r="AH17" s="143"/>
      <c r="AI17" s="150">
        <f t="shared" si="4"/>
        <v>237615.86899999998</v>
      </c>
      <c r="AJ17" s="150">
        <f t="shared" si="5"/>
        <v>1444366.3139999998</v>
      </c>
    </row>
    <row r="18" spans="1:36">
      <c r="A18" s="148" t="s">
        <v>29</v>
      </c>
      <c r="B18" s="149"/>
      <c r="C18" s="150">
        <v>0</v>
      </c>
      <c r="D18" s="150">
        <v>0</v>
      </c>
      <c r="E18" s="150">
        <v>0</v>
      </c>
      <c r="F18" s="150">
        <v>0</v>
      </c>
      <c r="G18" s="150">
        <v>0</v>
      </c>
      <c r="H18" s="150">
        <v>0</v>
      </c>
      <c r="I18" s="150">
        <v>0</v>
      </c>
      <c r="J18" s="150">
        <v>0</v>
      </c>
      <c r="K18" s="150">
        <v>0</v>
      </c>
      <c r="L18" s="150">
        <v>0</v>
      </c>
      <c r="M18" s="150">
        <v>0</v>
      </c>
      <c r="N18" s="150">
        <v>0</v>
      </c>
      <c r="O18" s="150">
        <v>0</v>
      </c>
      <c r="P18" s="150">
        <v>0</v>
      </c>
      <c r="Q18" s="150">
        <v>0</v>
      </c>
      <c r="R18" s="149"/>
      <c r="S18" s="150">
        <v>0</v>
      </c>
      <c r="T18" s="150">
        <v>0</v>
      </c>
      <c r="U18" s="150">
        <v>0</v>
      </c>
      <c r="V18" s="150">
        <v>0</v>
      </c>
      <c r="W18" s="150">
        <v>0</v>
      </c>
      <c r="X18" s="150">
        <v>0</v>
      </c>
      <c r="Y18" s="150">
        <v>0</v>
      </c>
      <c r="Z18" s="150">
        <v>0</v>
      </c>
      <c r="AA18" s="150">
        <v>0</v>
      </c>
      <c r="AB18" s="150">
        <v>0</v>
      </c>
      <c r="AC18" s="150">
        <v>0</v>
      </c>
      <c r="AD18" s="150">
        <v>0</v>
      </c>
      <c r="AE18" s="150">
        <v>0</v>
      </c>
      <c r="AF18" s="150">
        <v>0</v>
      </c>
      <c r="AG18" s="150">
        <v>0</v>
      </c>
      <c r="AH18" s="143"/>
      <c r="AI18" s="150">
        <f t="shared" si="4"/>
        <v>0</v>
      </c>
      <c r="AJ18" s="150">
        <f t="shared" si="5"/>
        <v>0</v>
      </c>
    </row>
    <row r="19" spans="1:36">
      <c r="A19" s="151" t="s">
        <v>30</v>
      </c>
      <c r="B19" s="149"/>
      <c r="C19" s="150">
        <v>0</v>
      </c>
      <c r="D19" s="150">
        <v>0</v>
      </c>
      <c r="E19" s="150">
        <v>0</v>
      </c>
      <c r="F19" s="150">
        <v>0</v>
      </c>
      <c r="G19" s="150">
        <v>0</v>
      </c>
      <c r="H19" s="150">
        <v>0</v>
      </c>
      <c r="I19" s="150">
        <v>0</v>
      </c>
      <c r="J19" s="150">
        <v>0</v>
      </c>
      <c r="K19" s="150">
        <v>49500</v>
      </c>
      <c r="L19" s="150">
        <v>0</v>
      </c>
      <c r="M19" s="150">
        <v>0</v>
      </c>
      <c r="N19" s="150">
        <v>0</v>
      </c>
      <c r="O19" s="150">
        <v>0</v>
      </c>
      <c r="P19" s="150">
        <v>0</v>
      </c>
      <c r="Q19" s="150">
        <v>0</v>
      </c>
      <c r="R19" s="149"/>
      <c r="S19" s="150">
        <v>0</v>
      </c>
      <c r="T19" s="150">
        <v>0</v>
      </c>
      <c r="U19" s="150">
        <v>0</v>
      </c>
      <c r="V19" s="150">
        <v>0</v>
      </c>
      <c r="W19" s="150">
        <v>0</v>
      </c>
      <c r="X19" s="150">
        <v>0</v>
      </c>
      <c r="Y19" s="150">
        <v>0</v>
      </c>
      <c r="Z19" s="150">
        <v>0</v>
      </c>
      <c r="AA19" s="150">
        <v>532588</v>
      </c>
      <c r="AB19" s="150">
        <v>0</v>
      </c>
      <c r="AC19" s="150">
        <v>0</v>
      </c>
      <c r="AD19" s="150">
        <v>0</v>
      </c>
      <c r="AE19" s="150">
        <v>0</v>
      </c>
      <c r="AF19" s="150">
        <v>0</v>
      </c>
      <c r="AG19" s="150">
        <v>0</v>
      </c>
      <c r="AH19" s="143"/>
      <c r="AI19" s="150">
        <f t="shared" si="4"/>
        <v>49500</v>
      </c>
      <c r="AJ19" s="150">
        <f t="shared" si="5"/>
        <v>532588</v>
      </c>
    </row>
    <row r="20" spans="1:36">
      <c r="A20" s="152" t="s">
        <v>31</v>
      </c>
      <c r="B20" s="143"/>
      <c r="C20" s="153">
        <f t="shared" ref="C20:Q20" si="6">+SUM(C21:C29)</f>
        <v>0</v>
      </c>
      <c r="D20" s="153">
        <f t="shared" si="6"/>
        <v>0</v>
      </c>
      <c r="E20" s="153">
        <f t="shared" si="6"/>
        <v>0</v>
      </c>
      <c r="F20" s="153">
        <f t="shared" si="6"/>
        <v>0</v>
      </c>
      <c r="G20" s="153">
        <f t="shared" si="6"/>
        <v>0</v>
      </c>
      <c r="H20" s="153">
        <f t="shared" si="6"/>
        <v>0</v>
      </c>
      <c r="I20" s="153">
        <f t="shared" si="6"/>
        <v>0</v>
      </c>
      <c r="J20" s="153">
        <f t="shared" si="6"/>
        <v>0</v>
      </c>
      <c r="K20" s="153">
        <f t="shared" si="6"/>
        <v>0</v>
      </c>
      <c r="L20" s="153">
        <f t="shared" si="6"/>
        <v>0</v>
      </c>
      <c r="M20" s="153">
        <f t="shared" si="6"/>
        <v>0</v>
      </c>
      <c r="N20" s="153">
        <f t="shared" si="6"/>
        <v>0</v>
      </c>
      <c r="O20" s="153">
        <f t="shared" si="6"/>
        <v>0</v>
      </c>
      <c r="P20" s="153">
        <f t="shared" si="6"/>
        <v>0</v>
      </c>
      <c r="Q20" s="153">
        <f t="shared" si="6"/>
        <v>0</v>
      </c>
      <c r="R20" s="143"/>
      <c r="S20" s="153">
        <f t="shared" ref="S20:Y20" si="7">+SUM(S21:S29)</f>
        <v>0</v>
      </c>
      <c r="T20" s="153">
        <f t="shared" si="7"/>
        <v>0</v>
      </c>
      <c r="U20" s="153">
        <f t="shared" si="7"/>
        <v>0</v>
      </c>
      <c r="V20" s="153">
        <f t="shared" si="7"/>
        <v>0</v>
      </c>
      <c r="W20" s="153">
        <f t="shared" si="7"/>
        <v>0</v>
      </c>
      <c r="X20" s="153">
        <f t="shared" si="7"/>
        <v>0</v>
      </c>
      <c r="Y20" s="153">
        <f t="shared" si="7"/>
        <v>0</v>
      </c>
      <c r="Z20" s="153">
        <f>+SUM(Z21:Z29)</f>
        <v>0</v>
      </c>
      <c r="AA20" s="153">
        <f t="shared" ref="AA20:AG20" si="8">+SUM(AA21:AA29)</f>
        <v>0</v>
      </c>
      <c r="AB20" s="153">
        <f t="shared" si="8"/>
        <v>0</v>
      </c>
      <c r="AC20" s="153">
        <f t="shared" si="8"/>
        <v>0</v>
      </c>
      <c r="AD20" s="153">
        <f t="shared" si="8"/>
        <v>0</v>
      </c>
      <c r="AE20" s="153">
        <f t="shared" si="8"/>
        <v>0</v>
      </c>
      <c r="AF20" s="153">
        <f t="shared" si="8"/>
        <v>0</v>
      </c>
      <c r="AG20" s="153">
        <f t="shared" si="8"/>
        <v>0</v>
      </c>
      <c r="AH20" s="143"/>
      <c r="AI20" s="153">
        <f>+SUM(AI21:AI29)</f>
        <v>0</v>
      </c>
      <c r="AJ20" s="153">
        <f>+SUM(AJ21:AJ29)</f>
        <v>0</v>
      </c>
    </row>
    <row r="21" spans="1:36">
      <c r="A21" s="154" t="s">
        <v>32</v>
      </c>
      <c r="B21" s="149"/>
      <c r="C21" s="150">
        <v>0</v>
      </c>
      <c r="D21" s="150">
        <v>0</v>
      </c>
      <c r="E21" s="150">
        <v>0</v>
      </c>
      <c r="F21" s="150">
        <v>0</v>
      </c>
      <c r="G21" s="150">
        <v>0</v>
      </c>
      <c r="H21" s="150">
        <v>0</v>
      </c>
      <c r="I21" s="150">
        <v>0</v>
      </c>
      <c r="J21" s="150">
        <v>0</v>
      </c>
      <c r="K21" s="150">
        <v>0</v>
      </c>
      <c r="L21" s="150">
        <v>0</v>
      </c>
      <c r="M21" s="150">
        <v>0</v>
      </c>
      <c r="N21" s="150">
        <v>0</v>
      </c>
      <c r="O21" s="150">
        <v>0</v>
      </c>
      <c r="P21" s="150">
        <v>0</v>
      </c>
      <c r="Q21" s="150">
        <v>0</v>
      </c>
      <c r="R21" s="149"/>
      <c r="S21" s="150">
        <v>0</v>
      </c>
      <c r="T21" s="150">
        <v>0</v>
      </c>
      <c r="U21" s="150">
        <v>0</v>
      </c>
      <c r="V21" s="150">
        <v>0</v>
      </c>
      <c r="W21" s="150">
        <v>0</v>
      </c>
      <c r="X21" s="150">
        <v>0</v>
      </c>
      <c r="Y21" s="150">
        <v>0</v>
      </c>
      <c r="Z21" s="150">
        <v>0</v>
      </c>
      <c r="AA21" s="150">
        <v>0</v>
      </c>
      <c r="AB21" s="150">
        <v>0</v>
      </c>
      <c r="AC21" s="150">
        <v>0</v>
      </c>
      <c r="AD21" s="150">
        <v>0</v>
      </c>
      <c r="AE21" s="150">
        <v>0</v>
      </c>
      <c r="AF21" s="150">
        <v>0</v>
      </c>
      <c r="AG21" s="150">
        <v>0</v>
      </c>
      <c r="AH21" s="143"/>
      <c r="AI21" s="150">
        <f t="shared" ref="AI21:AJ29" si="9">+SUM(R21:AF21)</f>
        <v>0</v>
      </c>
      <c r="AJ21" s="150">
        <f t="shared" si="9"/>
        <v>0</v>
      </c>
    </row>
    <row r="22" spans="1:36">
      <c r="A22" s="154" t="s">
        <v>33</v>
      </c>
      <c r="B22" s="149"/>
      <c r="C22" s="150">
        <v>0</v>
      </c>
      <c r="D22" s="150">
        <v>0</v>
      </c>
      <c r="E22" s="150">
        <v>0</v>
      </c>
      <c r="F22" s="150">
        <v>0</v>
      </c>
      <c r="G22" s="150">
        <v>0</v>
      </c>
      <c r="H22" s="150">
        <v>0</v>
      </c>
      <c r="I22" s="150">
        <v>0</v>
      </c>
      <c r="J22" s="150">
        <v>0</v>
      </c>
      <c r="K22" s="150">
        <v>0</v>
      </c>
      <c r="L22" s="150">
        <v>0</v>
      </c>
      <c r="M22" s="150">
        <v>0</v>
      </c>
      <c r="N22" s="150">
        <v>0</v>
      </c>
      <c r="O22" s="150">
        <v>0</v>
      </c>
      <c r="P22" s="150">
        <v>0</v>
      </c>
      <c r="Q22" s="150">
        <v>0</v>
      </c>
      <c r="R22" s="149"/>
      <c r="S22" s="150">
        <v>0</v>
      </c>
      <c r="T22" s="150">
        <v>0</v>
      </c>
      <c r="U22" s="150">
        <v>0</v>
      </c>
      <c r="V22" s="150">
        <v>0</v>
      </c>
      <c r="W22" s="150">
        <v>0</v>
      </c>
      <c r="X22" s="150">
        <v>0</v>
      </c>
      <c r="Y22" s="150">
        <v>0</v>
      </c>
      <c r="Z22" s="150">
        <v>0</v>
      </c>
      <c r="AA22" s="150">
        <v>0</v>
      </c>
      <c r="AB22" s="150">
        <v>0</v>
      </c>
      <c r="AC22" s="150">
        <v>0</v>
      </c>
      <c r="AD22" s="150">
        <v>0</v>
      </c>
      <c r="AE22" s="150">
        <v>0</v>
      </c>
      <c r="AF22" s="150">
        <v>0</v>
      </c>
      <c r="AG22" s="150">
        <v>0</v>
      </c>
      <c r="AH22" s="143"/>
      <c r="AI22" s="150">
        <f t="shared" si="9"/>
        <v>0</v>
      </c>
      <c r="AJ22" s="150">
        <f t="shared" si="9"/>
        <v>0</v>
      </c>
    </row>
    <row r="23" spans="1:36">
      <c r="A23" s="154" t="s">
        <v>34</v>
      </c>
      <c r="B23" s="149"/>
      <c r="C23" s="150">
        <v>0</v>
      </c>
      <c r="D23" s="150">
        <v>0</v>
      </c>
      <c r="E23" s="150">
        <v>0</v>
      </c>
      <c r="F23" s="150">
        <v>0</v>
      </c>
      <c r="G23" s="150">
        <v>0</v>
      </c>
      <c r="H23" s="150">
        <v>0</v>
      </c>
      <c r="I23" s="150">
        <v>0</v>
      </c>
      <c r="J23" s="150">
        <v>0</v>
      </c>
      <c r="K23" s="150">
        <v>0</v>
      </c>
      <c r="L23" s="150">
        <v>0</v>
      </c>
      <c r="M23" s="150">
        <v>0</v>
      </c>
      <c r="N23" s="150">
        <v>0</v>
      </c>
      <c r="O23" s="150">
        <v>0</v>
      </c>
      <c r="P23" s="150">
        <v>0</v>
      </c>
      <c r="Q23" s="150">
        <v>0</v>
      </c>
      <c r="R23" s="149"/>
      <c r="S23" s="150">
        <v>0</v>
      </c>
      <c r="T23" s="150">
        <v>0</v>
      </c>
      <c r="U23" s="150">
        <v>0</v>
      </c>
      <c r="V23" s="150">
        <v>0</v>
      </c>
      <c r="W23" s="150">
        <v>0</v>
      </c>
      <c r="X23" s="150">
        <v>0</v>
      </c>
      <c r="Y23" s="150">
        <v>0</v>
      </c>
      <c r="Z23" s="150">
        <v>0</v>
      </c>
      <c r="AA23" s="150">
        <v>0</v>
      </c>
      <c r="AB23" s="150">
        <v>0</v>
      </c>
      <c r="AC23" s="150">
        <v>0</v>
      </c>
      <c r="AD23" s="150">
        <v>0</v>
      </c>
      <c r="AE23" s="150">
        <v>0</v>
      </c>
      <c r="AF23" s="150">
        <v>0</v>
      </c>
      <c r="AG23" s="150">
        <v>0</v>
      </c>
      <c r="AH23" s="143"/>
      <c r="AI23" s="150">
        <f t="shared" si="9"/>
        <v>0</v>
      </c>
      <c r="AJ23" s="150">
        <f t="shared" si="9"/>
        <v>0</v>
      </c>
    </row>
    <row r="24" spans="1:36">
      <c r="A24" s="154" t="s">
        <v>35</v>
      </c>
      <c r="B24" s="149"/>
      <c r="C24" s="150">
        <v>0</v>
      </c>
      <c r="D24" s="150">
        <v>0</v>
      </c>
      <c r="E24" s="150">
        <v>0</v>
      </c>
      <c r="F24" s="150">
        <v>0</v>
      </c>
      <c r="G24" s="150">
        <v>0</v>
      </c>
      <c r="H24" s="150">
        <v>0</v>
      </c>
      <c r="I24" s="150">
        <v>0</v>
      </c>
      <c r="J24" s="150">
        <v>0</v>
      </c>
      <c r="K24" s="150">
        <v>0</v>
      </c>
      <c r="L24" s="150">
        <v>0</v>
      </c>
      <c r="M24" s="150">
        <v>0</v>
      </c>
      <c r="N24" s="150">
        <v>0</v>
      </c>
      <c r="O24" s="150">
        <v>0</v>
      </c>
      <c r="P24" s="150">
        <v>0</v>
      </c>
      <c r="Q24" s="150">
        <v>0</v>
      </c>
      <c r="R24" s="149"/>
      <c r="S24" s="150">
        <v>0</v>
      </c>
      <c r="T24" s="150">
        <v>0</v>
      </c>
      <c r="U24" s="150">
        <v>0</v>
      </c>
      <c r="V24" s="150">
        <v>0</v>
      </c>
      <c r="W24" s="150">
        <v>0</v>
      </c>
      <c r="X24" s="150">
        <v>0</v>
      </c>
      <c r="Y24" s="150">
        <v>0</v>
      </c>
      <c r="Z24" s="150">
        <v>0</v>
      </c>
      <c r="AA24" s="150">
        <v>0</v>
      </c>
      <c r="AB24" s="150">
        <v>0</v>
      </c>
      <c r="AC24" s="150">
        <v>0</v>
      </c>
      <c r="AD24" s="150">
        <v>0</v>
      </c>
      <c r="AE24" s="150">
        <v>0</v>
      </c>
      <c r="AF24" s="150">
        <v>0</v>
      </c>
      <c r="AG24" s="150">
        <v>0</v>
      </c>
      <c r="AH24" s="143"/>
      <c r="AI24" s="150">
        <f t="shared" si="9"/>
        <v>0</v>
      </c>
      <c r="AJ24" s="150">
        <f t="shared" si="9"/>
        <v>0</v>
      </c>
    </row>
    <row r="25" spans="1:36">
      <c r="A25" s="154" t="s">
        <v>36</v>
      </c>
      <c r="B25" s="149"/>
      <c r="C25" s="150">
        <v>0</v>
      </c>
      <c r="D25" s="150">
        <v>0</v>
      </c>
      <c r="E25" s="150">
        <v>0</v>
      </c>
      <c r="F25" s="150">
        <v>0</v>
      </c>
      <c r="G25" s="150">
        <v>0</v>
      </c>
      <c r="H25" s="150">
        <v>0</v>
      </c>
      <c r="I25" s="150">
        <v>0</v>
      </c>
      <c r="J25" s="150">
        <v>0</v>
      </c>
      <c r="K25" s="150">
        <v>0</v>
      </c>
      <c r="L25" s="150">
        <v>0</v>
      </c>
      <c r="M25" s="150">
        <v>0</v>
      </c>
      <c r="N25" s="150">
        <v>0</v>
      </c>
      <c r="O25" s="150">
        <v>0</v>
      </c>
      <c r="P25" s="150">
        <v>0</v>
      </c>
      <c r="Q25" s="150">
        <v>0</v>
      </c>
      <c r="R25" s="149"/>
      <c r="S25" s="150">
        <v>0</v>
      </c>
      <c r="T25" s="150">
        <v>0</v>
      </c>
      <c r="U25" s="150">
        <v>0</v>
      </c>
      <c r="V25" s="150">
        <v>0</v>
      </c>
      <c r="W25" s="150">
        <v>0</v>
      </c>
      <c r="X25" s="150">
        <v>0</v>
      </c>
      <c r="Y25" s="150">
        <v>0</v>
      </c>
      <c r="Z25" s="150">
        <v>0</v>
      </c>
      <c r="AA25" s="150">
        <v>0</v>
      </c>
      <c r="AB25" s="150">
        <v>0</v>
      </c>
      <c r="AC25" s="150">
        <v>0</v>
      </c>
      <c r="AD25" s="150">
        <v>0</v>
      </c>
      <c r="AE25" s="150">
        <v>0</v>
      </c>
      <c r="AF25" s="150">
        <v>0</v>
      </c>
      <c r="AG25" s="150">
        <v>0</v>
      </c>
      <c r="AH25" s="143"/>
      <c r="AI25" s="150">
        <f t="shared" si="9"/>
        <v>0</v>
      </c>
      <c r="AJ25" s="150">
        <f t="shared" si="9"/>
        <v>0</v>
      </c>
    </row>
    <row r="26" spans="1:36">
      <c r="A26" s="154" t="s">
        <v>37</v>
      </c>
      <c r="B26" s="149"/>
      <c r="C26" s="150">
        <v>0</v>
      </c>
      <c r="D26" s="150">
        <v>0</v>
      </c>
      <c r="E26" s="150">
        <v>0</v>
      </c>
      <c r="F26" s="150">
        <v>0</v>
      </c>
      <c r="G26" s="150">
        <v>0</v>
      </c>
      <c r="H26" s="150">
        <v>0</v>
      </c>
      <c r="I26" s="150">
        <v>0</v>
      </c>
      <c r="J26" s="150">
        <v>0</v>
      </c>
      <c r="K26" s="150">
        <v>0</v>
      </c>
      <c r="L26" s="150">
        <v>0</v>
      </c>
      <c r="M26" s="150">
        <v>0</v>
      </c>
      <c r="N26" s="150">
        <v>0</v>
      </c>
      <c r="O26" s="150">
        <v>0</v>
      </c>
      <c r="P26" s="150">
        <v>0</v>
      </c>
      <c r="Q26" s="150">
        <v>0</v>
      </c>
      <c r="R26" s="149"/>
      <c r="S26" s="150">
        <v>0</v>
      </c>
      <c r="T26" s="150">
        <v>0</v>
      </c>
      <c r="U26" s="150">
        <v>0</v>
      </c>
      <c r="V26" s="150">
        <v>0</v>
      </c>
      <c r="W26" s="150">
        <v>0</v>
      </c>
      <c r="X26" s="150">
        <v>0</v>
      </c>
      <c r="Y26" s="150">
        <v>0</v>
      </c>
      <c r="Z26" s="150">
        <v>0</v>
      </c>
      <c r="AA26" s="150">
        <v>0</v>
      </c>
      <c r="AB26" s="150">
        <v>0</v>
      </c>
      <c r="AC26" s="150">
        <v>0</v>
      </c>
      <c r="AD26" s="150">
        <v>0</v>
      </c>
      <c r="AE26" s="150">
        <v>0</v>
      </c>
      <c r="AF26" s="150">
        <v>0</v>
      </c>
      <c r="AG26" s="150">
        <v>0</v>
      </c>
      <c r="AH26" s="143"/>
      <c r="AI26" s="150">
        <f t="shared" si="9"/>
        <v>0</v>
      </c>
      <c r="AJ26" s="150">
        <f t="shared" si="9"/>
        <v>0</v>
      </c>
    </row>
    <row r="27" spans="1:36">
      <c r="A27" s="154" t="s">
        <v>38</v>
      </c>
      <c r="B27" s="149"/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49"/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Z27" s="150">
        <v>0</v>
      </c>
      <c r="AA27" s="150">
        <v>0</v>
      </c>
      <c r="AB27" s="150">
        <v>0</v>
      </c>
      <c r="AC27" s="150">
        <v>0</v>
      </c>
      <c r="AD27" s="150">
        <v>0</v>
      </c>
      <c r="AE27" s="150">
        <v>0</v>
      </c>
      <c r="AF27" s="150">
        <v>0</v>
      </c>
      <c r="AG27" s="150">
        <v>0</v>
      </c>
      <c r="AH27" s="143"/>
      <c r="AI27" s="150">
        <f t="shared" si="9"/>
        <v>0</v>
      </c>
      <c r="AJ27" s="150">
        <f t="shared" si="9"/>
        <v>0</v>
      </c>
    </row>
    <row r="28" spans="1:36">
      <c r="A28" s="154" t="s">
        <v>39</v>
      </c>
      <c r="B28" s="149"/>
      <c r="C28" s="150">
        <v>0</v>
      </c>
      <c r="D28" s="150">
        <v>0</v>
      </c>
      <c r="E28" s="150">
        <v>0</v>
      </c>
      <c r="F28" s="150">
        <v>0</v>
      </c>
      <c r="G28" s="150">
        <v>0</v>
      </c>
      <c r="H28" s="150">
        <v>0</v>
      </c>
      <c r="I28" s="150">
        <v>0</v>
      </c>
      <c r="J28" s="150">
        <v>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0</v>
      </c>
      <c r="Q28" s="150">
        <v>0</v>
      </c>
      <c r="R28" s="149"/>
      <c r="S28" s="150">
        <v>0</v>
      </c>
      <c r="T28" s="150">
        <v>0</v>
      </c>
      <c r="U28" s="150">
        <v>0</v>
      </c>
      <c r="V28" s="150">
        <v>0</v>
      </c>
      <c r="W28" s="150">
        <v>0</v>
      </c>
      <c r="X28" s="150">
        <v>0</v>
      </c>
      <c r="Y28" s="150">
        <v>0</v>
      </c>
      <c r="Z28" s="150">
        <v>0</v>
      </c>
      <c r="AA28" s="150">
        <v>0</v>
      </c>
      <c r="AB28" s="150">
        <v>0</v>
      </c>
      <c r="AC28" s="150">
        <v>0</v>
      </c>
      <c r="AD28" s="150">
        <v>0</v>
      </c>
      <c r="AE28" s="150">
        <v>0</v>
      </c>
      <c r="AF28" s="150">
        <v>0</v>
      </c>
      <c r="AG28" s="150">
        <v>0</v>
      </c>
      <c r="AH28" s="143"/>
      <c r="AI28" s="150">
        <f t="shared" si="9"/>
        <v>0</v>
      </c>
      <c r="AJ28" s="150">
        <f t="shared" si="9"/>
        <v>0</v>
      </c>
    </row>
    <row r="29" spans="1:36">
      <c r="A29" s="154" t="s">
        <v>40</v>
      </c>
      <c r="B29" s="149"/>
      <c r="C29" s="150">
        <v>0</v>
      </c>
      <c r="D29" s="150">
        <v>0</v>
      </c>
      <c r="E29" s="150">
        <v>0</v>
      </c>
      <c r="F29" s="150">
        <v>0</v>
      </c>
      <c r="G29" s="150">
        <v>0</v>
      </c>
      <c r="H29" s="150">
        <v>0</v>
      </c>
      <c r="I29" s="150">
        <v>0</v>
      </c>
      <c r="J29" s="150">
        <v>0</v>
      </c>
      <c r="K29" s="150">
        <v>0</v>
      </c>
      <c r="L29" s="150">
        <v>0</v>
      </c>
      <c r="M29" s="150">
        <v>0</v>
      </c>
      <c r="N29" s="150">
        <v>0</v>
      </c>
      <c r="O29" s="150">
        <v>0</v>
      </c>
      <c r="P29" s="150">
        <v>0</v>
      </c>
      <c r="Q29" s="150">
        <v>0</v>
      </c>
      <c r="R29" s="149"/>
      <c r="S29" s="150">
        <v>0</v>
      </c>
      <c r="T29" s="150">
        <v>0</v>
      </c>
      <c r="U29" s="150">
        <v>0</v>
      </c>
      <c r="V29" s="150">
        <v>0</v>
      </c>
      <c r="W29" s="150">
        <v>0</v>
      </c>
      <c r="X29" s="150">
        <v>0</v>
      </c>
      <c r="Y29" s="150">
        <v>0</v>
      </c>
      <c r="Z29" s="150">
        <v>0</v>
      </c>
      <c r="AA29" s="150">
        <v>0</v>
      </c>
      <c r="AB29" s="150">
        <v>0</v>
      </c>
      <c r="AC29" s="150">
        <v>0</v>
      </c>
      <c r="AD29" s="150">
        <v>0</v>
      </c>
      <c r="AE29" s="150">
        <v>0</v>
      </c>
      <c r="AF29" s="150">
        <v>0</v>
      </c>
      <c r="AG29" s="150">
        <v>0</v>
      </c>
      <c r="AH29" s="143"/>
      <c r="AI29" s="150">
        <f t="shared" si="9"/>
        <v>0</v>
      </c>
      <c r="AJ29" s="150">
        <f t="shared" si="9"/>
        <v>0</v>
      </c>
    </row>
    <row r="30" spans="1:36" ht="6" customHeight="1">
      <c r="A30" s="145"/>
      <c r="B30" s="143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3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3"/>
      <c r="AI30" s="145"/>
      <c r="AJ30" s="145"/>
    </row>
    <row r="31" spans="1:36">
      <c r="A31" s="144" t="s">
        <v>41</v>
      </c>
      <c r="B31" s="143"/>
      <c r="C31" s="155">
        <f t="shared" ref="C31:Q31" si="10">+C10+C20</f>
        <v>17030565.286759995</v>
      </c>
      <c r="D31" s="155">
        <f t="shared" si="10"/>
        <v>10366156.377010005</v>
      </c>
      <c r="E31" s="155">
        <f t="shared" si="10"/>
        <v>10888271.06906319</v>
      </c>
      <c r="F31" s="155">
        <f t="shared" si="10"/>
        <v>878182.57453620003</v>
      </c>
      <c r="G31" s="155">
        <f t="shared" si="10"/>
        <v>0</v>
      </c>
      <c r="H31" s="155">
        <f t="shared" si="10"/>
        <v>5814505.591078599</v>
      </c>
      <c r="I31" s="155">
        <f t="shared" si="10"/>
        <v>1107544.9334810001</v>
      </c>
      <c r="J31" s="155">
        <f t="shared" si="10"/>
        <v>0</v>
      </c>
      <c r="K31" s="155">
        <f t="shared" si="10"/>
        <v>13738420.96675317</v>
      </c>
      <c r="L31" s="155">
        <f t="shared" si="10"/>
        <v>8512918.9507646505</v>
      </c>
      <c r="M31" s="155">
        <f t="shared" si="10"/>
        <v>895325.65640450001</v>
      </c>
      <c r="N31" s="155">
        <f t="shared" si="10"/>
        <v>8356123.2523405263</v>
      </c>
      <c r="O31" s="155">
        <f t="shared" si="10"/>
        <v>86447.16658372384</v>
      </c>
      <c r="P31" s="155">
        <f t="shared" si="10"/>
        <v>2490702.4502723408</v>
      </c>
      <c r="Q31" s="155">
        <f t="shared" si="10"/>
        <v>2316478.44244404</v>
      </c>
      <c r="R31" s="143"/>
      <c r="S31" s="155">
        <f t="shared" ref="S31:Y31" si="11">+S10+S20</f>
        <v>96097240.027981177</v>
      </c>
      <c r="T31" s="155">
        <f t="shared" si="11"/>
        <v>57983340.193127863</v>
      </c>
      <c r="U31" s="155">
        <f t="shared" si="11"/>
        <v>63888276.887408271</v>
      </c>
      <c r="V31" s="155">
        <f t="shared" si="11"/>
        <v>5158569.1990936995</v>
      </c>
      <c r="W31" s="155">
        <f t="shared" si="11"/>
        <v>0</v>
      </c>
      <c r="X31" s="155">
        <f t="shared" si="11"/>
        <v>34142898.248999104</v>
      </c>
      <c r="Y31" s="155">
        <f t="shared" si="11"/>
        <v>6041278.8138036001</v>
      </c>
      <c r="Z31" s="155">
        <f>+Z10+Z20</f>
        <v>0</v>
      </c>
      <c r="AA31" s="155">
        <f t="shared" ref="AA31:AG31" si="12">+AA10+AA20</f>
        <v>81842460.234801009</v>
      </c>
      <c r="AB31" s="155">
        <f t="shared" si="12"/>
        <v>50472314.212505512</v>
      </c>
      <c r="AC31" s="155">
        <f t="shared" si="12"/>
        <v>6127332.9307224993</v>
      </c>
      <c r="AD31" s="155">
        <f t="shared" si="12"/>
        <v>46398183.044777282</v>
      </c>
      <c r="AE31" s="155">
        <f t="shared" si="12"/>
        <v>379211.9971200701</v>
      </c>
      <c r="AF31" s="155">
        <f t="shared" si="12"/>
        <v>14867404.385221416</v>
      </c>
      <c r="AG31" s="155">
        <f t="shared" si="12"/>
        <v>14408583.269805241</v>
      </c>
      <c r="AH31" s="143"/>
      <c r="AI31" s="155">
        <f>+AI10+AI20</f>
        <v>82481642.717491955</v>
      </c>
      <c r="AJ31" s="155">
        <f>+AJ10+AJ20</f>
        <v>477807093.4453668</v>
      </c>
    </row>
    <row r="32" spans="1:36" ht="6" customHeight="1">
      <c r="A32" s="145"/>
      <c r="B32" s="143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3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3"/>
      <c r="AI32" s="145"/>
      <c r="AJ32" s="145"/>
    </row>
    <row r="33" spans="1:36">
      <c r="A33" s="144" t="s">
        <v>42</v>
      </c>
      <c r="B33" s="143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3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3"/>
      <c r="AI33" s="145"/>
      <c r="AJ33" s="145"/>
    </row>
    <row r="34" spans="1:36" ht="6" customHeight="1">
      <c r="A34" s="145"/>
      <c r="B34" s="143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3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3"/>
      <c r="AI34" s="145"/>
      <c r="AJ34" s="145"/>
    </row>
    <row r="35" spans="1:36">
      <c r="A35" s="146" t="s">
        <v>21</v>
      </c>
      <c r="B35" s="143"/>
      <c r="C35" s="147">
        <f t="shared" ref="C35:Q35" si="13">+SUM(C36:C44)</f>
        <v>0</v>
      </c>
      <c r="D35" s="147">
        <f t="shared" si="13"/>
        <v>0</v>
      </c>
      <c r="E35" s="147">
        <f t="shared" si="13"/>
        <v>0</v>
      </c>
      <c r="F35" s="147">
        <f t="shared" si="13"/>
        <v>0</v>
      </c>
      <c r="G35" s="147">
        <f t="shared" si="13"/>
        <v>0</v>
      </c>
      <c r="H35" s="147">
        <f t="shared" si="13"/>
        <v>15410</v>
      </c>
      <c r="I35" s="147">
        <f t="shared" si="13"/>
        <v>0</v>
      </c>
      <c r="J35" s="147">
        <f t="shared" si="13"/>
        <v>0</v>
      </c>
      <c r="K35" s="147">
        <f t="shared" si="13"/>
        <v>0</v>
      </c>
      <c r="L35" s="147">
        <f t="shared" si="13"/>
        <v>0</v>
      </c>
      <c r="M35" s="147">
        <f t="shared" si="13"/>
        <v>0</v>
      </c>
      <c r="N35" s="147">
        <f t="shared" si="13"/>
        <v>167380.785</v>
      </c>
      <c r="O35" s="147">
        <f t="shared" si="13"/>
        <v>0</v>
      </c>
      <c r="P35" s="147">
        <f t="shared" si="13"/>
        <v>0</v>
      </c>
      <c r="Q35" s="147">
        <f t="shared" si="13"/>
        <v>0</v>
      </c>
      <c r="R35" s="143"/>
      <c r="S35" s="147">
        <f t="shared" ref="S35:Y35" si="14">+SUM(S36:S44)</f>
        <v>0</v>
      </c>
      <c r="T35" s="147">
        <f t="shared" si="14"/>
        <v>0</v>
      </c>
      <c r="U35" s="147">
        <f t="shared" si="14"/>
        <v>0</v>
      </c>
      <c r="V35" s="147">
        <f t="shared" si="14"/>
        <v>0</v>
      </c>
      <c r="W35" s="147">
        <f t="shared" si="14"/>
        <v>0</v>
      </c>
      <c r="X35" s="147">
        <f t="shared" si="14"/>
        <v>811348</v>
      </c>
      <c r="Y35" s="147">
        <f t="shared" si="14"/>
        <v>0</v>
      </c>
      <c r="Z35" s="147">
        <f>+SUM(Z36:Z44)</f>
        <v>0</v>
      </c>
      <c r="AA35" s="147">
        <f t="shared" ref="AA35:AG35" si="15">+SUM(AA36:AA44)</f>
        <v>556490.16</v>
      </c>
      <c r="AB35" s="147">
        <f t="shared" si="15"/>
        <v>0</v>
      </c>
      <c r="AC35" s="147">
        <f t="shared" si="15"/>
        <v>0</v>
      </c>
      <c r="AD35" s="147">
        <f t="shared" si="15"/>
        <v>1473806.4549999998</v>
      </c>
      <c r="AE35" s="147">
        <f t="shared" si="15"/>
        <v>0</v>
      </c>
      <c r="AF35" s="147">
        <f t="shared" si="15"/>
        <v>0</v>
      </c>
      <c r="AG35" s="147">
        <f t="shared" si="15"/>
        <v>0</v>
      </c>
      <c r="AH35" s="143"/>
      <c r="AI35" s="147">
        <f>+SUM(AI36:AI44)</f>
        <v>182790.785</v>
      </c>
      <c r="AJ35" s="147">
        <f>+SUM(AJ36:AJ44)</f>
        <v>2841644.6150000002</v>
      </c>
    </row>
    <row r="36" spans="1:36">
      <c r="A36" s="148" t="s">
        <v>22</v>
      </c>
      <c r="B36" s="149"/>
      <c r="C36" s="150">
        <v>0</v>
      </c>
      <c r="D36" s="150">
        <v>0</v>
      </c>
      <c r="E36" s="150">
        <v>0</v>
      </c>
      <c r="F36" s="150">
        <v>0</v>
      </c>
      <c r="G36" s="150">
        <v>0</v>
      </c>
      <c r="H36" s="150">
        <v>15410</v>
      </c>
      <c r="I36" s="150">
        <v>0</v>
      </c>
      <c r="J36" s="150">
        <v>0</v>
      </c>
      <c r="K36" s="150">
        <v>0</v>
      </c>
      <c r="L36" s="150">
        <v>0</v>
      </c>
      <c r="M36" s="150">
        <v>0</v>
      </c>
      <c r="N36" s="150">
        <v>167380.785</v>
      </c>
      <c r="O36" s="150">
        <v>0</v>
      </c>
      <c r="P36" s="150">
        <v>0</v>
      </c>
      <c r="Q36" s="150">
        <v>0</v>
      </c>
      <c r="R36" s="149"/>
      <c r="S36" s="150">
        <v>0</v>
      </c>
      <c r="T36" s="150">
        <v>0</v>
      </c>
      <c r="U36" s="150">
        <v>0</v>
      </c>
      <c r="V36" s="150">
        <v>0</v>
      </c>
      <c r="W36" s="150">
        <v>0</v>
      </c>
      <c r="X36" s="150">
        <v>811348</v>
      </c>
      <c r="Y36" s="150">
        <v>0</v>
      </c>
      <c r="Z36" s="150">
        <v>0</v>
      </c>
      <c r="AA36" s="150">
        <v>556490.16</v>
      </c>
      <c r="AB36" s="150">
        <v>0</v>
      </c>
      <c r="AC36" s="150">
        <v>0</v>
      </c>
      <c r="AD36" s="150">
        <v>1473806.4549999998</v>
      </c>
      <c r="AE36" s="150">
        <v>0</v>
      </c>
      <c r="AF36" s="150">
        <v>0</v>
      </c>
      <c r="AG36" s="150">
        <v>0</v>
      </c>
      <c r="AH36" s="143"/>
      <c r="AI36" s="150">
        <f t="shared" ref="AI36:AI44" si="16">+SUM(C36:Q36)</f>
        <v>182790.785</v>
      </c>
      <c r="AJ36" s="150">
        <f t="shared" ref="AJ36:AJ44" si="17">+SUM(S36:AG36)</f>
        <v>2841644.6150000002</v>
      </c>
    </row>
    <row r="37" spans="1:36">
      <c r="A37" s="148" t="s">
        <v>23</v>
      </c>
      <c r="B37" s="149"/>
      <c r="C37" s="150">
        <v>0</v>
      </c>
      <c r="D37" s="150">
        <v>0</v>
      </c>
      <c r="E37" s="150">
        <v>0</v>
      </c>
      <c r="F37" s="150">
        <v>0</v>
      </c>
      <c r="G37" s="150">
        <v>0</v>
      </c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0</v>
      </c>
      <c r="P37" s="150">
        <v>0</v>
      </c>
      <c r="Q37" s="150">
        <v>0</v>
      </c>
      <c r="R37" s="149"/>
      <c r="S37" s="150">
        <v>0</v>
      </c>
      <c r="T37" s="150">
        <v>0</v>
      </c>
      <c r="U37" s="150">
        <v>0</v>
      </c>
      <c r="V37" s="150">
        <v>0</v>
      </c>
      <c r="W37" s="150">
        <v>0</v>
      </c>
      <c r="X37" s="150">
        <v>0</v>
      </c>
      <c r="Y37" s="150">
        <v>0</v>
      </c>
      <c r="Z37" s="150">
        <v>0</v>
      </c>
      <c r="AA37" s="150">
        <v>0</v>
      </c>
      <c r="AB37" s="150">
        <v>0</v>
      </c>
      <c r="AC37" s="150">
        <v>0</v>
      </c>
      <c r="AD37" s="150">
        <v>0</v>
      </c>
      <c r="AE37" s="150">
        <v>0</v>
      </c>
      <c r="AF37" s="150">
        <v>0</v>
      </c>
      <c r="AG37" s="150">
        <v>0</v>
      </c>
      <c r="AH37" s="143"/>
      <c r="AI37" s="150">
        <f t="shared" si="16"/>
        <v>0</v>
      </c>
      <c r="AJ37" s="150">
        <f t="shared" si="17"/>
        <v>0</v>
      </c>
    </row>
    <row r="38" spans="1:36">
      <c r="A38" s="148" t="s">
        <v>24</v>
      </c>
      <c r="B38" s="149"/>
      <c r="C38" s="150">
        <v>0</v>
      </c>
      <c r="D38" s="150">
        <v>0</v>
      </c>
      <c r="E38" s="150">
        <v>0</v>
      </c>
      <c r="F38" s="150">
        <v>0</v>
      </c>
      <c r="G38" s="150">
        <v>0</v>
      </c>
      <c r="H38" s="150">
        <v>0</v>
      </c>
      <c r="I38" s="150">
        <v>0</v>
      </c>
      <c r="J38" s="150">
        <v>0</v>
      </c>
      <c r="K38" s="150">
        <v>0</v>
      </c>
      <c r="L38" s="150">
        <v>0</v>
      </c>
      <c r="M38" s="150">
        <v>0</v>
      </c>
      <c r="N38" s="150">
        <v>0</v>
      </c>
      <c r="O38" s="150">
        <v>0</v>
      </c>
      <c r="P38" s="150">
        <v>0</v>
      </c>
      <c r="Q38" s="150">
        <v>0</v>
      </c>
      <c r="R38" s="149"/>
      <c r="S38" s="150">
        <v>0</v>
      </c>
      <c r="T38" s="150">
        <v>0</v>
      </c>
      <c r="U38" s="150">
        <v>0</v>
      </c>
      <c r="V38" s="150">
        <v>0</v>
      </c>
      <c r="W38" s="150">
        <v>0</v>
      </c>
      <c r="X38" s="150">
        <v>0</v>
      </c>
      <c r="Y38" s="150">
        <v>0</v>
      </c>
      <c r="Z38" s="150">
        <v>0</v>
      </c>
      <c r="AA38" s="150">
        <v>0</v>
      </c>
      <c r="AB38" s="150">
        <v>0</v>
      </c>
      <c r="AC38" s="150">
        <v>0</v>
      </c>
      <c r="AD38" s="150">
        <v>0</v>
      </c>
      <c r="AE38" s="150">
        <v>0</v>
      </c>
      <c r="AF38" s="150">
        <v>0</v>
      </c>
      <c r="AG38" s="150">
        <v>0</v>
      </c>
      <c r="AH38" s="143"/>
      <c r="AI38" s="150">
        <f t="shared" si="16"/>
        <v>0</v>
      </c>
      <c r="AJ38" s="150">
        <f t="shared" si="17"/>
        <v>0</v>
      </c>
    </row>
    <row r="39" spans="1:36">
      <c r="A39" s="148" t="s">
        <v>25</v>
      </c>
      <c r="B39" s="149"/>
      <c r="C39" s="150">
        <v>0</v>
      </c>
      <c r="D39" s="150">
        <v>0</v>
      </c>
      <c r="E39" s="150">
        <v>0</v>
      </c>
      <c r="F39" s="150">
        <v>0</v>
      </c>
      <c r="G39" s="150">
        <v>0</v>
      </c>
      <c r="H39" s="150">
        <v>0</v>
      </c>
      <c r="I39" s="150">
        <v>0</v>
      </c>
      <c r="J39" s="150">
        <v>0</v>
      </c>
      <c r="K39" s="150">
        <v>0</v>
      </c>
      <c r="L39" s="150">
        <v>0</v>
      </c>
      <c r="M39" s="150">
        <v>0</v>
      </c>
      <c r="N39" s="150">
        <v>0</v>
      </c>
      <c r="O39" s="150">
        <v>0</v>
      </c>
      <c r="P39" s="150">
        <v>0</v>
      </c>
      <c r="Q39" s="150">
        <v>0</v>
      </c>
      <c r="R39" s="149"/>
      <c r="S39" s="150">
        <v>0</v>
      </c>
      <c r="T39" s="150">
        <v>0</v>
      </c>
      <c r="U39" s="150">
        <v>0</v>
      </c>
      <c r="V39" s="150">
        <v>0</v>
      </c>
      <c r="W39" s="150">
        <v>0</v>
      </c>
      <c r="X39" s="150">
        <v>0</v>
      </c>
      <c r="Y39" s="150">
        <v>0</v>
      </c>
      <c r="Z39" s="150">
        <v>0</v>
      </c>
      <c r="AA39" s="150">
        <v>0</v>
      </c>
      <c r="AB39" s="150">
        <v>0</v>
      </c>
      <c r="AC39" s="150">
        <v>0</v>
      </c>
      <c r="AD39" s="150">
        <v>0</v>
      </c>
      <c r="AE39" s="150">
        <v>0</v>
      </c>
      <c r="AF39" s="150">
        <v>0</v>
      </c>
      <c r="AG39" s="150">
        <v>0</v>
      </c>
      <c r="AH39" s="143"/>
      <c r="AI39" s="150">
        <f t="shared" si="16"/>
        <v>0</v>
      </c>
      <c r="AJ39" s="150">
        <f t="shared" si="17"/>
        <v>0</v>
      </c>
    </row>
    <row r="40" spans="1:36">
      <c r="A40" s="148" t="s">
        <v>26</v>
      </c>
      <c r="B40" s="149"/>
      <c r="C40" s="150">
        <v>0</v>
      </c>
      <c r="D40" s="150">
        <v>0</v>
      </c>
      <c r="E40" s="150">
        <v>0</v>
      </c>
      <c r="F40" s="150">
        <v>0</v>
      </c>
      <c r="G40" s="150">
        <v>0</v>
      </c>
      <c r="H40" s="150">
        <v>0</v>
      </c>
      <c r="I40" s="150">
        <v>0</v>
      </c>
      <c r="J40" s="150">
        <v>0</v>
      </c>
      <c r="K40" s="150">
        <v>0</v>
      </c>
      <c r="L40" s="150">
        <v>0</v>
      </c>
      <c r="M40" s="150">
        <v>0</v>
      </c>
      <c r="N40" s="150">
        <v>0</v>
      </c>
      <c r="O40" s="150">
        <v>0</v>
      </c>
      <c r="P40" s="150">
        <v>0</v>
      </c>
      <c r="Q40" s="150">
        <v>0</v>
      </c>
      <c r="R40" s="149"/>
      <c r="S40" s="150">
        <v>0</v>
      </c>
      <c r="T40" s="150">
        <v>0</v>
      </c>
      <c r="U40" s="150">
        <v>0</v>
      </c>
      <c r="V40" s="150">
        <v>0</v>
      </c>
      <c r="W40" s="150">
        <v>0</v>
      </c>
      <c r="X40" s="150">
        <v>0</v>
      </c>
      <c r="Y40" s="150">
        <v>0</v>
      </c>
      <c r="Z40" s="150">
        <v>0</v>
      </c>
      <c r="AA40" s="150">
        <v>0</v>
      </c>
      <c r="AB40" s="150">
        <v>0</v>
      </c>
      <c r="AC40" s="150">
        <v>0</v>
      </c>
      <c r="AD40" s="150">
        <v>0</v>
      </c>
      <c r="AE40" s="150">
        <v>0</v>
      </c>
      <c r="AF40" s="150">
        <v>0</v>
      </c>
      <c r="AG40" s="150">
        <v>0</v>
      </c>
      <c r="AH40" s="143"/>
      <c r="AI40" s="150">
        <f t="shared" si="16"/>
        <v>0</v>
      </c>
      <c r="AJ40" s="150">
        <f t="shared" si="17"/>
        <v>0</v>
      </c>
    </row>
    <row r="41" spans="1:36">
      <c r="A41" s="148" t="s">
        <v>27</v>
      </c>
      <c r="B41" s="149"/>
      <c r="C41" s="150">
        <v>0</v>
      </c>
      <c r="D41" s="150">
        <v>0</v>
      </c>
      <c r="E41" s="150">
        <v>0</v>
      </c>
      <c r="F41" s="150">
        <v>0</v>
      </c>
      <c r="G41" s="150">
        <v>0</v>
      </c>
      <c r="H41" s="150">
        <v>0</v>
      </c>
      <c r="I41" s="150">
        <v>0</v>
      </c>
      <c r="J41" s="150">
        <v>0</v>
      </c>
      <c r="K41" s="150">
        <v>0</v>
      </c>
      <c r="L41" s="150">
        <v>0</v>
      </c>
      <c r="M41" s="150">
        <v>0</v>
      </c>
      <c r="N41" s="150">
        <v>0</v>
      </c>
      <c r="O41" s="150">
        <v>0</v>
      </c>
      <c r="P41" s="150">
        <v>0</v>
      </c>
      <c r="Q41" s="150">
        <v>0</v>
      </c>
      <c r="R41" s="149"/>
      <c r="S41" s="150">
        <v>0</v>
      </c>
      <c r="T41" s="150">
        <v>0</v>
      </c>
      <c r="U41" s="150">
        <v>0</v>
      </c>
      <c r="V41" s="150">
        <v>0</v>
      </c>
      <c r="W41" s="150">
        <v>0</v>
      </c>
      <c r="X41" s="150">
        <v>0</v>
      </c>
      <c r="Y41" s="150">
        <v>0</v>
      </c>
      <c r="Z41" s="150">
        <v>0</v>
      </c>
      <c r="AA41" s="150">
        <v>0</v>
      </c>
      <c r="AB41" s="150">
        <v>0</v>
      </c>
      <c r="AC41" s="150">
        <v>0</v>
      </c>
      <c r="AD41" s="150">
        <v>0</v>
      </c>
      <c r="AE41" s="150">
        <v>0</v>
      </c>
      <c r="AF41" s="150">
        <v>0</v>
      </c>
      <c r="AG41" s="150">
        <v>0</v>
      </c>
      <c r="AH41" s="143"/>
      <c r="AI41" s="150">
        <f t="shared" si="16"/>
        <v>0</v>
      </c>
      <c r="AJ41" s="150">
        <f t="shared" si="17"/>
        <v>0</v>
      </c>
    </row>
    <row r="42" spans="1:36">
      <c r="A42" s="148" t="s">
        <v>28</v>
      </c>
      <c r="B42" s="149"/>
      <c r="C42" s="150">
        <v>0</v>
      </c>
      <c r="D42" s="150">
        <v>0</v>
      </c>
      <c r="E42" s="150">
        <v>0</v>
      </c>
      <c r="F42" s="150">
        <v>0</v>
      </c>
      <c r="G42" s="150">
        <v>0</v>
      </c>
      <c r="H42" s="150">
        <v>0</v>
      </c>
      <c r="I42" s="150">
        <v>0</v>
      </c>
      <c r="J42" s="150">
        <v>0</v>
      </c>
      <c r="K42" s="150">
        <v>0</v>
      </c>
      <c r="L42" s="150">
        <v>0</v>
      </c>
      <c r="M42" s="150">
        <v>0</v>
      </c>
      <c r="N42" s="150">
        <v>0</v>
      </c>
      <c r="O42" s="150">
        <v>0</v>
      </c>
      <c r="P42" s="150">
        <v>0</v>
      </c>
      <c r="Q42" s="150">
        <v>0</v>
      </c>
      <c r="R42" s="149"/>
      <c r="S42" s="150">
        <v>0</v>
      </c>
      <c r="T42" s="150">
        <v>0</v>
      </c>
      <c r="U42" s="150">
        <v>0</v>
      </c>
      <c r="V42" s="150">
        <v>0</v>
      </c>
      <c r="W42" s="150">
        <v>0</v>
      </c>
      <c r="X42" s="150">
        <v>0</v>
      </c>
      <c r="Y42" s="150">
        <v>0</v>
      </c>
      <c r="Z42" s="150">
        <v>0</v>
      </c>
      <c r="AA42" s="150">
        <v>0</v>
      </c>
      <c r="AB42" s="150">
        <v>0</v>
      </c>
      <c r="AC42" s="150">
        <v>0</v>
      </c>
      <c r="AD42" s="150">
        <v>0</v>
      </c>
      <c r="AE42" s="150">
        <v>0</v>
      </c>
      <c r="AF42" s="150">
        <v>0</v>
      </c>
      <c r="AG42" s="150">
        <v>0</v>
      </c>
      <c r="AH42" s="143"/>
      <c r="AI42" s="150">
        <f t="shared" si="16"/>
        <v>0</v>
      </c>
      <c r="AJ42" s="150">
        <f t="shared" si="17"/>
        <v>0</v>
      </c>
    </row>
    <row r="43" spans="1:36">
      <c r="A43" s="148" t="s">
        <v>29</v>
      </c>
      <c r="B43" s="149"/>
      <c r="C43" s="150">
        <v>0</v>
      </c>
      <c r="D43" s="150">
        <v>0</v>
      </c>
      <c r="E43" s="150">
        <v>0</v>
      </c>
      <c r="F43" s="150">
        <v>0</v>
      </c>
      <c r="G43" s="150">
        <v>0</v>
      </c>
      <c r="H43" s="150">
        <v>0</v>
      </c>
      <c r="I43" s="150">
        <v>0</v>
      </c>
      <c r="J43" s="150">
        <v>0</v>
      </c>
      <c r="K43" s="150">
        <v>0</v>
      </c>
      <c r="L43" s="150">
        <v>0</v>
      </c>
      <c r="M43" s="150">
        <v>0</v>
      </c>
      <c r="N43" s="150">
        <v>0</v>
      </c>
      <c r="O43" s="150">
        <v>0</v>
      </c>
      <c r="P43" s="150">
        <v>0</v>
      </c>
      <c r="Q43" s="150">
        <v>0</v>
      </c>
      <c r="R43" s="149"/>
      <c r="S43" s="150">
        <v>0</v>
      </c>
      <c r="T43" s="150">
        <v>0</v>
      </c>
      <c r="U43" s="150">
        <v>0</v>
      </c>
      <c r="V43" s="150">
        <v>0</v>
      </c>
      <c r="W43" s="150">
        <v>0</v>
      </c>
      <c r="X43" s="150">
        <v>0</v>
      </c>
      <c r="Y43" s="150">
        <v>0</v>
      </c>
      <c r="Z43" s="150">
        <v>0</v>
      </c>
      <c r="AA43" s="150">
        <v>0</v>
      </c>
      <c r="AB43" s="150">
        <v>0</v>
      </c>
      <c r="AC43" s="150">
        <v>0</v>
      </c>
      <c r="AD43" s="150">
        <v>0</v>
      </c>
      <c r="AE43" s="150">
        <v>0</v>
      </c>
      <c r="AF43" s="150">
        <v>0</v>
      </c>
      <c r="AG43" s="150">
        <v>0</v>
      </c>
      <c r="AH43" s="143"/>
      <c r="AI43" s="150">
        <f t="shared" si="16"/>
        <v>0</v>
      </c>
      <c r="AJ43" s="150">
        <f t="shared" si="17"/>
        <v>0</v>
      </c>
    </row>
    <row r="44" spans="1:36">
      <c r="A44" s="151" t="s">
        <v>30</v>
      </c>
      <c r="B44" s="149"/>
      <c r="C44" s="150">
        <v>0</v>
      </c>
      <c r="D44" s="150">
        <v>0</v>
      </c>
      <c r="E44" s="150">
        <v>0</v>
      </c>
      <c r="F44" s="150">
        <v>0</v>
      </c>
      <c r="G44" s="150">
        <v>0</v>
      </c>
      <c r="H44" s="150">
        <v>0</v>
      </c>
      <c r="I44" s="150">
        <v>0</v>
      </c>
      <c r="J44" s="150">
        <v>0</v>
      </c>
      <c r="K44" s="150">
        <v>0</v>
      </c>
      <c r="L44" s="150">
        <v>0</v>
      </c>
      <c r="M44" s="150">
        <v>0</v>
      </c>
      <c r="N44" s="150">
        <v>0</v>
      </c>
      <c r="O44" s="150">
        <v>0</v>
      </c>
      <c r="P44" s="150">
        <v>0</v>
      </c>
      <c r="Q44" s="150">
        <v>0</v>
      </c>
      <c r="R44" s="149"/>
      <c r="S44" s="150">
        <v>0</v>
      </c>
      <c r="T44" s="150">
        <v>0</v>
      </c>
      <c r="U44" s="150">
        <v>0</v>
      </c>
      <c r="V44" s="150">
        <v>0</v>
      </c>
      <c r="W44" s="150">
        <v>0</v>
      </c>
      <c r="X44" s="150">
        <v>0</v>
      </c>
      <c r="Y44" s="150">
        <v>0</v>
      </c>
      <c r="Z44" s="150">
        <v>0</v>
      </c>
      <c r="AA44" s="150">
        <v>0</v>
      </c>
      <c r="AB44" s="150">
        <v>0</v>
      </c>
      <c r="AC44" s="150">
        <v>0</v>
      </c>
      <c r="AD44" s="150">
        <v>0</v>
      </c>
      <c r="AE44" s="150">
        <v>0</v>
      </c>
      <c r="AF44" s="150">
        <v>0</v>
      </c>
      <c r="AG44" s="150">
        <v>0</v>
      </c>
      <c r="AH44" s="143"/>
      <c r="AI44" s="150">
        <f t="shared" si="16"/>
        <v>0</v>
      </c>
      <c r="AJ44" s="150">
        <f t="shared" si="17"/>
        <v>0</v>
      </c>
    </row>
    <row r="45" spans="1:36">
      <c r="A45" s="152" t="s">
        <v>31</v>
      </c>
      <c r="B45" s="143"/>
      <c r="C45" s="153">
        <f t="shared" ref="C45:Q45" si="18">+SUM(C46:C54)</f>
        <v>0</v>
      </c>
      <c r="D45" s="153">
        <f t="shared" si="18"/>
        <v>0</v>
      </c>
      <c r="E45" s="153">
        <f t="shared" si="18"/>
        <v>0</v>
      </c>
      <c r="F45" s="153">
        <f t="shared" si="18"/>
        <v>0</v>
      </c>
      <c r="G45" s="153">
        <f t="shared" si="18"/>
        <v>0</v>
      </c>
      <c r="H45" s="153">
        <f t="shared" si="18"/>
        <v>0</v>
      </c>
      <c r="I45" s="153">
        <f t="shared" si="18"/>
        <v>0</v>
      </c>
      <c r="J45" s="153">
        <f t="shared" si="18"/>
        <v>0</v>
      </c>
      <c r="K45" s="153">
        <f t="shared" si="18"/>
        <v>0</v>
      </c>
      <c r="L45" s="153">
        <f t="shared" si="18"/>
        <v>0</v>
      </c>
      <c r="M45" s="153">
        <f t="shared" si="18"/>
        <v>0</v>
      </c>
      <c r="N45" s="153">
        <f t="shared" si="18"/>
        <v>0</v>
      </c>
      <c r="O45" s="153">
        <f t="shared" si="18"/>
        <v>0</v>
      </c>
      <c r="P45" s="153">
        <f t="shared" si="18"/>
        <v>0</v>
      </c>
      <c r="Q45" s="153">
        <f t="shared" si="18"/>
        <v>0</v>
      </c>
      <c r="R45" s="143"/>
      <c r="S45" s="153">
        <f t="shared" ref="S45:Y45" si="19">+SUM(S46:S54)</f>
        <v>0</v>
      </c>
      <c r="T45" s="153">
        <f t="shared" si="19"/>
        <v>0</v>
      </c>
      <c r="U45" s="153">
        <f t="shared" si="19"/>
        <v>0</v>
      </c>
      <c r="V45" s="153">
        <f t="shared" si="19"/>
        <v>0</v>
      </c>
      <c r="W45" s="153">
        <f t="shared" si="19"/>
        <v>0</v>
      </c>
      <c r="X45" s="153">
        <f t="shared" si="19"/>
        <v>0</v>
      </c>
      <c r="Y45" s="153">
        <f t="shared" si="19"/>
        <v>0</v>
      </c>
      <c r="Z45" s="153">
        <f>+SUM(Z46:Z54)</f>
        <v>0</v>
      </c>
      <c r="AA45" s="153">
        <f t="shared" ref="AA45:AG45" si="20">+SUM(AA46:AA54)</f>
        <v>0</v>
      </c>
      <c r="AB45" s="153">
        <f t="shared" si="20"/>
        <v>0</v>
      </c>
      <c r="AC45" s="153">
        <f t="shared" si="20"/>
        <v>0</v>
      </c>
      <c r="AD45" s="153">
        <f t="shared" si="20"/>
        <v>0</v>
      </c>
      <c r="AE45" s="153">
        <f t="shared" si="20"/>
        <v>0</v>
      </c>
      <c r="AF45" s="153">
        <f t="shared" si="20"/>
        <v>0</v>
      </c>
      <c r="AG45" s="153">
        <f t="shared" si="20"/>
        <v>0</v>
      </c>
      <c r="AH45" s="143"/>
      <c r="AI45" s="153">
        <f>+SUM(AI46:AI54)</f>
        <v>0</v>
      </c>
      <c r="AJ45" s="153">
        <f>+SUM(AJ46:AJ54)</f>
        <v>0</v>
      </c>
    </row>
    <row r="46" spans="1:36">
      <c r="A46" s="154" t="s">
        <v>32</v>
      </c>
      <c r="B46" s="149"/>
      <c r="C46" s="150">
        <v>0</v>
      </c>
      <c r="D46" s="150">
        <v>0</v>
      </c>
      <c r="E46" s="150">
        <v>0</v>
      </c>
      <c r="F46" s="150">
        <v>0</v>
      </c>
      <c r="G46" s="150">
        <v>0</v>
      </c>
      <c r="H46" s="150">
        <v>0</v>
      </c>
      <c r="I46" s="150">
        <v>0</v>
      </c>
      <c r="J46" s="150">
        <v>0</v>
      </c>
      <c r="K46" s="150">
        <v>0</v>
      </c>
      <c r="L46" s="150">
        <v>0</v>
      </c>
      <c r="M46" s="150">
        <v>0</v>
      </c>
      <c r="N46" s="150">
        <v>0</v>
      </c>
      <c r="O46" s="150">
        <v>0</v>
      </c>
      <c r="P46" s="150">
        <v>0</v>
      </c>
      <c r="Q46" s="150">
        <v>0</v>
      </c>
      <c r="R46" s="149"/>
      <c r="S46" s="150">
        <v>0</v>
      </c>
      <c r="T46" s="150">
        <v>0</v>
      </c>
      <c r="U46" s="150">
        <v>0</v>
      </c>
      <c r="V46" s="150">
        <v>0</v>
      </c>
      <c r="W46" s="150">
        <v>0</v>
      </c>
      <c r="X46" s="150">
        <v>0</v>
      </c>
      <c r="Y46" s="150">
        <v>0</v>
      </c>
      <c r="Z46" s="150">
        <v>0</v>
      </c>
      <c r="AA46" s="150">
        <v>0</v>
      </c>
      <c r="AB46" s="150">
        <v>0</v>
      </c>
      <c r="AC46" s="150">
        <v>0</v>
      </c>
      <c r="AD46" s="150">
        <v>0</v>
      </c>
      <c r="AE46" s="150">
        <v>0</v>
      </c>
      <c r="AF46" s="150">
        <v>0</v>
      </c>
      <c r="AG46" s="150">
        <v>0</v>
      </c>
      <c r="AH46" s="143"/>
      <c r="AI46" s="150">
        <f t="shared" ref="AI46:AJ54" si="21">+SUM(R46:AF46)</f>
        <v>0</v>
      </c>
      <c r="AJ46" s="150">
        <f t="shared" si="21"/>
        <v>0</v>
      </c>
    </row>
    <row r="47" spans="1:36">
      <c r="A47" s="154" t="s">
        <v>33</v>
      </c>
      <c r="B47" s="149"/>
      <c r="C47" s="150">
        <v>0</v>
      </c>
      <c r="D47" s="150">
        <v>0</v>
      </c>
      <c r="E47" s="15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50">
        <v>0</v>
      </c>
      <c r="R47" s="149"/>
      <c r="S47" s="150">
        <v>0</v>
      </c>
      <c r="T47" s="150">
        <v>0</v>
      </c>
      <c r="U47" s="150">
        <v>0</v>
      </c>
      <c r="V47" s="150">
        <v>0</v>
      </c>
      <c r="W47" s="150">
        <v>0</v>
      </c>
      <c r="X47" s="150">
        <v>0</v>
      </c>
      <c r="Y47" s="150">
        <v>0</v>
      </c>
      <c r="Z47" s="150">
        <v>0</v>
      </c>
      <c r="AA47" s="150">
        <v>0</v>
      </c>
      <c r="AB47" s="150">
        <v>0</v>
      </c>
      <c r="AC47" s="150">
        <v>0</v>
      </c>
      <c r="AD47" s="150">
        <v>0</v>
      </c>
      <c r="AE47" s="150">
        <v>0</v>
      </c>
      <c r="AF47" s="150">
        <v>0</v>
      </c>
      <c r="AG47" s="150">
        <v>0</v>
      </c>
      <c r="AH47" s="143"/>
      <c r="AI47" s="150">
        <f t="shared" si="21"/>
        <v>0</v>
      </c>
      <c r="AJ47" s="150">
        <f t="shared" si="21"/>
        <v>0</v>
      </c>
    </row>
    <row r="48" spans="1:36">
      <c r="A48" s="154" t="s">
        <v>34</v>
      </c>
      <c r="B48" s="149"/>
      <c r="C48" s="150">
        <v>0</v>
      </c>
      <c r="D48" s="150">
        <v>0</v>
      </c>
      <c r="E48" s="150">
        <v>0</v>
      </c>
      <c r="F48" s="150">
        <v>0</v>
      </c>
      <c r="G48" s="150">
        <v>0</v>
      </c>
      <c r="H48" s="150">
        <v>0</v>
      </c>
      <c r="I48" s="150">
        <v>0</v>
      </c>
      <c r="J48" s="150">
        <v>0</v>
      </c>
      <c r="K48" s="150">
        <v>0</v>
      </c>
      <c r="L48" s="150">
        <v>0</v>
      </c>
      <c r="M48" s="150">
        <v>0</v>
      </c>
      <c r="N48" s="150">
        <v>0</v>
      </c>
      <c r="O48" s="150">
        <v>0</v>
      </c>
      <c r="P48" s="150">
        <v>0</v>
      </c>
      <c r="Q48" s="150">
        <v>0</v>
      </c>
      <c r="R48" s="149"/>
      <c r="S48" s="150">
        <v>0</v>
      </c>
      <c r="T48" s="150">
        <v>0</v>
      </c>
      <c r="U48" s="150">
        <v>0</v>
      </c>
      <c r="V48" s="150">
        <v>0</v>
      </c>
      <c r="W48" s="150">
        <v>0</v>
      </c>
      <c r="X48" s="150">
        <v>0</v>
      </c>
      <c r="Y48" s="150">
        <v>0</v>
      </c>
      <c r="Z48" s="150">
        <v>0</v>
      </c>
      <c r="AA48" s="150">
        <v>0</v>
      </c>
      <c r="AB48" s="150">
        <v>0</v>
      </c>
      <c r="AC48" s="150">
        <v>0</v>
      </c>
      <c r="AD48" s="150">
        <v>0</v>
      </c>
      <c r="AE48" s="150">
        <v>0</v>
      </c>
      <c r="AF48" s="150">
        <v>0</v>
      </c>
      <c r="AG48" s="150">
        <v>0</v>
      </c>
      <c r="AH48" s="143"/>
      <c r="AI48" s="150">
        <f t="shared" si="21"/>
        <v>0</v>
      </c>
      <c r="AJ48" s="150">
        <f t="shared" si="21"/>
        <v>0</v>
      </c>
    </row>
    <row r="49" spans="1:36">
      <c r="A49" s="154" t="s">
        <v>35</v>
      </c>
      <c r="B49" s="149"/>
      <c r="C49" s="150">
        <v>0</v>
      </c>
      <c r="D49" s="150">
        <v>0</v>
      </c>
      <c r="E49" s="150">
        <v>0</v>
      </c>
      <c r="F49" s="150">
        <v>0</v>
      </c>
      <c r="G49" s="150">
        <v>0</v>
      </c>
      <c r="H49" s="150">
        <v>0</v>
      </c>
      <c r="I49" s="150">
        <v>0</v>
      </c>
      <c r="J49" s="150">
        <v>0</v>
      </c>
      <c r="K49" s="150">
        <v>0</v>
      </c>
      <c r="L49" s="150">
        <v>0</v>
      </c>
      <c r="M49" s="150">
        <v>0</v>
      </c>
      <c r="N49" s="150">
        <v>0</v>
      </c>
      <c r="O49" s="150">
        <v>0</v>
      </c>
      <c r="P49" s="150">
        <v>0</v>
      </c>
      <c r="Q49" s="150">
        <v>0</v>
      </c>
      <c r="R49" s="149"/>
      <c r="S49" s="150">
        <v>0</v>
      </c>
      <c r="T49" s="150">
        <v>0</v>
      </c>
      <c r="U49" s="150">
        <v>0</v>
      </c>
      <c r="V49" s="150">
        <v>0</v>
      </c>
      <c r="W49" s="150">
        <v>0</v>
      </c>
      <c r="X49" s="150">
        <v>0</v>
      </c>
      <c r="Y49" s="150">
        <v>0</v>
      </c>
      <c r="Z49" s="150">
        <v>0</v>
      </c>
      <c r="AA49" s="150">
        <v>0</v>
      </c>
      <c r="AB49" s="150">
        <v>0</v>
      </c>
      <c r="AC49" s="150">
        <v>0</v>
      </c>
      <c r="AD49" s="150">
        <v>0</v>
      </c>
      <c r="AE49" s="150">
        <v>0</v>
      </c>
      <c r="AF49" s="150">
        <v>0</v>
      </c>
      <c r="AG49" s="150">
        <v>0</v>
      </c>
      <c r="AH49" s="143"/>
      <c r="AI49" s="150">
        <f t="shared" si="21"/>
        <v>0</v>
      </c>
      <c r="AJ49" s="150">
        <f t="shared" si="21"/>
        <v>0</v>
      </c>
    </row>
    <row r="50" spans="1:36">
      <c r="A50" s="154" t="s">
        <v>36</v>
      </c>
      <c r="B50" s="149"/>
      <c r="C50" s="150">
        <v>0</v>
      </c>
      <c r="D50" s="150">
        <v>0</v>
      </c>
      <c r="E50" s="150">
        <v>0</v>
      </c>
      <c r="F50" s="150">
        <v>0</v>
      </c>
      <c r="G50" s="150">
        <v>0</v>
      </c>
      <c r="H50" s="150">
        <v>0</v>
      </c>
      <c r="I50" s="150">
        <v>0</v>
      </c>
      <c r="J50" s="150">
        <v>0</v>
      </c>
      <c r="K50" s="150">
        <v>0</v>
      </c>
      <c r="L50" s="150">
        <v>0</v>
      </c>
      <c r="M50" s="150">
        <v>0</v>
      </c>
      <c r="N50" s="150">
        <v>0</v>
      </c>
      <c r="O50" s="150">
        <v>0</v>
      </c>
      <c r="P50" s="150">
        <v>0</v>
      </c>
      <c r="Q50" s="150">
        <v>0</v>
      </c>
      <c r="R50" s="149"/>
      <c r="S50" s="150">
        <v>0</v>
      </c>
      <c r="T50" s="150">
        <v>0</v>
      </c>
      <c r="U50" s="150">
        <v>0</v>
      </c>
      <c r="V50" s="150">
        <v>0</v>
      </c>
      <c r="W50" s="150">
        <v>0</v>
      </c>
      <c r="X50" s="150">
        <v>0</v>
      </c>
      <c r="Y50" s="150">
        <v>0</v>
      </c>
      <c r="Z50" s="150">
        <v>0</v>
      </c>
      <c r="AA50" s="150">
        <v>0</v>
      </c>
      <c r="AB50" s="150">
        <v>0</v>
      </c>
      <c r="AC50" s="150">
        <v>0</v>
      </c>
      <c r="AD50" s="150">
        <v>0</v>
      </c>
      <c r="AE50" s="150">
        <v>0</v>
      </c>
      <c r="AF50" s="150">
        <v>0</v>
      </c>
      <c r="AG50" s="150">
        <v>0</v>
      </c>
      <c r="AH50" s="143"/>
      <c r="AI50" s="150">
        <f t="shared" si="21"/>
        <v>0</v>
      </c>
      <c r="AJ50" s="150">
        <f t="shared" si="21"/>
        <v>0</v>
      </c>
    </row>
    <row r="51" spans="1:36">
      <c r="A51" s="154" t="s">
        <v>37</v>
      </c>
      <c r="B51" s="149"/>
      <c r="C51" s="150">
        <v>0</v>
      </c>
      <c r="D51" s="150">
        <v>0</v>
      </c>
      <c r="E51" s="150">
        <v>0</v>
      </c>
      <c r="F51" s="150">
        <v>0</v>
      </c>
      <c r="G51" s="150">
        <v>0</v>
      </c>
      <c r="H51" s="150">
        <v>0</v>
      </c>
      <c r="I51" s="150">
        <v>0</v>
      </c>
      <c r="J51" s="150">
        <v>0</v>
      </c>
      <c r="K51" s="150">
        <v>0</v>
      </c>
      <c r="L51" s="150">
        <v>0</v>
      </c>
      <c r="M51" s="150">
        <v>0</v>
      </c>
      <c r="N51" s="150">
        <v>0</v>
      </c>
      <c r="O51" s="150">
        <v>0</v>
      </c>
      <c r="P51" s="150">
        <v>0</v>
      </c>
      <c r="Q51" s="150">
        <v>0</v>
      </c>
      <c r="R51" s="149"/>
      <c r="S51" s="150">
        <v>0</v>
      </c>
      <c r="T51" s="150">
        <v>0</v>
      </c>
      <c r="U51" s="150">
        <v>0</v>
      </c>
      <c r="V51" s="150">
        <v>0</v>
      </c>
      <c r="W51" s="150">
        <v>0</v>
      </c>
      <c r="X51" s="150">
        <v>0</v>
      </c>
      <c r="Y51" s="150">
        <v>0</v>
      </c>
      <c r="Z51" s="150">
        <v>0</v>
      </c>
      <c r="AA51" s="150">
        <v>0</v>
      </c>
      <c r="AB51" s="150">
        <v>0</v>
      </c>
      <c r="AC51" s="150">
        <v>0</v>
      </c>
      <c r="AD51" s="150">
        <v>0</v>
      </c>
      <c r="AE51" s="150">
        <v>0</v>
      </c>
      <c r="AF51" s="150">
        <v>0</v>
      </c>
      <c r="AG51" s="150">
        <v>0</v>
      </c>
      <c r="AH51" s="143"/>
      <c r="AI51" s="150">
        <f t="shared" si="21"/>
        <v>0</v>
      </c>
      <c r="AJ51" s="150">
        <f t="shared" si="21"/>
        <v>0</v>
      </c>
    </row>
    <row r="52" spans="1:36">
      <c r="A52" s="154" t="s">
        <v>38</v>
      </c>
      <c r="B52" s="149"/>
      <c r="C52" s="150">
        <v>0</v>
      </c>
      <c r="D52" s="150">
        <v>0</v>
      </c>
      <c r="E52" s="150">
        <v>0</v>
      </c>
      <c r="F52" s="150">
        <v>0</v>
      </c>
      <c r="G52" s="150">
        <v>0</v>
      </c>
      <c r="H52" s="150">
        <v>0</v>
      </c>
      <c r="I52" s="150">
        <v>0</v>
      </c>
      <c r="J52" s="150">
        <v>0</v>
      </c>
      <c r="K52" s="150">
        <v>0</v>
      </c>
      <c r="L52" s="150">
        <v>0</v>
      </c>
      <c r="M52" s="150">
        <v>0</v>
      </c>
      <c r="N52" s="150">
        <v>0</v>
      </c>
      <c r="O52" s="150">
        <v>0</v>
      </c>
      <c r="P52" s="150">
        <v>0</v>
      </c>
      <c r="Q52" s="150">
        <v>0</v>
      </c>
      <c r="R52" s="149"/>
      <c r="S52" s="150">
        <v>0</v>
      </c>
      <c r="T52" s="150">
        <v>0</v>
      </c>
      <c r="U52" s="150">
        <v>0</v>
      </c>
      <c r="V52" s="150">
        <v>0</v>
      </c>
      <c r="W52" s="150">
        <v>0</v>
      </c>
      <c r="X52" s="150">
        <v>0</v>
      </c>
      <c r="Y52" s="150">
        <v>0</v>
      </c>
      <c r="Z52" s="150">
        <v>0</v>
      </c>
      <c r="AA52" s="150">
        <v>0</v>
      </c>
      <c r="AB52" s="150">
        <v>0</v>
      </c>
      <c r="AC52" s="150">
        <v>0</v>
      </c>
      <c r="AD52" s="150">
        <v>0</v>
      </c>
      <c r="AE52" s="150">
        <v>0</v>
      </c>
      <c r="AF52" s="150">
        <v>0</v>
      </c>
      <c r="AG52" s="150">
        <v>0</v>
      </c>
      <c r="AH52" s="143"/>
      <c r="AI52" s="150">
        <f t="shared" si="21"/>
        <v>0</v>
      </c>
      <c r="AJ52" s="150">
        <f t="shared" si="21"/>
        <v>0</v>
      </c>
    </row>
    <row r="53" spans="1:36">
      <c r="A53" s="154" t="s">
        <v>39</v>
      </c>
      <c r="B53" s="149"/>
      <c r="C53" s="150">
        <v>0</v>
      </c>
      <c r="D53" s="150">
        <v>0</v>
      </c>
      <c r="E53" s="150">
        <v>0</v>
      </c>
      <c r="F53" s="150">
        <v>0</v>
      </c>
      <c r="G53" s="150">
        <v>0</v>
      </c>
      <c r="H53" s="150">
        <v>0</v>
      </c>
      <c r="I53" s="150">
        <v>0</v>
      </c>
      <c r="J53" s="150">
        <v>0</v>
      </c>
      <c r="K53" s="150">
        <v>0</v>
      </c>
      <c r="L53" s="150">
        <v>0</v>
      </c>
      <c r="M53" s="150">
        <v>0</v>
      </c>
      <c r="N53" s="150">
        <v>0</v>
      </c>
      <c r="O53" s="150">
        <v>0</v>
      </c>
      <c r="P53" s="150">
        <v>0</v>
      </c>
      <c r="Q53" s="150">
        <v>0</v>
      </c>
      <c r="R53" s="149"/>
      <c r="S53" s="150">
        <v>0</v>
      </c>
      <c r="T53" s="150">
        <v>0</v>
      </c>
      <c r="U53" s="150">
        <v>0</v>
      </c>
      <c r="V53" s="150">
        <v>0</v>
      </c>
      <c r="W53" s="150">
        <v>0</v>
      </c>
      <c r="X53" s="150">
        <v>0</v>
      </c>
      <c r="Y53" s="150">
        <v>0</v>
      </c>
      <c r="Z53" s="150">
        <v>0</v>
      </c>
      <c r="AA53" s="150">
        <v>0</v>
      </c>
      <c r="AB53" s="150">
        <v>0</v>
      </c>
      <c r="AC53" s="150">
        <v>0</v>
      </c>
      <c r="AD53" s="150">
        <v>0</v>
      </c>
      <c r="AE53" s="150">
        <v>0</v>
      </c>
      <c r="AF53" s="150">
        <v>0</v>
      </c>
      <c r="AG53" s="150">
        <v>0</v>
      </c>
      <c r="AH53" s="143"/>
      <c r="AI53" s="150">
        <f t="shared" si="21"/>
        <v>0</v>
      </c>
      <c r="AJ53" s="150">
        <f t="shared" si="21"/>
        <v>0</v>
      </c>
    </row>
    <row r="54" spans="1:36">
      <c r="A54" s="154" t="s">
        <v>40</v>
      </c>
      <c r="B54" s="149"/>
      <c r="C54" s="150">
        <v>0</v>
      </c>
      <c r="D54" s="150">
        <v>0</v>
      </c>
      <c r="E54" s="150">
        <v>0</v>
      </c>
      <c r="F54" s="150">
        <v>0</v>
      </c>
      <c r="G54" s="150">
        <v>0</v>
      </c>
      <c r="H54" s="150">
        <v>0</v>
      </c>
      <c r="I54" s="150">
        <v>0</v>
      </c>
      <c r="J54" s="150">
        <v>0</v>
      </c>
      <c r="K54" s="150">
        <v>0</v>
      </c>
      <c r="L54" s="150">
        <v>0</v>
      </c>
      <c r="M54" s="150">
        <v>0</v>
      </c>
      <c r="N54" s="150">
        <v>0</v>
      </c>
      <c r="O54" s="150">
        <v>0</v>
      </c>
      <c r="P54" s="150">
        <v>0</v>
      </c>
      <c r="Q54" s="150">
        <v>0</v>
      </c>
      <c r="R54" s="149"/>
      <c r="S54" s="150">
        <v>0</v>
      </c>
      <c r="T54" s="150">
        <v>0</v>
      </c>
      <c r="U54" s="150">
        <v>0</v>
      </c>
      <c r="V54" s="150">
        <v>0</v>
      </c>
      <c r="W54" s="150">
        <v>0</v>
      </c>
      <c r="X54" s="150">
        <v>0</v>
      </c>
      <c r="Y54" s="150">
        <v>0</v>
      </c>
      <c r="Z54" s="150">
        <v>0</v>
      </c>
      <c r="AA54" s="150">
        <v>0</v>
      </c>
      <c r="AB54" s="150">
        <v>0</v>
      </c>
      <c r="AC54" s="150">
        <v>0</v>
      </c>
      <c r="AD54" s="150">
        <v>0</v>
      </c>
      <c r="AE54" s="150">
        <v>0</v>
      </c>
      <c r="AF54" s="150">
        <v>0</v>
      </c>
      <c r="AG54" s="150">
        <v>0</v>
      </c>
      <c r="AH54" s="143"/>
      <c r="AI54" s="150">
        <f t="shared" si="21"/>
        <v>0</v>
      </c>
      <c r="AJ54" s="150">
        <f t="shared" si="21"/>
        <v>0</v>
      </c>
    </row>
    <row r="55" spans="1:36" ht="6" customHeight="1">
      <c r="A55" s="145"/>
      <c r="B55" s="143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3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3"/>
      <c r="AI55" s="145"/>
      <c r="AJ55" s="145"/>
    </row>
    <row r="56" spans="1:36">
      <c r="A56" s="144" t="s">
        <v>43</v>
      </c>
      <c r="B56" s="143"/>
      <c r="C56" s="155">
        <f t="shared" ref="C56:Q56" si="22">+C35+C45</f>
        <v>0</v>
      </c>
      <c r="D56" s="155">
        <f t="shared" si="22"/>
        <v>0</v>
      </c>
      <c r="E56" s="155">
        <f t="shared" si="22"/>
        <v>0</v>
      </c>
      <c r="F56" s="155">
        <f t="shared" si="22"/>
        <v>0</v>
      </c>
      <c r="G56" s="155">
        <f t="shared" si="22"/>
        <v>0</v>
      </c>
      <c r="H56" s="155">
        <f t="shared" si="22"/>
        <v>15410</v>
      </c>
      <c r="I56" s="155">
        <f t="shared" si="22"/>
        <v>0</v>
      </c>
      <c r="J56" s="155">
        <f t="shared" si="22"/>
        <v>0</v>
      </c>
      <c r="K56" s="155">
        <f t="shared" si="22"/>
        <v>0</v>
      </c>
      <c r="L56" s="155">
        <f t="shared" si="22"/>
        <v>0</v>
      </c>
      <c r="M56" s="155">
        <f t="shared" si="22"/>
        <v>0</v>
      </c>
      <c r="N56" s="155">
        <f t="shared" si="22"/>
        <v>167380.785</v>
      </c>
      <c r="O56" s="155">
        <f t="shared" si="22"/>
        <v>0</v>
      </c>
      <c r="P56" s="155">
        <f t="shared" si="22"/>
        <v>0</v>
      </c>
      <c r="Q56" s="155">
        <f t="shared" si="22"/>
        <v>0</v>
      </c>
      <c r="R56" s="143"/>
      <c r="S56" s="155">
        <f t="shared" ref="S56:Y56" si="23">+S35+S45</f>
        <v>0</v>
      </c>
      <c r="T56" s="155">
        <f t="shared" si="23"/>
        <v>0</v>
      </c>
      <c r="U56" s="155">
        <f t="shared" si="23"/>
        <v>0</v>
      </c>
      <c r="V56" s="155">
        <f t="shared" si="23"/>
        <v>0</v>
      </c>
      <c r="W56" s="155">
        <f t="shared" si="23"/>
        <v>0</v>
      </c>
      <c r="X56" s="155">
        <f t="shared" si="23"/>
        <v>811348</v>
      </c>
      <c r="Y56" s="155">
        <f t="shared" si="23"/>
        <v>0</v>
      </c>
      <c r="Z56" s="155">
        <f>+Z35+Z45</f>
        <v>0</v>
      </c>
      <c r="AA56" s="155">
        <f t="shared" ref="AA56:AG56" si="24">+AA35+AA45</f>
        <v>556490.16</v>
      </c>
      <c r="AB56" s="155">
        <f t="shared" si="24"/>
        <v>0</v>
      </c>
      <c r="AC56" s="155">
        <f t="shared" si="24"/>
        <v>0</v>
      </c>
      <c r="AD56" s="155">
        <f t="shared" si="24"/>
        <v>1473806.4549999998</v>
      </c>
      <c r="AE56" s="155">
        <f t="shared" si="24"/>
        <v>0</v>
      </c>
      <c r="AF56" s="155">
        <f t="shared" si="24"/>
        <v>0</v>
      </c>
      <c r="AG56" s="155">
        <f t="shared" si="24"/>
        <v>0</v>
      </c>
      <c r="AH56" s="143"/>
      <c r="AI56" s="155">
        <f>+AI35+AI45</f>
        <v>182790.785</v>
      </c>
      <c r="AJ56" s="155">
        <f>+AJ35+AJ45</f>
        <v>2841644.6150000002</v>
      </c>
    </row>
    <row r="57" spans="1:36" ht="6" customHeight="1">
      <c r="A57" s="145"/>
      <c r="B57" s="143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3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  <c r="AG57" s="145"/>
      <c r="AH57" s="143"/>
      <c r="AI57" s="145"/>
      <c r="AJ57" s="145"/>
    </row>
    <row r="58" spans="1:36">
      <c r="A58" s="144" t="s">
        <v>44</v>
      </c>
      <c r="B58" s="143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3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3"/>
      <c r="AI58" s="145"/>
      <c r="AJ58" s="145"/>
    </row>
    <row r="59" spans="1:36" ht="6" customHeight="1">
      <c r="A59" s="145"/>
      <c r="B59" s="14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3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3"/>
      <c r="AI59" s="145"/>
      <c r="AJ59" s="145"/>
    </row>
    <row r="60" spans="1:36">
      <c r="A60" s="146" t="s">
        <v>21</v>
      </c>
      <c r="B60" s="143"/>
      <c r="C60" s="147">
        <f t="shared" ref="C60:Q60" si="25">+SUM(C61:C69)</f>
        <v>0</v>
      </c>
      <c r="D60" s="147">
        <f t="shared" si="25"/>
        <v>0</v>
      </c>
      <c r="E60" s="147">
        <f t="shared" si="25"/>
        <v>0</v>
      </c>
      <c r="F60" s="147">
        <f t="shared" si="25"/>
        <v>0</v>
      </c>
      <c r="G60" s="147">
        <f t="shared" si="25"/>
        <v>0</v>
      </c>
      <c r="H60" s="147">
        <f t="shared" si="25"/>
        <v>0</v>
      </c>
      <c r="I60" s="147">
        <f t="shared" si="25"/>
        <v>0</v>
      </c>
      <c r="J60" s="147">
        <f t="shared" si="25"/>
        <v>0</v>
      </c>
      <c r="K60" s="147">
        <f t="shared" si="25"/>
        <v>0</v>
      </c>
      <c r="L60" s="147">
        <f t="shared" si="25"/>
        <v>0</v>
      </c>
      <c r="M60" s="147">
        <f t="shared" si="25"/>
        <v>0</v>
      </c>
      <c r="N60" s="147">
        <f t="shared" si="25"/>
        <v>0</v>
      </c>
      <c r="O60" s="147">
        <f t="shared" si="25"/>
        <v>0</v>
      </c>
      <c r="P60" s="147">
        <f t="shared" si="25"/>
        <v>0</v>
      </c>
      <c r="Q60" s="147">
        <f t="shared" si="25"/>
        <v>0</v>
      </c>
      <c r="R60" s="143"/>
      <c r="S60" s="147">
        <f t="shared" ref="S60:Y60" si="26">+SUM(S61:S69)</f>
        <v>0</v>
      </c>
      <c r="T60" s="147">
        <f t="shared" si="26"/>
        <v>0</v>
      </c>
      <c r="U60" s="147">
        <f t="shared" si="26"/>
        <v>0</v>
      </c>
      <c r="V60" s="147">
        <f t="shared" si="26"/>
        <v>0</v>
      </c>
      <c r="W60" s="147">
        <f t="shared" si="26"/>
        <v>0</v>
      </c>
      <c r="X60" s="147">
        <f t="shared" si="26"/>
        <v>0</v>
      </c>
      <c r="Y60" s="147">
        <f t="shared" si="26"/>
        <v>0</v>
      </c>
      <c r="Z60" s="147">
        <f>+SUM(Z61:Z69)</f>
        <v>0</v>
      </c>
      <c r="AA60" s="147">
        <f t="shared" ref="AA60:AG60" si="27">+SUM(AA61:AA69)</f>
        <v>0</v>
      </c>
      <c r="AB60" s="147">
        <f t="shared" si="27"/>
        <v>0</v>
      </c>
      <c r="AC60" s="147">
        <f t="shared" si="27"/>
        <v>0</v>
      </c>
      <c r="AD60" s="147">
        <f t="shared" si="27"/>
        <v>0</v>
      </c>
      <c r="AE60" s="147">
        <f t="shared" si="27"/>
        <v>0</v>
      </c>
      <c r="AF60" s="147">
        <f t="shared" si="27"/>
        <v>0</v>
      </c>
      <c r="AG60" s="147">
        <f t="shared" si="27"/>
        <v>0</v>
      </c>
      <c r="AH60" s="143"/>
      <c r="AI60" s="147">
        <f>+SUM(AI61:AI69)</f>
        <v>0</v>
      </c>
      <c r="AJ60" s="147">
        <f>+SUM(AJ61:AJ69)</f>
        <v>0</v>
      </c>
    </row>
    <row r="61" spans="1:36">
      <c r="A61" s="148" t="s">
        <v>22</v>
      </c>
      <c r="B61" s="149"/>
      <c r="C61" s="150">
        <v>0</v>
      </c>
      <c r="D61" s="150">
        <v>0</v>
      </c>
      <c r="E61" s="150">
        <v>0</v>
      </c>
      <c r="F61" s="150">
        <v>0</v>
      </c>
      <c r="G61" s="150">
        <v>0</v>
      </c>
      <c r="H61" s="150">
        <v>0</v>
      </c>
      <c r="I61" s="150">
        <v>0</v>
      </c>
      <c r="J61" s="150">
        <v>0</v>
      </c>
      <c r="K61" s="150">
        <v>0</v>
      </c>
      <c r="L61" s="150">
        <v>0</v>
      </c>
      <c r="M61" s="150">
        <v>0</v>
      </c>
      <c r="N61" s="150">
        <v>0</v>
      </c>
      <c r="O61" s="150">
        <v>0</v>
      </c>
      <c r="P61" s="150">
        <v>0</v>
      </c>
      <c r="Q61" s="150">
        <v>0</v>
      </c>
      <c r="R61" s="149"/>
      <c r="S61" s="150">
        <v>0</v>
      </c>
      <c r="T61" s="150">
        <v>0</v>
      </c>
      <c r="U61" s="150">
        <v>0</v>
      </c>
      <c r="V61" s="150">
        <v>0</v>
      </c>
      <c r="W61" s="150">
        <v>0</v>
      </c>
      <c r="X61" s="150">
        <v>0</v>
      </c>
      <c r="Y61" s="150">
        <v>0</v>
      </c>
      <c r="Z61" s="150">
        <v>0</v>
      </c>
      <c r="AA61" s="150">
        <v>0</v>
      </c>
      <c r="AB61" s="150">
        <v>0</v>
      </c>
      <c r="AC61" s="150">
        <v>0</v>
      </c>
      <c r="AD61" s="150">
        <v>0</v>
      </c>
      <c r="AE61" s="150">
        <v>0</v>
      </c>
      <c r="AF61" s="150">
        <v>0</v>
      </c>
      <c r="AG61" s="150">
        <v>0</v>
      </c>
      <c r="AH61" s="143"/>
      <c r="AI61" s="150">
        <f t="shared" ref="AI61:AI69" si="28">+SUM(C61:Q61)</f>
        <v>0</v>
      </c>
      <c r="AJ61" s="150">
        <f t="shared" ref="AJ61:AJ69" si="29">+SUM(S61:AG61)</f>
        <v>0</v>
      </c>
    </row>
    <row r="62" spans="1:36">
      <c r="A62" s="148" t="s">
        <v>23</v>
      </c>
      <c r="B62" s="149"/>
      <c r="C62" s="150">
        <v>0</v>
      </c>
      <c r="D62" s="150">
        <v>0</v>
      </c>
      <c r="E62" s="150">
        <v>0</v>
      </c>
      <c r="F62" s="150">
        <v>0</v>
      </c>
      <c r="G62" s="150">
        <v>0</v>
      </c>
      <c r="H62" s="150">
        <v>0</v>
      </c>
      <c r="I62" s="150">
        <v>0</v>
      </c>
      <c r="J62" s="150">
        <v>0</v>
      </c>
      <c r="K62" s="150">
        <v>0</v>
      </c>
      <c r="L62" s="150">
        <v>0</v>
      </c>
      <c r="M62" s="150">
        <v>0</v>
      </c>
      <c r="N62" s="150">
        <v>0</v>
      </c>
      <c r="O62" s="150">
        <v>0</v>
      </c>
      <c r="P62" s="150">
        <v>0</v>
      </c>
      <c r="Q62" s="150">
        <v>0</v>
      </c>
      <c r="R62" s="149"/>
      <c r="S62" s="150">
        <v>0</v>
      </c>
      <c r="T62" s="150">
        <v>0</v>
      </c>
      <c r="U62" s="150">
        <v>0</v>
      </c>
      <c r="V62" s="150">
        <v>0</v>
      </c>
      <c r="W62" s="150">
        <v>0</v>
      </c>
      <c r="X62" s="150">
        <v>0</v>
      </c>
      <c r="Y62" s="150">
        <v>0</v>
      </c>
      <c r="Z62" s="150">
        <v>0</v>
      </c>
      <c r="AA62" s="150">
        <v>0</v>
      </c>
      <c r="AB62" s="150">
        <v>0</v>
      </c>
      <c r="AC62" s="150">
        <v>0</v>
      </c>
      <c r="AD62" s="150">
        <v>0</v>
      </c>
      <c r="AE62" s="150">
        <v>0</v>
      </c>
      <c r="AF62" s="150">
        <v>0</v>
      </c>
      <c r="AG62" s="150">
        <v>0</v>
      </c>
      <c r="AH62" s="143"/>
      <c r="AI62" s="150">
        <f t="shared" si="28"/>
        <v>0</v>
      </c>
      <c r="AJ62" s="150">
        <f t="shared" si="29"/>
        <v>0</v>
      </c>
    </row>
    <row r="63" spans="1:36">
      <c r="A63" s="148" t="s">
        <v>24</v>
      </c>
      <c r="B63" s="149"/>
      <c r="C63" s="150">
        <v>0</v>
      </c>
      <c r="D63" s="150">
        <v>0</v>
      </c>
      <c r="E63" s="150">
        <v>0</v>
      </c>
      <c r="F63" s="150">
        <v>0</v>
      </c>
      <c r="G63" s="150">
        <v>0</v>
      </c>
      <c r="H63" s="150">
        <v>0</v>
      </c>
      <c r="I63" s="150">
        <v>0</v>
      </c>
      <c r="J63" s="150">
        <v>0</v>
      </c>
      <c r="K63" s="150">
        <v>0</v>
      </c>
      <c r="L63" s="150">
        <v>0</v>
      </c>
      <c r="M63" s="150">
        <v>0</v>
      </c>
      <c r="N63" s="150">
        <v>0</v>
      </c>
      <c r="O63" s="150">
        <v>0</v>
      </c>
      <c r="P63" s="150">
        <v>0</v>
      </c>
      <c r="Q63" s="150">
        <v>0</v>
      </c>
      <c r="R63" s="149"/>
      <c r="S63" s="150">
        <v>0</v>
      </c>
      <c r="T63" s="150">
        <v>0</v>
      </c>
      <c r="U63" s="150">
        <v>0</v>
      </c>
      <c r="V63" s="150">
        <v>0</v>
      </c>
      <c r="W63" s="150">
        <v>0</v>
      </c>
      <c r="X63" s="150">
        <v>0</v>
      </c>
      <c r="Y63" s="150">
        <v>0</v>
      </c>
      <c r="Z63" s="150">
        <v>0</v>
      </c>
      <c r="AA63" s="150">
        <v>0</v>
      </c>
      <c r="AB63" s="150">
        <v>0</v>
      </c>
      <c r="AC63" s="150">
        <v>0</v>
      </c>
      <c r="AD63" s="150">
        <v>0</v>
      </c>
      <c r="AE63" s="150">
        <v>0</v>
      </c>
      <c r="AF63" s="150">
        <v>0</v>
      </c>
      <c r="AG63" s="150">
        <v>0</v>
      </c>
      <c r="AH63" s="143"/>
      <c r="AI63" s="150">
        <f t="shared" si="28"/>
        <v>0</v>
      </c>
      <c r="AJ63" s="150">
        <f t="shared" si="29"/>
        <v>0</v>
      </c>
    </row>
    <row r="64" spans="1:36">
      <c r="A64" s="148" t="s">
        <v>25</v>
      </c>
      <c r="B64" s="149"/>
      <c r="C64" s="150">
        <v>0</v>
      </c>
      <c r="D64" s="150">
        <v>0</v>
      </c>
      <c r="E64" s="150">
        <v>0</v>
      </c>
      <c r="F64" s="150">
        <v>0</v>
      </c>
      <c r="G64" s="150">
        <v>0</v>
      </c>
      <c r="H64" s="150">
        <v>0</v>
      </c>
      <c r="I64" s="150">
        <v>0</v>
      </c>
      <c r="J64" s="150">
        <v>0</v>
      </c>
      <c r="K64" s="150">
        <v>0</v>
      </c>
      <c r="L64" s="150">
        <v>0</v>
      </c>
      <c r="M64" s="150">
        <v>0</v>
      </c>
      <c r="N64" s="150">
        <v>0</v>
      </c>
      <c r="O64" s="150">
        <v>0</v>
      </c>
      <c r="P64" s="150">
        <v>0</v>
      </c>
      <c r="Q64" s="150">
        <v>0</v>
      </c>
      <c r="R64" s="149"/>
      <c r="S64" s="150">
        <v>0</v>
      </c>
      <c r="T64" s="150">
        <v>0</v>
      </c>
      <c r="U64" s="150">
        <v>0</v>
      </c>
      <c r="V64" s="150">
        <v>0</v>
      </c>
      <c r="W64" s="150">
        <v>0</v>
      </c>
      <c r="X64" s="150">
        <v>0</v>
      </c>
      <c r="Y64" s="150">
        <v>0</v>
      </c>
      <c r="Z64" s="150">
        <v>0</v>
      </c>
      <c r="AA64" s="150">
        <v>0</v>
      </c>
      <c r="AB64" s="150">
        <v>0</v>
      </c>
      <c r="AC64" s="150">
        <v>0</v>
      </c>
      <c r="AD64" s="150">
        <v>0</v>
      </c>
      <c r="AE64" s="150">
        <v>0</v>
      </c>
      <c r="AF64" s="150">
        <v>0</v>
      </c>
      <c r="AG64" s="150">
        <v>0</v>
      </c>
      <c r="AH64" s="143"/>
      <c r="AI64" s="150">
        <f t="shared" si="28"/>
        <v>0</v>
      </c>
      <c r="AJ64" s="150">
        <f t="shared" si="29"/>
        <v>0</v>
      </c>
    </row>
    <row r="65" spans="1:36">
      <c r="A65" s="148" t="s">
        <v>26</v>
      </c>
      <c r="B65" s="149"/>
      <c r="C65" s="150">
        <v>0</v>
      </c>
      <c r="D65" s="150">
        <v>0</v>
      </c>
      <c r="E65" s="150">
        <v>0</v>
      </c>
      <c r="F65" s="150">
        <v>0</v>
      </c>
      <c r="G65" s="150">
        <v>0</v>
      </c>
      <c r="H65" s="150">
        <v>0</v>
      </c>
      <c r="I65" s="150">
        <v>0</v>
      </c>
      <c r="J65" s="150">
        <v>0</v>
      </c>
      <c r="K65" s="150">
        <v>0</v>
      </c>
      <c r="L65" s="150">
        <v>0</v>
      </c>
      <c r="M65" s="150">
        <v>0</v>
      </c>
      <c r="N65" s="150">
        <v>0</v>
      </c>
      <c r="O65" s="150">
        <v>0</v>
      </c>
      <c r="P65" s="150">
        <v>0</v>
      </c>
      <c r="Q65" s="150">
        <v>0</v>
      </c>
      <c r="R65" s="149"/>
      <c r="S65" s="150">
        <v>0</v>
      </c>
      <c r="T65" s="150">
        <v>0</v>
      </c>
      <c r="U65" s="150">
        <v>0</v>
      </c>
      <c r="V65" s="150">
        <v>0</v>
      </c>
      <c r="W65" s="150">
        <v>0</v>
      </c>
      <c r="X65" s="150">
        <v>0</v>
      </c>
      <c r="Y65" s="150">
        <v>0</v>
      </c>
      <c r="Z65" s="150">
        <v>0</v>
      </c>
      <c r="AA65" s="150">
        <v>0</v>
      </c>
      <c r="AB65" s="150">
        <v>0</v>
      </c>
      <c r="AC65" s="150">
        <v>0</v>
      </c>
      <c r="AD65" s="150">
        <v>0</v>
      </c>
      <c r="AE65" s="150">
        <v>0</v>
      </c>
      <c r="AF65" s="150">
        <v>0</v>
      </c>
      <c r="AG65" s="150">
        <v>0</v>
      </c>
      <c r="AH65" s="143"/>
      <c r="AI65" s="150">
        <f t="shared" si="28"/>
        <v>0</v>
      </c>
      <c r="AJ65" s="150">
        <f t="shared" si="29"/>
        <v>0</v>
      </c>
    </row>
    <row r="66" spans="1:36">
      <c r="A66" s="148" t="s">
        <v>27</v>
      </c>
      <c r="B66" s="149"/>
      <c r="C66" s="150">
        <v>0</v>
      </c>
      <c r="D66" s="150">
        <v>0</v>
      </c>
      <c r="E66" s="150">
        <v>0</v>
      </c>
      <c r="F66" s="150">
        <v>0</v>
      </c>
      <c r="G66" s="150">
        <v>0</v>
      </c>
      <c r="H66" s="150">
        <v>0</v>
      </c>
      <c r="I66" s="150">
        <v>0</v>
      </c>
      <c r="J66" s="150">
        <v>0</v>
      </c>
      <c r="K66" s="150">
        <v>0</v>
      </c>
      <c r="L66" s="150">
        <v>0</v>
      </c>
      <c r="M66" s="150">
        <v>0</v>
      </c>
      <c r="N66" s="150">
        <v>0</v>
      </c>
      <c r="O66" s="150">
        <v>0</v>
      </c>
      <c r="P66" s="150">
        <v>0</v>
      </c>
      <c r="Q66" s="150">
        <v>0</v>
      </c>
      <c r="R66" s="149"/>
      <c r="S66" s="150">
        <v>0</v>
      </c>
      <c r="T66" s="150">
        <v>0</v>
      </c>
      <c r="U66" s="150">
        <v>0</v>
      </c>
      <c r="V66" s="150">
        <v>0</v>
      </c>
      <c r="W66" s="150">
        <v>0</v>
      </c>
      <c r="X66" s="150">
        <v>0</v>
      </c>
      <c r="Y66" s="150">
        <v>0</v>
      </c>
      <c r="Z66" s="150">
        <v>0</v>
      </c>
      <c r="AA66" s="150">
        <v>0</v>
      </c>
      <c r="AB66" s="150">
        <v>0</v>
      </c>
      <c r="AC66" s="150">
        <v>0</v>
      </c>
      <c r="AD66" s="150">
        <v>0</v>
      </c>
      <c r="AE66" s="150">
        <v>0</v>
      </c>
      <c r="AF66" s="150">
        <v>0</v>
      </c>
      <c r="AG66" s="150">
        <v>0</v>
      </c>
      <c r="AH66" s="143"/>
      <c r="AI66" s="150">
        <f t="shared" si="28"/>
        <v>0</v>
      </c>
      <c r="AJ66" s="150">
        <f t="shared" si="29"/>
        <v>0</v>
      </c>
    </row>
    <row r="67" spans="1:36">
      <c r="A67" s="148" t="s">
        <v>28</v>
      </c>
      <c r="B67" s="149"/>
      <c r="C67" s="150">
        <v>0</v>
      </c>
      <c r="D67" s="150">
        <v>0</v>
      </c>
      <c r="E67" s="150">
        <v>0</v>
      </c>
      <c r="F67" s="150">
        <v>0</v>
      </c>
      <c r="G67" s="150">
        <v>0</v>
      </c>
      <c r="H67" s="150">
        <v>0</v>
      </c>
      <c r="I67" s="150">
        <v>0</v>
      </c>
      <c r="J67" s="150">
        <v>0</v>
      </c>
      <c r="K67" s="150">
        <v>0</v>
      </c>
      <c r="L67" s="150">
        <v>0</v>
      </c>
      <c r="M67" s="150">
        <v>0</v>
      </c>
      <c r="N67" s="150">
        <v>0</v>
      </c>
      <c r="O67" s="150">
        <v>0</v>
      </c>
      <c r="P67" s="150">
        <v>0</v>
      </c>
      <c r="Q67" s="150">
        <v>0</v>
      </c>
      <c r="R67" s="149"/>
      <c r="S67" s="150">
        <v>0</v>
      </c>
      <c r="T67" s="150">
        <v>0</v>
      </c>
      <c r="U67" s="150">
        <v>0</v>
      </c>
      <c r="V67" s="150">
        <v>0</v>
      </c>
      <c r="W67" s="150">
        <v>0</v>
      </c>
      <c r="X67" s="150">
        <v>0</v>
      </c>
      <c r="Y67" s="150">
        <v>0</v>
      </c>
      <c r="Z67" s="150">
        <v>0</v>
      </c>
      <c r="AA67" s="150">
        <v>0</v>
      </c>
      <c r="AB67" s="150">
        <v>0</v>
      </c>
      <c r="AC67" s="150">
        <v>0</v>
      </c>
      <c r="AD67" s="150">
        <v>0</v>
      </c>
      <c r="AE67" s="150">
        <v>0</v>
      </c>
      <c r="AF67" s="150">
        <v>0</v>
      </c>
      <c r="AG67" s="150">
        <v>0</v>
      </c>
      <c r="AH67" s="143"/>
      <c r="AI67" s="150">
        <f t="shared" si="28"/>
        <v>0</v>
      </c>
      <c r="AJ67" s="150">
        <f t="shared" si="29"/>
        <v>0</v>
      </c>
    </row>
    <row r="68" spans="1:36">
      <c r="A68" s="148" t="s">
        <v>29</v>
      </c>
      <c r="B68" s="149"/>
      <c r="C68" s="150">
        <v>0</v>
      </c>
      <c r="D68" s="150">
        <v>0</v>
      </c>
      <c r="E68" s="150">
        <v>0</v>
      </c>
      <c r="F68" s="150">
        <v>0</v>
      </c>
      <c r="G68" s="150">
        <v>0</v>
      </c>
      <c r="H68" s="150">
        <v>0</v>
      </c>
      <c r="I68" s="150">
        <v>0</v>
      </c>
      <c r="J68" s="150">
        <v>0</v>
      </c>
      <c r="K68" s="150">
        <v>0</v>
      </c>
      <c r="L68" s="150">
        <v>0</v>
      </c>
      <c r="M68" s="150">
        <v>0</v>
      </c>
      <c r="N68" s="150">
        <v>0</v>
      </c>
      <c r="O68" s="150">
        <v>0</v>
      </c>
      <c r="P68" s="150">
        <v>0</v>
      </c>
      <c r="Q68" s="150">
        <v>0</v>
      </c>
      <c r="R68" s="149"/>
      <c r="S68" s="150">
        <v>0</v>
      </c>
      <c r="T68" s="150">
        <v>0</v>
      </c>
      <c r="U68" s="150">
        <v>0</v>
      </c>
      <c r="V68" s="150">
        <v>0</v>
      </c>
      <c r="W68" s="150">
        <v>0</v>
      </c>
      <c r="X68" s="150">
        <v>0</v>
      </c>
      <c r="Y68" s="150">
        <v>0</v>
      </c>
      <c r="Z68" s="150">
        <v>0</v>
      </c>
      <c r="AA68" s="150">
        <v>0</v>
      </c>
      <c r="AB68" s="150">
        <v>0</v>
      </c>
      <c r="AC68" s="150">
        <v>0</v>
      </c>
      <c r="AD68" s="150">
        <v>0</v>
      </c>
      <c r="AE68" s="150">
        <v>0</v>
      </c>
      <c r="AF68" s="150">
        <v>0</v>
      </c>
      <c r="AG68" s="150">
        <v>0</v>
      </c>
      <c r="AH68" s="143"/>
      <c r="AI68" s="150">
        <f t="shared" si="28"/>
        <v>0</v>
      </c>
      <c r="AJ68" s="150">
        <f t="shared" si="29"/>
        <v>0</v>
      </c>
    </row>
    <row r="69" spans="1:36">
      <c r="A69" s="151" t="s">
        <v>30</v>
      </c>
      <c r="B69" s="149"/>
      <c r="C69" s="150">
        <v>0</v>
      </c>
      <c r="D69" s="150">
        <v>0</v>
      </c>
      <c r="E69" s="150">
        <v>0</v>
      </c>
      <c r="F69" s="150">
        <v>0</v>
      </c>
      <c r="G69" s="150">
        <v>0</v>
      </c>
      <c r="H69" s="150">
        <v>0</v>
      </c>
      <c r="I69" s="150">
        <v>0</v>
      </c>
      <c r="J69" s="150">
        <v>0</v>
      </c>
      <c r="K69" s="150">
        <v>0</v>
      </c>
      <c r="L69" s="150">
        <v>0</v>
      </c>
      <c r="M69" s="150">
        <v>0</v>
      </c>
      <c r="N69" s="150">
        <v>0</v>
      </c>
      <c r="O69" s="150">
        <v>0</v>
      </c>
      <c r="P69" s="150">
        <v>0</v>
      </c>
      <c r="Q69" s="150">
        <v>0</v>
      </c>
      <c r="R69" s="149"/>
      <c r="S69" s="150">
        <v>0</v>
      </c>
      <c r="T69" s="150">
        <v>0</v>
      </c>
      <c r="U69" s="150">
        <v>0</v>
      </c>
      <c r="V69" s="150">
        <v>0</v>
      </c>
      <c r="W69" s="150">
        <v>0</v>
      </c>
      <c r="X69" s="150">
        <v>0</v>
      </c>
      <c r="Y69" s="150">
        <v>0</v>
      </c>
      <c r="Z69" s="150">
        <v>0</v>
      </c>
      <c r="AA69" s="150">
        <v>0</v>
      </c>
      <c r="AB69" s="150">
        <v>0</v>
      </c>
      <c r="AC69" s="150">
        <v>0</v>
      </c>
      <c r="AD69" s="150">
        <v>0</v>
      </c>
      <c r="AE69" s="150">
        <v>0</v>
      </c>
      <c r="AF69" s="150">
        <v>0</v>
      </c>
      <c r="AG69" s="150">
        <v>0</v>
      </c>
      <c r="AH69" s="143"/>
      <c r="AI69" s="150">
        <f t="shared" si="28"/>
        <v>0</v>
      </c>
      <c r="AJ69" s="150">
        <f t="shared" si="29"/>
        <v>0</v>
      </c>
    </row>
    <row r="70" spans="1:36">
      <c r="A70" s="152" t="s">
        <v>31</v>
      </c>
      <c r="B70" s="143"/>
      <c r="C70" s="153">
        <f t="shared" ref="C70:Q70" si="30">+SUM(C71:C79)</f>
        <v>0</v>
      </c>
      <c r="D70" s="153">
        <f t="shared" si="30"/>
        <v>0</v>
      </c>
      <c r="E70" s="153">
        <f t="shared" si="30"/>
        <v>0</v>
      </c>
      <c r="F70" s="153">
        <f t="shared" si="30"/>
        <v>0</v>
      </c>
      <c r="G70" s="153">
        <f t="shared" si="30"/>
        <v>0</v>
      </c>
      <c r="H70" s="153">
        <f t="shared" si="30"/>
        <v>0</v>
      </c>
      <c r="I70" s="153">
        <f t="shared" si="30"/>
        <v>0</v>
      </c>
      <c r="J70" s="153">
        <f t="shared" si="30"/>
        <v>0</v>
      </c>
      <c r="K70" s="153">
        <f t="shared" si="30"/>
        <v>0</v>
      </c>
      <c r="L70" s="153">
        <f t="shared" si="30"/>
        <v>0</v>
      </c>
      <c r="M70" s="153">
        <f t="shared" si="30"/>
        <v>0</v>
      </c>
      <c r="N70" s="153">
        <f t="shared" si="30"/>
        <v>0</v>
      </c>
      <c r="O70" s="153">
        <f t="shared" si="30"/>
        <v>0</v>
      </c>
      <c r="P70" s="153">
        <f t="shared" si="30"/>
        <v>0</v>
      </c>
      <c r="Q70" s="153">
        <f t="shared" si="30"/>
        <v>0</v>
      </c>
      <c r="R70" s="143"/>
      <c r="S70" s="153">
        <f t="shared" ref="S70:Y70" si="31">+SUM(S71:S79)</f>
        <v>0</v>
      </c>
      <c r="T70" s="153">
        <f t="shared" si="31"/>
        <v>0</v>
      </c>
      <c r="U70" s="153">
        <f t="shared" si="31"/>
        <v>0</v>
      </c>
      <c r="V70" s="153">
        <f t="shared" si="31"/>
        <v>0</v>
      </c>
      <c r="W70" s="153">
        <f t="shared" si="31"/>
        <v>0</v>
      </c>
      <c r="X70" s="153">
        <f t="shared" si="31"/>
        <v>0</v>
      </c>
      <c r="Y70" s="153">
        <f t="shared" si="31"/>
        <v>0</v>
      </c>
      <c r="Z70" s="153">
        <f>+SUM(Z71:Z79)</f>
        <v>0</v>
      </c>
      <c r="AA70" s="153">
        <f t="shared" ref="AA70:AG70" si="32">+SUM(AA71:AA79)</f>
        <v>0</v>
      </c>
      <c r="AB70" s="153">
        <f t="shared" si="32"/>
        <v>0</v>
      </c>
      <c r="AC70" s="153">
        <f t="shared" si="32"/>
        <v>0</v>
      </c>
      <c r="AD70" s="153">
        <f t="shared" si="32"/>
        <v>0</v>
      </c>
      <c r="AE70" s="153">
        <f t="shared" si="32"/>
        <v>0</v>
      </c>
      <c r="AF70" s="153">
        <f t="shared" si="32"/>
        <v>0</v>
      </c>
      <c r="AG70" s="153">
        <f t="shared" si="32"/>
        <v>0</v>
      </c>
      <c r="AH70" s="143"/>
      <c r="AI70" s="153">
        <f>+SUM(AI71:AI79)</f>
        <v>0</v>
      </c>
      <c r="AJ70" s="153">
        <f>+SUM(AJ71:AJ79)</f>
        <v>0</v>
      </c>
    </row>
    <row r="71" spans="1:36">
      <c r="A71" s="154" t="s">
        <v>32</v>
      </c>
      <c r="B71" s="149"/>
      <c r="C71" s="150">
        <v>0</v>
      </c>
      <c r="D71" s="150">
        <v>0</v>
      </c>
      <c r="E71" s="150">
        <v>0</v>
      </c>
      <c r="F71" s="150">
        <v>0</v>
      </c>
      <c r="G71" s="150">
        <v>0</v>
      </c>
      <c r="H71" s="150">
        <v>0</v>
      </c>
      <c r="I71" s="150">
        <v>0</v>
      </c>
      <c r="J71" s="150">
        <v>0</v>
      </c>
      <c r="K71" s="150">
        <v>0</v>
      </c>
      <c r="L71" s="150">
        <v>0</v>
      </c>
      <c r="M71" s="150">
        <v>0</v>
      </c>
      <c r="N71" s="150">
        <v>0</v>
      </c>
      <c r="O71" s="150">
        <v>0</v>
      </c>
      <c r="P71" s="150">
        <v>0</v>
      </c>
      <c r="Q71" s="150">
        <v>0</v>
      </c>
      <c r="R71" s="149"/>
      <c r="S71" s="150">
        <v>0</v>
      </c>
      <c r="T71" s="150">
        <v>0</v>
      </c>
      <c r="U71" s="150">
        <v>0</v>
      </c>
      <c r="V71" s="150">
        <v>0</v>
      </c>
      <c r="W71" s="150">
        <v>0</v>
      </c>
      <c r="X71" s="150">
        <v>0</v>
      </c>
      <c r="Y71" s="150">
        <v>0</v>
      </c>
      <c r="Z71" s="150">
        <v>0</v>
      </c>
      <c r="AA71" s="150">
        <v>0</v>
      </c>
      <c r="AB71" s="150">
        <v>0</v>
      </c>
      <c r="AC71" s="150">
        <v>0</v>
      </c>
      <c r="AD71" s="150">
        <v>0</v>
      </c>
      <c r="AE71" s="150">
        <v>0</v>
      </c>
      <c r="AF71" s="150">
        <v>0</v>
      </c>
      <c r="AG71" s="150">
        <v>0</v>
      </c>
      <c r="AH71" s="143"/>
      <c r="AI71" s="150">
        <f t="shared" ref="AI71:AJ79" si="33">+SUM(R71:AF71)</f>
        <v>0</v>
      </c>
      <c r="AJ71" s="150">
        <f t="shared" si="33"/>
        <v>0</v>
      </c>
    </row>
    <row r="72" spans="1:36">
      <c r="A72" s="154" t="s">
        <v>33</v>
      </c>
      <c r="B72" s="149"/>
      <c r="C72" s="150">
        <v>0</v>
      </c>
      <c r="D72" s="150">
        <v>0</v>
      </c>
      <c r="E72" s="150">
        <v>0</v>
      </c>
      <c r="F72" s="150">
        <v>0</v>
      </c>
      <c r="G72" s="150">
        <v>0</v>
      </c>
      <c r="H72" s="150">
        <v>0</v>
      </c>
      <c r="I72" s="150">
        <v>0</v>
      </c>
      <c r="J72" s="150">
        <v>0</v>
      </c>
      <c r="K72" s="150">
        <v>0</v>
      </c>
      <c r="L72" s="150">
        <v>0</v>
      </c>
      <c r="M72" s="150">
        <v>0</v>
      </c>
      <c r="N72" s="150">
        <v>0</v>
      </c>
      <c r="O72" s="150">
        <v>0</v>
      </c>
      <c r="P72" s="150">
        <v>0</v>
      </c>
      <c r="Q72" s="150">
        <v>0</v>
      </c>
      <c r="R72" s="149"/>
      <c r="S72" s="150">
        <v>0</v>
      </c>
      <c r="T72" s="150">
        <v>0</v>
      </c>
      <c r="U72" s="150">
        <v>0</v>
      </c>
      <c r="V72" s="150">
        <v>0</v>
      </c>
      <c r="W72" s="150">
        <v>0</v>
      </c>
      <c r="X72" s="150">
        <v>0</v>
      </c>
      <c r="Y72" s="150">
        <v>0</v>
      </c>
      <c r="Z72" s="150">
        <v>0</v>
      </c>
      <c r="AA72" s="150">
        <v>0</v>
      </c>
      <c r="AB72" s="150">
        <v>0</v>
      </c>
      <c r="AC72" s="150">
        <v>0</v>
      </c>
      <c r="AD72" s="150">
        <v>0</v>
      </c>
      <c r="AE72" s="150">
        <v>0</v>
      </c>
      <c r="AF72" s="150">
        <v>0</v>
      </c>
      <c r="AG72" s="150">
        <v>0</v>
      </c>
      <c r="AH72" s="143"/>
      <c r="AI72" s="150">
        <f t="shared" si="33"/>
        <v>0</v>
      </c>
      <c r="AJ72" s="150">
        <f t="shared" si="33"/>
        <v>0</v>
      </c>
    </row>
    <row r="73" spans="1:36">
      <c r="A73" s="154" t="s">
        <v>34</v>
      </c>
      <c r="B73" s="149"/>
      <c r="C73" s="150">
        <v>0</v>
      </c>
      <c r="D73" s="150">
        <v>0</v>
      </c>
      <c r="E73" s="150">
        <v>0</v>
      </c>
      <c r="F73" s="150">
        <v>0</v>
      </c>
      <c r="G73" s="150">
        <v>0</v>
      </c>
      <c r="H73" s="150">
        <v>0</v>
      </c>
      <c r="I73" s="150">
        <v>0</v>
      </c>
      <c r="J73" s="150">
        <v>0</v>
      </c>
      <c r="K73" s="150">
        <v>0</v>
      </c>
      <c r="L73" s="150">
        <v>0</v>
      </c>
      <c r="M73" s="150">
        <v>0</v>
      </c>
      <c r="N73" s="150">
        <v>0</v>
      </c>
      <c r="O73" s="150">
        <v>0</v>
      </c>
      <c r="P73" s="150">
        <v>0</v>
      </c>
      <c r="Q73" s="150">
        <v>0</v>
      </c>
      <c r="R73" s="149"/>
      <c r="S73" s="150">
        <v>0</v>
      </c>
      <c r="T73" s="150">
        <v>0</v>
      </c>
      <c r="U73" s="150">
        <v>0</v>
      </c>
      <c r="V73" s="150">
        <v>0</v>
      </c>
      <c r="W73" s="150">
        <v>0</v>
      </c>
      <c r="X73" s="150">
        <v>0</v>
      </c>
      <c r="Y73" s="150">
        <v>0</v>
      </c>
      <c r="Z73" s="150">
        <v>0</v>
      </c>
      <c r="AA73" s="150">
        <v>0</v>
      </c>
      <c r="AB73" s="150">
        <v>0</v>
      </c>
      <c r="AC73" s="150">
        <v>0</v>
      </c>
      <c r="AD73" s="150">
        <v>0</v>
      </c>
      <c r="AE73" s="150">
        <v>0</v>
      </c>
      <c r="AF73" s="150">
        <v>0</v>
      </c>
      <c r="AG73" s="150">
        <v>0</v>
      </c>
      <c r="AH73" s="143"/>
      <c r="AI73" s="150">
        <f t="shared" si="33"/>
        <v>0</v>
      </c>
      <c r="AJ73" s="150">
        <f t="shared" si="33"/>
        <v>0</v>
      </c>
    </row>
    <row r="74" spans="1:36">
      <c r="A74" s="154" t="s">
        <v>35</v>
      </c>
      <c r="B74" s="149"/>
      <c r="C74" s="150">
        <v>0</v>
      </c>
      <c r="D74" s="150">
        <v>0</v>
      </c>
      <c r="E74" s="150">
        <v>0</v>
      </c>
      <c r="F74" s="150">
        <v>0</v>
      </c>
      <c r="G74" s="150">
        <v>0</v>
      </c>
      <c r="H74" s="150">
        <v>0</v>
      </c>
      <c r="I74" s="150">
        <v>0</v>
      </c>
      <c r="J74" s="150">
        <v>0</v>
      </c>
      <c r="K74" s="150">
        <v>0</v>
      </c>
      <c r="L74" s="150">
        <v>0</v>
      </c>
      <c r="M74" s="150">
        <v>0</v>
      </c>
      <c r="N74" s="150">
        <v>0</v>
      </c>
      <c r="O74" s="150">
        <v>0</v>
      </c>
      <c r="P74" s="150">
        <v>0</v>
      </c>
      <c r="Q74" s="150">
        <v>0</v>
      </c>
      <c r="R74" s="149"/>
      <c r="S74" s="150">
        <v>0</v>
      </c>
      <c r="T74" s="150">
        <v>0</v>
      </c>
      <c r="U74" s="150">
        <v>0</v>
      </c>
      <c r="V74" s="150">
        <v>0</v>
      </c>
      <c r="W74" s="150">
        <v>0</v>
      </c>
      <c r="X74" s="150">
        <v>0</v>
      </c>
      <c r="Y74" s="150">
        <v>0</v>
      </c>
      <c r="Z74" s="150">
        <v>0</v>
      </c>
      <c r="AA74" s="150">
        <v>0</v>
      </c>
      <c r="AB74" s="150">
        <v>0</v>
      </c>
      <c r="AC74" s="150">
        <v>0</v>
      </c>
      <c r="AD74" s="150">
        <v>0</v>
      </c>
      <c r="AE74" s="150">
        <v>0</v>
      </c>
      <c r="AF74" s="150">
        <v>0</v>
      </c>
      <c r="AG74" s="150">
        <v>0</v>
      </c>
      <c r="AH74" s="143"/>
      <c r="AI74" s="150">
        <f t="shared" si="33"/>
        <v>0</v>
      </c>
      <c r="AJ74" s="150">
        <f t="shared" si="33"/>
        <v>0</v>
      </c>
    </row>
    <row r="75" spans="1:36">
      <c r="A75" s="154" t="s">
        <v>36</v>
      </c>
      <c r="B75" s="149"/>
      <c r="C75" s="150">
        <v>0</v>
      </c>
      <c r="D75" s="150">
        <v>0</v>
      </c>
      <c r="E75" s="150">
        <v>0</v>
      </c>
      <c r="F75" s="150">
        <v>0</v>
      </c>
      <c r="G75" s="150">
        <v>0</v>
      </c>
      <c r="H75" s="150">
        <v>0</v>
      </c>
      <c r="I75" s="150">
        <v>0</v>
      </c>
      <c r="J75" s="150">
        <v>0</v>
      </c>
      <c r="K75" s="150">
        <v>0</v>
      </c>
      <c r="L75" s="150">
        <v>0</v>
      </c>
      <c r="M75" s="150">
        <v>0</v>
      </c>
      <c r="N75" s="150">
        <v>0</v>
      </c>
      <c r="O75" s="150">
        <v>0</v>
      </c>
      <c r="P75" s="150">
        <v>0</v>
      </c>
      <c r="Q75" s="150">
        <v>0</v>
      </c>
      <c r="R75" s="149"/>
      <c r="S75" s="150">
        <v>0</v>
      </c>
      <c r="T75" s="150">
        <v>0</v>
      </c>
      <c r="U75" s="150">
        <v>0</v>
      </c>
      <c r="V75" s="150">
        <v>0</v>
      </c>
      <c r="W75" s="150">
        <v>0</v>
      </c>
      <c r="X75" s="150">
        <v>0</v>
      </c>
      <c r="Y75" s="150">
        <v>0</v>
      </c>
      <c r="Z75" s="150">
        <v>0</v>
      </c>
      <c r="AA75" s="150">
        <v>0</v>
      </c>
      <c r="AB75" s="150">
        <v>0</v>
      </c>
      <c r="AC75" s="150">
        <v>0</v>
      </c>
      <c r="AD75" s="150">
        <v>0</v>
      </c>
      <c r="AE75" s="150">
        <v>0</v>
      </c>
      <c r="AF75" s="150">
        <v>0</v>
      </c>
      <c r="AG75" s="150">
        <v>0</v>
      </c>
      <c r="AH75" s="143"/>
      <c r="AI75" s="150">
        <f t="shared" si="33"/>
        <v>0</v>
      </c>
      <c r="AJ75" s="150">
        <f t="shared" si="33"/>
        <v>0</v>
      </c>
    </row>
    <row r="76" spans="1:36">
      <c r="A76" s="154" t="s">
        <v>37</v>
      </c>
      <c r="B76" s="149"/>
      <c r="C76" s="150">
        <v>0</v>
      </c>
      <c r="D76" s="150">
        <v>0</v>
      </c>
      <c r="E76" s="150">
        <v>0</v>
      </c>
      <c r="F76" s="150">
        <v>0</v>
      </c>
      <c r="G76" s="150">
        <v>0</v>
      </c>
      <c r="H76" s="150">
        <v>0</v>
      </c>
      <c r="I76" s="150">
        <v>0</v>
      </c>
      <c r="J76" s="150">
        <v>0</v>
      </c>
      <c r="K76" s="150">
        <v>0</v>
      </c>
      <c r="L76" s="150">
        <v>0</v>
      </c>
      <c r="M76" s="150">
        <v>0</v>
      </c>
      <c r="N76" s="150">
        <v>0</v>
      </c>
      <c r="O76" s="150">
        <v>0</v>
      </c>
      <c r="P76" s="150">
        <v>0</v>
      </c>
      <c r="Q76" s="150">
        <v>0</v>
      </c>
      <c r="R76" s="149"/>
      <c r="S76" s="150">
        <v>0</v>
      </c>
      <c r="T76" s="150">
        <v>0</v>
      </c>
      <c r="U76" s="150">
        <v>0</v>
      </c>
      <c r="V76" s="150">
        <v>0</v>
      </c>
      <c r="W76" s="150">
        <v>0</v>
      </c>
      <c r="X76" s="150">
        <v>0</v>
      </c>
      <c r="Y76" s="150">
        <v>0</v>
      </c>
      <c r="Z76" s="150">
        <v>0</v>
      </c>
      <c r="AA76" s="150">
        <v>0</v>
      </c>
      <c r="AB76" s="150">
        <v>0</v>
      </c>
      <c r="AC76" s="150">
        <v>0</v>
      </c>
      <c r="AD76" s="150">
        <v>0</v>
      </c>
      <c r="AE76" s="150">
        <v>0</v>
      </c>
      <c r="AF76" s="150">
        <v>0</v>
      </c>
      <c r="AG76" s="150">
        <v>0</v>
      </c>
      <c r="AH76" s="143"/>
      <c r="AI76" s="150">
        <f t="shared" si="33"/>
        <v>0</v>
      </c>
      <c r="AJ76" s="150">
        <f t="shared" si="33"/>
        <v>0</v>
      </c>
    </row>
    <row r="77" spans="1:36">
      <c r="A77" s="154" t="s">
        <v>38</v>
      </c>
      <c r="B77" s="149"/>
      <c r="C77" s="150">
        <v>0</v>
      </c>
      <c r="D77" s="150">
        <v>0</v>
      </c>
      <c r="E77" s="150">
        <v>0</v>
      </c>
      <c r="F77" s="150">
        <v>0</v>
      </c>
      <c r="G77" s="150">
        <v>0</v>
      </c>
      <c r="H77" s="150">
        <v>0</v>
      </c>
      <c r="I77" s="150">
        <v>0</v>
      </c>
      <c r="J77" s="150">
        <v>0</v>
      </c>
      <c r="K77" s="150">
        <v>0</v>
      </c>
      <c r="L77" s="150">
        <v>0</v>
      </c>
      <c r="M77" s="150">
        <v>0</v>
      </c>
      <c r="N77" s="150">
        <v>0</v>
      </c>
      <c r="O77" s="150">
        <v>0</v>
      </c>
      <c r="P77" s="150">
        <v>0</v>
      </c>
      <c r="Q77" s="150">
        <v>0</v>
      </c>
      <c r="R77" s="149"/>
      <c r="S77" s="150">
        <v>0</v>
      </c>
      <c r="T77" s="150">
        <v>0</v>
      </c>
      <c r="U77" s="150">
        <v>0</v>
      </c>
      <c r="V77" s="150">
        <v>0</v>
      </c>
      <c r="W77" s="150">
        <v>0</v>
      </c>
      <c r="X77" s="150">
        <v>0</v>
      </c>
      <c r="Y77" s="150">
        <v>0</v>
      </c>
      <c r="Z77" s="150">
        <v>0</v>
      </c>
      <c r="AA77" s="150">
        <v>0</v>
      </c>
      <c r="AB77" s="150">
        <v>0</v>
      </c>
      <c r="AC77" s="150">
        <v>0</v>
      </c>
      <c r="AD77" s="150">
        <v>0</v>
      </c>
      <c r="AE77" s="150">
        <v>0</v>
      </c>
      <c r="AF77" s="150">
        <v>0</v>
      </c>
      <c r="AG77" s="150">
        <v>0</v>
      </c>
      <c r="AH77" s="143"/>
      <c r="AI77" s="150">
        <f t="shared" si="33"/>
        <v>0</v>
      </c>
      <c r="AJ77" s="150">
        <f t="shared" si="33"/>
        <v>0</v>
      </c>
    </row>
    <row r="78" spans="1:36">
      <c r="A78" s="154" t="s">
        <v>39</v>
      </c>
      <c r="B78" s="149"/>
      <c r="C78" s="150">
        <v>0</v>
      </c>
      <c r="D78" s="150">
        <v>0</v>
      </c>
      <c r="E78" s="150">
        <v>0</v>
      </c>
      <c r="F78" s="150">
        <v>0</v>
      </c>
      <c r="G78" s="150">
        <v>0</v>
      </c>
      <c r="H78" s="150">
        <v>0</v>
      </c>
      <c r="I78" s="150">
        <v>0</v>
      </c>
      <c r="J78" s="150">
        <v>0</v>
      </c>
      <c r="K78" s="150">
        <v>0</v>
      </c>
      <c r="L78" s="150">
        <v>0</v>
      </c>
      <c r="M78" s="150">
        <v>0</v>
      </c>
      <c r="N78" s="150">
        <v>0</v>
      </c>
      <c r="O78" s="150">
        <v>0</v>
      </c>
      <c r="P78" s="150">
        <v>0</v>
      </c>
      <c r="Q78" s="150">
        <v>0</v>
      </c>
      <c r="R78" s="149"/>
      <c r="S78" s="150">
        <v>0</v>
      </c>
      <c r="T78" s="150">
        <v>0</v>
      </c>
      <c r="U78" s="150">
        <v>0</v>
      </c>
      <c r="V78" s="150">
        <v>0</v>
      </c>
      <c r="W78" s="150">
        <v>0</v>
      </c>
      <c r="X78" s="150">
        <v>0</v>
      </c>
      <c r="Y78" s="150">
        <v>0</v>
      </c>
      <c r="Z78" s="150">
        <v>0</v>
      </c>
      <c r="AA78" s="150">
        <v>0</v>
      </c>
      <c r="AB78" s="150">
        <v>0</v>
      </c>
      <c r="AC78" s="150">
        <v>0</v>
      </c>
      <c r="AD78" s="150">
        <v>0</v>
      </c>
      <c r="AE78" s="150">
        <v>0</v>
      </c>
      <c r="AF78" s="150">
        <v>0</v>
      </c>
      <c r="AG78" s="150">
        <v>0</v>
      </c>
      <c r="AH78" s="143"/>
      <c r="AI78" s="150">
        <f t="shared" si="33"/>
        <v>0</v>
      </c>
      <c r="AJ78" s="150">
        <f t="shared" si="33"/>
        <v>0</v>
      </c>
    </row>
    <row r="79" spans="1:36">
      <c r="A79" s="154" t="s">
        <v>40</v>
      </c>
      <c r="B79" s="149"/>
      <c r="C79" s="150">
        <v>0</v>
      </c>
      <c r="D79" s="150">
        <v>0</v>
      </c>
      <c r="E79" s="150">
        <v>0</v>
      </c>
      <c r="F79" s="150">
        <v>0</v>
      </c>
      <c r="G79" s="150">
        <v>0</v>
      </c>
      <c r="H79" s="150">
        <v>0</v>
      </c>
      <c r="I79" s="150">
        <v>0</v>
      </c>
      <c r="J79" s="150">
        <v>0</v>
      </c>
      <c r="K79" s="150">
        <v>0</v>
      </c>
      <c r="L79" s="150">
        <v>0</v>
      </c>
      <c r="M79" s="150">
        <v>0</v>
      </c>
      <c r="N79" s="150">
        <v>0</v>
      </c>
      <c r="O79" s="150">
        <v>0</v>
      </c>
      <c r="P79" s="150">
        <v>0</v>
      </c>
      <c r="Q79" s="150">
        <v>0</v>
      </c>
      <c r="R79" s="149"/>
      <c r="S79" s="150">
        <v>0</v>
      </c>
      <c r="T79" s="150">
        <v>0</v>
      </c>
      <c r="U79" s="150">
        <v>0</v>
      </c>
      <c r="V79" s="150">
        <v>0</v>
      </c>
      <c r="W79" s="150">
        <v>0</v>
      </c>
      <c r="X79" s="150">
        <v>0</v>
      </c>
      <c r="Y79" s="150">
        <v>0</v>
      </c>
      <c r="Z79" s="150">
        <v>0</v>
      </c>
      <c r="AA79" s="150">
        <v>0</v>
      </c>
      <c r="AB79" s="150">
        <v>0</v>
      </c>
      <c r="AC79" s="150">
        <v>0</v>
      </c>
      <c r="AD79" s="150">
        <v>0</v>
      </c>
      <c r="AE79" s="150">
        <v>0</v>
      </c>
      <c r="AF79" s="150">
        <v>0</v>
      </c>
      <c r="AG79" s="150">
        <v>0</v>
      </c>
      <c r="AH79" s="143"/>
      <c r="AI79" s="150">
        <f t="shared" si="33"/>
        <v>0</v>
      </c>
      <c r="AJ79" s="150">
        <f t="shared" si="33"/>
        <v>0</v>
      </c>
    </row>
    <row r="80" spans="1:36" ht="6" customHeight="1">
      <c r="A80" s="145"/>
      <c r="B80" s="143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3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3"/>
      <c r="AI80" s="145"/>
      <c r="AJ80" s="145"/>
    </row>
    <row r="81" spans="1:36">
      <c r="A81" s="144" t="s">
        <v>45</v>
      </c>
      <c r="B81" s="143"/>
      <c r="C81" s="155">
        <f t="shared" ref="C81:Q81" si="34">+C60+C70</f>
        <v>0</v>
      </c>
      <c r="D81" s="155">
        <f t="shared" si="34"/>
        <v>0</v>
      </c>
      <c r="E81" s="155">
        <f t="shared" si="34"/>
        <v>0</v>
      </c>
      <c r="F81" s="155">
        <f t="shared" si="34"/>
        <v>0</v>
      </c>
      <c r="G81" s="155">
        <f t="shared" si="34"/>
        <v>0</v>
      </c>
      <c r="H81" s="155">
        <f t="shared" si="34"/>
        <v>0</v>
      </c>
      <c r="I81" s="155">
        <f t="shared" si="34"/>
        <v>0</v>
      </c>
      <c r="J81" s="155">
        <f t="shared" si="34"/>
        <v>0</v>
      </c>
      <c r="K81" s="155">
        <f t="shared" si="34"/>
        <v>0</v>
      </c>
      <c r="L81" s="155">
        <f t="shared" si="34"/>
        <v>0</v>
      </c>
      <c r="M81" s="155">
        <f t="shared" si="34"/>
        <v>0</v>
      </c>
      <c r="N81" s="155">
        <f t="shared" si="34"/>
        <v>0</v>
      </c>
      <c r="O81" s="155">
        <f t="shared" si="34"/>
        <v>0</v>
      </c>
      <c r="P81" s="155">
        <f t="shared" si="34"/>
        <v>0</v>
      </c>
      <c r="Q81" s="155">
        <f t="shared" si="34"/>
        <v>0</v>
      </c>
      <c r="R81" s="143"/>
      <c r="S81" s="155">
        <f t="shared" ref="S81:Y81" si="35">+S60+S70</f>
        <v>0</v>
      </c>
      <c r="T81" s="155">
        <f t="shared" si="35"/>
        <v>0</v>
      </c>
      <c r="U81" s="155">
        <f t="shared" si="35"/>
        <v>0</v>
      </c>
      <c r="V81" s="155">
        <f t="shared" si="35"/>
        <v>0</v>
      </c>
      <c r="W81" s="155">
        <f t="shared" si="35"/>
        <v>0</v>
      </c>
      <c r="X81" s="155">
        <f t="shared" si="35"/>
        <v>0</v>
      </c>
      <c r="Y81" s="155">
        <f t="shared" si="35"/>
        <v>0</v>
      </c>
      <c r="Z81" s="155">
        <f>+Z60+Z70</f>
        <v>0</v>
      </c>
      <c r="AA81" s="155">
        <f t="shared" ref="AA81:AG81" si="36">+AA60+AA70</f>
        <v>0</v>
      </c>
      <c r="AB81" s="155">
        <f t="shared" si="36"/>
        <v>0</v>
      </c>
      <c r="AC81" s="155">
        <f t="shared" si="36"/>
        <v>0</v>
      </c>
      <c r="AD81" s="155">
        <f t="shared" si="36"/>
        <v>0</v>
      </c>
      <c r="AE81" s="155">
        <f t="shared" si="36"/>
        <v>0</v>
      </c>
      <c r="AF81" s="155">
        <f t="shared" si="36"/>
        <v>0</v>
      </c>
      <c r="AG81" s="155">
        <f t="shared" si="36"/>
        <v>0</v>
      </c>
      <c r="AH81" s="143"/>
      <c r="AI81" s="155">
        <f>+AI60+AI70</f>
        <v>0</v>
      </c>
      <c r="AJ81" s="155">
        <f>+AJ60+AJ70</f>
        <v>0</v>
      </c>
    </row>
    <row r="82" spans="1:36" ht="6" customHeight="1">
      <c r="A82" s="145"/>
      <c r="B82" s="143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3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  <c r="AC82" s="145"/>
      <c r="AD82" s="145"/>
      <c r="AE82" s="145"/>
      <c r="AF82" s="145"/>
      <c r="AG82" s="145"/>
      <c r="AH82" s="143"/>
      <c r="AI82" s="145"/>
      <c r="AJ82" s="145"/>
    </row>
    <row r="83" spans="1:36">
      <c r="A83" s="144" t="s">
        <v>46</v>
      </c>
      <c r="B83" s="143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3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3"/>
      <c r="AI83" s="145"/>
      <c r="AJ83" s="145"/>
    </row>
    <row r="84" spans="1:36" ht="6" customHeight="1">
      <c r="A84" s="145"/>
      <c r="B84" s="143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3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3"/>
      <c r="AI84" s="145"/>
      <c r="AJ84" s="145"/>
    </row>
    <row r="85" spans="1:36">
      <c r="A85" s="146" t="s">
        <v>21</v>
      </c>
      <c r="B85" s="143"/>
      <c r="C85" s="147">
        <f t="shared" ref="C85:Q85" si="37">+SUM(C86:C94)</f>
        <v>17030565.286759995</v>
      </c>
      <c r="D85" s="147">
        <f t="shared" si="37"/>
        <v>10366156.377010005</v>
      </c>
      <c r="E85" s="147">
        <f t="shared" si="37"/>
        <v>10888271.06906319</v>
      </c>
      <c r="F85" s="147">
        <f t="shared" si="37"/>
        <v>878182.57453620003</v>
      </c>
      <c r="G85" s="147">
        <f t="shared" si="37"/>
        <v>0</v>
      </c>
      <c r="H85" s="147">
        <f t="shared" si="37"/>
        <v>5799095.591078599</v>
      </c>
      <c r="I85" s="147">
        <f t="shared" si="37"/>
        <v>1107544.9334810001</v>
      </c>
      <c r="J85" s="147">
        <f t="shared" si="37"/>
        <v>0</v>
      </c>
      <c r="K85" s="147">
        <f t="shared" si="37"/>
        <v>13738420.96675317</v>
      </c>
      <c r="L85" s="147">
        <f t="shared" si="37"/>
        <v>8512918.9507646505</v>
      </c>
      <c r="M85" s="147">
        <f t="shared" si="37"/>
        <v>895325.65640450001</v>
      </c>
      <c r="N85" s="147">
        <f t="shared" si="37"/>
        <v>8188742.4673405262</v>
      </c>
      <c r="O85" s="147">
        <f t="shared" si="37"/>
        <v>86447.16658372384</v>
      </c>
      <c r="P85" s="147">
        <f t="shared" si="37"/>
        <v>2490702.4502723408</v>
      </c>
      <c r="Q85" s="147">
        <f t="shared" si="37"/>
        <v>2316478.44244404</v>
      </c>
      <c r="R85" s="143"/>
      <c r="S85" s="147">
        <f t="shared" ref="S85:Y85" si="38">+SUM(S86:S94)</f>
        <v>96097240.027981177</v>
      </c>
      <c r="T85" s="147">
        <f t="shared" si="38"/>
        <v>57983340.193127863</v>
      </c>
      <c r="U85" s="147">
        <f t="shared" si="38"/>
        <v>63888276.887408271</v>
      </c>
      <c r="V85" s="147">
        <f t="shared" si="38"/>
        <v>5158569.1990936995</v>
      </c>
      <c r="W85" s="147">
        <f t="shared" si="38"/>
        <v>0</v>
      </c>
      <c r="X85" s="147">
        <f t="shared" si="38"/>
        <v>33331550.248999104</v>
      </c>
      <c r="Y85" s="147">
        <f t="shared" si="38"/>
        <v>6041278.8138036001</v>
      </c>
      <c r="Z85" s="147">
        <f>+SUM(Z86:Z94)</f>
        <v>0</v>
      </c>
      <c r="AA85" s="147">
        <f t="shared" ref="AA85:AG85" si="39">+SUM(AA86:AA94)</f>
        <v>81285970.074801013</v>
      </c>
      <c r="AB85" s="147">
        <f t="shared" si="39"/>
        <v>50472314.212505512</v>
      </c>
      <c r="AC85" s="147">
        <f t="shared" si="39"/>
        <v>6127332.9307224993</v>
      </c>
      <c r="AD85" s="147">
        <f t="shared" si="39"/>
        <v>44924376.589777291</v>
      </c>
      <c r="AE85" s="147">
        <f t="shared" si="39"/>
        <v>379211.9971200701</v>
      </c>
      <c r="AF85" s="147">
        <f t="shared" si="39"/>
        <v>14867404.385221416</v>
      </c>
      <c r="AG85" s="147">
        <f t="shared" si="39"/>
        <v>14408583.269805241</v>
      </c>
      <c r="AH85" s="143"/>
      <c r="AI85" s="147">
        <f>+SUM(AI86:AI94)</f>
        <v>82298851.932491958</v>
      </c>
      <c r="AJ85" s="147">
        <f>+SUM(AJ86:AJ94)</f>
        <v>474965448.83036679</v>
      </c>
    </row>
    <row r="86" spans="1:36">
      <c r="A86" s="148" t="s">
        <v>22</v>
      </c>
      <c r="B86" s="149"/>
      <c r="C86" s="150">
        <f t="shared" ref="C86:Q86" si="40">+C11-C36-C61</f>
        <v>10447173.127693433</v>
      </c>
      <c r="D86" s="150">
        <f t="shared" si="40"/>
        <v>6660185.034436997</v>
      </c>
      <c r="E86" s="150">
        <f t="shared" si="40"/>
        <v>8048538.3766495017</v>
      </c>
      <c r="F86" s="150">
        <f t="shared" si="40"/>
        <v>753371.16891100002</v>
      </c>
      <c r="G86" s="150">
        <f t="shared" si="40"/>
        <v>0</v>
      </c>
      <c r="H86" s="150">
        <f t="shared" si="40"/>
        <v>4515304.3517129999</v>
      </c>
      <c r="I86" s="150">
        <f t="shared" si="40"/>
        <v>888433.20004100015</v>
      </c>
      <c r="J86" s="150">
        <f t="shared" si="40"/>
        <v>0</v>
      </c>
      <c r="K86" s="150">
        <f t="shared" si="40"/>
        <v>7128167.8463125024</v>
      </c>
      <c r="L86" s="150">
        <f t="shared" si="40"/>
        <v>7150033.0403480027</v>
      </c>
      <c r="M86" s="150">
        <f t="shared" si="40"/>
        <v>416514.23309499997</v>
      </c>
      <c r="N86" s="150">
        <f t="shared" si="40"/>
        <v>5409006.3129590005</v>
      </c>
      <c r="O86" s="150">
        <f t="shared" si="40"/>
        <v>0</v>
      </c>
      <c r="P86" s="150">
        <f t="shared" si="40"/>
        <v>1960687.2862045001</v>
      </c>
      <c r="Q86" s="150">
        <f t="shared" si="40"/>
        <v>1670117.6199545001</v>
      </c>
      <c r="R86" s="149"/>
      <c r="S86" s="150">
        <f t="shared" ref="S86:Y86" si="41">+S11-S36-S61</f>
        <v>60754715.694658741</v>
      </c>
      <c r="T86" s="150">
        <f t="shared" si="41"/>
        <v>38997584.338889986</v>
      </c>
      <c r="U86" s="150">
        <f t="shared" si="41"/>
        <v>47740380.384257011</v>
      </c>
      <c r="V86" s="150">
        <f t="shared" si="41"/>
        <v>4460732.8029109994</v>
      </c>
      <c r="W86" s="150">
        <f t="shared" si="41"/>
        <v>0</v>
      </c>
      <c r="X86" s="150">
        <f t="shared" si="41"/>
        <v>25858736.213778004</v>
      </c>
      <c r="Y86" s="150">
        <f t="shared" si="41"/>
        <v>5227015.0766390003</v>
      </c>
      <c r="Z86" s="150">
        <f t="shared" ref="Z86:Z94" si="42">+Z11-Z36-Z61</f>
        <v>0</v>
      </c>
      <c r="AA86" s="150">
        <f t="shared" ref="AA86:AG86" si="43">+AA11-AA36-AA61</f>
        <v>41249702.333914511</v>
      </c>
      <c r="AB86" s="150">
        <f t="shared" si="43"/>
        <v>42273568.659437507</v>
      </c>
      <c r="AC86" s="150">
        <f t="shared" si="43"/>
        <v>2493454.482475</v>
      </c>
      <c r="AD86" s="150">
        <f t="shared" si="43"/>
        <v>30534919.869933505</v>
      </c>
      <c r="AE86" s="150">
        <f t="shared" si="43"/>
        <v>0</v>
      </c>
      <c r="AF86" s="150">
        <f t="shared" si="43"/>
        <v>11664484.835027</v>
      </c>
      <c r="AG86" s="150">
        <f t="shared" si="43"/>
        <v>9969443.2615960017</v>
      </c>
      <c r="AH86" s="143"/>
      <c r="AI86" s="150">
        <f t="shared" ref="AI86:AJ94" si="44">+AI11-AI36-AI61</f>
        <v>55047531.598318443</v>
      </c>
      <c r="AJ86" s="150">
        <f t="shared" si="44"/>
        <v>321224737.95351726</v>
      </c>
    </row>
    <row r="87" spans="1:36">
      <c r="A87" s="148" t="s">
        <v>23</v>
      </c>
      <c r="B87" s="149"/>
      <c r="C87" s="150">
        <f t="shared" ref="C87:Q87" si="45">+C12-C37-C62</f>
        <v>1632424.5332999998</v>
      </c>
      <c r="D87" s="150">
        <f t="shared" si="45"/>
        <v>930917.74755399977</v>
      </c>
      <c r="E87" s="150">
        <f t="shared" si="45"/>
        <v>431731.41906524997</v>
      </c>
      <c r="F87" s="150">
        <f t="shared" si="45"/>
        <v>36095.693402999997</v>
      </c>
      <c r="G87" s="150">
        <f t="shared" si="45"/>
        <v>0</v>
      </c>
      <c r="H87" s="150">
        <f t="shared" si="45"/>
        <v>50275.905899999983</v>
      </c>
      <c r="I87" s="150">
        <f t="shared" si="45"/>
        <v>116061.25679999997</v>
      </c>
      <c r="J87" s="150">
        <f t="shared" si="45"/>
        <v>0</v>
      </c>
      <c r="K87" s="150">
        <f t="shared" si="45"/>
        <v>2951270.3360977499</v>
      </c>
      <c r="L87" s="150">
        <f t="shared" si="45"/>
        <v>405024.22</v>
      </c>
      <c r="M87" s="150">
        <f t="shared" si="45"/>
        <v>462160</v>
      </c>
      <c r="N87" s="150">
        <f t="shared" si="45"/>
        <v>811618.5</v>
      </c>
      <c r="O87" s="150">
        <f t="shared" si="45"/>
        <v>0</v>
      </c>
      <c r="P87" s="150">
        <f t="shared" si="45"/>
        <v>79138.997391500016</v>
      </c>
      <c r="Q87" s="150">
        <f t="shared" si="45"/>
        <v>375410.26998749992</v>
      </c>
      <c r="R87" s="149"/>
      <c r="S87" s="150">
        <f t="shared" ref="S87:Y87" si="46">+S12-S37-S62</f>
        <v>6891213.5793499984</v>
      </c>
      <c r="T87" s="150">
        <f t="shared" si="46"/>
        <v>2947253.25119974</v>
      </c>
      <c r="U87" s="150">
        <f t="shared" si="46"/>
        <v>2750351.5005387501</v>
      </c>
      <c r="V87" s="150">
        <f t="shared" si="46"/>
        <v>177440.95496050001</v>
      </c>
      <c r="W87" s="150">
        <f t="shared" si="46"/>
        <v>0</v>
      </c>
      <c r="X87" s="150">
        <f t="shared" si="46"/>
        <v>566607.54689999972</v>
      </c>
      <c r="Y87" s="150">
        <f t="shared" si="46"/>
        <v>216084.25094999996</v>
      </c>
      <c r="Z87" s="150">
        <f t="shared" si="42"/>
        <v>0</v>
      </c>
      <c r="AA87" s="150">
        <f t="shared" ref="AA87:AG87" si="47">+AA12-AA37-AA62</f>
        <v>18818463.084126249</v>
      </c>
      <c r="AB87" s="150">
        <f t="shared" si="47"/>
        <v>2534091.17</v>
      </c>
      <c r="AC87" s="150">
        <f t="shared" si="47"/>
        <v>3534533</v>
      </c>
      <c r="AD87" s="150">
        <f t="shared" si="47"/>
        <v>2879190.6</v>
      </c>
      <c r="AE87" s="150">
        <f t="shared" si="47"/>
        <v>0</v>
      </c>
      <c r="AF87" s="150">
        <f t="shared" si="47"/>
        <v>440555.55085750006</v>
      </c>
      <c r="AG87" s="150">
        <f t="shared" si="47"/>
        <v>2776823.8453499996</v>
      </c>
      <c r="AH87" s="143"/>
      <c r="AI87" s="150">
        <f t="shared" si="44"/>
        <v>8282128.8794989996</v>
      </c>
      <c r="AJ87" s="150">
        <f t="shared" si="44"/>
        <v>44532608.33423274</v>
      </c>
    </row>
    <row r="88" spans="1:36">
      <c r="A88" s="148" t="s">
        <v>24</v>
      </c>
      <c r="B88" s="149"/>
      <c r="C88" s="150">
        <f t="shared" ref="C88:Q88" si="48">+C13-C38-C63</f>
        <v>1380058.3856705623</v>
      </c>
      <c r="D88" s="150">
        <f t="shared" si="48"/>
        <v>934548.11601900647</v>
      </c>
      <c r="E88" s="150">
        <f t="shared" si="48"/>
        <v>1093709.1149119418</v>
      </c>
      <c r="F88" s="150">
        <f t="shared" si="48"/>
        <v>86270.547492200029</v>
      </c>
      <c r="G88" s="150">
        <f t="shared" si="48"/>
        <v>0</v>
      </c>
      <c r="H88" s="150">
        <f t="shared" si="48"/>
        <v>602917.34837659996</v>
      </c>
      <c r="I88" s="150">
        <f t="shared" si="48"/>
        <v>103050.47663999999</v>
      </c>
      <c r="J88" s="150">
        <f t="shared" si="48"/>
        <v>0</v>
      </c>
      <c r="K88" s="150">
        <f t="shared" si="48"/>
        <v>1235489.8256429199</v>
      </c>
      <c r="L88" s="150">
        <f t="shared" si="48"/>
        <v>957861.69041664724</v>
      </c>
      <c r="M88" s="150">
        <f t="shared" si="48"/>
        <v>16651.423309499998</v>
      </c>
      <c r="N88" s="150">
        <f t="shared" si="48"/>
        <v>792080.75786902546</v>
      </c>
      <c r="O88" s="150">
        <f t="shared" si="48"/>
        <v>0</v>
      </c>
      <c r="P88" s="150">
        <f t="shared" si="48"/>
        <v>300344.00193412497</v>
      </c>
      <c r="Q88" s="150">
        <f t="shared" si="48"/>
        <v>270950.55250203999</v>
      </c>
      <c r="R88" s="149"/>
      <c r="S88" s="150">
        <f t="shared" ref="S88:Y88" si="49">+S13-S38-S63</f>
        <v>8033909.0133964391</v>
      </c>
      <c r="T88" s="150">
        <f t="shared" si="49"/>
        <v>5456779.417038139</v>
      </c>
      <c r="U88" s="150">
        <f t="shared" si="49"/>
        <v>6482638.6584518403</v>
      </c>
      <c r="V88" s="150">
        <f t="shared" si="49"/>
        <v>505724.45284220017</v>
      </c>
      <c r="W88" s="150">
        <f t="shared" si="49"/>
        <v>0</v>
      </c>
      <c r="X88" s="150">
        <f t="shared" si="49"/>
        <v>3581970.9477871</v>
      </c>
      <c r="Y88" s="150">
        <f t="shared" si="49"/>
        <v>598179.48621460004</v>
      </c>
      <c r="Z88" s="150">
        <f t="shared" si="42"/>
        <v>0</v>
      </c>
      <c r="AA88" s="150">
        <f t="shared" ref="AA88:AG88" si="50">+AA13-AA38-AA63</f>
        <v>7230183.9045602661</v>
      </c>
      <c r="AB88" s="150">
        <f t="shared" si="50"/>
        <v>5664654.3830680056</v>
      </c>
      <c r="AC88" s="150">
        <f t="shared" si="50"/>
        <v>99345.448247499982</v>
      </c>
      <c r="AD88" s="150">
        <f t="shared" si="50"/>
        <v>4532528.9352107802</v>
      </c>
      <c r="AE88" s="150">
        <f t="shared" si="50"/>
        <v>0</v>
      </c>
      <c r="AF88" s="150">
        <f t="shared" si="50"/>
        <v>1769199.6404047501</v>
      </c>
      <c r="AG88" s="150">
        <f t="shared" si="50"/>
        <v>1662316.1628592401</v>
      </c>
      <c r="AH88" s="143"/>
      <c r="AI88" s="150">
        <f t="shared" si="44"/>
        <v>7773932.2407845687</v>
      </c>
      <c r="AJ88" s="150">
        <f t="shared" si="44"/>
        <v>45617430.450080857</v>
      </c>
    </row>
    <row r="89" spans="1:36">
      <c r="A89" s="148" t="s">
        <v>25</v>
      </c>
      <c r="B89" s="149"/>
      <c r="C89" s="150">
        <f t="shared" ref="C89:Q89" si="51">+C14-C39-C64</f>
        <v>21434.396796000001</v>
      </c>
      <c r="D89" s="150">
        <f t="shared" si="51"/>
        <v>0</v>
      </c>
      <c r="E89" s="150">
        <f t="shared" si="51"/>
        <v>13043.384536499998</v>
      </c>
      <c r="F89" s="150">
        <f t="shared" si="51"/>
        <v>2445.1647300000004</v>
      </c>
      <c r="G89" s="150">
        <f t="shared" si="51"/>
        <v>0</v>
      </c>
      <c r="H89" s="150">
        <f t="shared" si="51"/>
        <v>2891.4229889999997</v>
      </c>
      <c r="I89" s="150">
        <f t="shared" si="51"/>
        <v>0</v>
      </c>
      <c r="J89" s="150">
        <f t="shared" si="51"/>
        <v>0</v>
      </c>
      <c r="K89" s="150">
        <f t="shared" si="51"/>
        <v>0</v>
      </c>
      <c r="L89" s="150">
        <f t="shared" si="51"/>
        <v>0</v>
      </c>
      <c r="M89" s="150">
        <f t="shared" si="51"/>
        <v>0</v>
      </c>
      <c r="N89" s="150">
        <f t="shared" si="51"/>
        <v>0</v>
      </c>
      <c r="O89" s="150">
        <f t="shared" si="51"/>
        <v>0</v>
      </c>
      <c r="P89" s="150">
        <f t="shared" si="51"/>
        <v>521.68626449999999</v>
      </c>
      <c r="Q89" s="150">
        <f t="shared" si="51"/>
        <v>0</v>
      </c>
      <c r="R89" s="149"/>
      <c r="S89" s="150">
        <f t="shared" ref="S89:Y89" si="52">+S14-S39-S64</f>
        <v>128606.38077600001</v>
      </c>
      <c r="T89" s="150">
        <f t="shared" si="52"/>
        <v>0</v>
      </c>
      <c r="U89" s="150">
        <f t="shared" si="52"/>
        <v>78260.307218999995</v>
      </c>
      <c r="V89" s="150">
        <f t="shared" si="52"/>
        <v>14670.988380000003</v>
      </c>
      <c r="W89" s="150">
        <f t="shared" si="52"/>
        <v>0</v>
      </c>
      <c r="X89" s="150">
        <f t="shared" si="52"/>
        <v>17348.537933999996</v>
      </c>
      <c r="Y89" s="150">
        <f t="shared" si="52"/>
        <v>0</v>
      </c>
      <c r="Z89" s="150">
        <f t="shared" si="42"/>
        <v>0</v>
      </c>
      <c r="AA89" s="150">
        <f t="shared" ref="AA89:AG89" si="53">+AA14-AA39-AA64</f>
        <v>0</v>
      </c>
      <c r="AB89" s="150">
        <f t="shared" si="53"/>
        <v>0</v>
      </c>
      <c r="AC89" s="150">
        <f t="shared" si="53"/>
        <v>0</v>
      </c>
      <c r="AD89" s="150">
        <f t="shared" si="53"/>
        <v>0</v>
      </c>
      <c r="AE89" s="150">
        <f t="shared" si="53"/>
        <v>0</v>
      </c>
      <c r="AF89" s="150">
        <f t="shared" si="53"/>
        <v>3130.1175870000002</v>
      </c>
      <c r="AG89" s="150">
        <f t="shared" si="53"/>
        <v>0</v>
      </c>
      <c r="AH89" s="143"/>
      <c r="AI89" s="150">
        <f t="shared" si="44"/>
        <v>40336.055316000005</v>
      </c>
      <c r="AJ89" s="150">
        <f t="shared" si="44"/>
        <v>242016.33189599996</v>
      </c>
    </row>
    <row r="90" spans="1:36">
      <c r="A90" s="148" t="s">
        <v>26</v>
      </c>
      <c r="B90" s="149"/>
      <c r="C90" s="150">
        <f t="shared" ref="C90:Q90" si="54">+C15-C40-C65</f>
        <v>3511434.62</v>
      </c>
      <c r="D90" s="150">
        <f t="shared" si="54"/>
        <v>1826234.9280000003</v>
      </c>
      <c r="E90" s="150">
        <f t="shared" si="54"/>
        <v>1285428.95</v>
      </c>
      <c r="F90" s="150">
        <f t="shared" si="54"/>
        <v>0</v>
      </c>
      <c r="G90" s="150">
        <f t="shared" si="54"/>
        <v>0</v>
      </c>
      <c r="H90" s="150">
        <f t="shared" si="54"/>
        <v>624489.6</v>
      </c>
      <c r="I90" s="150">
        <f t="shared" si="54"/>
        <v>0</v>
      </c>
      <c r="J90" s="150">
        <f t="shared" si="54"/>
        <v>0</v>
      </c>
      <c r="K90" s="150">
        <f t="shared" si="54"/>
        <v>2210917</v>
      </c>
      <c r="L90" s="150">
        <f t="shared" si="54"/>
        <v>0</v>
      </c>
      <c r="M90" s="150">
        <f t="shared" si="54"/>
        <v>0</v>
      </c>
      <c r="N90" s="150">
        <f t="shared" si="54"/>
        <v>1129810.5</v>
      </c>
      <c r="O90" s="150">
        <f t="shared" si="54"/>
        <v>0</v>
      </c>
      <c r="P90" s="150">
        <f t="shared" si="54"/>
        <v>0</v>
      </c>
      <c r="Q90" s="150">
        <f t="shared" si="54"/>
        <v>0</v>
      </c>
      <c r="R90" s="149"/>
      <c r="S90" s="150">
        <f t="shared" ref="S90:Y90" si="55">+S15-S40-S65</f>
        <v>20041882.919999998</v>
      </c>
      <c r="T90" s="150">
        <f t="shared" si="55"/>
        <v>10496099.879999999</v>
      </c>
      <c r="U90" s="150">
        <f t="shared" si="55"/>
        <v>6741727.0935416669</v>
      </c>
      <c r="V90" s="150">
        <f t="shared" si="55"/>
        <v>0</v>
      </c>
      <c r="W90" s="150">
        <f t="shared" si="55"/>
        <v>0</v>
      </c>
      <c r="X90" s="150">
        <f t="shared" si="55"/>
        <v>3287585.23</v>
      </c>
      <c r="Y90" s="150">
        <f t="shared" si="55"/>
        <v>0</v>
      </c>
      <c r="Z90" s="150">
        <f t="shared" si="42"/>
        <v>0</v>
      </c>
      <c r="AA90" s="150">
        <f t="shared" ref="AA90:AG90" si="56">+AA15-AA40-AA65</f>
        <v>12476577</v>
      </c>
      <c r="AB90" s="150">
        <f t="shared" si="56"/>
        <v>0</v>
      </c>
      <c r="AC90" s="150">
        <f t="shared" si="56"/>
        <v>0</v>
      </c>
      <c r="AD90" s="150">
        <f t="shared" si="56"/>
        <v>6696350.6150000002</v>
      </c>
      <c r="AE90" s="150">
        <f t="shared" si="56"/>
        <v>0</v>
      </c>
      <c r="AF90" s="150">
        <f t="shared" si="56"/>
        <v>0</v>
      </c>
      <c r="AG90" s="150">
        <f t="shared" si="56"/>
        <v>0</v>
      </c>
      <c r="AH90" s="143"/>
      <c r="AI90" s="150">
        <f t="shared" si="44"/>
        <v>10588315.598000001</v>
      </c>
      <c r="AJ90" s="150">
        <f t="shared" si="44"/>
        <v>59740222.738541663</v>
      </c>
    </row>
    <row r="91" spans="1:36">
      <c r="A91" s="148" t="s">
        <v>27</v>
      </c>
      <c r="B91" s="149"/>
      <c r="C91" s="150">
        <f t="shared" ref="C91:Q91" si="57">+C16-C41-C66</f>
        <v>0</v>
      </c>
      <c r="D91" s="150">
        <f t="shared" si="57"/>
        <v>0</v>
      </c>
      <c r="E91" s="150">
        <f t="shared" si="57"/>
        <v>0</v>
      </c>
      <c r="F91" s="150">
        <f t="shared" si="57"/>
        <v>0</v>
      </c>
      <c r="G91" s="150">
        <f t="shared" si="57"/>
        <v>0</v>
      </c>
      <c r="H91" s="150">
        <f t="shared" si="57"/>
        <v>0</v>
      </c>
      <c r="I91" s="150">
        <f t="shared" si="57"/>
        <v>0</v>
      </c>
      <c r="J91" s="150">
        <f t="shared" si="57"/>
        <v>0</v>
      </c>
      <c r="K91" s="150">
        <f t="shared" si="57"/>
        <v>0</v>
      </c>
      <c r="L91" s="150">
        <f t="shared" si="57"/>
        <v>0</v>
      </c>
      <c r="M91" s="150">
        <f t="shared" si="57"/>
        <v>0</v>
      </c>
      <c r="N91" s="150">
        <f t="shared" si="57"/>
        <v>44486.446512499999</v>
      </c>
      <c r="O91" s="150">
        <f t="shared" si="57"/>
        <v>86447.16658372384</v>
      </c>
      <c r="P91" s="150">
        <f t="shared" si="57"/>
        <v>148558.07847771578</v>
      </c>
      <c r="Q91" s="150">
        <f t="shared" si="57"/>
        <v>0</v>
      </c>
      <c r="R91" s="149"/>
      <c r="S91" s="150">
        <f t="shared" ref="S91:Y91" si="58">+S16-S41-S66</f>
        <v>0</v>
      </c>
      <c r="T91" s="150">
        <f t="shared" si="58"/>
        <v>0</v>
      </c>
      <c r="U91" s="150">
        <f t="shared" si="58"/>
        <v>0</v>
      </c>
      <c r="V91" s="150">
        <f t="shared" si="58"/>
        <v>0</v>
      </c>
      <c r="W91" s="150">
        <f t="shared" si="58"/>
        <v>0</v>
      </c>
      <c r="X91" s="150">
        <f t="shared" si="58"/>
        <v>0</v>
      </c>
      <c r="Y91" s="150">
        <f t="shared" si="58"/>
        <v>0</v>
      </c>
      <c r="Z91" s="150">
        <f t="shared" si="42"/>
        <v>0</v>
      </c>
      <c r="AA91" s="150">
        <f t="shared" ref="AA91:AG91" si="59">+AA16-AA41-AA66</f>
        <v>0</v>
      </c>
      <c r="AB91" s="150">
        <f t="shared" si="59"/>
        <v>0</v>
      </c>
      <c r="AC91" s="150">
        <f t="shared" si="59"/>
        <v>0</v>
      </c>
      <c r="AD91" s="150">
        <f t="shared" si="59"/>
        <v>270946.86963299999</v>
      </c>
      <c r="AE91" s="150">
        <f t="shared" si="59"/>
        <v>379211.9971200701</v>
      </c>
      <c r="AF91" s="150">
        <f t="shared" si="59"/>
        <v>981319.84134516632</v>
      </c>
      <c r="AG91" s="150">
        <f t="shared" si="59"/>
        <v>0</v>
      </c>
      <c r="AH91" s="143"/>
      <c r="AI91" s="150">
        <f t="shared" si="44"/>
        <v>279491.69157393964</v>
      </c>
      <c r="AJ91" s="150">
        <f t="shared" si="44"/>
        <v>1631478.7080982365</v>
      </c>
    </row>
    <row r="92" spans="1:36">
      <c r="A92" s="148" t="s">
        <v>28</v>
      </c>
      <c r="B92" s="149"/>
      <c r="C92" s="150">
        <f t="shared" ref="C92:Q92" si="60">+C17-C42-C67</f>
        <v>38040.223299999998</v>
      </c>
      <c r="D92" s="150">
        <f t="shared" si="60"/>
        <v>14270.550999999998</v>
      </c>
      <c r="E92" s="150">
        <f t="shared" si="60"/>
        <v>15819.823899999999</v>
      </c>
      <c r="F92" s="150">
        <f t="shared" si="60"/>
        <v>0</v>
      </c>
      <c r="G92" s="150">
        <f t="shared" si="60"/>
        <v>0</v>
      </c>
      <c r="H92" s="150">
        <f t="shared" si="60"/>
        <v>3216.9621000000002</v>
      </c>
      <c r="I92" s="150">
        <f t="shared" si="60"/>
        <v>0</v>
      </c>
      <c r="J92" s="150">
        <f t="shared" si="60"/>
        <v>0</v>
      </c>
      <c r="K92" s="150">
        <f t="shared" si="60"/>
        <v>163075.95869999999</v>
      </c>
      <c r="L92" s="150">
        <f t="shared" si="60"/>
        <v>0</v>
      </c>
      <c r="M92" s="150">
        <f t="shared" si="60"/>
        <v>0</v>
      </c>
      <c r="N92" s="150">
        <f t="shared" si="60"/>
        <v>1739.95</v>
      </c>
      <c r="O92" s="150">
        <f t="shared" si="60"/>
        <v>0</v>
      </c>
      <c r="P92" s="150">
        <f t="shared" si="60"/>
        <v>1452.4</v>
      </c>
      <c r="Q92" s="150">
        <f t="shared" si="60"/>
        <v>0</v>
      </c>
      <c r="R92" s="149"/>
      <c r="S92" s="150">
        <f t="shared" ref="S92:Y92" si="61">+S17-S42-S67</f>
        <v>246912.43979999999</v>
      </c>
      <c r="T92" s="150">
        <f t="shared" si="61"/>
        <v>85623.305999999982</v>
      </c>
      <c r="U92" s="150">
        <f t="shared" si="61"/>
        <v>94918.943400000004</v>
      </c>
      <c r="V92" s="150">
        <f t="shared" si="61"/>
        <v>0</v>
      </c>
      <c r="W92" s="150">
        <f t="shared" si="61"/>
        <v>0</v>
      </c>
      <c r="X92" s="150">
        <f t="shared" si="61"/>
        <v>19301.7726</v>
      </c>
      <c r="Y92" s="150">
        <f t="shared" si="61"/>
        <v>0</v>
      </c>
      <c r="Z92" s="150">
        <f t="shared" si="42"/>
        <v>0</v>
      </c>
      <c r="AA92" s="150">
        <f t="shared" ref="AA92:AG92" si="62">+AA17-AA42-AA67</f>
        <v>978455.75219999987</v>
      </c>
      <c r="AB92" s="150">
        <f t="shared" si="62"/>
        <v>0</v>
      </c>
      <c r="AC92" s="150">
        <f t="shared" si="62"/>
        <v>0</v>
      </c>
      <c r="AD92" s="150">
        <f t="shared" si="62"/>
        <v>10439.700000000001</v>
      </c>
      <c r="AE92" s="150">
        <f t="shared" si="62"/>
        <v>0</v>
      </c>
      <c r="AF92" s="150">
        <f t="shared" si="62"/>
        <v>8714.4</v>
      </c>
      <c r="AG92" s="150">
        <f t="shared" si="62"/>
        <v>0</v>
      </c>
      <c r="AH92" s="143"/>
      <c r="AI92" s="150">
        <f t="shared" si="44"/>
        <v>237615.86899999998</v>
      </c>
      <c r="AJ92" s="150">
        <f t="shared" si="44"/>
        <v>1444366.3139999998</v>
      </c>
    </row>
    <row r="93" spans="1:36">
      <c r="A93" s="148" t="s">
        <v>29</v>
      </c>
      <c r="B93" s="149"/>
      <c r="C93" s="150">
        <f t="shared" ref="C93:Q93" si="63">+C18-C43-C68</f>
        <v>0</v>
      </c>
      <c r="D93" s="150">
        <f t="shared" si="63"/>
        <v>0</v>
      </c>
      <c r="E93" s="150">
        <f t="shared" si="63"/>
        <v>0</v>
      </c>
      <c r="F93" s="150">
        <f t="shared" si="63"/>
        <v>0</v>
      </c>
      <c r="G93" s="150">
        <f t="shared" si="63"/>
        <v>0</v>
      </c>
      <c r="H93" s="150">
        <f t="shared" si="63"/>
        <v>0</v>
      </c>
      <c r="I93" s="150">
        <f t="shared" si="63"/>
        <v>0</v>
      </c>
      <c r="J93" s="150">
        <f t="shared" si="63"/>
        <v>0</v>
      </c>
      <c r="K93" s="150">
        <f t="shared" si="63"/>
        <v>0</v>
      </c>
      <c r="L93" s="150">
        <f t="shared" si="63"/>
        <v>0</v>
      </c>
      <c r="M93" s="150">
        <f t="shared" si="63"/>
        <v>0</v>
      </c>
      <c r="N93" s="150">
        <f t="shared" si="63"/>
        <v>0</v>
      </c>
      <c r="O93" s="150">
        <f t="shared" si="63"/>
        <v>0</v>
      </c>
      <c r="P93" s="150">
        <f t="shared" si="63"/>
        <v>0</v>
      </c>
      <c r="Q93" s="150">
        <f t="shared" si="63"/>
        <v>0</v>
      </c>
      <c r="R93" s="149"/>
      <c r="S93" s="150">
        <f t="shared" ref="S93:Y93" si="64">+S18-S43-S68</f>
        <v>0</v>
      </c>
      <c r="T93" s="150">
        <f t="shared" si="64"/>
        <v>0</v>
      </c>
      <c r="U93" s="150">
        <f t="shared" si="64"/>
        <v>0</v>
      </c>
      <c r="V93" s="150">
        <f t="shared" si="64"/>
        <v>0</v>
      </c>
      <c r="W93" s="150">
        <f t="shared" si="64"/>
        <v>0</v>
      </c>
      <c r="X93" s="150">
        <f t="shared" si="64"/>
        <v>0</v>
      </c>
      <c r="Y93" s="150">
        <f t="shared" si="64"/>
        <v>0</v>
      </c>
      <c r="Z93" s="150">
        <f t="shared" si="42"/>
        <v>0</v>
      </c>
      <c r="AA93" s="150">
        <f t="shared" ref="AA93:AG93" si="65">+AA18-AA43-AA68</f>
        <v>0</v>
      </c>
      <c r="AB93" s="150">
        <f t="shared" si="65"/>
        <v>0</v>
      </c>
      <c r="AC93" s="150">
        <f t="shared" si="65"/>
        <v>0</v>
      </c>
      <c r="AD93" s="150">
        <f t="shared" si="65"/>
        <v>0</v>
      </c>
      <c r="AE93" s="150">
        <f t="shared" si="65"/>
        <v>0</v>
      </c>
      <c r="AF93" s="150">
        <f t="shared" si="65"/>
        <v>0</v>
      </c>
      <c r="AG93" s="150">
        <f t="shared" si="65"/>
        <v>0</v>
      </c>
      <c r="AH93" s="143"/>
      <c r="AI93" s="150">
        <f t="shared" si="44"/>
        <v>0</v>
      </c>
      <c r="AJ93" s="150">
        <f t="shared" si="44"/>
        <v>0</v>
      </c>
    </row>
    <row r="94" spans="1:36">
      <c r="A94" s="151" t="s">
        <v>30</v>
      </c>
      <c r="B94" s="149"/>
      <c r="C94" s="150">
        <f t="shared" ref="C94:Q94" si="66">+C19-C44-C69</f>
        <v>0</v>
      </c>
      <c r="D94" s="150">
        <f t="shared" si="66"/>
        <v>0</v>
      </c>
      <c r="E94" s="150">
        <f t="shared" si="66"/>
        <v>0</v>
      </c>
      <c r="F94" s="150">
        <f t="shared" si="66"/>
        <v>0</v>
      </c>
      <c r="G94" s="150">
        <f t="shared" si="66"/>
        <v>0</v>
      </c>
      <c r="H94" s="150">
        <f t="shared" si="66"/>
        <v>0</v>
      </c>
      <c r="I94" s="150">
        <f t="shared" si="66"/>
        <v>0</v>
      </c>
      <c r="J94" s="150">
        <f t="shared" si="66"/>
        <v>0</v>
      </c>
      <c r="K94" s="150">
        <f t="shared" si="66"/>
        <v>49500</v>
      </c>
      <c r="L94" s="150">
        <f t="shared" si="66"/>
        <v>0</v>
      </c>
      <c r="M94" s="150">
        <f t="shared" si="66"/>
        <v>0</v>
      </c>
      <c r="N94" s="150">
        <f t="shared" si="66"/>
        <v>0</v>
      </c>
      <c r="O94" s="150">
        <f t="shared" si="66"/>
        <v>0</v>
      </c>
      <c r="P94" s="150">
        <f t="shared" si="66"/>
        <v>0</v>
      </c>
      <c r="Q94" s="150">
        <f t="shared" si="66"/>
        <v>0</v>
      </c>
      <c r="R94" s="149"/>
      <c r="S94" s="150">
        <f t="shared" ref="S94:Y94" si="67">+S19-S44-S69</f>
        <v>0</v>
      </c>
      <c r="T94" s="150">
        <f t="shared" si="67"/>
        <v>0</v>
      </c>
      <c r="U94" s="150">
        <f t="shared" si="67"/>
        <v>0</v>
      </c>
      <c r="V94" s="150">
        <f t="shared" si="67"/>
        <v>0</v>
      </c>
      <c r="W94" s="150">
        <f t="shared" si="67"/>
        <v>0</v>
      </c>
      <c r="X94" s="150">
        <f t="shared" si="67"/>
        <v>0</v>
      </c>
      <c r="Y94" s="150">
        <f t="shared" si="67"/>
        <v>0</v>
      </c>
      <c r="Z94" s="150">
        <f t="shared" si="42"/>
        <v>0</v>
      </c>
      <c r="AA94" s="150">
        <f t="shared" ref="AA94:AG94" si="68">+AA19-AA44-AA69</f>
        <v>532588</v>
      </c>
      <c r="AB94" s="150">
        <f t="shared" si="68"/>
        <v>0</v>
      </c>
      <c r="AC94" s="150">
        <f t="shared" si="68"/>
        <v>0</v>
      </c>
      <c r="AD94" s="150">
        <f t="shared" si="68"/>
        <v>0</v>
      </c>
      <c r="AE94" s="150">
        <f t="shared" si="68"/>
        <v>0</v>
      </c>
      <c r="AF94" s="150">
        <f t="shared" si="68"/>
        <v>0</v>
      </c>
      <c r="AG94" s="150">
        <f t="shared" si="68"/>
        <v>0</v>
      </c>
      <c r="AH94" s="143"/>
      <c r="AI94" s="150">
        <f t="shared" si="44"/>
        <v>49500</v>
      </c>
      <c r="AJ94" s="150">
        <f t="shared" si="44"/>
        <v>532588</v>
      </c>
    </row>
    <row r="95" spans="1:36">
      <c r="A95" s="152" t="s">
        <v>31</v>
      </c>
      <c r="B95" s="143"/>
      <c r="C95" s="153">
        <f t="shared" ref="C95:I95" si="69">+SUM(C96:C104)</f>
        <v>0</v>
      </c>
      <c r="D95" s="153">
        <f t="shared" si="69"/>
        <v>0</v>
      </c>
      <c r="E95" s="153">
        <f t="shared" si="69"/>
        <v>0</v>
      </c>
      <c r="F95" s="153">
        <f t="shared" si="69"/>
        <v>0</v>
      </c>
      <c r="G95" s="153">
        <f t="shared" si="69"/>
        <v>0</v>
      </c>
      <c r="H95" s="153">
        <f t="shared" si="69"/>
        <v>0</v>
      </c>
      <c r="I95" s="153">
        <f t="shared" si="69"/>
        <v>0</v>
      </c>
      <c r="J95" s="153">
        <f>+SUM(J96:J104)</f>
        <v>0</v>
      </c>
      <c r="K95" s="153">
        <f t="shared" ref="K95:Q95" si="70">+SUM(K96:K104)</f>
        <v>0</v>
      </c>
      <c r="L95" s="153">
        <f t="shared" si="70"/>
        <v>0</v>
      </c>
      <c r="M95" s="153">
        <f t="shared" si="70"/>
        <v>0</v>
      </c>
      <c r="N95" s="153">
        <f t="shared" si="70"/>
        <v>0</v>
      </c>
      <c r="O95" s="153">
        <f t="shared" si="70"/>
        <v>0</v>
      </c>
      <c r="P95" s="153">
        <f t="shared" si="70"/>
        <v>0</v>
      </c>
      <c r="Q95" s="153">
        <f t="shared" si="70"/>
        <v>0</v>
      </c>
      <c r="R95" s="143"/>
      <c r="S95" s="153">
        <f t="shared" ref="S95:Y95" si="71">+SUM(S96:S104)</f>
        <v>0</v>
      </c>
      <c r="T95" s="153">
        <f t="shared" si="71"/>
        <v>0</v>
      </c>
      <c r="U95" s="153">
        <f t="shared" si="71"/>
        <v>0</v>
      </c>
      <c r="V95" s="153">
        <f t="shared" si="71"/>
        <v>0</v>
      </c>
      <c r="W95" s="153">
        <f t="shared" si="71"/>
        <v>0</v>
      </c>
      <c r="X95" s="153">
        <f t="shared" si="71"/>
        <v>0</v>
      </c>
      <c r="Y95" s="153">
        <f t="shared" si="71"/>
        <v>0</v>
      </c>
      <c r="Z95" s="153">
        <f>+SUM(Z96:Z104)</f>
        <v>0</v>
      </c>
      <c r="AA95" s="153">
        <f t="shared" ref="AA95:AG95" si="72">+SUM(AA96:AA104)</f>
        <v>0</v>
      </c>
      <c r="AB95" s="153">
        <f t="shared" si="72"/>
        <v>0</v>
      </c>
      <c r="AC95" s="153">
        <f t="shared" si="72"/>
        <v>0</v>
      </c>
      <c r="AD95" s="153">
        <f t="shared" si="72"/>
        <v>0</v>
      </c>
      <c r="AE95" s="153">
        <f t="shared" si="72"/>
        <v>0</v>
      </c>
      <c r="AF95" s="153">
        <f t="shared" si="72"/>
        <v>0</v>
      </c>
      <c r="AG95" s="153">
        <f t="shared" si="72"/>
        <v>0</v>
      </c>
      <c r="AH95" s="143"/>
      <c r="AI95" s="153">
        <f>+SUM(AI96:AI104)</f>
        <v>0</v>
      </c>
      <c r="AJ95" s="153">
        <f>+SUM(AJ96:AJ104)</f>
        <v>0</v>
      </c>
    </row>
    <row r="96" spans="1:36">
      <c r="A96" s="154" t="s">
        <v>32</v>
      </c>
      <c r="B96" s="149"/>
      <c r="C96" s="150">
        <f t="shared" ref="C96:Q96" si="73">+C21-C46-C71</f>
        <v>0</v>
      </c>
      <c r="D96" s="150">
        <f t="shared" si="73"/>
        <v>0</v>
      </c>
      <c r="E96" s="150">
        <f t="shared" si="73"/>
        <v>0</v>
      </c>
      <c r="F96" s="150">
        <f t="shared" si="73"/>
        <v>0</v>
      </c>
      <c r="G96" s="150">
        <f t="shared" si="73"/>
        <v>0</v>
      </c>
      <c r="H96" s="150">
        <f t="shared" si="73"/>
        <v>0</v>
      </c>
      <c r="I96" s="150">
        <f t="shared" si="73"/>
        <v>0</v>
      </c>
      <c r="J96" s="150">
        <f t="shared" si="73"/>
        <v>0</v>
      </c>
      <c r="K96" s="150">
        <f t="shared" si="73"/>
        <v>0</v>
      </c>
      <c r="L96" s="150">
        <f t="shared" si="73"/>
        <v>0</v>
      </c>
      <c r="M96" s="150">
        <f t="shared" si="73"/>
        <v>0</v>
      </c>
      <c r="N96" s="150">
        <f t="shared" si="73"/>
        <v>0</v>
      </c>
      <c r="O96" s="150">
        <f t="shared" si="73"/>
        <v>0</v>
      </c>
      <c r="P96" s="150">
        <f t="shared" si="73"/>
        <v>0</v>
      </c>
      <c r="Q96" s="150">
        <f t="shared" si="73"/>
        <v>0</v>
      </c>
      <c r="R96" s="149"/>
      <c r="S96" s="150">
        <f t="shared" ref="S96:Y96" si="74">+S21-S46-S71</f>
        <v>0</v>
      </c>
      <c r="T96" s="150">
        <f t="shared" si="74"/>
        <v>0</v>
      </c>
      <c r="U96" s="150">
        <f t="shared" si="74"/>
        <v>0</v>
      </c>
      <c r="V96" s="150">
        <f t="shared" si="74"/>
        <v>0</v>
      </c>
      <c r="W96" s="150">
        <f t="shared" si="74"/>
        <v>0</v>
      </c>
      <c r="X96" s="150">
        <f t="shared" si="74"/>
        <v>0</v>
      </c>
      <c r="Y96" s="150">
        <f t="shared" si="74"/>
        <v>0</v>
      </c>
      <c r="Z96" s="150">
        <f t="shared" ref="Z96:Z104" si="75">+Z21-Z46-Z71</f>
        <v>0</v>
      </c>
      <c r="AA96" s="150">
        <f t="shared" ref="AA96:AG96" si="76">+AA21-AA46-AA71</f>
        <v>0</v>
      </c>
      <c r="AB96" s="150">
        <f t="shared" si="76"/>
        <v>0</v>
      </c>
      <c r="AC96" s="150">
        <f t="shared" si="76"/>
        <v>0</v>
      </c>
      <c r="AD96" s="150">
        <f t="shared" si="76"/>
        <v>0</v>
      </c>
      <c r="AE96" s="150">
        <f t="shared" si="76"/>
        <v>0</v>
      </c>
      <c r="AF96" s="150">
        <f t="shared" si="76"/>
        <v>0</v>
      </c>
      <c r="AG96" s="150">
        <f t="shared" si="76"/>
        <v>0</v>
      </c>
      <c r="AH96" s="143"/>
      <c r="AI96" s="150">
        <f t="shared" ref="AI96:AJ104" si="77">+AI21-AI46-AI71</f>
        <v>0</v>
      </c>
      <c r="AJ96" s="150">
        <f t="shared" si="77"/>
        <v>0</v>
      </c>
    </row>
    <row r="97" spans="1:39">
      <c r="A97" s="154" t="s">
        <v>33</v>
      </c>
      <c r="B97" s="149"/>
      <c r="C97" s="150">
        <f t="shared" ref="C97:Q97" si="78">+C22-C47-C72</f>
        <v>0</v>
      </c>
      <c r="D97" s="150">
        <f t="shared" si="78"/>
        <v>0</v>
      </c>
      <c r="E97" s="150">
        <f t="shared" si="78"/>
        <v>0</v>
      </c>
      <c r="F97" s="150">
        <f t="shared" si="78"/>
        <v>0</v>
      </c>
      <c r="G97" s="150">
        <f t="shared" si="78"/>
        <v>0</v>
      </c>
      <c r="H97" s="150">
        <f t="shared" si="78"/>
        <v>0</v>
      </c>
      <c r="I97" s="150">
        <f t="shared" si="78"/>
        <v>0</v>
      </c>
      <c r="J97" s="150">
        <f t="shared" si="78"/>
        <v>0</v>
      </c>
      <c r="K97" s="150">
        <f t="shared" si="78"/>
        <v>0</v>
      </c>
      <c r="L97" s="150">
        <f t="shared" si="78"/>
        <v>0</v>
      </c>
      <c r="M97" s="150">
        <f t="shared" si="78"/>
        <v>0</v>
      </c>
      <c r="N97" s="150">
        <f t="shared" si="78"/>
        <v>0</v>
      </c>
      <c r="O97" s="150">
        <f t="shared" si="78"/>
        <v>0</v>
      </c>
      <c r="P97" s="150">
        <f t="shared" si="78"/>
        <v>0</v>
      </c>
      <c r="Q97" s="150">
        <f t="shared" si="78"/>
        <v>0</v>
      </c>
      <c r="R97" s="149"/>
      <c r="S97" s="150">
        <f t="shared" ref="S97:Y97" si="79">+S22-S47-S72</f>
        <v>0</v>
      </c>
      <c r="T97" s="150">
        <f t="shared" si="79"/>
        <v>0</v>
      </c>
      <c r="U97" s="150">
        <f t="shared" si="79"/>
        <v>0</v>
      </c>
      <c r="V97" s="150">
        <f t="shared" si="79"/>
        <v>0</v>
      </c>
      <c r="W97" s="150">
        <f t="shared" si="79"/>
        <v>0</v>
      </c>
      <c r="X97" s="150">
        <f t="shared" si="79"/>
        <v>0</v>
      </c>
      <c r="Y97" s="150">
        <f t="shared" si="79"/>
        <v>0</v>
      </c>
      <c r="Z97" s="150">
        <f t="shared" si="75"/>
        <v>0</v>
      </c>
      <c r="AA97" s="150">
        <f t="shared" ref="AA97:AG97" si="80">+AA22-AA47-AA72</f>
        <v>0</v>
      </c>
      <c r="AB97" s="150">
        <f t="shared" si="80"/>
        <v>0</v>
      </c>
      <c r="AC97" s="150">
        <f t="shared" si="80"/>
        <v>0</v>
      </c>
      <c r="AD97" s="150">
        <f t="shared" si="80"/>
        <v>0</v>
      </c>
      <c r="AE97" s="150">
        <f t="shared" si="80"/>
        <v>0</v>
      </c>
      <c r="AF97" s="150">
        <f t="shared" si="80"/>
        <v>0</v>
      </c>
      <c r="AG97" s="150">
        <f t="shared" si="80"/>
        <v>0</v>
      </c>
      <c r="AH97" s="143"/>
      <c r="AI97" s="150">
        <f t="shared" si="77"/>
        <v>0</v>
      </c>
      <c r="AJ97" s="150">
        <f t="shared" si="77"/>
        <v>0</v>
      </c>
    </row>
    <row r="98" spans="1:39">
      <c r="A98" s="154" t="s">
        <v>34</v>
      </c>
      <c r="B98" s="149"/>
      <c r="C98" s="150">
        <f t="shared" ref="C98:Q98" si="81">+C23-C48-C73</f>
        <v>0</v>
      </c>
      <c r="D98" s="150">
        <f t="shared" si="81"/>
        <v>0</v>
      </c>
      <c r="E98" s="150">
        <f t="shared" si="81"/>
        <v>0</v>
      </c>
      <c r="F98" s="150">
        <f t="shared" si="81"/>
        <v>0</v>
      </c>
      <c r="G98" s="150">
        <f t="shared" si="81"/>
        <v>0</v>
      </c>
      <c r="H98" s="150">
        <f t="shared" si="81"/>
        <v>0</v>
      </c>
      <c r="I98" s="150">
        <f t="shared" si="81"/>
        <v>0</v>
      </c>
      <c r="J98" s="150">
        <f t="shared" si="81"/>
        <v>0</v>
      </c>
      <c r="K98" s="150">
        <f t="shared" si="81"/>
        <v>0</v>
      </c>
      <c r="L98" s="150">
        <f t="shared" si="81"/>
        <v>0</v>
      </c>
      <c r="M98" s="150">
        <f t="shared" si="81"/>
        <v>0</v>
      </c>
      <c r="N98" s="150">
        <f t="shared" si="81"/>
        <v>0</v>
      </c>
      <c r="O98" s="150">
        <f t="shared" si="81"/>
        <v>0</v>
      </c>
      <c r="P98" s="150">
        <f t="shared" si="81"/>
        <v>0</v>
      </c>
      <c r="Q98" s="150">
        <f t="shared" si="81"/>
        <v>0</v>
      </c>
      <c r="R98" s="149"/>
      <c r="S98" s="150">
        <f t="shared" ref="S98:Y98" si="82">+S23-S48-S73</f>
        <v>0</v>
      </c>
      <c r="T98" s="150">
        <f t="shared" si="82"/>
        <v>0</v>
      </c>
      <c r="U98" s="150">
        <f t="shared" si="82"/>
        <v>0</v>
      </c>
      <c r="V98" s="150">
        <f t="shared" si="82"/>
        <v>0</v>
      </c>
      <c r="W98" s="150">
        <f t="shared" si="82"/>
        <v>0</v>
      </c>
      <c r="X98" s="150">
        <f t="shared" si="82"/>
        <v>0</v>
      </c>
      <c r="Y98" s="150">
        <f t="shared" si="82"/>
        <v>0</v>
      </c>
      <c r="Z98" s="150">
        <f t="shared" si="75"/>
        <v>0</v>
      </c>
      <c r="AA98" s="150">
        <f t="shared" ref="AA98:AG98" si="83">+AA23-AA48-AA73</f>
        <v>0</v>
      </c>
      <c r="AB98" s="150">
        <f t="shared" si="83"/>
        <v>0</v>
      </c>
      <c r="AC98" s="150">
        <f t="shared" si="83"/>
        <v>0</v>
      </c>
      <c r="AD98" s="150">
        <f t="shared" si="83"/>
        <v>0</v>
      </c>
      <c r="AE98" s="150">
        <f t="shared" si="83"/>
        <v>0</v>
      </c>
      <c r="AF98" s="150">
        <f t="shared" si="83"/>
        <v>0</v>
      </c>
      <c r="AG98" s="150">
        <f t="shared" si="83"/>
        <v>0</v>
      </c>
      <c r="AH98" s="143"/>
      <c r="AI98" s="150">
        <f t="shared" si="77"/>
        <v>0</v>
      </c>
      <c r="AJ98" s="150">
        <f t="shared" si="77"/>
        <v>0</v>
      </c>
    </row>
    <row r="99" spans="1:39">
      <c r="A99" s="154" t="s">
        <v>35</v>
      </c>
      <c r="B99" s="149"/>
      <c r="C99" s="150">
        <f t="shared" ref="C99:Q99" si="84">+C24-C49-C74</f>
        <v>0</v>
      </c>
      <c r="D99" s="150">
        <f t="shared" si="84"/>
        <v>0</v>
      </c>
      <c r="E99" s="150">
        <f t="shared" si="84"/>
        <v>0</v>
      </c>
      <c r="F99" s="150">
        <f t="shared" si="84"/>
        <v>0</v>
      </c>
      <c r="G99" s="150">
        <f t="shared" si="84"/>
        <v>0</v>
      </c>
      <c r="H99" s="150">
        <f t="shared" si="84"/>
        <v>0</v>
      </c>
      <c r="I99" s="150">
        <f t="shared" si="84"/>
        <v>0</v>
      </c>
      <c r="J99" s="150">
        <f t="shared" si="84"/>
        <v>0</v>
      </c>
      <c r="K99" s="150">
        <f t="shared" si="84"/>
        <v>0</v>
      </c>
      <c r="L99" s="150">
        <f t="shared" si="84"/>
        <v>0</v>
      </c>
      <c r="M99" s="150">
        <f t="shared" si="84"/>
        <v>0</v>
      </c>
      <c r="N99" s="150">
        <f t="shared" si="84"/>
        <v>0</v>
      </c>
      <c r="O99" s="150">
        <f t="shared" si="84"/>
        <v>0</v>
      </c>
      <c r="P99" s="150">
        <f t="shared" si="84"/>
        <v>0</v>
      </c>
      <c r="Q99" s="150">
        <f t="shared" si="84"/>
        <v>0</v>
      </c>
      <c r="R99" s="149"/>
      <c r="S99" s="150">
        <f t="shared" ref="S99:Y99" si="85">+S24-S49-S74</f>
        <v>0</v>
      </c>
      <c r="T99" s="150">
        <f t="shared" si="85"/>
        <v>0</v>
      </c>
      <c r="U99" s="150">
        <f t="shared" si="85"/>
        <v>0</v>
      </c>
      <c r="V99" s="150">
        <f t="shared" si="85"/>
        <v>0</v>
      </c>
      <c r="W99" s="150">
        <f t="shared" si="85"/>
        <v>0</v>
      </c>
      <c r="X99" s="150">
        <f t="shared" si="85"/>
        <v>0</v>
      </c>
      <c r="Y99" s="150">
        <f t="shared" si="85"/>
        <v>0</v>
      </c>
      <c r="Z99" s="150">
        <f t="shared" si="75"/>
        <v>0</v>
      </c>
      <c r="AA99" s="150">
        <f t="shared" ref="AA99:AG99" si="86">+AA24-AA49-AA74</f>
        <v>0</v>
      </c>
      <c r="AB99" s="150">
        <f t="shared" si="86"/>
        <v>0</v>
      </c>
      <c r="AC99" s="150">
        <f t="shared" si="86"/>
        <v>0</v>
      </c>
      <c r="AD99" s="150">
        <f t="shared" si="86"/>
        <v>0</v>
      </c>
      <c r="AE99" s="150">
        <f t="shared" si="86"/>
        <v>0</v>
      </c>
      <c r="AF99" s="150">
        <f t="shared" si="86"/>
        <v>0</v>
      </c>
      <c r="AG99" s="150">
        <f t="shared" si="86"/>
        <v>0</v>
      </c>
      <c r="AH99" s="143"/>
      <c r="AI99" s="150">
        <f t="shared" si="77"/>
        <v>0</v>
      </c>
      <c r="AJ99" s="150">
        <f t="shared" si="77"/>
        <v>0</v>
      </c>
    </row>
    <row r="100" spans="1:39">
      <c r="A100" s="154" t="s">
        <v>36</v>
      </c>
      <c r="B100" s="149"/>
      <c r="C100" s="150">
        <f t="shared" ref="C100:Q100" si="87">+C25-C50-C75</f>
        <v>0</v>
      </c>
      <c r="D100" s="150">
        <f t="shared" si="87"/>
        <v>0</v>
      </c>
      <c r="E100" s="150">
        <f t="shared" si="87"/>
        <v>0</v>
      </c>
      <c r="F100" s="150">
        <f t="shared" si="87"/>
        <v>0</v>
      </c>
      <c r="G100" s="150">
        <f t="shared" si="87"/>
        <v>0</v>
      </c>
      <c r="H100" s="150">
        <f t="shared" si="87"/>
        <v>0</v>
      </c>
      <c r="I100" s="150">
        <f t="shared" si="87"/>
        <v>0</v>
      </c>
      <c r="J100" s="150">
        <f t="shared" si="87"/>
        <v>0</v>
      </c>
      <c r="K100" s="150">
        <f t="shared" si="87"/>
        <v>0</v>
      </c>
      <c r="L100" s="150">
        <f t="shared" si="87"/>
        <v>0</v>
      </c>
      <c r="M100" s="150">
        <f t="shared" si="87"/>
        <v>0</v>
      </c>
      <c r="N100" s="150">
        <f t="shared" si="87"/>
        <v>0</v>
      </c>
      <c r="O100" s="150">
        <f t="shared" si="87"/>
        <v>0</v>
      </c>
      <c r="P100" s="150">
        <f t="shared" si="87"/>
        <v>0</v>
      </c>
      <c r="Q100" s="150">
        <f t="shared" si="87"/>
        <v>0</v>
      </c>
      <c r="R100" s="149"/>
      <c r="S100" s="150">
        <f t="shared" ref="S100:Y100" si="88">+S25-S50-S75</f>
        <v>0</v>
      </c>
      <c r="T100" s="150">
        <f t="shared" si="88"/>
        <v>0</v>
      </c>
      <c r="U100" s="150">
        <f t="shared" si="88"/>
        <v>0</v>
      </c>
      <c r="V100" s="150">
        <f t="shared" si="88"/>
        <v>0</v>
      </c>
      <c r="W100" s="150">
        <f t="shared" si="88"/>
        <v>0</v>
      </c>
      <c r="X100" s="150">
        <f t="shared" si="88"/>
        <v>0</v>
      </c>
      <c r="Y100" s="150">
        <f t="shared" si="88"/>
        <v>0</v>
      </c>
      <c r="Z100" s="150">
        <f t="shared" si="75"/>
        <v>0</v>
      </c>
      <c r="AA100" s="150">
        <f t="shared" ref="AA100:AG100" si="89">+AA25-AA50-AA75</f>
        <v>0</v>
      </c>
      <c r="AB100" s="150">
        <f t="shared" si="89"/>
        <v>0</v>
      </c>
      <c r="AC100" s="150">
        <f t="shared" si="89"/>
        <v>0</v>
      </c>
      <c r="AD100" s="150">
        <f t="shared" si="89"/>
        <v>0</v>
      </c>
      <c r="AE100" s="150">
        <f t="shared" si="89"/>
        <v>0</v>
      </c>
      <c r="AF100" s="150">
        <f t="shared" si="89"/>
        <v>0</v>
      </c>
      <c r="AG100" s="150">
        <f t="shared" si="89"/>
        <v>0</v>
      </c>
      <c r="AH100" s="143"/>
      <c r="AI100" s="150">
        <f t="shared" si="77"/>
        <v>0</v>
      </c>
      <c r="AJ100" s="150">
        <f t="shared" si="77"/>
        <v>0</v>
      </c>
    </row>
    <row r="101" spans="1:39">
      <c r="A101" s="154" t="s">
        <v>37</v>
      </c>
      <c r="B101" s="149"/>
      <c r="C101" s="150">
        <f t="shared" ref="C101:Q101" si="90">+C26-C51-C76</f>
        <v>0</v>
      </c>
      <c r="D101" s="150">
        <f t="shared" si="90"/>
        <v>0</v>
      </c>
      <c r="E101" s="150">
        <f t="shared" si="90"/>
        <v>0</v>
      </c>
      <c r="F101" s="150">
        <f t="shared" si="90"/>
        <v>0</v>
      </c>
      <c r="G101" s="150">
        <f t="shared" si="90"/>
        <v>0</v>
      </c>
      <c r="H101" s="150">
        <f t="shared" si="90"/>
        <v>0</v>
      </c>
      <c r="I101" s="150">
        <f t="shared" si="90"/>
        <v>0</v>
      </c>
      <c r="J101" s="150">
        <f t="shared" si="90"/>
        <v>0</v>
      </c>
      <c r="K101" s="150">
        <f t="shared" si="90"/>
        <v>0</v>
      </c>
      <c r="L101" s="150">
        <f t="shared" si="90"/>
        <v>0</v>
      </c>
      <c r="M101" s="150">
        <f t="shared" si="90"/>
        <v>0</v>
      </c>
      <c r="N101" s="150">
        <f t="shared" si="90"/>
        <v>0</v>
      </c>
      <c r="O101" s="150">
        <f t="shared" si="90"/>
        <v>0</v>
      </c>
      <c r="P101" s="150">
        <f t="shared" si="90"/>
        <v>0</v>
      </c>
      <c r="Q101" s="150">
        <f t="shared" si="90"/>
        <v>0</v>
      </c>
      <c r="R101" s="149"/>
      <c r="S101" s="150">
        <f t="shared" ref="S101:Y101" si="91">+S26-S51-S76</f>
        <v>0</v>
      </c>
      <c r="T101" s="150">
        <f t="shared" si="91"/>
        <v>0</v>
      </c>
      <c r="U101" s="150">
        <f t="shared" si="91"/>
        <v>0</v>
      </c>
      <c r="V101" s="150">
        <f t="shared" si="91"/>
        <v>0</v>
      </c>
      <c r="W101" s="150">
        <f t="shared" si="91"/>
        <v>0</v>
      </c>
      <c r="X101" s="150">
        <f t="shared" si="91"/>
        <v>0</v>
      </c>
      <c r="Y101" s="150">
        <f t="shared" si="91"/>
        <v>0</v>
      </c>
      <c r="Z101" s="150">
        <f t="shared" si="75"/>
        <v>0</v>
      </c>
      <c r="AA101" s="150">
        <f t="shared" ref="AA101:AG101" si="92">+AA26-AA51-AA76</f>
        <v>0</v>
      </c>
      <c r="AB101" s="150">
        <f t="shared" si="92"/>
        <v>0</v>
      </c>
      <c r="AC101" s="150">
        <f t="shared" si="92"/>
        <v>0</v>
      </c>
      <c r="AD101" s="150">
        <f t="shared" si="92"/>
        <v>0</v>
      </c>
      <c r="AE101" s="150">
        <f t="shared" si="92"/>
        <v>0</v>
      </c>
      <c r="AF101" s="150">
        <f t="shared" si="92"/>
        <v>0</v>
      </c>
      <c r="AG101" s="150">
        <f t="shared" si="92"/>
        <v>0</v>
      </c>
      <c r="AH101" s="143"/>
      <c r="AI101" s="150">
        <f t="shared" si="77"/>
        <v>0</v>
      </c>
      <c r="AJ101" s="150">
        <f t="shared" si="77"/>
        <v>0</v>
      </c>
    </row>
    <row r="102" spans="1:39">
      <c r="A102" s="154" t="s">
        <v>38</v>
      </c>
      <c r="B102" s="149"/>
      <c r="C102" s="150">
        <f t="shared" ref="C102:Q102" si="93">+C27-C52-C77</f>
        <v>0</v>
      </c>
      <c r="D102" s="150">
        <f t="shared" si="93"/>
        <v>0</v>
      </c>
      <c r="E102" s="150">
        <f t="shared" si="93"/>
        <v>0</v>
      </c>
      <c r="F102" s="150">
        <f t="shared" si="93"/>
        <v>0</v>
      </c>
      <c r="G102" s="150">
        <f t="shared" si="93"/>
        <v>0</v>
      </c>
      <c r="H102" s="150">
        <f t="shared" si="93"/>
        <v>0</v>
      </c>
      <c r="I102" s="150">
        <f t="shared" si="93"/>
        <v>0</v>
      </c>
      <c r="J102" s="150">
        <f t="shared" si="93"/>
        <v>0</v>
      </c>
      <c r="K102" s="150">
        <f t="shared" si="93"/>
        <v>0</v>
      </c>
      <c r="L102" s="150">
        <f t="shared" si="93"/>
        <v>0</v>
      </c>
      <c r="M102" s="150">
        <f t="shared" si="93"/>
        <v>0</v>
      </c>
      <c r="N102" s="150">
        <f t="shared" si="93"/>
        <v>0</v>
      </c>
      <c r="O102" s="150">
        <f t="shared" si="93"/>
        <v>0</v>
      </c>
      <c r="P102" s="150">
        <f t="shared" si="93"/>
        <v>0</v>
      </c>
      <c r="Q102" s="150">
        <f t="shared" si="93"/>
        <v>0</v>
      </c>
      <c r="R102" s="149"/>
      <c r="S102" s="150">
        <f t="shared" ref="S102:Y102" si="94">+S27-S52-S77</f>
        <v>0</v>
      </c>
      <c r="T102" s="150">
        <f t="shared" si="94"/>
        <v>0</v>
      </c>
      <c r="U102" s="150">
        <f t="shared" si="94"/>
        <v>0</v>
      </c>
      <c r="V102" s="150">
        <f t="shared" si="94"/>
        <v>0</v>
      </c>
      <c r="W102" s="150">
        <f t="shared" si="94"/>
        <v>0</v>
      </c>
      <c r="X102" s="150">
        <f t="shared" si="94"/>
        <v>0</v>
      </c>
      <c r="Y102" s="150">
        <f t="shared" si="94"/>
        <v>0</v>
      </c>
      <c r="Z102" s="150">
        <f t="shared" si="75"/>
        <v>0</v>
      </c>
      <c r="AA102" s="150">
        <f t="shared" ref="AA102:AG102" si="95">+AA27-AA52-AA77</f>
        <v>0</v>
      </c>
      <c r="AB102" s="150">
        <f t="shared" si="95"/>
        <v>0</v>
      </c>
      <c r="AC102" s="150">
        <f t="shared" si="95"/>
        <v>0</v>
      </c>
      <c r="AD102" s="150">
        <f t="shared" si="95"/>
        <v>0</v>
      </c>
      <c r="AE102" s="150">
        <f t="shared" si="95"/>
        <v>0</v>
      </c>
      <c r="AF102" s="150">
        <f t="shared" si="95"/>
        <v>0</v>
      </c>
      <c r="AG102" s="150">
        <f t="shared" si="95"/>
        <v>0</v>
      </c>
      <c r="AH102" s="143"/>
      <c r="AI102" s="150">
        <f t="shared" si="77"/>
        <v>0</v>
      </c>
      <c r="AJ102" s="150">
        <f t="shared" si="77"/>
        <v>0</v>
      </c>
    </row>
    <row r="103" spans="1:39">
      <c r="A103" s="154" t="s">
        <v>39</v>
      </c>
      <c r="B103" s="149"/>
      <c r="C103" s="150">
        <f t="shared" ref="C103:Q103" si="96">+C28-C53-C78</f>
        <v>0</v>
      </c>
      <c r="D103" s="150">
        <f t="shared" si="96"/>
        <v>0</v>
      </c>
      <c r="E103" s="150">
        <f t="shared" si="96"/>
        <v>0</v>
      </c>
      <c r="F103" s="150">
        <f t="shared" si="96"/>
        <v>0</v>
      </c>
      <c r="G103" s="150">
        <f t="shared" si="96"/>
        <v>0</v>
      </c>
      <c r="H103" s="150">
        <f t="shared" si="96"/>
        <v>0</v>
      </c>
      <c r="I103" s="150">
        <f t="shared" si="96"/>
        <v>0</v>
      </c>
      <c r="J103" s="150">
        <f t="shared" si="96"/>
        <v>0</v>
      </c>
      <c r="K103" s="150">
        <f t="shared" si="96"/>
        <v>0</v>
      </c>
      <c r="L103" s="150">
        <f t="shared" si="96"/>
        <v>0</v>
      </c>
      <c r="M103" s="150">
        <f t="shared" si="96"/>
        <v>0</v>
      </c>
      <c r="N103" s="150">
        <f t="shared" si="96"/>
        <v>0</v>
      </c>
      <c r="O103" s="150">
        <f t="shared" si="96"/>
        <v>0</v>
      </c>
      <c r="P103" s="150">
        <f t="shared" si="96"/>
        <v>0</v>
      </c>
      <c r="Q103" s="150">
        <f t="shared" si="96"/>
        <v>0</v>
      </c>
      <c r="R103" s="149"/>
      <c r="S103" s="150">
        <f t="shared" ref="S103:Y103" si="97">+S28-S53-S78</f>
        <v>0</v>
      </c>
      <c r="T103" s="150">
        <f t="shared" si="97"/>
        <v>0</v>
      </c>
      <c r="U103" s="150">
        <f t="shared" si="97"/>
        <v>0</v>
      </c>
      <c r="V103" s="150">
        <f t="shared" si="97"/>
        <v>0</v>
      </c>
      <c r="W103" s="150">
        <f t="shared" si="97"/>
        <v>0</v>
      </c>
      <c r="X103" s="150">
        <f t="shared" si="97"/>
        <v>0</v>
      </c>
      <c r="Y103" s="150">
        <f t="shared" si="97"/>
        <v>0</v>
      </c>
      <c r="Z103" s="150">
        <f t="shared" si="75"/>
        <v>0</v>
      </c>
      <c r="AA103" s="150">
        <f t="shared" ref="AA103:AG103" si="98">+AA28-AA53-AA78</f>
        <v>0</v>
      </c>
      <c r="AB103" s="150">
        <f t="shared" si="98"/>
        <v>0</v>
      </c>
      <c r="AC103" s="150">
        <f t="shared" si="98"/>
        <v>0</v>
      </c>
      <c r="AD103" s="150">
        <f t="shared" si="98"/>
        <v>0</v>
      </c>
      <c r="AE103" s="150">
        <f t="shared" si="98"/>
        <v>0</v>
      </c>
      <c r="AF103" s="150">
        <f t="shared" si="98"/>
        <v>0</v>
      </c>
      <c r="AG103" s="150">
        <f t="shared" si="98"/>
        <v>0</v>
      </c>
      <c r="AH103" s="143"/>
      <c r="AI103" s="150">
        <f t="shared" si="77"/>
        <v>0</v>
      </c>
      <c r="AJ103" s="150">
        <f t="shared" si="77"/>
        <v>0</v>
      </c>
      <c r="AL103" s="140"/>
      <c r="AM103" s="140"/>
    </row>
    <row r="104" spans="1:39">
      <c r="A104" s="154" t="s">
        <v>40</v>
      </c>
      <c r="B104" s="149"/>
      <c r="C104" s="150">
        <f t="shared" ref="C104:Q104" si="99">+C29-C54-C79</f>
        <v>0</v>
      </c>
      <c r="D104" s="150">
        <f t="shared" si="99"/>
        <v>0</v>
      </c>
      <c r="E104" s="150">
        <f t="shared" si="99"/>
        <v>0</v>
      </c>
      <c r="F104" s="150">
        <f t="shared" si="99"/>
        <v>0</v>
      </c>
      <c r="G104" s="150">
        <f t="shared" si="99"/>
        <v>0</v>
      </c>
      <c r="H104" s="150">
        <f t="shared" si="99"/>
        <v>0</v>
      </c>
      <c r="I104" s="150">
        <f t="shared" si="99"/>
        <v>0</v>
      </c>
      <c r="J104" s="150">
        <f t="shared" si="99"/>
        <v>0</v>
      </c>
      <c r="K104" s="150">
        <f t="shared" si="99"/>
        <v>0</v>
      </c>
      <c r="L104" s="150">
        <f t="shared" si="99"/>
        <v>0</v>
      </c>
      <c r="M104" s="150">
        <f t="shared" si="99"/>
        <v>0</v>
      </c>
      <c r="N104" s="150">
        <f t="shared" si="99"/>
        <v>0</v>
      </c>
      <c r="O104" s="150">
        <f t="shared" si="99"/>
        <v>0</v>
      </c>
      <c r="P104" s="150">
        <f t="shared" si="99"/>
        <v>0</v>
      </c>
      <c r="Q104" s="150">
        <f t="shared" si="99"/>
        <v>0</v>
      </c>
      <c r="R104" s="149"/>
      <c r="S104" s="150">
        <f t="shared" ref="S104:Y104" si="100">+S29-S54-S79</f>
        <v>0</v>
      </c>
      <c r="T104" s="150">
        <f t="shared" si="100"/>
        <v>0</v>
      </c>
      <c r="U104" s="150">
        <f t="shared" si="100"/>
        <v>0</v>
      </c>
      <c r="V104" s="150">
        <f t="shared" si="100"/>
        <v>0</v>
      </c>
      <c r="W104" s="150">
        <f t="shared" si="100"/>
        <v>0</v>
      </c>
      <c r="X104" s="150">
        <f t="shared" si="100"/>
        <v>0</v>
      </c>
      <c r="Y104" s="150">
        <f t="shared" si="100"/>
        <v>0</v>
      </c>
      <c r="Z104" s="150">
        <f t="shared" si="75"/>
        <v>0</v>
      </c>
      <c r="AA104" s="150">
        <f t="shared" ref="AA104:AG104" si="101">+AA29-AA54-AA79</f>
        <v>0</v>
      </c>
      <c r="AB104" s="150">
        <f t="shared" si="101"/>
        <v>0</v>
      </c>
      <c r="AC104" s="150">
        <f t="shared" si="101"/>
        <v>0</v>
      </c>
      <c r="AD104" s="150">
        <f t="shared" si="101"/>
        <v>0</v>
      </c>
      <c r="AE104" s="150">
        <f t="shared" si="101"/>
        <v>0</v>
      </c>
      <c r="AF104" s="150">
        <f t="shared" si="101"/>
        <v>0</v>
      </c>
      <c r="AG104" s="150">
        <f t="shared" si="101"/>
        <v>0</v>
      </c>
      <c r="AH104" s="143"/>
      <c r="AI104" s="150">
        <f t="shared" si="77"/>
        <v>0</v>
      </c>
      <c r="AJ104" s="150">
        <f t="shared" si="77"/>
        <v>0</v>
      </c>
    </row>
    <row r="105" spans="1:39" ht="6" customHeight="1">
      <c r="A105" s="145"/>
      <c r="B105" s="143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3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3"/>
      <c r="AI105" s="145"/>
      <c r="AJ105" s="145"/>
    </row>
    <row r="106" spans="1:39">
      <c r="A106" s="156" t="s">
        <v>47</v>
      </c>
      <c r="B106" s="157"/>
      <c r="C106" s="158">
        <f t="shared" ref="C106:Q106" si="102">+C85+C95</f>
        <v>17030565.286759995</v>
      </c>
      <c r="D106" s="158">
        <f t="shared" si="102"/>
        <v>10366156.377010005</v>
      </c>
      <c r="E106" s="158">
        <f t="shared" si="102"/>
        <v>10888271.06906319</v>
      </c>
      <c r="F106" s="158">
        <f t="shared" si="102"/>
        <v>878182.57453620003</v>
      </c>
      <c r="G106" s="158">
        <f t="shared" si="102"/>
        <v>0</v>
      </c>
      <c r="H106" s="158">
        <f t="shared" si="102"/>
        <v>5799095.591078599</v>
      </c>
      <c r="I106" s="158">
        <f t="shared" si="102"/>
        <v>1107544.9334810001</v>
      </c>
      <c r="J106" s="158">
        <f t="shared" si="102"/>
        <v>0</v>
      </c>
      <c r="K106" s="158">
        <f t="shared" si="102"/>
        <v>13738420.96675317</v>
      </c>
      <c r="L106" s="158">
        <f t="shared" si="102"/>
        <v>8512918.9507646505</v>
      </c>
      <c r="M106" s="158">
        <f t="shared" si="102"/>
        <v>895325.65640450001</v>
      </c>
      <c r="N106" s="158">
        <f t="shared" si="102"/>
        <v>8188742.4673405262</v>
      </c>
      <c r="O106" s="158">
        <f t="shared" si="102"/>
        <v>86447.16658372384</v>
      </c>
      <c r="P106" s="158">
        <f t="shared" si="102"/>
        <v>2490702.4502723408</v>
      </c>
      <c r="Q106" s="158">
        <f t="shared" si="102"/>
        <v>2316478.44244404</v>
      </c>
      <c r="R106" s="157"/>
      <c r="S106" s="158">
        <f t="shared" ref="S106:AG106" si="103">+S85+S95</f>
        <v>96097240.027981177</v>
      </c>
      <c r="T106" s="158">
        <f t="shared" si="103"/>
        <v>57983340.193127863</v>
      </c>
      <c r="U106" s="158">
        <f t="shared" si="103"/>
        <v>63888276.887408271</v>
      </c>
      <c r="V106" s="158">
        <f t="shared" si="103"/>
        <v>5158569.1990936995</v>
      </c>
      <c r="W106" s="158">
        <f t="shared" si="103"/>
        <v>0</v>
      </c>
      <c r="X106" s="158">
        <f t="shared" si="103"/>
        <v>33331550.248999104</v>
      </c>
      <c r="Y106" s="158">
        <f t="shared" si="103"/>
        <v>6041278.8138036001</v>
      </c>
      <c r="Z106" s="158">
        <f t="shared" si="103"/>
        <v>0</v>
      </c>
      <c r="AA106" s="158">
        <f t="shared" si="103"/>
        <v>81285970.074801013</v>
      </c>
      <c r="AB106" s="158">
        <f t="shared" si="103"/>
        <v>50472314.212505512</v>
      </c>
      <c r="AC106" s="158">
        <f t="shared" si="103"/>
        <v>6127332.9307224993</v>
      </c>
      <c r="AD106" s="158">
        <f t="shared" si="103"/>
        <v>44924376.589777291</v>
      </c>
      <c r="AE106" s="158">
        <f t="shared" si="103"/>
        <v>379211.9971200701</v>
      </c>
      <c r="AF106" s="158">
        <f t="shared" si="103"/>
        <v>14867404.385221416</v>
      </c>
      <c r="AG106" s="158">
        <f t="shared" si="103"/>
        <v>14408583.269805241</v>
      </c>
      <c r="AH106" s="143"/>
      <c r="AI106" s="158">
        <f>+AI85+AI95</f>
        <v>82298851.932491958</v>
      </c>
      <c r="AJ106" s="158">
        <f>+AJ85+AJ95</f>
        <v>474965448.83036679</v>
      </c>
      <c r="AL106" s="140"/>
      <c r="AM106" s="140"/>
    </row>
    <row r="107" spans="1:39" ht="6" customHeight="1">
      <c r="A107" s="145"/>
      <c r="B107" s="143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3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3"/>
      <c r="AI107" s="145"/>
      <c r="AJ107" s="145"/>
    </row>
    <row r="108" spans="1:39">
      <c r="A108" s="144" t="s">
        <v>48</v>
      </c>
      <c r="B108" s="143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3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45"/>
      <c r="AE108" s="145"/>
      <c r="AF108" s="145"/>
      <c r="AG108" s="145"/>
      <c r="AH108" s="143"/>
      <c r="AI108" s="145"/>
      <c r="AJ108" s="145"/>
    </row>
    <row r="109" spans="1:39" ht="6" customHeight="1">
      <c r="A109" s="145"/>
      <c r="B109" s="143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3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145"/>
      <c r="AD109" s="145"/>
      <c r="AE109" s="145"/>
      <c r="AF109" s="145"/>
      <c r="AG109" s="145"/>
      <c r="AH109" s="143"/>
      <c r="AI109" s="145"/>
      <c r="AJ109" s="145"/>
    </row>
    <row r="110" spans="1:39">
      <c r="A110" s="146" t="s">
        <v>21</v>
      </c>
      <c r="B110" s="143"/>
      <c r="C110" s="147">
        <f t="shared" ref="C110:Q110" si="104">+SUM(C111:C119)</f>
        <v>0</v>
      </c>
      <c r="D110" s="147">
        <f t="shared" si="104"/>
        <v>0</v>
      </c>
      <c r="E110" s="147">
        <f t="shared" si="104"/>
        <v>0</v>
      </c>
      <c r="F110" s="147">
        <f t="shared" si="104"/>
        <v>0</v>
      </c>
      <c r="G110" s="147">
        <f t="shared" si="104"/>
        <v>0</v>
      </c>
      <c r="H110" s="147">
        <f t="shared" si="104"/>
        <v>0</v>
      </c>
      <c r="I110" s="147">
        <f t="shared" si="104"/>
        <v>0</v>
      </c>
      <c r="J110" s="147">
        <f t="shared" si="104"/>
        <v>0</v>
      </c>
      <c r="K110" s="147">
        <f t="shared" si="104"/>
        <v>0</v>
      </c>
      <c r="L110" s="147">
        <f t="shared" si="104"/>
        <v>0</v>
      </c>
      <c r="M110" s="147">
        <f t="shared" si="104"/>
        <v>0</v>
      </c>
      <c r="N110" s="147">
        <f t="shared" si="104"/>
        <v>0</v>
      </c>
      <c r="O110" s="147">
        <f t="shared" si="104"/>
        <v>0</v>
      </c>
      <c r="P110" s="147">
        <f t="shared" si="104"/>
        <v>0</v>
      </c>
      <c r="Q110" s="147">
        <f t="shared" si="104"/>
        <v>0</v>
      </c>
      <c r="R110" s="143"/>
      <c r="S110" s="147">
        <f t="shared" ref="S110:AG110" si="105">+SUM(S111:S119)</f>
        <v>0</v>
      </c>
      <c r="T110" s="147">
        <f t="shared" si="105"/>
        <v>0</v>
      </c>
      <c r="U110" s="147">
        <f t="shared" si="105"/>
        <v>0</v>
      </c>
      <c r="V110" s="147">
        <f t="shared" si="105"/>
        <v>0</v>
      </c>
      <c r="W110" s="147">
        <f t="shared" si="105"/>
        <v>0</v>
      </c>
      <c r="X110" s="147">
        <f t="shared" si="105"/>
        <v>0</v>
      </c>
      <c r="Y110" s="147">
        <f t="shared" si="105"/>
        <v>0</v>
      </c>
      <c r="Z110" s="147">
        <f t="shared" si="105"/>
        <v>0</v>
      </c>
      <c r="AA110" s="147">
        <f t="shared" si="105"/>
        <v>0</v>
      </c>
      <c r="AB110" s="147">
        <f t="shared" si="105"/>
        <v>0</v>
      </c>
      <c r="AC110" s="147">
        <f t="shared" si="105"/>
        <v>0</v>
      </c>
      <c r="AD110" s="147">
        <f t="shared" si="105"/>
        <v>0</v>
      </c>
      <c r="AE110" s="147">
        <f t="shared" si="105"/>
        <v>0</v>
      </c>
      <c r="AF110" s="147">
        <f t="shared" si="105"/>
        <v>0</v>
      </c>
      <c r="AG110" s="147">
        <f t="shared" si="105"/>
        <v>0</v>
      </c>
      <c r="AH110" s="143"/>
      <c r="AI110" s="147">
        <f>+SUM(AI111:AI119)</f>
        <v>0</v>
      </c>
      <c r="AJ110" s="147">
        <f>+SUM(AJ111:AJ119)</f>
        <v>0</v>
      </c>
    </row>
    <row r="111" spans="1:39">
      <c r="A111" s="148" t="s">
        <v>22</v>
      </c>
      <c r="B111" s="149"/>
      <c r="C111" s="150">
        <v>0</v>
      </c>
      <c r="D111" s="150">
        <v>0</v>
      </c>
      <c r="E111" s="150">
        <v>0</v>
      </c>
      <c r="F111" s="150">
        <v>0</v>
      </c>
      <c r="G111" s="150">
        <v>0</v>
      </c>
      <c r="H111" s="150">
        <v>0</v>
      </c>
      <c r="I111" s="150">
        <v>0</v>
      </c>
      <c r="J111" s="150">
        <v>0</v>
      </c>
      <c r="K111" s="150">
        <v>0</v>
      </c>
      <c r="L111" s="150">
        <v>0</v>
      </c>
      <c r="M111" s="150">
        <v>0</v>
      </c>
      <c r="N111" s="150">
        <v>0</v>
      </c>
      <c r="O111" s="150">
        <v>0</v>
      </c>
      <c r="P111" s="150">
        <v>0</v>
      </c>
      <c r="Q111" s="150">
        <v>0</v>
      </c>
      <c r="R111" s="149"/>
      <c r="S111" s="150">
        <v>0</v>
      </c>
      <c r="T111" s="150">
        <v>0</v>
      </c>
      <c r="U111" s="150">
        <v>0</v>
      </c>
      <c r="V111" s="150">
        <v>0</v>
      </c>
      <c r="W111" s="150">
        <v>0</v>
      </c>
      <c r="X111" s="150">
        <v>0</v>
      </c>
      <c r="Y111" s="150">
        <v>0</v>
      </c>
      <c r="Z111" s="150">
        <v>0</v>
      </c>
      <c r="AA111" s="150">
        <v>0</v>
      </c>
      <c r="AB111" s="150">
        <v>0</v>
      </c>
      <c r="AC111" s="150">
        <v>0</v>
      </c>
      <c r="AD111" s="150">
        <v>0</v>
      </c>
      <c r="AE111" s="150">
        <v>0</v>
      </c>
      <c r="AF111" s="150">
        <v>0</v>
      </c>
      <c r="AG111" s="150">
        <v>0</v>
      </c>
      <c r="AH111" s="143"/>
      <c r="AI111" s="150">
        <f>+SUM(R111:AF111)</f>
        <v>0</v>
      </c>
      <c r="AJ111" s="150">
        <f>+SUM(S111:AG111)</f>
        <v>0</v>
      </c>
    </row>
    <row r="112" spans="1:39">
      <c r="A112" s="148" t="s">
        <v>23</v>
      </c>
      <c r="B112" s="149"/>
      <c r="C112" s="150">
        <v>0</v>
      </c>
      <c r="D112" s="150">
        <v>0</v>
      </c>
      <c r="E112" s="150">
        <v>0</v>
      </c>
      <c r="F112" s="150">
        <v>0</v>
      </c>
      <c r="G112" s="150">
        <v>0</v>
      </c>
      <c r="H112" s="150">
        <v>0</v>
      </c>
      <c r="I112" s="150">
        <v>0</v>
      </c>
      <c r="J112" s="150">
        <v>0</v>
      </c>
      <c r="K112" s="150">
        <v>0</v>
      </c>
      <c r="L112" s="150">
        <v>0</v>
      </c>
      <c r="M112" s="150">
        <v>0</v>
      </c>
      <c r="N112" s="150">
        <v>0</v>
      </c>
      <c r="O112" s="150">
        <v>0</v>
      </c>
      <c r="P112" s="150">
        <v>0</v>
      </c>
      <c r="Q112" s="150">
        <v>0</v>
      </c>
      <c r="R112" s="149"/>
      <c r="S112" s="150">
        <v>0</v>
      </c>
      <c r="T112" s="150">
        <v>0</v>
      </c>
      <c r="U112" s="150">
        <v>0</v>
      </c>
      <c r="V112" s="150">
        <v>0</v>
      </c>
      <c r="W112" s="150">
        <v>0</v>
      </c>
      <c r="X112" s="150">
        <v>0</v>
      </c>
      <c r="Y112" s="150">
        <v>0</v>
      </c>
      <c r="Z112" s="150">
        <v>0</v>
      </c>
      <c r="AA112" s="150">
        <v>0</v>
      </c>
      <c r="AB112" s="150">
        <v>0</v>
      </c>
      <c r="AC112" s="150">
        <v>0</v>
      </c>
      <c r="AD112" s="150">
        <v>0</v>
      </c>
      <c r="AE112" s="150">
        <v>0</v>
      </c>
      <c r="AF112" s="150">
        <v>0</v>
      </c>
      <c r="AG112" s="150">
        <v>0</v>
      </c>
      <c r="AH112" s="143"/>
      <c r="AI112" s="150">
        <f t="shared" ref="AI112:AJ119" si="106">+SUM(R112:AF112)</f>
        <v>0</v>
      </c>
      <c r="AJ112" s="150">
        <f t="shared" si="106"/>
        <v>0</v>
      </c>
    </row>
    <row r="113" spans="1:36">
      <c r="A113" s="148" t="s">
        <v>24</v>
      </c>
      <c r="B113" s="149"/>
      <c r="C113" s="150">
        <v>0</v>
      </c>
      <c r="D113" s="150">
        <v>0</v>
      </c>
      <c r="E113" s="150">
        <v>0</v>
      </c>
      <c r="F113" s="150">
        <v>0</v>
      </c>
      <c r="G113" s="150">
        <v>0</v>
      </c>
      <c r="H113" s="150">
        <v>0</v>
      </c>
      <c r="I113" s="150">
        <v>0</v>
      </c>
      <c r="J113" s="150">
        <v>0</v>
      </c>
      <c r="K113" s="150">
        <v>0</v>
      </c>
      <c r="L113" s="150">
        <v>0</v>
      </c>
      <c r="M113" s="150">
        <v>0</v>
      </c>
      <c r="N113" s="150">
        <v>0</v>
      </c>
      <c r="O113" s="150">
        <v>0</v>
      </c>
      <c r="P113" s="150">
        <v>0</v>
      </c>
      <c r="Q113" s="150">
        <v>0</v>
      </c>
      <c r="R113" s="149"/>
      <c r="S113" s="150">
        <v>0</v>
      </c>
      <c r="T113" s="150">
        <v>0</v>
      </c>
      <c r="U113" s="150">
        <v>0</v>
      </c>
      <c r="V113" s="150">
        <v>0</v>
      </c>
      <c r="W113" s="150">
        <v>0</v>
      </c>
      <c r="X113" s="150">
        <v>0</v>
      </c>
      <c r="Y113" s="150">
        <v>0</v>
      </c>
      <c r="Z113" s="150">
        <v>0</v>
      </c>
      <c r="AA113" s="150">
        <v>0</v>
      </c>
      <c r="AB113" s="150">
        <v>0</v>
      </c>
      <c r="AC113" s="150">
        <v>0</v>
      </c>
      <c r="AD113" s="150">
        <v>0</v>
      </c>
      <c r="AE113" s="150">
        <v>0</v>
      </c>
      <c r="AF113" s="150">
        <v>0</v>
      </c>
      <c r="AG113" s="150">
        <v>0</v>
      </c>
      <c r="AH113" s="143"/>
      <c r="AI113" s="150">
        <f t="shared" si="106"/>
        <v>0</v>
      </c>
      <c r="AJ113" s="150">
        <f t="shared" si="106"/>
        <v>0</v>
      </c>
    </row>
    <row r="114" spans="1:36">
      <c r="A114" s="148" t="s">
        <v>25</v>
      </c>
      <c r="B114" s="149"/>
      <c r="C114" s="150">
        <v>0</v>
      </c>
      <c r="D114" s="150">
        <v>0</v>
      </c>
      <c r="E114" s="150">
        <v>0</v>
      </c>
      <c r="F114" s="150">
        <v>0</v>
      </c>
      <c r="G114" s="150">
        <v>0</v>
      </c>
      <c r="H114" s="150">
        <v>0</v>
      </c>
      <c r="I114" s="150">
        <v>0</v>
      </c>
      <c r="J114" s="150">
        <v>0</v>
      </c>
      <c r="K114" s="150">
        <v>0</v>
      </c>
      <c r="L114" s="150">
        <v>0</v>
      </c>
      <c r="M114" s="150">
        <v>0</v>
      </c>
      <c r="N114" s="150">
        <v>0</v>
      </c>
      <c r="O114" s="150">
        <v>0</v>
      </c>
      <c r="P114" s="150">
        <v>0</v>
      </c>
      <c r="Q114" s="150">
        <v>0</v>
      </c>
      <c r="R114" s="149"/>
      <c r="S114" s="150">
        <v>0</v>
      </c>
      <c r="T114" s="150">
        <v>0</v>
      </c>
      <c r="U114" s="150">
        <v>0</v>
      </c>
      <c r="V114" s="150">
        <v>0</v>
      </c>
      <c r="W114" s="150">
        <v>0</v>
      </c>
      <c r="X114" s="150">
        <v>0</v>
      </c>
      <c r="Y114" s="150">
        <v>0</v>
      </c>
      <c r="Z114" s="150">
        <v>0</v>
      </c>
      <c r="AA114" s="150">
        <v>0</v>
      </c>
      <c r="AB114" s="150">
        <v>0</v>
      </c>
      <c r="AC114" s="150">
        <v>0</v>
      </c>
      <c r="AD114" s="150">
        <v>0</v>
      </c>
      <c r="AE114" s="150">
        <v>0</v>
      </c>
      <c r="AF114" s="150">
        <v>0</v>
      </c>
      <c r="AG114" s="150">
        <v>0</v>
      </c>
      <c r="AH114" s="143"/>
      <c r="AI114" s="150">
        <f t="shared" si="106"/>
        <v>0</v>
      </c>
      <c r="AJ114" s="150">
        <f t="shared" si="106"/>
        <v>0</v>
      </c>
    </row>
    <row r="115" spans="1:36">
      <c r="A115" s="148" t="s">
        <v>26</v>
      </c>
      <c r="B115" s="149"/>
      <c r="C115" s="150">
        <v>0</v>
      </c>
      <c r="D115" s="150">
        <v>0</v>
      </c>
      <c r="E115" s="150">
        <v>0</v>
      </c>
      <c r="F115" s="150">
        <v>0</v>
      </c>
      <c r="G115" s="150">
        <v>0</v>
      </c>
      <c r="H115" s="150">
        <v>0</v>
      </c>
      <c r="I115" s="150">
        <v>0</v>
      </c>
      <c r="J115" s="150">
        <v>0</v>
      </c>
      <c r="K115" s="150">
        <v>0</v>
      </c>
      <c r="L115" s="150">
        <v>0</v>
      </c>
      <c r="M115" s="150">
        <v>0</v>
      </c>
      <c r="N115" s="150">
        <v>0</v>
      </c>
      <c r="O115" s="150">
        <v>0</v>
      </c>
      <c r="P115" s="150">
        <v>0</v>
      </c>
      <c r="Q115" s="150">
        <v>0</v>
      </c>
      <c r="R115" s="149"/>
      <c r="S115" s="150">
        <v>0</v>
      </c>
      <c r="T115" s="150">
        <v>0</v>
      </c>
      <c r="U115" s="150">
        <v>0</v>
      </c>
      <c r="V115" s="150">
        <v>0</v>
      </c>
      <c r="W115" s="150">
        <v>0</v>
      </c>
      <c r="X115" s="150">
        <v>0</v>
      </c>
      <c r="Y115" s="150">
        <v>0</v>
      </c>
      <c r="Z115" s="150">
        <v>0</v>
      </c>
      <c r="AA115" s="150">
        <v>0</v>
      </c>
      <c r="AB115" s="150">
        <v>0</v>
      </c>
      <c r="AC115" s="150">
        <v>0</v>
      </c>
      <c r="AD115" s="150">
        <v>0</v>
      </c>
      <c r="AE115" s="150">
        <v>0</v>
      </c>
      <c r="AF115" s="150">
        <v>0</v>
      </c>
      <c r="AG115" s="150">
        <v>0</v>
      </c>
      <c r="AH115" s="143"/>
      <c r="AI115" s="150">
        <f t="shared" si="106"/>
        <v>0</v>
      </c>
      <c r="AJ115" s="150">
        <f t="shared" si="106"/>
        <v>0</v>
      </c>
    </row>
    <row r="116" spans="1:36">
      <c r="A116" s="148" t="s">
        <v>27</v>
      </c>
      <c r="B116" s="149"/>
      <c r="C116" s="150">
        <v>0</v>
      </c>
      <c r="D116" s="150">
        <v>0</v>
      </c>
      <c r="E116" s="150">
        <v>0</v>
      </c>
      <c r="F116" s="150">
        <v>0</v>
      </c>
      <c r="G116" s="150">
        <v>0</v>
      </c>
      <c r="H116" s="150">
        <v>0</v>
      </c>
      <c r="I116" s="150">
        <v>0</v>
      </c>
      <c r="J116" s="150">
        <v>0</v>
      </c>
      <c r="K116" s="150">
        <v>0</v>
      </c>
      <c r="L116" s="150">
        <v>0</v>
      </c>
      <c r="M116" s="150">
        <v>0</v>
      </c>
      <c r="N116" s="150">
        <v>0</v>
      </c>
      <c r="O116" s="150">
        <v>0</v>
      </c>
      <c r="P116" s="150">
        <v>0</v>
      </c>
      <c r="Q116" s="150">
        <v>0</v>
      </c>
      <c r="R116" s="149"/>
      <c r="S116" s="150">
        <v>0</v>
      </c>
      <c r="T116" s="150">
        <v>0</v>
      </c>
      <c r="U116" s="150">
        <v>0</v>
      </c>
      <c r="V116" s="150">
        <v>0</v>
      </c>
      <c r="W116" s="150">
        <v>0</v>
      </c>
      <c r="X116" s="150">
        <v>0</v>
      </c>
      <c r="Y116" s="150">
        <v>0</v>
      </c>
      <c r="Z116" s="150">
        <v>0</v>
      </c>
      <c r="AA116" s="150">
        <v>0</v>
      </c>
      <c r="AB116" s="150">
        <v>0</v>
      </c>
      <c r="AC116" s="150">
        <v>0</v>
      </c>
      <c r="AD116" s="150">
        <v>0</v>
      </c>
      <c r="AE116" s="150">
        <v>0</v>
      </c>
      <c r="AF116" s="150">
        <v>0</v>
      </c>
      <c r="AG116" s="150">
        <v>0</v>
      </c>
      <c r="AH116" s="143"/>
      <c r="AI116" s="150">
        <f t="shared" si="106"/>
        <v>0</v>
      </c>
      <c r="AJ116" s="150">
        <f t="shared" si="106"/>
        <v>0</v>
      </c>
    </row>
    <row r="117" spans="1:36">
      <c r="A117" s="148" t="s">
        <v>28</v>
      </c>
      <c r="B117" s="149"/>
      <c r="C117" s="150">
        <v>0</v>
      </c>
      <c r="D117" s="150">
        <v>0</v>
      </c>
      <c r="E117" s="150">
        <v>0</v>
      </c>
      <c r="F117" s="150">
        <v>0</v>
      </c>
      <c r="G117" s="150">
        <v>0</v>
      </c>
      <c r="H117" s="150">
        <v>0</v>
      </c>
      <c r="I117" s="150">
        <v>0</v>
      </c>
      <c r="J117" s="150">
        <v>0</v>
      </c>
      <c r="K117" s="150">
        <v>0</v>
      </c>
      <c r="L117" s="150">
        <v>0</v>
      </c>
      <c r="M117" s="150">
        <v>0</v>
      </c>
      <c r="N117" s="150">
        <v>0</v>
      </c>
      <c r="O117" s="150">
        <v>0</v>
      </c>
      <c r="P117" s="150">
        <v>0</v>
      </c>
      <c r="Q117" s="150">
        <v>0</v>
      </c>
      <c r="R117" s="149"/>
      <c r="S117" s="150">
        <v>0</v>
      </c>
      <c r="T117" s="150">
        <v>0</v>
      </c>
      <c r="U117" s="150">
        <v>0</v>
      </c>
      <c r="V117" s="150">
        <v>0</v>
      </c>
      <c r="W117" s="150">
        <v>0</v>
      </c>
      <c r="X117" s="150">
        <v>0</v>
      </c>
      <c r="Y117" s="150">
        <v>0</v>
      </c>
      <c r="Z117" s="150">
        <v>0</v>
      </c>
      <c r="AA117" s="150">
        <v>0</v>
      </c>
      <c r="AB117" s="150">
        <v>0</v>
      </c>
      <c r="AC117" s="150">
        <v>0</v>
      </c>
      <c r="AD117" s="150">
        <v>0</v>
      </c>
      <c r="AE117" s="150">
        <v>0</v>
      </c>
      <c r="AF117" s="150">
        <v>0</v>
      </c>
      <c r="AG117" s="150">
        <v>0</v>
      </c>
      <c r="AH117" s="143"/>
      <c r="AI117" s="150">
        <f t="shared" si="106"/>
        <v>0</v>
      </c>
      <c r="AJ117" s="150">
        <f t="shared" si="106"/>
        <v>0</v>
      </c>
    </row>
    <row r="118" spans="1:36">
      <c r="A118" s="148" t="s">
        <v>29</v>
      </c>
      <c r="B118" s="149"/>
      <c r="C118" s="150">
        <v>0</v>
      </c>
      <c r="D118" s="150">
        <v>0</v>
      </c>
      <c r="E118" s="150">
        <v>0</v>
      </c>
      <c r="F118" s="150">
        <v>0</v>
      </c>
      <c r="G118" s="150">
        <v>0</v>
      </c>
      <c r="H118" s="150">
        <v>0</v>
      </c>
      <c r="I118" s="150">
        <v>0</v>
      </c>
      <c r="J118" s="150">
        <v>0</v>
      </c>
      <c r="K118" s="150">
        <v>0</v>
      </c>
      <c r="L118" s="150">
        <v>0</v>
      </c>
      <c r="M118" s="150">
        <v>0</v>
      </c>
      <c r="N118" s="150">
        <v>0</v>
      </c>
      <c r="O118" s="150">
        <v>0</v>
      </c>
      <c r="P118" s="150">
        <v>0</v>
      </c>
      <c r="Q118" s="150">
        <v>0</v>
      </c>
      <c r="R118" s="149"/>
      <c r="S118" s="150">
        <v>0</v>
      </c>
      <c r="T118" s="150">
        <v>0</v>
      </c>
      <c r="U118" s="150">
        <v>0</v>
      </c>
      <c r="V118" s="150">
        <v>0</v>
      </c>
      <c r="W118" s="150">
        <v>0</v>
      </c>
      <c r="X118" s="150">
        <v>0</v>
      </c>
      <c r="Y118" s="150">
        <v>0</v>
      </c>
      <c r="Z118" s="150">
        <v>0</v>
      </c>
      <c r="AA118" s="150">
        <v>0</v>
      </c>
      <c r="AB118" s="150">
        <v>0</v>
      </c>
      <c r="AC118" s="150">
        <v>0</v>
      </c>
      <c r="AD118" s="150">
        <v>0</v>
      </c>
      <c r="AE118" s="150">
        <v>0</v>
      </c>
      <c r="AF118" s="150">
        <v>0</v>
      </c>
      <c r="AG118" s="150">
        <v>0</v>
      </c>
      <c r="AH118" s="143"/>
      <c r="AI118" s="150">
        <f t="shared" si="106"/>
        <v>0</v>
      </c>
      <c r="AJ118" s="150">
        <f t="shared" si="106"/>
        <v>0</v>
      </c>
    </row>
    <row r="119" spans="1:36">
      <c r="A119" s="151" t="s">
        <v>30</v>
      </c>
      <c r="B119" s="149"/>
      <c r="C119" s="150">
        <v>0</v>
      </c>
      <c r="D119" s="150">
        <v>0</v>
      </c>
      <c r="E119" s="150">
        <v>0</v>
      </c>
      <c r="F119" s="150">
        <v>0</v>
      </c>
      <c r="G119" s="150">
        <v>0</v>
      </c>
      <c r="H119" s="150">
        <v>0</v>
      </c>
      <c r="I119" s="150">
        <v>0</v>
      </c>
      <c r="J119" s="150">
        <v>0</v>
      </c>
      <c r="K119" s="150">
        <v>0</v>
      </c>
      <c r="L119" s="150">
        <v>0</v>
      </c>
      <c r="M119" s="150">
        <v>0</v>
      </c>
      <c r="N119" s="150">
        <v>0</v>
      </c>
      <c r="O119" s="150">
        <v>0</v>
      </c>
      <c r="P119" s="150">
        <v>0</v>
      </c>
      <c r="Q119" s="150">
        <v>0</v>
      </c>
      <c r="R119" s="149"/>
      <c r="S119" s="150">
        <v>0</v>
      </c>
      <c r="T119" s="150">
        <v>0</v>
      </c>
      <c r="U119" s="150">
        <v>0</v>
      </c>
      <c r="V119" s="150">
        <v>0</v>
      </c>
      <c r="W119" s="150">
        <v>0</v>
      </c>
      <c r="X119" s="150">
        <v>0</v>
      </c>
      <c r="Y119" s="150">
        <v>0</v>
      </c>
      <c r="Z119" s="150">
        <v>0</v>
      </c>
      <c r="AA119" s="150">
        <v>0</v>
      </c>
      <c r="AB119" s="150">
        <v>0</v>
      </c>
      <c r="AC119" s="150">
        <v>0</v>
      </c>
      <c r="AD119" s="150">
        <v>0</v>
      </c>
      <c r="AE119" s="150">
        <v>0</v>
      </c>
      <c r="AF119" s="150">
        <v>0</v>
      </c>
      <c r="AG119" s="150">
        <v>0</v>
      </c>
      <c r="AH119" s="143"/>
      <c r="AI119" s="150">
        <f t="shared" si="106"/>
        <v>0</v>
      </c>
      <c r="AJ119" s="150">
        <f t="shared" si="106"/>
        <v>0</v>
      </c>
    </row>
    <row r="120" spans="1:36">
      <c r="A120" s="152" t="s">
        <v>31</v>
      </c>
      <c r="B120" s="143"/>
      <c r="C120" s="153">
        <f t="shared" ref="C120:Q120" si="107">+SUM(C121:C129)</f>
        <v>0</v>
      </c>
      <c r="D120" s="153">
        <f t="shared" si="107"/>
        <v>0</v>
      </c>
      <c r="E120" s="153">
        <f t="shared" si="107"/>
        <v>0</v>
      </c>
      <c r="F120" s="153">
        <f t="shared" si="107"/>
        <v>0</v>
      </c>
      <c r="G120" s="153">
        <f t="shared" si="107"/>
        <v>0</v>
      </c>
      <c r="H120" s="153">
        <f t="shared" si="107"/>
        <v>0</v>
      </c>
      <c r="I120" s="153">
        <f t="shared" si="107"/>
        <v>0</v>
      </c>
      <c r="J120" s="153">
        <f t="shared" si="107"/>
        <v>0</v>
      </c>
      <c r="K120" s="153">
        <f t="shared" si="107"/>
        <v>0</v>
      </c>
      <c r="L120" s="153">
        <f t="shared" si="107"/>
        <v>0</v>
      </c>
      <c r="M120" s="153">
        <f t="shared" si="107"/>
        <v>0</v>
      </c>
      <c r="N120" s="153">
        <f t="shared" si="107"/>
        <v>0</v>
      </c>
      <c r="O120" s="153">
        <f t="shared" si="107"/>
        <v>0</v>
      </c>
      <c r="P120" s="153">
        <f t="shared" si="107"/>
        <v>0</v>
      </c>
      <c r="Q120" s="153">
        <f t="shared" si="107"/>
        <v>0</v>
      </c>
      <c r="R120" s="143"/>
      <c r="S120" s="153">
        <f t="shared" ref="S120:AG120" si="108">+SUM(S121:S129)</f>
        <v>0</v>
      </c>
      <c r="T120" s="153">
        <f t="shared" si="108"/>
        <v>0</v>
      </c>
      <c r="U120" s="153">
        <f t="shared" si="108"/>
        <v>0</v>
      </c>
      <c r="V120" s="153">
        <f t="shared" si="108"/>
        <v>0</v>
      </c>
      <c r="W120" s="153">
        <f t="shared" si="108"/>
        <v>0</v>
      </c>
      <c r="X120" s="153">
        <f t="shared" si="108"/>
        <v>0</v>
      </c>
      <c r="Y120" s="153">
        <f t="shared" si="108"/>
        <v>0</v>
      </c>
      <c r="Z120" s="153">
        <f t="shared" si="108"/>
        <v>0</v>
      </c>
      <c r="AA120" s="153">
        <f t="shared" si="108"/>
        <v>0</v>
      </c>
      <c r="AB120" s="153">
        <f t="shared" si="108"/>
        <v>0</v>
      </c>
      <c r="AC120" s="153">
        <f t="shared" si="108"/>
        <v>0</v>
      </c>
      <c r="AD120" s="153">
        <f t="shared" si="108"/>
        <v>0</v>
      </c>
      <c r="AE120" s="153">
        <f t="shared" si="108"/>
        <v>0</v>
      </c>
      <c r="AF120" s="153">
        <f t="shared" si="108"/>
        <v>0</v>
      </c>
      <c r="AG120" s="153">
        <f t="shared" si="108"/>
        <v>0</v>
      </c>
      <c r="AH120" s="143"/>
      <c r="AI120" s="153">
        <f>+SUM(AI121:AI129)</f>
        <v>0</v>
      </c>
      <c r="AJ120" s="153">
        <f>+SUM(AJ121:AJ129)</f>
        <v>0</v>
      </c>
    </row>
    <row r="121" spans="1:36">
      <c r="A121" s="154" t="s">
        <v>32</v>
      </c>
      <c r="B121" s="149"/>
      <c r="C121" s="150">
        <v>0</v>
      </c>
      <c r="D121" s="150">
        <v>0</v>
      </c>
      <c r="E121" s="150">
        <v>0</v>
      </c>
      <c r="F121" s="150">
        <v>0</v>
      </c>
      <c r="G121" s="150">
        <v>0</v>
      </c>
      <c r="H121" s="150">
        <v>0</v>
      </c>
      <c r="I121" s="150">
        <v>0</v>
      </c>
      <c r="J121" s="150">
        <v>0</v>
      </c>
      <c r="K121" s="150">
        <v>0</v>
      </c>
      <c r="L121" s="150">
        <v>0</v>
      </c>
      <c r="M121" s="150">
        <v>0</v>
      </c>
      <c r="N121" s="150">
        <v>0</v>
      </c>
      <c r="O121" s="150">
        <v>0</v>
      </c>
      <c r="P121" s="150">
        <v>0</v>
      </c>
      <c r="Q121" s="150">
        <v>0</v>
      </c>
      <c r="R121" s="149"/>
      <c r="S121" s="150">
        <v>0</v>
      </c>
      <c r="T121" s="150">
        <v>0</v>
      </c>
      <c r="U121" s="150">
        <v>0</v>
      </c>
      <c r="V121" s="150">
        <v>0</v>
      </c>
      <c r="W121" s="150">
        <v>0</v>
      </c>
      <c r="X121" s="150">
        <v>0</v>
      </c>
      <c r="Y121" s="150">
        <v>0</v>
      </c>
      <c r="Z121" s="150">
        <v>0</v>
      </c>
      <c r="AA121" s="150">
        <v>0</v>
      </c>
      <c r="AB121" s="150">
        <v>0</v>
      </c>
      <c r="AC121" s="150">
        <v>0</v>
      </c>
      <c r="AD121" s="150">
        <v>0</v>
      </c>
      <c r="AE121" s="150">
        <v>0</v>
      </c>
      <c r="AF121" s="150">
        <v>0</v>
      </c>
      <c r="AG121" s="150">
        <v>0</v>
      </c>
      <c r="AH121" s="143"/>
      <c r="AI121" s="150">
        <f t="shared" ref="AI121:AJ129" si="109">+SUM(R121:AF121)</f>
        <v>0</v>
      </c>
      <c r="AJ121" s="150">
        <f t="shared" si="109"/>
        <v>0</v>
      </c>
    </row>
    <row r="122" spans="1:36">
      <c r="A122" s="154" t="s">
        <v>33</v>
      </c>
      <c r="B122" s="149"/>
      <c r="C122" s="150">
        <v>0</v>
      </c>
      <c r="D122" s="150">
        <v>0</v>
      </c>
      <c r="E122" s="150">
        <v>0</v>
      </c>
      <c r="F122" s="150">
        <v>0</v>
      </c>
      <c r="G122" s="150">
        <v>0</v>
      </c>
      <c r="H122" s="150">
        <v>0</v>
      </c>
      <c r="I122" s="150">
        <v>0</v>
      </c>
      <c r="J122" s="150">
        <v>0</v>
      </c>
      <c r="K122" s="150">
        <v>0</v>
      </c>
      <c r="L122" s="150">
        <v>0</v>
      </c>
      <c r="M122" s="150">
        <v>0</v>
      </c>
      <c r="N122" s="150">
        <v>0</v>
      </c>
      <c r="O122" s="150">
        <v>0</v>
      </c>
      <c r="P122" s="150">
        <v>0</v>
      </c>
      <c r="Q122" s="150">
        <v>0</v>
      </c>
      <c r="R122" s="149"/>
      <c r="S122" s="150">
        <v>0</v>
      </c>
      <c r="T122" s="150">
        <v>0</v>
      </c>
      <c r="U122" s="150">
        <v>0</v>
      </c>
      <c r="V122" s="150">
        <v>0</v>
      </c>
      <c r="W122" s="150">
        <v>0</v>
      </c>
      <c r="X122" s="150">
        <v>0</v>
      </c>
      <c r="Y122" s="150">
        <v>0</v>
      </c>
      <c r="Z122" s="150">
        <v>0</v>
      </c>
      <c r="AA122" s="150">
        <v>0</v>
      </c>
      <c r="AB122" s="150">
        <v>0</v>
      </c>
      <c r="AC122" s="150">
        <v>0</v>
      </c>
      <c r="AD122" s="150">
        <v>0</v>
      </c>
      <c r="AE122" s="150">
        <v>0</v>
      </c>
      <c r="AF122" s="150">
        <v>0</v>
      </c>
      <c r="AG122" s="150">
        <v>0</v>
      </c>
      <c r="AH122" s="143"/>
      <c r="AI122" s="150">
        <f t="shared" si="109"/>
        <v>0</v>
      </c>
      <c r="AJ122" s="150">
        <f t="shared" si="109"/>
        <v>0</v>
      </c>
    </row>
    <row r="123" spans="1:36">
      <c r="A123" s="154" t="s">
        <v>34</v>
      </c>
      <c r="B123" s="149"/>
      <c r="C123" s="150">
        <v>0</v>
      </c>
      <c r="D123" s="150">
        <v>0</v>
      </c>
      <c r="E123" s="150">
        <v>0</v>
      </c>
      <c r="F123" s="150">
        <v>0</v>
      </c>
      <c r="G123" s="150">
        <v>0</v>
      </c>
      <c r="H123" s="150">
        <v>0</v>
      </c>
      <c r="I123" s="150">
        <v>0</v>
      </c>
      <c r="J123" s="150">
        <v>0</v>
      </c>
      <c r="K123" s="150">
        <v>0</v>
      </c>
      <c r="L123" s="150">
        <v>0</v>
      </c>
      <c r="M123" s="150">
        <v>0</v>
      </c>
      <c r="N123" s="150">
        <v>0</v>
      </c>
      <c r="O123" s="150">
        <v>0</v>
      </c>
      <c r="P123" s="150">
        <v>0</v>
      </c>
      <c r="Q123" s="150">
        <v>0</v>
      </c>
      <c r="R123" s="149"/>
      <c r="S123" s="150">
        <v>0</v>
      </c>
      <c r="T123" s="150">
        <v>0</v>
      </c>
      <c r="U123" s="150">
        <v>0</v>
      </c>
      <c r="V123" s="150">
        <v>0</v>
      </c>
      <c r="W123" s="150">
        <v>0</v>
      </c>
      <c r="X123" s="150">
        <v>0</v>
      </c>
      <c r="Y123" s="150">
        <v>0</v>
      </c>
      <c r="Z123" s="150">
        <v>0</v>
      </c>
      <c r="AA123" s="150">
        <v>0</v>
      </c>
      <c r="AB123" s="150">
        <v>0</v>
      </c>
      <c r="AC123" s="150">
        <v>0</v>
      </c>
      <c r="AD123" s="150">
        <v>0</v>
      </c>
      <c r="AE123" s="150">
        <v>0</v>
      </c>
      <c r="AF123" s="150">
        <v>0</v>
      </c>
      <c r="AG123" s="150">
        <v>0</v>
      </c>
      <c r="AH123" s="143"/>
      <c r="AI123" s="150">
        <f t="shared" si="109"/>
        <v>0</v>
      </c>
      <c r="AJ123" s="150">
        <f t="shared" si="109"/>
        <v>0</v>
      </c>
    </row>
    <row r="124" spans="1:36">
      <c r="A124" s="154" t="s">
        <v>35</v>
      </c>
      <c r="B124" s="149"/>
      <c r="C124" s="150">
        <v>0</v>
      </c>
      <c r="D124" s="150">
        <v>0</v>
      </c>
      <c r="E124" s="150">
        <v>0</v>
      </c>
      <c r="F124" s="150">
        <v>0</v>
      </c>
      <c r="G124" s="150">
        <v>0</v>
      </c>
      <c r="H124" s="150">
        <v>0</v>
      </c>
      <c r="I124" s="150">
        <v>0</v>
      </c>
      <c r="J124" s="150">
        <v>0</v>
      </c>
      <c r="K124" s="150">
        <v>0</v>
      </c>
      <c r="L124" s="150">
        <v>0</v>
      </c>
      <c r="M124" s="150">
        <v>0</v>
      </c>
      <c r="N124" s="150">
        <v>0</v>
      </c>
      <c r="O124" s="150">
        <v>0</v>
      </c>
      <c r="P124" s="150">
        <v>0</v>
      </c>
      <c r="Q124" s="150">
        <v>0</v>
      </c>
      <c r="R124" s="149"/>
      <c r="S124" s="150">
        <v>0</v>
      </c>
      <c r="T124" s="150">
        <v>0</v>
      </c>
      <c r="U124" s="150">
        <v>0</v>
      </c>
      <c r="V124" s="150">
        <v>0</v>
      </c>
      <c r="W124" s="150">
        <v>0</v>
      </c>
      <c r="X124" s="150">
        <v>0</v>
      </c>
      <c r="Y124" s="150">
        <v>0</v>
      </c>
      <c r="Z124" s="150">
        <v>0</v>
      </c>
      <c r="AA124" s="150">
        <v>0</v>
      </c>
      <c r="AB124" s="150">
        <v>0</v>
      </c>
      <c r="AC124" s="150">
        <v>0</v>
      </c>
      <c r="AD124" s="150">
        <v>0</v>
      </c>
      <c r="AE124" s="150">
        <v>0</v>
      </c>
      <c r="AF124" s="150">
        <v>0</v>
      </c>
      <c r="AG124" s="150">
        <v>0</v>
      </c>
      <c r="AH124" s="143"/>
      <c r="AI124" s="150">
        <f t="shared" si="109"/>
        <v>0</v>
      </c>
      <c r="AJ124" s="150">
        <f t="shared" si="109"/>
        <v>0</v>
      </c>
    </row>
    <row r="125" spans="1:36">
      <c r="A125" s="154" t="s">
        <v>36</v>
      </c>
      <c r="B125" s="149"/>
      <c r="C125" s="150">
        <v>0</v>
      </c>
      <c r="D125" s="150">
        <v>0</v>
      </c>
      <c r="E125" s="150">
        <v>0</v>
      </c>
      <c r="F125" s="150">
        <v>0</v>
      </c>
      <c r="G125" s="150">
        <v>0</v>
      </c>
      <c r="H125" s="150">
        <v>0</v>
      </c>
      <c r="I125" s="150">
        <v>0</v>
      </c>
      <c r="J125" s="150">
        <v>0</v>
      </c>
      <c r="K125" s="150">
        <v>0</v>
      </c>
      <c r="L125" s="150">
        <v>0</v>
      </c>
      <c r="M125" s="150">
        <v>0</v>
      </c>
      <c r="N125" s="150">
        <v>0</v>
      </c>
      <c r="O125" s="150">
        <v>0</v>
      </c>
      <c r="P125" s="150">
        <v>0</v>
      </c>
      <c r="Q125" s="150">
        <v>0</v>
      </c>
      <c r="R125" s="149"/>
      <c r="S125" s="150">
        <v>0</v>
      </c>
      <c r="T125" s="150">
        <v>0</v>
      </c>
      <c r="U125" s="150">
        <v>0</v>
      </c>
      <c r="V125" s="150">
        <v>0</v>
      </c>
      <c r="W125" s="150">
        <v>0</v>
      </c>
      <c r="X125" s="150">
        <v>0</v>
      </c>
      <c r="Y125" s="150">
        <v>0</v>
      </c>
      <c r="Z125" s="150">
        <v>0</v>
      </c>
      <c r="AA125" s="150">
        <v>0</v>
      </c>
      <c r="AB125" s="150">
        <v>0</v>
      </c>
      <c r="AC125" s="150">
        <v>0</v>
      </c>
      <c r="AD125" s="150">
        <v>0</v>
      </c>
      <c r="AE125" s="150">
        <v>0</v>
      </c>
      <c r="AF125" s="150">
        <v>0</v>
      </c>
      <c r="AG125" s="150">
        <v>0</v>
      </c>
      <c r="AH125" s="143"/>
      <c r="AI125" s="150">
        <f t="shared" si="109"/>
        <v>0</v>
      </c>
      <c r="AJ125" s="150">
        <f t="shared" si="109"/>
        <v>0</v>
      </c>
    </row>
    <row r="126" spans="1:36">
      <c r="A126" s="154" t="s">
        <v>37</v>
      </c>
      <c r="B126" s="149"/>
      <c r="C126" s="150">
        <v>0</v>
      </c>
      <c r="D126" s="150">
        <v>0</v>
      </c>
      <c r="E126" s="150">
        <v>0</v>
      </c>
      <c r="F126" s="150">
        <v>0</v>
      </c>
      <c r="G126" s="150">
        <v>0</v>
      </c>
      <c r="H126" s="150">
        <v>0</v>
      </c>
      <c r="I126" s="150">
        <v>0</v>
      </c>
      <c r="J126" s="150">
        <v>0</v>
      </c>
      <c r="K126" s="150">
        <v>0</v>
      </c>
      <c r="L126" s="150">
        <v>0</v>
      </c>
      <c r="M126" s="150">
        <v>0</v>
      </c>
      <c r="N126" s="150">
        <v>0</v>
      </c>
      <c r="O126" s="150">
        <v>0</v>
      </c>
      <c r="P126" s="150">
        <v>0</v>
      </c>
      <c r="Q126" s="150">
        <v>0</v>
      </c>
      <c r="R126" s="149"/>
      <c r="S126" s="150">
        <v>0</v>
      </c>
      <c r="T126" s="150">
        <v>0</v>
      </c>
      <c r="U126" s="150">
        <v>0</v>
      </c>
      <c r="V126" s="150">
        <v>0</v>
      </c>
      <c r="W126" s="150">
        <v>0</v>
      </c>
      <c r="X126" s="150">
        <v>0</v>
      </c>
      <c r="Y126" s="150">
        <v>0</v>
      </c>
      <c r="Z126" s="150">
        <v>0</v>
      </c>
      <c r="AA126" s="150">
        <v>0</v>
      </c>
      <c r="AB126" s="150">
        <v>0</v>
      </c>
      <c r="AC126" s="150">
        <v>0</v>
      </c>
      <c r="AD126" s="150">
        <v>0</v>
      </c>
      <c r="AE126" s="150">
        <v>0</v>
      </c>
      <c r="AF126" s="150">
        <v>0</v>
      </c>
      <c r="AG126" s="150">
        <v>0</v>
      </c>
      <c r="AH126" s="143"/>
      <c r="AI126" s="150">
        <f t="shared" si="109"/>
        <v>0</v>
      </c>
      <c r="AJ126" s="150">
        <f t="shared" si="109"/>
        <v>0</v>
      </c>
    </row>
    <row r="127" spans="1:36">
      <c r="A127" s="154" t="s">
        <v>38</v>
      </c>
      <c r="B127" s="149"/>
      <c r="C127" s="150">
        <v>0</v>
      </c>
      <c r="D127" s="150">
        <v>0</v>
      </c>
      <c r="E127" s="150">
        <v>0</v>
      </c>
      <c r="F127" s="150">
        <v>0</v>
      </c>
      <c r="G127" s="150">
        <v>0</v>
      </c>
      <c r="H127" s="150">
        <v>0</v>
      </c>
      <c r="I127" s="150">
        <v>0</v>
      </c>
      <c r="J127" s="150">
        <v>0</v>
      </c>
      <c r="K127" s="150">
        <v>0</v>
      </c>
      <c r="L127" s="150">
        <v>0</v>
      </c>
      <c r="M127" s="150">
        <v>0</v>
      </c>
      <c r="N127" s="150">
        <v>0</v>
      </c>
      <c r="O127" s="150">
        <v>0</v>
      </c>
      <c r="P127" s="150">
        <v>0</v>
      </c>
      <c r="Q127" s="150">
        <v>0</v>
      </c>
      <c r="R127" s="149"/>
      <c r="S127" s="150">
        <v>0</v>
      </c>
      <c r="T127" s="150">
        <v>0</v>
      </c>
      <c r="U127" s="150">
        <v>0</v>
      </c>
      <c r="V127" s="150">
        <v>0</v>
      </c>
      <c r="W127" s="150">
        <v>0</v>
      </c>
      <c r="X127" s="150">
        <v>0</v>
      </c>
      <c r="Y127" s="150">
        <v>0</v>
      </c>
      <c r="Z127" s="150">
        <v>0</v>
      </c>
      <c r="AA127" s="150">
        <v>0</v>
      </c>
      <c r="AB127" s="150">
        <v>0</v>
      </c>
      <c r="AC127" s="150">
        <v>0</v>
      </c>
      <c r="AD127" s="150">
        <v>0</v>
      </c>
      <c r="AE127" s="150">
        <v>0</v>
      </c>
      <c r="AF127" s="150">
        <v>0</v>
      </c>
      <c r="AG127" s="150">
        <v>0</v>
      </c>
      <c r="AH127" s="143"/>
      <c r="AI127" s="150">
        <f t="shared" si="109"/>
        <v>0</v>
      </c>
      <c r="AJ127" s="150">
        <f t="shared" si="109"/>
        <v>0</v>
      </c>
    </row>
    <row r="128" spans="1:36">
      <c r="A128" s="154" t="s">
        <v>39</v>
      </c>
      <c r="B128" s="149"/>
      <c r="C128" s="150">
        <v>0</v>
      </c>
      <c r="D128" s="150">
        <v>0</v>
      </c>
      <c r="E128" s="150">
        <v>0</v>
      </c>
      <c r="F128" s="150">
        <v>0</v>
      </c>
      <c r="G128" s="150">
        <v>0</v>
      </c>
      <c r="H128" s="150">
        <v>0</v>
      </c>
      <c r="I128" s="150">
        <v>0</v>
      </c>
      <c r="J128" s="150">
        <v>0</v>
      </c>
      <c r="K128" s="150">
        <v>0</v>
      </c>
      <c r="L128" s="150">
        <v>0</v>
      </c>
      <c r="M128" s="150">
        <v>0</v>
      </c>
      <c r="N128" s="150">
        <v>0</v>
      </c>
      <c r="O128" s="150">
        <v>0</v>
      </c>
      <c r="P128" s="150">
        <v>0</v>
      </c>
      <c r="Q128" s="150">
        <v>0</v>
      </c>
      <c r="R128" s="149"/>
      <c r="S128" s="150">
        <v>0</v>
      </c>
      <c r="T128" s="150">
        <v>0</v>
      </c>
      <c r="U128" s="150">
        <v>0</v>
      </c>
      <c r="V128" s="150">
        <v>0</v>
      </c>
      <c r="W128" s="150">
        <v>0</v>
      </c>
      <c r="X128" s="150">
        <v>0</v>
      </c>
      <c r="Y128" s="150">
        <v>0</v>
      </c>
      <c r="Z128" s="150">
        <v>0</v>
      </c>
      <c r="AA128" s="150">
        <v>0</v>
      </c>
      <c r="AB128" s="150">
        <v>0</v>
      </c>
      <c r="AC128" s="150">
        <v>0</v>
      </c>
      <c r="AD128" s="150">
        <v>0</v>
      </c>
      <c r="AE128" s="150">
        <v>0</v>
      </c>
      <c r="AF128" s="150">
        <v>0</v>
      </c>
      <c r="AG128" s="150">
        <v>0</v>
      </c>
      <c r="AH128" s="143"/>
      <c r="AI128" s="150">
        <f t="shared" si="109"/>
        <v>0</v>
      </c>
      <c r="AJ128" s="150">
        <f t="shared" si="109"/>
        <v>0</v>
      </c>
    </row>
    <row r="129" spans="1:40">
      <c r="A129" s="154" t="s">
        <v>40</v>
      </c>
      <c r="B129" s="149"/>
      <c r="C129" s="150">
        <v>0</v>
      </c>
      <c r="D129" s="150">
        <v>0</v>
      </c>
      <c r="E129" s="150">
        <v>0</v>
      </c>
      <c r="F129" s="150">
        <v>0</v>
      </c>
      <c r="G129" s="150">
        <v>0</v>
      </c>
      <c r="H129" s="150">
        <v>0</v>
      </c>
      <c r="I129" s="150">
        <v>0</v>
      </c>
      <c r="J129" s="150">
        <v>0</v>
      </c>
      <c r="K129" s="150">
        <v>0</v>
      </c>
      <c r="L129" s="150">
        <v>0</v>
      </c>
      <c r="M129" s="150">
        <v>0</v>
      </c>
      <c r="N129" s="150">
        <v>0</v>
      </c>
      <c r="O129" s="150">
        <v>0</v>
      </c>
      <c r="P129" s="150">
        <v>0</v>
      </c>
      <c r="Q129" s="150">
        <v>0</v>
      </c>
      <c r="R129" s="149"/>
      <c r="S129" s="150">
        <v>0</v>
      </c>
      <c r="T129" s="150">
        <v>0</v>
      </c>
      <c r="U129" s="150">
        <v>0</v>
      </c>
      <c r="V129" s="150">
        <v>0</v>
      </c>
      <c r="W129" s="150">
        <v>0</v>
      </c>
      <c r="X129" s="150">
        <v>0</v>
      </c>
      <c r="Y129" s="150">
        <v>0</v>
      </c>
      <c r="Z129" s="150">
        <v>0</v>
      </c>
      <c r="AA129" s="150">
        <v>0</v>
      </c>
      <c r="AB129" s="150">
        <v>0</v>
      </c>
      <c r="AC129" s="150">
        <v>0</v>
      </c>
      <c r="AD129" s="150">
        <v>0</v>
      </c>
      <c r="AE129" s="150">
        <v>0</v>
      </c>
      <c r="AF129" s="150">
        <v>0</v>
      </c>
      <c r="AG129" s="150">
        <v>0</v>
      </c>
      <c r="AH129" s="143"/>
      <c r="AI129" s="150">
        <f t="shared" si="109"/>
        <v>0</v>
      </c>
      <c r="AJ129" s="150">
        <f t="shared" si="109"/>
        <v>0</v>
      </c>
    </row>
    <row r="130" spans="1:40" ht="6" customHeight="1">
      <c r="A130" s="145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</row>
    <row r="131" spans="1:40">
      <c r="A131" s="156" t="s">
        <v>49</v>
      </c>
      <c r="B131" s="157"/>
      <c r="C131" s="157">
        <f t="shared" ref="C131:Q131" si="110">+C110+C120</f>
        <v>0</v>
      </c>
      <c r="D131" s="157">
        <f t="shared" si="110"/>
        <v>0</v>
      </c>
      <c r="E131" s="157">
        <f t="shared" si="110"/>
        <v>0</v>
      </c>
      <c r="F131" s="157">
        <f t="shared" si="110"/>
        <v>0</v>
      </c>
      <c r="G131" s="157">
        <f t="shared" si="110"/>
        <v>0</v>
      </c>
      <c r="H131" s="157">
        <f t="shared" si="110"/>
        <v>0</v>
      </c>
      <c r="I131" s="157">
        <f t="shared" si="110"/>
        <v>0</v>
      </c>
      <c r="J131" s="157">
        <f t="shared" si="110"/>
        <v>0</v>
      </c>
      <c r="K131" s="157">
        <f t="shared" si="110"/>
        <v>0</v>
      </c>
      <c r="L131" s="157">
        <f t="shared" si="110"/>
        <v>0</v>
      </c>
      <c r="M131" s="157">
        <f t="shared" si="110"/>
        <v>0</v>
      </c>
      <c r="N131" s="157">
        <f t="shared" si="110"/>
        <v>0</v>
      </c>
      <c r="O131" s="157">
        <f t="shared" si="110"/>
        <v>0</v>
      </c>
      <c r="P131" s="157">
        <f t="shared" si="110"/>
        <v>0</v>
      </c>
      <c r="Q131" s="157">
        <f t="shared" si="110"/>
        <v>0</v>
      </c>
      <c r="R131" s="157"/>
      <c r="S131" s="157">
        <f t="shared" ref="S131:AG131" si="111">+S110+S120</f>
        <v>0</v>
      </c>
      <c r="T131" s="157">
        <f t="shared" si="111"/>
        <v>0</v>
      </c>
      <c r="U131" s="157">
        <f t="shared" si="111"/>
        <v>0</v>
      </c>
      <c r="V131" s="157">
        <f t="shared" si="111"/>
        <v>0</v>
      </c>
      <c r="W131" s="157">
        <f t="shared" si="111"/>
        <v>0</v>
      </c>
      <c r="X131" s="157">
        <f t="shared" si="111"/>
        <v>0</v>
      </c>
      <c r="Y131" s="157">
        <f t="shared" si="111"/>
        <v>0</v>
      </c>
      <c r="Z131" s="157">
        <f t="shared" si="111"/>
        <v>0</v>
      </c>
      <c r="AA131" s="157">
        <f t="shared" si="111"/>
        <v>0</v>
      </c>
      <c r="AB131" s="157">
        <f t="shared" si="111"/>
        <v>0</v>
      </c>
      <c r="AC131" s="157">
        <f t="shared" si="111"/>
        <v>0</v>
      </c>
      <c r="AD131" s="157">
        <f t="shared" si="111"/>
        <v>0</v>
      </c>
      <c r="AE131" s="157">
        <f t="shared" si="111"/>
        <v>0</v>
      </c>
      <c r="AF131" s="157">
        <f t="shared" si="111"/>
        <v>0</v>
      </c>
      <c r="AG131" s="157">
        <f t="shared" si="111"/>
        <v>0</v>
      </c>
      <c r="AH131" s="143"/>
      <c r="AI131" s="157">
        <f>+AI110+AI120</f>
        <v>0</v>
      </c>
      <c r="AJ131" s="157">
        <f>+AJ110+AJ120</f>
        <v>0</v>
      </c>
    </row>
    <row r="132" spans="1:40" ht="6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</row>
    <row r="133" spans="1:40" ht="24" thickBot="1">
      <c r="A133" s="159" t="s">
        <v>50</v>
      </c>
      <c r="B133" s="160"/>
      <c r="C133" s="160">
        <f t="shared" ref="C133:N133" si="112">+C106-C131</f>
        <v>17030565.286759995</v>
      </c>
      <c r="D133" s="160">
        <f t="shared" si="112"/>
        <v>10366156.377010005</v>
      </c>
      <c r="E133" s="160">
        <f t="shared" si="112"/>
        <v>10888271.06906319</v>
      </c>
      <c r="F133" s="160">
        <f t="shared" si="112"/>
        <v>878182.57453620003</v>
      </c>
      <c r="G133" s="160">
        <f t="shared" si="112"/>
        <v>0</v>
      </c>
      <c r="H133" s="160">
        <f t="shared" si="112"/>
        <v>5799095.591078599</v>
      </c>
      <c r="I133" s="160">
        <f t="shared" si="112"/>
        <v>1107544.9334810001</v>
      </c>
      <c r="J133" s="160">
        <f t="shared" si="112"/>
        <v>0</v>
      </c>
      <c r="K133" s="160">
        <f t="shared" si="112"/>
        <v>13738420.96675317</v>
      </c>
      <c r="L133" s="160">
        <f t="shared" si="112"/>
        <v>8512918.9507646505</v>
      </c>
      <c r="M133" s="160">
        <f t="shared" si="112"/>
        <v>895325.65640450001</v>
      </c>
      <c r="N133" s="160">
        <f t="shared" si="112"/>
        <v>8188742.4673405262</v>
      </c>
      <c r="O133" s="160">
        <f>+O106-O131</f>
        <v>86447.16658372384</v>
      </c>
      <c r="P133" s="160">
        <f>+P106-P131</f>
        <v>2490702.4502723408</v>
      </c>
      <c r="Q133" s="160">
        <f>+Q106-Q131</f>
        <v>2316478.44244404</v>
      </c>
      <c r="R133" s="160"/>
      <c r="S133" s="160">
        <f t="shared" ref="S133:AG133" si="113">+S106-S131</f>
        <v>96097240.027981177</v>
      </c>
      <c r="T133" s="160">
        <f t="shared" si="113"/>
        <v>57983340.193127863</v>
      </c>
      <c r="U133" s="160">
        <f t="shared" si="113"/>
        <v>63888276.887408271</v>
      </c>
      <c r="V133" s="160">
        <f t="shared" si="113"/>
        <v>5158569.1990936995</v>
      </c>
      <c r="W133" s="160">
        <f t="shared" si="113"/>
        <v>0</v>
      </c>
      <c r="X133" s="160">
        <f t="shared" si="113"/>
        <v>33331550.248999104</v>
      </c>
      <c r="Y133" s="160">
        <f t="shared" si="113"/>
        <v>6041278.8138036001</v>
      </c>
      <c r="Z133" s="160">
        <f t="shared" si="113"/>
        <v>0</v>
      </c>
      <c r="AA133" s="160">
        <f t="shared" si="113"/>
        <v>81285970.074801013</v>
      </c>
      <c r="AB133" s="160">
        <f t="shared" si="113"/>
        <v>50472314.212505512</v>
      </c>
      <c r="AC133" s="160">
        <f t="shared" si="113"/>
        <v>6127332.9307224993</v>
      </c>
      <c r="AD133" s="160">
        <f t="shared" si="113"/>
        <v>44924376.589777291</v>
      </c>
      <c r="AE133" s="160">
        <f>+AE106-AE131</f>
        <v>379211.9971200701</v>
      </c>
      <c r="AF133" s="160">
        <f t="shared" si="113"/>
        <v>14867404.385221416</v>
      </c>
      <c r="AG133" s="160">
        <f t="shared" si="113"/>
        <v>14408583.269805241</v>
      </c>
      <c r="AH133" s="143"/>
      <c r="AI133" s="160">
        <f>+AI106-AI131</f>
        <v>82298851.932491958</v>
      </c>
      <c r="AJ133" s="160">
        <f>+AJ106-AJ131</f>
        <v>474965448.83036679</v>
      </c>
      <c r="AK133" s="140"/>
    </row>
    <row r="134" spans="1:40" ht="6" customHeight="1">
      <c r="A134" s="143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43"/>
      <c r="AI134" s="161"/>
      <c r="AJ134" s="161"/>
    </row>
    <row r="135" spans="1:40">
      <c r="A135" s="162" t="s">
        <v>51</v>
      </c>
      <c r="B135" s="163"/>
      <c r="C135" s="163">
        <f t="shared" ref="C135:Q135" si="114">+C137+C160</f>
        <v>2379640.4456206039</v>
      </c>
      <c r="D135" s="163">
        <f t="shared" si="114"/>
        <v>2340201.7419848475</v>
      </c>
      <c r="E135" s="163">
        <f t="shared" si="114"/>
        <v>1879710.1411536036</v>
      </c>
      <c r="F135" s="163">
        <f t="shared" si="114"/>
        <v>467582.17375063006</v>
      </c>
      <c r="G135" s="163">
        <f t="shared" si="114"/>
        <v>0</v>
      </c>
      <c r="H135" s="163">
        <f t="shared" si="114"/>
        <v>1175187.3333097447</v>
      </c>
      <c r="I135" s="163">
        <f t="shared" si="114"/>
        <v>575936.10460994416</v>
      </c>
      <c r="J135" s="163">
        <f t="shared" si="114"/>
        <v>0</v>
      </c>
      <c r="K135" s="163">
        <f t="shared" si="114"/>
        <v>5875612.8870002786</v>
      </c>
      <c r="L135" s="163">
        <f t="shared" si="114"/>
        <v>1252106.8998130327</v>
      </c>
      <c r="M135" s="163">
        <f t="shared" si="114"/>
        <v>0</v>
      </c>
      <c r="N135" s="163">
        <f t="shared" si="114"/>
        <v>1786557.1119270348</v>
      </c>
      <c r="O135" s="163">
        <f t="shared" si="114"/>
        <v>250879.61368353394</v>
      </c>
      <c r="P135" s="163">
        <f t="shared" si="114"/>
        <v>785359.95367121242</v>
      </c>
      <c r="Q135" s="163">
        <f t="shared" si="114"/>
        <v>298439.30379900936</v>
      </c>
      <c r="R135" s="163"/>
      <c r="S135" s="163">
        <f>+S137+S160</f>
        <v>14658077.310355941</v>
      </c>
      <c r="T135" s="163">
        <f>+T137+T160</f>
        <v>13097268.813523298</v>
      </c>
      <c r="U135" s="163">
        <f>+U137+U160</f>
        <v>11716295.637705047</v>
      </c>
      <c r="V135" s="163">
        <f>+V137+V160</f>
        <v>2836599.5134433354</v>
      </c>
      <c r="W135" s="163">
        <f>+W137+W160</f>
        <v>0</v>
      </c>
      <c r="X135" s="163">
        <f t="shared" ref="X135:AG135" si="115">+X137+X160</f>
        <v>7463918.2784372633</v>
      </c>
      <c r="Y135" s="163">
        <f t="shared" si="115"/>
        <v>2882639.066862491</v>
      </c>
      <c r="Z135" s="163">
        <f t="shared" si="115"/>
        <v>0</v>
      </c>
      <c r="AA135" s="163">
        <f t="shared" si="115"/>
        <v>36976069.986823708</v>
      </c>
      <c r="AB135" s="163">
        <f t="shared" si="115"/>
        <v>7369199.8472508313</v>
      </c>
      <c r="AC135" s="163">
        <f t="shared" si="115"/>
        <v>0</v>
      </c>
      <c r="AD135" s="163">
        <f t="shared" si="115"/>
        <v>10910408.680046408</v>
      </c>
      <c r="AE135" s="163">
        <f t="shared" si="115"/>
        <v>1283631.3937464489</v>
      </c>
      <c r="AF135" s="163">
        <f t="shared" si="115"/>
        <v>5230643.6230398603</v>
      </c>
      <c r="AG135" s="163">
        <f t="shared" si="115"/>
        <v>1761042.6911532236</v>
      </c>
      <c r="AH135" s="143"/>
      <c r="AI135" s="163">
        <f>+AI137+AI160</f>
        <v>19067213.710323472</v>
      </c>
      <c r="AJ135" s="163">
        <f>+AJ137+AJ160</f>
        <v>116185794.84238786</v>
      </c>
    </row>
    <row r="136" spans="1:40" ht="6" customHeight="1">
      <c r="A136" s="164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</row>
    <row r="137" spans="1:40">
      <c r="A137" s="165" t="s">
        <v>52</v>
      </c>
      <c r="B137" s="163"/>
      <c r="C137" s="163">
        <f t="shared" ref="C137:Q137" si="116">+SUM(C138:C150)</f>
        <v>2445544.4456206039</v>
      </c>
      <c r="D137" s="163">
        <f t="shared" si="116"/>
        <v>2340201.7419848475</v>
      </c>
      <c r="E137" s="163">
        <f t="shared" si="116"/>
        <v>1882583.0211536034</v>
      </c>
      <c r="F137" s="163">
        <f t="shared" si="116"/>
        <v>471553.53375063004</v>
      </c>
      <c r="G137" s="163">
        <f t="shared" si="116"/>
        <v>0</v>
      </c>
      <c r="H137" s="163">
        <f t="shared" si="116"/>
        <v>1183609.3533097447</v>
      </c>
      <c r="I137" s="163">
        <f t="shared" si="116"/>
        <v>575936.10460994416</v>
      </c>
      <c r="J137" s="163">
        <f t="shared" si="116"/>
        <v>0</v>
      </c>
      <c r="K137" s="163">
        <f t="shared" si="116"/>
        <v>6511243.4455031436</v>
      </c>
      <c r="L137" s="163">
        <f t="shared" si="116"/>
        <v>1252106.8998130327</v>
      </c>
      <c r="M137" s="163">
        <f t="shared" si="116"/>
        <v>0</v>
      </c>
      <c r="N137" s="163">
        <f t="shared" si="116"/>
        <v>1923795.1119270348</v>
      </c>
      <c r="O137" s="163">
        <f t="shared" si="116"/>
        <v>250879.61368353394</v>
      </c>
      <c r="P137" s="163">
        <f t="shared" si="116"/>
        <v>785359.95367121242</v>
      </c>
      <c r="Q137" s="163">
        <f t="shared" si="116"/>
        <v>331731.48379900935</v>
      </c>
      <c r="R137" s="163"/>
      <c r="S137" s="163">
        <f>+SUM(S138:S150)</f>
        <v>15053501.310355941</v>
      </c>
      <c r="T137" s="163">
        <f>+SUM(T138:T150)</f>
        <v>13097268.813523298</v>
      </c>
      <c r="U137" s="163">
        <f>+SUM(U138:U150)</f>
        <v>11735131.007705046</v>
      </c>
      <c r="V137" s="163">
        <f>+SUM(V138:V150)</f>
        <v>2860427.6734433356</v>
      </c>
      <c r="W137" s="163">
        <f>+SUM(W138:W150)</f>
        <v>0</v>
      </c>
      <c r="X137" s="163">
        <f t="shared" ref="X137:AG137" si="117">+SUM(X138:X150)</f>
        <v>7502502.0084372638</v>
      </c>
      <c r="Y137" s="163">
        <f t="shared" si="117"/>
        <v>2882639.066862491</v>
      </c>
      <c r="Z137" s="163">
        <f t="shared" si="117"/>
        <v>0</v>
      </c>
      <c r="AA137" s="163">
        <f t="shared" si="117"/>
        <v>39860949.838271581</v>
      </c>
      <c r="AB137" s="163">
        <f t="shared" si="117"/>
        <v>7369199.8472508313</v>
      </c>
      <c r="AC137" s="163">
        <f t="shared" si="117"/>
        <v>0</v>
      </c>
      <c r="AD137" s="163">
        <f t="shared" si="117"/>
        <v>11733836.680046408</v>
      </c>
      <c r="AE137" s="163">
        <f t="shared" si="117"/>
        <v>1283631.3937464489</v>
      </c>
      <c r="AF137" s="163">
        <f t="shared" si="117"/>
        <v>5230643.6230398603</v>
      </c>
      <c r="AG137" s="163">
        <f t="shared" si="117"/>
        <v>1967330.2711532237</v>
      </c>
      <c r="AH137" s="143"/>
      <c r="AI137" s="163">
        <f>+SUM(AI138:AI150)</f>
        <v>19954544.708826337</v>
      </c>
      <c r="AJ137" s="163">
        <f>+SUM(AJ138:AJ150)</f>
        <v>120577061.53383572</v>
      </c>
      <c r="AM137" s="163"/>
      <c r="AN137" s="163"/>
    </row>
    <row r="138" spans="1:40">
      <c r="A138" s="151" t="s">
        <v>53</v>
      </c>
      <c r="B138" s="149"/>
      <c r="C138" s="166">
        <v>537280.90715943021</v>
      </c>
      <c r="D138" s="166">
        <v>341486.41356379475</v>
      </c>
      <c r="E138" s="166">
        <v>521126.29115360335</v>
      </c>
      <c r="F138" s="166">
        <v>86808.923750630027</v>
      </c>
      <c r="G138" s="166">
        <v>0</v>
      </c>
      <c r="H138" s="166">
        <v>376794.26830974472</v>
      </c>
      <c r="I138" s="166">
        <v>106307.20460994416</v>
      </c>
      <c r="J138" s="166">
        <v>0</v>
      </c>
      <c r="K138" s="166">
        <v>605875.1037517878</v>
      </c>
      <c r="L138" s="166">
        <v>208322.52981303271</v>
      </c>
      <c r="M138" s="166">
        <v>0</v>
      </c>
      <c r="N138" s="166">
        <v>419727.57192703453</v>
      </c>
      <c r="O138" s="166">
        <v>51266.713683533933</v>
      </c>
      <c r="P138" s="166">
        <v>145765.2475712125</v>
      </c>
      <c r="Q138" s="166">
        <v>123466.26379900934</v>
      </c>
      <c r="R138" s="149"/>
      <c r="S138" s="166">
        <v>3728731.4662807081</v>
      </c>
      <c r="T138" s="166">
        <v>2365767.3074706658</v>
      </c>
      <c r="U138" s="166">
        <v>3617102.1077050474</v>
      </c>
      <c r="V138" s="166">
        <v>564633.03344333521</v>
      </c>
      <c r="W138" s="166">
        <v>0</v>
      </c>
      <c r="X138" s="166">
        <v>2627996.2484372635</v>
      </c>
      <c r="Y138" s="166">
        <v>750538.27686249081</v>
      </c>
      <c r="Z138" s="166">
        <v>0</v>
      </c>
      <c r="AA138" s="166">
        <v>3988735.1591384541</v>
      </c>
      <c r="AB138" s="166">
        <v>1406942.8872508309</v>
      </c>
      <c r="AC138" s="166">
        <v>0</v>
      </c>
      <c r="AD138" s="166">
        <v>2654633.9800464045</v>
      </c>
      <c r="AE138" s="166">
        <v>325445.20374644897</v>
      </c>
      <c r="AF138" s="166">
        <v>882143.45873985952</v>
      </c>
      <c r="AG138" s="166">
        <v>765880.51770322374</v>
      </c>
      <c r="AH138" s="143"/>
      <c r="AI138" s="149">
        <f t="shared" ref="AI138:AI150" si="118">+SUM(C138:Q138)</f>
        <v>3524227.4390927586</v>
      </c>
      <c r="AJ138" s="149">
        <f t="shared" ref="AJ138:AJ150" si="119">+SUM(S138:AG138)</f>
        <v>23678549.646824729</v>
      </c>
      <c r="AM138" s="149"/>
      <c r="AN138" s="149"/>
    </row>
    <row r="139" spans="1:40">
      <c r="A139" s="151" t="s">
        <v>54</v>
      </c>
      <c r="B139" s="149"/>
      <c r="C139" s="166">
        <v>426972.61846117361</v>
      </c>
      <c r="D139" s="166">
        <v>641629.5</v>
      </c>
      <c r="E139" s="166">
        <v>338421.99000000005</v>
      </c>
      <c r="F139" s="166">
        <v>119064.32000000001</v>
      </c>
      <c r="G139" s="166">
        <v>0</v>
      </c>
      <c r="H139" s="166">
        <v>87135.17</v>
      </c>
      <c r="I139" s="166">
        <v>60490.45</v>
      </c>
      <c r="J139" s="166">
        <v>0</v>
      </c>
      <c r="K139" s="166">
        <v>1036782.83</v>
      </c>
      <c r="L139" s="166">
        <v>310002.96000000002</v>
      </c>
      <c r="M139" s="166">
        <v>0</v>
      </c>
      <c r="N139" s="166">
        <v>300977.07</v>
      </c>
      <c r="O139" s="166">
        <v>19700</v>
      </c>
      <c r="P139" s="166">
        <v>130744.33609999999</v>
      </c>
      <c r="Q139" s="166">
        <v>47119.06</v>
      </c>
      <c r="R139" s="149"/>
      <c r="S139" s="166">
        <v>2436218.4940752327</v>
      </c>
      <c r="T139" s="166">
        <v>1843118.58</v>
      </c>
      <c r="U139" s="166">
        <v>2001956.4100000004</v>
      </c>
      <c r="V139" s="166">
        <v>433140.9</v>
      </c>
      <c r="W139" s="166">
        <v>0</v>
      </c>
      <c r="X139" s="166">
        <v>598896.27</v>
      </c>
      <c r="Y139" s="166">
        <v>340799.10000000003</v>
      </c>
      <c r="Z139" s="166">
        <v>0</v>
      </c>
      <c r="AA139" s="166">
        <v>5394055.7599999998</v>
      </c>
      <c r="AB139" s="166">
        <v>1502702.33</v>
      </c>
      <c r="AC139" s="166">
        <v>0</v>
      </c>
      <c r="AD139" s="166">
        <v>1809969.48</v>
      </c>
      <c r="AE139" s="166">
        <v>92400</v>
      </c>
      <c r="AF139" s="166">
        <v>714586.7442999999</v>
      </c>
      <c r="AG139" s="166">
        <v>393265.37345000001</v>
      </c>
      <c r="AH139" s="143"/>
      <c r="AI139" s="149">
        <f t="shared" si="118"/>
        <v>3519040.3045611731</v>
      </c>
      <c r="AJ139" s="149">
        <f t="shared" si="119"/>
        <v>17561109.441825233</v>
      </c>
      <c r="AM139" s="149"/>
      <c r="AN139" s="149"/>
    </row>
    <row r="140" spans="1:40">
      <c r="A140" s="151" t="s">
        <v>55</v>
      </c>
      <c r="B140" s="149"/>
      <c r="C140" s="166">
        <v>2700</v>
      </c>
      <c r="D140" s="166">
        <v>3373.85</v>
      </c>
      <c r="E140" s="166">
        <v>1732.46</v>
      </c>
      <c r="F140" s="166">
        <v>1162</v>
      </c>
      <c r="G140" s="166">
        <v>0</v>
      </c>
      <c r="H140" s="166">
        <v>4131.16</v>
      </c>
      <c r="I140" s="166">
        <v>1720.75</v>
      </c>
      <c r="J140" s="166">
        <v>0</v>
      </c>
      <c r="K140" s="166">
        <v>4700</v>
      </c>
      <c r="L140" s="166">
        <v>0</v>
      </c>
      <c r="M140" s="166">
        <v>0</v>
      </c>
      <c r="N140" s="166">
        <v>3122</v>
      </c>
      <c r="O140" s="166">
        <v>250</v>
      </c>
      <c r="P140" s="166">
        <v>2450</v>
      </c>
      <c r="Q140" s="166">
        <v>893.73</v>
      </c>
      <c r="R140" s="149"/>
      <c r="S140" s="166">
        <v>24200</v>
      </c>
      <c r="T140" s="166">
        <v>24843.1</v>
      </c>
      <c r="U140" s="166">
        <v>19094.759999999998</v>
      </c>
      <c r="V140" s="166">
        <v>8746.23</v>
      </c>
      <c r="W140" s="166">
        <v>0</v>
      </c>
      <c r="X140" s="166">
        <v>45710.460000000006</v>
      </c>
      <c r="Y140" s="166">
        <v>13584.5</v>
      </c>
      <c r="Z140" s="166">
        <v>0</v>
      </c>
      <c r="AA140" s="166">
        <v>46200</v>
      </c>
      <c r="AB140" s="166">
        <v>0</v>
      </c>
      <c r="AC140" s="166">
        <v>0</v>
      </c>
      <c r="AD140" s="166">
        <v>21732</v>
      </c>
      <c r="AE140" s="166">
        <v>1850</v>
      </c>
      <c r="AF140" s="166">
        <v>8720</v>
      </c>
      <c r="AG140" s="166">
        <v>5249.0599999999995</v>
      </c>
      <c r="AH140" s="143"/>
      <c r="AI140" s="149">
        <f t="shared" si="118"/>
        <v>26235.95</v>
      </c>
      <c r="AJ140" s="149">
        <f t="shared" si="119"/>
        <v>219930.11</v>
      </c>
      <c r="AM140" s="149"/>
      <c r="AN140" s="149"/>
    </row>
    <row r="141" spans="1:40">
      <c r="A141" s="151" t="s">
        <v>56</v>
      </c>
      <c r="B141" s="149"/>
      <c r="C141" s="166">
        <v>423684.69</v>
      </c>
      <c r="D141" s="166">
        <v>398447.59842105262</v>
      </c>
      <c r="E141" s="166">
        <v>233525.25</v>
      </c>
      <c r="F141" s="166">
        <v>60670</v>
      </c>
      <c r="G141" s="166">
        <v>0</v>
      </c>
      <c r="H141" s="166">
        <v>14017.455</v>
      </c>
      <c r="I141" s="166">
        <v>501.3</v>
      </c>
      <c r="J141" s="166">
        <v>0</v>
      </c>
      <c r="K141" s="166">
        <v>697565.38</v>
      </c>
      <c r="L141" s="166">
        <v>72950.02</v>
      </c>
      <c r="M141" s="166">
        <v>0</v>
      </c>
      <c r="N141" s="166">
        <v>254911.33</v>
      </c>
      <c r="O141" s="166">
        <v>17356.25</v>
      </c>
      <c r="P141" s="166">
        <v>172883</v>
      </c>
      <c r="Q141" s="166">
        <v>0</v>
      </c>
      <c r="R141" s="149"/>
      <c r="S141" s="166">
        <v>2573805.92</v>
      </c>
      <c r="T141" s="166">
        <v>2378707.3460526313</v>
      </c>
      <c r="U141" s="166">
        <v>1299734.95</v>
      </c>
      <c r="V141" s="166">
        <v>364020</v>
      </c>
      <c r="W141" s="166">
        <v>0</v>
      </c>
      <c r="X141" s="166">
        <v>185304.72999999998</v>
      </c>
      <c r="Y141" s="166">
        <v>28207.799999999996</v>
      </c>
      <c r="Z141" s="166">
        <v>0</v>
      </c>
      <c r="AA141" s="166">
        <v>4429866.28</v>
      </c>
      <c r="AB141" s="166">
        <v>549281.31999999995</v>
      </c>
      <c r="AC141" s="166">
        <v>0</v>
      </c>
      <c r="AD141" s="166">
        <v>1603867.98</v>
      </c>
      <c r="AE141" s="166">
        <v>106137.5</v>
      </c>
      <c r="AF141" s="166">
        <v>1037298</v>
      </c>
      <c r="AG141" s="166">
        <v>8000</v>
      </c>
      <c r="AH141" s="143"/>
      <c r="AI141" s="149">
        <f t="shared" si="118"/>
        <v>2346512.2734210528</v>
      </c>
      <c r="AJ141" s="149">
        <f t="shared" si="119"/>
        <v>14564231.826052632</v>
      </c>
      <c r="AM141" s="149"/>
      <c r="AN141" s="149"/>
    </row>
    <row r="142" spans="1:40">
      <c r="A142" s="151" t="s">
        <v>57</v>
      </c>
      <c r="B142" s="149"/>
      <c r="C142" s="166">
        <v>432429.45</v>
      </c>
      <c r="D142" s="166">
        <v>316494.75</v>
      </c>
      <c r="E142" s="166">
        <v>399278.2</v>
      </c>
      <c r="F142" s="166">
        <v>34052</v>
      </c>
      <c r="G142" s="166">
        <v>0</v>
      </c>
      <c r="H142" s="166">
        <v>138407</v>
      </c>
      <c r="I142" s="166">
        <v>53762</v>
      </c>
      <c r="J142" s="166">
        <v>0</v>
      </c>
      <c r="K142" s="166">
        <v>705922.51</v>
      </c>
      <c r="L142" s="166">
        <v>20938.5</v>
      </c>
      <c r="M142" s="166">
        <v>0</v>
      </c>
      <c r="N142" s="166">
        <v>212500</v>
      </c>
      <c r="O142" s="166">
        <v>32250</v>
      </c>
      <c r="P142" s="166">
        <v>144840</v>
      </c>
      <c r="Q142" s="166">
        <v>54342.71</v>
      </c>
      <c r="R142" s="149"/>
      <c r="S142" s="166">
        <v>2520574.56</v>
      </c>
      <c r="T142" s="166">
        <v>1921058.5</v>
      </c>
      <c r="U142" s="166">
        <v>2448820.8000000003</v>
      </c>
      <c r="V142" s="166">
        <v>259234.5</v>
      </c>
      <c r="W142" s="166">
        <v>0</v>
      </c>
      <c r="X142" s="166">
        <v>777891</v>
      </c>
      <c r="Y142" s="166">
        <v>308999.83</v>
      </c>
      <c r="Z142" s="166">
        <v>0</v>
      </c>
      <c r="AA142" s="166">
        <v>4270623.68</v>
      </c>
      <c r="AB142" s="166">
        <v>141914</v>
      </c>
      <c r="AC142" s="166">
        <v>0</v>
      </c>
      <c r="AD142" s="166">
        <v>1249500</v>
      </c>
      <c r="AE142" s="166">
        <v>193500</v>
      </c>
      <c r="AF142" s="166">
        <v>964490</v>
      </c>
      <c r="AG142" s="166">
        <v>197015.96</v>
      </c>
      <c r="AH142" s="143"/>
      <c r="AI142" s="149">
        <f t="shared" si="118"/>
        <v>2545217.12</v>
      </c>
      <c r="AJ142" s="149">
        <f t="shared" si="119"/>
        <v>15253622.830000002</v>
      </c>
      <c r="AM142" s="149"/>
      <c r="AN142" s="149"/>
    </row>
    <row r="143" spans="1:40">
      <c r="A143" s="151" t="s">
        <v>58</v>
      </c>
      <c r="B143" s="149"/>
      <c r="C143" s="166">
        <v>252942.62</v>
      </c>
      <c r="D143" s="166">
        <v>218424.15</v>
      </c>
      <c r="E143" s="166">
        <v>94861.22</v>
      </c>
      <c r="F143" s="166">
        <v>70641</v>
      </c>
      <c r="G143" s="166">
        <v>0</v>
      </c>
      <c r="H143" s="166">
        <v>140976.31</v>
      </c>
      <c r="I143" s="166">
        <v>191667.24</v>
      </c>
      <c r="J143" s="166">
        <v>0</v>
      </c>
      <c r="K143" s="166">
        <v>592264.90725000005</v>
      </c>
      <c r="L143" s="166">
        <v>520930.49</v>
      </c>
      <c r="M143" s="166">
        <v>0</v>
      </c>
      <c r="N143" s="166">
        <v>285649.78000000003</v>
      </c>
      <c r="O143" s="166">
        <v>76900</v>
      </c>
      <c r="P143" s="166">
        <v>55376.9</v>
      </c>
      <c r="Q143" s="166">
        <v>54880.88</v>
      </c>
      <c r="R143" s="149"/>
      <c r="S143" s="166">
        <v>1275051.3399999999</v>
      </c>
      <c r="T143" s="166">
        <v>2206194.4900000002</v>
      </c>
      <c r="U143" s="166">
        <v>571283.15</v>
      </c>
      <c r="V143" s="166">
        <v>664211.6</v>
      </c>
      <c r="W143" s="166">
        <v>0</v>
      </c>
      <c r="X143" s="166">
        <v>903707.69</v>
      </c>
      <c r="Y143" s="166">
        <v>840735.92999999993</v>
      </c>
      <c r="Z143" s="166">
        <v>0</v>
      </c>
      <c r="AA143" s="166">
        <v>4819214.5821249997</v>
      </c>
      <c r="AB143" s="166">
        <v>3054584.91</v>
      </c>
      <c r="AC143" s="166">
        <v>0</v>
      </c>
      <c r="AD143" s="166">
        <v>1893489.9000000001</v>
      </c>
      <c r="AE143" s="166">
        <v>239400</v>
      </c>
      <c r="AF143" s="166">
        <v>750261.4</v>
      </c>
      <c r="AG143" s="166">
        <v>364080.4</v>
      </c>
      <c r="AH143" s="143"/>
      <c r="AI143" s="149">
        <f t="shared" si="118"/>
        <v>2555515.49725</v>
      </c>
      <c r="AJ143" s="149">
        <f t="shared" si="119"/>
        <v>17582215.392124999</v>
      </c>
      <c r="AM143" s="149"/>
      <c r="AN143" s="149"/>
    </row>
    <row r="144" spans="1:40">
      <c r="A144" s="151" t="s">
        <v>59</v>
      </c>
      <c r="B144" s="149"/>
      <c r="C144" s="166">
        <v>14500</v>
      </c>
      <c r="D144" s="166">
        <v>14500</v>
      </c>
      <c r="E144" s="166">
        <v>14500</v>
      </c>
      <c r="F144" s="166">
        <v>7000</v>
      </c>
      <c r="G144" s="166">
        <v>0</v>
      </c>
      <c r="H144" s="166">
        <v>10000</v>
      </c>
      <c r="I144" s="166">
        <v>75000</v>
      </c>
      <c r="J144" s="166">
        <v>0</v>
      </c>
      <c r="K144" s="166">
        <v>25000</v>
      </c>
      <c r="L144" s="166">
        <v>0</v>
      </c>
      <c r="M144" s="166">
        <v>0</v>
      </c>
      <c r="N144" s="166">
        <v>12937</v>
      </c>
      <c r="O144" s="166">
        <v>0</v>
      </c>
      <c r="P144" s="166">
        <v>18000</v>
      </c>
      <c r="Q144" s="166">
        <v>0</v>
      </c>
      <c r="R144" s="149"/>
      <c r="S144" s="166">
        <v>152000</v>
      </c>
      <c r="T144" s="166">
        <v>152000</v>
      </c>
      <c r="U144" s="166">
        <v>152000</v>
      </c>
      <c r="V144" s="166">
        <v>107000</v>
      </c>
      <c r="W144" s="166">
        <v>0</v>
      </c>
      <c r="X144" s="166">
        <v>125000</v>
      </c>
      <c r="Y144" s="166">
        <v>125000</v>
      </c>
      <c r="Z144" s="166">
        <v>0</v>
      </c>
      <c r="AA144" s="166">
        <v>150000</v>
      </c>
      <c r="AB144" s="166">
        <v>0</v>
      </c>
      <c r="AC144" s="166">
        <v>0</v>
      </c>
      <c r="AD144" s="166">
        <v>182622</v>
      </c>
      <c r="AE144" s="166">
        <v>0</v>
      </c>
      <c r="AF144" s="166">
        <v>108000</v>
      </c>
      <c r="AG144" s="166">
        <v>0</v>
      </c>
      <c r="AH144" s="143"/>
      <c r="AI144" s="149">
        <f t="shared" si="118"/>
        <v>191437</v>
      </c>
      <c r="AJ144" s="149">
        <f t="shared" si="119"/>
        <v>1253622</v>
      </c>
      <c r="AM144" s="149"/>
      <c r="AN144" s="149"/>
    </row>
    <row r="145" spans="1:40">
      <c r="A145" s="151" t="s">
        <v>60</v>
      </c>
      <c r="B145" s="149"/>
      <c r="C145" s="166">
        <v>0</v>
      </c>
      <c r="D145" s="166">
        <v>0</v>
      </c>
      <c r="E145" s="166">
        <v>0</v>
      </c>
      <c r="F145" s="166">
        <v>0</v>
      </c>
      <c r="G145" s="166">
        <v>0</v>
      </c>
      <c r="H145" s="166">
        <v>0</v>
      </c>
      <c r="I145" s="166">
        <v>1800</v>
      </c>
      <c r="J145" s="166">
        <v>0</v>
      </c>
      <c r="K145" s="166">
        <v>46002.684999999998</v>
      </c>
      <c r="L145" s="166">
        <v>0</v>
      </c>
      <c r="M145" s="166">
        <v>0</v>
      </c>
      <c r="N145" s="166">
        <v>0</v>
      </c>
      <c r="O145" s="166">
        <v>900</v>
      </c>
      <c r="P145" s="166">
        <v>0</v>
      </c>
      <c r="Q145" s="166">
        <v>0</v>
      </c>
      <c r="R145" s="149"/>
      <c r="S145" s="166">
        <v>28065.23</v>
      </c>
      <c r="T145" s="166">
        <v>0</v>
      </c>
      <c r="U145" s="166">
        <v>23869.34</v>
      </c>
      <c r="V145" s="166">
        <v>11759.67</v>
      </c>
      <c r="W145" s="166">
        <v>0</v>
      </c>
      <c r="X145" s="166">
        <v>17639.509999999998</v>
      </c>
      <c r="Y145" s="166">
        <v>13559.67</v>
      </c>
      <c r="Z145" s="166">
        <v>0</v>
      </c>
      <c r="AA145" s="166">
        <v>349831.11</v>
      </c>
      <c r="AB145" s="166">
        <v>0</v>
      </c>
      <c r="AC145" s="166">
        <v>0</v>
      </c>
      <c r="AD145" s="166">
        <v>22724</v>
      </c>
      <c r="AE145" s="166">
        <v>11400</v>
      </c>
      <c r="AF145" s="166">
        <v>12462</v>
      </c>
      <c r="AG145" s="166">
        <v>11759.67</v>
      </c>
      <c r="AH145" s="143"/>
      <c r="AI145" s="149">
        <f t="shared" si="118"/>
        <v>48702.684999999998</v>
      </c>
      <c r="AJ145" s="149">
        <f t="shared" si="119"/>
        <v>503070.19999999995</v>
      </c>
      <c r="AM145" s="149"/>
      <c r="AN145" s="149"/>
    </row>
    <row r="146" spans="1:40">
      <c r="A146" s="151" t="s">
        <v>61</v>
      </c>
      <c r="B146" s="149"/>
      <c r="C146" s="166">
        <v>103162.74</v>
      </c>
      <c r="D146" s="166">
        <v>92789.75</v>
      </c>
      <c r="E146" s="166">
        <v>77167.51999999999</v>
      </c>
      <c r="F146" s="166">
        <v>22514.79</v>
      </c>
      <c r="G146" s="166">
        <v>0</v>
      </c>
      <c r="H146" s="166">
        <v>49994.63</v>
      </c>
      <c r="I146" s="166">
        <v>28531.08</v>
      </c>
      <c r="J146" s="166">
        <v>0</v>
      </c>
      <c r="K146" s="166">
        <v>285493.23</v>
      </c>
      <c r="L146" s="166">
        <v>0</v>
      </c>
      <c r="M146" s="166">
        <v>0</v>
      </c>
      <c r="N146" s="166">
        <v>129086.58</v>
      </c>
      <c r="O146" s="166">
        <v>0</v>
      </c>
      <c r="P146" s="166">
        <v>34845.270000000004</v>
      </c>
      <c r="Q146" s="166">
        <v>34210.089999999997</v>
      </c>
      <c r="R146" s="149"/>
      <c r="S146" s="166">
        <v>618976.44000000006</v>
      </c>
      <c r="T146" s="166">
        <v>556738.5</v>
      </c>
      <c r="U146" s="166">
        <v>463005.12</v>
      </c>
      <c r="V146" s="166">
        <v>135088.74000000002</v>
      </c>
      <c r="W146" s="166">
        <v>0</v>
      </c>
      <c r="X146" s="166">
        <v>299967.77999999997</v>
      </c>
      <c r="Y146" s="166">
        <v>171186.48000000004</v>
      </c>
      <c r="Z146" s="166">
        <v>0</v>
      </c>
      <c r="AA146" s="166">
        <v>1712959.38</v>
      </c>
      <c r="AB146" s="166">
        <v>0</v>
      </c>
      <c r="AC146" s="166">
        <v>0</v>
      </c>
      <c r="AD146" s="166">
        <v>774519.48</v>
      </c>
      <c r="AE146" s="166">
        <v>0</v>
      </c>
      <c r="AF146" s="166">
        <v>209071.62000000005</v>
      </c>
      <c r="AG146" s="166">
        <v>205260.53999999998</v>
      </c>
      <c r="AH146" s="143"/>
      <c r="AI146" s="149">
        <f t="shared" si="118"/>
        <v>857795.67999999993</v>
      </c>
      <c r="AJ146" s="149">
        <f t="shared" si="119"/>
        <v>5146774.08</v>
      </c>
      <c r="AM146" s="149"/>
      <c r="AN146" s="149"/>
    </row>
    <row r="147" spans="1:40">
      <c r="A147" s="151" t="s">
        <v>62</v>
      </c>
      <c r="B147" s="149"/>
      <c r="C147" s="166">
        <v>0</v>
      </c>
      <c r="D147" s="166">
        <v>0</v>
      </c>
      <c r="E147" s="166">
        <v>0</v>
      </c>
      <c r="F147" s="166">
        <v>0</v>
      </c>
      <c r="G147" s="166">
        <v>0</v>
      </c>
      <c r="H147" s="166">
        <v>0</v>
      </c>
      <c r="I147" s="166">
        <v>0</v>
      </c>
      <c r="J147" s="166">
        <v>0</v>
      </c>
      <c r="K147" s="166">
        <v>0</v>
      </c>
      <c r="L147" s="166">
        <v>0</v>
      </c>
      <c r="M147" s="166">
        <v>0</v>
      </c>
      <c r="N147" s="166">
        <v>0</v>
      </c>
      <c r="O147" s="166">
        <v>0</v>
      </c>
      <c r="P147" s="166">
        <v>0</v>
      </c>
      <c r="Q147" s="166">
        <v>0</v>
      </c>
      <c r="R147" s="149"/>
      <c r="S147" s="166">
        <v>0</v>
      </c>
      <c r="T147" s="166">
        <v>0</v>
      </c>
      <c r="U147" s="166">
        <v>0</v>
      </c>
      <c r="V147" s="166">
        <v>0</v>
      </c>
      <c r="W147" s="166">
        <v>0</v>
      </c>
      <c r="X147" s="166">
        <v>0</v>
      </c>
      <c r="Y147" s="166">
        <v>0</v>
      </c>
      <c r="Z147" s="166">
        <v>0</v>
      </c>
      <c r="AA147" s="166">
        <v>0</v>
      </c>
      <c r="AB147" s="166">
        <v>0</v>
      </c>
      <c r="AC147" s="166">
        <v>0</v>
      </c>
      <c r="AD147" s="166">
        <v>0</v>
      </c>
      <c r="AE147" s="166">
        <v>0</v>
      </c>
      <c r="AF147" s="166">
        <v>0</v>
      </c>
      <c r="AG147" s="166">
        <v>0</v>
      </c>
      <c r="AH147" s="143"/>
      <c r="AI147" s="149">
        <f t="shared" si="118"/>
        <v>0</v>
      </c>
      <c r="AJ147" s="149">
        <f t="shared" si="119"/>
        <v>0</v>
      </c>
      <c r="AM147" s="149"/>
      <c r="AN147" s="149"/>
    </row>
    <row r="148" spans="1:40">
      <c r="A148" s="151" t="s">
        <v>25</v>
      </c>
      <c r="B148" s="149"/>
      <c r="C148" s="166">
        <v>57193.18</v>
      </c>
      <c r="D148" s="166">
        <v>152141</v>
      </c>
      <c r="E148" s="166">
        <v>75187.100000000006</v>
      </c>
      <c r="F148" s="166">
        <v>21000</v>
      </c>
      <c r="G148" s="166">
        <v>0</v>
      </c>
      <c r="H148" s="166">
        <v>133307.31</v>
      </c>
      <c r="I148" s="166">
        <v>0</v>
      </c>
      <c r="J148" s="166">
        <v>0</v>
      </c>
      <c r="K148" s="166">
        <v>408987.18</v>
      </c>
      <c r="L148" s="166">
        <v>0</v>
      </c>
      <c r="M148" s="166">
        <v>0</v>
      </c>
      <c r="N148" s="166">
        <v>199472.13</v>
      </c>
      <c r="O148" s="166">
        <v>32600</v>
      </c>
      <c r="P148" s="166">
        <v>61705.2</v>
      </c>
      <c r="Q148" s="166">
        <v>0</v>
      </c>
      <c r="R148" s="149"/>
      <c r="S148" s="166">
        <v>538493.93000000005</v>
      </c>
      <c r="T148" s="166">
        <v>666272</v>
      </c>
      <c r="U148" s="166">
        <v>528730.1</v>
      </c>
      <c r="V148" s="166">
        <v>56000</v>
      </c>
      <c r="W148" s="166">
        <v>0</v>
      </c>
      <c r="X148" s="166">
        <v>543403.86</v>
      </c>
      <c r="Y148" s="166">
        <v>0</v>
      </c>
      <c r="Z148" s="166">
        <v>0</v>
      </c>
      <c r="AA148" s="166">
        <v>1973776.1699999997</v>
      </c>
      <c r="AB148" s="166">
        <v>0</v>
      </c>
      <c r="AC148" s="166">
        <v>0</v>
      </c>
      <c r="AD148" s="166">
        <v>967057.96</v>
      </c>
      <c r="AE148" s="166">
        <v>195600</v>
      </c>
      <c r="AF148" s="166">
        <v>339860.4</v>
      </c>
      <c r="AG148" s="166">
        <v>0</v>
      </c>
      <c r="AH148" s="143"/>
      <c r="AI148" s="149">
        <f t="shared" si="118"/>
        <v>1141593.0999999999</v>
      </c>
      <c r="AJ148" s="149">
        <f t="shared" si="119"/>
        <v>5809194.4199999999</v>
      </c>
      <c r="AM148" s="149"/>
      <c r="AN148" s="149"/>
    </row>
    <row r="149" spans="1:40">
      <c r="A149" s="151" t="s">
        <v>63</v>
      </c>
      <c r="B149" s="149"/>
      <c r="C149" s="166">
        <v>14900</v>
      </c>
      <c r="D149" s="166">
        <v>0</v>
      </c>
      <c r="E149" s="166">
        <v>15400</v>
      </c>
      <c r="F149" s="166">
        <v>7050</v>
      </c>
      <c r="G149" s="166">
        <v>0</v>
      </c>
      <c r="H149" s="166">
        <v>0</v>
      </c>
      <c r="I149" s="166">
        <v>0</v>
      </c>
      <c r="J149" s="166">
        <v>0</v>
      </c>
      <c r="K149" s="166">
        <v>0</v>
      </c>
      <c r="L149" s="166">
        <v>0</v>
      </c>
      <c r="M149" s="166">
        <v>0</v>
      </c>
      <c r="N149" s="166">
        <v>20750</v>
      </c>
      <c r="O149" s="166">
        <v>0</v>
      </c>
      <c r="P149" s="166">
        <v>18750</v>
      </c>
      <c r="Q149" s="166">
        <v>16818.75</v>
      </c>
      <c r="R149" s="149"/>
      <c r="S149" s="166">
        <v>14900</v>
      </c>
      <c r="T149" s="166">
        <v>0</v>
      </c>
      <c r="U149" s="166">
        <v>15400</v>
      </c>
      <c r="V149" s="166">
        <v>7050</v>
      </c>
      <c r="W149" s="166">
        <v>0</v>
      </c>
      <c r="X149" s="166">
        <v>0</v>
      </c>
      <c r="Y149" s="166">
        <v>0</v>
      </c>
      <c r="Z149" s="166">
        <v>0</v>
      </c>
      <c r="AA149" s="166">
        <v>50000</v>
      </c>
      <c r="AB149" s="166">
        <v>0</v>
      </c>
      <c r="AC149" s="166">
        <v>0</v>
      </c>
      <c r="AD149" s="166">
        <v>20750</v>
      </c>
      <c r="AE149" s="166">
        <v>0</v>
      </c>
      <c r="AF149" s="166">
        <v>18750</v>
      </c>
      <c r="AG149" s="166">
        <v>16818.75</v>
      </c>
      <c r="AH149" s="143"/>
      <c r="AI149" s="149">
        <f t="shared" si="118"/>
        <v>93668.75</v>
      </c>
      <c r="AJ149" s="149">
        <f t="shared" si="119"/>
        <v>143668.75</v>
      </c>
      <c r="AM149" s="149"/>
      <c r="AN149" s="149"/>
    </row>
    <row r="150" spans="1:40">
      <c r="A150" s="151" t="s">
        <v>64</v>
      </c>
      <c r="B150" s="149"/>
      <c r="C150" s="166">
        <v>179778.24</v>
      </c>
      <c r="D150" s="166">
        <v>160914.72999999998</v>
      </c>
      <c r="E150" s="166">
        <v>111382.99</v>
      </c>
      <c r="F150" s="166">
        <v>41590.5</v>
      </c>
      <c r="G150" s="166">
        <v>0</v>
      </c>
      <c r="H150" s="166">
        <v>228846.05</v>
      </c>
      <c r="I150" s="166">
        <v>56156.08</v>
      </c>
      <c r="J150" s="166">
        <v>0</v>
      </c>
      <c r="K150" s="166">
        <v>2102649.6195013556</v>
      </c>
      <c r="L150" s="166">
        <v>118962.4</v>
      </c>
      <c r="M150" s="166">
        <v>0</v>
      </c>
      <c r="N150" s="166">
        <v>84661.65</v>
      </c>
      <c r="O150" s="166">
        <v>19656.649999999998</v>
      </c>
      <c r="P150" s="166">
        <v>0</v>
      </c>
      <c r="Q150" s="166">
        <v>0</v>
      </c>
      <c r="R150" s="149"/>
      <c r="S150" s="166">
        <v>1142483.93</v>
      </c>
      <c r="T150" s="166">
        <v>982568.98999999987</v>
      </c>
      <c r="U150" s="166">
        <v>594134.2699999999</v>
      </c>
      <c r="V150" s="166">
        <v>249543</v>
      </c>
      <c r="W150" s="166">
        <v>0</v>
      </c>
      <c r="X150" s="166">
        <v>1376984.46</v>
      </c>
      <c r="Y150" s="166">
        <v>290027.48000000004</v>
      </c>
      <c r="Z150" s="166">
        <v>0</v>
      </c>
      <c r="AA150" s="166">
        <v>12675687.717008129</v>
      </c>
      <c r="AB150" s="166">
        <v>713774.4</v>
      </c>
      <c r="AC150" s="166">
        <v>0</v>
      </c>
      <c r="AD150" s="166">
        <v>532969.9</v>
      </c>
      <c r="AE150" s="166">
        <v>117898.68999999997</v>
      </c>
      <c r="AF150" s="166">
        <v>185000</v>
      </c>
      <c r="AG150" s="166">
        <v>0</v>
      </c>
      <c r="AH150" s="143"/>
      <c r="AI150" s="149">
        <f t="shared" si="118"/>
        <v>3104598.9095013551</v>
      </c>
      <c r="AJ150" s="149">
        <f t="shared" si="119"/>
        <v>18861072.83700813</v>
      </c>
      <c r="AM150" s="149"/>
      <c r="AN150" s="149"/>
    </row>
    <row r="151" spans="1:40" ht="6" customHeight="1">
      <c r="A151" s="164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</row>
    <row r="152" spans="1:40" hidden="1">
      <c r="A152" s="165" t="s">
        <v>65</v>
      </c>
      <c r="B152" s="163"/>
      <c r="C152" s="163">
        <f t="shared" ref="C152:Q152" si="120">+SUM(C153:C158)</f>
        <v>2840309.8894525082</v>
      </c>
      <c r="D152" s="163">
        <f t="shared" si="120"/>
        <v>2212866.5936394786</v>
      </c>
      <c r="E152" s="163">
        <f t="shared" si="120"/>
        <v>1822143.2474912116</v>
      </c>
      <c r="F152" s="163">
        <f t="shared" si="120"/>
        <v>435494.29649430391</v>
      </c>
      <c r="G152" s="163">
        <f t="shared" si="120"/>
        <v>0</v>
      </c>
      <c r="H152" s="163">
        <f t="shared" si="120"/>
        <v>1331146.8298466578</v>
      </c>
      <c r="I152" s="163">
        <f t="shared" si="120"/>
        <v>394787</v>
      </c>
      <c r="J152" s="163">
        <f t="shared" si="120"/>
        <v>0</v>
      </c>
      <c r="K152" s="163">
        <f t="shared" si="120"/>
        <v>6420545.3934768271</v>
      </c>
      <c r="L152" s="163">
        <f t="shared" si="120"/>
        <v>1036802.3398017053</v>
      </c>
      <c r="M152" s="163">
        <f t="shared" si="120"/>
        <v>285827.18079999997</v>
      </c>
      <c r="N152" s="163">
        <f t="shared" si="120"/>
        <v>2205248.1163757895</v>
      </c>
      <c r="O152" s="163">
        <f t="shared" si="120"/>
        <v>170322</v>
      </c>
      <c r="P152" s="163">
        <f t="shared" si="120"/>
        <v>882700</v>
      </c>
      <c r="Q152" s="163">
        <f t="shared" si="120"/>
        <v>396275</v>
      </c>
      <c r="R152" s="163"/>
      <c r="S152" s="163">
        <f>+SUM(S153:S158)</f>
        <v>10275736.437779631</v>
      </c>
      <c r="T152" s="163">
        <f>+SUM(T153:T158)</f>
        <v>8224101.2063027611</v>
      </c>
      <c r="U152" s="163">
        <f>+SUM(U153:U158)</f>
        <v>7153432.7939381339</v>
      </c>
      <c r="V152" s="163">
        <f>+SUM(V153:V158)</f>
        <v>2251357.5737726884</v>
      </c>
      <c r="W152" s="163">
        <f>+SUM(W153:W158)</f>
        <v>0</v>
      </c>
      <c r="X152" s="163">
        <f t="shared" ref="X152:AG152" si="121">+SUM(X153:X158)</f>
        <v>5300812.8009206019</v>
      </c>
      <c r="Y152" s="163">
        <f t="shared" si="121"/>
        <v>1106921</v>
      </c>
      <c r="Z152" s="163">
        <f t="shared" si="121"/>
        <v>0</v>
      </c>
      <c r="AA152" s="163">
        <f t="shared" si="121"/>
        <v>19442904.513917666</v>
      </c>
      <c r="AB152" s="163">
        <f t="shared" si="121"/>
        <v>2817249.6067856038</v>
      </c>
      <c r="AC152" s="163">
        <f t="shared" si="121"/>
        <v>285827.18079999997</v>
      </c>
      <c r="AD152" s="163">
        <f t="shared" si="121"/>
        <v>6514667.6515853386</v>
      </c>
      <c r="AE152" s="163">
        <f t="shared" si="121"/>
        <v>527478</v>
      </c>
      <c r="AF152" s="163">
        <f t="shared" si="121"/>
        <v>2738772</v>
      </c>
      <c r="AG152" s="163">
        <f t="shared" si="121"/>
        <v>1152765</v>
      </c>
      <c r="AH152" s="143"/>
      <c r="AI152" s="163">
        <f>+SUM(AI153:AI158)</f>
        <v>66639260.765802421</v>
      </c>
      <c r="AJ152" s="163">
        <f>+SUM(AJ153:AJ158)</f>
        <v>67792025.765802413</v>
      </c>
    </row>
    <row r="153" spans="1:40" hidden="1">
      <c r="A153" s="151" t="s">
        <v>26</v>
      </c>
      <c r="B153" s="149"/>
      <c r="C153" s="150">
        <v>420270.64762977243</v>
      </c>
      <c r="D153" s="150">
        <v>199175.98353486258</v>
      </c>
      <c r="E153" s="150">
        <v>289542.35027952364</v>
      </c>
      <c r="F153" s="150">
        <v>0</v>
      </c>
      <c r="G153" s="150">
        <v>0</v>
      </c>
      <c r="H153" s="150">
        <v>235838.7529866836</v>
      </c>
      <c r="I153" s="150">
        <v>0</v>
      </c>
      <c r="J153" s="150">
        <v>0</v>
      </c>
      <c r="K153" s="150">
        <v>202106.77042072979</v>
      </c>
      <c r="L153" s="150">
        <v>125567.36675248263</v>
      </c>
      <c r="M153" s="150">
        <v>0</v>
      </c>
      <c r="N153" s="150">
        <v>239084.68121032219</v>
      </c>
      <c r="O153" s="150">
        <v>0</v>
      </c>
      <c r="P153" s="150">
        <v>0</v>
      </c>
      <c r="Q153" s="150">
        <v>0</v>
      </c>
      <c r="R153" s="149"/>
      <c r="S153" s="150">
        <v>1689370.7386675847</v>
      </c>
      <c r="T153" s="150">
        <v>786870.18874594686</v>
      </c>
      <c r="U153" s="150">
        <v>1113941.0737934825</v>
      </c>
      <c r="V153" s="150">
        <v>31350</v>
      </c>
      <c r="W153" s="150">
        <v>0</v>
      </c>
      <c r="X153" s="150">
        <v>761812.84836986044</v>
      </c>
      <c r="Y153" s="150">
        <v>0</v>
      </c>
      <c r="Z153" s="150">
        <v>0</v>
      </c>
      <c r="AA153" s="150">
        <v>711769.0475955226</v>
      </c>
      <c r="AB153" s="150">
        <v>337055.27059505455</v>
      </c>
      <c r="AC153" s="150">
        <v>0</v>
      </c>
      <c r="AD153" s="150">
        <v>742500.51918893657</v>
      </c>
      <c r="AE153" s="150">
        <v>0</v>
      </c>
      <c r="AF153" s="150">
        <v>0</v>
      </c>
      <c r="AG153" s="150">
        <v>0</v>
      </c>
      <c r="AH153" s="143"/>
      <c r="AI153" s="150">
        <f t="shared" ref="AI153:AJ158" si="122">+SUM(R153:AF153)</f>
        <v>6174669.6869563879</v>
      </c>
      <c r="AJ153" s="150">
        <f t="shared" si="122"/>
        <v>6174669.6869563879</v>
      </c>
      <c r="AM153" s="149"/>
      <c r="AN153" s="149"/>
    </row>
    <row r="154" spans="1:40" hidden="1">
      <c r="A154" s="151" t="s">
        <v>66</v>
      </c>
      <c r="B154" s="149"/>
      <c r="C154" s="150">
        <v>2406839.2418227359</v>
      </c>
      <c r="D154" s="150">
        <v>2000490.6101046158</v>
      </c>
      <c r="E154" s="150">
        <v>1519400.8972116879</v>
      </c>
      <c r="F154" s="150">
        <v>428494.29649430391</v>
      </c>
      <c r="G154" s="150">
        <v>0</v>
      </c>
      <c r="H154" s="150">
        <v>1053308.0768599743</v>
      </c>
      <c r="I154" s="150">
        <v>394787</v>
      </c>
      <c r="J154" s="150">
        <v>0</v>
      </c>
      <c r="K154" s="150">
        <v>6188438.623056097</v>
      </c>
      <c r="L154" s="150">
        <v>911234.97304922272</v>
      </c>
      <c r="M154" s="150">
        <v>285827.18079999997</v>
      </c>
      <c r="N154" s="150">
        <v>1966163.4351654672</v>
      </c>
      <c r="O154" s="150">
        <v>170322</v>
      </c>
      <c r="P154" s="150">
        <v>882700</v>
      </c>
      <c r="Q154" s="150">
        <v>396275</v>
      </c>
      <c r="R154" s="149"/>
      <c r="S154" s="150">
        <v>8533565.6991120465</v>
      </c>
      <c r="T154" s="150">
        <v>7384431.0175568145</v>
      </c>
      <c r="U154" s="150">
        <v>5986691.7201446518</v>
      </c>
      <c r="V154" s="150">
        <v>2192007.5737726884</v>
      </c>
      <c r="W154" s="150">
        <v>0</v>
      </c>
      <c r="X154" s="150">
        <v>4370999.9525507418</v>
      </c>
      <c r="Y154" s="150">
        <v>1106921</v>
      </c>
      <c r="Z154" s="150">
        <v>0</v>
      </c>
      <c r="AA154" s="150">
        <v>18641135.466322143</v>
      </c>
      <c r="AB154" s="150">
        <v>2480194.3361905492</v>
      </c>
      <c r="AC154" s="150">
        <v>285827.18079999997</v>
      </c>
      <c r="AD154" s="150">
        <v>5772167.1323964018</v>
      </c>
      <c r="AE154" s="150">
        <v>527478</v>
      </c>
      <c r="AF154" s="150">
        <v>2738772</v>
      </c>
      <c r="AG154" s="150">
        <v>1152765</v>
      </c>
      <c r="AH154" s="143"/>
      <c r="AI154" s="150">
        <f t="shared" si="122"/>
        <v>60020191.07884603</v>
      </c>
      <c r="AJ154" s="150">
        <f t="shared" si="122"/>
        <v>61172956.07884603</v>
      </c>
      <c r="AM154" s="149"/>
      <c r="AN154" s="149"/>
    </row>
    <row r="155" spans="1:40" hidden="1">
      <c r="A155" s="151" t="s">
        <v>67</v>
      </c>
      <c r="B155" s="149"/>
      <c r="C155" s="150">
        <v>0</v>
      </c>
      <c r="D155" s="150">
        <v>0</v>
      </c>
      <c r="E155" s="150">
        <v>0</v>
      </c>
      <c r="F155" s="150">
        <v>0</v>
      </c>
      <c r="G155" s="150">
        <v>0</v>
      </c>
      <c r="H155" s="150">
        <v>0</v>
      </c>
      <c r="I155" s="150">
        <v>0</v>
      </c>
      <c r="J155" s="150">
        <v>0</v>
      </c>
      <c r="K155" s="150">
        <v>0</v>
      </c>
      <c r="L155" s="150">
        <v>0</v>
      </c>
      <c r="M155" s="150">
        <v>0</v>
      </c>
      <c r="N155" s="150">
        <v>0</v>
      </c>
      <c r="O155" s="150">
        <v>0</v>
      </c>
      <c r="P155" s="150">
        <v>0</v>
      </c>
      <c r="Q155" s="150">
        <v>0</v>
      </c>
      <c r="R155" s="149"/>
      <c r="S155" s="150">
        <v>0</v>
      </c>
      <c r="T155" s="150">
        <v>0</v>
      </c>
      <c r="U155" s="150">
        <v>0</v>
      </c>
      <c r="V155" s="150">
        <v>0</v>
      </c>
      <c r="W155" s="150">
        <v>0</v>
      </c>
      <c r="X155" s="150">
        <v>0</v>
      </c>
      <c r="Y155" s="150">
        <v>0</v>
      </c>
      <c r="Z155" s="150">
        <v>0</v>
      </c>
      <c r="AA155" s="150">
        <v>0</v>
      </c>
      <c r="AB155" s="150">
        <v>0</v>
      </c>
      <c r="AC155" s="150">
        <v>0</v>
      </c>
      <c r="AD155" s="150">
        <v>0</v>
      </c>
      <c r="AE155" s="150">
        <v>0</v>
      </c>
      <c r="AF155" s="150">
        <v>0</v>
      </c>
      <c r="AG155" s="150">
        <v>0</v>
      </c>
      <c r="AH155" s="143"/>
      <c r="AI155" s="150">
        <f t="shared" si="122"/>
        <v>0</v>
      </c>
      <c r="AJ155" s="150">
        <f t="shared" si="122"/>
        <v>0</v>
      </c>
    </row>
    <row r="156" spans="1:40" hidden="1">
      <c r="A156" s="151" t="s">
        <v>68</v>
      </c>
      <c r="B156" s="149"/>
      <c r="C156" s="150">
        <v>0</v>
      </c>
      <c r="D156" s="150">
        <v>0</v>
      </c>
      <c r="E156" s="150">
        <v>0</v>
      </c>
      <c r="F156" s="150">
        <v>0</v>
      </c>
      <c r="G156" s="150">
        <v>0</v>
      </c>
      <c r="H156" s="150">
        <v>0</v>
      </c>
      <c r="I156" s="150">
        <v>0</v>
      </c>
      <c r="J156" s="150">
        <v>0</v>
      </c>
      <c r="K156" s="150">
        <v>0</v>
      </c>
      <c r="L156" s="150">
        <v>0</v>
      </c>
      <c r="M156" s="150">
        <v>0</v>
      </c>
      <c r="N156" s="150">
        <v>0</v>
      </c>
      <c r="O156" s="150">
        <v>0</v>
      </c>
      <c r="P156" s="150">
        <v>0</v>
      </c>
      <c r="Q156" s="150">
        <v>0</v>
      </c>
      <c r="R156" s="149"/>
      <c r="S156" s="150">
        <v>0</v>
      </c>
      <c r="T156" s="150">
        <v>0</v>
      </c>
      <c r="U156" s="150">
        <v>0</v>
      </c>
      <c r="V156" s="150">
        <v>0</v>
      </c>
      <c r="W156" s="150">
        <v>0</v>
      </c>
      <c r="X156" s="150">
        <v>0</v>
      </c>
      <c r="Y156" s="150">
        <v>0</v>
      </c>
      <c r="Z156" s="150">
        <v>0</v>
      </c>
      <c r="AA156" s="150">
        <v>0</v>
      </c>
      <c r="AB156" s="150">
        <v>0</v>
      </c>
      <c r="AC156" s="150">
        <v>0</v>
      </c>
      <c r="AD156" s="150">
        <v>0</v>
      </c>
      <c r="AE156" s="150">
        <v>0</v>
      </c>
      <c r="AF156" s="150">
        <v>0</v>
      </c>
      <c r="AG156" s="150">
        <v>0</v>
      </c>
      <c r="AH156" s="143"/>
      <c r="AI156" s="150">
        <f t="shared" si="122"/>
        <v>0</v>
      </c>
      <c r="AJ156" s="150">
        <f t="shared" si="122"/>
        <v>0</v>
      </c>
    </row>
    <row r="157" spans="1:40" hidden="1">
      <c r="A157" s="151" t="s">
        <v>69</v>
      </c>
      <c r="B157" s="149"/>
      <c r="C157" s="150">
        <v>13200</v>
      </c>
      <c r="D157" s="150">
        <v>13200</v>
      </c>
      <c r="E157" s="150">
        <v>13200</v>
      </c>
      <c r="F157" s="150">
        <v>7000</v>
      </c>
      <c r="G157" s="150">
        <v>0</v>
      </c>
      <c r="H157" s="150">
        <v>42000</v>
      </c>
      <c r="I157" s="150">
        <v>0</v>
      </c>
      <c r="J157" s="150">
        <v>0</v>
      </c>
      <c r="K157" s="150">
        <v>30000</v>
      </c>
      <c r="L157" s="150">
        <v>0</v>
      </c>
      <c r="M157" s="150">
        <v>0</v>
      </c>
      <c r="N157" s="150">
        <v>0</v>
      </c>
      <c r="O157" s="150">
        <v>0</v>
      </c>
      <c r="P157" s="150">
        <v>0</v>
      </c>
      <c r="Q157" s="150">
        <v>0</v>
      </c>
      <c r="R157" s="149"/>
      <c r="S157" s="150">
        <v>52800</v>
      </c>
      <c r="T157" s="150">
        <v>52800</v>
      </c>
      <c r="U157" s="150">
        <v>52800</v>
      </c>
      <c r="V157" s="150">
        <v>28000</v>
      </c>
      <c r="W157" s="150">
        <v>0</v>
      </c>
      <c r="X157" s="150">
        <v>168000</v>
      </c>
      <c r="Y157" s="150">
        <v>0</v>
      </c>
      <c r="Z157" s="150">
        <v>0</v>
      </c>
      <c r="AA157" s="150">
        <v>90000</v>
      </c>
      <c r="AB157" s="150">
        <v>0</v>
      </c>
      <c r="AC157" s="150">
        <v>0</v>
      </c>
      <c r="AD157" s="150">
        <v>0</v>
      </c>
      <c r="AE157" s="150">
        <v>0</v>
      </c>
      <c r="AF157" s="150">
        <v>0</v>
      </c>
      <c r="AG157" s="150">
        <v>0</v>
      </c>
      <c r="AH157" s="143"/>
      <c r="AI157" s="150">
        <f t="shared" si="122"/>
        <v>444400</v>
      </c>
      <c r="AJ157" s="150">
        <f t="shared" si="122"/>
        <v>444400</v>
      </c>
    </row>
    <row r="158" spans="1:40" hidden="1">
      <c r="A158" s="151" t="s">
        <v>70</v>
      </c>
      <c r="B158" s="149"/>
      <c r="C158" s="150">
        <v>0</v>
      </c>
      <c r="D158" s="150">
        <v>0</v>
      </c>
      <c r="E158" s="150">
        <v>0</v>
      </c>
      <c r="F158" s="150">
        <v>0</v>
      </c>
      <c r="G158" s="150">
        <v>0</v>
      </c>
      <c r="H158" s="150">
        <v>0</v>
      </c>
      <c r="I158" s="150">
        <v>0</v>
      </c>
      <c r="J158" s="150">
        <v>0</v>
      </c>
      <c r="K158" s="150">
        <v>0</v>
      </c>
      <c r="L158" s="150">
        <v>0</v>
      </c>
      <c r="M158" s="150">
        <v>0</v>
      </c>
      <c r="N158" s="150">
        <v>0</v>
      </c>
      <c r="O158" s="150">
        <v>0</v>
      </c>
      <c r="P158" s="150">
        <v>0</v>
      </c>
      <c r="Q158" s="150">
        <v>0</v>
      </c>
      <c r="R158" s="149"/>
      <c r="S158" s="150">
        <v>0</v>
      </c>
      <c r="T158" s="150">
        <v>0</v>
      </c>
      <c r="U158" s="150">
        <v>0</v>
      </c>
      <c r="V158" s="150">
        <v>0</v>
      </c>
      <c r="W158" s="150">
        <v>0</v>
      </c>
      <c r="X158" s="150">
        <v>0</v>
      </c>
      <c r="Y158" s="150">
        <v>0</v>
      </c>
      <c r="Z158" s="150">
        <v>0</v>
      </c>
      <c r="AA158" s="150">
        <v>0</v>
      </c>
      <c r="AB158" s="150">
        <v>0</v>
      </c>
      <c r="AC158" s="150">
        <v>0</v>
      </c>
      <c r="AD158" s="150">
        <v>0</v>
      </c>
      <c r="AE158" s="150">
        <v>0</v>
      </c>
      <c r="AF158" s="150">
        <v>0</v>
      </c>
      <c r="AG158" s="150">
        <v>0</v>
      </c>
      <c r="AH158" s="143"/>
      <c r="AI158" s="150">
        <f t="shared" si="122"/>
        <v>0</v>
      </c>
      <c r="AJ158" s="150">
        <f t="shared" si="122"/>
        <v>0</v>
      </c>
    </row>
    <row r="159" spans="1:40" ht="6" hidden="1" customHeight="1">
      <c r="A159" s="164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</row>
    <row r="160" spans="1:40">
      <c r="A160" s="165" t="s">
        <v>71</v>
      </c>
      <c r="B160" s="163"/>
      <c r="C160" s="163">
        <f t="shared" ref="C160:Q160" si="123">+C161+C164</f>
        <v>-65904</v>
      </c>
      <c r="D160" s="163">
        <f t="shared" si="123"/>
        <v>0</v>
      </c>
      <c r="E160" s="163">
        <f t="shared" si="123"/>
        <v>-2872.88</v>
      </c>
      <c r="F160" s="163">
        <f t="shared" si="123"/>
        <v>-3971.36</v>
      </c>
      <c r="G160" s="163">
        <f t="shared" si="123"/>
        <v>0</v>
      </c>
      <c r="H160" s="163">
        <f t="shared" si="123"/>
        <v>-8422.02</v>
      </c>
      <c r="I160" s="163">
        <f t="shared" si="123"/>
        <v>0</v>
      </c>
      <c r="J160" s="163">
        <f t="shared" si="123"/>
        <v>0</v>
      </c>
      <c r="K160" s="163">
        <f t="shared" si="123"/>
        <v>-635630.55850286526</v>
      </c>
      <c r="L160" s="163">
        <f t="shared" si="123"/>
        <v>0</v>
      </c>
      <c r="M160" s="163">
        <f t="shared" si="123"/>
        <v>0</v>
      </c>
      <c r="N160" s="163">
        <f t="shared" si="123"/>
        <v>-137238</v>
      </c>
      <c r="O160" s="163">
        <f t="shared" si="123"/>
        <v>0</v>
      </c>
      <c r="P160" s="163">
        <f t="shared" si="123"/>
        <v>0</v>
      </c>
      <c r="Q160" s="163">
        <f t="shared" si="123"/>
        <v>-33292.18</v>
      </c>
      <c r="R160" s="163"/>
      <c r="S160" s="163">
        <f>+S161+S164</f>
        <v>-395424</v>
      </c>
      <c r="T160" s="163">
        <f>+T161+T164</f>
        <v>0</v>
      </c>
      <c r="U160" s="163">
        <f>+U161+U164</f>
        <v>-18835.370000000003</v>
      </c>
      <c r="V160" s="163">
        <f>+V161+V164</f>
        <v>-23828.16</v>
      </c>
      <c r="W160" s="163">
        <f>+W161+W164</f>
        <v>0</v>
      </c>
      <c r="X160" s="163">
        <f t="shared" ref="X160:AG160" si="124">+X161+X164</f>
        <v>-38583.729999999996</v>
      </c>
      <c r="Y160" s="163">
        <f t="shared" si="124"/>
        <v>0</v>
      </c>
      <c r="Z160" s="163">
        <f t="shared" si="124"/>
        <v>0</v>
      </c>
      <c r="AA160" s="163">
        <f t="shared" si="124"/>
        <v>-2884879.8514478719</v>
      </c>
      <c r="AB160" s="163">
        <f t="shared" si="124"/>
        <v>0</v>
      </c>
      <c r="AC160" s="163">
        <f t="shared" si="124"/>
        <v>0</v>
      </c>
      <c r="AD160" s="163">
        <f t="shared" si="124"/>
        <v>-823428</v>
      </c>
      <c r="AE160" s="163">
        <f t="shared" si="124"/>
        <v>0</v>
      </c>
      <c r="AF160" s="163">
        <f t="shared" si="124"/>
        <v>0</v>
      </c>
      <c r="AG160" s="163">
        <f t="shared" si="124"/>
        <v>-206287.58</v>
      </c>
      <c r="AH160" s="143"/>
      <c r="AI160" s="163">
        <f>+AI161+AI164</f>
        <v>-887330.99850286532</v>
      </c>
      <c r="AJ160" s="163">
        <f>+AJ161+AJ164</f>
        <v>-4391266.6914478717</v>
      </c>
    </row>
    <row r="161" spans="1:36">
      <c r="A161" s="167" t="s">
        <v>72</v>
      </c>
      <c r="B161" s="149"/>
      <c r="C161" s="149">
        <f t="shared" ref="C161:Q161" si="125">+SUM(C162:C163)</f>
        <v>0</v>
      </c>
      <c r="D161" s="149">
        <f t="shared" si="125"/>
        <v>0</v>
      </c>
      <c r="E161" s="149">
        <f t="shared" si="125"/>
        <v>0</v>
      </c>
      <c r="F161" s="149">
        <f t="shared" si="125"/>
        <v>0</v>
      </c>
      <c r="G161" s="149">
        <f t="shared" si="125"/>
        <v>0</v>
      </c>
      <c r="H161" s="149">
        <f t="shared" si="125"/>
        <v>0</v>
      </c>
      <c r="I161" s="149">
        <f t="shared" si="125"/>
        <v>0</v>
      </c>
      <c r="J161" s="149">
        <f t="shared" si="125"/>
        <v>0</v>
      </c>
      <c r="K161" s="149">
        <f t="shared" si="125"/>
        <v>0</v>
      </c>
      <c r="L161" s="149">
        <f t="shared" si="125"/>
        <v>0</v>
      </c>
      <c r="M161" s="149">
        <f t="shared" si="125"/>
        <v>0</v>
      </c>
      <c r="N161" s="149">
        <f t="shared" si="125"/>
        <v>0</v>
      </c>
      <c r="O161" s="149">
        <f t="shared" si="125"/>
        <v>0</v>
      </c>
      <c r="P161" s="149">
        <f t="shared" si="125"/>
        <v>0</v>
      </c>
      <c r="Q161" s="149">
        <f t="shared" si="125"/>
        <v>0</v>
      </c>
      <c r="R161" s="149"/>
      <c r="S161" s="149">
        <f>+SUM(S162:S163)</f>
        <v>0</v>
      </c>
      <c r="T161" s="149">
        <f>+SUM(T162:T163)</f>
        <v>0</v>
      </c>
      <c r="U161" s="149">
        <f>+SUM(U162:U163)</f>
        <v>0</v>
      </c>
      <c r="V161" s="149">
        <f>+SUM(V162:V163)</f>
        <v>0</v>
      </c>
      <c r="W161" s="149">
        <f>+SUM(W162:W163)</f>
        <v>0</v>
      </c>
      <c r="X161" s="149">
        <f t="shared" ref="X161:AG161" si="126">+SUM(X162:X163)</f>
        <v>0</v>
      </c>
      <c r="Y161" s="149">
        <f t="shared" si="126"/>
        <v>0</v>
      </c>
      <c r="Z161" s="149">
        <f t="shared" si="126"/>
        <v>0</v>
      </c>
      <c r="AA161" s="149">
        <f t="shared" si="126"/>
        <v>0</v>
      </c>
      <c r="AB161" s="149">
        <f t="shared" si="126"/>
        <v>0</v>
      </c>
      <c r="AC161" s="149">
        <f t="shared" si="126"/>
        <v>0</v>
      </c>
      <c r="AD161" s="149">
        <f t="shared" si="126"/>
        <v>0</v>
      </c>
      <c r="AE161" s="149">
        <f t="shared" si="126"/>
        <v>0</v>
      </c>
      <c r="AF161" s="149">
        <f t="shared" si="126"/>
        <v>0</v>
      </c>
      <c r="AG161" s="149">
        <f t="shared" si="126"/>
        <v>0</v>
      </c>
      <c r="AH161" s="143"/>
      <c r="AI161" s="149">
        <f>+SUM(AI162:AI163)</f>
        <v>0</v>
      </c>
      <c r="AJ161" s="149">
        <f>+SUM(AJ162:AJ163)</f>
        <v>0</v>
      </c>
    </row>
    <row r="162" spans="1:36">
      <c r="A162" s="168" t="s">
        <v>72</v>
      </c>
      <c r="B162" s="149"/>
      <c r="C162" s="150">
        <v>0</v>
      </c>
      <c r="D162" s="150">
        <v>0</v>
      </c>
      <c r="E162" s="150">
        <v>0</v>
      </c>
      <c r="F162" s="150">
        <v>0</v>
      </c>
      <c r="G162" s="150">
        <v>0</v>
      </c>
      <c r="H162" s="150">
        <v>0</v>
      </c>
      <c r="I162" s="150">
        <v>0</v>
      </c>
      <c r="J162" s="150">
        <v>0</v>
      </c>
      <c r="K162" s="150">
        <v>0</v>
      </c>
      <c r="L162" s="150">
        <v>0</v>
      </c>
      <c r="M162" s="150">
        <v>0</v>
      </c>
      <c r="N162" s="150">
        <v>0</v>
      </c>
      <c r="O162" s="150">
        <v>0</v>
      </c>
      <c r="P162" s="150">
        <v>0</v>
      </c>
      <c r="Q162" s="150">
        <v>0</v>
      </c>
      <c r="R162" s="149"/>
      <c r="S162" s="150">
        <v>0</v>
      </c>
      <c r="T162" s="150">
        <v>0</v>
      </c>
      <c r="U162" s="150">
        <v>0</v>
      </c>
      <c r="V162" s="150">
        <v>0</v>
      </c>
      <c r="W162" s="150">
        <v>0</v>
      </c>
      <c r="X162" s="150">
        <v>0</v>
      </c>
      <c r="Y162" s="150">
        <v>0</v>
      </c>
      <c r="Z162" s="150">
        <v>0</v>
      </c>
      <c r="AA162" s="150">
        <v>0</v>
      </c>
      <c r="AB162" s="150">
        <v>0</v>
      </c>
      <c r="AC162" s="150">
        <v>0</v>
      </c>
      <c r="AD162" s="150">
        <v>0</v>
      </c>
      <c r="AE162" s="150">
        <v>0</v>
      </c>
      <c r="AF162" s="150">
        <v>0</v>
      </c>
      <c r="AG162" s="150">
        <v>0</v>
      </c>
      <c r="AH162" s="143"/>
      <c r="AI162" s="150">
        <f t="shared" ref="AI162:AI163" si="127">+SUM(C162:Q162)</f>
        <v>0</v>
      </c>
      <c r="AJ162" s="150">
        <f t="shared" ref="AJ162:AJ163" si="128">+SUM(S162:AG162)</f>
        <v>0</v>
      </c>
    </row>
    <row r="163" spans="1:36">
      <c r="A163" s="168" t="s">
        <v>73</v>
      </c>
      <c r="B163" s="149"/>
      <c r="C163" s="150">
        <v>0</v>
      </c>
      <c r="D163" s="150">
        <v>0</v>
      </c>
      <c r="E163" s="150">
        <v>0</v>
      </c>
      <c r="F163" s="150">
        <v>0</v>
      </c>
      <c r="G163" s="150">
        <v>0</v>
      </c>
      <c r="H163" s="150">
        <v>0</v>
      </c>
      <c r="I163" s="150">
        <v>0</v>
      </c>
      <c r="J163" s="150">
        <v>0</v>
      </c>
      <c r="K163" s="150">
        <v>0</v>
      </c>
      <c r="L163" s="150">
        <v>0</v>
      </c>
      <c r="M163" s="150">
        <v>0</v>
      </c>
      <c r="N163" s="150">
        <v>0</v>
      </c>
      <c r="O163" s="150">
        <v>0</v>
      </c>
      <c r="P163" s="150">
        <v>0</v>
      </c>
      <c r="Q163" s="150">
        <v>0</v>
      </c>
      <c r="R163" s="149"/>
      <c r="S163" s="150">
        <v>0</v>
      </c>
      <c r="T163" s="150">
        <v>0</v>
      </c>
      <c r="U163" s="150">
        <v>0</v>
      </c>
      <c r="V163" s="150">
        <v>0</v>
      </c>
      <c r="W163" s="150">
        <v>0</v>
      </c>
      <c r="X163" s="150">
        <v>0</v>
      </c>
      <c r="Y163" s="150">
        <v>0</v>
      </c>
      <c r="Z163" s="150">
        <v>0</v>
      </c>
      <c r="AA163" s="150">
        <v>0</v>
      </c>
      <c r="AB163" s="150">
        <v>0</v>
      </c>
      <c r="AC163" s="150">
        <v>0</v>
      </c>
      <c r="AD163" s="150">
        <v>0</v>
      </c>
      <c r="AE163" s="150">
        <v>0</v>
      </c>
      <c r="AF163" s="150">
        <v>0</v>
      </c>
      <c r="AG163" s="150">
        <v>0</v>
      </c>
      <c r="AH163" s="143"/>
      <c r="AI163" s="150">
        <f t="shared" si="127"/>
        <v>0</v>
      </c>
      <c r="AJ163" s="150">
        <f t="shared" si="128"/>
        <v>0</v>
      </c>
    </row>
    <row r="164" spans="1:36">
      <c r="A164" s="167" t="s">
        <v>74</v>
      </c>
      <c r="B164" s="149"/>
      <c r="C164" s="149">
        <f t="shared" ref="C164:Q164" si="129">+SUM(C165:C166)</f>
        <v>-65904</v>
      </c>
      <c r="D164" s="149">
        <f t="shared" si="129"/>
        <v>0</v>
      </c>
      <c r="E164" s="149">
        <f t="shared" si="129"/>
        <v>-2872.88</v>
      </c>
      <c r="F164" s="149">
        <f t="shared" si="129"/>
        <v>-3971.36</v>
      </c>
      <c r="G164" s="149">
        <f t="shared" si="129"/>
        <v>0</v>
      </c>
      <c r="H164" s="149">
        <f t="shared" si="129"/>
        <v>-8422.02</v>
      </c>
      <c r="I164" s="149">
        <f t="shared" si="129"/>
        <v>0</v>
      </c>
      <c r="J164" s="149">
        <f t="shared" si="129"/>
        <v>0</v>
      </c>
      <c r="K164" s="149">
        <f t="shared" si="129"/>
        <v>-635630.55850286526</v>
      </c>
      <c r="L164" s="149">
        <f t="shared" si="129"/>
        <v>0</v>
      </c>
      <c r="M164" s="149">
        <f t="shared" si="129"/>
        <v>0</v>
      </c>
      <c r="N164" s="149">
        <f t="shared" si="129"/>
        <v>-137238</v>
      </c>
      <c r="O164" s="149">
        <f t="shared" si="129"/>
        <v>0</v>
      </c>
      <c r="P164" s="149">
        <f t="shared" si="129"/>
        <v>0</v>
      </c>
      <c r="Q164" s="149">
        <f t="shared" si="129"/>
        <v>-33292.18</v>
      </c>
      <c r="R164" s="149"/>
      <c r="S164" s="149">
        <f>+SUM(S165:S166)</f>
        <v>-395424</v>
      </c>
      <c r="T164" s="149">
        <f>+SUM(T165:T166)</f>
        <v>0</v>
      </c>
      <c r="U164" s="149">
        <f>+SUM(U165:U166)</f>
        <v>-18835.370000000003</v>
      </c>
      <c r="V164" s="149">
        <f>+SUM(V165:V166)</f>
        <v>-23828.16</v>
      </c>
      <c r="W164" s="149">
        <f>+SUM(W165:W166)</f>
        <v>0</v>
      </c>
      <c r="X164" s="149">
        <f t="shared" ref="X164:AG164" si="130">+SUM(X165:X166)</f>
        <v>-38583.729999999996</v>
      </c>
      <c r="Y164" s="149">
        <f t="shared" si="130"/>
        <v>0</v>
      </c>
      <c r="Z164" s="149">
        <f t="shared" si="130"/>
        <v>0</v>
      </c>
      <c r="AA164" s="149">
        <f t="shared" si="130"/>
        <v>-2884879.8514478719</v>
      </c>
      <c r="AB164" s="149">
        <f t="shared" si="130"/>
        <v>0</v>
      </c>
      <c r="AC164" s="149">
        <f t="shared" si="130"/>
        <v>0</v>
      </c>
      <c r="AD164" s="149">
        <f t="shared" si="130"/>
        <v>-823428</v>
      </c>
      <c r="AE164" s="149">
        <f t="shared" si="130"/>
        <v>0</v>
      </c>
      <c r="AF164" s="149">
        <f t="shared" si="130"/>
        <v>0</v>
      </c>
      <c r="AG164" s="149">
        <f t="shared" si="130"/>
        <v>-206287.58</v>
      </c>
      <c r="AH164" s="143"/>
      <c r="AI164" s="149">
        <f>+SUM(AI165:AI166)</f>
        <v>-887330.99850286532</v>
      </c>
      <c r="AJ164" s="149">
        <f>+SUM(AJ165:AJ166)</f>
        <v>-4391266.6914478717</v>
      </c>
    </row>
    <row r="165" spans="1:36">
      <c r="A165" s="168" t="s">
        <v>75</v>
      </c>
      <c r="B165" s="149"/>
      <c r="C165" s="150">
        <v>0</v>
      </c>
      <c r="D165" s="150">
        <v>0</v>
      </c>
      <c r="E165" s="150">
        <v>0</v>
      </c>
      <c r="F165" s="150">
        <v>0</v>
      </c>
      <c r="G165" s="150">
        <v>0</v>
      </c>
      <c r="H165" s="150">
        <v>0</v>
      </c>
      <c r="I165" s="150">
        <v>0</v>
      </c>
      <c r="J165" s="150">
        <v>0</v>
      </c>
      <c r="K165" s="150">
        <v>0</v>
      </c>
      <c r="L165" s="150">
        <v>0</v>
      </c>
      <c r="M165" s="150">
        <v>0</v>
      </c>
      <c r="N165" s="150">
        <v>0</v>
      </c>
      <c r="O165" s="150">
        <v>0</v>
      </c>
      <c r="P165" s="150">
        <v>0</v>
      </c>
      <c r="Q165" s="150">
        <v>0</v>
      </c>
      <c r="R165" s="149"/>
      <c r="S165" s="150">
        <v>0</v>
      </c>
      <c r="T165" s="150">
        <v>0</v>
      </c>
      <c r="U165" s="150">
        <v>0</v>
      </c>
      <c r="V165" s="150">
        <v>0</v>
      </c>
      <c r="W165" s="150">
        <v>0</v>
      </c>
      <c r="X165" s="150">
        <v>0</v>
      </c>
      <c r="Y165" s="150">
        <v>0</v>
      </c>
      <c r="Z165" s="150">
        <v>0</v>
      </c>
      <c r="AA165" s="150">
        <v>0</v>
      </c>
      <c r="AB165" s="150">
        <v>0</v>
      </c>
      <c r="AC165" s="150">
        <v>0</v>
      </c>
      <c r="AD165" s="150">
        <v>0</v>
      </c>
      <c r="AE165" s="150">
        <v>0</v>
      </c>
      <c r="AF165" s="150">
        <v>0</v>
      </c>
      <c r="AG165" s="150">
        <v>0</v>
      </c>
      <c r="AH165" s="143"/>
      <c r="AI165" s="150">
        <f t="shared" ref="AI165:AI166" si="131">+SUM(C165:Q165)</f>
        <v>0</v>
      </c>
      <c r="AJ165" s="150">
        <f t="shared" ref="AJ165:AJ166" si="132">+SUM(S165:AG165)</f>
        <v>0</v>
      </c>
    </row>
    <row r="166" spans="1:36">
      <c r="A166" s="168" t="s">
        <v>64</v>
      </c>
      <c r="B166" s="149"/>
      <c r="C166" s="150">
        <v>-65904</v>
      </c>
      <c r="D166" s="150">
        <v>0</v>
      </c>
      <c r="E166" s="150">
        <v>-2872.88</v>
      </c>
      <c r="F166" s="150">
        <v>-3971.36</v>
      </c>
      <c r="G166" s="150">
        <v>0</v>
      </c>
      <c r="H166" s="150">
        <v>-8422.02</v>
      </c>
      <c r="I166" s="150">
        <v>0</v>
      </c>
      <c r="J166" s="150">
        <v>0</v>
      </c>
      <c r="K166" s="150">
        <v>-635630.55850286526</v>
      </c>
      <c r="L166" s="150">
        <v>0</v>
      </c>
      <c r="M166" s="150">
        <v>0</v>
      </c>
      <c r="N166" s="150">
        <v>-137238</v>
      </c>
      <c r="O166" s="150">
        <v>0</v>
      </c>
      <c r="P166" s="150">
        <v>0</v>
      </c>
      <c r="Q166" s="150">
        <v>-33292.18</v>
      </c>
      <c r="R166" s="149"/>
      <c r="S166" s="150">
        <v>-395424</v>
      </c>
      <c r="T166" s="150">
        <v>0</v>
      </c>
      <c r="U166" s="150">
        <v>-18835.370000000003</v>
      </c>
      <c r="V166" s="150">
        <v>-23828.16</v>
      </c>
      <c r="W166" s="150">
        <v>0</v>
      </c>
      <c r="X166" s="150">
        <v>-38583.729999999996</v>
      </c>
      <c r="Y166" s="150">
        <v>0</v>
      </c>
      <c r="Z166" s="150">
        <v>0</v>
      </c>
      <c r="AA166" s="150">
        <v>-2884879.8514478719</v>
      </c>
      <c r="AB166" s="150">
        <v>0</v>
      </c>
      <c r="AC166" s="150">
        <v>0</v>
      </c>
      <c r="AD166" s="150">
        <v>-823428</v>
      </c>
      <c r="AE166" s="150">
        <v>0</v>
      </c>
      <c r="AF166" s="150">
        <v>0</v>
      </c>
      <c r="AG166" s="150">
        <v>-206287.58</v>
      </c>
      <c r="AH166" s="143"/>
      <c r="AI166" s="150">
        <f t="shared" si="131"/>
        <v>-887330.99850286532</v>
      </c>
      <c r="AJ166" s="150">
        <f t="shared" si="132"/>
        <v>-4391266.6914478717</v>
      </c>
    </row>
    <row r="167" spans="1:36" ht="6" customHeight="1">
      <c r="A167" s="164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</row>
    <row r="168" spans="1:36" ht="24" thickBot="1">
      <c r="A168" s="159" t="s">
        <v>76</v>
      </c>
      <c r="B168" s="160"/>
      <c r="C168" s="160">
        <f t="shared" ref="C168:Q168" si="133">+C133-C135</f>
        <v>14650924.841139391</v>
      </c>
      <c r="D168" s="160">
        <f t="shared" si="133"/>
        <v>8025954.6350251567</v>
      </c>
      <c r="E168" s="160">
        <f t="shared" si="133"/>
        <v>9008560.9279095866</v>
      </c>
      <c r="F168" s="160">
        <f t="shared" si="133"/>
        <v>410600.40078556997</v>
      </c>
      <c r="G168" s="160">
        <f t="shared" si="133"/>
        <v>0</v>
      </c>
      <c r="H168" s="160">
        <f t="shared" si="133"/>
        <v>4623908.2577688545</v>
      </c>
      <c r="I168" s="160">
        <f t="shared" si="133"/>
        <v>531608.82887105597</v>
      </c>
      <c r="J168" s="160">
        <f t="shared" si="133"/>
        <v>0</v>
      </c>
      <c r="K168" s="160">
        <f t="shared" si="133"/>
        <v>7862808.0797528913</v>
      </c>
      <c r="L168" s="160">
        <f t="shared" si="133"/>
        <v>7260812.0509516178</v>
      </c>
      <c r="M168" s="160">
        <f t="shared" si="133"/>
        <v>895325.65640450001</v>
      </c>
      <c r="N168" s="160">
        <f t="shared" si="133"/>
        <v>6402185.3554134909</v>
      </c>
      <c r="O168" s="160">
        <f t="shared" si="133"/>
        <v>-164432.44709981012</v>
      </c>
      <c r="P168" s="160">
        <f t="shared" si="133"/>
        <v>1705342.4966011285</v>
      </c>
      <c r="Q168" s="160">
        <f t="shared" si="133"/>
        <v>2018039.1386450306</v>
      </c>
      <c r="R168" s="160"/>
      <c r="S168" s="160">
        <f>+S133-S135</f>
        <v>81439162.717625231</v>
      </c>
      <c r="T168" s="160">
        <f>+T133-T135</f>
        <v>44886071.379604563</v>
      </c>
      <c r="U168" s="160">
        <f>+U133-U135</f>
        <v>52171981.249703228</v>
      </c>
      <c r="V168" s="160">
        <f>+V133-V135</f>
        <v>2321969.685650364</v>
      </c>
      <c r="W168" s="160">
        <f>+W133-W135</f>
        <v>0</v>
      </c>
      <c r="X168" s="160">
        <f t="shared" ref="X168:AG168" si="134">+X133-X135</f>
        <v>25867631.97056184</v>
      </c>
      <c r="Y168" s="160">
        <f t="shared" si="134"/>
        <v>3158639.7469411092</v>
      </c>
      <c r="Z168" s="160">
        <f t="shared" si="134"/>
        <v>0</v>
      </c>
      <c r="AA168" s="160">
        <f t="shared" si="134"/>
        <v>44309900.087977305</v>
      </c>
      <c r="AB168" s="160">
        <f t="shared" si="134"/>
        <v>43103114.365254678</v>
      </c>
      <c r="AC168" s="160">
        <f t="shared" si="134"/>
        <v>6127332.9307224993</v>
      </c>
      <c r="AD168" s="160">
        <f t="shared" si="134"/>
        <v>34013967.909730881</v>
      </c>
      <c r="AE168" s="160">
        <f t="shared" si="134"/>
        <v>-904419.39662637888</v>
      </c>
      <c r="AF168" s="160">
        <f t="shared" si="134"/>
        <v>9636760.7621815559</v>
      </c>
      <c r="AG168" s="160">
        <f t="shared" si="134"/>
        <v>12647540.578652017</v>
      </c>
      <c r="AH168" s="143"/>
      <c r="AI168" s="160">
        <f>+AI133-AI135</f>
        <v>63231638.22216849</v>
      </c>
      <c r="AJ168" s="160">
        <f>+AJ133-AJ135</f>
        <v>358779653.98797894</v>
      </c>
    </row>
    <row r="169" spans="1:36" ht="6" customHeight="1">
      <c r="A169" s="164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</row>
    <row r="170" spans="1:36">
      <c r="A170" s="162" t="s">
        <v>77</v>
      </c>
      <c r="B170" s="163"/>
      <c r="C170" s="163">
        <f t="shared" ref="C170:Q170" si="135">+SUM(C172:C175)</f>
        <v>934864.89414600004</v>
      </c>
      <c r="D170" s="163">
        <f t="shared" si="135"/>
        <v>506908.76400000002</v>
      </c>
      <c r="E170" s="163">
        <f t="shared" si="135"/>
        <v>577491.13</v>
      </c>
      <c r="F170" s="163">
        <f t="shared" si="135"/>
        <v>111336.59820000001</v>
      </c>
      <c r="G170" s="163">
        <f t="shared" si="135"/>
        <v>0</v>
      </c>
      <c r="H170" s="163">
        <f t="shared" si="135"/>
        <v>527853.19010599994</v>
      </c>
      <c r="I170" s="163">
        <f t="shared" si="135"/>
        <v>130321.69808</v>
      </c>
      <c r="J170" s="163">
        <f t="shared" si="135"/>
        <v>0</v>
      </c>
      <c r="K170" s="163">
        <f t="shared" si="135"/>
        <v>505304.74</v>
      </c>
      <c r="L170" s="163">
        <f t="shared" si="135"/>
        <v>790709.29490607535</v>
      </c>
      <c r="M170" s="163">
        <f t="shared" si="135"/>
        <v>0</v>
      </c>
      <c r="N170" s="163">
        <f t="shared" si="135"/>
        <v>353395.60040856048</v>
      </c>
      <c r="O170" s="163">
        <f t="shared" si="135"/>
        <v>0</v>
      </c>
      <c r="P170" s="163">
        <f t="shared" si="135"/>
        <v>262034.19716000001</v>
      </c>
      <c r="Q170" s="163">
        <f t="shared" si="135"/>
        <v>123748.1</v>
      </c>
      <c r="R170" s="163"/>
      <c r="S170" s="163">
        <f>+SUM(S172:S175)</f>
        <v>5710870.2901277691</v>
      </c>
      <c r="T170" s="163">
        <f>+SUM(T172:T175)</f>
        <v>3486840.8489490002</v>
      </c>
      <c r="U170" s="163">
        <f>+SUM(U172:U175)</f>
        <v>4279296.6013278998</v>
      </c>
      <c r="V170" s="163">
        <f>+SUM(V172:V175)</f>
        <v>814624.21170789993</v>
      </c>
      <c r="W170" s="163">
        <f>+SUM(W172:W175)</f>
        <v>0</v>
      </c>
      <c r="X170" s="163">
        <f t="shared" ref="X170:AG170" si="136">+SUM(X172:X175)</f>
        <v>2717432.9481775993</v>
      </c>
      <c r="Y170" s="163">
        <f t="shared" si="136"/>
        <v>594108.28295999998</v>
      </c>
      <c r="Z170" s="163">
        <f t="shared" si="136"/>
        <v>0</v>
      </c>
      <c r="AA170" s="163">
        <f t="shared" si="136"/>
        <v>3678136.7629608004</v>
      </c>
      <c r="AB170" s="163">
        <f t="shared" si="136"/>
        <v>3317232.9949060758</v>
      </c>
      <c r="AC170" s="163">
        <f t="shared" si="136"/>
        <v>0</v>
      </c>
      <c r="AD170" s="163">
        <f t="shared" si="136"/>
        <v>2411045.7750344854</v>
      </c>
      <c r="AE170" s="163">
        <f t="shared" si="136"/>
        <v>0</v>
      </c>
      <c r="AF170" s="163">
        <f t="shared" si="136"/>
        <v>1477758.1933272001</v>
      </c>
      <c r="AG170" s="163">
        <f t="shared" si="136"/>
        <v>1255622.5352269681</v>
      </c>
      <c r="AH170" s="143"/>
      <c r="AI170" s="163">
        <f>+SUM(AI172:AI175)</f>
        <v>4823968.207006637</v>
      </c>
      <c r="AJ170" s="163">
        <f>+SUM(AJ172:AJ175)</f>
        <v>29742969.444705702</v>
      </c>
    </row>
    <row r="171" spans="1:36" ht="6" customHeight="1">
      <c r="A171" s="164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</row>
    <row r="172" spans="1:36">
      <c r="A172" s="167" t="s">
        <v>78</v>
      </c>
      <c r="B172" s="149"/>
      <c r="C172" s="149">
        <v>62056.200023999998</v>
      </c>
      <c r="D172" s="149">
        <v>0</v>
      </c>
      <c r="E172" s="149">
        <v>0</v>
      </c>
      <c r="F172" s="149">
        <v>46757.635200000004</v>
      </c>
      <c r="G172" s="149">
        <v>0</v>
      </c>
      <c r="H172" s="149">
        <v>0</v>
      </c>
      <c r="I172" s="149">
        <v>47822.968080000006</v>
      </c>
      <c r="J172" s="149">
        <v>0</v>
      </c>
      <c r="K172" s="149">
        <v>0</v>
      </c>
      <c r="L172" s="149">
        <v>0</v>
      </c>
      <c r="M172" s="149">
        <v>0</v>
      </c>
      <c r="N172" s="149">
        <v>189881.64959999998</v>
      </c>
      <c r="O172" s="149">
        <v>0</v>
      </c>
      <c r="P172" s="149">
        <v>61876.74960000001</v>
      </c>
      <c r="Q172" s="149">
        <v>0</v>
      </c>
      <c r="R172" s="149"/>
      <c r="S172" s="149">
        <v>429462.6642</v>
      </c>
      <c r="T172" s="149">
        <v>252124.97304000001</v>
      </c>
      <c r="U172" s="149">
        <v>423841.27743999998</v>
      </c>
      <c r="V172" s="149">
        <v>105107.66976</v>
      </c>
      <c r="W172" s="149">
        <v>0</v>
      </c>
      <c r="X172" s="149">
        <v>58142.407679999997</v>
      </c>
      <c r="Y172" s="149">
        <v>99115.902960000007</v>
      </c>
      <c r="Z172" s="149">
        <v>0</v>
      </c>
      <c r="AA172" s="149">
        <v>511597.04508000007</v>
      </c>
      <c r="AB172" s="149">
        <v>0</v>
      </c>
      <c r="AC172" s="149">
        <v>0</v>
      </c>
      <c r="AD172" s="149">
        <v>1137996.4535999999</v>
      </c>
      <c r="AE172" s="149">
        <v>0</v>
      </c>
      <c r="AF172" s="149">
        <v>254881.83624000003</v>
      </c>
      <c r="AG172" s="149">
        <v>0</v>
      </c>
      <c r="AH172" s="143"/>
      <c r="AI172" s="149">
        <f t="shared" ref="AI172:AI175" si="137">+SUM(C172:Q172)</f>
        <v>408395.20250399993</v>
      </c>
      <c r="AJ172" s="149">
        <f t="shared" ref="AJ172:AJ175" si="138">+SUM(S172:AG172)</f>
        <v>3272270.23</v>
      </c>
    </row>
    <row r="173" spans="1:36">
      <c r="A173" s="167" t="s">
        <v>79</v>
      </c>
      <c r="B173" s="149"/>
      <c r="C173" s="149">
        <v>212818.83412199997</v>
      </c>
      <c r="D173" s="149">
        <v>32541.054000000004</v>
      </c>
      <c r="E173" s="149">
        <v>0</v>
      </c>
      <c r="F173" s="149">
        <v>23329.593000000001</v>
      </c>
      <c r="G173" s="149">
        <v>0</v>
      </c>
      <c r="H173" s="149">
        <v>177233.58010599998</v>
      </c>
      <c r="I173" s="149">
        <v>0</v>
      </c>
      <c r="J173" s="149">
        <v>0</v>
      </c>
      <c r="K173" s="149">
        <v>0</v>
      </c>
      <c r="L173" s="149">
        <v>285404.5549060753</v>
      </c>
      <c r="M173" s="149">
        <v>0</v>
      </c>
      <c r="N173" s="149">
        <v>0</v>
      </c>
      <c r="O173" s="149">
        <v>0</v>
      </c>
      <c r="P173" s="149">
        <v>45472.327559999998</v>
      </c>
      <c r="Q173" s="149">
        <v>0</v>
      </c>
      <c r="R173" s="149"/>
      <c r="S173" s="149">
        <v>1321468.4659277699</v>
      </c>
      <c r="T173" s="149">
        <v>388509.61590899999</v>
      </c>
      <c r="U173" s="149">
        <v>390508.54388790001</v>
      </c>
      <c r="V173" s="149">
        <v>462020.32194789994</v>
      </c>
      <c r="W173" s="149">
        <v>0</v>
      </c>
      <c r="X173" s="149">
        <v>555572.88049759995</v>
      </c>
      <c r="Y173" s="149">
        <v>0</v>
      </c>
      <c r="Z173" s="149">
        <v>0</v>
      </c>
      <c r="AA173" s="149">
        <v>134711.27788080001</v>
      </c>
      <c r="AB173" s="149">
        <v>285404.5549060753</v>
      </c>
      <c r="AC173" s="149">
        <v>0</v>
      </c>
      <c r="AD173" s="149">
        <v>368220.84255000006</v>
      </c>
      <c r="AE173" s="149">
        <v>0</v>
      </c>
      <c r="AF173" s="149">
        <v>294765.63708720007</v>
      </c>
      <c r="AG173" s="149">
        <v>513133.93522696802</v>
      </c>
      <c r="AH173" s="143"/>
      <c r="AI173" s="149">
        <f t="shared" si="137"/>
        <v>776799.94369407522</v>
      </c>
      <c r="AJ173" s="149">
        <f t="shared" si="138"/>
        <v>4714316.0758212134</v>
      </c>
    </row>
    <row r="174" spans="1:36">
      <c r="A174" s="167" t="s">
        <v>80</v>
      </c>
      <c r="B174" s="149"/>
      <c r="C174" s="149">
        <v>659989.86</v>
      </c>
      <c r="D174" s="149">
        <v>474367.71</v>
      </c>
      <c r="E174" s="149">
        <v>577491.13</v>
      </c>
      <c r="F174" s="149">
        <v>41249.370000000003</v>
      </c>
      <c r="G174" s="149">
        <v>0</v>
      </c>
      <c r="H174" s="149">
        <v>350619.61</v>
      </c>
      <c r="I174" s="149">
        <v>82498.73</v>
      </c>
      <c r="J174" s="149">
        <v>0</v>
      </c>
      <c r="K174" s="149">
        <v>505304.74</v>
      </c>
      <c r="L174" s="149">
        <v>505304.74</v>
      </c>
      <c r="M174" s="149">
        <v>0</v>
      </c>
      <c r="N174" s="149">
        <v>163513.95080856048</v>
      </c>
      <c r="O174" s="149">
        <v>0</v>
      </c>
      <c r="P174" s="149">
        <v>154685.12</v>
      </c>
      <c r="Q174" s="149">
        <v>123748.1</v>
      </c>
      <c r="R174" s="149"/>
      <c r="S174" s="149">
        <v>3959939.1599999997</v>
      </c>
      <c r="T174" s="149">
        <v>2846206.2600000002</v>
      </c>
      <c r="U174" s="149">
        <v>3464946.78</v>
      </c>
      <c r="V174" s="149">
        <v>247496.22</v>
      </c>
      <c r="W174" s="149">
        <v>0</v>
      </c>
      <c r="X174" s="149">
        <v>2103717.6599999997</v>
      </c>
      <c r="Y174" s="149">
        <v>494992.37999999995</v>
      </c>
      <c r="Z174" s="149">
        <v>0</v>
      </c>
      <c r="AA174" s="149">
        <v>3031828.4400000004</v>
      </c>
      <c r="AB174" s="149">
        <v>3031828.4400000004</v>
      </c>
      <c r="AC174" s="149">
        <v>0</v>
      </c>
      <c r="AD174" s="149">
        <v>904828.47888448555</v>
      </c>
      <c r="AE174" s="149">
        <v>0</v>
      </c>
      <c r="AF174" s="149">
        <v>928110.72</v>
      </c>
      <c r="AG174" s="149">
        <v>742488.6</v>
      </c>
      <c r="AH174" s="143"/>
      <c r="AI174" s="149">
        <f t="shared" si="137"/>
        <v>3638773.0608085613</v>
      </c>
      <c r="AJ174" s="149">
        <f t="shared" si="138"/>
        <v>21756383.138884488</v>
      </c>
    </row>
    <row r="175" spans="1:36">
      <c r="A175" s="167" t="s">
        <v>81</v>
      </c>
      <c r="B175" s="149"/>
      <c r="C175" s="149">
        <v>0</v>
      </c>
      <c r="D175" s="149">
        <v>0</v>
      </c>
      <c r="E175" s="149">
        <v>0</v>
      </c>
      <c r="F175" s="149">
        <v>0</v>
      </c>
      <c r="G175" s="149">
        <v>0</v>
      </c>
      <c r="H175" s="149">
        <v>0</v>
      </c>
      <c r="I175" s="149">
        <v>0</v>
      </c>
      <c r="J175" s="149">
        <v>0</v>
      </c>
      <c r="K175" s="149">
        <v>0</v>
      </c>
      <c r="L175" s="149">
        <v>0</v>
      </c>
      <c r="M175" s="149">
        <v>0</v>
      </c>
      <c r="N175" s="149">
        <v>0</v>
      </c>
      <c r="O175" s="149">
        <v>0</v>
      </c>
      <c r="P175" s="149">
        <v>0</v>
      </c>
      <c r="Q175" s="149">
        <v>0</v>
      </c>
      <c r="R175" s="149"/>
      <c r="S175" s="149">
        <v>0</v>
      </c>
      <c r="T175" s="149">
        <v>0</v>
      </c>
      <c r="U175" s="149">
        <v>0</v>
      </c>
      <c r="V175" s="149">
        <v>0</v>
      </c>
      <c r="W175" s="149">
        <v>0</v>
      </c>
      <c r="X175" s="149">
        <v>0</v>
      </c>
      <c r="Y175" s="149">
        <v>0</v>
      </c>
      <c r="Z175" s="149">
        <v>0</v>
      </c>
      <c r="AA175" s="149">
        <v>0</v>
      </c>
      <c r="AB175" s="149">
        <v>0</v>
      </c>
      <c r="AC175" s="149">
        <v>0</v>
      </c>
      <c r="AD175" s="149">
        <v>0</v>
      </c>
      <c r="AE175" s="149">
        <v>0</v>
      </c>
      <c r="AF175" s="149">
        <v>0</v>
      </c>
      <c r="AG175" s="149">
        <v>0</v>
      </c>
      <c r="AH175" s="143"/>
      <c r="AI175" s="149">
        <f t="shared" si="137"/>
        <v>0</v>
      </c>
      <c r="AJ175" s="149">
        <f t="shared" si="138"/>
        <v>0</v>
      </c>
    </row>
    <row r="176" spans="1:36" ht="6" customHeight="1">
      <c r="A176" s="164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</row>
    <row r="177" spans="1:36" ht="24" thickBot="1">
      <c r="A177" s="159" t="s">
        <v>82</v>
      </c>
      <c r="B177" s="160"/>
      <c r="C177" s="160">
        <f t="shared" ref="C177:Q177" si="139">+C168-C170</f>
        <v>13716059.946993392</v>
      </c>
      <c r="D177" s="160">
        <f t="shared" si="139"/>
        <v>7519045.8710251562</v>
      </c>
      <c r="E177" s="160">
        <f t="shared" si="139"/>
        <v>8431069.7979095858</v>
      </c>
      <c r="F177" s="160">
        <f t="shared" si="139"/>
        <v>299263.80258556997</v>
      </c>
      <c r="G177" s="160">
        <f t="shared" si="139"/>
        <v>0</v>
      </c>
      <c r="H177" s="160">
        <f t="shared" si="139"/>
        <v>4096055.0676628547</v>
      </c>
      <c r="I177" s="160">
        <f t="shared" si="139"/>
        <v>401287.13079105597</v>
      </c>
      <c r="J177" s="160">
        <f t="shared" si="139"/>
        <v>0</v>
      </c>
      <c r="K177" s="160">
        <f t="shared" si="139"/>
        <v>7357503.3397528911</v>
      </c>
      <c r="L177" s="160">
        <f t="shared" si="139"/>
        <v>6470102.7560455427</v>
      </c>
      <c r="M177" s="160">
        <f t="shared" si="139"/>
        <v>895325.65640450001</v>
      </c>
      <c r="N177" s="160">
        <f t="shared" si="139"/>
        <v>6048789.7550049303</v>
      </c>
      <c r="O177" s="160">
        <f t="shared" si="139"/>
        <v>-164432.44709981012</v>
      </c>
      <c r="P177" s="160">
        <f t="shared" si="139"/>
        <v>1443308.2994411285</v>
      </c>
      <c r="Q177" s="160">
        <f t="shared" si="139"/>
        <v>1894291.0386450305</v>
      </c>
      <c r="R177" s="160"/>
      <c r="S177" s="160">
        <f t="shared" ref="S177:AG177" si="140">+S168-S170</f>
        <v>75728292.427497461</v>
      </c>
      <c r="T177" s="160">
        <f t="shared" si="140"/>
        <v>41399230.530655563</v>
      </c>
      <c r="U177" s="160">
        <f t="shared" si="140"/>
        <v>47892684.648375332</v>
      </c>
      <c r="V177" s="160">
        <f t="shared" si="140"/>
        <v>1507345.4739424642</v>
      </c>
      <c r="W177" s="160">
        <f t="shared" si="140"/>
        <v>0</v>
      </c>
      <c r="X177" s="160">
        <f t="shared" si="140"/>
        <v>23150199.022384241</v>
      </c>
      <c r="Y177" s="160">
        <f t="shared" si="140"/>
        <v>2564531.4639811092</v>
      </c>
      <c r="Z177" s="160">
        <f t="shared" si="140"/>
        <v>0</v>
      </c>
      <c r="AA177" s="160">
        <f t="shared" si="140"/>
        <v>40631763.325016506</v>
      </c>
      <c r="AB177" s="160">
        <f t="shared" si="140"/>
        <v>39785881.370348603</v>
      </c>
      <c r="AC177" s="160">
        <f t="shared" si="140"/>
        <v>6127332.9307224993</v>
      </c>
      <c r="AD177" s="160">
        <f t="shared" si="140"/>
        <v>31602922.134696394</v>
      </c>
      <c r="AE177" s="160">
        <f t="shared" si="140"/>
        <v>-904419.39662637888</v>
      </c>
      <c r="AF177" s="160">
        <f t="shared" si="140"/>
        <v>8159002.5688543562</v>
      </c>
      <c r="AG177" s="160">
        <f t="shared" si="140"/>
        <v>11391918.04342505</v>
      </c>
      <c r="AH177" s="143"/>
      <c r="AI177" s="160">
        <f>+AI168-AI170</f>
        <v>58407670.015161857</v>
      </c>
      <c r="AJ177" s="160">
        <f>+AJ168-AJ170</f>
        <v>329036684.54327321</v>
      </c>
    </row>
  </sheetData>
  <mergeCells count="35">
    <mergeCell ref="S2:AG2"/>
    <mergeCell ref="C2:Q2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R5:R6"/>
    <mergeCell ref="S5:S6"/>
    <mergeCell ref="Z5:Z6"/>
    <mergeCell ref="AG5:AG6"/>
    <mergeCell ref="AH5:AH6"/>
    <mergeCell ref="AA5:AA6"/>
    <mergeCell ref="AF5:AF6"/>
    <mergeCell ref="AB5:AB6"/>
    <mergeCell ref="AC5:AC6"/>
    <mergeCell ref="AD5:AD6"/>
    <mergeCell ref="AE5:AE6"/>
    <mergeCell ref="N5:N6"/>
    <mergeCell ref="O5:O6"/>
    <mergeCell ref="P5:P6"/>
    <mergeCell ref="Q5:Q6"/>
    <mergeCell ref="Y5:Y6"/>
    <mergeCell ref="T5:T6"/>
    <mergeCell ref="U5:U6"/>
    <mergeCell ref="V5:V6"/>
    <mergeCell ref="W5:W6"/>
    <mergeCell ref="X5:X6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1DAB-245A-504D-B470-4FA6B9B93E32}">
  <sheetPr>
    <tabColor theme="3"/>
  </sheetPr>
  <dimension ref="A1:AM177"/>
  <sheetViews>
    <sheetView zoomScale="40" zoomScaleNormal="4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J172" activeCellId="7" sqref="AJ12:AJ19 AJ36 AJ37:AJ44 AJ61:AJ69 AJ138:AJ150 AJ162:AJ163 AJ165:AJ166 AJ172:AJ175"/>
    </sheetView>
  </sheetViews>
  <sheetFormatPr baseColWidth="10" defaultColWidth="10.7109375" defaultRowHeight="31"/>
  <cols>
    <col min="1" max="1" width="84.7109375" style="169" bestFit="1" customWidth="1"/>
    <col min="2" max="2" width="29.7109375" style="169" customWidth="1"/>
    <col min="3" max="3" width="27.140625" style="169" bestFit="1" customWidth="1"/>
    <col min="4" max="4" width="25.140625" style="169" bestFit="1" customWidth="1"/>
    <col min="5" max="5" width="24.85546875" style="169" bestFit="1" customWidth="1"/>
    <col min="6" max="6" width="21.140625" style="169" bestFit="1" customWidth="1"/>
    <col min="7" max="7" width="10.85546875" style="169" bestFit="1" customWidth="1"/>
    <col min="8" max="8" width="25.140625" style="169" bestFit="1" customWidth="1"/>
    <col min="9" max="9" width="21.140625" style="169" bestFit="1" customWidth="1"/>
    <col min="10" max="10" width="22.28515625" style="169" bestFit="1" customWidth="1"/>
    <col min="11" max="11" width="26.85546875" style="169" bestFit="1" customWidth="1"/>
    <col min="12" max="12" width="24.85546875" style="169" bestFit="1" customWidth="1"/>
    <col min="13" max="13" width="26" style="169" bestFit="1" customWidth="1"/>
    <col min="14" max="15" width="24.85546875" style="169" bestFit="1" customWidth="1"/>
    <col min="16" max="16" width="25.140625" style="169" bestFit="1" customWidth="1"/>
    <col min="17" max="17" width="24.85546875" style="169" bestFit="1" customWidth="1"/>
    <col min="18" max="18" width="1.7109375" style="169" customWidth="1"/>
    <col min="19" max="19" width="27.140625" style="169" bestFit="1" customWidth="1"/>
    <col min="20" max="21" width="27.28515625" style="169" bestFit="1" customWidth="1"/>
    <col min="22" max="22" width="24.85546875" style="169" bestFit="1" customWidth="1"/>
    <col min="23" max="23" width="26.28515625" style="169" customWidth="1"/>
    <col min="24" max="24" width="26.85546875" style="169" bestFit="1" customWidth="1"/>
    <col min="25" max="25" width="24.85546875" style="169" bestFit="1" customWidth="1"/>
    <col min="26" max="26" width="20.85546875" style="169" bestFit="1" customWidth="1"/>
    <col min="27" max="28" width="27.28515625" style="169" bestFit="1" customWidth="1"/>
    <col min="29" max="29" width="26.28515625" style="169" bestFit="1" customWidth="1"/>
    <col min="30" max="30" width="26.85546875" style="169" bestFit="1" customWidth="1"/>
    <col min="31" max="31" width="22.28515625" style="169" bestFit="1" customWidth="1"/>
    <col min="32" max="33" width="24.5703125" style="169" bestFit="1" customWidth="1"/>
    <col min="34" max="34" width="1.7109375" style="169" customWidth="1"/>
    <col min="35" max="36" width="30" style="169" bestFit="1" customWidth="1"/>
    <col min="37" max="37" width="16.140625" style="169" customWidth="1"/>
    <col min="38" max="39" width="31.7109375" style="169" bestFit="1" customWidth="1"/>
    <col min="40" max="42" width="16.140625" style="169" customWidth="1"/>
    <col min="43" max="16384" width="10.7109375" style="169"/>
  </cols>
  <sheetData>
    <row r="1" spans="1:36"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</row>
    <row r="2" spans="1:36">
      <c r="C2" s="387" t="s">
        <v>0</v>
      </c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S2" s="386" t="s">
        <v>1</v>
      </c>
      <c r="T2" s="386"/>
      <c r="U2" s="386"/>
      <c r="V2" s="386"/>
      <c r="W2" s="386"/>
      <c r="X2" s="386"/>
      <c r="Y2" s="386"/>
      <c r="Z2" s="386"/>
      <c r="AA2" s="386"/>
      <c r="AB2" s="386"/>
      <c r="AC2" s="386"/>
      <c r="AD2" s="386"/>
      <c r="AE2" s="386"/>
      <c r="AF2" s="386"/>
      <c r="AG2" s="386"/>
      <c r="AH2" s="258"/>
      <c r="AI2" s="258"/>
      <c r="AJ2" s="258"/>
    </row>
    <row r="3" spans="1:36"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</row>
    <row r="4" spans="1:36" ht="6" customHeight="1"/>
    <row r="5" spans="1:36" s="173" customFormat="1" ht="32">
      <c r="A5" s="172" t="s">
        <v>2</v>
      </c>
      <c r="B5" s="384"/>
      <c r="C5" s="384" t="s">
        <v>3</v>
      </c>
      <c r="D5" s="384" t="s">
        <v>4</v>
      </c>
      <c r="E5" s="384" t="s">
        <v>5</v>
      </c>
      <c r="F5" s="384" t="s">
        <v>6</v>
      </c>
      <c r="G5" s="384" t="s">
        <v>7</v>
      </c>
      <c r="H5" s="384" t="s">
        <v>8</v>
      </c>
      <c r="I5" s="384" t="s">
        <v>9</v>
      </c>
      <c r="J5" s="384" t="s">
        <v>10</v>
      </c>
      <c r="K5" s="384" t="s">
        <v>11</v>
      </c>
      <c r="L5" s="384" t="s">
        <v>12</v>
      </c>
      <c r="M5" s="384" t="s">
        <v>13</v>
      </c>
      <c r="N5" s="384" t="s">
        <v>14</v>
      </c>
      <c r="O5" s="384" t="s">
        <v>15</v>
      </c>
      <c r="P5" s="384" t="s">
        <v>16</v>
      </c>
      <c r="Q5" s="384" t="s">
        <v>17</v>
      </c>
      <c r="R5" s="384"/>
      <c r="S5" s="384" t="s">
        <v>3</v>
      </c>
      <c r="T5" s="384" t="s">
        <v>4</v>
      </c>
      <c r="U5" s="384" t="s">
        <v>5</v>
      </c>
      <c r="V5" s="384" t="s">
        <v>6</v>
      </c>
      <c r="W5" s="384" t="s">
        <v>7</v>
      </c>
      <c r="X5" s="384" t="s">
        <v>8</v>
      </c>
      <c r="Y5" s="384" t="s">
        <v>9</v>
      </c>
      <c r="Z5" s="384" t="s">
        <v>10</v>
      </c>
      <c r="AA5" s="384" t="s">
        <v>11</v>
      </c>
      <c r="AB5" s="384" t="s">
        <v>12</v>
      </c>
      <c r="AC5" s="384" t="s">
        <v>13</v>
      </c>
      <c r="AD5" s="384" t="s">
        <v>14</v>
      </c>
      <c r="AE5" s="384" t="s">
        <v>15</v>
      </c>
      <c r="AF5" s="384" t="s">
        <v>16</v>
      </c>
      <c r="AG5" s="384" t="s">
        <v>17</v>
      </c>
      <c r="AH5" s="385"/>
      <c r="AI5" s="255" t="s">
        <v>18</v>
      </c>
      <c r="AJ5" s="255" t="s">
        <v>18</v>
      </c>
    </row>
    <row r="6" spans="1:36" s="173" customFormat="1" ht="32">
      <c r="A6" s="172" t="s">
        <v>19</v>
      </c>
      <c r="B6" s="384"/>
      <c r="C6" s="384"/>
      <c r="D6" s="384"/>
      <c r="E6" s="384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  <c r="AA6" s="384"/>
      <c r="AB6" s="384"/>
      <c r="AC6" s="384"/>
      <c r="AD6" s="384"/>
      <c r="AE6" s="384"/>
      <c r="AF6" s="384"/>
      <c r="AG6" s="384"/>
      <c r="AH6" s="385"/>
      <c r="AI6" s="255" t="s">
        <v>0</v>
      </c>
      <c r="AJ6" s="255" t="s">
        <v>1</v>
      </c>
    </row>
    <row r="7" spans="1:36" ht="6" customHeight="1"/>
    <row r="8" spans="1:36">
      <c r="A8" s="174" t="s">
        <v>20</v>
      </c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</row>
    <row r="9" spans="1:36" ht="6" customHeight="1">
      <c r="A9" s="175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</row>
    <row r="10" spans="1:36">
      <c r="A10" s="176" t="s">
        <v>21</v>
      </c>
      <c r="B10" s="173"/>
      <c r="C10" s="177">
        <f t="shared" ref="C10:Q10" si="0">+SUM(C11:C19)</f>
        <v>15568234.600000003</v>
      </c>
      <c r="D10" s="177">
        <f t="shared" si="0"/>
        <v>9232008.3900000006</v>
      </c>
      <c r="E10" s="177">
        <f t="shared" si="0"/>
        <v>11497739.880000001</v>
      </c>
      <c r="F10" s="177">
        <f t="shared" si="0"/>
        <v>620657.55999999994</v>
      </c>
      <c r="G10" s="177">
        <f t="shared" si="0"/>
        <v>0</v>
      </c>
      <c r="H10" s="177">
        <f t="shared" si="0"/>
        <v>5217715.37</v>
      </c>
      <c r="I10" s="177">
        <f t="shared" si="0"/>
        <v>1041623.8999999999</v>
      </c>
      <c r="J10" s="177">
        <f t="shared" si="0"/>
        <v>0</v>
      </c>
      <c r="K10" s="177">
        <f t="shared" si="0"/>
        <v>12277530.969999999</v>
      </c>
      <c r="L10" s="177">
        <f t="shared" si="0"/>
        <v>8711518.2000000011</v>
      </c>
      <c r="M10" s="177">
        <f t="shared" si="0"/>
        <v>231234.29000000004</v>
      </c>
      <c r="N10" s="177">
        <f t="shared" si="0"/>
        <v>6513199.7400000002</v>
      </c>
      <c r="O10" s="177">
        <f t="shared" si="0"/>
        <v>75450</v>
      </c>
      <c r="P10" s="177">
        <f t="shared" si="0"/>
        <v>2291621.08</v>
      </c>
      <c r="Q10" s="177">
        <f t="shared" si="0"/>
        <v>2204930.65</v>
      </c>
      <c r="R10" s="173"/>
      <c r="S10" s="177">
        <f t="shared" ref="S10:AG10" si="1">+SUM(S11:S19)</f>
        <v>88848493.559999987</v>
      </c>
      <c r="T10" s="177">
        <f t="shared" si="1"/>
        <v>51757584.400000006</v>
      </c>
      <c r="U10" s="177">
        <f t="shared" si="1"/>
        <v>59889617.100000009</v>
      </c>
      <c r="V10" s="177">
        <f t="shared" si="1"/>
        <v>3718216.22</v>
      </c>
      <c r="W10" s="177">
        <f t="shared" si="1"/>
        <v>0</v>
      </c>
      <c r="X10" s="177">
        <f t="shared" si="1"/>
        <v>32212173.109999999</v>
      </c>
      <c r="Y10" s="177">
        <f t="shared" si="1"/>
        <v>5764997.0199999996</v>
      </c>
      <c r="Z10" s="177">
        <f t="shared" si="1"/>
        <v>0</v>
      </c>
      <c r="AA10" s="177">
        <f t="shared" si="1"/>
        <v>73796945.849999994</v>
      </c>
      <c r="AB10" s="177">
        <f>+SUM(AB11:AB19)</f>
        <v>51056565.07</v>
      </c>
      <c r="AC10" s="177">
        <f>+SUM(AC11:AC19)</f>
        <v>1523127.1300000004</v>
      </c>
      <c r="AD10" s="177">
        <f t="shared" si="1"/>
        <v>36110090.57</v>
      </c>
      <c r="AE10" s="177">
        <f>+SUM(AE11:AE19)</f>
        <v>511515</v>
      </c>
      <c r="AF10" s="177">
        <f t="shared" si="1"/>
        <v>15160606.400000002</v>
      </c>
      <c r="AG10" s="177">
        <f t="shared" si="1"/>
        <v>13896058.079999998</v>
      </c>
      <c r="AH10" s="173"/>
      <c r="AI10" s="177">
        <f>+SUM(AI11:AI19)</f>
        <v>75483464.629999995</v>
      </c>
      <c r="AJ10" s="177">
        <f>+SUM(AJ11:AJ19)</f>
        <v>434245989.50999999</v>
      </c>
    </row>
    <row r="11" spans="1:36">
      <c r="A11" s="178" t="s">
        <v>22</v>
      </c>
      <c r="B11" s="179"/>
      <c r="C11" s="180">
        <v>9725317.0800000019</v>
      </c>
      <c r="D11" s="180">
        <v>5911252.8500000006</v>
      </c>
      <c r="E11" s="180">
        <v>7855681.9100000011</v>
      </c>
      <c r="F11" s="180">
        <v>521439.74</v>
      </c>
      <c r="G11" s="180">
        <v>0</v>
      </c>
      <c r="H11" s="180">
        <v>4090217.0300000003</v>
      </c>
      <c r="I11" s="180">
        <v>831282.44</v>
      </c>
      <c r="J11" s="180">
        <v>0</v>
      </c>
      <c r="K11" s="180">
        <v>6387130.3500000006</v>
      </c>
      <c r="L11" s="180">
        <v>7288212.9400000004</v>
      </c>
      <c r="M11" s="180">
        <v>160883.06000000003</v>
      </c>
      <c r="N11" s="180">
        <v>4340171.7</v>
      </c>
      <c r="O11" s="180">
        <v>0</v>
      </c>
      <c r="P11" s="180">
        <v>1821883.2300000002</v>
      </c>
      <c r="Q11" s="180">
        <v>1587811.46</v>
      </c>
      <c r="R11" s="181"/>
      <c r="S11" s="180">
        <v>58153920.739999995</v>
      </c>
      <c r="T11" s="180">
        <v>35786889.259999998</v>
      </c>
      <c r="U11" s="180">
        <v>45371649.090000004</v>
      </c>
      <c r="V11" s="180">
        <v>3142151.24</v>
      </c>
      <c r="W11" s="180">
        <v>0</v>
      </c>
      <c r="X11" s="180">
        <v>25258114.300000004</v>
      </c>
      <c r="Y11" s="180">
        <v>4971937.6099999994</v>
      </c>
      <c r="Z11" s="180">
        <v>0</v>
      </c>
      <c r="AA11" s="180">
        <v>38646158.980000004</v>
      </c>
      <c r="AB11" s="180">
        <v>42138125.350000001</v>
      </c>
      <c r="AC11" s="180">
        <v>1238248.0500000003</v>
      </c>
      <c r="AD11" s="180">
        <v>24335917.41</v>
      </c>
      <c r="AE11" s="180">
        <v>0</v>
      </c>
      <c r="AF11" s="180">
        <v>11093882.180000002</v>
      </c>
      <c r="AG11" s="180">
        <v>9574587.6799999997</v>
      </c>
      <c r="AH11" s="173"/>
      <c r="AI11" s="180">
        <f>+SUM(C11:Q11)</f>
        <v>50521283.790000007</v>
      </c>
      <c r="AJ11" s="180">
        <f>+SUM(S11:AG11)</f>
        <v>299711581.89000005</v>
      </c>
    </row>
    <row r="12" spans="1:36">
      <c r="A12" s="178" t="s">
        <v>23</v>
      </c>
      <c r="B12" s="179"/>
      <c r="C12" s="180">
        <v>1497090.5599999998</v>
      </c>
      <c r="D12" s="180">
        <v>785783.61</v>
      </c>
      <c r="E12" s="180">
        <v>225941.85</v>
      </c>
      <c r="F12" s="180">
        <v>34541.33</v>
      </c>
      <c r="G12" s="180">
        <v>0</v>
      </c>
      <c r="H12" s="180">
        <v>68483.09</v>
      </c>
      <c r="I12" s="180">
        <v>112136.49</v>
      </c>
      <c r="J12" s="180">
        <v>0</v>
      </c>
      <c r="K12" s="180">
        <v>2864184.99</v>
      </c>
      <c r="L12" s="180">
        <v>374917.34</v>
      </c>
      <c r="M12" s="180">
        <v>54262.92</v>
      </c>
      <c r="N12" s="180">
        <v>737392.9</v>
      </c>
      <c r="O12" s="180">
        <v>0</v>
      </c>
      <c r="P12" s="180">
        <v>57152.450000000004</v>
      </c>
      <c r="Q12" s="180">
        <v>359244.28</v>
      </c>
      <c r="R12" s="181"/>
      <c r="S12" s="180">
        <v>5990094.0599999996</v>
      </c>
      <c r="T12" s="180">
        <v>1987270.4599999997</v>
      </c>
      <c r="U12" s="180">
        <v>1426671.59</v>
      </c>
      <c r="V12" s="180">
        <v>191960.92000000004</v>
      </c>
      <c r="W12" s="180">
        <v>0</v>
      </c>
      <c r="X12" s="180">
        <v>587355.82999999996</v>
      </c>
      <c r="Y12" s="180">
        <v>208587.44</v>
      </c>
      <c r="Z12" s="180">
        <v>0</v>
      </c>
      <c r="AA12" s="180">
        <v>17908372.509999998</v>
      </c>
      <c r="AB12" s="180">
        <v>2649869.84</v>
      </c>
      <c r="AC12" s="180">
        <v>188999.53000000003</v>
      </c>
      <c r="AD12" s="180">
        <v>2626132.6800000002</v>
      </c>
      <c r="AE12" s="180">
        <v>0</v>
      </c>
      <c r="AF12" s="180">
        <v>344350.87000000005</v>
      </c>
      <c r="AG12" s="180">
        <v>2696910.54</v>
      </c>
      <c r="AH12" s="173"/>
      <c r="AI12" s="180">
        <f t="shared" ref="AI12:AI19" si="2">+SUM(C12:Q12)</f>
        <v>7171131.8100000005</v>
      </c>
      <c r="AJ12" s="180">
        <f t="shared" ref="AJ12:AJ19" si="3">+SUM(S12:AG12)</f>
        <v>36806576.269999996</v>
      </c>
    </row>
    <row r="13" spans="1:36">
      <c r="A13" s="178" t="s">
        <v>24</v>
      </c>
      <c r="B13" s="179"/>
      <c r="C13" s="180">
        <v>1246904.01</v>
      </c>
      <c r="D13" s="180">
        <v>824215.17999999993</v>
      </c>
      <c r="E13" s="180">
        <v>1033159.6800000001</v>
      </c>
      <c r="F13" s="180">
        <v>62313.99</v>
      </c>
      <c r="G13" s="180">
        <v>0</v>
      </c>
      <c r="H13" s="180">
        <v>575845.34000000008</v>
      </c>
      <c r="I13" s="180">
        <v>98204.97</v>
      </c>
      <c r="J13" s="180">
        <v>0</v>
      </c>
      <c r="K13" s="180">
        <v>1114697.03</v>
      </c>
      <c r="L13" s="180">
        <v>930648.92</v>
      </c>
      <c r="M13" s="180">
        <v>16088.31</v>
      </c>
      <c r="N13" s="180">
        <v>604328.36</v>
      </c>
      <c r="O13" s="180">
        <v>0</v>
      </c>
      <c r="P13" s="180">
        <v>280690.05</v>
      </c>
      <c r="Q13" s="180">
        <v>257874.91000000003</v>
      </c>
      <c r="R13" s="181"/>
      <c r="S13" s="180">
        <v>7414026.9399999995</v>
      </c>
      <c r="T13" s="180">
        <v>5028347</v>
      </c>
      <c r="U13" s="180">
        <v>6121172.8599999994</v>
      </c>
      <c r="V13" s="180">
        <v>369929.06</v>
      </c>
      <c r="W13" s="180">
        <v>0</v>
      </c>
      <c r="X13" s="180">
        <v>3401540.3</v>
      </c>
      <c r="Y13" s="180">
        <v>584471.97000000009</v>
      </c>
      <c r="Z13" s="180">
        <v>0</v>
      </c>
      <c r="AA13" s="180">
        <v>6884582.3900000006</v>
      </c>
      <c r="AB13" s="180">
        <v>5553240.7799999993</v>
      </c>
      <c r="AC13" s="180">
        <v>95879.549999999988</v>
      </c>
      <c r="AD13" s="180">
        <v>3423240.76</v>
      </c>
      <c r="AE13" s="180">
        <v>0</v>
      </c>
      <c r="AF13" s="180">
        <v>1543730.72</v>
      </c>
      <c r="AG13" s="180">
        <v>1624559.8599999999</v>
      </c>
      <c r="AH13" s="173"/>
      <c r="AI13" s="180">
        <f t="shared" si="2"/>
        <v>7044970.75</v>
      </c>
      <c r="AJ13" s="180">
        <f t="shared" si="3"/>
        <v>42044722.18999999</v>
      </c>
    </row>
    <row r="14" spans="1:36">
      <c r="A14" s="178" t="s">
        <v>25</v>
      </c>
      <c r="B14" s="179"/>
      <c r="C14" s="180">
        <v>23218.53</v>
      </c>
      <c r="D14" s="180">
        <v>0</v>
      </c>
      <c r="E14" s="180">
        <v>13378.17</v>
      </c>
      <c r="F14" s="180">
        <v>2362.5</v>
      </c>
      <c r="G14" s="180">
        <v>0</v>
      </c>
      <c r="H14" s="180">
        <v>2793.65</v>
      </c>
      <c r="I14" s="180">
        <v>0</v>
      </c>
      <c r="J14" s="180">
        <v>0</v>
      </c>
      <c r="K14" s="180">
        <v>0</v>
      </c>
      <c r="L14" s="180">
        <v>0</v>
      </c>
      <c r="M14" s="180">
        <v>0</v>
      </c>
      <c r="N14" s="180">
        <v>0</v>
      </c>
      <c r="O14" s="180">
        <v>0</v>
      </c>
      <c r="P14" s="180">
        <v>504.04</v>
      </c>
      <c r="Q14" s="180">
        <v>0</v>
      </c>
      <c r="R14" s="181"/>
      <c r="S14" s="180">
        <v>164131.64000000001</v>
      </c>
      <c r="T14" s="180">
        <v>0</v>
      </c>
      <c r="U14" s="180">
        <v>85484.65</v>
      </c>
      <c r="V14" s="180">
        <v>14175</v>
      </c>
      <c r="W14" s="180">
        <v>0</v>
      </c>
      <c r="X14" s="180">
        <v>16761.900000000001</v>
      </c>
      <c r="Y14" s="180">
        <v>0</v>
      </c>
      <c r="Z14" s="180">
        <v>0</v>
      </c>
      <c r="AA14" s="180">
        <v>0</v>
      </c>
      <c r="AB14" s="180">
        <v>0</v>
      </c>
      <c r="AC14" s="180">
        <v>0</v>
      </c>
      <c r="AD14" s="180">
        <v>0</v>
      </c>
      <c r="AE14" s="180">
        <v>0</v>
      </c>
      <c r="AF14" s="180">
        <v>3024.2400000000002</v>
      </c>
      <c r="AG14" s="180">
        <v>0</v>
      </c>
      <c r="AH14" s="173"/>
      <c r="AI14" s="180">
        <f t="shared" si="2"/>
        <v>42256.89</v>
      </c>
      <c r="AJ14" s="180">
        <f t="shared" si="3"/>
        <v>283577.43000000005</v>
      </c>
    </row>
    <row r="15" spans="1:36">
      <c r="A15" s="178" t="s">
        <v>26</v>
      </c>
      <c r="B15" s="179"/>
      <c r="C15" s="180">
        <v>3026483.29</v>
      </c>
      <c r="D15" s="180">
        <v>1705706.46</v>
      </c>
      <c r="E15" s="180">
        <v>992616.66</v>
      </c>
      <c r="F15" s="180">
        <v>0</v>
      </c>
      <c r="G15" s="180">
        <v>0</v>
      </c>
      <c r="H15" s="180">
        <v>466585.35</v>
      </c>
      <c r="I15" s="180">
        <v>0</v>
      </c>
      <c r="J15" s="180">
        <v>0</v>
      </c>
      <c r="K15" s="180">
        <v>1656562.94</v>
      </c>
      <c r="L15" s="180">
        <v>117739</v>
      </c>
      <c r="M15" s="180">
        <v>0</v>
      </c>
      <c r="N15" s="180">
        <v>762183.6</v>
      </c>
      <c r="O15" s="180">
        <v>0</v>
      </c>
      <c r="P15" s="180">
        <v>0</v>
      </c>
      <c r="Q15" s="180">
        <v>0</v>
      </c>
      <c r="R15" s="181"/>
      <c r="S15" s="180">
        <v>16789223.989999998</v>
      </c>
      <c r="T15" s="180">
        <v>8930380.120000001</v>
      </c>
      <c r="U15" s="180">
        <v>5485503.8700000001</v>
      </c>
      <c r="V15" s="180">
        <v>0</v>
      </c>
      <c r="W15" s="180">
        <v>0</v>
      </c>
      <c r="X15" s="180">
        <v>2788016.36</v>
      </c>
      <c r="Y15" s="180">
        <v>0</v>
      </c>
      <c r="Z15" s="180">
        <v>0</v>
      </c>
      <c r="AA15" s="180">
        <v>8864477.5299999993</v>
      </c>
      <c r="AB15" s="180">
        <v>715329.1</v>
      </c>
      <c r="AC15" s="180">
        <v>0</v>
      </c>
      <c r="AD15" s="180">
        <v>4330746.0999999996</v>
      </c>
      <c r="AE15" s="180">
        <v>0</v>
      </c>
      <c r="AF15" s="180">
        <v>0</v>
      </c>
      <c r="AG15" s="180">
        <v>0</v>
      </c>
      <c r="AH15" s="173"/>
      <c r="AI15" s="180">
        <f t="shared" si="2"/>
        <v>8727877.2999999989</v>
      </c>
      <c r="AJ15" s="180">
        <f t="shared" si="3"/>
        <v>47903677.070000008</v>
      </c>
    </row>
    <row r="16" spans="1:36">
      <c r="A16" s="178" t="s">
        <v>27</v>
      </c>
      <c r="B16" s="179"/>
      <c r="C16" s="180">
        <v>0</v>
      </c>
      <c r="D16" s="180">
        <v>0</v>
      </c>
      <c r="E16" s="180">
        <v>0</v>
      </c>
      <c r="F16" s="180">
        <v>0</v>
      </c>
      <c r="G16" s="180">
        <v>0</v>
      </c>
      <c r="H16" s="180">
        <v>0</v>
      </c>
      <c r="I16" s="180">
        <v>0</v>
      </c>
      <c r="J16" s="180">
        <v>0</v>
      </c>
      <c r="K16" s="180">
        <v>0</v>
      </c>
      <c r="L16" s="180">
        <v>0</v>
      </c>
      <c r="M16" s="180">
        <v>0</v>
      </c>
      <c r="N16" s="180">
        <v>66382.47</v>
      </c>
      <c r="O16" s="180">
        <v>75450</v>
      </c>
      <c r="P16" s="180">
        <v>117880.13</v>
      </c>
      <c r="Q16" s="180">
        <v>0</v>
      </c>
      <c r="R16" s="181"/>
      <c r="S16" s="180">
        <v>0</v>
      </c>
      <c r="T16" s="180">
        <v>0</v>
      </c>
      <c r="U16" s="180">
        <v>0</v>
      </c>
      <c r="V16" s="180">
        <v>0</v>
      </c>
      <c r="W16" s="180">
        <v>0</v>
      </c>
      <c r="X16" s="180">
        <v>0</v>
      </c>
      <c r="Y16" s="180">
        <v>0</v>
      </c>
      <c r="Z16" s="180">
        <v>0</v>
      </c>
      <c r="AA16" s="180">
        <v>0</v>
      </c>
      <c r="AB16" s="180">
        <v>0</v>
      </c>
      <c r="AC16" s="180">
        <v>0</v>
      </c>
      <c r="AD16" s="180">
        <v>1294975.1899999997</v>
      </c>
      <c r="AE16" s="180">
        <v>511515</v>
      </c>
      <c r="AF16" s="180">
        <v>2159507.21</v>
      </c>
      <c r="AG16" s="180">
        <v>0</v>
      </c>
      <c r="AH16" s="173"/>
      <c r="AI16" s="180">
        <f t="shared" si="2"/>
        <v>259712.6</v>
      </c>
      <c r="AJ16" s="180">
        <f t="shared" si="3"/>
        <v>3965997.3999999994</v>
      </c>
    </row>
    <row r="17" spans="1:36">
      <c r="A17" s="178" t="s">
        <v>28</v>
      </c>
      <c r="B17" s="179"/>
      <c r="C17" s="180">
        <v>49221.13</v>
      </c>
      <c r="D17" s="180">
        <v>5050.29</v>
      </c>
      <c r="E17" s="180">
        <v>19386.77</v>
      </c>
      <c r="F17" s="180">
        <v>0</v>
      </c>
      <c r="G17" s="180">
        <v>0</v>
      </c>
      <c r="H17" s="180">
        <v>621.92999999999995</v>
      </c>
      <c r="I17" s="180">
        <v>0</v>
      </c>
      <c r="J17" s="180">
        <v>0</v>
      </c>
      <c r="K17" s="180">
        <v>173476.41</v>
      </c>
      <c r="L17" s="180">
        <v>0</v>
      </c>
      <c r="M17" s="180">
        <v>0</v>
      </c>
      <c r="N17" s="180">
        <v>2740.71</v>
      </c>
      <c r="O17" s="180">
        <v>0</v>
      </c>
      <c r="P17" s="180">
        <v>520</v>
      </c>
      <c r="Q17" s="180">
        <v>0</v>
      </c>
      <c r="R17" s="181"/>
      <c r="S17" s="180">
        <v>337096.19000000006</v>
      </c>
      <c r="T17" s="180">
        <v>24697.559999999998</v>
      </c>
      <c r="U17" s="180">
        <v>41560.199999999997</v>
      </c>
      <c r="V17" s="180">
        <v>0</v>
      </c>
      <c r="W17" s="180">
        <v>0</v>
      </c>
      <c r="X17" s="180">
        <v>1202.4499999999998</v>
      </c>
      <c r="Y17" s="180">
        <v>0</v>
      </c>
      <c r="Z17" s="180">
        <v>0</v>
      </c>
      <c r="AA17" s="180">
        <v>1025614.8400000001</v>
      </c>
      <c r="AB17" s="180">
        <v>0</v>
      </c>
      <c r="AC17" s="180">
        <v>0</v>
      </c>
      <c r="AD17" s="180">
        <v>8619.14</v>
      </c>
      <c r="AE17" s="180">
        <v>0</v>
      </c>
      <c r="AF17" s="180">
        <v>3120</v>
      </c>
      <c r="AG17" s="180">
        <v>0</v>
      </c>
      <c r="AH17" s="173"/>
      <c r="AI17" s="180">
        <f t="shared" si="2"/>
        <v>251017.24</v>
      </c>
      <c r="AJ17" s="180">
        <f t="shared" si="3"/>
        <v>1441910.3800000001</v>
      </c>
    </row>
    <row r="18" spans="1:36">
      <c r="A18" s="178" t="s">
        <v>29</v>
      </c>
      <c r="B18" s="179"/>
      <c r="C18" s="180">
        <v>0</v>
      </c>
      <c r="D18" s="180">
        <v>0</v>
      </c>
      <c r="E18" s="180">
        <v>1357574.84</v>
      </c>
      <c r="F18" s="180">
        <v>0</v>
      </c>
      <c r="G18" s="180">
        <v>0</v>
      </c>
      <c r="H18" s="180">
        <v>0</v>
      </c>
      <c r="I18" s="180">
        <v>0</v>
      </c>
      <c r="J18" s="180">
        <v>0</v>
      </c>
      <c r="K18" s="180">
        <v>0</v>
      </c>
      <c r="L18" s="180">
        <v>0</v>
      </c>
      <c r="M18" s="180">
        <v>0</v>
      </c>
      <c r="N18" s="180">
        <v>0</v>
      </c>
      <c r="O18" s="180">
        <v>0</v>
      </c>
      <c r="P18" s="180">
        <v>12991.18</v>
      </c>
      <c r="Q18" s="180">
        <v>0</v>
      </c>
      <c r="R18" s="181"/>
      <c r="S18" s="180">
        <v>0</v>
      </c>
      <c r="T18" s="180">
        <v>0</v>
      </c>
      <c r="U18" s="180">
        <v>1357574.84</v>
      </c>
      <c r="V18" s="180">
        <v>0</v>
      </c>
      <c r="W18" s="180">
        <v>0</v>
      </c>
      <c r="X18" s="180">
        <v>0</v>
      </c>
      <c r="Y18" s="180">
        <v>0</v>
      </c>
      <c r="Z18" s="180">
        <v>0</v>
      </c>
      <c r="AA18" s="180">
        <v>0</v>
      </c>
      <c r="AB18" s="180">
        <v>0</v>
      </c>
      <c r="AC18" s="180">
        <v>0</v>
      </c>
      <c r="AD18" s="180">
        <v>90459.29</v>
      </c>
      <c r="AE18" s="180">
        <v>0</v>
      </c>
      <c r="AF18" s="180">
        <v>12991.18</v>
      </c>
      <c r="AG18" s="180">
        <v>0</v>
      </c>
      <c r="AH18" s="173"/>
      <c r="AI18" s="180">
        <f t="shared" si="2"/>
        <v>1370566.02</v>
      </c>
      <c r="AJ18" s="180">
        <f t="shared" si="3"/>
        <v>1461025.31</v>
      </c>
    </row>
    <row r="19" spans="1:36">
      <c r="A19" s="182" t="s">
        <v>30</v>
      </c>
      <c r="B19" s="179"/>
      <c r="C19" s="180">
        <v>0</v>
      </c>
      <c r="D19" s="180">
        <v>0</v>
      </c>
      <c r="E19" s="180">
        <v>0</v>
      </c>
      <c r="F19" s="180">
        <v>0</v>
      </c>
      <c r="G19" s="180">
        <v>0</v>
      </c>
      <c r="H19" s="180">
        <v>13168.98</v>
      </c>
      <c r="I19" s="180">
        <v>0</v>
      </c>
      <c r="J19" s="180">
        <v>0</v>
      </c>
      <c r="K19" s="180">
        <v>81479.25</v>
      </c>
      <c r="L19" s="180">
        <v>0</v>
      </c>
      <c r="M19" s="180">
        <v>0</v>
      </c>
      <c r="N19" s="180">
        <v>0</v>
      </c>
      <c r="O19" s="180">
        <v>0</v>
      </c>
      <c r="P19" s="180">
        <v>0</v>
      </c>
      <c r="Q19" s="180">
        <v>0</v>
      </c>
      <c r="R19" s="181"/>
      <c r="S19" s="180">
        <v>0</v>
      </c>
      <c r="T19" s="180">
        <v>0</v>
      </c>
      <c r="U19" s="180">
        <v>0</v>
      </c>
      <c r="V19" s="180">
        <v>0</v>
      </c>
      <c r="W19" s="180">
        <v>0</v>
      </c>
      <c r="X19" s="180">
        <v>159181.97</v>
      </c>
      <c r="Y19" s="180">
        <v>0</v>
      </c>
      <c r="Z19" s="180">
        <v>0</v>
      </c>
      <c r="AA19" s="180">
        <v>467739.6</v>
      </c>
      <c r="AB19" s="180">
        <v>0</v>
      </c>
      <c r="AC19" s="180">
        <v>0</v>
      </c>
      <c r="AD19" s="180">
        <v>0</v>
      </c>
      <c r="AE19" s="180">
        <v>0</v>
      </c>
      <c r="AF19" s="180">
        <v>0</v>
      </c>
      <c r="AG19" s="180">
        <v>0</v>
      </c>
      <c r="AH19" s="173"/>
      <c r="AI19" s="180">
        <f t="shared" si="2"/>
        <v>94648.23</v>
      </c>
      <c r="AJ19" s="180">
        <f t="shared" si="3"/>
        <v>626921.56999999995</v>
      </c>
    </row>
    <row r="20" spans="1:36">
      <c r="A20" s="183" t="s">
        <v>31</v>
      </c>
      <c r="B20" s="173"/>
      <c r="C20" s="184">
        <f>+SUM(C21:C29)</f>
        <v>0</v>
      </c>
      <c r="D20" s="184">
        <f t="shared" ref="D20:Q20" si="4">+SUM(D21:D29)</f>
        <v>0</v>
      </c>
      <c r="E20" s="184">
        <f t="shared" si="4"/>
        <v>0</v>
      </c>
      <c r="F20" s="184">
        <f t="shared" si="4"/>
        <v>0</v>
      </c>
      <c r="G20" s="184">
        <f t="shared" si="4"/>
        <v>0</v>
      </c>
      <c r="H20" s="184">
        <f t="shared" si="4"/>
        <v>0</v>
      </c>
      <c r="I20" s="184">
        <f t="shared" si="4"/>
        <v>0</v>
      </c>
      <c r="J20" s="184">
        <f t="shared" si="4"/>
        <v>0</v>
      </c>
      <c r="K20" s="184">
        <f t="shared" si="4"/>
        <v>0</v>
      </c>
      <c r="L20" s="184">
        <f t="shared" si="4"/>
        <v>0</v>
      </c>
      <c r="M20" s="184">
        <f t="shared" si="4"/>
        <v>0</v>
      </c>
      <c r="N20" s="184">
        <f t="shared" si="4"/>
        <v>0</v>
      </c>
      <c r="O20" s="184">
        <f t="shared" si="4"/>
        <v>0</v>
      </c>
      <c r="P20" s="184">
        <f t="shared" si="4"/>
        <v>0</v>
      </c>
      <c r="Q20" s="184">
        <f t="shared" si="4"/>
        <v>0</v>
      </c>
      <c r="R20" s="173"/>
      <c r="S20" s="184">
        <f>+SUM(S21:S29)</f>
        <v>0</v>
      </c>
      <c r="T20" s="184">
        <f t="shared" ref="T20:AG20" si="5">+SUM(T21:T29)</f>
        <v>0</v>
      </c>
      <c r="U20" s="184">
        <f t="shared" si="5"/>
        <v>0</v>
      </c>
      <c r="V20" s="184">
        <f t="shared" si="5"/>
        <v>0</v>
      </c>
      <c r="W20" s="184">
        <f t="shared" si="5"/>
        <v>0</v>
      </c>
      <c r="X20" s="184">
        <f t="shared" si="5"/>
        <v>0</v>
      </c>
      <c r="Y20" s="184">
        <f t="shared" si="5"/>
        <v>0</v>
      </c>
      <c r="Z20" s="184">
        <f t="shared" si="5"/>
        <v>0</v>
      </c>
      <c r="AA20" s="184">
        <f t="shared" si="5"/>
        <v>0</v>
      </c>
      <c r="AB20" s="184">
        <f t="shared" si="5"/>
        <v>0</v>
      </c>
      <c r="AC20" s="184">
        <f t="shared" si="5"/>
        <v>0</v>
      </c>
      <c r="AD20" s="184">
        <f t="shared" si="5"/>
        <v>0</v>
      </c>
      <c r="AE20" s="184">
        <f t="shared" si="5"/>
        <v>0</v>
      </c>
      <c r="AF20" s="184">
        <f t="shared" si="5"/>
        <v>0</v>
      </c>
      <c r="AG20" s="184">
        <f t="shared" si="5"/>
        <v>0</v>
      </c>
      <c r="AH20" s="173"/>
      <c r="AI20" s="184">
        <f>+SUM(AI21:AI29)</f>
        <v>0</v>
      </c>
      <c r="AJ20" s="184">
        <f>+SUM(AJ21:AJ29)</f>
        <v>0</v>
      </c>
    </row>
    <row r="21" spans="1:36">
      <c r="A21" s="185" t="s">
        <v>32</v>
      </c>
      <c r="B21" s="179"/>
      <c r="C21" s="180">
        <v>0</v>
      </c>
      <c r="D21" s="180">
        <v>0</v>
      </c>
      <c r="E21" s="180">
        <v>0</v>
      </c>
      <c r="F21" s="180">
        <v>0</v>
      </c>
      <c r="G21" s="180">
        <v>0</v>
      </c>
      <c r="H21" s="180">
        <v>0</v>
      </c>
      <c r="I21" s="180">
        <v>0</v>
      </c>
      <c r="J21" s="180">
        <v>0</v>
      </c>
      <c r="K21" s="180">
        <v>0</v>
      </c>
      <c r="L21" s="180">
        <v>0</v>
      </c>
      <c r="M21" s="180">
        <v>0</v>
      </c>
      <c r="N21" s="180">
        <v>0</v>
      </c>
      <c r="O21" s="180">
        <v>0</v>
      </c>
      <c r="P21" s="180">
        <v>0</v>
      </c>
      <c r="Q21" s="180">
        <v>0</v>
      </c>
      <c r="R21" s="181"/>
      <c r="S21" s="180">
        <v>0</v>
      </c>
      <c r="T21" s="180">
        <v>0</v>
      </c>
      <c r="U21" s="180">
        <v>0</v>
      </c>
      <c r="V21" s="180">
        <v>0</v>
      </c>
      <c r="W21" s="180">
        <v>0</v>
      </c>
      <c r="X21" s="180">
        <v>0</v>
      </c>
      <c r="Y21" s="180">
        <v>0</v>
      </c>
      <c r="Z21" s="180">
        <v>0</v>
      </c>
      <c r="AA21" s="180">
        <v>0</v>
      </c>
      <c r="AB21" s="180">
        <v>0</v>
      </c>
      <c r="AC21" s="180">
        <v>0</v>
      </c>
      <c r="AD21" s="180">
        <v>0</v>
      </c>
      <c r="AE21" s="180">
        <v>0</v>
      </c>
      <c r="AF21" s="180">
        <v>0</v>
      </c>
      <c r="AG21" s="180">
        <v>0</v>
      </c>
      <c r="AH21" s="173"/>
      <c r="AI21" s="180">
        <f t="shared" ref="AI21:AJ29" si="6">+SUM(R21:AF21)</f>
        <v>0</v>
      </c>
      <c r="AJ21" s="180">
        <f t="shared" si="6"/>
        <v>0</v>
      </c>
    </row>
    <row r="22" spans="1:36">
      <c r="A22" s="185" t="s">
        <v>33</v>
      </c>
      <c r="B22" s="179"/>
      <c r="C22" s="180">
        <v>0</v>
      </c>
      <c r="D22" s="180">
        <v>0</v>
      </c>
      <c r="E22" s="180">
        <v>0</v>
      </c>
      <c r="F22" s="180">
        <v>0</v>
      </c>
      <c r="G22" s="180">
        <v>0</v>
      </c>
      <c r="H22" s="180">
        <v>0</v>
      </c>
      <c r="I22" s="180">
        <v>0</v>
      </c>
      <c r="J22" s="180">
        <v>0</v>
      </c>
      <c r="K22" s="180">
        <v>0</v>
      </c>
      <c r="L22" s="180">
        <v>0</v>
      </c>
      <c r="M22" s="180">
        <v>0</v>
      </c>
      <c r="N22" s="180">
        <v>0</v>
      </c>
      <c r="O22" s="180">
        <v>0</v>
      </c>
      <c r="P22" s="180">
        <v>0</v>
      </c>
      <c r="Q22" s="180">
        <v>0</v>
      </c>
      <c r="R22" s="181"/>
      <c r="S22" s="180">
        <v>0</v>
      </c>
      <c r="T22" s="180">
        <v>0</v>
      </c>
      <c r="U22" s="180">
        <v>0</v>
      </c>
      <c r="V22" s="180">
        <v>0</v>
      </c>
      <c r="W22" s="180">
        <v>0</v>
      </c>
      <c r="X22" s="180">
        <v>0</v>
      </c>
      <c r="Y22" s="180">
        <v>0</v>
      </c>
      <c r="Z22" s="180">
        <v>0</v>
      </c>
      <c r="AA22" s="180">
        <v>0</v>
      </c>
      <c r="AB22" s="180">
        <v>0</v>
      </c>
      <c r="AC22" s="180">
        <v>0</v>
      </c>
      <c r="AD22" s="180">
        <v>0</v>
      </c>
      <c r="AE22" s="180">
        <v>0</v>
      </c>
      <c r="AF22" s="180">
        <v>0</v>
      </c>
      <c r="AG22" s="180">
        <v>0</v>
      </c>
      <c r="AH22" s="173"/>
      <c r="AI22" s="180">
        <f t="shared" si="6"/>
        <v>0</v>
      </c>
      <c r="AJ22" s="180">
        <f t="shared" si="6"/>
        <v>0</v>
      </c>
    </row>
    <row r="23" spans="1:36">
      <c r="A23" s="185" t="s">
        <v>34</v>
      </c>
      <c r="B23" s="179"/>
      <c r="C23" s="180">
        <v>0</v>
      </c>
      <c r="D23" s="180">
        <v>0</v>
      </c>
      <c r="E23" s="180">
        <v>0</v>
      </c>
      <c r="F23" s="180">
        <v>0</v>
      </c>
      <c r="G23" s="180">
        <v>0</v>
      </c>
      <c r="H23" s="180">
        <v>0</v>
      </c>
      <c r="I23" s="180">
        <v>0</v>
      </c>
      <c r="J23" s="180">
        <v>0</v>
      </c>
      <c r="K23" s="180">
        <v>0</v>
      </c>
      <c r="L23" s="180">
        <v>0</v>
      </c>
      <c r="M23" s="180">
        <v>0</v>
      </c>
      <c r="N23" s="180">
        <v>0</v>
      </c>
      <c r="O23" s="180">
        <v>0</v>
      </c>
      <c r="P23" s="180">
        <v>0</v>
      </c>
      <c r="Q23" s="180">
        <v>0</v>
      </c>
      <c r="R23" s="181"/>
      <c r="S23" s="180">
        <v>0</v>
      </c>
      <c r="T23" s="180">
        <v>0</v>
      </c>
      <c r="U23" s="180">
        <v>0</v>
      </c>
      <c r="V23" s="180">
        <v>0</v>
      </c>
      <c r="W23" s="180">
        <v>0</v>
      </c>
      <c r="X23" s="180">
        <v>0</v>
      </c>
      <c r="Y23" s="180">
        <v>0</v>
      </c>
      <c r="Z23" s="180">
        <v>0</v>
      </c>
      <c r="AA23" s="180">
        <v>0</v>
      </c>
      <c r="AB23" s="180">
        <v>0</v>
      </c>
      <c r="AC23" s="180">
        <v>0</v>
      </c>
      <c r="AD23" s="180">
        <v>0</v>
      </c>
      <c r="AE23" s="180">
        <v>0</v>
      </c>
      <c r="AF23" s="180">
        <v>0</v>
      </c>
      <c r="AG23" s="180">
        <v>0</v>
      </c>
      <c r="AH23" s="173"/>
      <c r="AI23" s="180">
        <f t="shared" si="6"/>
        <v>0</v>
      </c>
      <c r="AJ23" s="180">
        <f t="shared" si="6"/>
        <v>0</v>
      </c>
    </row>
    <row r="24" spans="1:36">
      <c r="A24" s="185" t="s">
        <v>35</v>
      </c>
      <c r="B24" s="179"/>
      <c r="C24" s="180">
        <v>0</v>
      </c>
      <c r="D24" s="180">
        <v>0</v>
      </c>
      <c r="E24" s="180">
        <v>0</v>
      </c>
      <c r="F24" s="180">
        <v>0</v>
      </c>
      <c r="G24" s="180">
        <v>0</v>
      </c>
      <c r="H24" s="180">
        <v>0</v>
      </c>
      <c r="I24" s="180">
        <v>0</v>
      </c>
      <c r="J24" s="180">
        <v>0</v>
      </c>
      <c r="K24" s="180">
        <v>0</v>
      </c>
      <c r="L24" s="180">
        <v>0</v>
      </c>
      <c r="M24" s="180">
        <v>0</v>
      </c>
      <c r="N24" s="180">
        <v>0</v>
      </c>
      <c r="O24" s="180">
        <v>0</v>
      </c>
      <c r="P24" s="180">
        <v>0</v>
      </c>
      <c r="Q24" s="180">
        <v>0</v>
      </c>
      <c r="R24" s="181"/>
      <c r="S24" s="180">
        <v>0</v>
      </c>
      <c r="T24" s="180">
        <v>0</v>
      </c>
      <c r="U24" s="180">
        <v>0</v>
      </c>
      <c r="V24" s="180">
        <v>0</v>
      </c>
      <c r="W24" s="180">
        <v>0</v>
      </c>
      <c r="X24" s="180">
        <v>0</v>
      </c>
      <c r="Y24" s="180">
        <v>0</v>
      </c>
      <c r="Z24" s="180">
        <v>0</v>
      </c>
      <c r="AA24" s="180">
        <v>0</v>
      </c>
      <c r="AB24" s="180">
        <v>0</v>
      </c>
      <c r="AC24" s="180">
        <v>0</v>
      </c>
      <c r="AD24" s="180">
        <v>0</v>
      </c>
      <c r="AE24" s="180">
        <v>0</v>
      </c>
      <c r="AF24" s="180">
        <v>0</v>
      </c>
      <c r="AG24" s="180">
        <v>0</v>
      </c>
      <c r="AH24" s="173"/>
      <c r="AI24" s="180">
        <f t="shared" si="6"/>
        <v>0</v>
      </c>
      <c r="AJ24" s="180">
        <f t="shared" si="6"/>
        <v>0</v>
      </c>
    </row>
    <row r="25" spans="1:36">
      <c r="A25" s="185" t="s">
        <v>36</v>
      </c>
      <c r="B25" s="179"/>
      <c r="C25" s="180">
        <v>0</v>
      </c>
      <c r="D25" s="180">
        <v>0</v>
      </c>
      <c r="E25" s="180">
        <v>0</v>
      </c>
      <c r="F25" s="180">
        <v>0</v>
      </c>
      <c r="G25" s="180">
        <v>0</v>
      </c>
      <c r="H25" s="180">
        <v>0</v>
      </c>
      <c r="I25" s="180">
        <v>0</v>
      </c>
      <c r="J25" s="180">
        <v>0</v>
      </c>
      <c r="K25" s="180">
        <v>0</v>
      </c>
      <c r="L25" s="180">
        <v>0</v>
      </c>
      <c r="M25" s="180">
        <v>0</v>
      </c>
      <c r="N25" s="180">
        <v>0</v>
      </c>
      <c r="O25" s="180">
        <v>0</v>
      </c>
      <c r="P25" s="180">
        <v>0</v>
      </c>
      <c r="Q25" s="180">
        <v>0</v>
      </c>
      <c r="R25" s="181"/>
      <c r="S25" s="180">
        <v>0</v>
      </c>
      <c r="T25" s="180">
        <v>0</v>
      </c>
      <c r="U25" s="180">
        <v>0</v>
      </c>
      <c r="V25" s="180">
        <v>0</v>
      </c>
      <c r="W25" s="180">
        <v>0</v>
      </c>
      <c r="X25" s="180">
        <v>0</v>
      </c>
      <c r="Y25" s="180">
        <v>0</v>
      </c>
      <c r="Z25" s="180">
        <v>0</v>
      </c>
      <c r="AA25" s="180">
        <v>0</v>
      </c>
      <c r="AB25" s="180">
        <v>0</v>
      </c>
      <c r="AC25" s="180">
        <v>0</v>
      </c>
      <c r="AD25" s="180">
        <v>0</v>
      </c>
      <c r="AE25" s="180">
        <v>0</v>
      </c>
      <c r="AF25" s="180">
        <v>0</v>
      </c>
      <c r="AG25" s="180">
        <v>0</v>
      </c>
      <c r="AH25" s="173"/>
      <c r="AI25" s="180">
        <f t="shared" si="6"/>
        <v>0</v>
      </c>
      <c r="AJ25" s="180">
        <f t="shared" si="6"/>
        <v>0</v>
      </c>
    </row>
    <row r="26" spans="1:36">
      <c r="A26" s="185" t="s">
        <v>37</v>
      </c>
      <c r="B26" s="179"/>
      <c r="C26" s="180">
        <v>0</v>
      </c>
      <c r="D26" s="180">
        <v>0</v>
      </c>
      <c r="E26" s="180">
        <v>0</v>
      </c>
      <c r="F26" s="180">
        <v>0</v>
      </c>
      <c r="G26" s="180">
        <v>0</v>
      </c>
      <c r="H26" s="180">
        <v>0</v>
      </c>
      <c r="I26" s="180">
        <v>0</v>
      </c>
      <c r="J26" s="180">
        <v>0</v>
      </c>
      <c r="K26" s="180">
        <v>0</v>
      </c>
      <c r="L26" s="180">
        <v>0</v>
      </c>
      <c r="M26" s="180">
        <v>0</v>
      </c>
      <c r="N26" s="180">
        <v>0</v>
      </c>
      <c r="O26" s="180">
        <v>0</v>
      </c>
      <c r="P26" s="180">
        <v>0</v>
      </c>
      <c r="Q26" s="180">
        <v>0</v>
      </c>
      <c r="R26" s="181"/>
      <c r="S26" s="180">
        <v>0</v>
      </c>
      <c r="T26" s="180">
        <v>0</v>
      </c>
      <c r="U26" s="180">
        <v>0</v>
      </c>
      <c r="V26" s="180">
        <v>0</v>
      </c>
      <c r="W26" s="180">
        <v>0</v>
      </c>
      <c r="X26" s="180">
        <v>0</v>
      </c>
      <c r="Y26" s="180">
        <v>0</v>
      </c>
      <c r="Z26" s="180">
        <v>0</v>
      </c>
      <c r="AA26" s="180">
        <v>0</v>
      </c>
      <c r="AB26" s="180">
        <v>0</v>
      </c>
      <c r="AC26" s="180">
        <v>0</v>
      </c>
      <c r="AD26" s="180">
        <v>0</v>
      </c>
      <c r="AE26" s="180">
        <v>0</v>
      </c>
      <c r="AF26" s="180">
        <v>0</v>
      </c>
      <c r="AG26" s="180">
        <v>0</v>
      </c>
      <c r="AH26" s="173"/>
      <c r="AI26" s="180">
        <f t="shared" si="6"/>
        <v>0</v>
      </c>
      <c r="AJ26" s="180">
        <f t="shared" si="6"/>
        <v>0</v>
      </c>
    </row>
    <row r="27" spans="1:36">
      <c r="A27" s="185" t="s">
        <v>38</v>
      </c>
      <c r="B27" s="179"/>
      <c r="C27" s="180">
        <v>0</v>
      </c>
      <c r="D27" s="180">
        <v>0</v>
      </c>
      <c r="E27" s="180">
        <v>0</v>
      </c>
      <c r="F27" s="180">
        <v>0</v>
      </c>
      <c r="G27" s="180">
        <v>0</v>
      </c>
      <c r="H27" s="180">
        <v>0</v>
      </c>
      <c r="I27" s="180">
        <v>0</v>
      </c>
      <c r="J27" s="180">
        <v>0</v>
      </c>
      <c r="K27" s="180">
        <v>0</v>
      </c>
      <c r="L27" s="180">
        <v>0</v>
      </c>
      <c r="M27" s="180">
        <v>0</v>
      </c>
      <c r="N27" s="180">
        <v>0</v>
      </c>
      <c r="O27" s="180">
        <v>0</v>
      </c>
      <c r="P27" s="180">
        <v>0</v>
      </c>
      <c r="Q27" s="180">
        <v>0</v>
      </c>
      <c r="R27" s="181"/>
      <c r="S27" s="180">
        <v>0</v>
      </c>
      <c r="T27" s="180">
        <v>0</v>
      </c>
      <c r="U27" s="180">
        <v>0</v>
      </c>
      <c r="V27" s="180">
        <v>0</v>
      </c>
      <c r="W27" s="180">
        <v>0</v>
      </c>
      <c r="X27" s="180">
        <v>0</v>
      </c>
      <c r="Y27" s="180">
        <v>0</v>
      </c>
      <c r="Z27" s="180">
        <v>0</v>
      </c>
      <c r="AA27" s="180">
        <v>0</v>
      </c>
      <c r="AB27" s="180">
        <v>0</v>
      </c>
      <c r="AC27" s="180">
        <v>0</v>
      </c>
      <c r="AD27" s="180">
        <v>0</v>
      </c>
      <c r="AE27" s="180">
        <v>0</v>
      </c>
      <c r="AF27" s="180">
        <v>0</v>
      </c>
      <c r="AG27" s="180">
        <v>0</v>
      </c>
      <c r="AH27" s="173"/>
      <c r="AI27" s="180">
        <f t="shared" si="6"/>
        <v>0</v>
      </c>
      <c r="AJ27" s="180">
        <f t="shared" si="6"/>
        <v>0</v>
      </c>
    </row>
    <row r="28" spans="1:36">
      <c r="A28" s="185" t="s">
        <v>39</v>
      </c>
      <c r="B28" s="179"/>
      <c r="C28" s="180">
        <v>0</v>
      </c>
      <c r="D28" s="180">
        <v>0</v>
      </c>
      <c r="E28" s="180">
        <v>0</v>
      </c>
      <c r="F28" s="180">
        <v>0</v>
      </c>
      <c r="G28" s="180">
        <v>0</v>
      </c>
      <c r="H28" s="180">
        <v>0</v>
      </c>
      <c r="I28" s="180">
        <v>0</v>
      </c>
      <c r="J28" s="180">
        <v>0</v>
      </c>
      <c r="K28" s="180">
        <v>0</v>
      </c>
      <c r="L28" s="180">
        <v>0</v>
      </c>
      <c r="M28" s="180">
        <v>0</v>
      </c>
      <c r="N28" s="180">
        <v>0</v>
      </c>
      <c r="O28" s="180">
        <v>0</v>
      </c>
      <c r="P28" s="180">
        <v>0</v>
      </c>
      <c r="Q28" s="180">
        <v>0</v>
      </c>
      <c r="R28" s="181"/>
      <c r="S28" s="180">
        <v>0</v>
      </c>
      <c r="T28" s="180">
        <v>0</v>
      </c>
      <c r="U28" s="180">
        <v>0</v>
      </c>
      <c r="V28" s="180">
        <v>0</v>
      </c>
      <c r="W28" s="180">
        <v>0</v>
      </c>
      <c r="X28" s="180">
        <v>0</v>
      </c>
      <c r="Y28" s="180">
        <v>0</v>
      </c>
      <c r="Z28" s="180">
        <v>0</v>
      </c>
      <c r="AA28" s="180">
        <v>0</v>
      </c>
      <c r="AB28" s="180">
        <v>0</v>
      </c>
      <c r="AC28" s="180">
        <v>0</v>
      </c>
      <c r="AD28" s="180">
        <v>0</v>
      </c>
      <c r="AE28" s="180">
        <v>0</v>
      </c>
      <c r="AF28" s="180">
        <v>0</v>
      </c>
      <c r="AG28" s="180">
        <v>0</v>
      </c>
      <c r="AH28" s="173"/>
      <c r="AI28" s="180">
        <f t="shared" si="6"/>
        <v>0</v>
      </c>
      <c r="AJ28" s="180">
        <f t="shared" si="6"/>
        <v>0</v>
      </c>
    </row>
    <row r="29" spans="1:36">
      <c r="A29" s="185" t="s">
        <v>40</v>
      </c>
      <c r="B29" s="179"/>
      <c r="C29" s="180">
        <v>0</v>
      </c>
      <c r="D29" s="180">
        <v>0</v>
      </c>
      <c r="E29" s="180">
        <v>0</v>
      </c>
      <c r="F29" s="180">
        <v>0</v>
      </c>
      <c r="G29" s="180">
        <v>0</v>
      </c>
      <c r="H29" s="180">
        <v>0</v>
      </c>
      <c r="I29" s="180">
        <v>0</v>
      </c>
      <c r="J29" s="180">
        <v>0</v>
      </c>
      <c r="K29" s="180">
        <v>0</v>
      </c>
      <c r="L29" s="180">
        <v>0</v>
      </c>
      <c r="M29" s="180">
        <v>0</v>
      </c>
      <c r="N29" s="180">
        <v>0</v>
      </c>
      <c r="O29" s="180">
        <v>0</v>
      </c>
      <c r="P29" s="180">
        <v>0</v>
      </c>
      <c r="Q29" s="180">
        <v>0</v>
      </c>
      <c r="R29" s="181"/>
      <c r="S29" s="180">
        <v>0</v>
      </c>
      <c r="T29" s="180">
        <v>0</v>
      </c>
      <c r="U29" s="180">
        <v>0</v>
      </c>
      <c r="V29" s="180">
        <v>0</v>
      </c>
      <c r="W29" s="180">
        <v>0</v>
      </c>
      <c r="X29" s="180">
        <v>0</v>
      </c>
      <c r="Y29" s="180">
        <v>0</v>
      </c>
      <c r="Z29" s="180">
        <v>0</v>
      </c>
      <c r="AA29" s="180">
        <v>0</v>
      </c>
      <c r="AB29" s="180">
        <v>0</v>
      </c>
      <c r="AC29" s="180">
        <v>0</v>
      </c>
      <c r="AD29" s="180">
        <v>0</v>
      </c>
      <c r="AE29" s="180">
        <v>0</v>
      </c>
      <c r="AF29" s="180">
        <v>0</v>
      </c>
      <c r="AG29" s="180">
        <v>0</v>
      </c>
      <c r="AH29" s="173"/>
      <c r="AI29" s="180">
        <f t="shared" si="6"/>
        <v>0</v>
      </c>
      <c r="AJ29" s="180">
        <f t="shared" si="6"/>
        <v>0</v>
      </c>
    </row>
    <row r="30" spans="1:36" ht="6" customHeight="1">
      <c r="A30" s="175"/>
      <c r="B30" s="173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3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  <c r="AF30" s="175"/>
      <c r="AG30" s="175"/>
      <c r="AH30" s="173"/>
      <c r="AI30" s="175"/>
      <c r="AJ30" s="175"/>
    </row>
    <row r="31" spans="1:36">
      <c r="A31" s="174" t="s">
        <v>41</v>
      </c>
      <c r="B31" s="173"/>
      <c r="C31" s="186">
        <f t="shared" ref="C31:Q31" si="7">+C10+C20</f>
        <v>15568234.600000003</v>
      </c>
      <c r="D31" s="186">
        <f t="shared" si="7"/>
        <v>9232008.3900000006</v>
      </c>
      <c r="E31" s="186">
        <f t="shared" si="7"/>
        <v>11497739.880000001</v>
      </c>
      <c r="F31" s="186">
        <f t="shared" si="7"/>
        <v>620657.55999999994</v>
      </c>
      <c r="G31" s="186">
        <f t="shared" si="7"/>
        <v>0</v>
      </c>
      <c r="H31" s="186">
        <f t="shared" si="7"/>
        <v>5217715.37</v>
      </c>
      <c r="I31" s="186">
        <f t="shared" si="7"/>
        <v>1041623.8999999999</v>
      </c>
      <c r="J31" s="186">
        <f t="shared" si="7"/>
        <v>0</v>
      </c>
      <c r="K31" s="186">
        <f t="shared" si="7"/>
        <v>12277530.969999999</v>
      </c>
      <c r="L31" s="186">
        <f t="shared" si="7"/>
        <v>8711518.2000000011</v>
      </c>
      <c r="M31" s="186">
        <f t="shared" si="7"/>
        <v>231234.29000000004</v>
      </c>
      <c r="N31" s="186">
        <f t="shared" si="7"/>
        <v>6513199.7400000002</v>
      </c>
      <c r="O31" s="186">
        <f t="shared" si="7"/>
        <v>75450</v>
      </c>
      <c r="P31" s="186">
        <f t="shared" si="7"/>
        <v>2291621.08</v>
      </c>
      <c r="Q31" s="186">
        <f t="shared" si="7"/>
        <v>2204930.65</v>
      </c>
      <c r="R31" s="173"/>
      <c r="S31" s="186">
        <f t="shared" ref="S31:AG31" si="8">+S10+S20</f>
        <v>88848493.559999987</v>
      </c>
      <c r="T31" s="186">
        <f t="shared" si="8"/>
        <v>51757584.400000006</v>
      </c>
      <c r="U31" s="186">
        <f t="shared" si="8"/>
        <v>59889617.100000009</v>
      </c>
      <c r="V31" s="186">
        <f t="shared" si="8"/>
        <v>3718216.22</v>
      </c>
      <c r="W31" s="186">
        <f t="shared" si="8"/>
        <v>0</v>
      </c>
      <c r="X31" s="186">
        <f t="shared" si="8"/>
        <v>32212173.109999999</v>
      </c>
      <c r="Y31" s="186">
        <f t="shared" si="8"/>
        <v>5764997.0199999996</v>
      </c>
      <c r="Z31" s="186">
        <f t="shared" si="8"/>
        <v>0</v>
      </c>
      <c r="AA31" s="186">
        <f t="shared" si="8"/>
        <v>73796945.849999994</v>
      </c>
      <c r="AB31" s="186">
        <f t="shared" si="8"/>
        <v>51056565.07</v>
      </c>
      <c r="AC31" s="186">
        <f t="shared" si="8"/>
        <v>1523127.1300000004</v>
      </c>
      <c r="AD31" s="186">
        <f t="shared" si="8"/>
        <v>36110090.57</v>
      </c>
      <c r="AE31" s="186">
        <f t="shared" si="8"/>
        <v>511515</v>
      </c>
      <c r="AF31" s="186">
        <f t="shared" si="8"/>
        <v>15160606.400000002</v>
      </c>
      <c r="AG31" s="186">
        <f t="shared" si="8"/>
        <v>13896058.079999998</v>
      </c>
      <c r="AH31" s="173"/>
      <c r="AI31" s="186">
        <f>+AI10+AI20</f>
        <v>75483464.629999995</v>
      </c>
      <c r="AJ31" s="186">
        <f>+AJ10+AJ20</f>
        <v>434245989.50999999</v>
      </c>
    </row>
    <row r="32" spans="1:36" ht="6" customHeight="1">
      <c r="A32" s="175"/>
      <c r="B32" s="173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3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75"/>
      <c r="AH32" s="173"/>
      <c r="AI32" s="175"/>
      <c r="AJ32" s="175"/>
    </row>
    <row r="33" spans="1:36">
      <c r="A33" s="174" t="s">
        <v>42</v>
      </c>
      <c r="B33" s="173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3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3"/>
      <c r="AI33" s="175"/>
      <c r="AJ33" s="175"/>
    </row>
    <row r="34" spans="1:36" ht="6" customHeight="1">
      <c r="A34" s="175"/>
      <c r="B34" s="173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3"/>
      <c r="S34" s="175"/>
      <c r="T34" s="175"/>
      <c r="U34" s="175"/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  <c r="AF34" s="175"/>
      <c r="AG34" s="175"/>
      <c r="AH34" s="173"/>
      <c r="AI34" s="175"/>
      <c r="AJ34" s="175"/>
    </row>
    <row r="35" spans="1:36">
      <c r="A35" s="176" t="s">
        <v>21</v>
      </c>
      <c r="B35" s="173"/>
      <c r="C35" s="177">
        <f t="shared" ref="C35:Q35" si="9">+SUM(C36:C44)</f>
        <v>108072.19</v>
      </c>
      <c r="D35" s="177">
        <f t="shared" si="9"/>
        <v>0</v>
      </c>
      <c r="E35" s="177">
        <f t="shared" si="9"/>
        <v>0</v>
      </c>
      <c r="F35" s="177">
        <f t="shared" si="9"/>
        <v>0</v>
      </c>
      <c r="G35" s="177">
        <f t="shared" si="9"/>
        <v>0</v>
      </c>
      <c r="H35" s="177">
        <f t="shared" si="9"/>
        <v>51340.88</v>
      </c>
      <c r="I35" s="177">
        <f t="shared" si="9"/>
        <v>4707.8599999999997</v>
      </c>
      <c r="J35" s="177">
        <f t="shared" si="9"/>
        <v>0</v>
      </c>
      <c r="K35" s="177">
        <f t="shared" si="9"/>
        <v>246244.68</v>
      </c>
      <c r="L35" s="177">
        <f t="shared" si="9"/>
        <v>0</v>
      </c>
      <c r="M35" s="177">
        <f t="shared" si="9"/>
        <v>0</v>
      </c>
      <c r="N35" s="177">
        <f t="shared" si="9"/>
        <v>814040.24</v>
      </c>
      <c r="O35" s="177">
        <f t="shared" si="9"/>
        <v>0</v>
      </c>
      <c r="P35" s="177">
        <f t="shared" si="9"/>
        <v>0</v>
      </c>
      <c r="Q35" s="177">
        <f t="shared" si="9"/>
        <v>0</v>
      </c>
      <c r="R35" s="173"/>
      <c r="S35" s="177">
        <f t="shared" ref="S35:AG35" si="10">+SUM(S36:S44)</f>
        <v>155441.65</v>
      </c>
      <c r="T35" s="177">
        <f t="shared" si="10"/>
        <v>320148.71000000002</v>
      </c>
      <c r="U35" s="177">
        <f t="shared" si="10"/>
        <v>5273.44</v>
      </c>
      <c r="V35" s="177">
        <f t="shared" si="10"/>
        <v>32921.520000000004</v>
      </c>
      <c r="W35" s="177">
        <f t="shared" si="10"/>
        <v>0</v>
      </c>
      <c r="X35" s="177">
        <f t="shared" si="10"/>
        <v>544272.07000000007</v>
      </c>
      <c r="Y35" s="177">
        <f t="shared" si="10"/>
        <v>4707.8599999999997</v>
      </c>
      <c r="Z35" s="177">
        <f t="shared" si="10"/>
        <v>0</v>
      </c>
      <c r="AA35" s="177">
        <f t="shared" si="10"/>
        <v>932481.61999999988</v>
      </c>
      <c r="AB35" s="177">
        <f t="shared" si="10"/>
        <v>0</v>
      </c>
      <c r="AC35" s="177">
        <f t="shared" si="10"/>
        <v>0</v>
      </c>
      <c r="AD35" s="177">
        <f t="shared" si="10"/>
        <v>3633802.71</v>
      </c>
      <c r="AE35" s="177">
        <f t="shared" si="10"/>
        <v>0</v>
      </c>
      <c r="AF35" s="177">
        <f t="shared" si="10"/>
        <v>119649.48</v>
      </c>
      <c r="AG35" s="177">
        <f t="shared" si="10"/>
        <v>44051.05</v>
      </c>
      <c r="AH35" s="173"/>
      <c r="AI35" s="177">
        <f>+SUM(AI36:AI44)</f>
        <v>1224405.8500000001</v>
      </c>
      <c r="AJ35" s="177">
        <f>+SUM(AJ36:AJ44)</f>
        <v>5792750.1099999994</v>
      </c>
    </row>
    <row r="36" spans="1:36">
      <c r="A36" s="178" t="s">
        <v>22</v>
      </c>
      <c r="B36" s="179"/>
      <c r="C36" s="180">
        <v>108072.19</v>
      </c>
      <c r="D36" s="180">
        <v>0</v>
      </c>
      <c r="E36" s="180">
        <v>0</v>
      </c>
      <c r="F36" s="180">
        <v>0</v>
      </c>
      <c r="G36" s="180">
        <v>0</v>
      </c>
      <c r="H36" s="180">
        <v>46147.479999999996</v>
      </c>
      <c r="I36" s="180">
        <v>4707.8599999999997</v>
      </c>
      <c r="J36" s="180">
        <v>0</v>
      </c>
      <c r="K36" s="180">
        <v>246244.68</v>
      </c>
      <c r="L36" s="180">
        <v>0</v>
      </c>
      <c r="M36" s="180">
        <v>0</v>
      </c>
      <c r="N36" s="180">
        <v>662590.54</v>
      </c>
      <c r="O36" s="180">
        <v>0</v>
      </c>
      <c r="P36" s="180">
        <v>0</v>
      </c>
      <c r="Q36" s="180">
        <v>0</v>
      </c>
      <c r="R36" s="181"/>
      <c r="S36" s="180">
        <v>148777.44</v>
      </c>
      <c r="T36" s="180">
        <v>294901.81</v>
      </c>
      <c r="U36" s="180">
        <v>4394.53</v>
      </c>
      <c r="V36" s="180">
        <v>12662.12</v>
      </c>
      <c r="W36" s="180">
        <v>0</v>
      </c>
      <c r="X36" s="180">
        <v>512346.63</v>
      </c>
      <c r="Y36" s="180">
        <v>4707.8599999999997</v>
      </c>
      <c r="Z36" s="180">
        <v>0</v>
      </c>
      <c r="AA36" s="180">
        <v>913332.08999999985</v>
      </c>
      <c r="AB36" s="180">
        <v>0</v>
      </c>
      <c r="AC36" s="180">
        <v>0</v>
      </c>
      <c r="AD36" s="180">
        <v>3478067.33</v>
      </c>
      <c r="AE36" s="180">
        <v>0</v>
      </c>
      <c r="AF36" s="180">
        <v>78442.39</v>
      </c>
      <c r="AG36" s="180">
        <v>44051.05</v>
      </c>
      <c r="AH36" s="173"/>
      <c r="AI36" s="180">
        <f t="shared" ref="AI36:AI44" si="11">+SUM(C36:Q36)</f>
        <v>1067762.75</v>
      </c>
      <c r="AJ36" s="180">
        <f>+SUM(S36:AG36)</f>
        <v>5491683.25</v>
      </c>
    </row>
    <row r="37" spans="1:36">
      <c r="A37" s="178" t="s">
        <v>23</v>
      </c>
      <c r="B37" s="179"/>
      <c r="C37" s="180">
        <v>0</v>
      </c>
      <c r="D37" s="180">
        <v>0</v>
      </c>
      <c r="E37" s="180">
        <v>0</v>
      </c>
      <c r="F37" s="180">
        <v>0</v>
      </c>
      <c r="G37" s="180">
        <v>0</v>
      </c>
      <c r="H37" s="180">
        <v>0</v>
      </c>
      <c r="I37" s="180">
        <v>0</v>
      </c>
      <c r="J37" s="180">
        <v>0</v>
      </c>
      <c r="K37" s="180">
        <v>0</v>
      </c>
      <c r="L37" s="180">
        <v>0</v>
      </c>
      <c r="M37" s="180">
        <v>0</v>
      </c>
      <c r="N37" s="180">
        <v>0</v>
      </c>
      <c r="O37" s="180">
        <v>0</v>
      </c>
      <c r="P37" s="180">
        <v>0</v>
      </c>
      <c r="Q37" s="180">
        <v>0</v>
      </c>
      <c r="R37" s="181"/>
      <c r="S37" s="180">
        <v>0</v>
      </c>
      <c r="T37" s="180">
        <v>0</v>
      </c>
      <c r="U37" s="180">
        <v>0</v>
      </c>
      <c r="V37" s="180">
        <v>0</v>
      </c>
      <c r="W37" s="180">
        <v>0</v>
      </c>
      <c r="X37" s="180">
        <v>0</v>
      </c>
      <c r="Y37" s="180">
        <v>0</v>
      </c>
      <c r="Z37" s="180">
        <v>0</v>
      </c>
      <c r="AA37" s="180">
        <v>0</v>
      </c>
      <c r="AB37" s="180">
        <v>0</v>
      </c>
      <c r="AC37" s="180">
        <v>0</v>
      </c>
      <c r="AD37" s="180">
        <v>0</v>
      </c>
      <c r="AE37" s="180">
        <v>0</v>
      </c>
      <c r="AF37" s="180">
        <v>33362.85</v>
      </c>
      <c r="AG37" s="180">
        <v>0</v>
      </c>
      <c r="AH37" s="173"/>
      <c r="AI37" s="180">
        <f t="shared" si="11"/>
        <v>0</v>
      </c>
      <c r="AJ37" s="180">
        <f t="shared" ref="AJ37:AJ44" si="12">+SUM(S37:AG37)</f>
        <v>33362.85</v>
      </c>
    </row>
    <row r="38" spans="1:36">
      <c r="A38" s="178" t="s">
        <v>24</v>
      </c>
      <c r="B38" s="179"/>
      <c r="C38" s="180">
        <v>0</v>
      </c>
      <c r="D38" s="180">
        <v>0</v>
      </c>
      <c r="E38" s="180">
        <v>0</v>
      </c>
      <c r="F38" s="180">
        <v>0</v>
      </c>
      <c r="G38" s="180">
        <v>0</v>
      </c>
      <c r="H38" s="180">
        <v>5193.3999999999996</v>
      </c>
      <c r="I38" s="180">
        <v>0</v>
      </c>
      <c r="J38" s="180">
        <v>0</v>
      </c>
      <c r="K38" s="180">
        <v>0</v>
      </c>
      <c r="L38" s="180">
        <v>0</v>
      </c>
      <c r="M38" s="180">
        <v>0</v>
      </c>
      <c r="N38" s="180">
        <v>151449.69999999998</v>
      </c>
      <c r="O38" s="180">
        <v>0</v>
      </c>
      <c r="P38" s="180">
        <v>0</v>
      </c>
      <c r="Q38" s="180">
        <v>0</v>
      </c>
      <c r="R38" s="181"/>
      <c r="S38" s="180">
        <v>6664.21</v>
      </c>
      <c r="T38" s="180">
        <v>25246.9</v>
      </c>
      <c r="U38" s="180">
        <v>878.91</v>
      </c>
      <c r="V38" s="180">
        <v>3798.64</v>
      </c>
      <c r="W38" s="180">
        <v>0</v>
      </c>
      <c r="X38" s="180">
        <v>31925.44000000001</v>
      </c>
      <c r="Y38" s="180">
        <v>0</v>
      </c>
      <c r="Z38" s="180">
        <v>0</v>
      </c>
      <c r="AA38" s="180">
        <v>19149.53</v>
      </c>
      <c r="AB38" s="180">
        <v>0</v>
      </c>
      <c r="AC38" s="180">
        <v>0</v>
      </c>
      <c r="AD38" s="180">
        <v>155735.37999999998</v>
      </c>
      <c r="AE38" s="180">
        <v>0</v>
      </c>
      <c r="AF38" s="180">
        <v>7844.24</v>
      </c>
      <c r="AG38" s="180">
        <v>0</v>
      </c>
      <c r="AH38" s="173"/>
      <c r="AI38" s="180">
        <f t="shared" si="11"/>
        <v>156643.09999999998</v>
      </c>
      <c r="AJ38" s="180">
        <f t="shared" si="12"/>
        <v>251243.24999999997</v>
      </c>
    </row>
    <row r="39" spans="1:36">
      <c r="A39" s="178" t="s">
        <v>25</v>
      </c>
      <c r="B39" s="179"/>
      <c r="C39" s="180">
        <v>0</v>
      </c>
      <c r="D39" s="180">
        <v>0</v>
      </c>
      <c r="E39" s="180">
        <v>0</v>
      </c>
      <c r="F39" s="180">
        <v>0</v>
      </c>
      <c r="G39" s="180">
        <v>0</v>
      </c>
      <c r="H39" s="180">
        <v>0</v>
      </c>
      <c r="I39" s="180">
        <v>0</v>
      </c>
      <c r="J39" s="180">
        <v>0</v>
      </c>
      <c r="K39" s="180">
        <v>0</v>
      </c>
      <c r="L39" s="180">
        <v>0</v>
      </c>
      <c r="M39" s="180">
        <v>0</v>
      </c>
      <c r="N39" s="180">
        <v>0</v>
      </c>
      <c r="O39" s="180">
        <v>0</v>
      </c>
      <c r="P39" s="180">
        <v>0</v>
      </c>
      <c r="Q39" s="180">
        <v>0</v>
      </c>
      <c r="R39" s="181"/>
      <c r="S39" s="180">
        <v>0</v>
      </c>
      <c r="T39" s="180">
        <v>0</v>
      </c>
      <c r="U39" s="180">
        <v>0</v>
      </c>
      <c r="V39" s="180">
        <v>0</v>
      </c>
      <c r="W39" s="180">
        <v>0</v>
      </c>
      <c r="X39" s="180">
        <v>0</v>
      </c>
      <c r="Y39" s="180">
        <v>0</v>
      </c>
      <c r="Z39" s="180">
        <v>0</v>
      </c>
      <c r="AA39" s="180">
        <v>0</v>
      </c>
      <c r="AB39" s="180">
        <v>0</v>
      </c>
      <c r="AC39" s="180">
        <v>0</v>
      </c>
      <c r="AD39" s="180">
        <v>0</v>
      </c>
      <c r="AE39" s="180">
        <v>0</v>
      </c>
      <c r="AF39" s="180">
        <v>0</v>
      </c>
      <c r="AG39" s="180">
        <v>0</v>
      </c>
      <c r="AH39" s="173"/>
      <c r="AI39" s="180">
        <f t="shared" si="11"/>
        <v>0</v>
      </c>
      <c r="AJ39" s="180">
        <f t="shared" si="12"/>
        <v>0</v>
      </c>
    </row>
    <row r="40" spans="1:36">
      <c r="A40" s="178" t="s">
        <v>26</v>
      </c>
      <c r="B40" s="179"/>
      <c r="C40" s="180">
        <v>0</v>
      </c>
      <c r="D40" s="180">
        <v>0</v>
      </c>
      <c r="E40" s="180">
        <v>0</v>
      </c>
      <c r="F40" s="180">
        <v>0</v>
      </c>
      <c r="G40" s="180">
        <v>0</v>
      </c>
      <c r="H40" s="180">
        <v>0</v>
      </c>
      <c r="I40" s="180">
        <v>0</v>
      </c>
      <c r="J40" s="180"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1"/>
      <c r="S40" s="180">
        <v>0</v>
      </c>
      <c r="T40" s="180">
        <v>0</v>
      </c>
      <c r="U40" s="180">
        <v>0</v>
      </c>
      <c r="V40" s="180">
        <v>0</v>
      </c>
      <c r="W40" s="180">
        <v>0</v>
      </c>
      <c r="X40" s="180">
        <v>0</v>
      </c>
      <c r="Y40" s="180">
        <v>0</v>
      </c>
      <c r="Z40" s="180">
        <v>0</v>
      </c>
      <c r="AA40" s="180">
        <v>0</v>
      </c>
      <c r="AB40" s="180">
        <v>0</v>
      </c>
      <c r="AC40" s="180">
        <v>0</v>
      </c>
      <c r="AD40" s="180">
        <v>0</v>
      </c>
      <c r="AE40" s="180">
        <v>0</v>
      </c>
      <c r="AF40" s="180">
        <v>0</v>
      </c>
      <c r="AG40" s="180">
        <v>0</v>
      </c>
      <c r="AH40" s="173"/>
      <c r="AI40" s="180">
        <f t="shared" si="11"/>
        <v>0</v>
      </c>
      <c r="AJ40" s="180">
        <f t="shared" si="12"/>
        <v>0</v>
      </c>
    </row>
    <row r="41" spans="1:36">
      <c r="A41" s="178" t="s">
        <v>27</v>
      </c>
      <c r="B41" s="179"/>
      <c r="C41" s="180">
        <v>0</v>
      </c>
      <c r="D41" s="180">
        <v>0</v>
      </c>
      <c r="E41" s="180">
        <v>0</v>
      </c>
      <c r="F41" s="180">
        <v>0</v>
      </c>
      <c r="G41" s="180">
        <v>0</v>
      </c>
      <c r="H41" s="180">
        <v>0</v>
      </c>
      <c r="I41" s="180">
        <v>0</v>
      </c>
      <c r="J41" s="180"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1"/>
      <c r="S41" s="180">
        <v>0</v>
      </c>
      <c r="T41" s="180">
        <v>0</v>
      </c>
      <c r="U41" s="180">
        <v>0</v>
      </c>
      <c r="V41" s="180">
        <v>0</v>
      </c>
      <c r="W41" s="180">
        <v>0</v>
      </c>
      <c r="X41" s="180">
        <v>0</v>
      </c>
      <c r="Y41" s="180">
        <v>0</v>
      </c>
      <c r="Z41" s="180">
        <v>0</v>
      </c>
      <c r="AA41" s="180">
        <v>0</v>
      </c>
      <c r="AB41" s="180">
        <v>0</v>
      </c>
      <c r="AC41" s="180">
        <v>0</v>
      </c>
      <c r="AD41" s="180">
        <v>0</v>
      </c>
      <c r="AE41" s="180">
        <v>0</v>
      </c>
      <c r="AF41" s="180">
        <v>0</v>
      </c>
      <c r="AG41" s="180">
        <v>0</v>
      </c>
      <c r="AH41" s="173"/>
      <c r="AI41" s="180">
        <f t="shared" si="11"/>
        <v>0</v>
      </c>
      <c r="AJ41" s="180">
        <f t="shared" si="12"/>
        <v>0</v>
      </c>
    </row>
    <row r="42" spans="1:36">
      <c r="A42" s="178" t="s">
        <v>28</v>
      </c>
      <c r="B42" s="179"/>
      <c r="C42" s="180">
        <v>0</v>
      </c>
      <c r="D42" s="180">
        <v>0</v>
      </c>
      <c r="E42" s="180">
        <v>0</v>
      </c>
      <c r="F42" s="180">
        <v>0</v>
      </c>
      <c r="G42" s="180">
        <v>0</v>
      </c>
      <c r="H42" s="180">
        <v>0</v>
      </c>
      <c r="I42" s="180">
        <v>0</v>
      </c>
      <c r="J42" s="180"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1"/>
      <c r="S42" s="180">
        <v>0</v>
      </c>
      <c r="T42" s="180">
        <v>0</v>
      </c>
      <c r="U42" s="180">
        <v>0</v>
      </c>
      <c r="V42" s="180">
        <v>0</v>
      </c>
      <c r="W42" s="180">
        <v>0</v>
      </c>
      <c r="X42" s="180">
        <v>0</v>
      </c>
      <c r="Y42" s="180">
        <v>0</v>
      </c>
      <c r="Z42" s="180">
        <v>0</v>
      </c>
      <c r="AA42" s="180">
        <v>0</v>
      </c>
      <c r="AB42" s="180">
        <v>0</v>
      </c>
      <c r="AC42" s="180">
        <v>0</v>
      </c>
      <c r="AD42" s="180">
        <v>0</v>
      </c>
      <c r="AE42" s="180">
        <v>0</v>
      </c>
      <c r="AF42" s="180">
        <v>0</v>
      </c>
      <c r="AG42" s="180">
        <v>0</v>
      </c>
      <c r="AH42" s="173"/>
      <c r="AI42" s="180">
        <f t="shared" si="11"/>
        <v>0</v>
      </c>
      <c r="AJ42" s="180">
        <f t="shared" si="12"/>
        <v>0</v>
      </c>
    </row>
    <row r="43" spans="1:36">
      <c r="A43" s="178" t="s">
        <v>29</v>
      </c>
      <c r="B43" s="179"/>
      <c r="C43" s="180">
        <v>0</v>
      </c>
      <c r="D43" s="180">
        <v>0</v>
      </c>
      <c r="E43" s="180">
        <v>0</v>
      </c>
      <c r="F43" s="180">
        <v>0</v>
      </c>
      <c r="G43" s="180">
        <v>0</v>
      </c>
      <c r="H43" s="180">
        <v>0</v>
      </c>
      <c r="I43" s="180">
        <v>0</v>
      </c>
      <c r="J43" s="180"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1"/>
      <c r="S43" s="180">
        <v>0</v>
      </c>
      <c r="T43" s="180">
        <v>0</v>
      </c>
      <c r="U43" s="180">
        <v>0</v>
      </c>
      <c r="V43" s="180">
        <v>16460.759999999998</v>
      </c>
      <c r="W43" s="180">
        <v>0</v>
      </c>
      <c r="X43" s="180">
        <v>0</v>
      </c>
      <c r="Y43" s="180">
        <v>0</v>
      </c>
      <c r="Z43" s="180">
        <v>0</v>
      </c>
      <c r="AA43" s="180">
        <v>0</v>
      </c>
      <c r="AB43" s="180">
        <v>0</v>
      </c>
      <c r="AC43" s="180">
        <v>0</v>
      </c>
      <c r="AD43" s="180">
        <v>0</v>
      </c>
      <c r="AE43" s="180">
        <v>0</v>
      </c>
      <c r="AF43" s="180">
        <v>0</v>
      </c>
      <c r="AG43" s="180">
        <v>0</v>
      </c>
      <c r="AH43" s="173"/>
      <c r="AI43" s="180">
        <f t="shared" si="11"/>
        <v>0</v>
      </c>
      <c r="AJ43" s="180">
        <f t="shared" si="12"/>
        <v>16460.759999999998</v>
      </c>
    </row>
    <row r="44" spans="1:36">
      <c r="A44" s="182" t="s">
        <v>30</v>
      </c>
      <c r="B44" s="179"/>
      <c r="C44" s="180">
        <v>0</v>
      </c>
      <c r="D44" s="180">
        <v>0</v>
      </c>
      <c r="E44" s="180">
        <v>0</v>
      </c>
      <c r="F44" s="180">
        <v>0</v>
      </c>
      <c r="G44" s="180">
        <v>0</v>
      </c>
      <c r="H44" s="180">
        <v>0</v>
      </c>
      <c r="I44" s="180">
        <v>0</v>
      </c>
      <c r="J44" s="180">
        <v>0</v>
      </c>
      <c r="K44" s="180">
        <v>0</v>
      </c>
      <c r="L44" s="180">
        <v>0</v>
      </c>
      <c r="M44" s="180">
        <v>0</v>
      </c>
      <c r="N44" s="180">
        <v>0</v>
      </c>
      <c r="O44" s="180">
        <v>0</v>
      </c>
      <c r="P44" s="180">
        <v>0</v>
      </c>
      <c r="Q44" s="180">
        <v>0</v>
      </c>
      <c r="R44" s="181"/>
      <c r="S44" s="180">
        <v>0</v>
      </c>
      <c r="T44" s="180">
        <v>0</v>
      </c>
      <c r="U44" s="180">
        <v>0</v>
      </c>
      <c r="V44" s="180">
        <v>0</v>
      </c>
      <c r="W44" s="180">
        <v>0</v>
      </c>
      <c r="X44" s="180">
        <v>0</v>
      </c>
      <c r="Y44" s="180">
        <v>0</v>
      </c>
      <c r="Z44" s="180">
        <v>0</v>
      </c>
      <c r="AA44" s="180">
        <v>0</v>
      </c>
      <c r="AB44" s="180">
        <v>0</v>
      </c>
      <c r="AC44" s="180">
        <v>0</v>
      </c>
      <c r="AD44" s="180">
        <v>0</v>
      </c>
      <c r="AE44" s="180">
        <v>0</v>
      </c>
      <c r="AF44" s="180">
        <v>0</v>
      </c>
      <c r="AG44" s="180">
        <v>0</v>
      </c>
      <c r="AH44" s="173"/>
      <c r="AI44" s="180">
        <f t="shared" si="11"/>
        <v>0</v>
      </c>
      <c r="AJ44" s="180">
        <f t="shared" si="12"/>
        <v>0</v>
      </c>
    </row>
    <row r="45" spans="1:36">
      <c r="A45" s="183" t="s">
        <v>31</v>
      </c>
      <c r="B45" s="173"/>
      <c r="C45" s="184">
        <f>+SUM(C46:C54)</f>
        <v>0</v>
      </c>
      <c r="D45" s="184">
        <f t="shared" ref="D45:Q45" si="13">+SUM(D46:D54)</f>
        <v>0</v>
      </c>
      <c r="E45" s="184">
        <f t="shared" si="13"/>
        <v>0</v>
      </c>
      <c r="F45" s="184">
        <f t="shared" si="13"/>
        <v>0</v>
      </c>
      <c r="G45" s="184">
        <f t="shared" si="13"/>
        <v>0</v>
      </c>
      <c r="H45" s="184">
        <f t="shared" si="13"/>
        <v>0</v>
      </c>
      <c r="I45" s="184">
        <f t="shared" si="13"/>
        <v>0</v>
      </c>
      <c r="J45" s="184">
        <f t="shared" si="13"/>
        <v>0</v>
      </c>
      <c r="K45" s="184">
        <f t="shared" si="13"/>
        <v>0</v>
      </c>
      <c r="L45" s="184">
        <f t="shared" si="13"/>
        <v>0</v>
      </c>
      <c r="M45" s="184">
        <f t="shared" si="13"/>
        <v>0</v>
      </c>
      <c r="N45" s="184">
        <f t="shared" si="13"/>
        <v>0</v>
      </c>
      <c r="O45" s="184">
        <f t="shared" si="13"/>
        <v>0</v>
      </c>
      <c r="P45" s="184">
        <f t="shared" si="13"/>
        <v>0</v>
      </c>
      <c r="Q45" s="184">
        <f t="shared" si="13"/>
        <v>0</v>
      </c>
      <c r="R45" s="173"/>
      <c r="S45" s="184">
        <f>+SUM(S46:S54)</f>
        <v>0</v>
      </c>
      <c r="T45" s="184">
        <f t="shared" ref="T45:AG45" si="14">+SUM(T46:T54)</f>
        <v>0</v>
      </c>
      <c r="U45" s="184">
        <f t="shared" si="14"/>
        <v>0</v>
      </c>
      <c r="V45" s="184">
        <f t="shared" si="14"/>
        <v>0</v>
      </c>
      <c r="W45" s="184">
        <f t="shared" si="14"/>
        <v>0</v>
      </c>
      <c r="X45" s="184">
        <f t="shared" si="14"/>
        <v>0</v>
      </c>
      <c r="Y45" s="184">
        <f t="shared" si="14"/>
        <v>0</v>
      </c>
      <c r="Z45" s="184">
        <f t="shared" si="14"/>
        <v>0</v>
      </c>
      <c r="AA45" s="184">
        <f t="shared" si="14"/>
        <v>0</v>
      </c>
      <c r="AB45" s="184">
        <f t="shared" si="14"/>
        <v>0</v>
      </c>
      <c r="AC45" s="184">
        <f t="shared" si="14"/>
        <v>0</v>
      </c>
      <c r="AD45" s="184">
        <f t="shared" si="14"/>
        <v>0</v>
      </c>
      <c r="AE45" s="184">
        <f t="shared" si="14"/>
        <v>0</v>
      </c>
      <c r="AF45" s="184">
        <f t="shared" si="14"/>
        <v>0</v>
      </c>
      <c r="AG45" s="184">
        <f t="shared" si="14"/>
        <v>0</v>
      </c>
      <c r="AH45" s="173"/>
      <c r="AI45" s="184">
        <f>+SUM(AI46:AI54)</f>
        <v>0</v>
      </c>
      <c r="AJ45" s="184">
        <f>+SUM(AJ46:AJ54)</f>
        <v>0</v>
      </c>
    </row>
    <row r="46" spans="1:36">
      <c r="A46" s="185" t="s">
        <v>32</v>
      </c>
      <c r="B46" s="179"/>
      <c r="C46" s="180">
        <v>0</v>
      </c>
      <c r="D46" s="180">
        <v>0</v>
      </c>
      <c r="E46" s="180">
        <v>0</v>
      </c>
      <c r="F46" s="180">
        <v>0</v>
      </c>
      <c r="G46" s="180">
        <v>0</v>
      </c>
      <c r="H46" s="180">
        <v>0</v>
      </c>
      <c r="I46" s="180">
        <v>0</v>
      </c>
      <c r="J46" s="180">
        <v>0</v>
      </c>
      <c r="K46" s="180">
        <v>0</v>
      </c>
      <c r="L46" s="180">
        <v>0</v>
      </c>
      <c r="M46" s="180">
        <v>0</v>
      </c>
      <c r="N46" s="180">
        <v>0</v>
      </c>
      <c r="O46" s="180">
        <v>0</v>
      </c>
      <c r="P46" s="180">
        <v>0</v>
      </c>
      <c r="Q46" s="180">
        <v>0</v>
      </c>
      <c r="R46" s="181"/>
      <c r="S46" s="180">
        <v>0</v>
      </c>
      <c r="T46" s="180">
        <v>0</v>
      </c>
      <c r="U46" s="180">
        <v>0</v>
      </c>
      <c r="V46" s="180">
        <v>0</v>
      </c>
      <c r="W46" s="180">
        <v>0</v>
      </c>
      <c r="X46" s="180">
        <v>0</v>
      </c>
      <c r="Y46" s="180">
        <v>0</v>
      </c>
      <c r="Z46" s="180">
        <v>0</v>
      </c>
      <c r="AA46" s="180">
        <v>0</v>
      </c>
      <c r="AB46" s="180">
        <v>0</v>
      </c>
      <c r="AC46" s="180">
        <v>0</v>
      </c>
      <c r="AD46" s="180">
        <v>0</v>
      </c>
      <c r="AE46" s="180">
        <v>0</v>
      </c>
      <c r="AF46" s="180">
        <v>0</v>
      </c>
      <c r="AG46" s="180">
        <v>0</v>
      </c>
      <c r="AH46" s="173"/>
      <c r="AI46" s="180">
        <f t="shared" ref="AI46:AJ54" si="15">+SUM(R46:AF46)</f>
        <v>0</v>
      </c>
      <c r="AJ46" s="180">
        <f t="shared" si="15"/>
        <v>0</v>
      </c>
    </row>
    <row r="47" spans="1:36">
      <c r="A47" s="185" t="s">
        <v>33</v>
      </c>
      <c r="B47" s="179"/>
      <c r="C47" s="180">
        <v>0</v>
      </c>
      <c r="D47" s="180">
        <v>0</v>
      </c>
      <c r="E47" s="180">
        <v>0</v>
      </c>
      <c r="F47" s="180">
        <v>0</v>
      </c>
      <c r="G47" s="180">
        <v>0</v>
      </c>
      <c r="H47" s="180">
        <v>0</v>
      </c>
      <c r="I47" s="180">
        <v>0</v>
      </c>
      <c r="J47" s="180">
        <v>0</v>
      </c>
      <c r="K47" s="180">
        <v>0</v>
      </c>
      <c r="L47" s="180">
        <v>0</v>
      </c>
      <c r="M47" s="180">
        <v>0</v>
      </c>
      <c r="N47" s="180">
        <v>0</v>
      </c>
      <c r="O47" s="180">
        <v>0</v>
      </c>
      <c r="P47" s="180">
        <v>0</v>
      </c>
      <c r="Q47" s="180">
        <v>0</v>
      </c>
      <c r="R47" s="181"/>
      <c r="S47" s="180">
        <v>0</v>
      </c>
      <c r="T47" s="180">
        <v>0</v>
      </c>
      <c r="U47" s="180">
        <v>0</v>
      </c>
      <c r="V47" s="180">
        <v>0</v>
      </c>
      <c r="W47" s="180">
        <v>0</v>
      </c>
      <c r="X47" s="180">
        <v>0</v>
      </c>
      <c r="Y47" s="180">
        <v>0</v>
      </c>
      <c r="Z47" s="180">
        <v>0</v>
      </c>
      <c r="AA47" s="180">
        <v>0</v>
      </c>
      <c r="AB47" s="180">
        <v>0</v>
      </c>
      <c r="AC47" s="180">
        <v>0</v>
      </c>
      <c r="AD47" s="180">
        <v>0</v>
      </c>
      <c r="AE47" s="180">
        <v>0</v>
      </c>
      <c r="AF47" s="180">
        <v>0</v>
      </c>
      <c r="AG47" s="180">
        <v>0</v>
      </c>
      <c r="AH47" s="173"/>
      <c r="AI47" s="180">
        <f t="shared" si="15"/>
        <v>0</v>
      </c>
      <c r="AJ47" s="180">
        <f t="shared" si="15"/>
        <v>0</v>
      </c>
    </row>
    <row r="48" spans="1:36">
      <c r="A48" s="185" t="s">
        <v>34</v>
      </c>
      <c r="B48" s="179"/>
      <c r="C48" s="180">
        <v>0</v>
      </c>
      <c r="D48" s="180">
        <v>0</v>
      </c>
      <c r="E48" s="180">
        <v>0</v>
      </c>
      <c r="F48" s="180">
        <v>0</v>
      </c>
      <c r="G48" s="180">
        <v>0</v>
      </c>
      <c r="H48" s="180">
        <v>0</v>
      </c>
      <c r="I48" s="180">
        <v>0</v>
      </c>
      <c r="J48" s="180">
        <v>0</v>
      </c>
      <c r="K48" s="180">
        <v>0</v>
      </c>
      <c r="L48" s="180">
        <v>0</v>
      </c>
      <c r="M48" s="180">
        <v>0</v>
      </c>
      <c r="N48" s="180">
        <v>0</v>
      </c>
      <c r="O48" s="180">
        <v>0</v>
      </c>
      <c r="P48" s="180">
        <v>0</v>
      </c>
      <c r="Q48" s="180">
        <v>0</v>
      </c>
      <c r="R48" s="181"/>
      <c r="S48" s="180">
        <v>0</v>
      </c>
      <c r="T48" s="180">
        <v>0</v>
      </c>
      <c r="U48" s="180">
        <v>0</v>
      </c>
      <c r="V48" s="180">
        <v>0</v>
      </c>
      <c r="W48" s="180">
        <v>0</v>
      </c>
      <c r="X48" s="180">
        <v>0</v>
      </c>
      <c r="Y48" s="180">
        <v>0</v>
      </c>
      <c r="Z48" s="180">
        <v>0</v>
      </c>
      <c r="AA48" s="180">
        <v>0</v>
      </c>
      <c r="AB48" s="180">
        <v>0</v>
      </c>
      <c r="AC48" s="180">
        <v>0</v>
      </c>
      <c r="AD48" s="180">
        <v>0</v>
      </c>
      <c r="AE48" s="180">
        <v>0</v>
      </c>
      <c r="AF48" s="180">
        <v>0</v>
      </c>
      <c r="AG48" s="180">
        <v>0</v>
      </c>
      <c r="AH48" s="173"/>
      <c r="AI48" s="180">
        <f t="shared" si="15"/>
        <v>0</v>
      </c>
      <c r="AJ48" s="180">
        <f t="shared" si="15"/>
        <v>0</v>
      </c>
    </row>
    <row r="49" spans="1:36">
      <c r="A49" s="185" t="s">
        <v>35</v>
      </c>
      <c r="B49" s="179"/>
      <c r="C49" s="180">
        <v>0</v>
      </c>
      <c r="D49" s="180">
        <v>0</v>
      </c>
      <c r="E49" s="180">
        <v>0</v>
      </c>
      <c r="F49" s="180">
        <v>0</v>
      </c>
      <c r="G49" s="180">
        <v>0</v>
      </c>
      <c r="H49" s="180">
        <v>0</v>
      </c>
      <c r="I49" s="180">
        <v>0</v>
      </c>
      <c r="J49" s="180"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1"/>
      <c r="S49" s="180">
        <v>0</v>
      </c>
      <c r="T49" s="180">
        <v>0</v>
      </c>
      <c r="U49" s="180">
        <v>0</v>
      </c>
      <c r="V49" s="180">
        <v>0</v>
      </c>
      <c r="W49" s="180">
        <v>0</v>
      </c>
      <c r="X49" s="180">
        <v>0</v>
      </c>
      <c r="Y49" s="180">
        <v>0</v>
      </c>
      <c r="Z49" s="180">
        <v>0</v>
      </c>
      <c r="AA49" s="180">
        <v>0</v>
      </c>
      <c r="AB49" s="180">
        <v>0</v>
      </c>
      <c r="AC49" s="180">
        <v>0</v>
      </c>
      <c r="AD49" s="180">
        <v>0</v>
      </c>
      <c r="AE49" s="180">
        <v>0</v>
      </c>
      <c r="AF49" s="180">
        <v>0</v>
      </c>
      <c r="AG49" s="180">
        <v>0</v>
      </c>
      <c r="AH49" s="173"/>
      <c r="AI49" s="180">
        <f t="shared" si="15"/>
        <v>0</v>
      </c>
      <c r="AJ49" s="180">
        <f t="shared" si="15"/>
        <v>0</v>
      </c>
    </row>
    <row r="50" spans="1:36">
      <c r="A50" s="185" t="s">
        <v>36</v>
      </c>
      <c r="B50" s="179"/>
      <c r="C50" s="180">
        <v>0</v>
      </c>
      <c r="D50" s="180">
        <v>0</v>
      </c>
      <c r="E50" s="180">
        <v>0</v>
      </c>
      <c r="F50" s="180">
        <v>0</v>
      </c>
      <c r="G50" s="180">
        <v>0</v>
      </c>
      <c r="H50" s="180">
        <v>0</v>
      </c>
      <c r="I50" s="180">
        <v>0</v>
      </c>
      <c r="J50" s="180">
        <v>0</v>
      </c>
      <c r="K50" s="180">
        <v>0</v>
      </c>
      <c r="L50" s="180">
        <v>0</v>
      </c>
      <c r="M50" s="180">
        <v>0</v>
      </c>
      <c r="N50" s="180">
        <v>0</v>
      </c>
      <c r="O50" s="180">
        <v>0</v>
      </c>
      <c r="P50" s="180">
        <v>0</v>
      </c>
      <c r="Q50" s="180">
        <v>0</v>
      </c>
      <c r="R50" s="181"/>
      <c r="S50" s="180">
        <v>0</v>
      </c>
      <c r="T50" s="180">
        <v>0</v>
      </c>
      <c r="U50" s="180">
        <v>0</v>
      </c>
      <c r="V50" s="180">
        <v>0</v>
      </c>
      <c r="W50" s="180">
        <v>0</v>
      </c>
      <c r="X50" s="180">
        <v>0</v>
      </c>
      <c r="Y50" s="180">
        <v>0</v>
      </c>
      <c r="Z50" s="180">
        <v>0</v>
      </c>
      <c r="AA50" s="180">
        <v>0</v>
      </c>
      <c r="AB50" s="180">
        <v>0</v>
      </c>
      <c r="AC50" s="180">
        <v>0</v>
      </c>
      <c r="AD50" s="180">
        <v>0</v>
      </c>
      <c r="AE50" s="180">
        <v>0</v>
      </c>
      <c r="AF50" s="180">
        <v>0</v>
      </c>
      <c r="AG50" s="180">
        <v>0</v>
      </c>
      <c r="AH50" s="173"/>
      <c r="AI50" s="180">
        <f t="shared" si="15"/>
        <v>0</v>
      </c>
      <c r="AJ50" s="180">
        <f t="shared" si="15"/>
        <v>0</v>
      </c>
    </row>
    <row r="51" spans="1:36">
      <c r="A51" s="185" t="s">
        <v>37</v>
      </c>
      <c r="B51" s="179"/>
      <c r="C51" s="180">
        <v>0</v>
      </c>
      <c r="D51" s="180">
        <v>0</v>
      </c>
      <c r="E51" s="180">
        <v>0</v>
      </c>
      <c r="F51" s="180">
        <v>0</v>
      </c>
      <c r="G51" s="180">
        <v>0</v>
      </c>
      <c r="H51" s="180">
        <v>0</v>
      </c>
      <c r="I51" s="180">
        <v>0</v>
      </c>
      <c r="J51" s="180">
        <v>0</v>
      </c>
      <c r="K51" s="180">
        <v>0</v>
      </c>
      <c r="L51" s="180">
        <v>0</v>
      </c>
      <c r="M51" s="180">
        <v>0</v>
      </c>
      <c r="N51" s="180">
        <v>0</v>
      </c>
      <c r="O51" s="180">
        <v>0</v>
      </c>
      <c r="P51" s="180">
        <v>0</v>
      </c>
      <c r="Q51" s="180">
        <v>0</v>
      </c>
      <c r="R51" s="181"/>
      <c r="S51" s="180">
        <v>0</v>
      </c>
      <c r="T51" s="180">
        <v>0</v>
      </c>
      <c r="U51" s="180">
        <v>0</v>
      </c>
      <c r="V51" s="180">
        <v>0</v>
      </c>
      <c r="W51" s="180">
        <v>0</v>
      </c>
      <c r="X51" s="180">
        <v>0</v>
      </c>
      <c r="Y51" s="180">
        <v>0</v>
      </c>
      <c r="Z51" s="180">
        <v>0</v>
      </c>
      <c r="AA51" s="180">
        <v>0</v>
      </c>
      <c r="AB51" s="180">
        <v>0</v>
      </c>
      <c r="AC51" s="180">
        <v>0</v>
      </c>
      <c r="AD51" s="180">
        <v>0</v>
      </c>
      <c r="AE51" s="180">
        <v>0</v>
      </c>
      <c r="AF51" s="180">
        <v>0</v>
      </c>
      <c r="AG51" s="180">
        <v>0</v>
      </c>
      <c r="AH51" s="173"/>
      <c r="AI51" s="180">
        <f t="shared" si="15"/>
        <v>0</v>
      </c>
      <c r="AJ51" s="180">
        <f t="shared" si="15"/>
        <v>0</v>
      </c>
    </row>
    <row r="52" spans="1:36">
      <c r="A52" s="185" t="s">
        <v>38</v>
      </c>
      <c r="B52" s="179"/>
      <c r="C52" s="180">
        <v>0</v>
      </c>
      <c r="D52" s="180">
        <v>0</v>
      </c>
      <c r="E52" s="180">
        <v>0</v>
      </c>
      <c r="F52" s="180">
        <v>0</v>
      </c>
      <c r="G52" s="180">
        <v>0</v>
      </c>
      <c r="H52" s="180">
        <v>0</v>
      </c>
      <c r="I52" s="180">
        <v>0</v>
      </c>
      <c r="J52" s="180">
        <v>0</v>
      </c>
      <c r="K52" s="180">
        <v>0</v>
      </c>
      <c r="L52" s="180">
        <v>0</v>
      </c>
      <c r="M52" s="180">
        <v>0</v>
      </c>
      <c r="N52" s="180">
        <v>0</v>
      </c>
      <c r="O52" s="180">
        <v>0</v>
      </c>
      <c r="P52" s="180">
        <v>0</v>
      </c>
      <c r="Q52" s="180">
        <v>0</v>
      </c>
      <c r="R52" s="181"/>
      <c r="S52" s="180">
        <v>0</v>
      </c>
      <c r="T52" s="180">
        <v>0</v>
      </c>
      <c r="U52" s="180">
        <v>0</v>
      </c>
      <c r="V52" s="180">
        <v>0</v>
      </c>
      <c r="W52" s="180">
        <v>0</v>
      </c>
      <c r="X52" s="180">
        <v>0</v>
      </c>
      <c r="Y52" s="180">
        <v>0</v>
      </c>
      <c r="Z52" s="180">
        <v>0</v>
      </c>
      <c r="AA52" s="180">
        <v>0</v>
      </c>
      <c r="AB52" s="180">
        <v>0</v>
      </c>
      <c r="AC52" s="180">
        <v>0</v>
      </c>
      <c r="AD52" s="180">
        <v>0</v>
      </c>
      <c r="AE52" s="180">
        <v>0</v>
      </c>
      <c r="AF52" s="180">
        <v>0</v>
      </c>
      <c r="AG52" s="180">
        <v>0</v>
      </c>
      <c r="AH52" s="173"/>
      <c r="AI52" s="180">
        <f t="shared" si="15"/>
        <v>0</v>
      </c>
      <c r="AJ52" s="180">
        <f t="shared" si="15"/>
        <v>0</v>
      </c>
    </row>
    <row r="53" spans="1:36">
      <c r="A53" s="185" t="s">
        <v>39</v>
      </c>
      <c r="B53" s="179"/>
      <c r="C53" s="180">
        <v>0</v>
      </c>
      <c r="D53" s="180">
        <v>0</v>
      </c>
      <c r="E53" s="180">
        <v>0</v>
      </c>
      <c r="F53" s="180">
        <v>0</v>
      </c>
      <c r="G53" s="180">
        <v>0</v>
      </c>
      <c r="H53" s="180">
        <v>0</v>
      </c>
      <c r="I53" s="180">
        <v>0</v>
      </c>
      <c r="J53" s="180">
        <v>0</v>
      </c>
      <c r="K53" s="180">
        <v>0</v>
      </c>
      <c r="L53" s="180">
        <v>0</v>
      </c>
      <c r="M53" s="180">
        <v>0</v>
      </c>
      <c r="N53" s="180">
        <v>0</v>
      </c>
      <c r="O53" s="180">
        <v>0</v>
      </c>
      <c r="P53" s="180">
        <v>0</v>
      </c>
      <c r="Q53" s="180">
        <v>0</v>
      </c>
      <c r="R53" s="181"/>
      <c r="S53" s="180">
        <v>0</v>
      </c>
      <c r="T53" s="180">
        <v>0</v>
      </c>
      <c r="U53" s="180">
        <v>0</v>
      </c>
      <c r="V53" s="180">
        <v>0</v>
      </c>
      <c r="W53" s="180">
        <v>0</v>
      </c>
      <c r="X53" s="180">
        <v>0</v>
      </c>
      <c r="Y53" s="180">
        <v>0</v>
      </c>
      <c r="Z53" s="180">
        <v>0</v>
      </c>
      <c r="AA53" s="180">
        <v>0</v>
      </c>
      <c r="AB53" s="180">
        <v>0</v>
      </c>
      <c r="AC53" s="180">
        <v>0</v>
      </c>
      <c r="AD53" s="180">
        <v>0</v>
      </c>
      <c r="AE53" s="180">
        <v>0</v>
      </c>
      <c r="AF53" s="180">
        <v>0</v>
      </c>
      <c r="AG53" s="180">
        <v>0</v>
      </c>
      <c r="AH53" s="173"/>
      <c r="AI53" s="180">
        <f t="shared" si="15"/>
        <v>0</v>
      </c>
      <c r="AJ53" s="180">
        <f t="shared" si="15"/>
        <v>0</v>
      </c>
    </row>
    <row r="54" spans="1:36">
      <c r="A54" s="185" t="s">
        <v>40</v>
      </c>
      <c r="B54" s="179"/>
      <c r="C54" s="180">
        <v>0</v>
      </c>
      <c r="D54" s="180">
        <v>0</v>
      </c>
      <c r="E54" s="180">
        <v>0</v>
      </c>
      <c r="F54" s="180">
        <v>0</v>
      </c>
      <c r="G54" s="180">
        <v>0</v>
      </c>
      <c r="H54" s="180">
        <v>0</v>
      </c>
      <c r="I54" s="180">
        <v>0</v>
      </c>
      <c r="J54" s="180">
        <v>0</v>
      </c>
      <c r="K54" s="180">
        <v>0</v>
      </c>
      <c r="L54" s="180">
        <v>0</v>
      </c>
      <c r="M54" s="180">
        <v>0</v>
      </c>
      <c r="N54" s="180">
        <v>0</v>
      </c>
      <c r="O54" s="180">
        <v>0</v>
      </c>
      <c r="P54" s="180">
        <v>0</v>
      </c>
      <c r="Q54" s="180">
        <v>0</v>
      </c>
      <c r="R54" s="181"/>
      <c r="S54" s="180">
        <v>0</v>
      </c>
      <c r="T54" s="180">
        <v>0</v>
      </c>
      <c r="U54" s="180">
        <v>0</v>
      </c>
      <c r="V54" s="180">
        <v>0</v>
      </c>
      <c r="W54" s="180">
        <v>0</v>
      </c>
      <c r="X54" s="180">
        <v>0</v>
      </c>
      <c r="Y54" s="180">
        <v>0</v>
      </c>
      <c r="Z54" s="180">
        <v>0</v>
      </c>
      <c r="AA54" s="180">
        <v>0</v>
      </c>
      <c r="AB54" s="180">
        <v>0</v>
      </c>
      <c r="AC54" s="180">
        <v>0</v>
      </c>
      <c r="AD54" s="180">
        <v>0</v>
      </c>
      <c r="AE54" s="180">
        <v>0</v>
      </c>
      <c r="AF54" s="180">
        <v>0</v>
      </c>
      <c r="AG54" s="180">
        <v>0</v>
      </c>
      <c r="AH54" s="173"/>
      <c r="AI54" s="180">
        <f t="shared" si="15"/>
        <v>0</v>
      </c>
      <c r="AJ54" s="180">
        <f t="shared" si="15"/>
        <v>0</v>
      </c>
    </row>
    <row r="55" spans="1:36" ht="6" customHeight="1">
      <c r="A55" s="175"/>
      <c r="B55" s="173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3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3"/>
      <c r="AI55" s="175"/>
      <c r="AJ55" s="175"/>
    </row>
    <row r="56" spans="1:36">
      <c r="A56" s="174" t="s">
        <v>43</v>
      </c>
      <c r="B56" s="173"/>
      <c r="C56" s="186">
        <f t="shared" ref="C56:Q56" si="16">+C35+C45</f>
        <v>108072.19</v>
      </c>
      <c r="D56" s="186">
        <f t="shared" si="16"/>
        <v>0</v>
      </c>
      <c r="E56" s="186">
        <f t="shared" si="16"/>
        <v>0</v>
      </c>
      <c r="F56" s="186">
        <f t="shared" si="16"/>
        <v>0</v>
      </c>
      <c r="G56" s="186">
        <f t="shared" si="16"/>
        <v>0</v>
      </c>
      <c r="H56" s="186">
        <f t="shared" si="16"/>
        <v>51340.88</v>
      </c>
      <c r="I56" s="186">
        <f t="shared" si="16"/>
        <v>4707.8599999999997</v>
      </c>
      <c r="J56" s="186">
        <f t="shared" si="16"/>
        <v>0</v>
      </c>
      <c r="K56" s="186">
        <f t="shared" si="16"/>
        <v>246244.68</v>
      </c>
      <c r="L56" s="186">
        <f t="shared" si="16"/>
        <v>0</v>
      </c>
      <c r="M56" s="186">
        <f t="shared" si="16"/>
        <v>0</v>
      </c>
      <c r="N56" s="186">
        <f t="shared" si="16"/>
        <v>814040.24</v>
      </c>
      <c r="O56" s="186">
        <f t="shared" si="16"/>
        <v>0</v>
      </c>
      <c r="P56" s="186">
        <f t="shared" si="16"/>
        <v>0</v>
      </c>
      <c r="Q56" s="186">
        <f t="shared" si="16"/>
        <v>0</v>
      </c>
      <c r="R56" s="173"/>
      <c r="S56" s="186">
        <f t="shared" ref="S56:AG56" si="17">+S35+S45</f>
        <v>155441.65</v>
      </c>
      <c r="T56" s="186">
        <f t="shared" si="17"/>
        <v>320148.71000000002</v>
      </c>
      <c r="U56" s="186">
        <f t="shared" si="17"/>
        <v>5273.44</v>
      </c>
      <c r="V56" s="186">
        <f t="shared" si="17"/>
        <v>32921.520000000004</v>
      </c>
      <c r="W56" s="186">
        <f t="shared" si="17"/>
        <v>0</v>
      </c>
      <c r="X56" s="186">
        <f t="shared" si="17"/>
        <v>544272.07000000007</v>
      </c>
      <c r="Y56" s="186">
        <f t="shared" si="17"/>
        <v>4707.8599999999997</v>
      </c>
      <c r="Z56" s="186">
        <f t="shared" si="17"/>
        <v>0</v>
      </c>
      <c r="AA56" s="186">
        <f t="shared" si="17"/>
        <v>932481.61999999988</v>
      </c>
      <c r="AB56" s="186">
        <f t="shared" si="17"/>
        <v>0</v>
      </c>
      <c r="AC56" s="186">
        <f t="shared" si="17"/>
        <v>0</v>
      </c>
      <c r="AD56" s="186">
        <f t="shared" si="17"/>
        <v>3633802.71</v>
      </c>
      <c r="AE56" s="186">
        <f t="shared" si="17"/>
        <v>0</v>
      </c>
      <c r="AF56" s="186">
        <f t="shared" si="17"/>
        <v>119649.48</v>
      </c>
      <c r="AG56" s="186">
        <f t="shared" si="17"/>
        <v>44051.05</v>
      </c>
      <c r="AH56" s="173"/>
      <c r="AI56" s="186">
        <f>+AI35+AI45</f>
        <v>1224405.8500000001</v>
      </c>
      <c r="AJ56" s="186">
        <f>+AJ35+AJ45</f>
        <v>5792750.1099999994</v>
      </c>
    </row>
    <row r="57" spans="1:36" ht="6" customHeight="1">
      <c r="A57" s="175"/>
      <c r="B57" s="173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3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3"/>
      <c r="AI57" s="175"/>
      <c r="AJ57" s="175"/>
    </row>
    <row r="58" spans="1:36">
      <c r="A58" s="174" t="s">
        <v>44</v>
      </c>
      <c r="B58" s="173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3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3"/>
      <c r="AI58" s="175"/>
      <c r="AJ58" s="175"/>
    </row>
    <row r="59" spans="1:36" ht="6" customHeight="1">
      <c r="A59" s="175"/>
      <c r="B59" s="173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3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3"/>
      <c r="AI59" s="175"/>
      <c r="AJ59" s="175"/>
    </row>
    <row r="60" spans="1:36">
      <c r="A60" s="176" t="s">
        <v>21</v>
      </c>
      <c r="B60" s="173"/>
      <c r="C60" s="177">
        <f t="shared" ref="C60:Q60" si="18">+SUM(C61:C69)</f>
        <v>0</v>
      </c>
      <c r="D60" s="177">
        <f t="shared" si="18"/>
        <v>0</v>
      </c>
      <c r="E60" s="177">
        <f t="shared" si="18"/>
        <v>0</v>
      </c>
      <c r="F60" s="177">
        <f t="shared" si="18"/>
        <v>0</v>
      </c>
      <c r="G60" s="177">
        <f t="shared" si="18"/>
        <v>0</v>
      </c>
      <c r="H60" s="177">
        <f t="shared" si="18"/>
        <v>0</v>
      </c>
      <c r="I60" s="177">
        <f t="shared" si="18"/>
        <v>0</v>
      </c>
      <c r="J60" s="177">
        <f t="shared" si="18"/>
        <v>0</v>
      </c>
      <c r="K60" s="177">
        <f t="shared" si="18"/>
        <v>0</v>
      </c>
      <c r="L60" s="177">
        <f t="shared" si="18"/>
        <v>0</v>
      </c>
      <c r="M60" s="177">
        <f t="shared" si="18"/>
        <v>0</v>
      </c>
      <c r="N60" s="177">
        <f t="shared" si="18"/>
        <v>0</v>
      </c>
      <c r="O60" s="177">
        <f t="shared" si="18"/>
        <v>0</v>
      </c>
      <c r="P60" s="177">
        <f t="shared" si="18"/>
        <v>0</v>
      </c>
      <c r="Q60" s="177">
        <f t="shared" si="18"/>
        <v>0</v>
      </c>
      <c r="R60" s="173"/>
      <c r="S60" s="177">
        <f t="shared" ref="S60:AG60" si="19">+SUM(S61:S69)</f>
        <v>0</v>
      </c>
      <c r="T60" s="177">
        <f t="shared" si="19"/>
        <v>0</v>
      </c>
      <c r="U60" s="177">
        <f t="shared" si="19"/>
        <v>0</v>
      </c>
      <c r="V60" s="177">
        <f t="shared" si="19"/>
        <v>0</v>
      </c>
      <c r="W60" s="177">
        <f t="shared" si="19"/>
        <v>0</v>
      </c>
      <c r="X60" s="177">
        <f t="shared" si="19"/>
        <v>23827.52</v>
      </c>
      <c r="Y60" s="177">
        <f t="shared" si="19"/>
        <v>0</v>
      </c>
      <c r="Z60" s="177">
        <f t="shared" si="19"/>
        <v>0</v>
      </c>
      <c r="AA60" s="177">
        <f t="shared" si="19"/>
        <v>0</v>
      </c>
      <c r="AB60" s="177">
        <f t="shared" si="19"/>
        <v>7000</v>
      </c>
      <c r="AC60" s="177">
        <f t="shared" si="19"/>
        <v>0</v>
      </c>
      <c r="AD60" s="177">
        <f t="shared" si="19"/>
        <v>0</v>
      </c>
      <c r="AE60" s="177">
        <f t="shared" si="19"/>
        <v>0</v>
      </c>
      <c r="AF60" s="177">
        <f t="shared" si="19"/>
        <v>317232.02999999997</v>
      </c>
      <c r="AG60" s="177">
        <f t="shared" si="19"/>
        <v>0</v>
      </c>
      <c r="AH60" s="173"/>
      <c r="AI60" s="177">
        <f>+SUM(AI61:AI69)</f>
        <v>0</v>
      </c>
      <c r="AJ60" s="177">
        <f>+SUM(AJ61:AJ69)</f>
        <v>348059.55</v>
      </c>
    </row>
    <row r="61" spans="1:36">
      <c r="A61" s="178" t="s">
        <v>22</v>
      </c>
      <c r="B61" s="179"/>
      <c r="C61" s="180">
        <v>0</v>
      </c>
      <c r="D61" s="180">
        <v>0</v>
      </c>
      <c r="E61" s="180">
        <v>0</v>
      </c>
      <c r="F61" s="180">
        <v>0</v>
      </c>
      <c r="G61" s="180">
        <v>0</v>
      </c>
      <c r="H61" s="180">
        <v>0</v>
      </c>
      <c r="I61" s="180">
        <v>0</v>
      </c>
      <c r="J61" s="180">
        <v>0</v>
      </c>
      <c r="K61" s="180">
        <v>0</v>
      </c>
      <c r="L61" s="180">
        <v>0</v>
      </c>
      <c r="M61" s="180">
        <v>0</v>
      </c>
      <c r="N61" s="180">
        <v>0</v>
      </c>
      <c r="O61" s="180">
        <v>0</v>
      </c>
      <c r="P61" s="180">
        <v>0</v>
      </c>
      <c r="Q61" s="180">
        <v>0</v>
      </c>
      <c r="R61" s="181"/>
      <c r="S61" s="180">
        <v>0</v>
      </c>
      <c r="T61" s="180">
        <v>0</v>
      </c>
      <c r="U61" s="180">
        <v>0</v>
      </c>
      <c r="V61" s="180">
        <v>0</v>
      </c>
      <c r="W61" s="180">
        <v>0</v>
      </c>
      <c r="X61" s="180">
        <v>19215.740000000002</v>
      </c>
      <c r="Y61" s="180">
        <v>0</v>
      </c>
      <c r="Z61" s="180">
        <v>0</v>
      </c>
      <c r="AA61" s="180">
        <v>0</v>
      </c>
      <c r="AB61" s="180">
        <v>0</v>
      </c>
      <c r="AC61" s="180">
        <v>0</v>
      </c>
      <c r="AD61" s="180">
        <v>0</v>
      </c>
      <c r="AE61" s="180">
        <v>0</v>
      </c>
      <c r="AF61" s="180">
        <v>0</v>
      </c>
      <c r="AG61" s="180">
        <v>0</v>
      </c>
      <c r="AH61" s="173"/>
      <c r="AI61" s="180">
        <f t="shared" ref="AI61:AI69" si="20">+SUM(C61:Q61)</f>
        <v>0</v>
      </c>
      <c r="AJ61" s="180">
        <f t="shared" ref="AJ61:AJ69" si="21">+SUM(S61:AG61)</f>
        <v>19215.740000000002</v>
      </c>
    </row>
    <row r="62" spans="1:36">
      <c r="A62" s="178" t="s">
        <v>23</v>
      </c>
      <c r="B62" s="179"/>
      <c r="C62" s="180">
        <v>0</v>
      </c>
      <c r="D62" s="180">
        <v>0</v>
      </c>
      <c r="E62" s="180">
        <v>0</v>
      </c>
      <c r="F62" s="180">
        <v>0</v>
      </c>
      <c r="G62" s="180">
        <v>0</v>
      </c>
      <c r="H62" s="180">
        <v>0</v>
      </c>
      <c r="I62" s="180">
        <v>0</v>
      </c>
      <c r="J62" s="180">
        <v>0</v>
      </c>
      <c r="K62" s="180">
        <v>0</v>
      </c>
      <c r="L62" s="180">
        <v>0</v>
      </c>
      <c r="M62" s="180">
        <v>0</v>
      </c>
      <c r="N62" s="180">
        <v>0</v>
      </c>
      <c r="O62" s="180">
        <v>0</v>
      </c>
      <c r="P62" s="180">
        <v>0</v>
      </c>
      <c r="Q62" s="180">
        <v>0</v>
      </c>
      <c r="R62" s="181"/>
      <c r="S62" s="180">
        <v>0</v>
      </c>
      <c r="T62" s="180">
        <v>0</v>
      </c>
      <c r="U62" s="180">
        <v>0</v>
      </c>
      <c r="V62" s="180">
        <v>0</v>
      </c>
      <c r="W62" s="180">
        <v>0</v>
      </c>
      <c r="X62" s="180">
        <v>0</v>
      </c>
      <c r="Y62" s="180">
        <v>0</v>
      </c>
      <c r="Z62" s="180">
        <v>0</v>
      </c>
      <c r="AA62" s="180">
        <v>0</v>
      </c>
      <c r="AB62" s="180">
        <v>0</v>
      </c>
      <c r="AC62" s="180">
        <v>0</v>
      </c>
      <c r="AD62" s="180">
        <v>0</v>
      </c>
      <c r="AE62" s="180">
        <v>0</v>
      </c>
      <c r="AF62" s="180">
        <v>0</v>
      </c>
      <c r="AG62" s="180">
        <v>0</v>
      </c>
      <c r="AH62" s="173"/>
      <c r="AI62" s="180">
        <f t="shared" si="20"/>
        <v>0</v>
      </c>
      <c r="AJ62" s="180">
        <f t="shared" si="21"/>
        <v>0</v>
      </c>
    </row>
    <row r="63" spans="1:36">
      <c r="A63" s="178" t="s">
        <v>24</v>
      </c>
      <c r="B63" s="179"/>
      <c r="C63" s="180">
        <v>0</v>
      </c>
      <c r="D63" s="180">
        <v>0</v>
      </c>
      <c r="E63" s="180">
        <v>0</v>
      </c>
      <c r="F63" s="180">
        <v>0</v>
      </c>
      <c r="G63" s="180">
        <v>0</v>
      </c>
      <c r="H63" s="180">
        <v>0</v>
      </c>
      <c r="I63" s="180">
        <v>0</v>
      </c>
      <c r="J63" s="180">
        <v>0</v>
      </c>
      <c r="K63" s="180">
        <v>0</v>
      </c>
      <c r="L63" s="180">
        <v>0</v>
      </c>
      <c r="M63" s="180">
        <v>0</v>
      </c>
      <c r="N63" s="180">
        <v>0</v>
      </c>
      <c r="O63" s="180">
        <v>0</v>
      </c>
      <c r="P63" s="180">
        <v>0</v>
      </c>
      <c r="Q63" s="180">
        <v>0</v>
      </c>
      <c r="R63" s="181"/>
      <c r="S63" s="180">
        <v>0</v>
      </c>
      <c r="T63" s="180">
        <v>0</v>
      </c>
      <c r="U63" s="180">
        <v>0</v>
      </c>
      <c r="V63" s="180">
        <v>0</v>
      </c>
      <c r="W63" s="180">
        <v>0</v>
      </c>
      <c r="X63" s="180">
        <v>4611.78</v>
      </c>
      <c r="Y63" s="180">
        <v>0</v>
      </c>
      <c r="Z63" s="180">
        <v>0</v>
      </c>
      <c r="AA63" s="180">
        <v>0</v>
      </c>
      <c r="AB63" s="180">
        <v>7000</v>
      </c>
      <c r="AC63" s="180">
        <v>0</v>
      </c>
      <c r="AD63" s="180">
        <v>0</v>
      </c>
      <c r="AE63" s="180">
        <v>0</v>
      </c>
      <c r="AF63" s="180">
        <v>0</v>
      </c>
      <c r="AG63" s="180">
        <v>0</v>
      </c>
      <c r="AH63" s="173"/>
      <c r="AI63" s="180">
        <f t="shared" si="20"/>
        <v>0</v>
      </c>
      <c r="AJ63" s="180">
        <f t="shared" si="21"/>
        <v>11611.779999999999</v>
      </c>
    </row>
    <row r="64" spans="1:36">
      <c r="A64" s="178" t="s">
        <v>25</v>
      </c>
      <c r="B64" s="179"/>
      <c r="C64" s="180">
        <v>0</v>
      </c>
      <c r="D64" s="180">
        <v>0</v>
      </c>
      <c r="E64" s="180">
        <v>0</v>
      </c>
      <c r="F64" s="180">
        <v>0</v>
      </c>
      <c r="G64" s="180">
        <v>0</v>
      </c>
      <c r="H64" s="180">
        <v>0</v>
      </c>
      <c r="I64" s="180">
        <v>0</v>
      </c>
      <c r="J64" s="180">
        <v>0</v>
      </c>
      <c r="K64" s="180">
        <v>0</v>
      </c>
      <c r="L64" s="180">
        <v>0</v>
      </c>
      <c r="M64" s="180">
        <v>0</v>
      </c>
      <c r="N64" s="180">
        <v>0</v>
      </c>
      <c r="O64" s="180">
        <v>0</v>
      </c>
      <c r="P64" s="180">
        <v>0</v>
      </c>
      <c r="Q64" s="180">
        <v>0</v>
      </c>
      <c r="R64" s="181"/>
      <c r="S64" s="180">
        <v>0</v>
      </c>
      <c r="T64" s="180">
        <v>0</v>
      </c>
      <c r="U64" s="180">
        <v>0</v>
      </c>
      <c r="V64" s="180">
        <v>0</v>
      </c>
      <c r="W64" s="180">
        <v>0</v>
      </c>
      <c r="X64" s="180">
        <v>0</v>
      </c>
      <c r="Y64" s="180">
        <v>0</v>
      </c>
      <c r="Z64" s="180">
        <v>0</v>
      </c>
      <c r="AA64" s="180">
        <v>0</v>
      </c>
      <c r="AB64" s="180">
        <v>0</v>
      </c>
      <c r="AC64" s="180">
        <v>0</v>
      </c>
      <c r="AD64" s="180">
        <v>0</v>
      </c>
      <c r="AE64" s="180">
        <v>0</v>
      </c>
      <c r="AF64" s="180">
        <v>0</v>
      </c>
      <c r="AG64" s="180">
        <v>0</v>
      </c>
      <c r="AH64" s="173"/>
      <c r="AI64" s="180">
        <f t="shared" si="20"/>
        <v>0</v>
      </c>
      <c r="AJ64" s="180">
        <f t="shared" si="21"/>
        <v>0</v>
      </c>
    </row>
    <row r="65" spans="1:36">
      <c r="A65" s="178" t="s">
        <v>26</v>
      </c>
      <c r="B65" s="179"/>
      <c r="C65" s="180">
        <v>0</v>
      </c>
      <c r="D65" s="180">
        <v>0</v>
      </c>
      <c r="E65" s="180">
        <v>0</v>
      </c>
      <c r="F65" s="180">
        <v>0</v>
      </c>
      <c r="G65" s="180">
        <v>0</v>
      </c>
      <c r="H65" s="180">
        <v>0</v>
      </c>
      <c r="I65" s="180">
        <v>0</v>
      </c>
      <c r="J65" s="180">
        <v>0</v>
      </c>
      <c r="K65" s="180">
        <v>0</v>
      </c>
      <c r="L65" s="180">
        <v>0</v>
      </c>
      <c r="M65" s="180">
        <v>0</v>
      </c>
      <c r="N65" s="180">
        <v>0</v>
      </c>
      <c r="O65" s="180">
        <v>0</v>
      </c>
      <c r="P65" s="180">
        <v>0</v>
      </c>
      <c r="Q65" s="180">
        <v>0</v>
      </c>
      <c r="R65" s="181"/>
      <c r="S65" s="180">
        <v>0</v>
      </c>
      <c r="T65" s="180">
        <v>0</v>
      </c>
      <c r="U65" s="180">
        <v>0</v>
      </c>
      <c r="V65" s="180">
        <v>0</v>
      </c>
      <c r="W65" s="180">
        <v>0</v>
      </c>
      <c r="X65" s="180">
        <v>0</v>
      </c>
      <c r="Y65" s="180">
        <v>0</v>
      </c>
      <c r="Z65" s="180">
        <v>0</v>
      </c>
      <c r="AA65" s="180">
        <v>0</v>
      </c>
      <c r="AB65" s="180">
        <v>0</v>
      </c>
      <c r="AC65" s="180">
        <v>0</v>
      </c>
      <c r="AD65" s="180">
        <v>0</v>
      </c>
      <c r="AE65" s="180">
        <v>0</v>
      </c>
      <c r="AF65" s="180">
        <v>0</v>
      </c>
      <c r="AG65" s="180">
        <v>0</v>
      </c>
      <c r="AH65" s="173"/>
      <c r="AI65" s="180">
        <f t="shared" si="20"/>
        <v>0</v>
      </c>
      <c r="AJ65" s="180">
        <f t="shared" si="21"/>
        <v>0</v>
      </c>
    </row>
    <row r="66" spans="1:36">
      <c r="A66" s="178" t="s">
        <v>27</v>
      </c>
      <c r="B66" s="179"/>
      <c r="C66" s="180">
        <v>0</v>
      </c>
      <c r="D66" s="180">
        <v>0</v>
      </c>
      <c r="E66" s="180">
        <v>0</v>
      </c>
      <c r="F66" s="180">
        <v>0</v>
      </c>
      <c r="G66" s="180">
        <v>0</v>
      </c>
      <c r="H66" s="180">
        <v>0</v>
      </c>
      <c r="I66" s="180">
        <v>0</v>
      </c>
      <c r="J66" s="180">
        <v>0</v>
      </c>
      <c r="K66" s="180">
        <v>0</v>
      </c>
      <c r="L66" s="180">
        <v>0</v>
      </c>
      <c r="M66" s="180">
        <v>0</v>
      </c>
      <c r="N66" s="180">
        <v>0</v>
      </c>
      <c r="O66" s="180">
        <v>0</v>
      </c>
      <c r="P66" s="180">
        <v>0</v>
      </c>
      <c r="Q66" s="180">
        <v>0</v>
      </c>
      <c r="R66" s="181"/>
      <c r="S66" s="180">
        <v>0</v>
      </c>
      <c r="T66" s="180">
        <v>0</v>
      </c>
      <c r="U66" s="180">
        <v>0</v>
      </c>
      <c r="V66" s="180">
        <v>0</v>
      </c>
      <c r="W66" s="180">
        <v>0</v>
      </c>
      <c r="X66" s="180">
        <v>0</v>
      </c>
      <c r="Y66" s="180">
        <v>0</v>
      </c>
      <c r="Z66" s="180">
        <v>0</v>
      </c>
      <c r="AA66" s="180">
        <v>0</v>
      </c>
      <c r="AB66" s="180">
        <v>0</v>
      </c>
      <c r="AC66" s="180">
        <v>0</v>
      </c>
      <c r="AD66" s="180">
        <v>0</v>
      </c>
      <c r="AE66" s="180">
        <v>0</v>
      </c>
      <c r="AF66" s="180">
        <v>317232.02999999997</v>
      </c>
      <c r="AG66" s="180">
        <v>0</v>
      </c>
      <c r="AH66" s="173"/>
      <c r="AI66" s="180">
        <f t="shared" si="20"/>
        <v>0</v>
      </c>
      <c r="AJ66" s="180">
        <f t="shared" si="21"/>
        <v>317232.02999999997</v>
      </c>
    </row>
    <row r="67" spans="1:36">
      <c r="A67" s="178" t="s">
        <v>28</v>
      </c>
      <c r="B67" s="179"/>
      <c r="C67" s="180">
        <v>0</v>
      </c>
      <c r="D67" s="180">
        <v>0</v>
      </c>
      <c r="E67" s="180">
        <v>0</v>
      </c>
      <c r="F67" s="180">
        <v>0</v>
      </c>
      <c r="G67" s="180">
        <v>0</v>
      </c>
      <c r="H67" s="180">
        <v>0</v>
      </c>
      <c r="I67" s="180">
        <v>0</v>
      </c>
      <c r="J67" s="180">
        <v>0</v>
      </c>
      <c r="K67" s="180">
        <v>0</v>
      </c>
      <c r="L67" s="180">
        <v>0</v>
      </c>
      <c r="M67" s="180">
        <v>0</v>
      </c>
      <c r="N67" s="180">
        <v>0</v>
      </c>
      <c r="O67" s="180">
        <v>0</v>
      </c>
      <c r="P67" s="180">
        <v>0</v>
      </c>
      <c r="Q67" s="180">
        <v>0</v>
      </c>
      <c r="R67" s="181"/>
      <c r="S67" s="180">
        <v>0</v>
      </c>
      <c r="T67" s="180">
        <v>0</v>
      </c>
      <c r="U67" s="180">
        <v>0</v>
      </c>
      <c r="V67" s="180">
        <v>0</v>
      </c>
      <c r="W67" s="180">
        <v>0</v>
      </c>
      <c r="X67" s="180">
        <v>0</v>
      </c>
      <c r="Y67" s="180">
        <v>0</v>
      </c>
      <c r="Z67" s="180">
        <v>0</v>
      </c>
      <c r="AA67" s="180">
        <v>0</v>
      </c>
      <c r="AB67" s="180">
        <v>0</v>
      </c>
      <c r="AC67" s="180">
        <v>0</v>
      </c>
      <c r="AD67" s="180">
        <v>0</v>
      </c>
      <c r="AE67" s="180">
        <v>0</v>
      </c>
      <c r="AF67" s="180">
        <v>0</v>
      </c>
      <c r="AG67" s="180">
        <v>0</v>
      </c>
      <c r="AH67" s="173"/>
      <c r="AI67" s="180">
        <f t="shared" si="20"/>
        <v>0</v>
      </c>
      <c r="AJ67" s="180">
        <f t="shared" si="21"/>
        <v>0</v>
      </c>
    </row>
    <row r="68" spans="1:36">
      <c r="A68" s="178" t="s">
        <v>29</v>
      </c>
      <c r="B68" s="179"/>
      <c r="C68" s="180">
        <v>0</v>
      </c>
      <c r="D68" s="180">
        <v>0</v>
      </c>
      <c r="E68" s="180">
        <v>0</v>
      </c>
      <c r="F68" s="180">
        <v>0</v>
      </c>
      <c r="G68" s="180">
        <v>0</v>
      </c>
      <c r="H68" s="180">
        <v>0</v>
      </c>
      <c r="I68" s="180">
        <v>0</v>
      </c>
      <c r="J68" s="180">
        <v>0</v>
      </c>
      <c r="K68" s="180">
        <v>0</v>
      </c>
      <c r="L68" s="180">
        <v>0</v>
      </c>
      <c r="M68" s="180">
        <v>0</v>
      </c>
      <c r="N68" s="180">
        <v>0</v>
      </c>
      <c r="O68" s="180">
        <v>0</v>
      </c>
      <c r="P68" s="180">
        <v>0</v>
      </c>
      <c r="Q68" s="180">
        <v>0</v>
      </c>
      <c r="R68" s="181"/>
      <c r="S68" s="180">
        <v>0</v>
      </c>
      <c r="T68" s="180">
        <v>0</v>
      </c>
      <c r="U68" s="180">
        <v>0</v>
      </c>
      <c r="V68" s="180">
        <v>0</v>
      </c>
      <c r="W68" s="180">
        <v>0</v>
      </c>
      <c r="X68" s="180">
        <v>0</v>
      </c>
      <c r="Y68" s="180">
        <v>0</v>
      </c>
      <c r="Z68" s="180">
        <v>0</v>
      </c>
      <c r="AA68" s="180">
        <v>0</v>
      </c>
      <c r="AB68" s="180">
        <v>0</v>
      </c>
      <c r="AC68" s="180">
        <v>0</v>
      </c>
      <c r="AD68" s="180">
        <v>0</v>
      </c>
      <c r="AE68" s="180">
        <v>0</v>
      </c>
      <c r="AF68" s="180">
        <v>0</v>
      </c>
      <c r="AG68" s="180">
        <v>0</v>
      </c>
      <c r="AH68" s="173"/>
      <c r="AI68" s="180">
        <f t="shared" si="20"/>
        <v>0</v>
      </c>
      <c r="AJ68" s="180">
        <f t="shared" si="21"/>
        <v>0</v>
      </c>
    </row>
    <row r="69" spans="1:36">
      <c r="A69" s="182" t="s">
        <v>30</v>
      </c>
      <c r="B69" s="179"/>
      <c r="C69" s="180">
        <v>0</v>
      </c>
      <c r="D69" s="180">
        <v>0</v>
      </c>
      <c r="E69" s="180">
        <v>0</v>
      </c>
      <c r="F69" s="180">
        <v>0</v>
      </c>
      <c r="G69" s="180">
        <v>0</v>
      </c>
      <c r="H69" s="180">
        <v>0</v>
      </c>
      <c r="I69" s="180">
        <v>0</v>
      </c>
      <c r="J69" s="180">
        <v>0</v>
      </c>
      <c r="K69" s="180">
        <v>0</v>
      </c>
      <c r="L69" s="180">
        <v>0</v>
      </c>
      <c r="M69" s="180">
        <v>0</v>
      </c>
      <c r="N69" s="180">
        <v>0</v>
      </c>
      <c r="O69" s="180">
        <v>0</v>
      </c>
      <c r="P69" s="180">
        <v>0</v>
      </c>
      <c r="Q69" s="180">
        <v>0</v>
      </c>
      <c r="R69" s="181"/>
      <c r="S69" s="180">
        <v>0</v>
      </c>
      <c r="T69" s="180">
        <v>0</v>
      </c>
      <c r="U69" s="180">
        <v>0</v>
      </c>
      <c r="V69" s="180">
        <v>0</v>
      </c>
      <c r="W69" s="180">
        <v>0</v>
      </c>
      <c r="X69" s="180">
        <v>0</v>
      </c>
      <c r="Y69" s="180">
        <v>0</v>
      </c>
      <c r="Z69" s="180">
        <v>0</v>
      </c>
      <c r="AA69" s="180">
        <v>0</v>
      </c>
      <c r="AB69" s="180">
        <v>0</v>
      </c>
      <c r="AC69" s="180">
        <v>0</v>
      </c>
      <c r="AD69" s="180">
        <v>0</v>
      </c>
      <c r="AE69" s="180">
        <v>0</v>
      </c>
      <c r="AF69" s="180">
        <v>0</v>
      </c>
      <c r="AG69" s="180">
        <v>0</v>
      </c>
      <c r="AH69" s="173"/>
      <c r="AI69" s="180">
        <f t="shared" si="20"/>
        <v>0</v>
      </c>
      <c r="AJ69" s="180">
        <f t="shared" si="21"/>
        <v>0</v>
      </c>
    </row>
    <row r="70" spans="1:36">
      <c r="A70" s="183" t="s">
        <v>31</v>
      </c>
      <c r="B70" s="173"/>
      <c r="C70" s="184">
        <f>+SUM(C71:C79)</f>
        <v>0</v>
      </c>
      <c r="D70" s="184">
        <f t="shared" ref="D70:Q70" si="22">+SUM(D71:D79)</f>
        <v>0</v>
      </c>
      <c r="E70" s="184">
        <f t="shared" si="22"/>
        <v>0</v>
      </c>
      <c r="F70" s="184">
        <f t="shared" si="22"/>
        <v>0</v>
      </c>
      <c r="G70" s="184">
        <f t="shared" si="22"/>
        <v>0</v>
      </c>
      <c r="H70" s="184">
        <f t="shared" si="22"/>
        <v>0</v>
      </c>
      <c r="I70" s="184">
        <f t="shared" si="22"/>
        <v>0</v>
      </c>
      <c r="J70" s="184">
        <f t="shared" si="22"/>
        <v>0</v>
      </c>
      <c r="K70" s="184">
        <f t="shared" si="22"/>
        <v>0</v>
      </c>
      <c r="L70" s="184">
        <f t="shared" si="22"/>
        <v>0</v>
      </c>
      <c r="M70" s="184">
        <f t="shared" si="22"/>
        <v>0</v>
      </c>
      <c r="N70" s="184">
        <f t="shared" si="22"/>
        <v>0</v>
      </c>
      <c r="O70" s="184">
        <f t="shared" si="22"/>
        <v>0</v>
      </c>
      <c r="P70" s="184">
        <f t="shared" si="22"/>
        <v>0</v>
      </c>
      <c r="Q70" s="184">
        <f t="shared" si="22"/>
        <v>0</v>
      </c>
      <c r="R70" s="173"/>
      <c r="S70" s="184">
        <f>+SUM(S71:S79)</f>
        <v>0</v>
      </c>
      <c r="T70" s="184">
        <f t="shared" ref="T70:AG70" si="23">+SUM(T71:T79)</f>
        <v>0</v>
      </c>
      <c r="U70" s="184">
        <f t="shared" si="23"/>
        <v>0</v>
      </c>
      <c r="V70" s="184">
        <f t="shared" si="23"/>
        <v>0</v>
      </c>
      <c r="W70" s="184">
        <f t="shared" si="23"/>
        <v>0</v>
      </c>
      <c r="X70" s="184">
        <f t="shared" si="23"/>
        <v>0</v>
      </c>
      <c r="Y70" s="184">
        <f t="shared" si="23"/>
        <v>0</v>
      </c>
      <c r="Z70" s="184">
        <f t="shared" si="23"/>
        <v>0</v>
      </c>
      <c r="AA70" s="184">
        <f t="shared" si="23"/>
        <v>0</v>
      </c>
      <c r="AB70" s="184">
        <f t="shared" si="23"/>
        <v>0</v>
      </c>
      <c r="AC70" s="184">
        <f t="shared" si="23"/>
        <v>0</v>
      </c>
      <c r="AD70" s="184">
        <f t="shared" si="23"/>
        <v>0</v>
      </c>
      <c r="AE70" s="184">
        <f t="shared" si="23"/>
        <v>0</v>
      </c>
      <c r="AF70" s="184">
        <f t="shared" si="23"/>
        <v>0</v>
      </c>
      <c r="AG70" s="184">
        <f t="shared" si="23"/>
        <v>0</v>
      </c>
      <c r="AH70" s="173"/>
      <c r="AI70" s="184">
        <f>+SUM(AI71:AI79)</f>
        <v>0</v>
      </c>
      <c r="AJ70" s="184">
        <f>+SUM(AJ71:AJ79)</f>
        <v>0</v>
      </c>
    </row>
    <row r="71" spans="1:36">
      <c r="A71" s="185" t="s">
        <v>32</v>
      </c>
      <c r="B71" s="179"/>
      <c r="C71" s="180">
        <v>0</v>
      </c>
      <c r="D71" s="180">
        <v>0</v>
      </c>
      <c r="E71" s="180">
        <v>0</v>
      </c>
      <c r="F71" s="180">
        <v>0</v>
      </c>
      <c r="G71" s="180">
        <v>0</v>
      </c>
      <c r="H71" s="180">
        <v>0</v>
      </c>
      <c r="I71" s="180">
        <v>0</v>
      </c>
      <c r="J71" s="180">
        <v>0</v>
      </c>
      <c r="K71" s="180">
        <v>0</v>
      </c>
      <c r="L71" s="180">
        <v>0</v>
      </c>
      <c r="M71" s="180">
        <v>0</v>
      </c>
      <c r="N71" s="180">
        <v>0</v>
      </c>
      <c r="O71" s="180">
        <v>0</v>
      </c>
      <c r="P71" s="180">
        <v>0</v>
      </c>
      <c r="Q71" s="180">
        <v>0</v>
      </c>
      <c r="R71" s="181"/>
      <c r="S71" s="180">
        <v>0</v>
      </c>
      <c r="T71" s="180">
        <v>0</v>
      </c>
      <c r="U71" s="180">
        <v>0</v>
      </c>
      <c r="V71" s="180">
        <v>0</v>
      </c>
      <c r="W71" s="180">
        <v>0</v>
      </c>
      <c r="X71" s="180">
        <v>0</v>
      </c>
      <c r="Y71" s="180">
        <v>0</v>
      </c>
      <c r="Z71" s="180">
        <v>0</v>
      </c>
      <c r="AA71" s="180">
        <v>0</v>
      </c>
      <c r="AB71" s="180">
        <v>0</v>
      </c>
      <c r="AC71" s="180">
        <v>0</v>
      </c>
      <c r="AD71" s="180">
        <v>0</v>
      </c>
      <c r="AE71" s="180">
        <v>0</v>
      </c>
      <c r="AF71" s="180">
        <v>0</v>
      </c>
      <c r="AG71" s="180">
        <v>0</v>
      </c>
      <c r="AH71" s="173"/>
      <c r="AI71" s="180">
        <f t="shared" ref="AI71:AJ79" si="24">+SUM(R71:AF71)</f>
        <v>0</v>
      </c>
      <c r="AJ71" s="180">
        <f t="shared" si="24"/>
        <v>0</v>
      </c>
    </row>
    <row r="72" spans="1:36">
      <c r="A72" s="185" t="s">
        <v>33</v>
      </c>
      <c r="B72" s="179"/>
      <c r="C72" s="180">
        <v>0</v>
      </c>
      <c r="D72" s="180">
        <v>0</v>
      </c>
      <c r="E72" s="180">
        <v>0</v>
      </c>
      <c r="F72" s="180">
        <v>0</v>
      </c>
      <c r="G72" s="180">
        <v>0</v>
      </c>
      <c r="H72" s="180">
        <v>0</v>
      </c>
      <c r="I72" s="180">
        <v>0</v>
      </c>
      <c r="J72" s="180">
        <v>0</v>
      </c>
      <c r="K72" s="180">
        <v>0</v>
      </c>
      <c r="L72" s="180">
        <v>0</v>
      </c>
      <c r="M72" s="180">
        <v>0</v>
      </c>
      <c r="N72" s="180">
        <v>0</v>
      </c>
      <c r="O72" s="180">
        <v>0</v>
      </c>
      <c r="P72" s="180">
        <v>0</v>
      </c>
      <c r="Q72" s="180">
        <v>0</v>
      </c>
      <c r="R72" s="181"/>
      <c r="S72" s="180">
        <v>0</v>
      </c>
      <c r="T72" s="180">
        <v>0</v>
      </c>
      <c r="U72" s="180">
        <v>0</v>
      </c>
      <c r="V72" s="180">
        <v>0</v>
      </c>
      <c r="W72" s="180">
        <v>0</v>
      </c>
      <c r="X72" s="180">
        <v>0</v>
      </c>
      <c r="Y72" s="180">
        <v>0</v>
      </c>
      <c r="Z72" s="180">
        <v>0</v>
      </c>
      <c r="AA72" s="180">
        <v>0</v>
      </c>
      <c r="AB72" s="180">
        <v>0</v>
      </c>
      <c r="AC72" s="180">
        <v>0</v>
      </c>
      <c r="AD72" s="180">
        <v>0</v>
      </c>
      <c r="AE72" s="180">
        <v>0</v>
      </c>
      <c r="AF72" s="180">
        <v>0</v>
      </c>
      <c r="AG72" s="180">
        <v>0</v>
      </c>
      <c r="AH72" s="173"/>
      <c r="AI72" s="180">
        <f t="shared" si="24"/>
        <v>0</v>
      </c>
      <c r="AJ72" s="180">
        <f t="shared" si="24"/>
        <v>0</v>
      </c>
    </row>
    <row r="73" spans="1:36">
      <c r="A73" s="185" t="s">
        <v>34</v>
      </c>
      <c r="B73" s="179"/>
      <c r="C73" s="180">
        <v>0</v>
      </c>
      <c r="D73" s="180">
        <v>0</v>
      </c>
      <c r="E73" s="180">
        <v>0</v>
      </c>
      <c r="F73" s="180">
        <v>0</v>
      </c>
      <c r="G73" s="180">
        <v>0</v>
      </c>
      <c r="H73" s="180">
        <v>0</v>
      </c>
      <c r="I73" s="180">
        <v>0</v>
      </c>
      <c r="J73" s="180">
        <v>0</v>
      </c>
      <c r="K73" s="180">
        <v>0</v>
      </c>
      <c r="L73" s="180">
        <v>0</v>
      </c>
      <c r="M73" s="180">
        <v>0</v>
      </c>
      <c r="N73" s="180">
        <v>0</v>
      </c>
      <c r="O73" s="180">
        <v>0</v>
      </c>
      <c r="P73" s="180">
        <v>0</v>
      </c>
      <c r="Q73" s="180">
        <v>0</v>
      </c>
      <c r="R73" s="181"/>
      <c r="S73" s="180">
        <v>0</v>
      </c>
      <c r="T73" s="180">
        <v>0</v>
      </c>
      <c r="U73" s="180">
        <v>0</v>
      </c>
      <c r="V73" s="180">
        <v>0</v>
      </c>
      <c r="W73" s="180">
        <v>0</v>
      </c>
      <c r="X73" s="180">
        <v>0</v>
      </c>
      <c r="Y73" s="180">
        <v>0</v>
      </c>
      <c r="Z73" s="180">
        <v>0</v>
      </c>
      <c r="AA73" s="180">
        <v>0</v>
      </c>
      <c r="AB73" s="180">
        <v>0</v>
      </c>
      <c r="AC73" s="180">
        <v>0</v>
      </c>
      <c r="AD73" s="180">
        <v>0</v>
      </c>
      <c r="AE73" s="180">
        <v>0</v>
      </c>
      <c r="AF73" s="180">
        <v>0</v>
      </c>
      <c r="AG73" s="180">
        <v>0</v>
      </c>
      <c r="AH73" s="173"/>
      <c r="AI73" s="180">
        <f t="shared" si="24"/>
        <v>0</v>
      </c>
      <c r="AJ73" s="180">
        <f t="shared" si="24"/>
        <v>0</v>
      </c>
    </row>
    <row r="74" spans="1:36">
      <c r="A74" s="185" t="s">
        <v>35</v>
      </c>
      <c r="B74" s="179"/>
      <c r="C74" s="180">
        <v>0</v>
      </c>
      <c r="D74" s="180">
        <v>0</v>
      </c>
      <c r="E74" s="180">
        <v>0</v>
      </c>
      <c r="F74" s="180">
        <v>0</v>
      </c>
      <c r="G74" s="180">
        <v>0</v>
      </c>
      <c r="H74" s="180">
        <v>0</v>
      </c>
      <c r="I74" s="180">
        <v>0</v>
      </c>
      <c r="J74" s="180">
        <v>0</v>
      </c>
      <c r="K74" s="180">
        <v>0</v>
      </c>
      <c r="L74" s="180">
        <v>0</v>
      </c>
      <c r="M74" s="180">
        <v>0</v>
      </c>
      <c r="N74" s="180">
        <v>0</v>
      </c>
      <c r="O74" s="180">
        <v>0</v>
      </c>
      <c r="P74" s="180">
        <v>0</v>
      </c>
      <c r="Q74" s="180">
        <v>0</v>
      </c>
      <c r="R74" s="181"/>
      <c r="S74" s="180">
        <v>0</v>
      </c>
      <c r="T74" s="180">
        <v>0</v>
      </c>
      <c r="U74" s="180">
        <v>0</v>
      </c>
      <c r="V74" s="180">
        <v>0</v>
      </c>
      <c r="W74" s="180">
        <v>0</v>
      </c>
      <c r="X74" s="180">
        <v>0</v>
      </c>
      <c r="Y74" s="180">
        <v>0</v>
      </c>
      <c r="Z74" s="180">
        <v>0</v>
      </c>
      <c r="AA74" s="180">
        <v>0</v>
      </c>
      <c r="AB74" s="180">
        <v>0</v>
      </c>
      <c r="AC74" s="180">
        <v>0</v>
      </c>
      <c r="AD74" s="180">
        <v>0</v>
      </c>
      <c r="AE74" s="180">
        <v>0</v>
      </c>
      <c r="AF74" s="180">
        <v>0</v>
      </c>
      <c r="AG74" s="180">
        <v>0</v>
      </c>
      <c r="AH74" s="173"/>
      <c r="AI74" s="180">
        <f t="shared" si="24"/>
        <v>0</v>
      </c>
      <c r="AJ74" s="180">
        <f t="shared" si="24"/>
        <v>0</v>
      </c>
    </row>
    <row r="75" spans="1:36">
      <c r="A75" s="185" t="s">
        <v>36</v>
      </c>
      <c r="B75" s="179"/>
      <c r="C75" s="180">
        <v>0</v>
      </c>
      <c r="D75" s="180">
        <v>0</v>
      </c>
      <c r="E75" s="180">
        <v>0</v>
      </c>
      <c r="F75" s="180">
        <v>0</v>
      </c>
      <c r="G75" s="180">
        <v>0</v>
      </c>
      <c r="H75" s="180">
        <v>0</v>
      </c>
      <c r="I75" s="180">
        <v>0</v>
      </c>
      <c r="J75" s="180">
        <v>0</v>
      </c>
      <c r="K75" s="180">
        <v>0</v>
      </c>
      <c r="L75" s="180">
        <v>0</v>
      </c>
      <c r="M75" s="180">
        <v>0</v>
      </c>
      <c r="N75" s="180">
        <v>0</v>
      </c>
      <c r="O75" s="180">
        <v>0</v>
      </c>
      <c r="P75" s="180">
        <v>0</v>
      </c>
      <c r="Q75" s="180">
        <v>0</v>
      </c>
      <c r="R75" s="181"/>
      <c r="S75" s="180">
        <v>0</v>
      </c>
      <c r="T75" s="180">
        <v>0</v>
      </c>
      <c r="U75" s="180">
        <v>0</v>
      </c>
      <c r="V75" s="180">
        <v>0</v>
      </c>
      <c r="W75" s="180">
        <v>0</v>
      </c>
      <c r="X75" s="180">
        <v>0</v>
      </c>
      <c r="Y75" s="180">
        <v>0</v>
      </c>
      <c r="Z75" s="180">
        <v>0</v>
      </c>
      <c r="AA75" s="180">
        <v>0</v>
      </c>
      <c r="AB75" s="180">
        <v>0</v>
      </c>
      <c r="AC75" s="180">
        <v>0</v>
      </c>
      <c r="AD75" s="180">
        <v>0</v>
      </c>
      <c r="AE75" s="180">
        <v>0</v>
      </c>
      <c r="AF75" s="180">
        <v>0</v>
      </c>
      <c r="AG75" s="180">
        <v>0</v>
      </c>
      <c r="AH75" s="173"/>
      <c r="AI75" s="180">
        <f t="shared" si="24"/>
        <v>0</v>
      </c>
      <c r="AJ75" s="180">
        <f t="shared" si="24"/>
        <v>0</v>
      </c>
    </row>
    <row r="76" spans="1:36">
      <c r="A76" s="185" t="s">
        <v>37</v>
      </c>
      <c r="B76" s="179"/>
      <c r="C76" s="180">
        <v>0</v>
      </c>
      <c r="D76" s="180">
        <v>0</v>
      </c>
      <c r="E76" s="180">
        <v>0</v>
      </c>
      <c r="F76" s="180">
        <v>0</v>
      </c>
      <c r="G76" s="180">
        <v>0</v>
      </c>
      <c r="H76" s="180">
        <v>0</v>
      </c>
      <c r="I76" s="180">
        <v>0</v>
      </c>
      <c r="J76" s="180">
        <v>0</v>
      </c>
      <c r="K76" s="180">
        <v>0</v>
      </c>
      <c r="L76" s="180">
        <v>0</v>
      </c>
      <c r="M76" s="180">
        <v>0</v>
      </c>
      <c r="N76" s="180">
        <v>0</v>
      </c>
      <c r="O76" s="180">
        <v>0</v>
      </c>
      <c r="P76" s="180">
        <v>0</v>
      </c>
      <c r="Q76" s="180">
        <v>0</v>
      </c>
      <c r="R76" s="181"/>
      <c r="S76" s="180">
        <v>0</v>
      </c>
      <c r="T76" s="180">
        <v>0</v>
      </c>
      <c r="U76" s="180">
        <v>0</v>
      </c>
      <c r="V76" s="180">
        <v>0</v>
      </c>
      <c r="W76" s="180">
        <v>0</v>
      </c>
      <c r="X76" s="180">
        <v>0</v>
      </c>
      <c r="Y76" s="180">
        <v>0</v>
      </c>
      <c r="Z76" s="180">
        <v>0</v>
      </c>
      <c r="AA76" s="180">
        <v>0</v>
      </c>
      <c r="AB76" s="180">
        <v>0</v>
      </c>
      <c r="AC76" s="180">
        <v>0</v>
      </c>
      <c r="AD76" s="180">
        <v>0</v>
      </c>
      <c r="AE76" s="180">
        <v>0</v>
      </c>
      <c r="AF76" s="180">
        <v>0</v>
      </c>
      <c r="AG76" s="180">
        <v>0</v>
      </c>
      <c r="AH76" s="173"/>
      <c r="AI76" s="180">
        <f t="shared" si="24"/>
        <v>0</v>
      </c>
      <c r="AJ76" s="180">
        <f t="shared" si="24"/>
        <v>0</v>
      </c>
    </row>
    <row r="77" spans="1:36">
      <c r="A77" s="185" t="s">
        <v>38</v>
      </c>
      <c r="B77" s="179"/>
      <c r="C77" s="180">
        <v>0</v>
      </c>
      <c r="D77" s="180">
        <v>0</v>
      </c>
      <c r="E77" s="180">
        <v>0</v>
      </c>
      <c r="F77" s="180">
        <v>0</v>
      </c>
      <c r="G77" s="180">
        <v>0</v>
      </c>
      <c r="H77" s="180">
        <v>0</v>
      </c>
      <c r="I77" s="180">
        <v>0</v>
      </c>
      <c r="J77" s="180">
        <v>0</v>
      </c>
      <c r="K77" s="180">
        <v>0</v>
      </c>
      <c r="L77" s="180">
        <v>0</v>
      </c>
      <c r="M77" s="180">
        <v>0</v>
      </c>
      <c r="N77" s="180">
        <v>0</v>
      </c>
      <c r="O77" s="180">
        <v>0</v>
      </c>
      <c r="P77" s="180">
        <v>0</v>
      </c>
      <c r="Q77" s="180">
        <v>0</v>
      </c>
      <c r="R77" s="181"/>
      <c r="S77" s="180">
        <v>0</v>
      </c>
      <c r="T77" s="180">
        <v>0</v>
      </c>
      <c r="U77" s="180">
        <v>0</v>
      </c>
      <c r="V77" s="180">
        <v>0</v>
      </c>
      <c r="W77" s="180">
        <v>0</v>
      </c>
      <c r="X77" s="180">
        <v>0</v>
      </c>
      <c r="Y77" s="180">
        <v>0</v>
      </c>
      <c r="Z77" s="180">
        <v>0</v>
      </c>
      <c r="AA77" s="180">
        <v>0</v>
      </c>
      <c r="AB77" s="180">
        <v>0</v>
      </c>
      <c r="AC77" s="180">
        <v>0</v>
      </c>
      <c r="AD77" s="180">
        <v>0</v>
      </c>
      <c r="AE77" s="180">
        <v>0</v>
      </c>
      <c r="AF77" s="180">
        <v>0</v>
      </c>
      <c r="AG77" s="180">
        <v>0</v>
      </c>
      <c r="AH77" s="173"/>
      <c r="AI77" s="180">
        <f t="shared" si="24"/>
        <v>0</v>
      </c>
      <c r="AJ77" s="180">
        <f t="shared" si="24"/>
        <v>0</v>
      </c>
    </row>
    <row r="78" spans="1:36">
      <c r="A78" s="185" t="s">
        <v>39</v>
      </c>
      <c r="B78" s="179"/>
      <c r="C78" s="180">
        <v>0</v>
      </c>
      <c r="D78" s="180">
        <v>0</v>
      </c>
      <c r="E78" s="180">
        <v>0</v>
      </c>
      <c r="F78" s="180">
        <v>0</v>
      </c>
      <c r="G78" s="180">
        <v>0</v>
      </c>
      <c r="H78" s="180">
        <v>0</v>
      </c>
      <c r="I78" s="180">
        <v>0</v>
      </c>
      <c r="J78" s="180">
        <v>0</v>
      </c>
      <c r="K78" s="180">
        <v>0</v>
      </c>
      <c r="L78" s="180">
        <v>0</v>
      </c>
      <c r="M78" s="180">
        <v>0</v>
      </c>
      <c r="N78" s="180">
        <v>0</v>
      </c>
      <c r="O78" s="180">
        <v>0</v>
      </c>
      <c r="P78" s="180">
        <v>0</v>
      </c>
      <c r="Q78" s="180">
        <v>0</v>
      </c>
      <c r="R78" s="181"/>
      <c r="S78" s="180">
        <v>0</v>
      </c>
      <c r="T78" s="180">
        <v>0</v>
      </c>
      <c r="U78" s="180">
        <v>0</v>
      </c>
      <c r="V78" s="180">
        <v>0</v>
      </c>
      <c r="W78" s="180">
        <v>0</v>
      </c>
      <c r="X78" s="180">
        <v>0</v>
      </c>
      <c r="Y78" s="180">
        <v>0</v>
      </c>
      <c r="Z78" s="180">
        <v>0</v>
      </c>
      <c r="AA78" s="180">
        <v>0</v>
      </c>
      <c r="AB78" s="180">
        <v>0</v>
      </c>
      <c r="AC78" s="180">
        <v>0</v>
      </c>
      <c r="AD78" s="180">
        <v>0</v>
      </c>
      <c r="AE78" s="180">
        <v>0</v>
      </c>
      <c r="AF78" s="180">
        <v>0</v>
      </c>
      <c r="AG78" s="180">
        <v>0</v>
      </c>
      <c r="AH78" s="173"/>
      <c r="AI78" s="180">
        <f t="shared" si="24"/>
        <v>0</v>
      </c>
      <c r="AJ78" s="180">
        <f t="shared" si="24"/>
        <v>0</v>
      </c>
    </row>
    <row r="79" spans="1:36">
      <c r="A79" s="185" t="s">
        <v>40</v>
      </c>
      <c r="B79" s="179"/>
      <c r="C79" s="180">
        <v>0</v>
      </c>
      <c r="D79" s="180">
        <v>0</v>
      </c>
      <c r="E79" s="180">
        <v>0</v>
      </c>
      <c r="F79" s="180">
        <v>0</v>
      </c>
      <c r="G79" s="180">
        <v>0</v>
      </c>
      <c r="H79" s="180">
        <v>0</v>
      </c>
      <c r="I79" s="180">
        <v>0</v>
      </c>
      <c r="J79" s="180">
        <v>0</v>
      </c>
      <c r="K79" s="180">
        <v>0</v>
      </c>
      <c r="L79" s="180">
        <v>0</v>
      </c>
      <c r="M79" s="180">
        <v>0</v>
      </c>
      <c r="N79" s="180">
        <v>0</v>
      </c>
      <c r="O79" s="180">
        <v>0</v>
      </c>
      <c r="P79" s="180">
        <v>0</v>
      </c>
      <c r="Q79" s="180">
        <v>0</v>
      </c>
      <c r="R79" s="181"/>
      <c r="S79" s="180">
        <v>0</v>
      </c>
      <c r="T79" s="180">
        <v>0</v>
      </c>
      <c r="U79" s="180">
        <v>0</v>
      </c>
      <c r="V79" s="180">
        <v>0</v>
      </c>
      <c r="W79" s="180">
        <v>0</v>
      </c>
      <c r="X79" s="180">
        <v>0</v>
      </c>
      <c r="Y79" s="180">
        <v>0</v>
      </c>
      <c r="Z79" s="180">
        <v>0</v>
      </c>
      <c r="AA79" s="180">
        <v>0</v>
      </c>
      <c r="AB79" s="180">
        <v>0</v>
      </c>
      <c r="AC79" s="180">
        <v>0</v>
      </c>
      <c r="AD79" s="180">
        <v>0</v>
      </c>
      <c r="AE79" s="180">
        <v>0</v>
      </c>
      <c r="AF79" s="180">
        <v>0</v>
      </c>
      <c r="AG79" s="180">
        <v>0</v>
      </c>
      <c r="AH79" s="173"/>
      <c r="AI79" s="180">
        <f t="shared" si="24"/>
        <v>0</v>
      </c>
      <c r="AJ79" s="180">
        <f t="shared" si="24"/>
        <v>0</v>
      </c>
    </row>
    <row r="80" spans="1:36" ht="6" customHeight="1">
      <c r="A80" s="175"/>
      <c r="B80" s="173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3"/>
      <c r="S80" s="175"/>
      <c r="T80" s="175"/>
      <c r="U80" s="175"/>
      <c r="V80" s="175"/>
      <c r="W80" s="175"/>
      <c r="X80" s="175"/>
      <c r="Y80" s="175"/>
      <c r="Z80" s="175"/>
      <c r="AA80" s="175"/>
      <c r="AB80" s="175"/>
      <c r="AC80" s="175"/>
      <c r="AD80" s="175"/>
      <c r="AE80" s="175"/>
      <c r="AF80" s="175"/>
      <c r="AG80" s="175"/>
      <c r="AH80" s="173"/>
      <c r="AI80" s="175"/>
      <c r="AJ80" s="175"/>
    </row>
    <row r="81" spans="1:36">
      <c r="A81" s="174" t="s">
        <v>45</v>
      </c>
      <c r="B81" s="173"/>
      <c r="C81" s="186">
        <f t="shared" ref="C81:Q81" si="25">+C60+C70</f>
        <v>0</v>
      </c>
      <c r="D81" s="186">
        <f t="shared" si="25"/>
        <v>0</v>
      </c>
      <c r="E81" s="186">
        <f t="shared" si="25"/>
        <v>0</v>
      </c>
      <c r="F81" s="186">
        <f t="shared" si="25"/>
        <v>0</v>
      </c>
      <c r="G81" s="186">
        <f t="shared" si="25"/>
        <v>0</v>
      </c>
      <c r="H81" s="186">
        <f t="shared" si="25"/>
        <v>0</v>
      </c>
      <c r="I81" s="186">
        <f t="shared" si="25"/>
        <v>0</v>
      </c>
      <c r="J81" s="186">
        <f t="shared" si="25"/>
        <v>0</v>
      </c>
      <c r="K81" s="186">
        <f t="shared" si="25"/>
        <v>0</v>
      </c>
      <c r="L81" s="186">
        <f t="shared" si="25"/>
        <v>0</v>
      </c>
      <c r="M81" s="186">
        <f t="shared" si="25"/>
        <v>0</v>
      </c>
      <c r="N81" s="186">
        <f t="shared" si="25"/>
        <v>0</v>
      </c>
      <c r="O81" s="186">
        <f t="shared" si="25"/>
        <v>0</v>
      </c>
      <c r="P81" s="186">
        <f t="shared" si="25"/>
        <v>0</v>
      </c>
      <c r="Q81" s="186">
        <f t="shared" si="25"/>
        <v>0</v>
      </c>
      <c r="R81" s="173"/>
      <c r="S81" s="186">
        <f t="shared" ref="S81:AG81" si="26">+S60+S70</f>
        <v>0</v>
      </c>
      <c r="T81" s="186">
        <f t="shared" si="26"/>
        <v>0</v>
      </c>
      <c r="U81" s="186">
        <f t="shared" si="26"/>
        <v>0</v>
      </c>
      <c r="V81" s="186">
        <f t="shared" si="26"/>
        <v>0</v>
      </c>
      <c r="W81" s="186">
        <f t="shared" si="26"/>
        <v>0</v>
      </c>
      <c r="X81" s="186">
        <f t="shared" si="26"/>
        <v>23827.52</v>
      </c>
      <c r="Y81" s="186">
        <f t="shared" si="26"/>
        <v>0</v>
      </c>
      <c r="Z81" s="186">
        <f t="shared" si="26"/>
        <v>0</v>
      </c>
      <c r="AA81" s="186">
        <f t="shared" si="26"/>
        <v>0</v>
      </c>
      <c r="AB81" s="186">
        <f t="shared" si="26"/>
        <v>7000</v>
      </c>
      <c r="AC81" s="186">
        <f t="shared" si="26"/>
        <v>0</v>
      </c>
      <c r="AD81" s="186">
        <f t="shared" si="26"/>
        <v>0</v>
      </c>
      <c r="AE81" s="186">
        <f t="shared" si="26"/>
        <v>0</v>
      </c>
      <c r="AF81" s="186">
        <f t="shared" si="26"/>
        <v>317232.02999999997</v>
      </c>
      <c r="AG81" s="186">
        <f t="shared" si="26"/>
        <v>0</v>
      </c>
      <c r="AH81" s="173"/>
      <c r="AI81" s="186">
        <f>+AI60+AI70</f>
        <v>0</v>
      </c>
      <c r="AJ81" s="186">
        <f>+AJ60+AJ70</f>
        <v>348059.55</v>
      </c>
    </row>
    <row r="82" spans="1:36" ht="6" customHeight="1">
      <c r="A82" s="175"/>
      <c r="B82" s="173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3"/>
      <c r="S82" s="175"/>
      <c r="T82" s="175"/>
      <c r="U82" s="175"/>
      <c r="V82" s="175"/>
      <c r="W82" s="175"/>
      <c r="X82" s="175"/>
      <c r="Y82" s="175"/>
      <c r="Z82" s="175"/>
      <c r="AA82" s="175"/>
      <c r="AB82" s="175"/>
      <c r="AC82" s="175"/>
      <c r="AD82" s="175"/>
      <c r="AE82" s="175"/>
      <c r="AF82" s="175"/>
      <c r="AG82" s="175"/>
      <c r="AH82" s="173"/>
      <c r="AI82" s="175"/>
      <c r="AJ82" s="175"/>
    </row>
    <row r="83" spans="1:36">
      <c r="A83" s="174" t="s">
        <v>46</v>
      </c>
      <c r="B83" s="173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3"/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  <c r="AF83" s="175"/>
      <c r="AG83" s="175"/>
      <c r="AH83" s="173"/>
      <c r="AI83" s="175"/>
      <c r="AJ83" s="175"/>
    </row>
    <row r="84" spans="1:36" ht="6" customHeight="1">
      <c r="A84" s="175"/>
      <c r="B84" s="173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3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3"/>
      <c r="AI84" s="175"/>
      <c r="AJ84" s="175"/>
    </row>
    <row r="85" spans="1:36">
      <c r="A85" s="176" t="s">
        <v>21</v>
      </c>
      <c r="B85" s="173"/>
      <c r="C85" s="177">
        <f t="shared" ref="C85:Q85" si="27">+SUM(C86:C94)</f>
        <v>15460162.410000002</v>
      </c>
      <c r="D85" s="177">
        <f t="shared" si="27"/>
        <v>9232008.3900000006</v>
      </c>
      <c r="E85" s="177">
        <f t="shared" si="27"/>
        <v>11497739.880000001</v>
      </c>
      <c r="F85" s="177">
        <f t="shared" si="27"/>
        <v>620657.55999999994</v>
      </c>
      <c r="G85" s="177">
        <f t="shared" si="27"/>
        <v>0</v>
      </c>
      <c r="H85" s="177">
        <f t="shared" si="27"/>
        <v>5166374.49</v>
      </c>
      <c r="I85" s="177">
        <f t="shared" si="27"/>
        <v>1036916.0399999999</v>
      </c>
      <c r="J85" s="177">
        <f t="shared" si="27"/>
        <v>0</v>
      </c>
      <c r="K85" s="177">
        <f t="shared" si="27"/>
        <v>12031286.289999999</v>
      </c>
      <c r="L85" s="177">
        <f t="shared" si="27"/>
        <v>8711518.2000000011</v>
      </c>
      <c r="M85" s="177">
        <f t="shared" si="27"/>
        <v>231234.29000000004</v>
      </c>
      <c r="N85" s="177">
        <f t="shared" si="27"/>
        <v>5699159.5</v>
      </c>
      <c r="O85" s="177">
        <f t="shared" si="27"/>
        <v>75450</v>
      </c>
      <c r="P85" s="177">
        <f t="shared" si="27"/>
        <v>2291621.08</v>
      </c>
      <c r="Q85" s="177">
        <f t="shared" si="27"/>
        <v>2204930.65</v>
      </c>
      <c r="R85" s="173"/>
      <c r="S85" s="177">
        <f t="shared" ref="S85:AG85" si="28">+SUM(S86:S94)</f>
        <v>88693051.909999996</v>
      </c>
      <c r="T85" s="177">
        <f t="shared" si="28"/>
        <v>51437435.689999998</v>
      </c>
      <c r="U85" s="177">
        <f t="shared" si="28"/>
        <v>59884343.660000011</v>
      </c>
      <c r="V85" s="177">
        <f t="shared" si="28"/>
        <v>3685294.7</v>
      </c>
      <c r="W85" s="177">
        <f t="shared" si="28"/>
        <v>0</v>
      </c>
      <c r="X85" s="177">
        <f t="shared" si="28"/>
        <v>31644073.52</v>
      </c>
      <c r="Y85" s="177">
        <f t="shared" si="28"/>
        <v>5760289.1599999992</v>
      </c>
      <c r="Z85" s="177">
        <f t="shared" si="28"/>
        <v>0</v>
      </c>
      <c r="AA85" s="177">
        <f t="shared" si="28"/>
        <v>72864464.229999989</v>
      </c>
      <c r="AB85" s="177">
        <f t="shared" si="28"/>
        <v>51049565.07</v>
      </c>
      <c r="AC85" s="177">
        <f t="shared" si="28"/>
        <v>1523127.1300000004</v>
      </c>
      <c r="AD85" s="177">
        <f t="shared" si="28"/>
        <v>32476287.859999996</v>
      </c>
      <c r="AE85" s="177">
        <f t="shared" si="28"/>
        <v>511515</v>
      </c>
      <c r="AF85" s="177">
        <f t="shared" si="28"/>
        <v>14723724.890000001</v>
      </c>
      <c r="AG85" s="177">
        <f t="shared" si="28"/>
        <v>13852007.029999997</v>
      </c>
      <c r="AH85" s="173"/>
      <c r="AI85" s="177">
        <f>+SUM(AI86:AI94)</f>
        <v>74259058.780000001</v>
      </c>
      <c r="AJ85" s="177">
        <f>+SUM(AJ86:AJ94)</f>
        <v>428105179.85000002</v>
      </c>
    </row>
    <row r="86" spans="1:36">
      <c r="A86" s="178" t="s">
        <v>22</v>
      </c>
      <c r="B86" s="179"/>
      <c r="C86" s="180">
        <f t="shared" ref="C86:Q86" si="29">+C11-C36-C61</f>
        <v>9617244.8900000025</v>
      </c>
      <c r="D86" s="180">
        <f t="shared" si="29"/>
        <v>5911252.8500000006</v>
      </c>
      <c r="E86" s="180">
        <f t="shared" si="29"/>
        <v>7855681.9100000011</v>
      </c>
      <c r="F86" s="180">
        <f t="shared" si="29"/>
        <v>521439.74</v>
      </c>
      <c r="G86" s="180">
        <f t="shared" si="29"/>
        <v>0</v>
      </c>
      <c r="H86" s="180">
        <f t="shared" si="29"/>
        <v>4044069.5500000003</v>
      </c>
      <c r="I86" s="180">
        <f t="shared" si="29"/>
        <v>826574.58</v>
      </c>
      <c r="J86" s="180">
        <f t="shared" si="29"/>
        <v>0</v>
      </c>
      <c r="K86" s="180">
        <f t="shared" si="29"/>
        <v>6140885.6700000009</v>
      </c>
      <c r="L86" s="180">
        <f t="shared" si="29"/>
        <v>7288212.9400000004</v>
      </c>
      <c r="M86" s="180">
        <f t="shared" si="29"/>
        <v>160883.06000000003</v>
      </c>
      <c r="N86" s="180">
        <f t="shared" si="29"/>
        <v>3677581.16</v>
      </c>
      <c r="O86" s="180">
        <f t="shared" si="29"/>
        <v>0</v>
      </c>
      <c r="P86" s="180">
        <f t="shared" si="29"/>
        <v>1821883.2300000002</v>
      </c>
      <c r="Q86" s="180">
        <f t="shared" si="29"/>
        <v>1587811.46</v>
      </c>
      <c r="R86" s="181"/>
      <c r="S86" s="180">
        <f t="shared" ref="S86:AJ94" si="30">+S11-S36-S61</f>
        <v>58005143.299999997</v>
      </c>
      <c r="T86" s="180">
        <f t="shared" si="30"/>
        <v>35491987.449999996</v>
      </c>
      <c r="U86" s="180">
        <f t="shared" si="30"/>
        <v>45367254.560000002</v>
      </c>
      <c r="V86" s="180">
        <f t="shared" si="30"/>
        <v>3129489.12</v>
      </c>
      <c r="W86" s="180">
        <f t="shared" si="30"/>
        <v>0</v>
      </c>
      <c r="X86" s="180">
        <f t="shared" si="30"/>
        <v>24726551.930000007</v>
      </c>
      <c r="Y86" s="180">
        <f t="shared" si="30"/>
        <v>4967229.7499999991</v>
      </c>
      <c r="Z86" s="180">
        <f t="shared" si="30"/>
        <v>0</v>
      </c>
      <c r="AA86" s="180">
        <f t="shared" si="30"/>
        <v>37732826.890000001</v>
      </c>
      <c r="AB86" s="180">
        <f t="shared" si="30"/>
        <v>42138125.350000001</v>
      </c>
      <c r="AC86" s="180">
        <f t="shared" si="30"/>
        <v>1238248.0500000003</v>
      </c>
      <c r="AD86" s="180">
        <f t="shared" si="30"/>
        <v>20857850.079999998</v>
      </c>
      <c r="AE86" s="180">
        <f t="shared" si="30"/>
        <v>0</v>
      </c>
      <c r="AF86" s="180">
        <f t="shared" si="30"/>
        <v>11015439.790000001</v>
      </c>
      <c r="AG86" s="180">
        <f t="shared" si="30"/>
        <v>9530536.629999999</v>
      </c>
      <c r="AH86" s="173"/>
      <c r="AI86" s="180">
        <f t="shared" ref="AI86" si="31">+AI11-AI36-AI61</f>
        <v>49453521.040000007</v>
      </c>
      <c r="AJ86" s="180">
        <f t="shared" si="30"/>
        <v>294200682.90000004</v>
      </c>
    </row>
    <row r="87" spans="1:36">
      <c r="A87" s="178" t="s">
        <v>23</v>
      </c>
      <c r="B87" s="179"/>
      <c r="C87" s="180">
        <f t="shared" ref="C87:Q87" si="32">+C12-C37-C62</f>
        <v>1497090.5599999998</v>
      </c>
      <c r="D87" s="180">
        <f t="shared" si="32"/>
        <v>785783.61</v>
      </c>
      <c r="E87" s="180">
        <f t="shared" si="32"/>
        <v>225941.85</v>
      </c>
      <c r="F87" s="180">
        <f t="shared" si="32"/>
        <v>34541.33</v>
      </c>
      <c r="G87" s="180">
        <f t="shared" si="32"/>
        <v>0</v>
      </c>
      <c r="H87" s="180">
        <f t="shared" si="32"/>
        <v>68483.09</v>
      </c>
      <c r="I87" s="180">
        <f t="shared" si="32"/>
        <v>112136.49</v>
      </c>
      <c r="J87" s="180">
        <f t="shared" si="32"/>
        <v>0</v>
      </c>
      <c r="K87" s="180">
        <f t="shared" si="32"/>
        <v>2864184.99</v>
      </c>
      <c r="L87" s="180">
        <f t="shared" si="32"/>
        <v>374917.34</v>
      </c>
      <c r="M87" s="180">
        <f t="shared" si="32"/>
        <v>54262.92</v>
      </c>
      <c r="N87" s="180">
        <f t="shared" si="32"/>
        <v>737392.9</v>
      </c>
      <c r="O87" s="180">
        <f t="shared" si="32"/>
        <v>0</v>
      </c>
      <c r="P87" s="180">
        <f t="shared" si="32"/>
        <v>57152.450000000004</v>
      </c>
      <c r="Q87" s="180">
        <f t="shared" si="32"/>
        <v>359244.28</v>
      </c>
      <c r="R87" s="181"/>
      <c r="S87" s="180">
        <f t="shared" si="30"/>
        <v>5990094.0599999996</v>
      </c>
      <c r="T87" s="180">
        <f t="shared" si="30"/>
        <v>1987270.4599999997</v>
      </c>
      <c r="U87" s="180">
        <f t="shared" si="30"/>
        <v>1426671.59</v>
      </c>
      <c r="V87" s="180">
        <f t="shared" si="30"/>
        <v>191960.92000000004</v>
      </c>
      <c r="W87" s="180">
        <f t="shared" si="30"/>
        <v>0</v>
      </c>
      <c r="X87" s="180">
        <f t="shared" si="30"/>
        <v>587355.82999999996</v>
      </c>
      <c r="Y87" s="180">
        <f t="shared" si="30"/>
        <v>208587.44</v>
      </c>
      <c r="Z87" s="180">
        <f t="shared" si="30"/>
        <v>0</v>
      </c>
      <c r="AA87" s="180">
        <f t="shared" si="30"/>
        <v>17908372.509999998</v>
      </c>
      <c r="AB87" s="180">
        <f t="shared" si="30"/>
        <v>2649869.84</v>
      </c>
      <c r="AC87" s="180">
        <f t="shared" si="30"/>
        <v>188999.53000000003</v>
      </c>
      <c r="AD87" s="180">
        <f t="shared" si="30"/>
        <v>2626132.6800000002</v>
      </c>
      <c r="AE87" s="180">
        <f t="shared" si="30"/>
        <v>0</v>
      </c>
      <c r="AF87" s="180">
        <f t="shared" si="30"/>
        <v>310988.02000000008</v>
      </c>
      <c r="AG87" s="180">
        <f t="shared" si="30"/>
        <v>2696910.54</v>
      </c>
      <c r="AH87" s="173"/>
      <c r="AI87" s="180">
        <f t="shared" ref="AI87" si="33">+AI12-AI37-AI62</f>
        <v>7171131.8100000005</v>
      </c>
      <c r="AJ87" s="180">
        <f t="shared" si="30"/>
        <v>36773213.419999994</v>
      </c>
    </row>
    <row r="88" spans="1:36">
      <c r="A88" s="178" t="s">
        <v>24</v>
      </c>
      <c r="B88" s="179"/>
      <c r="C88" s="180">
        <f t="shared" ref="C88:Q88" si="34">+C13-C38-C63</f>
        <v>1246904.01</v>
      </c>
      <c r="D88" s="180">
        <f t="shared" si="34"/>
        <v>824215.17999999993</v>
      </c>
      <c r="E88" s="180">
        <f t="shared" si="34"/>
        <v>1033159.6800000001</v>
      </c>
      <c r="F88" s="180">
        <f t="shared" si="34"/>
        <v>62313.99</v>
      </c>
      <c r="G88" s="180">
        <f t="shared" si="34"/>
        <v>0</v>
      </c>
      <c r="H88" s="180">
        <f t="shared" si="34"/>
        <v>570651.94000000006</v>
      </c>
      <c r="I88" s="180">
        <f t="shared" si="34"/>
        <v>98204.97</v>
      </c>
      <c r="J88" s="180">
        <f t="shared" si="34"/>
        <v>0</v>
      </c>
      <c r="K88" s="180">
        <f t="shared" si="34"/>
        <v>1114697.03</v>
      </c>
      <c r="L88" s="180">
        <f t="shared" si="34"/>
        <v>930648.92</v>
      </c>
      <c r="M88" s="180">
        <f t="shared" si="34"/>
        <v>16088.31</v>
      </c>
      <c r="N88" s="180">
        <f t="shared" si="34"/>
        <v>452878.66000000003</v>
      </c>
      <c r="O88" s="180">
        <f t="shared" si="34"/>
        <v>0</v>
      </c>
      <c r="P88" s="180">
        <f t="shared" si="34"/>
        <v>280690.05</v>
      </c>
      <c r="Q88" s="180">
        <f t="shared" si="34"/>
        <v>257874.91000000003</v>
      </c>
      <c r="R88" s="181"/>
      <c r="S88" s="180">
        <f t="shared" si="30"/>
        <v>7407362.7299999995</v>
      </c>
      <c r="T88" s="180">
        <f t="shared" si="30"/>
        <v>5003100.0999999996</v>
      </c>
      <c r="U88" s="180">
        <f t="shared" si="30"/>
        <v>6120293.9499999993</v>
      </c>
      <c r="V88" s="180">
        <f t="shared" si="30"/>
        <v>366130.42</v>
      </c>
      <c r="W88" s="180">
        <f t="shared" si="30"/>
        <v>0</v>
      </c>
      <c r="X88" s="180">
        <f t="shared" si="30"/>
        <v>3365003.08</v>
      </c>
      <c r="Y88" s="180">
        <f t="shared" si="30"/>
        <v>584471.97000000009</v>
      </c>
      <c r="Z88" s="180">
        <f t="shared" si="30"/>
        <v>0</v>
      </c>
      <c r="AA88" s="180">
        <f t="shared" si="30"/>
        <v>6865432.8600000003</v>
      </c>
      <c r="AB88" s="180">
        <f t="shared" si="30"/>
        <v>5546240.7799999993</v>
      </c>
      <c r="AC88" s="180">
        <f t="shared" si="30"/>
        <v>95879.549999999988</v>
      </c>
      <c r="AD88" s="180">
        <f t="shared" si="30"/>
        <v>3267505.38</v>
      </c>
      <c r="AE88" s="180">
        <f t="shared" si="30"/>
        <v>0</v>
      </c>
      <c r="AF88" s="180">
        <f t="shared" si="30"/>
        <v>1535886.48</v>
      </c>
      <c r="AG88" s="180">
        <f t="shared" si="30"/>
        <v>1624559.8599999999</v>
      </c>
      <c r="AH88" s="173"/>
      <c r="AI88" s="180">
        <f t="shared" ref="AI88" si="35">+AI13-AI38-AI63</f>
        <v>6888327.6500000004</v>
      </c>
      <c r="AJ88" s="180">
        <f t="shared" si="30"/>
        <v>41781867.159999989</v>
      </c>
    </row>
    <row r="89" spans="1:36">
      <c r="A89" s="178" t="s">
        <v>25</v>
      </c>
      <c r="B89" s="179"/>
      <c r="C89" s="180">
        <f t="shared" ref="C89:Q89" si="36">+C14-C39-C64</f>
        <v>23218.53</v>
      </c>
      <c r="D89" s="180">
        <f t="shared" si="36"/>
        <v>0</v>
      </c>
      <c r="E89" s="180">
        <f t="shared" si="36"/>
        <v>13378.17</v>
      </c>
      <c r="F89" s="180">
        <f t="shared" si="36"/>
        <v>2362.5</v>
      </c>
      <c r="G89" s="180">
        <f t="shared" si="36"/>
        <v>0</v>
      </c>
      <c r="H89" s="180">
        <f t="shared" si="36"/>
        <v>2793.65</v>
      </c>
      <c r="I89" s="180">
        <f t="shared" si="36"/>
        <v>0</v>
      </c>
      <c r="J89" s="180">
        <f t="shared" si="36"/>
        <v>0</v>
      </c>
      <c r="K89" s="180">
        <f t="shared" si="36"/>
        <v>0</v>
      </c>
      <c r="L89" s="180">
        <f t="shared" si="36"/>
        <v>0</v>
      </c>
      <c r="M89" s="180">
        <f t="shared" si="36"/>
        <v>0</v>
      </c>
      <c r="N89" s="180">
        <f t="shared" si="36"/>
        <v>0</v>
      </c>
      <c r="O89" s="180">
        <f t="shared" si="36"/>
        <v>0</v>
      </c>
      <c r="P89" s="180">
        <f t="shared" si="36"/>
        <v>504.04</v>
      </c>
      <c r="Q89" s="180">
        <f t="shared" si="36"/>
        <v>0</v>
      </c>
      <c r="R89" s="181"/>
      <c r="S89" s="180">
        <f t="shared" si="30"/>
        <v>164131.64000000001</v>
      </c>
      <c r="T89" s="180">
        <f t="shared" si="30"/>
        <v>0</v>
      </c>
      <c r="U89" s="180">
        <f t="shared" si="30"/>
        <v>85484.65</v>
      </c>
      <c r="V89" s="180">
        <f t="shared" si="30"/>
        <v>14175</v>
      </c>
      <c r="W89" s="180">
        <f t="shared" si="30"/>
        <v>0</v>
      </c>
      <c r="X89" s="180">
        <f t="shared" si="30"/>
        <v>16761.900000000001</v>
      </c>
      <c r="Y89" s="180">
        <f t="shared" si="30"/>
        <v>0</v>
      </c>
      <c r="Z89" s="180">
        <f t="shared" si="30"/>
        <v>0</v>
      </c>
      <c r="AA89" s="180">
        <f t="shared" si="30"/>
        <v>0</v>
      </c>
      <c r="AB89" s="180">
        <f t="shared" si="30"/>
        <v>0</v>
      </c>
      <c r="AC89" s="180">
        <f t="shared" si="30"/>
        <v>0</v>
      </c>
      <c r="AD89" s="180">
        <f t="shared" si="30"/>
        <v>0</v>
      </c>
      <c r="AE89" s="180">
        <f t="shared" si="30"/>
        <v>0</v>
      </c>
      <c r="AF89" s="180">
        <f t="shared" si="30"/>
        <v>3024.2400000000002</v>
      </c>
      <c r="AG89" s="180">
        <f t="shared" si="30"/>
        <v>0</v>
      </c>
      <c r="AH89" s="173"/>
      <c r="AI89" s="180">
        <f t="shared" ref="AI89" si="37">+AI14-AI39-AI64</f>
        <v>42256.89</v>
      </c>
      <c r="AJ89" s="180">
        <f t="shared" si="30"/>
        <v>283577.43000000005</v>
      </c>
    </row>
    <row r="90" spans="1:36">
      <c r="A90" s="178" t="s">
        <v>26</v>
      </c>
      <c r="B90" s="179"/>
      <c r="C90" s="180">
        <f t="shared" ref="C90:Q90" si="38">+C15-C40-C65</f>
        <v>3026483.29</v>
      </c>
      <c r="D90" s="180">
        <f t="shared" si="38"/>
        <v>1705706.46</v>
      </c>
      <c r="E90" s="180">
        <f t="shared" si="38"/>
        <v>992616.66</v>
      </c>
      <c r="F90" s="180">
        <f t="shared" si="38"/>
        <v>0</v>
      </c>
      <c r="G90" s="180">
        <f t="shared" si="38"/>
        <v>0</v>
      </c>
      <c r="H90" s="180">
        <f t="shared" si="38"/>
        <v>466585.35</v>
      </c>
      <c r="I90" s="180">
        <f t="shared" si="38"/>
        <v>0</v>
      </c>
      <c r="J90" s="180">
        <f t="shared" si="38"/>
        <v>0</v>
      </c>
      <c r="K90" s="180">
        <f t="shared" si="38"/>
        <v>1656562.94</v>
      </c>
      <c r="L90" s="180">
        <f t="shared" si="38"/>
        <v>117739</v>
      </c>
      <c r="M90" s="180">
        <f t="shared" si="38"/>
        <v>0</v>
      </c>
      <c r="N90" s="180">
        <f t="shared" si="38"/>
        <v>762183.6</v>
      </c>
      <c r="O90" s="180">
        <f t="shared" si="38"/>
        <v>0</v>
      </c>
      <c r="P90" s="180">
        <f t="shared" si="38"/>
        <v>0</v>
      </c>
      <c r="Q90" s="180">
        <f t="shared" si="38"/>
        <v>0</v>
      </c>
      <c r="R90" s="181"/>
      <c r="S90" s="180">
        <f t="shared" si="30"/>
        <v>16789223.989999998</v>
      </c>
      <c r="T90" s="180">
        <f t="shared" si="30"/>
        <v>8930380.120000001</v>
      </c>
      <c r="U90" s="180">
        <f t="shared" si="30"/>
        <v>5485503.8700000001</v>
      </c>
      <c r="V90" s="180">
        <f t="shared" si="30"/>
        <v>0</v>
      </c>
      <c r="W90" s="180">
        <f t="shared" si="30"/>
        <v>0</v>
      </c>
      <c r="X90" s="180">
        <f t="shared" si="30"/>
        <v>2788016.36</v>
      </c>
      <c r="Y90" s="180">
        <f t="shared" si="30"/>
        <v>0</v>
      </c>
      <c r="Z90" s="180">
        <f t="shared" si="30"/>
        <v>0</v>
      </c>
      <c r="AA90" s="180">
        <f t="shared" si="30"/>
        <v>8864477.5299999993</v>
      </c>
      <c r="AB90" s="180">
        <f t="shared" si="30"/>
        <v>715329.1</v>
      </c>
      <c r="AC90" s="180">
        <f t="shared" si="30"/>
        <v>0</v>
      </c>
      <c r="AD90" s="180">
        <f t="shared" si="30"/>
        <v>4330746.0999999996</v>
      </c>
      <c r="AE90" s="180">
        <f t="shared" si="30"/>
        <v>0</v>
      </c>
      <c r="AF90" s="180">
        <f t="shared" si="30"/>
        <v>0</v>
      </c>
      <c r="AG90" s="180">
        <f t="shared" si="30"/>
        <v>0</v>
      </c>
      <c r="AH90" s="173"/>
      <c r="AI90" s="180">
        <f t="shared" ref="AI90" si="39">+AI15-AI40-AI65</f>
        <v>8727877.2999999989</v>
      </c>
      <c r="AJ90" s="180">
        <f t="shared" si="30"/>
        <v>47903677.070000008</v>
      </c>
    </row>
    <row r="91" spans="1:36">
      <c r="A91" s="178" t="s">
        <v>27</v>
      </c>
      <c r="B91" s="179"/>
      <c r="C91" s="180">
        <f t="shared" ref="C91:Q91" si="40">+C16-C41-C66</f>
        <v>0</v>
      </c>
      <c r="D91" s="180">
        <f t="shared" si="40"/>
        <v>0</v>
      </c>
      <c r="E91" s="180">
        <f t="shared" si="40"/>
        <v>0</v>
      </c>
      <c r="F91" s="180">
        <f t="shared" si="40"/>
        <v>0</v>
      </c>
      <c r="G91" s="180">
        <f t="shared" si="40"/>
        <v>0</v>
      </c>
      <c r="H91" s="180">
        <f t="shared" si="40"/>
        <v>0</v>
      </c>
      <c r="I91" s="180">
        <f t="shared" si="40"/>
        <v>0</v>
      </c>
      <c r="J91" s="180">
        <f t="shared" si="40"/>
        <v>0</v>
      </c>
      <c r="K91" s="180">
        <f t="shared" si="40"/>
        <v>0</v>
      </c>
      <c r="L91" s="180">
        <f t="shared" si="40"/>
        <v>0</v>
      </c>
      <c r="M91" s="180">
        <f t="shared" si="40"/>
        <v>0</v>
      </c>
      <c r="N91" s="180">
        <f t="shared" si="40"/>
        <v>66382.47</v>
      </c>
      <c r="O91" s="180">
        <f t="shared" si="40"/>
        <v>75450</v>
      </c>
      <c r="P91" s="180">
        <f t="shared" si="40"/>
        <v>117880.13</v>
      </c>
      <c r="Q91" s="180">
        <f t="shared" si="40"/>
        <v>0</v>
      </c>
      <c r="R91" s="181"/>
      <c r="S91" s="180">
        <f t="shared" si="30"/>
        <v>0</v>
      </c>
      <c r="T91" s="180">
        <f t="shared" si="30"/>
        <v>0</v>
      </c>
      <c r="U91" s="180">
        <f t="shared" si="30"/>
        <v>0</v>
      </c>
      <c r="V91" s="180">
        <f t="shared" si="30"/>
        <v>0</v>
      </c>
      <c r="W91" s="180">
        <f t="shared" si="30"/>
        <v>0</v>
      </c>
      <c r="X91" s="180">
        <f t="shared" si="30"/>
        <v>0</v>
      </c>
      <c r="Y91" s="180">
        <f t="shared" si="30"/>
        <v>0</v>
      </c>
      <c r="Z91" s="180">
        <f t="shared" si="30"/>
        <v>0</v>
      </c>
      <c r="AA91" s="180">
        <f t="shared" si="30"/>
        <v>0</v>
      </c>
      <c r="AB91" s="180">
        <f t="shared" si="30"/>
        <v>0</v>
      </c>
      <c r="AC91" s="180">
        <f t="shared" si="30"/>
        <v>0</v>
      </c>
      <c r="AD91" s="180">
        <f t="shared" si="30"/>
        <v>1294975.1899999997</v>
      </c>
      <c r="AE91" s="180">
        <f t="shared" si="30"/>
        <v>511515</v>
      </c>
      <c r="AF91" s="180">
        <f t="shared" si="30"/>
        <v>1842275.18</v>
      </c>
      <c r="AG91" s="180">
        <f t="shared" si="30"/>
        <v>0</v>
      </c>
      <c r="AH91" s="173"/>
      <c r="AI91" s="180">
        <f t="shared" ref="AI91" si="41">+AI16-AI41-AI66</f>
        <v>259712.6</v>
      </c>
      <c r="AJ91" s="180">
        <f t="shared" si="30"/>
        <v>3648765.3699999996</v>
      </c>
    </row>
    <row r="92" spans="1:36">
      <c r="A92" s="178" t="s">
        <v>28</v>
      </c>
      <c r="B92" s="179"/>
      <c r="C92" s="180">
        <f t="shared" ref="C92:Q92" si="42">+C17-C42-C67</f>
        <v>49221.13</v>
      </c>
      <c r="D92" s="180">
        <f t="shared" si="42"/>
        <v>5050.29</v>
      </c>
      <c r="E92" s="180">
        <f t="shared" si="42"/>
        <v>19386.77</v>
      </c>
      <c r="F92" s="180">
        <f t="shared" si="42"/>
        <v>0</v>
      </c>
      <c r="G92" s="180">
        <f t="shared" si="42"/>
        <v>0</v>
      </c>
      <c r="H92" s="180">
        <f t="shared" si="42"/>
        <v>621.92999999999995</v>
      </c>
      <c r="I92" s="180">
        <f t="shared" si="42"/>
        <v>0</v>
      </c>
      <c r="J92" s="180">
        <f t="shared" si="42"/>
        <v>0</v>
      </c>
      <c r="K92" s="180">
        <f t="shared" si="42"/>
        <v>173476.41</v>
      </c>
      <c r="L92" s="180">
        <f t="shared" si="42"/>
        <v>0</v>
      </c>
      <c r="M92" s="180">
        <f t="shared" si="42"/>
        <v>0</v>
      </c>
      <c r="N92" s="180">
        <f t="shared" si="42"/>
        <v>2740.71</v>
      </c>
      <c r="O92" s="180">
        <f t="shared" si="42"/>
        <v>0</v>
      </c>
      <c r="P92" s="180">
        <f t="shared" si="42"/>
        <v>520</v>
      </c>
      <c r="Q92" s="180">
        <f t="shared" si="42"/>
        <v>0</v>
      </c>
      <c r="R92" s="181"/>
      <c r="S92" s="180">
        <f t="shared" si="30"/>
        <v>337096.19000000006</v>
      </c>
      <c r="T92" s="180">
        <f t="shared" si="30"/>
        <v>24697.559999999998</v>
      </c>
      <c r="U92" s="180">
        <f t="shared" si="30"/>
        <v>41560.199999999997</v>
      </c>
      <c r="V92" s="180">
        <f t="shared" si="30"/>
        <v>0</v>
      </c>
      <c r="W92" s="180">
        <f t="shared" si="30"/>
        <v>0</v>
      </c>
      <c r="X92" s="180">
        <f t="shared" si="30"/>
        <v>1202.4499999999998</v>
      </c>
      <c r="Y92" s="180">
        <f t="shared" si="30"/>
        <v>0</v>
      </c>
      <c r="Z92" s="180">
        <f t="shared" si="30"/>
        <v>0</v>
      </c>
      <c r="AA92" s="180">
        <f t="shared" si="30"/>
        <v>1025614.8400000001</v>
      </c>
      <c r="AB92" s="180">
        <f t="shared" si="30"/>
        <v>0</v>
      </c>
      <c r="AC92" s="180">
        <f t="shared" si="30"/>
        <v>0</v>
      </c>
      <c r="AD92" s="180">
        <f t="shared" si="30"/>
        <v>8619.14</v>
      </c>
      <c r="AE92" s="180">
        <f t="shared" si="30"/>
        <v>0</v>
      </c>
      <c r="AF92" s="180">
        <f t="shared" si="30"/>
        <v>3120</v>
      </c>
      <c r="AG92" s="180">
        <f t="shared" si="30"/>
        <v>0</v>
      </c>
      <c r="AH92" s="173"/>
      <c r="AI92" s="180">
        <f t="shared" ref="AI92" si="43">+AI17-AI42-AI67</f>
        <v>251017.24</v>
      </c>
      <c r="AJ92" s="180">
        <f t="shared" si="30"/>
        <v>1441910.3800000001</v>
      </c>
    </row>
    <row r="93" spans="1:36">
      <c r="A93" s="178" t="s">
        <v>29</v>
      </c>
      <c r="B93" s="179"/>
      <c r="C93" s="180">
        <f t="shared" ref="C93:Q93" si="44">+C18-C43-C68</f>
        <v>0</v>
      </c>
      <c r="D93" s="180">
        <f t="shared" si="44"/>
        <v>0</v>
      </c>
      <c r="E93" s="180">
        <f t="shared" si="44"/>
        <v>1357574.84</v>
      </c>
      <c r="F93" s="180">
        <f t="shared" si="44"/>
        <v>0</v>
      </c>
      <c r="G93" s="180">
        <f t="shared" si="44"/>
        <v>0</v>
      </c>
      <c r="H93" s="180">
        <f t="shared" si="44"/>
        <v>0</v>
      </c>
      <c r="I93" s="180">
        <f t="shared" si="44"/>
        <v>0</v>
      </c>
      <c r="J93" s="180">
        <f t="shared" si="44"/>
        <v>0</v>
      </c>
      <c r="K93" s="180">
        <f t="shared" si="44"/>
        <v>0</v>
      </c>
      <c r="L93" s="180">
        <f t="shared" si="44"/>
        <v>0</v>
      </c>
      <c r="M93" s="180">
        <f t="shared" si="44"/>
        <v>0</v>
      </c>
      <c r="N93" s="180">
        <f t="shared" si="44"/>
        <v>0</v>
      </c>
      <c r="O93" s="180">
        <f t="shared" si="44"/>
        <v>0</v>
      </c>
      <c r="P93" s="180">
        <f t="shared" si="44"/>
        <v>12991.18</v>
      </c>
      <c r="Q93" s="180">
        <f t="shared" si="44"/>
        <v>0</v>
      </c>
      <c r="R93" s="181"/>
      <c r="S93" s="180">
        <f t="shared" si="30"/>
        <v>0</v>
      </c>
      <c r="T93" s="180">
        <f t="shared" si="30"/>
        <v>0</v>
      </c>
      <c r="U93" s="180">
        <f t="shared" si="30"/>
        <v>1357574.84</v>
      </c>
      <c r="V93" s="180">
        <f t="shared" si="30"/>
        <v>-16460.759999999998</v>
      </c>
      <c r="W93" s="180">
        <f t="shared" si="30"/>
        <v>0</v>
      </c>
      <c r="X93" s="180">
        <f t="shared" si="30"/>
        <v>0</v>
      </c>
      <c r="Y93" s="180">
        <f t="shared" si="30"/>
        <v>0</v>
      </c>
      <c r="Z93" s="180">
        <f t="shared" si="30"/>
        <v>0</v>
      </c>
      <c r="AA93" s="180">
        <f t="shared" si="30"/>
        <v>0</v>
      </c>
      <c r="AB93" s="180">
        <f t="shared" si="30"/>
        <v>0</v>
      </c>
      <c r="AC93" s="180">
        <f t="shared" si="30"/>
        <v>0</v>
      </c>
      <c r="AD93" s="180">
        <f t="shared" si="30"/>
        <v>90459.29</v>
      </c>
      <c r="AE93" s="180">
        <f t="shared" si="30"/>
        <v>0</v>
      </c>
      <c r="AF93" s="180">
        <f t="shared" si="30"/>
        <v>12991.18</v>
      </c>
      <c r="AG93" s="180">
        <f t="shared" si="30"/>
        <v>0</v>
      </c>
      <c r="AH93" s="173"/>
      <c r="AI93" s="180">
        <f t="shared" ref="AI93" si="45">+AI18-AI43-AI68</f>
        <v>1370566.02</v>
      </c>
      <c r="AJ93" s="180">
        <f t="shared" si="30"/>
        <v>1444564.55</v>
      </c>
    </row>
    <row r="94" spans="1:36">
      <c r="A94" s="182" t="s">
        <v>30</v>
      </c>
      <c r="B94" s="179"/>
      <c r="C94" s="180">
        <f t="shared" ref="C94:Q94" si="46">+C19-C44-C69</f>
        <v>0</v>
      </c>
      <c r="D94" s="180">
        <f t="shared" si="46"/>
        <v>0</v>
      </c>
      <c r="E94" s="180">
        <f t="shared" si="46"/>
        <v>0</v>
      </c>
      <c r="F94" s="180">
        <f t="shared" si="46"/>
        <v>0</v>
      </c>
      <c r="G94" s="180">
        <f t="shared" si="46"/>
        <v>0</v>
      </c>
      <c r="H94" s="180">
        <f t="shared" si="46"/>
        <v>13168.98</v>
      </c>
      <c r="I94" s="180">
        <f t="shared" si="46"/>
        <v>0</v>
      </c>
      <c r="J94" s="180">
        <f t="shared" si="46"/>
        <v>0</v>
      </c>
      <c r="K94" s="180">
        <f t="shared" si="46"/>
        <v>81479.25</v>
      </c>
      <c r="L94" s="180">
        <f t="shared" si="46"/>
        <v>0</v>
      </c>
      <c r="M94" s="180">
        <f t="shared" si="46"/>
        <v>0</v>
      </c>
      <c r="N94" s="180">
        <f t="shared" si="46"/>
        <v>0</v>
      </c>
      <c r="O94" s="180">
        <f t="shared" si="46"/>
        <v>0</v>
      </c>
      <c r="P94" s="180">
        <f t="shared" si="46"/>
        <v>0</v>
      </c>
      <c r="Q94" s="180">
        <f t="shared" si="46"/>
        <v>0</v>
      </c>
      <c r="R94" s="181"/>
      <c r="S94" s="180">
        <f t="shared" si="30"/>
        <v>0</v>
      </c>
      <c r="T94" s="180">
        <f t="shared" si="30"/>
        <v>0</v>
      </c>
      <c r="U94" s="180">
        <f t="shared" si="30"/>
        <v>0</v>
      </c>
      <c r="V94" s="180">
        <f t="shared" si="30"/>
        <v>0</v>
      </c>
      <c r="W94" s="180">
        <f t="shared" si="30"/>
        <v>0</v>
      </c>
      <c r="X94" s="180">
        <f t="shared" si="30"/>
        <v>159181.97</v>
      </c>
      <c r="Y94" s="180">
        <f t="shared" si="30"/>
        <v>0</v>
      </c>
      <c r="Z94" s="180">
        <f t="shared" si="30"/>
        <v>0</v>
      </c>
      <c r="AA94" s="180">
        <f t="shared" si="30"/>
        <v>467739.6</v>
      </c>
      <c r="AB94" s="180">
        <f t="shared" si="30"/>
        <v>0</v>
      </c>
      <c r="AC94" s="180">
        <f t="shared" si="30"/>
        <v>0</v>
      </c>
      <c r="AD94" s="180">
        <f t="shared" si="30"/>
        <v>0</v>
      </c>
      <c r="AE94" s="180">
        <f t="shared" si="30"/>
        <v>0</v>
      </c>
      <c r="AF94" s="180">
        <f t="shared" si="30"/>
        <v>0</v>
      </c>
      <c r="AG94" s="180">
        <f t="shared" si="30"/>
        <v>0</v>
      </c>
      <c r="AH94" s="173"/>
      <c r="AI94" s="180">
        <f t="shared" ref="AI94" si="47">+AI19-AI44-AI69</f>
        <v>94648.23</v>
      </c>
      <c r="AJ94" s="180">
        <f t="shared" si="30"/>
        <v>626921.56999999995</v>
      </c>
    </row>
    <row r="95" spans="1:36">
      <c r="A95" s="183" t="s">
        <v>31</v>
      </c>
      <c r="B95" s="173"/>
      <c r="C95" s="184">
        <f t="shared" ref="C95:Q95" si="48">+SUM(C96:C104)</f>
        <v>0</v>
      </c>
      <c r="D95" s="184">
        <f t="shared" si="48"/>
        <v>0</v>
      </c>
      <c r="E95" s="184">
        <f t="shared" si="48"/>
        <v>0</v>
      </c>
      <c r="F95" s="184">
        <f t="shared" si="48"/>
        <v>0</v>
      </c>
      <c r="G95" s="184">
        <f t="shared" si="48"/>
        <v>0</v>
      </c>
      <c r="H95" s="184">
        <f t="shared" si="48"/>
        <v>0</v>
      </c>
      <c r="I95" s="184">
        <f t="shared" si="48"/>
        <v>0</v>
      </c>
      <c r="J95" s="184">
        <f t="shared" si="48"/>
        <v>0</v>
      </c>
      <c r="K95" s="184">
        <f t="shared" si="48"/>
        <v>0</v>
      </c>
      <c r="L95" s="184">
        <f t="shared" si="48"/>
        <v>0</v>
      </c>
      <c r="M95" s="184">
        <f t="shared" si="48"/>
        <v>0</v>
      </c>
      <c r="N95" s="184">
        <f t="shared" si="48"/>
        <v>0</v>
      </c>
      <c r="O95" s="184">
        <f t="shared" si="48"/>
        <v>0</v>
      </c>
      <c r="P95" s="184">
        <f t="shared" si="48"/>
        <v>0</v>
      </c>
      <c r="Q95" s="184">
        <f t="shared" si="48"/>
        <v>0</v>
      </c>
      <c r="R95" s="173"/>
      <c r="S95" s="184">
        <f t="shared" ref="S95:AG95" si="49">+SUM(S96:S104)</f>
        <v>0</v>
      </c>
      <c r="T95" s="184">
        <f t="shared" si="49"/>
        <v>0</v>
      </c>
      <c r="U95" s="184">
        <f t="shared" si="49"/>
        <v>0</v>
      </c>
      <c r="V95" s="184">
        <f t="shared" si="49"/>
        <v>0</v>
      </c>
      <c r="W95" s="184">
        <f t="shared" si="49"/>
        <v>0</v>
      </c>
      <c r="X95" s="184">
        <f t="shared" si="49"/>
        <v>0</v>
      </c>
      <c r="Y95" s="184">
        <f t="shared" si="49"/>
        <v>0</v>
      </c>
      <c r="Z95" s="184">
        <f t="shared" si="49"/>
        <v>0</v>
      </c>
      <c r="AA95" s="184">
        <f t="shared" si="49"/>
        <v>0</v>
      </c>
      <c r="AB95" s="184">
        <f t="shared" si="49"/>
        <v>0</v>
      </c>
      <c r="AC95" s="184">
        <f t="shared" si="49"/>
        <v>0</v>
      </c>
      <c r="AD95" s="184">
        <f t="shared" si="49"/>
        <v>0</v>
      </c>
      <c r="AE95" s="184">
        <f t="shared" si="49"/>
        <v>0</v>
      </c>
      <c r="AF95" s="184">
        <f t="shared" si="49"/>
        <v>0</v>
      </c>
      <c r="AG95" s="184">
        <f t="shared" si="49"/>
        <v>0</v>
      </c>
      <c r="AH95" s="173"/>
      <c r="AI95" s="184">
        <f>+SUM(AI96:AI104)</f>
        <v>0</v>
      </c>
      <c r="AJ95" s="184">
        <f>+SUM(AJ96:AJ104)</f>
        <v>0</v>
      </c>
    </row>
    <row r="96" spans="1:36">
      <c r="A96" s="185" t="s">
        <v>32</v>
      </c>
      <c r="B96" s="179"/>
      <c r="C96" s="180">
        <f t="shared" ref="C96:Q96" si="50">+C21-C46-C71</f>
        <v>0</v>
      </c>
      <c r="D96" s="180">
        <f t="shared" si="50"/>
        <v>0</v>
      </c>
      <c r="E96" s="180">
        <f t="shared" si="50"/>
        <v>0</v>
      </c>
      <c r="F96" s="180">
        <f t="shared" si="50"/>
        <v>0</v>
      </c>
      <c r="G96" s="180">
        <f t="shared" si="50"/>
        <v>0</v>
      </c>
      <c r="H96" s="180">
        <f t="shared" si="50"/>
        <v>0</v>
      </c>
      <c r="I96" s="180">
        <f t="shared" si="50"/>
        <v>0</v>
      </c>
      <c r="J96" s="180">
        <f t="shared" si="50"/>
        <v>0</v>
      </c>
      <c r="K96" s="180">
        <f t="shared" si="50"/>
        <v>0</v>
      </c>
      <c r="L96" s="180">
        <f t="shared" si="50"/>
        <v>0</v>
      </c>
      <c r="M96" s="180">
        <f t="shared" si="50"/>
        <v>0</v>
      </c>
      <c r="N96" s="180">
        <f t="shared" si="50"/>
        <v>0</v>
      </c>
      <c r="O96" s="180">
        <f t="shared" si="50"/>
        <v>0</v>
      </c>
      <c r="P96" s="180">
        <f t="shared" si="50"/>
        <v>0</v>
      </c>
      <c r="Q96" s="180">
        <f t="shared" si="50"/>
        <v>0</v>
      </c>
      <c r="R96" s="181"/>
      <c r="S96" s="180">
        <f t="shared" ref="S96:AJ104" si="51">+S21-S46-S71</f>
        <v>0</v>
      </c>
      <c r="T96" s="180">
        <f t="shared" si="51"/>
        <v>0</v>
      </c>
      <c r="U96" s="180">
        <f t="shared" si="51"/>
        <v>0</v>
      </c>
      <c r="V96" s="180">
        <f t="shared" si="51"/>
        <v>0</v>
      </c>
      <c r="W96" s="180">
        <f t="shared" si="51"/>
        <v>0</v>
      </c>
      <c r="X96" s="180">
        <f t="shared" si="51"/>
        <v>0</v>
      </c>
      <c r="Y96" s="180">
        <f t="shared" si="51"/>
        <v>0</v>
      </c>
      <c r="Z96" s="180">
        <f t="shared" si="51"/>
        <v>0</v>
      </c>
      <c r="AA96" s="180">
        <f t="shared" si="51"/>
        <v>0</v>
      </c>
      <c r="AB96" s="180">
        <f t="shared" si="51"/>
        <v>0</v>
      </c>
      <c r="AC96" s="180">
        <f t="shared" si="51"/>
        <v>0</v>
      </c>
      <c r="AD96" s="180">
        <f t="shared" si="51"/>
        <v>0</v>
      </c>
      <c r="AE96" s="180">
        <f t="shared" si="51"/>
        <v>0</v>
      </c>
      <c r="AF96" s="180">
        <f t="shared" si="51"/>
        <v>0</v>
      </c>
      <c r="AG96" s="180">
        <f t="shared" si="51"/>
        <v>0</v>
      </c>
      <c r="AH96" s="173"/>
      <c r="AI96" s="180">
        <f t="shared" ref="AI96" si="52">+AI21-AI46-AI71</f>
        <v>0</v>
      </c>
      <c r="AJ96" s="180">
        <f t="shared" si="51"/>
        <v>0</v>
      </c>
    </row>
    <row r="97" spans="1:39">
      <c r="A97" s="185" t="s">
        <v>33</v>
      </c>
      <c r="B97" s="179"/>
      <c r="C97" s="180">
        <f t="shared" ref="C97:Q97" si="53">+C22-C47-C72</f>
        <v>0</v>
      </c>
      <c r="D97" s="180">
        <f t="shared" si="53"/>
        <v>0</v>
      </c>
      <c r="E97" s="180">
        <f t="shared" si="53"/>
        <v>0</v>
      </c>
      <c r="F97" s="180">
        <f t="shared" si="53"/>
        <v>0</v>
      </c>
      <c r="G97" s="180">
        <f t="shared" si="53"/>
        <v>0</v>
      </c>
      <c r="H97" s="180">
        <f t="shared" si="53"/>
        <v>0</v>
      </c>
      <c r="I97" s="180">
        <f t="shared" si="53"/>
        <v>0</v>
      </c>
      <c r="J97" s="180">
        <f t="shared" si="53"/>
        <v>0</v>
      </c>
      <c r="K97" s="180">
        <f t="shared" si="53"/>
        <v>0</v>
      </c>
      <c r="L97" s="180">
        <f t="shared" si="53"/>
        <v>0</v>
      </c>
      <c r="M97" s="180">
        <f t="shared" si="53"/>
        <v>0</v>
      </c>
      <c r="N97" s="180">
        <f t="shared" si="53"/>
        <v>0</v>
      </c>
      <c r="O97" s="180">
        <f t="shared" si="53"/>
        <v>0</v>
      </c>
      <c r="P97" s="180">
        <f t="shared" si="53"/>
        <v>0</v>
      </c>
      <c r="Q97" s="180">
        <f t="shared" si="53"/>
        <v>0</v>
      </c>
      <c r="R97" s="181"/>
      <c r="S97" s="180">
        <f t="shared" si="51"/>
        <v>0</v>
      </c>
      <c r="T97" s="180">
        <f t="shared" si="51"/>
        <v>0</v>
      </c>
      <c r="U97" s="180">
        <f t="shared" si="51"/>
        <v>0</v>
      </c>
      <c r="V97" s="180">
        <f t="shared" si="51"/>
        <v>0</v>
      </c>
      <c r="W97" s="180">
        <f t="shared" si="51"/>
        <v>0</v>
      </c>
      <c r="X97" s="180">
        <f t="shared" si="51"/>
        <v>0</v>
      </c>
      <c r="Y97" s="180">
        <f t="shared" si="51"/>
        <v>0</v>
      </c>
      <c r="Z97" s="180">
        <f t="shared" si="51"/>
        <v>0</v>
      </c>
      <c r="AA97" s="180">
        <f t="shared" si="51"/>
        <v>0</v>
      </c>
      <c r="AB97" s="180">
        <f t="shared" si="51"/>
        <v>0</v>
      </c>
      <c r="AC97" s="180">
        <f t="shared" si="51"/>
        <v>0</v>
      </c>
      <c r="AD97" s="180">
        <f t="shared" si="51"/>
        <v>0</v>
      </c>
      <c r="AE97" s="180">
        <f t="shared" si="51"/>
        <v>0</v>
      </c>
      <c r="AF97" s="180">
        <f t="shared" si="51"/>
        <v>0</v>
      </c>
      <c r="AG97" s="180">
        <f t="shared" si="51"/>
        <v>0</v>
      </c>
      <c r="AH97" s="173"/>
      <c r="AI97" s="180">
        <f t="shared" ref="AI97" si="54">+AI22-AI47-AI72</f>
        <v>0</v>
      </c>
      <c r="AJ97" s="180">
        <f t="shared" si="51"/>
        <v>0</v>
      </c>
    </row>
    <row r="98" spans="1:39">
      <c r="A98" s="185" t="s">
        <v>34</v>
      </c>
      <c r="B98" s="179"/>
      <c r="C98" s="180">
        <f t="shared" ref="C98:Q98" si="55">+C23-C48-C73</f>
        <v>0</v>
      </c>
      <c r="D98" s="180">
        <f t="shared" si="55"/>
        <v>0</v>
      </c>
      <c r="E98" s="180">
        <f t="shared" si="55"/>
        <v>0</v>
      </c>
      <c r="F98" s="180">
        <f t="shared" si="55"/>
        <v>0</v>
      </c>
      <c r="G98" s="180">
        <f t="shared" si="55"/>
        <v>0</v>
      </c>
      <c r="H98" s="180">
        <f t="shared" si="55"/>
        <v>0</v>
      </c>
      <c r="I98" s="180">
        <f t="shared" si="55"/>
        <v>0</v>
      </c>
      <c r="J98" s="180">
        <f t="shared" si="55"/>
        <v>0</v>
      </c>
      <c r="K98" s="180">
        <f t="shared" si="55"/>
        <v>0</v>
      </c>
      <c r="L98" s="180">
        <f t="shared" si="55"/>
        <v>0</v>
      </c>
      <c r="M98" s="180">
        <f t="shared" si="55"/>
        <v>0</v>
      </c>
      <c r="N98" s="180">
        <f t="shared" si="55"/>
        <v>0</v>
      </c>
      <c r="O98" s="180">
        <f t="shared" si="55"/>
        <v>0</v>
      </c>
      <c r="P98" s="180">
        <f t="shared" si="55"/>
        <v>0</v>
      </c>
      <c r="Q98" s="180">
        <f t="shared" si="55"/>
        <v>0</v>
      </c>
      <c r="R98" s="181"/>
      <c r="S98" s="180">
        <f t="shared" si="51"/>
        <v>0</v>
      </c>
      <c r="T98" s="180">
        <f t="shared" si="51"/>
        <v>0</v>
      </c>
      <c r="U98" s="180">
        <f t="shared" si="51"/>
        <v>0</v>
      </c>
      <c r="V98" s="180">
        <f t="shared" si="51"/>
        <v>0</v>
      </c>
      <c r="W98" s="180">
        <f t="shared" si="51"/>
        <v>0</v>
      </c>
      <c r="X98" s="180">
        <f t="shared" si="51"/>
        <v>0</v>
      </c>
      <c r="Y98" s="180">
        <f t="shared" si="51"/>
        <v>0</v>
      </c>
      <c r="Z98" s="180">
        <f t="shared" si="51"/>
        <v>0</v>
      </c>
      <c r="AA98" s="180">
        <f t="shared" si="51"/>
        <v>0</v>
      </c>
      <c r="AB98" s="180">
        <f t="shared" si="51"/>
        <v>0</v>
      </c>
      <c r="AC98" s="180">
        <f t="shared" si="51"/>
        <v>0</v>
      </c>
      <c r="AD98" s="180">
        <f t="shared" si="51"/>
        <v>0</v>
      </c>
      <c r="AE98" s="180">
        <f t="shared" si="51"/>
        <v>0</v>
      </c>
      <c r="AF98" s="180">
        <f t="shared" si="51"/>
        <v>0</v>
      </c>
      <c r="AG98" s="180">
        <f t="shared" si="51"/>
        <v>0</v>
      </c>
      <c r="AH98" s="173"/>
      <c r="AI98" s="180">
        <f t="shared" ref="AI98" si="56">+AI23-AI48-AI73</f>
        <v>0</v>
      </c>
      <c r="AJ98" s="180">
        <f t="shared" si="51"/>
        <v>0</v>
      </c>
    </row>
    <row r="99" spans="1:39">
      <c r="A99" s="185" t="s">
        <v>35</v>
      </c>
      <c r="B99" s="179"/>
      <c r="C99" s="180">
        <f t="shared" ref="C99:Q99" si="57">+C24-C49-C74</f>
        <v>0</v>
      </c>
      <c r="D99" s="180">
        <f t="shared" si="57"/>
        <v>0</v>
      </c>
      <c r="E99" s="180">
        <f t="shared" si="57"/>
        <v>0</v>
      </c>
      <c r="F99" s="180">
        <f t="shared" si="57"/>
        <v>0</v>
      </c>
      <c r="G99" s="180">
        <f t="shared" si="57"/>
        <v>0</v>
      </c>
      <c r="H99" s="180">
        <f t="shared" si="57"/>
        <v>0</v>
      </c>
      <c r="I99" s="180">
        <f t="shared" si="57"/>
        <v>0</v>
      </c>
      <c r="J99" s="180">
        <f t="shared" si="57"/>
        <v>0</v>
      </c>
      <c r="K99" s="180">
        <f t="shared" si="57"/>
        <v>0</v>
      </c>
      <c r="L99" s="180">
        <f t="shared" si="57"/>
        <v>0</v>
      </c>
      <c r="M99" s="180">
        <f t="shared" si="57"/>
        <v>0</v>
      </c>
      <c r="N99" s="180">
        <f t="shared" si="57"/>
        <v>0</v>
      </c>
      <c r="O99" s="180">
        <f t="shared" si="57"/>
        <v>0</v>
      </c>
      <c r="P99" s="180">
        <f t="shared" si="57"/>
        <v>0</v>
      </c>
      <c r="Q99" s="180">
        <f t="shared" si="57"/>
        <v>0</v>
      </c>
      <c r="R99" s="181"/>
      <c r="S99" s="180">
        <f t="shared" si="51"/>
        <v>0</v>
      </c>
      <c r="T99" s="180">
        <f t="shared" si="51"/>
        <v>0</v>
      </c>
      <c r="U99" s="180">
        <f t="shared" si="51"/>
        <v>0</v>
      </c>
      <c r="V99" s="180">
        <f t="shared" si="51"/>
        <v>0</v>
      </c>
      <c r="W99" s="180">
        <f t="shared" si="51"/>
        <v>0</v>
      </c>
      <c r="X99" s="180">
        <f t="shared" si="51"/>
        <v>0</v>
      </c>
      <c r="Y99" s="180">
        <f t="shared" si="51"/>
        <v>0</v>
      </c>
      <c r="Z99" s="180">
        <f t="shared" si="51"/>
        <v>0</v>
      </c>
      <c r="AA99" s="180">
        <f t="shared" si="51"/>
        <v>0</v>
      </c>
      <c r="AB99" s="180">
        <f t="shared" si="51"/>
        <v>0</v>
      </c>
      <c r="AC99" s="180">
        <f t="shared" si="51"/>
        <v>0</v>
      </c>
      <c r="AD99" s="180">
        <f t="shared" si="51"/>
        <v>0</v>
      </c>
      <c r="AE99" s="180">
        <f t="shared" si="51"/>
        <v>0</v>
      </c>
      <c r="AF99" s="180">
        <f t="shared" si="51"/>
        <v>0</v>
      </c>
      <c r="AG99" s="180">
        <f t="shared" si="51"/>
        <v>0</v>
      </c>
      <c r="AH99" s="173"/>
      <c r="AI99" s="180">
        <f t="shared" ref="AI99" si="58">+AI24-AI49-AI74</f>
        <v>0</v>
      </c>
      <c r="AJ99" s="180">
        <f t="shared" si="51"/>
        <v>0</v>
      </c>
    </row>
    <row r="100" spans="1:39">
      <c r="A100" s="185" t="s">
        <v>36</v>
      </c>
      <c r="B100" s="179"/>
      <c r="C100" s="180">
        <f t="shared" ref="C100:Q100" si="59">+C25-C50-C75</f>
        <v>0</v>
      </c>
      <c r="D100" s="180">
        <f t="shared" si="59"/>
        <v>0</v>
      </c>
      <c r="E100" s="180">
        <f t="shared" si="59"/>
        <v>0</v>
      </c>
      <c r="F100" s="180">
        <f t="shared" si="59"/>
        <v>0</v>
      </c>
      <c r="G100" s="180">
        <f t="shared" si="59"/>
        <v>0</v>
      </c>
      <c r="H100" s="180">
        <f t="shared" si="59"/>
        <v>0</v>
      </c>
      <c r="I100" s="180">
        <f t="shared" si="59"/>
        <v>0</v>
      </c>
      <c r="J100" s="180">
        <f t="shared" si="59"/>
        <v>0</v>
      </c>
      <c r="K100" s="180">
        <f t="shared" si="59"/>
        <v>0</v>
      </c>
      <c r="L100" s="180">
        <f t="shared" si="59"/>
        <v>0</v>
      </c>
      <c r="M100" s="180">
        <f t="shared" si="59"/>
        <v>0</v>
      </c>
      <c r="N100" s="180">
        <f t="shared" si="59"/>
        <v>0</v>
      </c>
      <c r="O100" s="180">
        <f t="shared" si="59"/>
        <v>0</v>
      </c>
      <c r="P100" s="180">
        <f t="shared" si="59"/>
        <v>0</v>
      </c>
      <c r="Q100" s="180">
        <f t="shared" si="59"/>
        <v>0</v>
      </c>
      <c r="R100" s="181"/>
      <c r="S100" s="180">
        <f t="shared" si="51"/>
        <v>0</v>
      </c>
      <c r="T100" s="180">
        <f t="shared" si="51"/>
        <v>0</v>
      </c>
      <c r="U100" s="180">
        <f t="shared" si="51"/>
        <v>0</v>
      </c>
      <c r="V100" s="180">
        <f t="shared" si="51"/>
        <v>0</v>
      </c>
      <c r="W100" s="180">
        <f t="shared" si="51"/>
        <v>0</v>
      </c>
      <c r="X100" s="180">
        <f t="shared" si="51"/>
        <v>0</v>
      </c>
      <c r="Y100" s="180">
        <f t="shared" si="51"/>
        <v>0</v>
      </c>
      <c r="Z100" s="180">
        <f t="shared" si="51"/>
        <v>0</v>
      </c>
      <c r="AA100" s="180">
        <f t="shared" si="51"/>
        <v>0</v>
      </c>
      <c r="AB100" s="180">
        <f t="shared" si="51"/>
        <v>0</v>
      </c>
      <c r="AC100" s="180">
        <f t="shared" si="51"/>
        <v>0</v>
      </c>
      <c r="AD100" s="180">
        <f t="shared" si="51"/>
        <v>0</v>
      </c>
      <c r="AE100" s="180">
        <f t="shared" si="51"/>
        <v>0</v>
      </c>
      <c r="AF100" s="180">
        <f t="shared" si="51"/>
        <v>0</v>
      </c>
      <c r="AG100" s="180">
        <f t="shared" si="51"/>
        <v>0</v>
      </c>
      <c r="AH100" s="173"/>
      <c r="AI100" s="180">
        <f t="shared" ref="AI100" si="60">+AI25-AI50-AI75</f>
        <v>0</v>
      </c>
      <c r="AJ100" s="180">
        <f t="shared" si="51"/>
        <v>0</v>
      </c>
    </row>
    <row r="101" spans="1:39">
      <c r="A101" s="185" t="s">
        <v>37</v>
      </c>
      <c r="B101" s="179"/>
      <c r="C101" s="180">
        <f t="shared" ref="C101:Q101" si="61">+C26-C51-C76</f>
        <v>0</v>
      </c>
      <c r="D101" s="180">
        <f t="shared" si="61"/>
        <v>0</v>
      </c>
      <c r="E101" s="180">
        <f t="shared" si="61"/>
        <v>0</v>
      </c>
      <c r="F101" s="180">
        <f t="shared" si="61"/>
        <v>0</v>
      </c>
      <c r="G101" s="180">
        <f t="shared" si="61"/>
        <v>0</v>
      </c>
      <c r="H101" s="180">
        <f t="shared" si="61"/>
        <v>0</v>
      </c>
      <c r="I101" s="180">
        <f t="shared" si="61"/>
        <v>0</v>
      </c>
      <c r="J101" s="180">
        <f t="shared" si="61"/>
        <v>0</v>
      </c>
      <c r="K101" s="180">
        <f t="shared" si="61"/>
        <v>0</v>
      </c>
      <c r="L101" s="180">
        <f t="shared" si="61"/>
        <v>0</v>
      </c>
      <c r="M101" s="180">
        <f t="shared" si="61"/>
        <v>0</v>
      </c>
      <c r="N101" s="180">
        <f t="shared" si="61"/>
        <v>0</v>
      </c>
      <c r="O101" s="180">
        <f t="shared" si="61"/>
        <v>0</v>
      </c>
      <c r="P101" s="180">
        <f t="shared" si="61"/>
        <v>0</v>
      </c>
      <c r="Q101" s="180">
        <f t="shared" si="61"/>
        <v>0</v>
      </c>
      <c r="R101" s="181"/>
      <c r="S101" s="180">
        <f t="shared" si="51"/>
        <v>0</v>
      </c>
      <c r="T101" s="180">
        <f t="shared" si="51"/>
        <v>0</v>
      </c>
      <c r="U101" s="180">
        <f t="shared" si="51"/>
        <v>0</v>
      </c>
      <c r="V101" s="180">
        <f t="shared" si="51"/>
        <v>0</v>
      </c>
      <c r="W101" s="180">
        <f t="shared" si="51"/>
        <v>0</v>
      </c>
      <c r="X101" s="180">
        <f t="shared" si="51"/>
        <v>0</v>
      </c>
      <c r="Y101" s="180">
        <f t="shared" si="51"/>
        <v>0</v>
      </c>
      <c r="Z101" s="180">
        <f t="shared" si="51"/>
        <v>0</v>
      </c>
      <c r="AA101" s="180">
        <f t="shared" si="51"/>
        <v>0</v>
      </c>
      <c r="AB101" s="180">
        <f t="shared" si="51"/>
        <v>0</v>
      </c>
      <c r="AC101" s="180">
        <f t="shared" si="51"/>
        <v>0</v>
      </c>
      <c r="AD101" s="180">
        <f t="shared" si="51"/>
        <v>0</v>
      </c>
      <c r="AE101" s="180">
        <f t="shared" si="51"/>
        <v>0</v>
      </c>
      <c r="AF101" s="180">
        <f t="shared" si="51"/>
        <v>0</v>
      </c>
      <c r="AG101" s="180">
        <f t="shared" si="51"/>
        <v>0</v>
      </c>
      <c r="AH101" s="173"/>
      <c r="AI101" s="180">
        <f t="shared" ref="AI101" si="62">+AI26-AI51-AI76</f>
        <v>0</v>
      </c>
      <c r="AJ101" s="180">
        <f t="shared" si="51"/>
        <v>0</v>
      </c>
    </row>
    <row r="102" spans="1:39">
      <c r="A102" s="185" t="s">
        <v>38</v>
      </c>
      <c r="B102" s="179"/>
      <c r="C102" s="180">
        <f t="shared" ref="C102:Q102" si="63">+C27-C52-C77</f>
        <v>0</v>
      </c>
      <c r="D102" s="180">
        <f t="shared" si="63"/>
        <v>0</v>
      </c>
      <c r="E102" s="180">
        <f t="shared" si="63"/>
        <v>0</v>
      </c>
      <c r="F102" s="180">
        <f t="shared" si="63"/>
        <v>0</v>
      </c>
      <c r="G102" s="180">
        <f t="shared" si="63"/>
        <v>0</v>
      </c>
      <c r="H102" s="180">
        <f t="shared" si="63"/>
        <v>0</v>
      </c>
      <c r="I102" s="180">
        <f t="shared" si="63"/>
        <v>0</v>
      </c>
      <c r="J102" s="180">
        <f t="shared" si="63"/>
        <v>0</v>
      </c>
      <c r="K102" s="180">
        <f t="shared" si="63"/>
        <v>0</v>
      </c>
      <c r="L102" s="180">
        <f t="shared" si="63"/>
        <v>0</v>
      </c>
      <c r="M102" s="180">
        <f t="shared" si="63"/>
        <v>0</v>
      </c>
      <c r="N102" s="180">
        <f t="shared" si="63"/>
        <v>0</v>
      </c>
      <c r="O102" s="180">
        <f t="shared" si="63"/>
        <v>0</v>
      </c>
      <c r="P102" s="180">
        <f t="shared" si="63"/>
        <v>0</v>
      </c>
      <c r="Q102" s="180">
        <f t="shared" si="63"/>
        <v>0</v>
      </c>
      <c r="R102" s="181"/>
      <c r="S102" s="180">
        <f t="shared" si="51"/>
        <v>0</v>
      </c>
      <c r="T102" s="180">
        <f t="shared" si="51"/>
        <v>0</v>
      </c>
      <c r="U102" s="180">
        <f t="shared" si="51"/>
        <v>0</v>
      </c>
      <c r="V102" s="180">
        <f t="shared" si="51"/>
        <v>0</v>
      </c>
      <c r="W102" s="180">
        <f t="shared" si="51"/>
        <v>0</v>
      </c>
      <c r="X102" s="180">
        <f t="shared" si="51"/>
        <v>0</v>
      </c>
      <c r="Y102" s="180">
        <f t="shared" si="51"/>
        <v>0</v>
      </c>
      <c r="Z102" s="180">
        <f t="shared" si="51"/>
        <v>0</v>
      </c>
      <c r="AA102" s="180">
        <f t="shared" si="51"/>
        <v>0</v>
      </c>
      <c r="AB102" s="180">
        <f t="shared" si="51"/>
        <v>0</v>
      </c>
      <c r="AC102" s="180">
        <f t="shared" si="51"/>
        <v>0</v>
      </c>
      <c r="AD102" s="180">
        <f t="shared" si="51"/>
        <v>0</v>
      </c>
      <c r="AE102" s="180">
        <f t="shared" si="51"/>
        <v>0</v>
      </c>
      <c r="AF102" s="180">
        <f t="shared" si="51"/>
        <v>0</v>
      </c>
      <c r="AG102" s="180">
        <f t="shared" si="51"/>
        <v>0</v>
      </c>
      <c r="AH102" s="173"/>
      <c r="AI102" s="180">
        <f t="shared" ref="AI102" si="64">+AI27-AI52-AI77</f>
        <v>0</v>
      </c>
      <c r="AJ102" s="180">
        <f t="shared" si="51"/>
        <v>0</v>
      </c>
    </row>
    <row r="103" spans="1:39">
      <c r="A103" s="185" t="s">
        <v>39</v>
      </c>
      <c r="B103" s="179"/>
      <c r="C103" s="180">
        <f t="shared" ref="C103:Q103" si="65">+C28-C53-C78</f>
        <v>0</v>
      </c>
      <c r="D103" s="180">
        <f t="shared" si="65"/>
        <v>0</v>
      </c>
      <c r="E103" s="180">
        <f t="shared" si="65"/>
        <v>0</v>
      </c>
      <c r="F103" s="180">
        <f t="shared" si="65"/>
        <v>0</v>
      </c>
      <c r="G103" s="180">
        <f t="shared" si="65"/>
        <v>0</v>
      </c>
      <c r="H103" s="180">
        <f t="shared" si="65"/>
        <v>0</v>
      </c>
      <c r="I103" s="180">
        <f t="shared" si="65"/>
        <v>0</v>
      </c>
      <c r="J103" s="180">
        <f t="shared" si="65"/>
        <v>0</v>
      </c>
      <c r="K103" s="180">
        <f t="shared" si="65"/>
        <v>0</v>
      </c>
      <c r="L103" s="180">
        <f t="shared" si="65"/>
        <v>0</v>
      </c>
      <c r="M103" s="180">
        <f t="shared" si="65"/>
        <v>0</v>
      </c>
      <c r="N103" s="180">
        <f t="shared" si="65"/>
        <v>0</v>
      </c>
      <c r="O103" s="180">
        <f t="shared" si="65"/>
        <v>0</v>
      </c>
      <c r="P103" s="180">
        <f t="shared" si="65"/>
        <v>0</v>
      </c>
      <c r="Q103" s="180">
        <f t="shared" si="65"/>
        <v>0</v>
      </c>
      <c r="R103" s="181"/>
      <c r="S103" s="180">
        <f t="shared" si="51"/>
        <v>0</v>
      </c>
      <c r="T103" s="180">
        <f t="shared" si="51"/>
        <v>0</v>
      </c>
      <c r="U103" s="180">
        <f t="shared" si="51"/>
        <v>0</v>
      </c>
      <c r="V103" s="180">
        <f t="shared" si="51"/>
        <v>0</v>
      </c>
      <c r="W103" s="180">
        <f t="shared" si="51"/>
        <v>0</v>
      </c>
      <c r="X103" s="180">
        <f t="shared" si="51"/>
        <v>0</v>
      </c>
      <c r="Y103" s="180">
        <f t="shared" si="51"/>
        <v>0</v>
      </c>
      <c r="Z103" s="180">
        <f t="shared" si="51"/>
        <v>0</v>
      </c>
      <c r="AA103" s="180">
        <f t="shared" si="51"/>
        <v>0</v>
      </c>
      <c r="AB103" s="180">
        <f t="shared" si="51"/>
        <v>0</v>
      </c>
      <c r="AC103" s="180">
        <f t="shared" si="51"/>
        <v>0</v>
      </c>
      <c r="AD103" s="180">
        <f t="shared" si="51"/>
        <v>0</v>
      </c>
      <c r="AE103" s="180">
        <f t="shared" si="51"/>
        <v>0</v>
      </c>
      <c r="AF103" s="180">
        <f t="shared" si="51"/>
        <v>0</v>
      </c>
      <c r="AG103" s="180">
        <f t="shared" si="51"/>
        <v>0</v>
      </c>
      <c r="AH103" s="173"/>
      <c r="AI103" s="180">
        <f t="shared" ref="AI103" si="66">+AI28-AI53-AI78</f>
        <v>0</v>
      </c>
      <c r="AJ103" s="180">
        <f t="shared" si="51"/>
        <v>0</v>
      </c>
      <c r="AL103" s="170">
        <f>+AA106+AB106+AC106</f>
        <v>125437156.42999998</v>
      </c>
      <c r="AM103" s="170">
        <f>+AD106</f>
        <v>32476287.859999996</v>
      </c>
    </row>
    <row r="104" spans="1:39">
      <c r="A104" s="185" t="s">
        <v>40</v>
      </c>
      <c r="B104" s="179"/>
      <c r="C104" s="180">
        <f t="shared" ref="C104:Q104" si="67">+C29-C54-C79</f>
        <v>0</v>
      </c>
      <c r="D104" s="180">
        <f t="shared" si="67"/>
        <v>0</v>
      </c>
      <c r="E104" s="180">
        <f t="shared" si="67"/>
        <v>0</v>
      </c>
      <c r="F104" s="180">
        <f t="shared" si="67"/>
        <v>0</v>
      </c>
      <c r="G104" s="180">
        <f t="shared" si="67"/>
        <v>0</v>
      </c>
      <c r="H104" s="180">
        <f t="shared" si="67"/>
        <v>0</v>
      </c>
      <c r="I104" s="180">
        <f t="shared" si="67"/>
        <v>0</v>
      </c>
      <c r="J104" s="180">
        <f t="shared" si="67"/>
        <v>0</v>
      </c>
      <c r="K104" s="180">
        <f t="shared" si="67"/>
        <v>0</v>
      </c>
      <c r="L104" s="180">
        <f t="shared" si="67"/>
        <v>0</v>
      </c>
      <c r="M104" s="180">
        <f t="shared" si="67"/>
        <v>0</v>
      </c>
      <c r="N104" s="180">
        <f t="shared" si="67"/>
        <v>0</v>
      </c>
      <c r="O104" s="180">
        <f t="shared" si="67"/>
        <v>0</v>
      </c>
      <c r="P104" s="180">
        <f t="shared" si="67"/>
        <v>0</v>
      </c>
      <c r="Q104" s="180">
        <f t="shared" si="67"/>
        <v>0</v>
      </c>
      <c r="R104" s="181"/>
      <c r="S104" s="180">
        <f t="shared" si="51"/>
        <v>0</v>
      </c>
      <c r="T104" s="180">
        <f t="shared" si="51"/>
        <v>0</v>
      </c>
      <c r="U104" s="180">
        <f t="shared" si="51"/>
        <v>0</v>
      </c>
      <c r="V104" s="180">
        <f t="shared" si="51"/>
        <v>0</v>
      </c>
      <c r="W104" s="180">
        <f t="shared" si="51"/>
        <v>0</v>
      </c>
      <c r="X104" s="180">
        <f t="shared" si="51"/>
        <v>0</v>
      </c>
      <c r="Y104" s="180">
        <f t="shared" si="51"/>
        <v>0</v>
      </c>
      <c r="Z104" s="180">
        <f t="shared" si="51"/>
        <v>0</v>
      </c>
      <c r="AA104" s="180">
        <f t="shared" si="51"/>
        <v>0</v>
      </c>
      <c r="AB104" s="180">
        <f t="shared" si="51"/>
        <v>0</v>
      </c>
      <c r="AC104" s="180">
        <f t="shared" si="51"/>
        <v>0</v>
      </c>
      <c r="AD104" s="180">
        <f t="shared" si="51"/>
        <v>0</v>
      </c>
      <c r="AE104" s="180">
        <f t="shared" si="51"/>
        <v>0</v>
      </c>
      <c r="AF104" s="180">
        <f t="shared" si="51"/>
        <v>0</v>
      </c>
      <c r="AG104" s="180">
        <f t="shared" si="51"/>
        <v>0</v>
      </c>
      <c r="AH104" s="173"/>
      <c r="AI104" s="180">
        <f t="shared" ref="AI104" si="68">+AI29-AI54-AI79</f>
        <v>0</v>
      </c>
      <c r="AJ104" s="180">
        <f t="shared" si="51"/>
        <v>0</v>
      </c>
      <c r="AL104" s="169">
        <v>108882894.4663277</v>
      </c>
      <c r="AM104" s="169">
        <v>27566200.459795907</v>
      </c>
    </row>
    <row r="105" spans="1:39" ht="6" customHeight="1">
      <c r="A105" s="175"/>
      <c r="B105" s="173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3"/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3"/>
      <c r="AI105" s="175"/>
      <c r="AJ105" s="175"/>
    </row>
    <row r="106" spans="1:39">
      <c r="A106" s="187" t="s">
        <v>47</v>
      </c>
      <c r="B106" s="188"/>
      <c r="C106" s="189">
        <f t="shared" ref="C106:Q106" si="69">+C85+C95</f>
        <v>15460162.410000002</v>
      </c>
      <c r="D106" s="189">
        <f t="shared" si="69"/>
        <v>9232008.3900000006</v>
      </c>
      <c r="E106" s="189">
        <f t="shared" si="69"/>
        <v>11497739.880000001</v>
      </c>
      <c r="F106" s="189">
        <f t="shared" si="69"/>
        <v>620657.55999999994</v>
      </c>
      <c r="G106" s="189">
        <f t="shared" si="69"/>
        <v>0</v>
      </c>
      <c r="H106" s="189">
        <f t="shared" si="69"/>
        <v>5166374.49</v>
      </c>
      <c r="I106" s="189">
        <f t="shared" si="69"/>
        <v>1036916.0399999999</v>
      </c>
      <c r="J106" s="189">
        <f t="shared" si="69"/>
        <v>0</v>
      </c>
      <c r="K106" s="189">
        <f t="shared" si="69"/>
        <v>12031286.289999999</v>
      </c>
      <c r="L106" s="189">
        <f t="shared" si="69"/>
        <v>8711518.2000000011</v>
      </c>
      <c r="M106" s="189">
        <f t="shared" si="69"/>
        <v>231234.29000000004</v>
      </c>
      <c r="N106" s="189">
        <f t="shared" si="69"/>
        <v>5699159.5</v>
      </c>
      <c r="O106" s="189">
        <f t="shared" si="69"/>
        <v>75450</v>
      </c>
      <c r="P106" s="189">
        <f t="shared" si="69"/>
        <v>2291621.08</v>
      </c>
      <c r="Q106" s="189">
        <f t="shared" si="69"/>
        <v>2204930.65</v>
      </c>
      <c r="R106" s="190"/>
      <c r="S106" s="189">
        <f t="shared" ref="S106:AG106" si="70">+S85+S95</f>
        <v>88693051.909999996</v>
      </c>
      <c r="T106" s="189">
        <f t="shared" si="70"/>
        <v>51437435.689999998</v>
      </c>
      <c r="U106" s="189">
        <f t="shared" si="70"/>
        <v>59884343.660000011</v>
      </c>
      <c r="V106" s="189">
        <f t="shared" si="70"/>
        <v>3685294.7</v>
      </c>
      <c r="W106" s="189">
        <f t="shared" si="70"/>
        <v>0</v>
      </c>
      <c r="X106" s="189">
        <f t="shared" si="70"/>
        <v>31644073.52</v>
      </c>
      <c r="Y106" s="189">
        <f t="shared" si="70"/>
        <v>5760289.1599999992</v>
      </c>
      <c r="Z106" s="189">
        <f t="shared" si="70"/>
        <v>0</v>
      </c>
      <c r="AA106" s="189">
        <f t="shared" si="70"/>
        <v>72864464.229999989</v>
      </c>
      <c r="AB106" s="189">
        <f t="shared" si="70"/>
        <v>51049565.07</v>
      </c>
      <c r="AC106" s="189">
        <f t="shared" si="70"/>
        <v>1523127.1300000004</v>
      </c>
      <c r="AD106" s="189">
        <f t="shared" si="70"/>
        <v>32476287.859999996</v>
      </c>
      <c r="AE106" s="189">
        <f t="shared" si="70"/>
        <v>511515</v>
      </c>
      <c r="AF106" s="189">
        <f t="shared" si="70"/>
        <v>14723724.890000001</v>
      </c>
      <c r="AG106" s="189">
        <f t="shared" si="70"/>
        <v>13852007.029999997</v>
      </c>
      <c r="AH106" s="173"/>
      <c r="AI106" s="189">
        <f>+AI85+AI95</f>
        <v>74259058.780000001</v>
      </c>
      <c r="AJ106" s="189">
        <f>+AJ85+AJ95</f>
        <v>428105179.85000002</v>
      </c>
      <c r="AL106" s="170">
        <f>+AL103-AL104</f>
        <v>16554261.96367228</v>
      </c>
      <c r="AM106" s="170">
        <f>+AM103-AM104</f>
        <v>4910087.4002040885</v>
      </c>
    </row>
    <row r="107" spans="1:39" ht="6" customHeight="1">
      <c r="A107" s="175"/>
      <c r="B107" s="173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3"/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3"/>
      <c r="AI107" s="175"/>
      <c r="AJ107" s="175"/>
    </row>
    <row r="108" spans="1:39">
      <c r="A108" s="174" t="s">
        <v>48</v>
      </c>
      <c r="B108" s="173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3"/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3"/>
      <c r="AI108" s="175"/>
      <c r="AJ108" s="175"/>
    </row>
    <row r="109" spans="1:39" ht="6" customHeight="1">
      <c r="A109" s="175"/>
      <c r="B109" s="173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3"/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3"/>
      <c r="AI109" s="175"/>
      <c r="AJ109" s="175"/>
    </row>
    <row r="110" spans="1:39">
      <c r="A110" s="176" t="s">
        <v>21</v>
      </c>
      <c r="B110" s="173"/>
      <c r="C110" s="177">
        <f t="shared" ref="C110:Q110" si="71">+SUM(C111:C119)</f>
        <v>0</v>
      </c>
      <c r="D110" s="177">
        <f t="shared" si="71"/>
        <v>0</v>
      </c>
      <c r="E110" s="177">
        <f t="shared" si="71"/>
        <v>0</v>
      </c>
      <c r="F110" s="177">
        <f t="shared" si="71"/>
        <v>0</v>
      </c>
      <c r="G110" s="177">
        <f t="shared" si="71"/>
        <v>0</v>
      </c>
      <c r="H110" s="177">
        <f t="shared" si="71"/>
        <v>0</v>
      </c>
      <c r="I110" s="177">
        <f t="shared" si="71"/>
        <v>0</v>
      </c>
      <c r="J110" s="177">
        <f t="shared" si="71"/>
        <v>0</v>
      </c>
      <c r="K110" s="177">
        <f t="shared" si="71"/>
        <v>0</v>
      </c>
      <c r="L110" s="177">
        <f t="shared" si="71"/>
        <v>0</v>
      </c>
      <c r="M110" s="177">
        <f t="shared" si="71"/>
        <v>0</v>
      </c>
      <c r="N110" s="177">
        <f t="shared" si="71"/>
        <v>0</v>
      </c>
      <c r="O110" s="177">
        <f t="shared" si="71"/>
        <v>0</v>
      </c>
      <c r="P110" s="177">
        <f t="shared" si="71"/>
        <v>0</v>
      </c>
      <c r="Q110" s="177">
        <f t="shared" si="71"/>
        <v>0</v>
      </c>
      <c r="R110" s="173"/>
      <c r="S110" s="177">
        <f t="shared" ref="S110:AG110" si="72">+SUM(S111:S119)</f>
        <v>0</v>
      </c>
      <c r="T110" s="177">
        <f t="shared" si="72"/>
        <v>0</v>
      </c>
      <c r="U110" s="177">
        <f t="shared" si="72"/>
        <v>0</v>
      </c>
      <c r="V110" s="177">
        <f t="shared" si="72"/>
        <v>0</v>
      </c>
      <c r="W110" s="177">
        <f t="shared" si="72"/>
        <v>0</v>
      </c>
      <c r="X110" s="177">
        <f t="shared" si="72"/>
        <v>0</v>
      </c>
      <c r="Y110" s="177">
        <f t="shared" si="72"/>
        <v>0</v>
      </c>
      <c r="Z110" s="177">
        <f t="shared" si="72"/>
        <v>0</v>
      </c>
      <c r="AA110" s="177">
        <f t="shared" si="72"/>
        <v>0</v>
      </c>
      <c r="AB110" s="177">
        <f t="shared" si="72"/>
        <v>0</v>
      </c>
      <c r="AC110" s="177">
        <f t="shared" si="72"/>
        <v>0</v>
      </c>
      <c r="AD110" s="177">
        <f t="shared" si="72"/>
        <v>0</v>
      </c>
      <c r="AE110" s="177">
        <f t="shared" si="72"/>
        <v>0</v>
      </c>
      <c r="AF110" s="177">
        <f t="shared" si="72"/>
        <v>0</v>
      </c>
      <c r="AG110" s="177">
        <f t="shared" si="72"/>
        <v>0</v>
      </c>
      <c r="AH110" s="173"/>
      <c r="AI110" s="177">
        <f>+SUM(AI111:AI119)</f>
        <v>0</v>
      </c>
      <c r="AJ110" s="177">
        <f>+SUM(AJ111:AJ119)</f>
        <v>0</v>
      </c>
    </row>
    <row r="111" spans="1:39">
      <c r="A111" s="178" t="s">
        <v>22</v>
      </c>
      <c r="B111" s="179"/>
      <c r="C111" s="180">
        <v>0</v>
      </c>
      <c r="D111" s="180">
        <v>0</v>
      </c>
      <c r="E111" s="180">
        <v>0</v>
      </c>
      <c r="F111" s="180">
        <v>0</v>
      </c>
      <c r="G111" s="180">
        <v>0</v>
      </c>
      <c r="H111" s="180">
        <v>0</v>
      </c>
      <c r="I111" s="180">
        <v>0</v>
      </c>
      <c r="J111" s="180">
        <v>0</v>
      </c>
      <c r="K111" s="180">
        <v>0</v>
      </c>
      <c r="L111" s="180">
        <v>0</v>
      </c>
      <c r="M111" s="180">
        <v>0</v>
      </c>
      <c r="N111" s="180">
        <v>0</v>
      </c>
      <c r="O111" s="180">
        <v>0</v>
      </c>
      <c r="P111" s="180">
        <v>0</v>
      </c>
      <c r="Q111" s="180">
        <v>0</v>
      </c>
      <c r="R111" s="181"/>
      <c r="S111" s="180">
        <v>0</v>
      </c>
      <c r="T111" s="180">
        <v>0</v>
      </c>
      <c r="U111" s="180">
        <v>0</v>
      </c>
      <c r="V111" s="180">
        <v>0</v>
      </c>
      <c r="W111" s="180">
        <v>0</v>
      </c>
      <c r="X111" s="180">
        <v>0</v>
      </c>
      <c r="Y111" s="180">
        <v>0</v>
      </c>
      <c r="Z111" s="180">
        <v>0</v>
      </c>
      <c r="AA111" s="180">
        <v>0</v>
      </c>
      <c r="AB111" s="180">
        <v>0</v>
      </c>
      <c r="AC111" s="180">
        <v>0</v>
      </c>
      <c r="AD111" s="180">
        <v>0</v>
      </c>
      <c r="AE111" s="180">
        <v>0</v>
      </c>
      <c r="AF111" s="180">
        <v>0</v>
      </c>
      <c r="AG111" s="180">
        <v>0</v>
      </c>
      <c r="AH111" s="173"/>
      <c r="AI111" s="180">
        <f>+SUM(R111:AF111)</f>
        <v>0</v>
      </c>
      <c r="AJ111" s="180">
        <f>+SUM(S111:AG111)</f>
        <v>0</v>
      </c>
    </row>
    <row r="112" spans="1:39">
      <c r="A112" s="178" t="s">
        <v>23</v>
      </c>
      <c r="B112" s="179"/>
      <c r="C112" s="180">
        <v>0</v>
      </c>
      <c r="D112" s="180">
        <v>0</v>
      </c>
      <c r="E112" s="180">
        <v>0</v>
      </c>
      <c r="F112" s="180">
        <v>0</v>
      </c>
      <c r="G112" s="180">
        <v>0</v>
      </c>
      <c r="H112" s="180">
        <v>0</v>
      </c>
      <c r="I112" s="180">
        <v>0</v>
      </c>
      <c r="J112" s="180">
        <v>0</v>
      </c>
      <c r="K112" s="180">
        <v>0</v>
      </c>
      <c r="L112" s="180">
        <v>0</v>
      </c>
      <c r="M112" s="180">
        <v>0</v>
      </c>
      <c r="N112" s="180">
        <v>0</v>
      </c>
      <c r="O112" s="180">
        <v>0</v>
      </c>
      <c r="P112" s="180">
        <v>0</v>
      </c>
      <c r="Q112" s="180">
        <v>0</v>
      </c>
      <c r="R112" s="181"/>
      <c r="S112" s="180">
        <v>0</v>
      </c>
      <c r="T112" s="180">
        <v>0</v>
      </c>
      <c r="U112" s="180">
        <v>0</v>
      </c>
      <c r="V112" s="180">
        <v>0</v>
      </c>
      <c r="W112" s="180">
        <v>0</v>
      </c>
      <c r="X112" s="180">
        <v>0</v>
      </c>
      <c r="Y112" s="180">
        <v>0</v>
      </c>
      <c r="Z112" s="180">
        <v>0</v>
      </c>
      <c r="AA112" s="180">
        <v>0</v>
      </c>
      <c r="AB112" s="180">
        <v>0</v>
      </c>
      <c r="AC112" s="180">
        <v>0</v>
      </c>
      <c r="AD112" s="180">
        <v>0</v>
      </c>
      <c r="AE112" s="180">
        <v>0</v>
      </c>
      <c r="AF112" s="180">
        <v>0</v>
      </c>
      <c r="AG112" s="180">
        <v>0</v>
      </c>
      <c r="AH112" s="173"/>
      <c r="AI112" s="180">
        <f t="shared" ref="AI112:AJ119" si="73">+SUM(R112:AF112)</f>
        <v>0</v>
      </c>
      <c r="AJ112" s="180">
        <f t="shared" si="73"/>
        <v>0</v>
      </c>
    </row>
    <row r="113" spans="1:36">
      <c r="A113" s="178" t="s">
        <v>24</v>
      </c>
      <c r="B113" s="179"/>
      <c r="C113" s="180">
        <v>0</v>
      </c>
      <c r="D113" s="180">
        <v>0</v>
      </c>
      <c r="E113" s="180">
        <v>0</v>
      </c>
      <c r="F113" s="180">
        <v>0</v>
      </c>
      <c r="G113" s="180">
        <v>0</v>
      </c>
      <c r="H113" s="180">
        <v>0</v>
      </c>
      <c r="I113" s="180">
        <v>0</v>
      </c>
      <c r="J113" s="180">
        <v>0</v>
      </c>
      <c r="K113" s="180">
        <v>0</v>
      </c>
      <c r="L113" s="180">
        <v>0</v>
      </c>
      <c r="M113" s="180">
        <v>0</v>
      </c>
      <c r="N113" s="180">
        <v>0</v>
      </c>
      <c r="O113" s="180">
        <v>0</v>
      </c>
      <c r="P113" s="180">
        <v>0</v>
      </c>
      <c r="Q113" s="180">
        <v>0</v>
      </c>
      <c r="R113" s="181"/>
      <c r="S113" s="180">
        <v>0</v>
      </c>
      <c r="T113" s="180">
        <v>0</v>
      </c>
      <c r="U113" s="180">
        <v>0</v>
      </c>
      <c r="V113" s="180">
        <v>0</v>
      </c>
      <c r="W113" s="180">
        <v>0</v>
      </c>
      <c r="X113" s="180">
        <v>0</v>
      </c>
      <c r="Y113" s="180">
        <v>0</v>
      </c>
      <c r="Z113" s="180">
        <v>0</v>
      </c>
      <c r="AA113" s="180">
        <v>0</v>
      </c>
      <c r="AB113" s="180">
        <v>0</v>
      </c>
      <c r="AC113" s="180">
        <v>0</v>
      </c>
      <c r="AD113" s="180">
        <v>0</v>
      </c>
      <c r="AE113" s="180">
        <v>0</v>
      </c>
      <c r="AF113" s="180">
        <v>0</v>
      </c>
      <c r="AG113" s="180">
        <v>0</v>
      </c>
      <c r="AH113" s="173"/>
      <c r="AI113" s="180">
        <f t="shared" si="73"/>
        <v>0</v>
      </c>
      <c r="AJ113" s="180">
        <f t="shared" si="73"/>
        <v>0</v>
      </c>
    </row>
    <row r="114" spans="1:36">
      <c r="A114" s="178" t="s">
        <v>25</v>
      </c>
      <c r="B114" s="179"/>
      <c r="C114" s="180">
        <v>0</v>
      </c>
      <c r="D114" s="180">
        <v>0</v>
      </c>
      <c r="E114" s="180">
        <v>0</v>
      </c>
      <c r="F114" s="180">
        <v>0</v>
      </c>
      <c r="G114" s="180">
        <v>0</v>
      </c>
      <c r="H114" s="180">
        <v>0</v>
      </c>
      <c r="I114" s="180">
        <v>0</v>
      </c>
      <c r="J114" s="180">
        <v>0</v>
      </c>
      <c r="K114" s="180">
        <v>0</v>
      </c>
      <c r="L114" s="180">
        <v>0</v>
      </c>
      <c r="M114" s="180">
        <v>0</v>
      </c>
      <c r="N114" s="180">
        <v>0</v>
      </c>
      <c r="O114" s="180">
        <v>0</v>
      </c>
      <c r="P114" s="180">
        <v>0</v>
      </c>
      <c r="Q114" s="180">
        <v>0</v>
      </c>
      <c r="R114" s="181"/>
      <c r="S114" s="180">
        <v>0</v>
      </c>
      <c r="T114" s="180">
        <v>0</v>
      </c>
      <c r="U114" s="180">
        <v>0</v>
      </c>
      <c r="V114" s="180">
        <v>0</v>
      </c>
      <c r="W114" s="180">
        <v>0</v>
      </c>
      <c r="X114" s="180">
        <v>0</v>
      </c>
      <c r="Y114" s="180">
        <v>0</v>
      </c>
      <c r="Z114" s="180">
        <v>0</v>
      </c>
      <c r="AA114" s="180">
        <v>0</v>
      </c>
      <c r="AB114" s="180">
        <v>0</v>
      </c>
      <c r="AC114" s="180">
        <v>0</v>
      </c>
      <c r="AD114" s="180">
        <v>0</v>
      </c>
      <c r="AE114" s="180">
        <v>0</v>
      </c>
      <c r="AF114" s="180">
        <v>0</v>
      </c>
      <c r="AG114" s="180">
        <v>0</v>
      </c>
      <c r="AH114" s="173"/>
      <c r="AI114" s="180">
        <f t="shared" si="73"/>
        <v>0</v>
      </c>
      <c r="AJ114" s="180">
        <f t="shared" si="73"/>
        <v>0</v>
      </c>
    </row>
    <row r="115" spans="1:36">
      <c r="A115" s="178" t="s">
        <v>26</v>
      </c>
      <c r="B115" s="179"/>
      <c r="C115" s="180">
        <v>0</v>
      </c>
      <c r="D115" s="180">
        <v>0</v>
      </c>
      <c r="E115" s="180">
        <v>0</v>
      </c>
      <c r="F115" s="180">
        <v>0</v>
      </c>
      <c r="G115" s="180">
        <v>0</v>
      </c>
      <c r="H115" s="180">
        <v>0</v>
      </c>
      <c r="I115" s="180">
        <v>0</v>
      </c>
      <c r="J115" s="180">
        <v>0</v>
      </c>
      <c r="K115" s="180">
        <v>0</v>
      </c>
      <c r="L115" s="180">
        <v>0</v>
      </c>
      <c r="M115" s="180">
        <v>0</v>
      </c>
      <c r="N115" s="180">
        <v>0</v>
      </c>
      <c r="O115" s="180">
        <v>0</v>
      </c>
      <c r="P115" s="180">
        <v>0</v>
      </c>
      <c r="Q115" s="180">
        <v>0</v>
      </c>
      <c r="R115" s="181"/>
      <c r="S115" s="180">
        <v>0</v>
      </c>
      <c r="T115" s="180">
        <v>0</v>
      </c>
      <c r="U115" s="180">
        <v>0</v>
      </c>
      <c r="V115" s="180">
        <v>0</v>
      </c>
      <c r="W115" s="180">
        <v>0</v>
      </c>
      <c r="X115" s="180">
        <v>0</v>
      </c>
      <c r="Y115" s="180">
        <v>0</v>
      </c>
      <c r="Z115" s="180">
        <v>0</v>
      </c>
      <c r="AA115" s="180">
        <v>0</v>
      </c>
      <c r="AB115" s="180">
        <v>0</v>
      </c>
      <c r="AC115" s="180">
        <v>0</v>
      </c>
      <c r="AD115" s="180">
        <v>0</v>
      </c>
      <c r="AE115" s="180">
        <v>0</v>
      </c>
      <c r="AF115" s="180">
        <v>0</v>
      </c>
      <c r="AG115" s="180">
        <v>0</v>
      </c>
      <c r="AH115" s="173"/>
      <c r="AI115" s="180">
        <f t="shared" si="73"/>
        <v>0</v>
      </c>
      <c r="AJ115" s="180">
        <f t="shared" si="73"/>
        <v>0</v>
      </c>
    </row>
    <row r="116" spans="1:36">
      <c r="A116" s="178" t="s">
        <v>27</v>
      </c>
      <c r="B116" s="179"/>
      <c r="C116" s="180">
        <v>0</v>
      </c>
      <c r="D116" s="180">
        <v>0</v>
      </c>
      <c r="E116" s="180">
        <v>0</v>
      </c>
      <c r="F116" s="180">
        <v>0</v>
      </c>
      <c r="G116" s="180">
        <v>0</v>
      </c>
      <c r="H116" s="180">
        <v>0</v>
      </c>
      <c r="I116" s="180">
        <v>0</v>
      </c>
      <c r="J116" s="180">
        <v>0</v>
      </c>
      <c r="K116" s="180">
        <v>0</v>
      </c>
      <c r="L116" s="180">
        <v>0</v>
      </c>
      <c r="M116" s="180">
        <v>0</v>
      </c>
      <c r="N116" s="180">
        <v>0</v>
      </c>
      <c r="O116" s="180">
        <v>0</v>
      </c>
      <c r="P116" s="180">
        <v>0</v>
      </c>
      <c r="Q116" s="180">
        <v>0</v>
      </c>
      <c r="R116" s="181"/>
      <c r="S116" s="180">
        <v>0</v>
      </c>
      <c r="T116" s="180">
        <v>0</v>
      </c>
      <c r="U116" s="180">
        <v>0</v>
      </c>
      <c r="V116" s="180">
        <v>0</v>
      </c>
      <c r="W116" s="180">
        <v>0</v>
      </c>
      <c r="X116" s="180">
        <v>0</v>
      </c>
      <c r="Y116" s="180">
        <v>0</v>
      </c>
      <c r="Z116" s="180">
        <v>0</v>
      </c>
      <c r="AA116" s="180">
        <v>0</v>
      </c>
      <c r="AB116" s="180">
        <v>0</v>
      </c>
      <c r="AC116" s="180">
        <v>0</v>
      </c>
      <c r="AD116" s="180">
        <v>0</v>
      </c>
      <c r="AE116" s="180">
        <v>0</v>
      </c>
      <c r="AF116" s="180">
        <v>0</v>
      </c>
      <c r="AG116" s="180">
        <v>0</v>
      </c>
      <c r="AH116" s="173"/>
      <c r="AI116" s="180">
        <f t="shared" si="73"/>
        <v>0</v>
      </c>
      <c r="AJ116" s="180">
        <f t="shared" si="73"/>
        <v>0</v>
      </c>
    </row>
    <row r="117" spans="1:36">
      <c r="A117" s="178" t="s">
        <v>28</v>
      </c>
      <c r="B117" s="179"/>
      <c r="C117" s="180">
        <v>0</v>
      </c>
      <c r="D117" s="180">
        <v>0</v>
      </c>
      <c r="E117" s="180">
        <v>0</v>
      </c>
      <c r="F117" s="180">
        <v>0</v>
      </c>
      <c r="G117" s="180">
        <v>0</v>
      </c>
      <c r="H117" s="180">
        <v>0</v>
      </c>
      <c r="I117" s="180">
        <v>0</v>
      </c>
      <c r="J117" s="180">
        <v>0</v>
      </c>
      <c r="K117" s="180">
        <v>0</v>
      </c>
      <c r="L117" s="180">
        <v>0</v>
      </c>
      <c r="M117" s="180">
        <v>0</v>
      </c>
      <c r="N117" s="180">
        <v>0</v>
      </c>
      <c r="O117" s="180">
        <v>0</v>
      </c>
      <c r="P117" s="180">
        <v>0</v>
      </c>
      <c r="Q117" s="180">
        <v>0</v>
      </c>
      <c r="R117" s="181"/>
      <c r="S117" s="180">
        <v>0</v>
      </c>
      <c r="T117" s="180">
        <v>0</v>
      </c>
      <c r="U117" s="180">
        <v>0</v>
      </c>
      <c r="V117" s="180">
        <v>0</v>
      </c>
      <c r="W117" s="180">
        <v>0</v>
      </c>
      <c r="X117" s="180">
        <v>0</v>
      </c>
      <c r="Y117" s="180">
        <v>0</v>
      </c>
      <c r="Z117" s="180">
        <v>0</v>
      </c>
      <c r="AA117" s="180">
        <v>0</v>
      </c>
      <c r="AB117" s="180">
        <v>0</v>
      </c>
      <c r="AC117" s="180">
        <v>0</v>
      </c>
      <c r="AD117" s="180">
        <v>0</v>
      </c>
      <c r="AE117" s="180">
        <v>0</v>
      </c>
      <c r="AF117" s="180">
        <v>0</v>
      </c>
      <c r="AG117" s="180">
        <v>0</v>
      </c>
      <c r="AH117" s="173"/>
      <c r="AI117" s="180">
        <f t="shared" si="73"/>
        <v>0</v>
      </c>
      <c r="AJ117" s="180">
        <f t="shared" si="73"/>
        <v>0</v>
      </c>
    </row>
    <row r="118" spans="1:36">
      <c r="A118" s="178" t="s">
        <v>29</v>
      </c>
      <c r="B118" s="179"/>
      <c r="C118" s="180">
        <v>0</v>
      </c>
      <c r="D118" s="180">
        <v>0</v>
      </c>
      <c r="E118" s="180">
        <v>0</v>
      </c>
      <c r="F118" s="180">
        <v>0</v>
      </c>
      <c r="G118" s="180">
        <v>0</v>
      </c>
      <c r="H118" s="180">
        <v>0</v>
      </c>
      <c r="I118" s="180">
        <v>0</v>
      </c>
      <c r="J118" s="180">
        <v>0</v>
      </c>
      <c r="K118" s="180">
        <v>0</v>
      </c>
      <c r="L118" s="180">
        <v>0</v>
      </c>
      <c r="M118" s="180">
        <v>0</v>
      </c>
      <c r="N118" s="180">
        <v>0</v>
      </c>
      <c r="O118" s="180">
        <v>0</v>
      </c>
      <c r="P118" s="180">
        <v>0</v>
      </c>
      <c r="Q118" s="180">
        <v>0</v>
      </c>
      <c r="R118" s="181"/>
      <c r="S118" s="180">
        <v>0</v>
      </c>
      <c r="T118" s="180">
        <v>0</v>
      </c>
      <c r="U118" s="180">
        <v>0</v>
      </c>
      <c r="V118" s="180">
        <v>0</v>
      </c>
      <c r="W118" s="180">
        <v>0</v>
      </c>
      <c r="X118" s="180">
        <v>0</v>
      </c>
      <c r="Y118" s="180">
        <v>0</v>
      </c>
      <c r="Z118" s="180">
        <v>0</v>
      </c>
      <c r="AA118" s="180">
        <v>0</v>
      </c>
      <c r="AB118" s="180">
        <v>0</v>
      </c>
      <c r="AC118" s="180">
        <v>0</v>
      </c>
      <c r="AD118" s="180">
        <v>0</v>
      </c>
      <c r="AE118" s="180">
        <v>0</v>
      </c>
      <c r="AF118" s="180">
        <v>0</v>
      </c>
      <c r="AG118" s="180">
        <v>0</v>
      </c>
      <c r="AH118" s="173"/>
      <c r="AI118" s="180">
        <f t="shared" si="73"/>
        <v>0</v>
      </c>
      <c r="AJ118" s="180">
        <f t="shared" si="73"/>
        <v>0</v>
      </c>
    </row>
    <row r="119" spans="1:36">
      <c r="A119" s="182" t="s">
        <v>30</v>
      </c>
      <c r="B119" s="179"/>
      <c r="C119" s="180">
        <v>0</v>
      </c>
      <c r="D119" s="180">
        <v>0</v>
      </c>
      <c r="E119" s="180">
        <v>0</v>
      </c>
      <c r="F119" s="180">
        <v>0</v>
      </c>
      <c r="G119" s="180">
        <v>0</v>
      </c>
      <c r="H119" s="180">
        <v>0</v>
      </c>
      <c r="I119" s="180">
        <v>0</v>
      </c>
      <c r="J119" s="180">
        <v>0</v>
      </c>
      <c r="K119" s="180">
        <v>0</v>
      </c>
      <c r="L119" s="180">
        <v>0</v>
      </c>
      <c r="M119" s="180">
        <v>0</v>
      </c>
      <c r="N119" s="180">
        <v>0</v>
      </c>
      <c r="O119" s="180">
        <v>0</v>
      </c>
      <c r="P119" s="180">
        <v>0</v>
      </c>
      <c r="Q119" s="180">
        <v>0</v>
      </c>
      <c r="R119" s="181"/>
      <c r="S119" s="180">
        <v>0</v>
      </c>
      <c r="T119" s="180">
        <v>0</v>
      </c>
      <c r="U119" s="180">
        <v>0</v>
      </c>
      <c r="V119" s="180">
        <v>0</v>
      </c>
      <c r="W119" s="180">
        <v>0</v>
      </c>
      <c r="X119" s="180">
        <v>0</v>
      </c>
      <c r="Y119" s="180">
        <v>0</v>
      </c>
      <c r="Z119" s="180">
        <v>0</v>
      </c>
      <c r="AA119" s="180">
        <v>0</v>
      </c>
      <c r="AB119" s="180">
        <v>0</v>
      </c>
      <c r="AC119" s="180">
        <v>0</v>
      </c>
      <c r="AD119" s="180">
        <v>0</v>
      </c>
      <c r="AE119" s="180">
        <v>0</v>
      </c>
      <c r="AF119" s="180">
        <v>0</v>
      </c>
      <c r="AG119" s="180">
        <v>0</v>
      </c>
      <c r="AH119" s="173"/>
      <c r="AI119" s="180">
        <f t="shared" si="73"/>
        <v>0</v>
      </c>
      <c r="AJ119" s="180">
        <f t="shared" si="73"/>
        <v>0</v>
      </c>
    </row>
    <row r="120" spans="1:36">
      <c r="A120" s="183" t="s">
        <v>31</v>
      </c>
      <c r="B120" s="173"/>
      <c r="C120" s="184">
        <f t="shared" ref="C120:Q120" si="74">+SUM(C121:C129)</f>
        <v>0</v>
      </c>
      <c r="D120" s="184">
        <f t="shared" si="74"/>
        <v>0</v>
      </c>
      <c r="E120" s="184">
        <f t="shared" si="74"/>
        <v>0</v>
      </c>
      <c r="F120" s="184">
        <f t="shared" si="74"/>
        <v>0</v>
      </c>
      <c r="G120" s="184">
        <f t="shared" si="74"/>
        <v>0</v>
      </c>
      <c r="H120" s="184">
        <f t="shared" si="74"/>
        <v>0</v>
      </c>
      <c r="I120" s="184">
        <f t="shared" si="74"/>
        <v>0</v>
      </c>
      <c r="J120" s="184">
        <f t="shared" si="74"/>
        <v>0</v>
      </c>
      <c r="K120" s="184">
        <f t="shared" si="74"/>
        <v>0</v>
      </c>
      <c r="L120" s="184">
        <f t="shared" si="74"/>
        <v>0</v>
      </c>
      <c r="M120" s="184">
        <f t="shared" si="74"/>
        <v>0</v>
      </c>
      <c r="N120" s="184">
        <f t="shared" si="74"/>
        <v>0</v>
      </c>
      <c r="O120" s="184">
        <f t="shared" si="74"/>
        <v>0</v>
      </c>
      <c r="P120" s="184">
        <f t="shared" si="74"/>
        <v>0</v>
      </c>
      <c r="Q120" s="184">
        <f t="shared" si="74"/>
        <v>0</v>
      </c>
      <c r="R120" s="173"/>
      <c r="S120" s="184">
        <f t="shared" ref="S120:AG120" si="75">+SUM(S121:S129)</f>
        <v>0</v>
      </c>
      <c r="T120" s="184">
        <f t="shared" si="75"/>
        <v>0</v>
      </c>
      <c r="U120" s="184">
        <f t="shared" si="75"/>
        <v>0</v>
      </c>
      <c r="V120" s="184">
        <f t="shared" si="75"/>
        <v>0</v>
      </c>
      <c r="W120" s="184">
        <f t="shared" si="75"/>
        <v>0</v>
      </c>
      <c r="X120" s="184">
        <f t="shared" si="75"/>
        <v>0</v>
      </c>
      <c r="Y120" s="184">
        <f t="shared" si="75"/>
        <v>0</v>
      </c>
      <c r="Z120" s="184">
        <f t="shared" si="75"/>
        <v>0</v>
      </c>
      <c r="AA120" s="184">
        <f t="shared" si="75"/>
        <v>0</v>
      </c>
      <c r="AB120" s="184">
        <f t="shared" si="75"/>
        <v>0</v>
      </c>
      <c r="AC120" s="184">
        <f t="shared" si="75"/>
        <v>0</v>
      </c>
      <c r="AD120" s="184">
        <f t="shared" si="75"/>
        <v>0</v>
      </c>
      <c r="AE120" s="184">
        <f t="shared" si="75"/>
        <v>0</v>
      </c>
      <c r="AF120" s="184">
        <f t="shared" si="75"/>
        <v>0</v>
      </c>
      <c r="AG120" s="184">
        <f t="shared" si="75"/>
        <v>0</v>
      </c>
      <c r="AH120" s="173"/>
      <c r="AI120" s="184">
        <f>+SUM(AI121:AI129)</f>
        <v>0</v>
      </c>
      <c r="AJ120" s="184">
        <f>+SUM(AJ121:AJ129)</f>
        <v>0</v>
      </c>
    </row>
    <row r="121" spans="1:36">
      <c r="A121" s="185" t="s">
        <v>32</v>
      </c>
      <c r="B121" s="179"/>
      <c r="C121" s="180">
        <v>0</v>
      </c>
      <c r="D121" s="180">
        <v>0</v>
      </c>
      <c r="E121" s="180">
        <v>0</v>
      </c>
      <c r="F121" s="180">
        <v>0</v>
      </c>
      <c r="G121" s="180">
        <v>0</v>
      </c>
      <c r="H121" s="180">
        <v>0</v>
      </c>
      <c r="I121" s="180">
        <v>0</v>
      </c>
      <c r="J121" s="180">
        <v>0</v>
      </c>
      <c r="K121" s="180">
        <v>0</v>
      </c>
      <c r="L121" s="180">
        <v>0</v>
      </c>
      <c r="M121" s="180">
        <v>0</v>
      </c>
      <c r="N121" s="180">
        <v>0</v>
      </c>
      <c r="O121" s="180">
        <v>0</v>
      </c>
      <c r="P121" s="180">
        <v>0</v>
      </c>
      <c r="Q121" s="180">
        <v>0</v>
      </c>
      <c r="R121" s="181"/>
      <c r="S121" s="180">
        <v>0</v>
      </c>
      <c r="T121" s="180">
        <v>0</v>
      </c>
      <c r="U121" s="180">
        <v>0</v>
      </c>
      <c r="V121" s="180">
        <v>0</v>
      </c>
      <c r="W121" s="180">
        <v>0</v>
      </c>
      <c r="X121" s="180">
        <v>0</v>
      </c>
      <c r="Y121" s="180">
        <v>0</v>
      </c>
      <c r="Z121" s="180">
        <v>0</v>
      </c>
      <c r="AA121" s="180">
        <v>0</v>
      </c>
      <c r="AB121" s="180">
        <v>0</v>
      </c>
      <c r="AC121" s="180">
        <v>0</v>
      </c>
      <c r="AD121" s="180">
        <v>0</v>
      </c>
      <c r="AE121" s="180">
        <v>0</v>
      </c>
      <c r="AF121" s="180">
        <v>0</v>
      </c>
      <c r="AG121" s="180">
        <v>0</v>
      </c>
      <c r="AH121" s="173"/>
      <c r="AI121" s="180">
        <f t="shared" ref="AI121:AJ129" si="76">+SUM(R121:AF121)</f>
        <v>0</v>
      </c>
      <c r="AJ121" s="180">
        <f t="shared" si="76"/>
        <v>0</v>
      </c>
    </row>
    <row r="122" spans="1:36">
      <c r="A122" s="185" t="s">
        <v>33</v>
      </c>
      <c r="B122" s="179"/>
      <c r="C122" s="180">
        <v>0</v>
      </c>
      <c r="D122" s="180">
        <v>0</v>
      </c>
      <c r="E122" s="180">
        <v>0</v>
      </c>
      <c r="F122" s="180">
        <v>0</v>
      </c>
      <c r="G122" s="180">
        <v>0</v>
      </c>
      <c r="H122" s="180">
        <v>0</v>
      </c>
      <c r="I122" s="180">
        <v>0</v>
      </c>
      <c r="J122" s="180">
        <v>0</v>
      </c>
      <c r="K122" s="180">
        <v>0</v>
      </c>
      <c r="L122" s="180">
        <v>0</v>
      </c>
      <c r="M122" s="180">
        <v>0</v>
      </c>
      <c r="N122" s="180">
        <v>0</v>
      </c>
      <c r="O122" s="180">
        <v>0</v>
      </c>
      <c r="P122" s="180">
        <v>0</v>
      </c>
      <c r="Q122" s="180">
        <v>0</v>
      </c>
      <c r="R122" s="181"/>
      <c r="S122" s="180">
        <v>0</v>
      </c>
      <c r="T122" s="180">
        <v>0</v>
      </c>
      <c r="U122" s="180">
        <v>0</v>
      </c>
      <c r="V122" s="180">
        <v>0</v>
      </c>
      <c r="W122" s="180">
        <v>0</v>
      </c>
      <c r="X122" s="180">
        <v>0</v>
      </c>
      <c r="Y122" s="180">
        <v>0</v>
      </c>
      <c r="Z122" s="180">
        <v>0</v>
      </c>
      <c r="AA122" s="180">
        <v>0</v>
      </c>
      <c r="AB122" s="180">
        <v>0</v>
      </c>
      <c r="AC122" s="180">
        <v>0</v>
      </c>
      <c r="AD122" s="180">
        <v>0</v>
      </c>
      <c r="AE122" s="180">
        <v>0</v>
      </c>
      <c r="AF122" s="180">
        <v>0</v>
      </c>
      <c r="AG122" s="180">
        <v>0</v>
      </c>
      <c r="AH122" s="173"/>
      <c r="AI122" s="180">
        <f t="shared" si="76"/>
        <v>0</v>
      </c>
      <c r="AJ122" s="180">
        <f t="shared" si="76"/>
        <v>0</v>
      </c>
    </row>
    <row r="123" spans="1:36">
      <c r="A123" s="185" t="s">
        <v>34</v>
      </c>
      <c r="B123" s="179"/>
      <c r="C123" s="180">
        <v>0</v>
      </c>
      <c r="D123" s="180">
        <v>0</v>
      </c>
      <c r="E123" s="180">
        <v>0</v>
      </c>
      <c r="F123" s="180">
        <v>0</v>
      </c>
      <c r="G123" s="180">
        <v>0</v>
      </c>
      <c r="H123" s="180">
        <v>0</v>
      </c>
      <c r="I123" s="180">
        <v>0</v>
      </c>
      <c r="J123" s="180">
        <v>0</v>
      </c>
      <c r="K123" s="180">
        <v>0</v>
      </c>
      <c r="L123" s="180">
        <v>0</v>
      </c>
      <c r="M123" s="180">
        <v>0</v>
      </c>
      <c r="N123" s="180">
        <v>0</v>
      </c>
      <c r="O123" s="180">
        <v>0</v>
      </c>
      <c r="P123" s="180">
        <v>0</v>
      </c>
      <c r="Q123" s="180">
        <v>0</v>
      </c>
      <c r="R123" s="181"/>
      <c r="S123" s="180">
        <v>0</v>
      </c>
      <c r="T123" s="180">
        <v>0</v>
      </c>
      <c r="U123" s="180">
        <v>0</v>
      </c>
      <c r="V123" s="180">
        <v>0</v>
      </c>
      <c r="W123" s="180">
        <v>0</v>
      </c>
      <c r="X123" s="180">
        <v>0</v>
      </c>
      <c r="Y123" s="180">
        <v>0</v>
      </c>
      <c r="Z123" s="180">
        <v>0</v>
      </c>
      <c r="AA123" s="180">
        <v>0</v>
      </c>
      <c r="AB123" s="180">
        <v>0</v>
      </c>
      <c r="AC123" s="180">
        <v>0</v>
      </c>
      <c r="AD123" s="180">
        <v>0</v>
      </c>
      <c r="AE123" s="180">
        <v>0</v>
      </c>
      <c r="AF123" s="180">
        <v>0</v>
      </c>
      <c r="AG123" s="180">
        <v>0</v>
      </c>
      <c r="AH123" s="173"/>
      <c r="AI123" s="180">
        <f t="shared" si="76"/>
        <v>0</v>
      </c>
      <c r="AJ123" s="180">
        <f t="shared" si="76"/>
        <v>0</v>
      </c>
    </row>
    <row r="124" spans="1:36">
      <c r="A124" s="185" t="s">
        <v>35</v>
      </c>
      <c r="B124" s="179"/>
      <c r="C124" s="180">
        <v>0</v>
      </c>
      <c r="D124" s="180">
        <v>0</v>
      </c>
      <c r="E124" s="180">
        <v>0</v>
      </c>
      <c r="F124" s="180">
        <v>0</v>
      </c>
      <c r="G124" s="180">
        <v>0</v>
      </c>
      <c r="H124" s="180">
        <v>0</v>
      </c>
      <c r="I124" s="180">
        <v>0</v>
      </c>
      <c r="J124" s="180">
        <v>0</v>
      </c>
      <c r="K124" s="180">
        <v>0</v>
      </c>
      <c r="L124" s="180">
        <v>0</v>
      </c>
      <c r="M124" s="180">
        <v>0</v>
      </c>
      <c r="N124" s="180">
        <v>0</v>
      </c>
      <c r="O124" s="180">
        <v>0</v>
      </c>
      <c r="P124" s="180">
        <v>0</v>
      </c>
      <c r="Q124" s="180">
        <v>0</v>
      </c>
      <c r="R124" s="181"/>
      <c r="S124" s="180">
        <v>0</v>
      </c>
      <c r="T124" s="180">
        <v>0</v>
      </c>
      <c r="U124" s="180">
        <v>0</v>
      </c>
      <c r="V124" s="180">
        <v>0</v>
      </c>
      <c r="W124" s="180">
        <v>0</v>
      </c>
      <c r="X124" s="180">
        <v>0</v>
      </c>
      <c r="Y124" s="180">
        <v>0</v>
      </c>
      <c r="Z124" s="180">
        <v>0</v>
      </c>
      <c r="AA124" s="180">
        <v>0</v>
      </c>
      <c r="AB124" s="180">
        <v>0</v>
      </c>
      <c r="AC124" s="180">
        <v>0</v>
      </c>
      <c r="AD124" s="180">
        <v>0</v>
      </c>
      <c r="AE124" s="180">
        <v>0</v>
      </c>
      <c r="AF124" s="180">
        <v>0</v>
      </c>
      <c r="AG124" s="180">
        <v>0</v>
      </c>
      <c r="AH124" s="173"/>
      <c r="AI124" s="180">
        <f t="shared" si="76"/>
        <v>0</v>
      </c>
      <c r="AJ124" s="180">
        <f t="shared" si="76"/>
        <v>0</v>
      </c>
    </row>
    <row r="125" spans="1:36">
      <c r="A125" s="185" t="s">
        <v>36</v>
      </c>
      <c r="B125" s="179"/>
      <c r="C125" s="180">
        <v>0</v>
      </c>
      <c r="D125" s="180">
        <v>0</v>
      </c>
      <c r="E125" s="180">
        <v>0</v>
      </c>
      <c r="F125" s="180">
        <v>0</v>
      </c>
      <c r="G125" s="180">
        <v>0</v>
      </c>
      <c r="H125" s="180">
        <v>0</v>
      </c>
      <c r="I125" s="180">
        <v>0</v>
      </c>
      <c r="J125" s="180">
        <v>0</v>
      </c>
      <c r="K125" s="180">
        <v>0</v>
      </c>
      <c r="L125" s="180">
        <v>0</v>
      </c>
      <c r="M125" s="180">
        <v>0</v>
      </c>
      <c r="N125" s="180">
        <v>0</v>
      </c>
      <c r="O125" s="180">
        <v>0</v>
      </c>
      <c r="P125" s="180">
        <v>0</v>
      </c>
      <c r="Q125" s="180">
        <v>0</v>
      </c>
      <c r="R125" s="181"/>
      <c r="S125" s="180">
        <v>0</v>
      </c>
      <c r="T125" s="180">
        <v>0</v>
      </c>
      <c r="U125" s="180">
        <v>0</v>
      </c>
      <c r="V125" s="180">
        <v>0</v>
      </c>
      <c r="W125" s="180">
        <v>0</v>
      </c>
      <c r="X125" s="180">
        <v>0</v>
      </c>
      <c r="Y125" s="180">
        <v>0</v>
      </c>
      <c r="Z125" s="180">
        <v>0</v>
      </c>
      <c r="AA125" s="180">
        <v>0</v>
      </c>
      <c r="AB125" s="180">
        <v>0</v>
      </c>
      <c r="AC125" s="180">
        <v>0</v>
      </c>
      <c r="AD125" s="180">
        <v>0</v>
      </c>
      <c r="AE125" s="180">
        <v>0</v>
      </c>
      <c r="AF125" s="180">
        <v>0</v>
      </c>
      <c r="AG125" s="180">
        <v>0</v>
      </c>
      <c r="AH125" s="173"/>
      <c r="AI125" s="180">
        <f t="shared" si="76"/>
        <v>0</v>
      </c>
      <c r="AJ125" s="180">
        <f t="shared" si="76"/>
        <v>0</v>
      </c>
    </row>
    <row r="126" spans="1:36">
      <c r="A126" s="185" t="s">
        <v>37</v>
      </c>
      <c r="B126" s="179"/>
      <c r="C126" s="180">
        <v>0</v>
      </c>
      <c r="D126" s="180">
        <v>0</v>
      </c>
      <c r="E126" s="180">
        <v>0</v>
      </c>
      <c r="F126" s="180">
        <v>0</v>
      </c>
      <c r="G126" s="180">
        <v>0</v>
      </c>
      <c r="H126" s="180">
        <v>0</v>
      </c>
      <c r="I126" s="180">
        <v>0</v>
      </c>
      <c r="J126" s="180">
        <v>0</v>
      </c>
      <c r="K126" s="180">
        <v>0</v>
      </c>
      <c r="L126" s="180">
        <v>0</v>
      </c>
      <c r="M126" s="180">
        <v>0</v>
      </c>
      <c r="N126" s="180">
        <v>0</v>
      </c>
      <c r="O126" s="180">
        <v>0</v>
      </c>
      <c r="P126" s="180">
        <v>0</v>
      </c>
      <c r="Q126" s="180">
        <v>0</v>
      </c>
      <c r="R126" s="181"/>
      <c r="S126" s="180">
        <v>0</v>
      </c>
      <c r="T126" s="180">
        <v>0</v>
      </c>
      <c r="U126" s="180">
        <v>0</v>
      </c>
      <c r="V126" s="180">
        <v>0</v>
      </c>
      <c r="W126" s="180">
        <v>0</v>
      </c>
      <c r="X126" s="180">
        <v>0</v>
      </c>
      <c r="Y126" s="180">
        <v>0</v>
      </c>
      <c r="Z126" s="180">
        <v>0</v>
      </c>
      <c r="AA126" s="180">
        <v>0</v>
      </c>
      <c r="AB126" s="180">
        <v>0</v>
      </c>
      <c r="AC126" s="180">
        <v>0</v>
      </c>
      <c r="AD126" s="180">
        <v>0</v>
      </c>
      <c r="AE126" s="180">
        <v>0</v>
      </c>
      <c r="AF126" s="180">
        <v>0</v>
      </c>
      <c r="AG126" s="180">
        <v>0</v>
      </c>
      <c r="AH126" s="173"/>
      <c r="AI126" s="180">
        <f t="shared" si="76"/>
        <v>0</v>
      </c>
      <c r="AJ126" s="180">
        <f t="shared" si="76"/>
        <v>0</v>
      </c>
    </row>
    <row r="127" spans="1:36">
      <c r="A127" s="185" t="s">
        <v>38</v>
      </c>
      <c r="B127" s="179"/>
      <c r="C127" s="180">
        <v>0</v>
      </c>
      <c r="D127" s="180">
        <v>0</v>
      </c>
      <c r="E127" s="180">
        <v>0</v>
      </c>
      <c r="F127" s="180">
        <v>0</v>
      </c>
      <c r="G127" s="180">
        <v>0</v>
      </c>
      <c r="H127" s="180">
        <v>0</v>
      </c>
      <c r="I127" s="180">
        <v>0</v>
      </c>
      <c r="J127" s="180">
        <v>0</v>
      </c>
      <c r="K127" s="180">
        <v>0</v>
      </c>
      <c r="L127" s="180">
        <v>0</v>
      </c>
      <c r="M127" s="180">
        <v>0</v>
      </c>
      <c r="N127" s="180">
        <v>0</v>
      </c>
      <c r="O127" s="180">
        <v>0</v>
      </c>
      <c r="P127" s="180">
        <v>0</v>
      </c>
      <c r="Q127" s="180">
        <v>0</v>
      </c>
      <c r="R127" s="181"/>
      <c r="S127" s="180">
        <v>0</v>
      </c>
      <c r="T127" s="180">
        <v>0</v>
      </c>
      <c r="U127" s="180">
        <v>0</v>
      </c>
      <c r="V127" s="180">
        <v>0</v>
      </c>
      <c r="W127" s="180">
        <v>0</v>
      </c>
      <c r="X127" s="180">
        <v>0</v>
      </c>
      <c r="Y127" s="180">
        <v>0</v>
      </c>
      <c r="Z127" s="180">
        <v>0</v>
      </c>
      <c r="AA127" s="180">
        <v>0</v>
      </c>
      <c r="AB127" s="180">
        <v>0</v>
      </c>
      <c r="AC127" s="180">
        <v>0</v>
      </c>
      <c r="AD127" s="180">
        <v>0</v>
      </c>
      <c r="AE127" s="180">
        <v>0</v>
      </c>
      <c r="AF127" s="180">
        <v>0</v>
      </c>
      <c r="AG127" s="180">
        <v>0</v>
      </c>
      <c r="AH127" s="173"/>
      <c r="AI127" s="180">
        <f t="shared" si="76"/>
        <v>0</v>
      </c>
      <c r="AJ127" s="180">
        <f t="shared" si="76"/>
        <v>0</v>
      </c>
    </row>
    <row r="128" spans="1:36">
      <c r="A128" s="185" t="s">
        <v>39</v>
      </c>
      <c r="B128" s="179"/>
      <c r="C128" s="180">
        <v>0</v>
      </c>
      <c r="D128" s="180">
        <v>0</v>
      </c>
      <c r="E128" s="180">
        <v>0</v>
      </c>
      <c r="F128" s="180">
        <v>0</v>
      </c>
      <c r="G128" s="180">
        <v>0</v>
      </c>
      <c r="H128" s="180">
        <v>0</v>
      </c>
      <c r="I128" s="180">
        <v>0</v>
      </c>
      <c r="J128" s="180">
        <v>0</v>
      </c>
      <c r="K128" s="180">
        <v>0</v>
      </c>
      <c r="L128" s="180">
        <v>0</v>
      </c>
      <c r="M128" s="180">
        <v>0</v>
      </c>
      <c r="N128" s="180">
        <v>0</v>
      </c>
      <c r="O128" s="180">
        <v>0</v>
      </c>
      <c r="P128" s="180">
        <v>0</v>
      </c>
      <c r="Q128" s="180">
        <v>0</v>
      </c>
      <c r="R128" s="181"/>
      <c r="S128" s="180">
        <v>0</v>
      </c>
      <c r="T128" s="180">
        <v>0</v>
      </c>
      <c r="U128" s="180">
        <v>0</v>
      </c>
      <c r="V128" s="180">
        <v>0</v>
      </c>
      <c r="W128" s="180">
        <v>0</v>
      </c>
      <c r="X128" s="180">
        <v>0</v>
      </c>
      <c r="Y128" s="180">
        <v>0</v>
      </c>
      <c r="Z128" s="180">
        <v>0</v>
      </c>
      <c r="AA128" s="180">
        <v>0</v>
      </c>
      <c r="AB128" s="180">
        <v>0</v>
      </c>
      <c r="AC128" s="180">
        <v>0</v>
      </c>
      <c r="AD128" s="180">
        <v>0</v>
      </c>
      <c r="AE128" s="180">
        <v>0</v>
      </c>
      <c r="AF128" s="180">
        <v>0</v>
      </c>
      <c r="AG128" s="180">
        <v>0</v>
      </c>
      <c r="AH128" s="173"/>
      <c r="AI128" s="180">
        <f t="shared" si="76"/>
        <v>0</v>
      </c>
      <c r="AJ128" s="180">
        <f t="shared" si="76"/>
        <v>0</v>
      </c>
    </row>
    <row r="129" spans="1:37">
      <c r="A129" s="185" t="s">
        <v>40</v>
      </c>
      <c r="B129" s="179"/>
      <c r="C129" s="180">
        <v>0</v>
      </c>
      <c r="D129" s="180">
        <v>0</v>
      </c>
      <c r="E129" s="180">
        <v>0</v>
      </c>
      <c r="F129" s="180">
        <v>0</v>
      </c>
      <c r="G129" s="180">
        <v>0</v>
      </c>
      <c r="H129" s="180">
        <v>0</v>
      </c>
      <c r="I129" s="180">
        <v>0</v>
      </c>
      <c r="J129" s="180">
        <v>0</v>
      </c>
      <c r="K129" s="180">
        <v>0</v>
      </c>
      <c r="L129" s="180">
        <v>0</v>
      </c>
      <c r="M129" s="180">
        <v>0</v>
      </c>
      <c r="N129" s="180">
        <v>0</v>
      </c>
      <c r="O129" s="180">
        <v>0</v>
      </c>
      <c r="P129" s="180">
        <v>0</v>
      </c>
      <c r="Q129" s="180">
        <v>0</v>
      </c>
      <c r="R129" s="181"/>
      <c r="S129" s="180">
        <v>0</v>
      </c>
      <c r="T129" s="180">
        <v>0</v>
      </c>
      <c r="U129" s="180">
        <v>0</v>
      </c>
      <c r="V129" s="180">
        <v>0</v>
      </c>
      <c r="W129" s="180">
        <v>0</v>
      </c>
      <c r="X129" s="180">
        <v>0</v>
      </c>
      <c r="Y129" s="180">
        <v>0</v>
      </c>
      <c r="Z129" s="180">
        <v>0</v>
      </c>
      <c r="AA129" s="180">
        <v>0</v>
      </c>
      <c r="AB129" s="180">
        <v>0</v>
      </c>
      <c r="AC129" s="180">
        <v>0</v>
      </c>
      <c r="AD129" s="180">
        <v>0</v>
      </c>
      <c r="AE129" s="180">
        <v>0</v>
      </c>
      <c r="AF129" s="180">
        <v>0</v>
      </c>
      <c r="AG129" s="180">
        <v>0</v>
      </c>
      <c r="AH129" s="173"/>
      <c r="AI129" s="180">
        <f t="shared" si="76"/>
        <v>0</v>
      </c>
      <c r="AJ129" s="180">
        <f t="shared" si="76"/>
        <v>0</v>
      </c>
    </row>
    <row r="130" spans="1:37" ht="6" customHeight="1">
      <c r="A130" s="175"/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73"/>
      <c r="AH130" s="173"/>
      <c r="AI130" s="173"/>
      <c r="AJ130" s="173"/>
    </row>
    <row r="131" spans="1:37">
      <c r="A131" s="187" t="s">
        <v>49</v>
      </c>
      <c r="B131" s="188"/>
      <c r="C131" s="188">
        <f t="shared" ref="C131:Q131" si="77">+C110+C120</f>
        <v>0</v>
      </c>
      <c r="D131" s="188">
        <f t="shared" si="77"/>
        <v>0</v>
      </c>
      <c r="E131" s="188">
        <f t="shared" si="77"/>
        <v>0</v>
      </c>
      <c r="F131" s="188">
        <f t="shared" si="77"/>
        <v>0</v>
      </c>
      <c r="G131" s="188">
        <f t="shared" si="77"/>
        <v>0</v>
      </c>
      <c r="H131" s="188">
        <f t="shared" si="77"/>
        <v>0</v>
      </c>
      <c r="I131" s="188">
        <f t="shared" si="77"/>
        <v>0</v>
      </c>
      <c r="J131" s="188">
        <f t="shared" si="77"/>
        <v>0</v>
      </c>
      <c r="K131" s="188">
        <f t="shared" si="77"/>
        <v>0</v>
      </c>
      <c r="L131" s="188">
        <f t="shared" si="77"/>
        <v>0</v>
      </c>
      <c r="M131" s="188">
        <f t="shared" si="77"/>
        <v>0</v>
      </c>
      <c r="N131" s="188">
        <f t="shared" si="77"/>
        <v>0</v>
      </c>
      <c r="O131" s="188">
        <f t="shared" si="77"/>
        <v>0</v>
      </c>
      <c r="P131" s="188">
        <f t="shared" si="77"/>
        <v>0</v>
      </c>
      <c r="Q131" s="188">
        <f t="shared" si="77"/>
        <v>0</v>
      </c>
      <c r="R131" s="190"/>
      <c r="S131" s="188">
        <f t="shared" ref="S131:AG131" si="78">+S110+S120</f>
        <v>0</v>
      </c>
      <c r="T131" s="188">
        <f t="shared" si="78"/>
        <v>0</v>
      </c>
      <c r="U131" s="188">
        <f t="shared" si="78"/>
        <v>0</v>
      </c>
      <c r="V131" s="188">
        <f t="shared" si="78"/>
        <v>0</v>
      </c>
      <c r="W131" s="188">
        <f t="shared" si="78"/>
        <v>0</v>
      </c>
      <c r="X131" s="188">
        <f t="shared" si="78"/>
        <v>0</v>
      </c>
      <c r="Y131" s="188">
        <f t="shared" si="78"/>
        <v>0</v>
      </c>
      <c r="Z131" s="188">
        <f t="shared" si="78"/>
        <v>0</v>
      </c>
      <c r="AA131" s="188">
        <f t="shared" si="78"/>
        <v>0</v>
      </c>
      <c r="AB131" s="188">
        <f t="shared" si="78"/>
        <v>0</v>
      </c>
      <c r="AC131" s="188">
        <f t="shared" si="78"/>
        <v>0</v>
      </c>
      <c r="AD131" s="188">
        <f t="shared" si="78"/>
        <v>0</v>
      </c>
      <c r="AE131" s="188">
        <f t="shared" si="78"/>
        <v>0</v>
      </c>
      <c r="AF131" s="188">
        <f t="shared" si="78"/>
        <v>0</v>
      </c>
      <c r="AG131" s="188">
        <f t="shared" si="78"/>
        <v>0</v>
      </c>
      <c r="AH131" s="173"/>
      <c r="AI131" s="188">
        <f>+AI110+AI120</f>
        <v>0</v>
      </c>
      <c r="AJ131" s="188">
        <f>+AJ110+AJ120</f>
        <v>0</v>
      </c>
    </row>
    <row r="132" spans="1:37" ht="6" customHeight="1">
      <c r="A132" s="173"/>
      <c r="B132" s="173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/>
      <c r="AH132" s="173"/>
      <c r="AI132" s="173"/>
      <c r="AJ132" s="173"/>
    </row>
    <row r="133" spans="1:37" ht="32" thickBot="1">
      <c r="A133" s="191" t="s">
        <v>50</v>
      </c>
      <c r="B133" s="192"/>
      <c r="C133" s="192">
        <f t="shared" ref="C133:N133" si="79">+C106-C131</f>
        <v>15460162.410000002</v>
      </c>
      <c r="D133" s="192">
        <f t="shared" si="79"/>
        <v>9232008.3900000006</v>
      </c>
      <c r="E133" s="192">
        <f t="shared" si="79"/>
        <v>11497739.880000001</v>
      </c>
      <c r="F133" s="192">
        <f t="shared" si="79"/>
        <v>620657.55999999994</v>
      </c>
      <c r="G133" s="192">
        <f t="shared" si="79"/>
        <v>0</v>
      </c>
      <c r="H133" s="192">
        <f t="shared" si="79"/>
        <v>5166374.49</v>
      </c>
      <c r="I133" s="192">
        <f t="shared" si="79"/>
        <v>1036916.0399999999</v>
      </c>
      <c r="J133" s="192">
        <f t="shared" si="79"/>
        <v>0</v>
      </c>
      <c r="K133" s="192">
        <f t="shared" si="79"/>
        <v>12031286.289999999</v>
      </c>
      <c r="L133" s="192">
        <f t="shared" si="79"/>
        <v>8711518.2000000011</v>
      </c>
      <c r="M133" s="192">
        <f t="shared" si="79"/>
        <v>231234.29000000004</v>
      </c>
      <c r="N133" s="192">
        <f t="shared" si="79"/>
        <v>5699159.5</v>
      </c>
      <c r="O133" s="192">
        <f>+O106-O131</f>
        <v>75450</v>
      </c>
      <c r="P133" s="192">
        <f>+P106-P131</f>
        <v>2291621.08</v>
      </c>
      <c r="Q133" s="192">
        <f>+Q106-Q131</f>
        <v>2204930.65</v>
      </c>
      <c r="R133" s="190"/>
      <c r="S133" s="192">
        <f t="shared" ref="S133:AG133" si="80">+S106-S131</f>
        <v>88693051.909999996</v>
      </c>
      <c r="T133" s="192">
        <f t="shared" si="80"/>
        <v>51437435.689999998</v>
      </c>
      <c r="U133" s="192">
        <f t="shared" si="80"/>
        <v>59884343.660000011</v>
      </c>
      <c r="V133" s="192">
        <f t="shared" si="80"/>
        <v>3685294.7</v>
      </c>
      <c r="W133" s="192">
        <f t="shared" si="80"/>
        <v>0</v>
      </c>
      <c r="X133" s="192">
        <f t="shared" si="80"/>
        <v>31644073.52</v>
      </c>
      <c r="Y133" s="192">
        <f t="shared" si="80"/>
        <v>5760289.1599999992</v>
      </c>
      <c r="Z133" s="192">
        <f t="shared" si="80"/>
        <v>0</v>
      </c>
      <c r="AA133" s="192">
        <f t="shared" si="80"/>
        <v>72864464.229999989</v>
      </c>
      <c r="AB133" s="192">
        <f t="shared" si="80"/>
        <v>51049565.07</v>
      </c>
      <c r="AC133" s="192">
        <f t="shared" si="80"/>
        <v>1523127.1300000004</v>
      </c>
      <c r="AD133" s="192">
        <f t="shared" si="80"/>
        <v>32476287.859999996</v>
      </c>
      <c r="AE133" s="192">
        <f>+AE106-AE131</f>
        <v>511515</v>
      </c>
      <c r="AF133" s="192">
        <f t="shared" si="80"/>
        <v>14723724.890000001</v>
      </c>
      <c r="AG133" s="192">
        <f t="shared" si="80"/>
        <v>13852007.029999997</v>
      </c>
      <c r="AH133" s="173"/>
      <c r="AI133" s="192">
        <f>+AI106-AI131</f>
        <v>74259058.780000001</v>
      </c>
      <c r="AJ133" s="192">
        <f>+AJ106-AJ131</f>
        <v>428105179.85000002</v>
      </c>
      <c r="AK133" s="170"/>
    </row>
    <row r="134" spans="1:37" ht="6" customHeight="1">
      <c r="A134" s="17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  <c r="AG134" s="193"/>
      <c r="AH134" s="173"/>
      <c r="AI134" s="193"/>
      <c r="AJ134" s="193"/>
    </row>
    <row r="135" spans="1:37">
      <c r="A135" s="194" t="s">
        <v>51</v>
      </c>
      <c r="B135" s="195"/>
      <c r="C135" s="195">
        <f t="shared" ref="C135:Q135" si="81">+C137+C160</f>
        <v>2438668.6820999999</v>
      </c>
      <c r="D135" s="195">
        <f t="shared" si="81"/>
        <v>2190271.0398999997</v>
      </c>
      <c r="E135" s="195">
        <f t="shared" si="81"/>
        <v>1531054.8704000004</v>
      </c>
      <c r="F135" s="195">
        <f t="shared" si="81"/>
        <v>359375.52219999995</v>
      </c>
      <c r="G135" s="195">
        <f t="shared" si="81"/>
        <v>0</v>
      </c>
      <c r="H135" s="195">
        <f t="shared" si="81"/>
        <v>1152967.0450000002</v>
      </c>
      <c r="I135" s="195">
        <f t="shared" si="81"/>
        <v>458904.04320000001</v>
      </c>
      <c r="J135" s="195">
        <f t="shared" si="81"/>
        <v>0</v>
      </c>
      <c r="K135" s="195">
        <f t="shared" si="81"/>
        <v>5834031.0893000001</v>
      </c>
      <c r="L135" s="195">
        <f t="shared" si="81"/>
        <v>719800.77999999991</v>
      </c>
      <c r="M135" s="195">
        <f t="shared" si="81"/>
        <v>-55356.45</v>
      </c>
      <c r="N135" s="195">
        <f t="shared" si="81"/>
        <v>2035992.8123000003</v>
      </c>
      <c r="O135" s="195">
        <f t="shared" si="81"/>
        <v>238943.45299999998</v>
      </c>
      <c r="P135" s="195">
        <f t="shared" si="81"/>
        <v>683421.16340000008</v>
      </c>
      <c r="Q135" s="195">
        <f t="shared" si="81"/>
        <v>296108.84499999997</v>
      </c>
      <c r="R135" s="196"/>
      <c r="S135" s="195">
        <f t="shared" ref="S135:AG135" si="82">+S137+S160</f>
        <v>13618884.781400003</v>
      </c>
      <c r="T135" s="195">
        <f t="shared" si="82"/>
        <v>11792427.211600002</v>
      </c>
      <c r="U135" s="195">
        <f t="shared" si="82"/>
        <v>11687850.901800003</v>
      </c>
      <c r="V135" s="195">
        <f t="shared" si="82"/>
        <v>3091157.9549000007</v>
      </c>
      <c r="W135" s="195">
        <f t="shared" si="82"/>
        <v>0</v>
      </c>
      <c r="X135" s="195">
        <f t="shared" si="82"/>
        <v>7816742.8137000008</v>
      </c>
      <c r="Y135" s="195">
        <f t="shared" si="82"/>
        <v>2259065.6571</v>
      </c>
      <c r="Z135" s="195">
        <f t="shared" si="82"/>
        <v>0</v>
      </c>
      <c r="AA135" s="195">
        <f t="shared" si="82"/>
        <v>34053238.147</v>
      </c>
      <c r="AB135" s="195">
        <f t="shared" si="82"/>
        <v>4374642.75</v>
      </c>
      <c r="AC135" s="195">
        <f t="shared" si="82"/>
        <v>-295386.48000000004</v>
      </c>
      <c r="AD135" s="195">
        <f t="shared" si="82"/>
        <v>11172405.729400001</v>
      </c>
      <c r="AE135" s="195">
        <f t="shared" si="82"/>
        <v>816217.09299999999</v>
      </c>
      <c r="AF135" s="195">
        <f t="shared" si="82"/>
        <v>4379711.2945000008</v>
      </c>
      <c r="AG135" s="195">
        <f t="shared" si="82"/>
        <v>2057320.4369000001</v>
      </c>
      <c r="AH135" s="173"/>
      <c r="AI135" s="195">
        <f>+AI137+AI160</f>
        <v>17884182.895799998</v>
      </c>
      <c r="AJ135" s="195">
        <f>+AJ137+AJ160</f>
        <v>106824278.2913</v>
      </c>
    </row>
    <row r="136" spans="1:37" ht="6" customHeight="1">
      <c r="A136" s="197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73"/>
      <c r="AH136" s="173"/>
      <c r="AI136" s="173"/>
      <c r="AJ136" s="173"/>
    </row>
    <row r="137" spans="1:37">
      <c r="A137" s="198" t="s">
        <v>52</v>
      </c>
      <c r="B137" s="195"/>
      <c r="C137" s="195">
        <f t="shared" ref="C137:Q137" si="83">+SUM(C138:C150)</f>
        <v>2538306.4720999999</v>
      </c>
      <c r="D137" s="195">
        <f t="shared" si="83"/>
        <v>2237600.0098999999</v>
      </c>
      <c r="E137" s="195">
        <f t="shared" si="83"/>
        <v>1535819.0004000003</v>
      </c>
      <c r="F137" s="195">
        <f t="shared" si="83"/>
        <v>359375.52219999995</v>
      </c>
      <c r="G137" s="195">
        <f t="shared" si="83"/>
        <v>0</v>
      </c>
      <c r="H137" s="195">
        <f t="shared" si="83"/>
        <v>1159272.0050000001</v>
      </c>
      <c r="I137" s="195">
        <f t="shared" si="83"/>
        <v>458904.04320000001</v>
      </c>
      <c r="J137" s="195">
        <f t="shared" si="83"/>
        <v>0</v>
      </c>
      <c r="K137" s="195">
        <f t="shared" si="83"/>
        <v>6219554.1492999997</v>
      </c>
      <c r="L137" s="195">
        <f t="shared" si="83"/>
        <v>839484.54999999993</v>
      </c>
      <c r="M137" s="195">
        <f t="shared" si="83"/>
        <v>0</v>
      </c>
      <c r="N137" s="195">
        <f t="shared" si="83"/>
        <v>2177997.0023000003</v>
      </c>
      <c r="O137" s="195">
        <f t="shared" si="83"/>
        <v>238943.45299999998</v>
      </c>
      <c r="P137" s="195">
        <f t="shared" si="83"/>
        <v>683421.16340000008</v>
      </c>
      <c r="Q137" s="195">
        <f t="shared" si="83"/>
        <v>327815.685</v>
      </c>
      <c r="R137" s="196"/>
      <c r="S137" s="195">
        <f t="shared" ref="S137:AG137" si="84">+SUM(S138:S150)</f>
        <v>14138947.881400002</v>
      </c>
      <c r="T137" s="195">
        <f t="shared" si="84"/>
        <v>12007894.481600001</v>
      </c>
      <c r="U137" s="195">
        <f t="shared" si="84"/>
        <v>11704746.381800003</v>
      </c>
      <c r="V137" s="195">
        <f t="shared" si="84"/>
        <v>3091157.9549000007</v>
      </c>
      <c r="W137" s="195">
        <f t="shared" si="84"/>
        <v>0</v>
      </c>
      <c r="X137" s="195">
        <f t="shared" si="84"/>
        <v>7851953.593700001</v>
      </c>
      <c r="Y137" s="195">
        <f t="shared" si="84"/>
        <v>2269392.7771000001</v>
      </c>
      <c r="Z137" s="195">
        <f t="shared" si="84"/>
        <v>0</v>
      </c>
      <c r="AA137" s="195">
        <f t="shared" si="84"/>
        <v>36147607.756999999</v>
      </c>
      <c r="AB137" s="195">
        <f t="shared" si="84"/>
        <v>5654425.2999999998</v>
      </c>
      <c r="AC137" s="195">
        <f t="shared" si="84"/>
        <v>0</v>
      </c>
      <c r="AD137" s="195">
        <f t="shared" si="84"/>
        <v>11911923.459400002</v>
      </c>
      <c r="AE137" s="195">
        <f t="shared" si="84"/>
        <v>816217.09299999999</v>
      </c>
      <c r="AF137" s="195">
        <f t="shared" si="84"/>
        <v>4379711.2945000008</v>
      </c>
      <c r="AG137" s="195">
        <f t="shared" si="84"/>
        <v>2251024.9969000001</v>
      </c>
      <c r="AH137" s="173"/>
      <c r="AI137" s="195">
        <f>+SUM(AI138:AI150)</f>
        <v>18776493.055799998</v>
      </c>
      <c r="AJ137" s="195">
        <f>+SUM(AJ138:AJ150)</f>
        <v>112225002.97130001</v>
      </c>
    </row>
    <row r="138" spans="1:37">
      <c r="A138" s="182" t="s">
        <v>53</v>
      </c>
      <c r="B138" s="179"/>
      <c r="C138" s="179">
        <v>524357.81000000006</v>
      </c>
      <c r="D138" s="179">
        <v>336535.41000000003</v>
      </c>
      <c r="E138" s="179">
        <v>497846.42000000004</v>
      </c>
      <c r="F138" s="179">
        <v>80395.91</v>
      </c>
      <c r="G138" s="179">
        <v>0</v>
      </c>
      <c r="H138" s="179">
        <v>452384.75</v>
      </c>
      <c r="I138" s="179">
        <v>97827.1</v>
      </c>
      <c r="J138" s="179">
        <v>0</v>
      </c>
      <c r="K138" s="179">
        <v>493327.51999999996</v>
      </c>
      <c r="L138" s="179">
        <v>198097.36</v>
      </c>
      <c r="M138" s="179">
        <v>0</v>
      </c>
      <c r="N138" s="179">
        <v>373543.57999999996</v>
      </c>
      <c r="O138" s="179">
        <v>46728.81</v>
      </c>
      <c r="P138" s="179">
        <v>178045.43</v>
      </c>
      <c r="Q138" s="179">
        <v>104851.26999999999</v>
      </c>
      <c r="R138" s="181"/>
      <c r="S138" s="179">
        <v>3404268.4099999997</v>
      </c>
      <c r="T138" s="179">
        <v>2108448.1549999998</v>
      </c>
      <c r="U138" s="179">
        <v>3064190.2650000001</v>
      </c>
      <c r="V138" s="179">
        <v>451682.69000000006</v>
      </c>
      <c r="W138" s="179">
        <v>0</v>
      </c>
      <c r="X138" s="179">
        <v>2680648.1017999998</v>
      </c>
      <c r="Y138" s="179">
        <v>628449.39</v>
      </c>
      <c r="Z138" s="179">
        <v>0</v>
      </c>
      <c r="AA138" s="179">
        <v>3134760.5544000003</v>
      </c>
      <c r="AB138" s="179">
        <v>1331354.9300000002</v>
      </c>
      <c r="AC138" s="179">
        <v>0</v>
      </c>
      <c r="AD138" s="179">
        <v>2509570.9050000003</v>
      </c>
      <c r="AE138" s="179">
        <v>299673.58999999997</v>
      </c>
      <c r="AF138" s="179">
        <v>1121409.46</v>
      </c>
      <c r="AG138" s="179">
        <v>659227.80000000005</v>
      </c>
      <c r="AH138" s="173"/>
      <c r="AI138" s="179">
        <f t="shared" ref="AI138:AI150" si="85">+SUM(C138:Q138)</f>
        <v>3383941.37</v>
      </c>
      <c r="AJ138" s="179">
        <f t="shared" ref="AJ138:AJ150" si="86">+SUM(S138:AG138)</f>
        <v>21393684.251200005</v>
      </c>
    </row>
    <row r="139" spans="1:37">
      <c r="A139" s="182" t="s">
        <v>54</v>
      </c>
      <c r="B139" s="179"/>
      <c r="C139" s="179">
        <v>472905.65</v>
      </c>
      <c r="D139" s="179">
        <v>577517.47</v>
      </c>
      <c r="E139" s="179">
        <v>158457.84</v>
      </c>
      <c r="F139" s="179">
        <v>112964.26999999999</v>
      </c>
      <c r="G139" s="179">
        <v>0</v>
      </c>
      <c r="H139" s="179">
        <v>84535.41</v>
      </c>
      <c r="I139" s="179">
        <v>86940.833999999988</v>
      </c>
      <c r="J139" s="179">
        <v>0</v>
      </c>
      <c r="K139" s="179">
        <v>972555.58200000005</v>
      </c>
      <c r="L139" s="179">
        <v>235536.18999999997</v>
      </c>
      <c r="M139" s="179">
        <v>0</v>
      </c>
      <c r="N139" s="179">
        <v>177891.70199999999</v>
      </c>
      <c r="O139" s="179">
        <v>18213.853000000003</v>
      </c>
      <c r="P139" s="179">
        <v>45346.8</v>
      </c>
      <c r="Q139" s="179">
        <v>38103.740000000005</v>
      </c>
      <c r="R139" s="181"/>
      <c r="S139" s="179">
        <v>2255955.66</v>
      </c>
      <c r="T139" s="179">
        <v>1693091.35</v>
      </c>
      <c r="U139" s="179">
        <v>2208751.96</v>
      </c>
      <c r="V139" s="179">
        <v>437789.29000000004</v>
      </c>
      <c r="W139" s="179">
        <v>0</v>
      </c>
      <c r="X139" s="179">
        <v>643509.96160000004</v>
      </c>
      <c r="Y139" s="179">
        <v>344577.4926</v>
      </c>
      <c r="Z139" s="179">
        <v>0</v>
      </c>
      <c r="AA139" s="179">
        <v>4637413.5696</v>
      </c>
      <c r="AB139" s="179">
        <v>1303661.9099999999</v>
      </c>
      <c r="AC139" s="179">
        <v>0</v>
      </c>
      <c r="AD139" s="179">
        <v>697809.89689999982</v>
      </c>
      <c r="AE139" s="179">
        <v>81027.743000000002</v>
      </c>
      <c r="AF139" s="179">
        <v>324353.33999999997</v>
      </c>
      <c r="AG139" s="179">
        <v>424359.94999999995</v>
      </c>
      <c r="AH139" s="173"/>
      <c r="AI139" s="179">
        <f t="shared" si="85"/>
        <v>2980969.3410000005</v>
      </c>
      <c r="AJ139" s="179">
        <f t="shared" si="86"/>
        <v>15052302.123700002</v>
      </c>
    </row>
    <row r="140" spans="1:37">
      <c r="A140" s="182" t="s">
        <v>55</v>
      </c>
      <c r="B140" s="179"/>
      <c r="C140" s="179">
        <v>4033.48</v>
      </c>
      <c r="D140" s="179">
        <v>2262.41</v>
      </c>
      <c r="E140" s="179">
        <v>7176.67</v>
      </c>
      <c r="F140" s="179">
        <v>2569.09</v>
      </c>
      <c r="G140" s="179">
        <v>0</v>
      </c>
      <c r="H140" s="179">
        <v>4059.81</v>
      </c>
      <c r="I140" s="179">
        <v>1791.71</v>
      </c>
      <c r="J140" s="179">
        <v>0</v>
      </c>
      <c r="K140" s="179">
        <v>5035.96</v>
      </c>
      <c r="L140" s="179">
        <v>0</v>
      </c>
      <c r="M140" s="179">
        <v>0</v>
      </c>
      <c r="N140" s="179">
        <v>4613.37</v>
      </c>
      <c r="O140" s="179">
        <v>0</v>
      </c>
      <c r="P140" s="179">
        <v>1081.6199999999999</v>
      </c>
      <c r="Q140" s="179">
        <v>0</v>
      </c>
      <c r="R140" s="181"/>
      <c r="S140" s="179">
        <v>34171.260000000009</v>
      </c>
      <c r="T140" s="179">
        <v>25665.223999999998</v>
      </c>
      <c r="U140" s="179">
        <v>22048.11</v>
      </c>
      <c r="V140" s="179">
        <v>7864.1900000000005</v>
      </c>
      <c r="W140" s="179">
        <v>0</v>
      </c>
      <c r="X140" s="179">
        <v>37949.109999999993</v>
      </c>
      <c r="Y140" s="179">
        <v>13726.09</v>
      </c>
      <c r="Z140" s="179">
        <v>0</v>
      </c>
      <c r="AA140" s="179">
        <v>37612.58</v>
      </c>
      <c r="AB140" s="179">
        <v>0</v>
      </c>
      <c r="AC140" s="179">
        <v>0</v>
      </c>
      <c r="AD140" s="179">
        <v>24881.2847</v>
      </c>
      <c r="AE140" s="179">
        <v>815.40000000000009</v>
      </c>
      <c r="AF140" s="179">
        <v>10137.459999999999</v>
      </c>
      <c r="AG140" s="179">
        <v>1712.1</v>
      </c>
      <c r="AH140" s="173"/>
      <c r="AI140" s="179">
        <f t="shared" si="85"/>
        <v>32624.119999999995</v>
      </c>
      <c r="AJ140" s="179">
        <f t="shared" si="86"/>
        <v>216582.80869999999</v>
      </c>
    </row>
    <row r="141" spans="1:37">
      <c r="A141" s="182" t="s">
        <v>56</v>
      </c>
      <c r="B141" s="179"/>
      <c r="C141" s="179">
        <v>395883.52000000002</v>
      </c>
      <c r="D141" s="179">
        <v>314618.78000000003</v>
      </c>
      <c r="E141" s="179">
        <v>161812.71000000002</v>
      </c>
      <c r="F141" s="179">
        <v>48431.4</v>
      </c>
      <c r="G141" s="179">
        <v>0</v>
      </c>
      <c r="H141" s="179">
        <v>27050.6</v>
      </c>
      <c r="I141" s="179">
        <v>484.35</v>
      </c>
      <c r="J141" s="179">
        <v>0</v>
      </c>
      <c r="K141" s="179">
        <v>656946.29299999995</v>
      </c>
      <c r="L141" s="179">
        <v>48084</v>
      </c>
      <c r="M141" s="179">
        <v>0</v>
      </c>
      <c r="N141" s="179">
        <v>233668.693</v>
      </c>
      <c r="O141" s="179">
        <v>15420</v>
      </c>
      <c r="P141" s="179">
        <v>139858.30000000002</v>
      </c>
      <c r="Q141" s="179">
        <v>3725</v>
      </c>
      <c r="R141" s="181"/>
      <c r="S141" s="179">
        <v>2307918.5</v>
      </c>
      <c r="T141" s="179">
        <v>2188446.2700000005</v>
      </c>
      <c r="U141" s="179">
        <v>1299988.2999999998</v>
      </c>
      <c r="V141" s="179">
        <v>290588.40000000002</v>
      </c>
      <c r="W141" s="179">
        <v>0</v>
      </c>
      <c r="X141" s="179">
        <v>284829.95</v>
      </c>
      <c r="Y141" s="179">
        <v>27555.179999999997</v>
      </c>
      <c r="Z141" s="179">
        <v>0</v>
      </c>
      <c r="AA141" s="179">
        <v>4399262.6219999995</v>
      </c>
      <c r="AB141" s="179">
        <v>332944.44000000006</v>
      </c>
      <c r="AC141" s="179">
        <v>0</v>
      </c>
      <c r="AD141" s="179">
        <v>1403711.1529999999</v>
      </c>
      <c r="AE141" s="179">
        <v>92124.28</v>
      </c>
      <c r="AF141" s="179">
        <v>842513.22000000009</v>
      </c>
      <c r="AG141" s="179">
        <v>7808</v>
      </c>
      <c r="AH141" s="173"/>
      <c r="AI141" s="179">
        <f t="shared" si="85"/>
        <v>2045983.6459999999</v>
      </c>
      <c r="AJ141" s="179">
        <f t="shared" si="86"/>
        <v>13477690.314999998</v>
      </c>
    </row>
    <row r="142" spans="1:37">
      <c r="A142" s="182" t="s">
        <v>57</v>
      </c>
      <c r="B142" s="179"/>
      <c r="C142" s="179">
        <v>709942</v>
      </c>
      <c r="D142" s="179">
        <v>267632.86</v>
      </c>
      <c r="E142" s="179">
        <v>355700</v>
      </c>
      <c r="F142" s="179">
        <v>29937.599999999999</v>
      </c>
      <c r="G142" s="179">
        <v>0</v>
      </c>
      <c r="H142" s="179">
        <v>155492</v>
      </c>
      <c r="I142" s="179">
        <v>37748</v>
      </c>
      <c r="J142" s="179">
        <v>0</v>
      </c>
      <c r="K142" s="179">
        <v>679804.39999999991</v>
      </c>
      <c r="L142" s="179">
        <v>19510</v>
      </c>
      <c r="M142" s="179">
        <v>0</v>
      </c>
      <c r="N142" s="179">
        <v>207836.41999999998</v>
      </c>
      <c r="O142" s="179">
        <v>17384.62</v>
      </c>
      <c r="P142" s="179">
        <v>138641.97999999998</v>
      </c>
      <c r="Q142" s="179">
        <v>26400</v>
      </c>
      <c r="R142" s="181"/>
      <c r="S142" s="179">
        <v>2500285</v>
      </c>
      <c r="T142" s="179">
        <v>1790976.0500000003</v>
      </c>
      <c r="U142" s="179">
        <v>2414558.3448000001</v>
      </c>
      <c r="V142" s="179">
        <v>243408.80000000002</v>
      </c>
      <c r="W142" s="179">
        <v>0</v>
      </c>
      <c r="X142" s="179">
        <v>951498.02</v>
      </c>
      <c r="Y142" s="179">
        <v>236533.78</v>
      </c>
      <c r="Z142" s="179">
        <v>0</v>
      </c>
      <c r="AA142" s="179">
        <v>3914126.139</v>
      </c>
      <c r="AB142" s="179">
        <v>131241.79</v>
      </c>
      <c r="AC142" s="179">
        <v>0</v>
      </c>
      <c r="AD142" s="179">
        <v>1240474.1299999999</v>
      </c>
      <c r="AE142" s="179">
        <v>107107.71999999999</v>
      </c>
      <c r="AF142" s="179">
        <v>891022.54</v>
      </c>
      <c r="AG142" s="179">
        <v>148694</v>
      </c>
      <c r="AH142" s="173"/>
      <c r="AI142" s="179">
        <f t="shared" si="85"/>
        <v>2646029.88</v>
      </c>
      <c r="AJ142" s="179">
        <f t="shared" si="86"/>
        <v>14569926.3138</v>
      </c>
    </row>
    <row r="143" spans="1:37">
      <c r="A143" s="182" t="s">
        <v>58</v>
      </c>
      <c r="B143" s="179"/>
      <c r="C143" s="179">
        <v>76433.289999999994</v>
      </c>
      <c r="D143" s="179">
        <v>379341.24</v>
      </c>
      <c r="E143" s="179">
        <v>64124.49</v>
      </c>
      <c r="F143" s="179">
        <v>23251.420000000002</v>
      </c>
      <c r="G143" s="179">
        <v>0</v>
      </c>
      <c r="H143" s="179">
        <v>57943.210000000006</v>
      </c>
      <c r="I143" s="179">
        <v>1937.0800000000004</v>
      </c>
      <c r="J143" s="179">
        <v>0</v>
      </c>
      <c r="K143" s="179">
        <v>807118.90999999992</v>
      </c>
      <c r="L143" s="179">
        <v>213884.76</v>
      </c>
      <c r="M143" s="179">
        <v>0</v>
      </c>
      <c r="N143" s="179">
        <v>625697.69130000006</v>
      </c>
      <c r="O143" s="179">
        <v>9796.17</v>
      </c>
      <c r="P143" s="179">
        <v>57565</v>
      </c>
      <c r="Q143" s="179">
        <v>117720.81</v>
      </c>
      <c r="R143" s="181"/>
      <c r="S143" s="179">
        <v>1344643.24</v>
      </c>
      <c r="T143" s="179">
        <v>1862131.17</v>
      </c>
      <c r="U143" s="179">
        <v>864416.48</v>
      </c>
      <c r="V143" s="179">
        <v>1173316.82</v>
      </c>
      <c r="W143" s="179">
        <v>0</v>
      </c>
      <c r="X143" s="179">
        <v>915518.57999999984</v>
      </c>
      <c r="Y143" s="179">
        <v>289260.15600000002</v>
      </c>
      <c r="Z143" s="179">
        <v>0</v>
      </c>
      <c r="AA143" s="179">
        <v>3993913.05</v>
      </c>
      <c r="AB143" s="179">
        <v>1848026.82</v>
      </c>
      <c r="AC143" s="179">
        <v>0</v>
      </c>
      <c r="AD143" s="179">
        <v>3439477.531</v>
      </c>
      <c r="AE143" s="179">
        <v>84206.36</v>
      </c>
      <c r="AF143" s="179">
        <v>388688.54079999996</v>
      </c>
      <c r="AG143" s="179">
        <v>775098.75</v>
      </c>
      <c r="AH143" s="173"/>
      <c r="AI143" s="179">
        <f t="shared" si="85"/>
        <v>2434814.0712999995</v>
      </c>
      <c r="AJ143" s="179">
        <f t="shared" si="86"/>
        <v>16978697.4978</v>
      </c>
    </row>
    <row r="144" spans="1:37">
      <c r="A144" s="182" t="s">
        <v>59</v>
      </c>
      <c r="B144" s="179"/>
      <c r="C144" s="179">
        <v>45016.42</v>
      </c>
      <c r="D144" s="179">
        <v>46008</v>
      </c>
      <c r="E144" s="179">
        <v>46008</v>
      </c>
      <c r="F144" s="179">
        <v>3500</v>
      </c>
      <c r="G144" s="179">
        <v>0</v>
      </c>
      <c r="H144" s="179">
        <v>41603.199999999997</v>
      </c>
      <c r="I144" s="179">
        <v>135000</v>
      </c>
      <c r="J144" s="179">
        <v>0</v>
      </c>
      <c r="K144" s="179">
        <v>0</v>
      </c>
      <c r="L144" s="179">
        <v>0</v>
      </c>
      <c r="M144" s="179">
        <v>0</v>
      </c>
      <c r="N144" s="179">
        <v>178344.614</v>
      </c>
      <c r="O144" s="179">
        <v>129000</v>
      </c>
      <c r="P144" s="179">
        <v>20833.48</v>
      </c>
      <c r="Q144" s="179">
        <v>0</v>
      </c>
      <c r="R144" s="181"/>
      <c r="S144" s="179">
        <v>236016.41999999998</v>
      </c>
      <c r="T144" s="179">
        <v>237008</v>
      </c>
      <c r="U144" s="179">
        <v>362008</v>
      </c>
      <c r="V144" s="179">
        <v>149500</v>
      </c>
      <c r="W144" s="179">
        <v>0</v>
      </c>
      <c r="X144" s="179">
        <v>129582.79</v>
      </c>
      <c r="Y144" s="179">
        <v>160000</v>
      </c>
      <c r="Z144" s="179">
        <v>0</v>
      </c>
      <c r="AA144" s="179">
        <v>0</v>
      </c>
      <c r="AB144" s="179">
        <v>0</v>
      </c>
      <c r="AC144" s="179">
        <v>0</v>
      </c>
      <c r="AD144" s="179">
        <v>246476.614</v>
      </c>
      <c r="AE144" s="179">
        <v>129000</v>
      </c>
      <c r="AF144" s="179">
        <v>108914.59999999999</v>
      </c>
      <c r="AG144" s="179">
        <v>0</v>
      </c>
      <c r="AH144" s="173"/>
      <c r="AI144" s="179">
        <f t="shared" si="85"/>
        <v>645313.71399999992</v>
      </c>
      <c r="AJ144" s="179">
        <f t="shared" si="86"/>
        <v>1758506.4240000001</v>
      </c>
    </row>
    <row r="145" spans="1:36">
      <c r="A145" s="182" t="s">
        <v>60</v>
      </c>
      <c r="B145" s="179"/>
      <c r="C145" s="179">
        <v>0</v>
      </c>
      <c r="D145" s="179">
        <v>0</v>
      </c>
      <c r="E145" s="179">
        <v>0</v>
      </c>
      <c r="F145" s="179">
        <v>0</v>
      </c>
      <c r="G145" s="179">
        <v>0</v>
      </c>
      <c r="H145" s="179">
        <v>0</v>
      </c>
      <c r="I145" s="179">
        <v>1749</v>
      </c>
      <c r="J145" s="179">
        <v>0</v>
      </c>
      <c r="K145" s="179">
        <v>91498.1</v>
      </c>
      <c r="L145" s="179">
        <v>0</v>
      </c>
      <c r="M145" s="179">
        <v>0</v>
      </c>
      <c r="N145" s="179">
        <v>0</v>
      </c>
      <c r="O145" s="179">
        <v>0</v>
      </c>
      <c r="P145" s="179">
        <v>0</v>
      </c>
      <c r="Q145" s="179">
        <v>0</v>
      </c>
      <c r="R145" s="181"/>
      <c r="S145" s="179">
        <v>28664.9</v>
      </c>
      <c r="T145" s="179">
        <v>41540.120599999995</v>
      </c>
      <c r="U145" s="179">
        <v>22983.9</v>
      </c>
      <c r="V145" s="179">
        <v>0</v>
      </c>
      <c r="W145" s="179">
        <v>0</v>
      </c>
      <c r="X145" s="179">
        <v>17043</v>
      </c>
      <c r="Y145" s="179">
        <v>13111</v>
      </c>
      <c r="Z145" s="179">
        <v>0</v>
      </c>
      <c r="AA145" s="179">
        <v>775845.21180000005</v>
      </c>
      <c r="AB145" s="179">
        <v>0</v>
      </c>
      <c r="AC145" s="179">
        <v>0</v>
      </c>
      <c r="AD145" s="179">
        <v>22724</v>
      </c>
      <c r="AE145" s="179">
        <v>11362</v>
      </c>
      <c r="AF145" s="179">
        <v>12521.7</v>
      </c>
      <c r="AG145" s="179">
        <v>11362</v>
      </c>
      <c r="AH145" s="173"/>
      <c r="AI145" s="179">
        <f t="shared" si="85"/>
        <v>93247.1</v>
      </c>
      <c r="AJ145" s="179">
        <f t="shared" si="86"/>
        <v>957157.83239999996</v>
      </c>
    </row>
    <row r="146" spans="1:36">
      <c r="A146" s="182" t="s">
        <v>61</v>
      </c>
      <c r="B146" s="179"/>
      <c r="C146" s="179">
        <v>112247.3655</v>
      </c>
      <c r="D146" s="179">
        <v>100976.08990000001</v>
      </c>
      <c r="E146" s="179">
        <v>83753.013099999996</v>
      </c>
      <c r="F146" s="179">
        <v>29512.912199999999</v>
      </c>
      <c r="G146" s="179">
        <v>0</v>
      </c>
      <c r="H146" s="179">
        <v>54735.991699999999</v>
      </c>
      <c r="I146" s="179">
        <v>30980.929199999999</v>
      </c>
      <c r="J146" s="179">
        <v>0</v>
      </c>
      <c r="K146" s="179">
        <v>308538.78999999998</v>
      </c>
      <c r="L146" s="179">
        <v>0</v>
      </c>
      <c r="M146" s="179">
        <v>0</v>
      </c>
      <c r="N146" s="179">
        <v>138071.17199999999</v>
      </c>
      <c r="O146" s="179">
        <v>0</v>
      </c>
      <c r="P146" s="179">
        <v>37864.883399999999</v>
      </c>
      <c r="Q146" s="179">
        <v>37014.865000000005</v>
      </c>
      <c r="R146" s="181"/>
      <c r="S146" s="179">
        <v>655397.58179999993</v>
      </c>
      <c r="T146" s="179">
        <v>589290.07200000004</v>
      </c>
      <c r="U146" s="179">
        <v>489105.3581999999</v>
      </c>
      <c r="V146" s="179">
        <v>152479.56159999999</v>
      </c>
      <c r="W146" s="179">
        <v>0</v>
      </c>
      <c r="X146" s="179">
        <v>319625.10400000005</v>
      </c>
      <c r="Y146" s="179">
        <v>180695.89850000001</v>
      </c>
      <c r="Z146" s="179">
        <v>0</v>
      </c>
      <c r="AA146" s="179">
        <v>1799758.9614000001</v>
      </c>
      <c r="AB146" s="179">
        <v>0</v>
      </c>
      <c r="AC146" s="179">
        <v>0</v>
      </c>
      <c r="AD146" s="179">
        <v>805828.19980000006</v>
      </c>
      <c r="AE146" s="179">
        <v>0</v>
      </c>
      <c r="AF146" s="179">
        <v>220989.38369999998</v>
      </c>
      <c r="AG146" s="179">
        <v>216004.39689999999</v>
      </c>
      <c r="AH146" s="173"/>
      <c r="AI146" s="179">
        <f t="shared" si="85"/>
        <v>933696.0120000001</v>
      </c>
      <c r="AJ146" s="179">
        <f t="shared" si="86"/>
        <v>5429174.5179000013</v>
      </c>
    </row>
    <row r="147" spans="1:36">
      <c r="A147" s="182" t="s">
        <v>62</v>
      </c>
      <c r="B147" s="179"/>
      <c r="C147" s="179">
        <v>0</v>
      </c>
      <c r="D147" s="179">
        <v>0</v>
      </c>
      <c r="E147" s="179">
        <v>0</v>
      </c>
      <c r="F147" s="179">
        <v>0</v>
      </c>
      <c r="G147" s="179">
        <v>0</v>
      </c>
      <c r="H147" s="179">
        <v>0</v>
      </c>
      <c r="I147" s="179">
        <v>0</v>
      </c>
      <c r="J147" s="179">
        <v>0</v>
      </c>
      <c r="K147" s="179">
        <v>0</v>
      </c>
      <c r="L147" s="179">
        <v>0</v>
      </c>
      <c r="M147" s="179">
        <v>0</v>
      </c>
      <c r="N147" s="179">
        <v>0</v>
      </c>
      <c r="O147" s="179">
        <v>0</v>
      </c>
      <c r="P147" s="179">
        <v>0</v>
      </c>
      <c r="Q147" s="179">
        <v>0</v>
      </c>
      <c r="R147" s="181"/>
      <c r="S147" s="179">
        <v>0</v>
      </c>
      <c r="T147" s="179">
        <v>0</v>
      </c>
      <c r="U147" s="179">
        <v>0</v>
      </c>
      <c r="V147" s="179">
        <v>0</v>
      </c>
      <c r="W147" s="179">
        <v>0</v>
      </c>
      <c r="X147" s="179">
        <v>0</v>
      </c>
      <c r="Y147" s="179">
        <v>0</v>
      </c>
      <c r="Z147" s="179">
        <v>0</v>
      </c>
      <c r="AA147" s="179">
        <v>0</v>
      </c>
      <c r="AB147" s="179">
        <v>0</v>
      </c>
      <c r="AC147" s="179">
        <v>0</v>
      </c>
      <c r="AD147" s="179">
        <v>0</v>
      </c>
      <c r="AE147" s="179">
        <v>0</v>
      </c>
      <c r="AF147" s="179">
        <v>0</v>
      </c>
      <c r="AG147" s="179">
        <v>0</v>
      </c>
      <c r="AH147" s="173"/>
      <c r="AI147" s="179">
        <f t="shared" si="85"/>
        <v>0</v>
      </c>
      <c r="AJ147" s="179">
        <f t="shared" si="86"/>
        <v>0</v>
      </c>
    </row>
    <row r="148" spans="1:36">
      <c r="A148" s="182" t="s">
        <v>25</v>
      </c>
      <c r="B148" s="179"/>
      <c r="C148" s="179">
        <v>55259.33</v>
      </c>
      <c r="D148" s="179">
        <v>39800</v>
      </c>
      <c r="E148" s="179">
        <v>69203</v>
      </c>
      <c r="F148" s="179">
        <v>0</v>
      </c>
      <c r="G148" s="179">
        <v>0</v>
      </c>
      <c r="H148" s="179">
        <v>58630.666700000002</v>
      </c>
      <c r="I148" s="179">
        <v>23161.79</v>
      </c>
      <c r="J148" s="179">
        <v>0</v>
      </c>
      <c r="K148" s="179">
        <v>155800</v>
      </c>
      <c r="L148" s="179">
        <v>0</v>
      </c>
      <c r="M148" s="179">
        <v>0</v>
      </c>
      <c r="N148" s="179">
        <v>117300.07</v>
      </c>
      <c r="O148" s="179">
        <v>0</v>
      </c>
      <c r="P148" s="179">
        <v>61360.67</v>
      </c>
      <c r="Q148" s="179">
        <v>0</v>
      </c>
      <c r="R148" s="181"/>
      <c r="S148" s="179">
        <v>542313.97</v>
      </c>
      <c r="T148" s="179">
        <v>442301.63</v>
      </c>
      <c r="U148" s="179">
        <v>488267.64</v>
      </c>
      <c r="V148" s="179">
        <v>42862</v>
      </c>
      <c r="W148" s="179">
        <v>0</v>
      </c>
      <c r="X148" s="179">
        <v>491859.82670000003</v>
      </c>
      <c r="Y148" s="179">
        <v>123286.79000000001</v>
      </c>
      <c r="Z148" s="179">
        <v>0</v>
      </c>
      <c r="AA148" s="179">
        <v>1391749.98</v>
      </c>
      <c r="AB148" s="179">
        <v>0</v>
      </c>
      <c r="AC148" s="179">
        <v>0</v>
      </c>
      <c r="AD148" s="179">
        <v>794455.25500000012</v>
      </c>
      <c r="AE148" s="179">
        <v>0</v>
      </c>
      <c r="AF148" s="179">
        <v>284855.61</v>
      </c>
      <c r="AG148" s="179">
        <v>0</v>
      </c>
      <c r="AH148" s="173"/>
      <c r="AI148" s="179">
        <f t="shared" si="85"/>
        <v>580515.52670000005</v>
      </c>
      <c r="AJ148" s="179">
        <f t="shared" si="86"/>
        <v>4601952.7017000001</v>
      </c>
    </row>
    <row r="149" spans="1:36">
      <c r="A149" s="182" t="s">
        <v>63</v>
      </c>
      <c r="B149" s="179"/>
      <c r="C149" s="179">
        <v>5698</v>
      </c>
      <c r="D149" s="179">
        <v>0</v>
      </c>
      <c r="E149" s="179">
        <v>0</v>
      </c>
      <c r="F149" s="179">
        <v>0</v>
      </c>
      <c r="G149" s="179">
        <v>0</v>
      </c>
      <c r="H149" s="179">
        <v>0</v>
      </c>
      <c r="I149" s="179">
        <v>0</v>
      </c>
      <c r="J149" s="179">
        <v>0</v>
      </c>
      <c r="K149" s="179">
        <v>0</v>
      </c>
      <c r="L149" s="179">
        <v>8372.24</v>
      </c>
      <c r="M149" s="179">
        <v>0</v>
      </c>
      <c r="N149" s="179">
        <v>3271.5</v>
      </c>
      <c r="O149" s="179">
        <v>0</v>
      </c>
      <c r="P149" s="179">
        <v>1632</v>
      </c>
      <c r="Q149" s="179">
        <v>0</v>
      </c>
      <c r="R149" s="181"/>
      <c r="S149" s="179">
        <v>5698</v>
      </c>
      <c r="T149" s="179">
        <v>0</v>
      </c>
      <c r="U149" s="179">
        <v>0</v>
      </c>
      <c r="V149" s="179">
        <v>0</v>
      </c>
      <c r="W149" s="179">
        <v>0</v>
      </c>
      <c r="X149" s="179">
        <v>0</v>
      </c>
      <c r="Y149" s="179">
        <v>0</v>
      </c>
      <c r="Z149" s="179">
        <v>0</v>
      </c>
      <c r="AA149" s="179">
        <v>0</v>
      </c>
      <c r="AB149" s="179">
        <v>11195.41</v>
      </c>
      <c r="AC149" s="179">
        <v>0</v>
      </c>
      <c r="AD149" s="179">
        <v>3271.5</v>
      </c>
      <c r="AE149" s="179">
        <v>0</v>
      </c>
      <c r="AF149" s="179">
        <v>1632</v>
      </c>
      <c r="AG149" s="179">
        <v>0</v>
      </c>
      <c r="AH149" s="173"/>
      <c r="AI149" s="179">
        <f t="shared" si="85"/>
        <v>18973.739999999998</v>
      </c>
      <c r="AJ149" s="179">
        <f t="shared" si="86"/>
        <v>21796.91</v>
      </c>
    </row>
    <row r="150" spans="1:36">
      <c r="A150" s="182" t="s">
        <v>64</v>
      </c>
      <c r="B150" s="179"/>
      <c r="C150" s="179">
        <v>136529.6066</v>
      </c>
      <c r="D150" s="179">
        <v>172907.75</v>
      </c>
      <c r="E150" s="179">
        <v>91736.857300000003</v>
      </c>
      <c r="F150" s="179">
        <v>28812.92</v>
      </c>
      <c r="G150" s="179">
        <v>0</v>
      </c>
      <c r="H150" s="179">
        <v>222836.36660000001</v>
      </c>
      <c r="I150" s="179">
        <v>41283.25</v>
      </c>
      <c r="J150" s="179">
        <v>0</v>
      </c>
      <c r="K150" s="179">
        <v>2048928.5942999993</v>
      </c>
      <c r="L150" s="179">
        <v>116000</v>
      </c>
      <c r="M150" s="179">
        <v>0</v>
      </c>
      <c r="N150" s="179">
        <v>117758.19</v>
      </c>
      <c r="O150" s="179">
        <v>2400</v>
      </c>
      <c r="P150" s="179">
        <v>1191</v>
      </c>
      <c r="Q150" s="179">
        <v>0</v>
      </c>
      <c r="R150" s="181"/>
      <c r="S150" s="179">
        <v>823614.93959999993</v>
      </c>
      <c r="T150" s="179">
        <v>1028996.44</v>
      </c>
      <c r="U150" s="179">
        <v>468428.02379999997</v>
      </c>
      <c r="V150" s="179">
        <v>141666.20329999999</v>
      </c>
      <c r="W150" s="179">
        <v>0</v>
      </c>
      <c r="X150" s="179">
        <v>1379889.1496000001</v>
      </c>
      <c r="Y150" s="179">
        <v>252197</v>
      </c>
      <c r="Z150" s="179">
        <v>0</v>
      </c>
      <c r="AA150" s="179">
        <v>12063165.088800002</v>
      </c>
      <c r="AB150" s="179">
        <v>696000</v>
      </c>
      <c r="AC150" s="179">
        <v>0</v>
      </c>
      <c r="AD150" s="179">
        <v>723242.98999999987</v>
      </c>
      <c r="AE150" s="179">
        <v>10900</v>
      </c>
      <c r="AF150" s="179">
        <v>172673.44</v>
      </c>
      <c r="AG150" s="179">
        <v>6758</v>
      </c>
      <c r="AH150" s="173"/>
      <c r="AI150" s="179">
        <f t="shared" si="85"/>
        <v>2980384.5347999991</v>
      </c>
      <c r="AJ150" s="179">
        <f t="shared" si="86"/>
        <v>17767531.2751</v>
      </c>
    </row>
    <row r="151" spans="1:36" ht="6" customHeight="1">
      <c r="A151" s="197"/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73"/>
      <c r="AH151" s="173"/>
      <c r="AI151" s="173"/>
      <c r="AJ151" s="173"/>
    </row>
    <row r="152" spans="1:36" hidden="1">
      <c r="A152" s="198" t="s">
        <v>65</v>
      </c>
      <c r="B152" s="195"/>
      <c r="C152" s="195">
        <f t="shared" ref="C152:Q152" si="87">+SUM(C153:C158)</f>
        <v>2203196.0748999994</v>
      </c>
      <c r="D152" s="195">
        <f t="shared" si="87"/>
        <v>2014415.9726000002</v>
      </c>
      <c r="E152" s="195">
        <f t="shared" si="87"/>
        <v>1814233.5599000002</v>
      </c>
      <c r="F152" s="195">
        <f t="shared" si="87"/>
        <v>248343.44170000005</v>
      </c>
      <c r="G152" s="195">
        <f t="shared" si="87"/>
        <v>0</v>
      </c>
      <c r="H152" s="195">
        <f t="shared" si="87"/>
        <v>1104107.4791999999</v>
      </c>
      <c r="I152" s="195">
        <f t="shared" si="87"/>
        <v>326524</v>
      </c>
      <c r="J152" s="195">
        <f t="shared" si="87"/>
        <v>624921</v>
      </c>
      <c r="K152" s="195">
        <f t="shared" si="87"/>
        <v>5750489.6165999984</v>
      </c>
      <c r="L152" s="195">
        <f t="shared" si="87"/>
        <v>741468.41879999998</v>
      </c>
      <c r="M152" s="195">
        <f t="shared" si="87"/>
        <v>3188168</v>
      </c>
      <c r="N152" s="195">
        <f t="shared" si="87"/>
        <v>1847653.3248000001</v>
      </c>
      <c r="O152" s="195">
        <f t="shared" si="87"/>
        <v>151529</v>
      </c>
      <c r="P152" s="195">
        <f t="shared" si="87"/>
        <v>552454</v>
      </c>
      <c r="Q152" s="195">
        <f t="shared" si="87"/>
        <v>234128</v>
      </c>
      <c r="R152" s="196"/>
      <c r="S152" s="195">
        <f t="shared" ref="S152:AG152" si="88">+SUM(S153:S158)</f>
        <v>6804067.0680999998</v>
      </c>
      <c r="T152" s="195">
        <f t="shared" si="88"/>
        <v>5839103.9838999994</v>
      </c>
      <c r="U152" s="195">
        <f t="shared" si="88"/>
        <v>5167264.7881000005</v>
      </c>
      <c r="V152" s="195">
        <f t="shared" si="88"/>
        <v>866547.4650999998</v>
      </c>
      <c r="W152" s="195">
        <f t="shared" si="88"/>
        <v>0</v>
      </c>
      <c r="X152" s="195">
        <f t="shared" si="88"/>
        <v>3163278.2185000004</v>
      </c>
      <c r="Y152" s="195">
        <f t="shared" si="88"/>
        <v>952869</v>
      </c>
      <c r="Z152" s="195">
        <f t="shared" si="88"/>
        <v>624921</v>
      </c>
      <c r="AA152" s="195">
        <f t="shared" si="88"/>
        <v>17026610.016900003</v>
      </c>
      <c r="AB152" s="195">
        <f t="shared" si="88"/>
        <v>2408512.4528999995</v>
      </c>
      <c r="AC152" s="195">
        <f t="shared" si="88"/>
        <v>9211934</v>
      </c>
      <c r="AD152" s="195">
        <f t="shared" si="88"/>
        <v>5669653.1442</v>
      </c>
      <c r="AE152" s="195">
        <f t="shared" si="88"/>
        <v>389515</v>
      </c>
      <c r="AF152" s="195">
        <f t="shared" si="88"/>
        <v>1759261</v>
      </c>
      <c r="AG152" s="195">
        <f t="shared" si="88"/>
        <v>920324</v>
      </c>
      <c r="AH152" s="173"/>
      <c r="AI152" s="195">
        <f>+SUM(AI153:AI158)</f>
        <v>59883537.137700006</v>
      </c>
      <c r="AJ152" s="195">
        <f>+SUM(AJ153:AJ158)</f>
        <v>60803861.137700006</v>
      </c>
    </row>
    <row r="153" spans="1:36" hidden="1">
      <c r="A153" s="182" t="s">
        <v>26</v>
      </c>
      <c r="B153" s="179"/>
      <c r="C153" s="180">
        <v>392371.05</v>
      </c>
      <c r="D153" s="180">
        <v>217766</v>
      </c>
      <c r="E153" s="180">
        <v>285273.03000000003</v>
      </c>
      <c r="F153" s="180">
        <v>0</v>
      </c>
      <c r="G153" s="180">
        <v>0</v>
      </c>
      <c r="H153" s="180">
        <v>268773.08</v>
      </c>
      <c r="I153" s="180">
        <v>0</v>
      </c>
      <c r="J153" s="180">
        <v>0</v>
      </c>
      <c r="K153" s="180">
        <v>50477.539999999986</v>
      </c>
      <c r="L153" s="180">
        <v>225177.91999999998</v>
      </c>
      <c r="M153" s="180">
        <v>800</v>
      </c>
      <c r="N153" s="199">
        <v>338561.66000000003</v>
      </c>
      <c r="O153" s="180">
        <v>0</v>
      </c>
      <c r="P153" s="180">
        <v>0</v>
      </c>
      <c r="Q153" s="180">
        <v>0</v>
      </c>
      <c r="R153" s="181"/>
      <c r="S153" s="180">
        <v>1169596.1000000003</v>
      </c>
      <c r="T153" s="180">
        <v>709747.40999999992</v>
      </c>
      <c r="U153" s="180">
        <v>851704.99000000011</v>
      </c>
      <c r="V153" s="180">
        <v>0</v>
      </c>
      <c r="W153" s="180">
        <v>0</v>
      </c>
      <c r="X153" s="180">
        <v>809083.19000000018</v>
      </c>
      <c r="Y153" s="180">
        <v>0</v>
      </c>
      <c r="Z153" s="180">
        <v>0</v>
      </c>
      <c r="AA153" s="180">
        <v>174617.75</v>
      </c>
      <c r="AB153" s="180">
        <v>693311.97999999986</v>
      </c>
      <c r="AC153" s="180">
        <v>2311</v>
      </c>
      <c r="AD153" s="199">
        <v>1022005.0599999997</v>
      </c>
      <c r="AE153" s="180">
        <v>0</v>
      </c>
      <c r="AF153" s="180">
        <v>0</v>
      </c>
      <c r="AG153" s="180">
        <v>0</v>
      </c>
      <c r="AH153" s="173"/>
      <c r="AI153" s="180">
        <f t="shared" ref="AI153:AJ158" si="89">+SUM(R153:AF153)</f>
        <v>5432377.4799999995</v>
      </c>
      <c r="AJ153" s="180">
        <f t="shared" si="89"/>
        <v>5432377.4799999995</v>
      </c>
    </row>
    <row r="154" spans="1:36" hidden="1">
      <c r="A154" s="182" t="s">
        <v>66</v>
      </c>
      <c r="B154" s="179"/>
      <c r="C154" s="180">
        <v>1810825.0248999996</v>
      </c>
      <c r="D154" s="180">
        <v>1796649.9726000002</v>
      </c>
      <c r="E154" s="180">
        <v>1528960.5299000002</v>
      </c>
      <c r="F154" s="180">
        <v>248343.44170000005</v>
      </c>
      <c r="G154" s="180">
        <v>0</v>
      </c>
      <c r="H154" s="180">
        <v>835334.39919999999</v>
      </c>
      <c r="I154" s="180">
        <v>326524</v>
      </c>
      <c r="J154" s="180">
        <v>624921</v>
      </c>
      <c r="K154" s="180">
        <v>5700012.0765999984</v>
      </c>
      <c r="L154" s="180">
        <v>516290.4988</v>
      </c>
      <c r="M154" s="180">
        <v>1419743</v>
      </c>
      <c r="N154" s="199">
        <v>1509091.6647999999</v>
      </c>
      <c r="O154" s="180">
        <v>151529</v>
      </c>
      <c r="P154" s="180">
        <v>552454</v>
      </c>
      <c r="Q154" s="180">
        <v>234128</v>
      </c>
      <c r="R154" s="181"/>
      <c r="S154" s="180">
        <v>5634470.9680999992</v>
      </c>
      <c r="T154" s="180">
        <v>5129356.5738999993</v>
      </c>
      <c r="U154" s="180">
        <v>4315559.7981000002</v>
      </c>
      <c r="V154" s="180">
        <v>866547.4650999998</v>
      </c>
      <c r="W154" s="180">
        <v>0</v>
      </c>
      <c r="X154" s="180">
        <v>2354195.0285</v>
      </c>
      <c r="Y154" s="180">
        <v>952869</v>
      </c>
      <c r="Z154" s="180">
        <v>624921</v>
      </c>
      <c r="AA154" s="180">
        <v>16851992.266900003</v>
      </c>
      <c r="AB154" s="180">
        <v>1715200.4728999997</v>
      </c>
      <c r="AC154" s="180">
        <v>3897150</v>
      </c>
      <c r="AD154" s="199">
        <v>4583466.0842000004</v>
      </c>
      <c r="AE154" s="180">
        <v>389515</v>
      </c>
      <c r="AF154" s="180">
        <v>1759261</v>
      </c>
      <c r="AG154" s="180">
        <v>920324</v>
      </c>
      <c r="AH154" s="173"/>
      <c r="AI154" s="180">
        <f t="shared" si="89"/>
        <v>49074504.65770001</v>
      </c>
      <c r="AJ154" s="180">
        <f t="shared" si="89"/>
        <v>49994828.65770001</v>
      </c>
    </row>
    <row r="155" spans="1:36" hidden="1">
      <c r="A155" s="182" t="s">
        <v>67</v>
      </c>
      <c r="B155" s="179"/>
      <c r="C155" s="180">
        <v>0</v>
      </c>
      <c r="D155" s="180">
        <v>0</v>
      </c>
      <c r="E155" s="180">
        <v>0</v>
      </c>
      <c r="F155" s="180">
        <v>0</v>
      </c>
      <c r="G155" s="180">
        <v>0</v>
      </c>
      <c r="H155" s="180">
        <v>0</v>
      </c>
      <c r="I155" s="180">
        <v>0</v>
      </c>
      <c r="J155" s="180">
        <v>0</v>
      </c>
      <c r="K155" s="180">
        <v>0</v>
      </c>
      <c r="L155" s="180">
        <v>0</v>
      </c>
      <c r="M155" s="180">
        <v>0</v>
      </c>
      <c r="N155" s="180">
        <v>0</v>
      </c>
      <c r="O155" s="180">
        <v>0</v>
      </c>
      <c r="P155" s="180">
        <v>0</v>
      </c>
      <c r="Q155" s="180">
        <v>0</v>
      </c>
      <c r="R155" s="181"/>
      <c r="S155" s="180">
        <v>0</v>
      </c>
      <c r="T155" s="180">
        <v>0</v>
      </c>
      <c r="U155" s="180">
        <v>0</v>
      </c>
      <c r="V155" s="180">
        <v>0</v>
      </c>
      <c r="W155" s="180">
        <v>0</v>
      </c>
      <c r="X155" s="180">
        <v>0</v>
      </c>
      <c r="Y155" s="180">
        <v>0</v>
      </c>
      <c r="Z155" s="180">
        <v>0</v>
      </c>
      <c r="AA155" s="180">
        <v>0</v>
      </c>
      <c r="AB155" s="180">
        <v>0</v>
      </c>
      <c r="AC155" s="180">
        <v>0</v>
      </c>
      <c r="AD155" s="180">
        <v>0</v>
      </c>
      <c r="AE155" s="180">
        <v>0</v>
      </c>
      <c r="AF155" s="180">
        <v>0</v>
      </c>
      <c r="AG155" s="180">
        <v>0</v>
      </c>
      <c r="AH155" s="173"/>
      <c r="AI155" s="180">
        <f t="shared" si="89"/>
        <v>0</v>
      </c>
      <c r="AJ155" s="180">
        <f t="shared" si="89"/>
        <v>0</v>
      </c>
    </row>
    <row r="156" spans="1:36" hidden="1">
      <c r="A156" s="182" t="s">
        <v>68</v>
      </c>
      <c r="B156" s="179"/>
      <c r="C156" s="180">
        <v>0</v>
      </c>
      <c r="D156" s="180">
        <v>0</v>
      </c>
      <c r="E156" s="180">
        <v>0</v>
      </c>
      <c r="F156" s="180">
        <v>0</v>
      </c>
      <c r="G156" s="180">
        <v>0</v>
      </c>
      <c r="H156" s="180">
        <v>0</v>
      </c>
      <c r="I156" s="180">
        <v>0</v>
      </c>
      <c r="J156" s="180">
        <v>0</v>
      </c>
      <c r="K156" s="180">
        <v>0</v>
      </c>
      <c r="L156" s="180">
        <v>0</v>
      </c>
      <c r="M156" s="180">
        <v>302532</v>
      </c>
      <c r="N156" s="180">
        <v>0</v>
      </c>
      <c r="O156" s="180">
        <v>0</v>
      </c>
      <c r="P156" s="180">
        <v>0</v>
      </c>
      <c r="Q156" s="180">
        <v>0</v>
      </c>
      <c r="R156" s="181"/>
      <c r="S156" s="180">
        <v>0</v>
      </c>
      <c r="T156" s="180">
        <v>0</v>
      </c>
      <c r="U156" s="180">
        <v>0</v>
      </c>
      <c r="V156" s="180">
        <v>0</v>
      </c>
      <c r="W156" s="180">
        <v>0</v>
      </c>
      <c r="X156" s="180">
        <v>0</v>
      </c>
      <c r="Y156" s="180">
        <v>0</v>
      </c>
      <c r="Z156" s="180">
        <v>0</v>
      </c>
      <c r="AA156" s="180">
        <v>0</v>
      </c>
      <c r="AB156" s="180">
        <v>0</v>
      </c>
      <c r="AC156" s="180">
        <v>710360</v>
      </c>
      <c r="AD156" s="180">
        <v>0</v>
      </c>
      <c r="AE156" s="180">
        <v>0</v>
      </c>
      <c r="AF156" s="180">
        <v>0</v>
      </c>
      <c r="AG156" s="180">
        <v>0</v>
      </c>
      <c r="AH156" s="173"/>
      <c r="AI156" s="180">
        <f t="shared" si="89"/>
        <v>710360</v>
      </c>
      <c r="AJ156" s="180">
        <f t="shared" si="89"/>
        <v>710360</v>
      </c>
    </row>
    <row r="157" spans="1:36" hidden="1">
      <c r="A157" s="182" t="s">
        <v>69</v>
      </c>
      <c r="B157" s="179"/>
      <c r="C157" s="180">
        <v>0</v>
      </c>
      <c r="D157" s="180">
        <v>0</v>
      </c>
      <c r="E157" s="180">
        <v>0</v>
      </c>
      <c r="F157" s="180">
        <v>0</v>
      </c>
      <c r="G157" s="180">
        <v>0</v>
      </c>
      <c r="H157" s="180">
        <v>0</v>
      </c>
      <c r="I157" s="180">
        <v>0</v>
      </c>
      <c r="J157" s="180">
        <v>0</v>
      </c>
      <c r="K157" s="180">
        <v>0</v>
      </c>
      <c r="L157" s="180">
        <v>0</v>
      </c>
      <c r="M157" s="180">
        <v>1465093</v>
      </c>
      <c r="N157" s="199">
        <v>0</v>
      </c>
      <c r="O157" s="180">
        <v>0</v>
      </c>
      <c r="P157" s="180">
        <v>0</v>
      </c>
      <c r="Q157" s="180">
        <v>0</v>
      </c>
      <c r="R157" s="181"/>
      <c r="S157" s="180">
        <v>0</v>
      </c>
      <c r="T157" s="180">
        <v>0</v>
      </c>
      <c r="U157" s="180">
        <v>0</v>
      </c>
      <c r="V157" s="180">
        <v>0</v>
      </c>
      <c r="W157" s="180">
        <v>0</v>
      </c>
      <c r="X157" s="180">
        <v>0</v>
      </c>
      <c r="Y157" s="180">
        <v>0</v>
      </c>
      <c r="Z157" s="180">
        <v>0</v>
      </c>
      <c r="AA157" s="180">
        <v>0</v>
      </c>
      <c r="AB157" s="180">
        <v>0</v>
      </c>
      <c r="AC157" s="180">
        <v>4602113</v>
      </c>
      <c r="AD157" s="199">
        <v>64182</v>
      </c>
      <c r="AE157" s="180">
        <v>0</v>
      </c>
      <c r="AF157" s="180">
        <v>0</v>
      </c>
      <c r="AG157" s="180">
        <v>0</v>
      </c>
      <c r="AH157" s="173"/>
      <c r="AI157" s="180">
        <f t="shared" si="89"/>
        <v>4666295</v>
      </c>
      <c r="AJ157" s="180">
        <f t="shared" si="89"/>
        <v>4666295</v>
      </c>
    </row>
    <row r="158" spans="1:36" hidden="1">
      <c r="A158" s="182" t="s">
        <v>70</v>
      </c>
      <c r="B158" s="179"/>
      <c r="C158" s="180">
        <v>0</v>
      </c>
      <c r="D158" s="180">
        <v>0</v>
      </c>
      <c r="E158" s="180">
        <v>0</v>
      </c>
      <c r="F158" s="180">
        <v>0</v>
      </c>
      <c r="G158" s="180">
        <v>0</v>
      </c>
      <c r="H158" s="180">
        <v>0</v>
      </c>
      <c r="I158" s="180">
        <v>0</v>
      </c>
      <c r="J158" s="180">
        <v>0</v>
      </c>
      <c r="K158" s="180">
        <v>0</v>
      </c>
      <c r="L158" s="180">
        <v>0</v>
      </c>
      <c r="M158" s="180">
        <v>0</v>
      </c>
      <c r="N158" s="180">
        <v>0</v>
      </c>
      <c r="O158" s="180">
        <v>0</v>
      </c>
      <c r="P158" s="180">
        <v>0</v>
      </c>
      <c r="Q158" s="180">
        <v>0</v>
      </c>
      <c r="R158" s="181"/>
      <c r="S158" s="180">
        <v>0</v>
      </c>
      <c r="T158" s="180">
        <v>0</v>
      </c>
      <c r="U158" s="180">
        <v>0</v>
      </c>
      <c r="V158" s="180">
        <v>0</v>
      </c>
      <c r="W158" s="180">
        <v>0</v>
      </c>
      <c r="X158" s="180">
        <v>0</v>
      </c>
      <c r="Y158" s="180">
        <v>0</v>
      </c>
      <c r="Z158" s="180">
        <v>0</v>
      </c>
      <c r="AA158" s="180">
        <v>0</v>
      </c>
      <c r="AB158" s="180">
        <v>0</v>
      </c>
      <c r="AC158" s="180">
        <v>0</v>
      </c>
      <c r="AD158" s="180">
        <v>0</v>
      </c>
      <c r="AE158" s="180">
        <v>0</v>
      </c>
      <c r="AF158" s="180">
        <v>0</v>
      </c>
      <c r="AG158" s="180">
        <v>0</v>
      </c>
      <c r="AH158" s="173"/>
      <c r="AI158" s="180">
        <f t="shared" si="89"/>
        <v>0</v>
      </c>
      <c r="AJ158" s="180">
        <f t="shared" si="89"/>
        <v>0</v>
      </c>
    </row>
    <row r="159" spans="1:36" ht="6" hidden="1" customHeight="1">
      <c r="A159" s="197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</row>
    <row r="160" spans="1:36">
      <c r="A160" s="198" t="s">
        <v>71</v>
      </c>
      <c r="B160" s="195"/>
      <c r="C160" s="195">
        <f t="shared" ref="C160:Q160" si="90">+C161+C164</f>
        <v>-99637.79</v>
      </c>
      <c r="D160" s="195">
        <f t="shared" si="90"/>
        <v>-47328.97</v>
      </c>
      <c r="E160" s="195">
        <f t="shared" si="90"/>
        <v>-4764.13</v>
      </c>
      <c r="F160" s="195">
        <f t="shared" si="90"/>
        <v>0</v>
      </c>
      <c r="G160" s="195">
        <f t="shared" si="90"/>
        <v>0</v>
      </c>
      <c r="H160" s="195">
        <f t="shared" si="90"/>
        <v>-6304.96</v>
      </c>
      <c r="I160" s="195">
        <f t="shared" si="90"/>
        <v>0</v>
      </c>
      <c r="J160" s="195">
        <f t="shared" si="90"/>
        <v>0</v>
      </c>
      <c r="K160" s="195">
        <f t="shared" si="90"/>
        <v>-385523.06</v>
      </c>
      <c r="L160" s="195">
        <f t="shared" si="90"/>
        <v>-119683.77</v>
      </c>
      <c r="M160" s="195">
        <f t="shared" si="90"/>
        <v>-55356.45</v>
      </c>
      <c r="N160" s="195">
        <f t="shared" si="90"/>
        <v>-142004.19</v>
      </c>
      <c r="O160" s="195">
        <f t="shared" si="90"/>
        <v>0</v>
      </c>
      <c r="P160" s="195">
        <f>+P161+P164</f>
        <v>0</v>
      </c>
      <c r="Q160" s="195">
        <f t="shared" si="90"/>
        <v>-31706.84</v>
      </c>
      <c r="R160" s="196"/>
      <c r="S160" s="195">
        <f t="shared" ref="S160:AG160" si="91">+S161+S164</f>
        <v>-520063.10000000003</v>
      </c>
      <c r="T160" s="195">
        <f t="shared" si="91"/>
        <v>-215467.27</v>
      </c>
      <c r="U160" s="195">
        <f t="shared" si="91"/>
        <v>-16895.48</v>
      </c>
      <c r="V160" s="195">
        <f t="shared" si="91"/>
        <v>0</v>
      </c>
      <c r="W160" s="195">
        <f t="shared" si="91"/>
        <v>0</v>
      </c>
      <c r="X160" s="195">
        <f t="shared" si="91"/>
        <v>-35210.78</v>
      </c>
      <c r="Y160" s="195">
        <f t="shared" si="91"/>
        <v>-10327.119999999999</v>
      </c>
      <c r="Z160" s="195">
        <f t="shared" si="91"/>
        <v>0</v>
      </c>
      <c r="AA160" s="195">
        <f t="shared" si="91"/>
        <v>-2094369.6099999999</v>
      </c>
      <c r="AB160" s="195">
        <f t="shared" si="91"/>
        <v>-1279782.55</v>
      </c>
      <c r="AC160" s="195">
        <f t="shared" si="91"/>
        <v>-295386.48000000004</v>
      </c>
      <c r="AD160" s="195">
        <f t="shared" si="91"/>
        <v>-739517.73</v>
      </c>
      <c r="AE160" s="195">
        <f t="shared" si="91"/>
        <v>0</v>
      </c>
      <c r="AF160" s="195">
        <f t="shared" si="91"/>
        <v>0</v>
      </c>
      <c r="AG160" s="195">
        <f t="shared" si="91"/>
        <v>-193704.55999999997</v>
      </c>
      <c r="AH160" s="173"/>
      <c r="AI160" s="195">
        <f>+AI161+AI164</f>
        <v>-892310.16</v>
      </c>
      <c r="AJ160" s="195">
        <f>+AJ161+AJ164</f>
        <v>-5400724.6800000006</v>
      </c>
    </row>
    <row r="161" spans="1:36">
      <c r="A161" s="200" t="s">
        <v>72</v>
      </c>
      <c r="B161" s="179"/>
      <c r="C161" s="179">
        <f t="shared" ref="C161:Q161" si="92">+SUM(C162:C163)</f>
        <v>0</v>
      </c>
      <c r="D161" s="179">
        <f t="shared" si="92"/>
        <v>0</v>
      </c>
      <c r="E161" s="179">
        <f t="shared" si="92"/>
        <v>0</v>
      </c>
      <c r="F161" s="179">
        <f t="shared" si="92"/>
        <v>0</v>
      </c>
      <c r="G161" s="179">
        <f t="shared" si="92"/>
        <v>0</v>
      </c>
      <c r="H161" s="179">
        <f t="shared" si="92"/>
        <v>0</v>
      </c>
      <c r="I161" s="179">
        <f t="shared" si="92"/>
        <v>0</v>
      </c>
      <c r="J161" s="179">
        <f t="shared" si="92"/>
        <v>0</v>
      </c>
      <c r="K161" s="179">
        <f t="shared" si="92"/>
        <v>0</v>
      </c>
      <c r="L161" s="179">
        <f t="shared" si="92"/>
        <v>0</v>
      </c>
      <c r="M161" s="179">
        <f t="shared" si="92"/>
        <v>0</v>
      </c>
      <c r="N161" s="179">
        <f t="shared" si="92"/>
        <v>0</v>
      </c>
      <c r="O161" s="179">
        <f t="shared" si="92"/>
        <v>0</v>
      </c>
      <c r="P161" s="179">
        <f t="shared" si="92"/>
        <v>0</v>
      </c>
      <c r="Q161" s="179">
        <f t="shared" si="92"/>
        <v>0</v>
      </c>
      <c r="R161" s="181"/>
      <c r="S161" s="179">
        <f t="shared" ref="S161:AG161" si="93">+SUM(S162:S163)</f>
        <v>0</v>
      </c>
      <c r="T161" s="179">
        <f t="shared" si="93"/>
        <v>0</v>
      </c>
      <c r="U161" s="179">
        <f t="shared" si="93"/>
        <v>0</v>
      </c>
      <c r="V161" s="179">
        <f t="shared" si="93"/>
        <v>0</v>
      </c>
      <c r="W161" s="179">
        <f t="shared" si="93"/>
        <v>0</v>
      </c>
      <c r="X161" s="179">
        <f t="shared" si="93"/>
        <v>0</v>
      </c>
      <c r="Y161" s="179">
        <f t="shared" si="93"/>
        <v>0</v>
      </c>
      <c r="Z161" s="179">
        <f t="shared" si="93"/>
        <v>0</v>
      </c>
      <c r="AA161" s="179">
        <f t="shared" si="93"/>
        <v>0</v>
      </c>
      <c r="AB161" s="179">
        <f t="shared" si="93"/>
        <v>0</v>
      </c>
      <c r="AC161" s="179">
        <f t="shared" si="93"/>
        <v>0</v>
      </c>
      <c r="AD161" s="179">
        <f t="shared" si="93"/>
        <v>0</v>
      </c>
      <c r="AE161" s="179">
        <f t="shared" si="93"/>
        <v>0</v>
      </c>
      <c r="AF161" s="179">
        <f t="shared" si="93"/>
        <v>0</v>
      </c>
      <c r="AG161" s="179">
        <f t="shared" si="93"/>
        <v>0</v>
      </c>
      <c r="AH161" s="173"/>
      <c r="AI161" s="179">
        <f>+SUM(AI162:AI163)</f>
        <v>0</v>
      </c>
      <c r="AJ161" s="179">
        <f>+SUM(AJ162:AJ163)</f>
        <v>0</v>
      </c>
    </row>
    <row r="162" spans="1:36">
      <c r="A162" s="201" t="s">
        <v>72</v>
      </c>
      <c r="B162" s="179"/>
      <c r="C162" s="180">
        <v>0</v>
      </c>
      <c r="D162" s="180">
        <v>0</v>
      </c>
      <c r="E162" s="180">
        <v>0</v>
      </c>
      <c r="F162" s="180">
        <v>0</v>
      </c>
      <c r="G162" s="180">
        <v>0</v>
      </c>
      <c r="H162" s="180">
        <v>0</v>
      </c>
      <c r="I162" s="180">
        <v>0</v>
      </c>
      <c r="J162" s="180">
        <v>0</v>
      </c>
      <c r="K162" s="180">
        <v>0</v>
      </c>
      <c r="L162" s="180">
        <v>0</v>
      </c>
      <c r="M162" s="180">
        <v>0</v>
      </c>
      <c r="N162" s="180">
        <v>0</v>
      </c>
      <c r="O162" s="180">
        <v>0</v>
      </c>
      <c r="P162" s="180">
        <v>0</v>
      </c>
      <c r="Q162" s="180">
        <v>0</v>
      </c>
      <c r="R162" s="181"/>
      <c r="S162" s="180">
        <v>0</v>
      </c>
      <c r="T162" s="180">
        <v>0</v>
      </c>
      <c r="U162" s="180">
        <v>0</v>
      </c>
      <c r="V162" s="180">
        <v>0</v>
      </c>
      <c r="W162" s="180">
        <v>0</v>
      </c>
      <c r="X162" s="180">
        <v>0</v>
      </c>
      <c r="Y162" s="180">
        <v>0</v>
      </c>
      <c r="Z162" s="180">
        <v>0</v>
      </c>
      <c r="AA162" s="180">
        <v>0</v>
      </c>
      <c r="AB162" s="180">
        <v>0</v>
      </c>
      <c r="AC162" s="180">
        <v>0</v>
      </c>
      <c r="AD162" s="180">
        <v>0</v>
      </c>
      <c r="AE162" s="180">
        <v>0</v>
      </c>
      <c r="AF162" s="180">
        <v>0</v>
      </c>
      <c r="AG162" s="180">
        <v>0</v>
      </c>
      <c r="AH162" s="173"/>
      <c r="AI162" s="180">
        <f t="shared" ref="AI162:AI163" si="94">+SUM(C162:Q162)</f>
        <v>0</v>
      </c>
      <c r="AJ162" s="180">
        <f t="shared" ref="AJ162:AJ163" si="95">+SUM(S162:AG162)</f>
        <v>0</v>
      </c>
    </row>
    <row r="163" spans="1:36">
      <c r="A163" s="201" t="s">
        <v>73</v>
      </c>
      <c r="B163" s="179"/>
      <c r="C163" s="180">
        <v>0</v>
      </c>
      <c r="D163" s="180">
        <v>0</v>
      </c>
      <c r="E163" s="180">
        <v>0</v>
      </c>
      <c r="F163" s="180">
        <v>0</v>
      </c>
      <c r="G163" s="180">
        <v>0</v>
      </c>
      <c r="H163" s="180">
        <v>0</v>
      </c>
      <c r="I163" s="180">
        <v>0</v>
      </c>
      <c r="J163" s="180">
        <v>0</v>
      </c>
      <c r="K163" s="180">
        <v>0</v>
      </c>
      <c r="L163" s="180">
        <v>0</v>
      </c>
      <c r="M163" s="180">
        <v>0</v>
      </c>
      <c r="N163" s="180">
        <v>0</v>
      </c>
      <c r="O163" s="180">
        <v>0</v>
      </c>
      <c r="P163" s="180">
        <v>0</v>
      </c>
      <c r="Q163" s="180">
        <v>0</v>
      </c>
      <c r="R163" s="181"/>
      <c r="S163" s="180">
        <v>0</v>
      </c>
      <c r="T163" s="180">
        <v>0</v>
      </c>
      <c r="U163" s="180">
        <v>0</v>
      </c>
      <c r="V163" s="180">
        <v>0</v>
      </c>
      <c r="W163" s="180">
        <v>0</v>
      </c>
      <c r="X163" s="180">
        <v>0</v>
      </c>
      <c r="Y163" s="180">
        <v>0</v>
      </c>
      <c r="Z163" s="180">
        <v>0</v>
      </c>
      <c r="AA163" s="180">
        <v>0</v>
      </c>
      <c r="AB163" s="180">
        <v>0</v>
      </c>
      <c r="AC163" s="180">
        <v>0</v>
      </c>
      <c r="AD163" s="180">
        <v>0</v>
      </c>
      <c r="AE163" s="180">
        <v>0</v>
      </c>
      <c r="AF163" s="180">
        <v>0</v>
      </c>
      <c r="AG163" s="180">
        <v>0</v>
      </c>
      <c r="AH163" s="173"/>
      <c r="AI163" s="180">
        <f t="shared" si="94"/>
        <v>0</v>
      </c>
      <c r="AJ163" s="180">
        <f t="shared" si="95"/>
        <v>0</v>
      </c>
    </row>
    <row r="164" spans="1:36">
      <c r="A164" s="200" t="s">
        <v>74</v>
      </c>
      <c r="B164" s="179"/>
      <c r="C164" s="179">
        <f t="shared" ref="C164:Q164" si="96">+SUM(C165:C166)</f>
        <v>-99637.79</v>
      </c>
      <c r="D164" s="179">
        <f t="shared" si="96"/>
        <v>-47328.97</v>
      </c>
      <c r="E164" s="179">
        <f t="shared" si="96"/>
        <v>-4764.13</v>
      </c>
      <c r="F164" s="179">
        <f t="shared" si="96"/>
        <v>0</v>
      </c>
      <c r="G164" s="179">
        <f t="shared" si="96"/>
        <v>0</v>
      </c>
      <c r="H164" s="179">
        <f t="shared" si="96"/>
        <v>-6304.96</v>
      </c>
      <c r="I164" s="179">
        <f t="shared" si="96"/>
        <v>0</v>
      </c>
      <c r="J164" s="179">
        <f t="shared" si="96"/>
        <v>0</v>
      </c>
      <c r="K164" s="179">
        <f t="shared" si="96"/>
        <v>-385523.06</v>
      </c>
      <c r="L164" s="179">
        <f t="shared" si="96"/>
        <v>-119683.77</v>
      </c>
      <c r="M164" s="179">
        <f t="shared" si="96"/>
        <v>-55356.45</v>
      </c>
      <c r="N164" s="179">
        <f t="shared" si="96"/>
        <v>-142004.19</v>
      </c>
      <c r="O164" s="179">
        <f t="shared" si="96"/>
        <v>0</v>
      </c>
      <c r="P164" s="179">
        <f t="shared" si="96"/>
        <v>0</v>
      </c>
      <c r="Q164" s="179">
        <f t="shared" si="96"/>
        <v>-31706.84</v>
      </c>
      <c r="R164" s="181"/>
      <c r="S164" s="179">
        <f t="shared" ref="S164:AG164" si="97">+SUM(S165:S166)</f>
        <v>-520063.10000000003</v>
      </c>
      <c r="T164" s="179">
        <f t="shared" si="97"/>
        <v>-215467.27</v>
      </c>
      <c r="U164" s="179">
        <f t="shared" si="97"/>
        <v>-16895.48</v>
      </c>
      <c r="V164" s="179">
        <f t="shared" si="97"/>
        <v>0</v>
      </c>
      <c r="W164" s="179">
        <f t="shared" si="97"/>
        <v>0</v>
      </c>
      <c r="X164" s="179">
        <f t="shared" si="97"/>
        <v>-35210.78</v>
      </c>
      <c r="Y164" s="179">
        <f t="shared" si="97"/>
        <v>-10327.119999999999</v>
      </c>
      <c r="Z164" s="179">
        <f t="shared" si="97"/>
        <v>0</v>
      </c>
      <c r="AA164" s="179">
        <f t="shared" si="97"/>
        <v>-2094369.6099999999</v>
      </c>
      <c r="AB164" s="179">
        <f t="shared" si="97"/>
        <v>-1279782.55</v>
      </c>
      <c r="AC164" s="179">
        <f t="shared" si="97"/>
        <v>-295386.48000000004</v>
      </c>
      <c r="AD164" s="179">
        <f t="shared" si="97"/>
        <v>-739517.73</v>
      </c>
      <c r="AE164" s="179">
        <f t="shared" si="97"/>
        <v>0</v>
      </c>
      <c r="AF164" s="179">
        <f t="shared" si="97"/>
        <v>0</v>
      </c>
      <c r="AG164" s="179">
        <f t="shared" si="97"/>
        <v>-193704.55999999997</v>
      </c>
      <c r="AH164" s="173"/>
      <c r="AI164" s="179">
        <f>+SUM(AI165:AI166)</f>
        <v>-892310.16</v>
      </c>
      <c r="AJ164" s="179">
        <f>+SUM(AJ165:AJ166)</f>
        <v>-5400724.6800000006</v>
      </c>
    </row>
    <row r="165" spans="1:36">
      <c r="A165" s="201" t="s">
        <v>75</v>
      </c>
      <c r="B165" s="179"/>
      <c r="C165" s="180">
        <v>0</v>
      </c>
      <c r="D165" s="180">
        <v>0</v>
      </c>
      <c r="E165" s="180">
        <v>0</v>
      </c>
      <c r="F165" s="180">
        <v>0</v>
      </c>
      <c r="G165" s="180">
        <v>0</v>
      </c>
      <c r="H165" s="180">
        <v>0</v>
      </c>
      <c r="I165" s="180">
        <v>0</v>
      </c>
      <c r="J165" s="180">
        <v>0</v>
      </c>
      <c r="K165" s="180">
        <v>0</v>
      </c>
      <c r="L165" s="180">
        <v>0</v>
      </c>
      <c r="M165" s="180">
        <v>0</v>
      </c>
      <c r="N165" s="180">
        <v>0</v>
      </c>
      <c r="O165" s="180">
        <v>0</v>
      </c>
      <c r="P165" s="180">
        <v>0</v>
      </c>
      <c r="Q165" s="180">
        <v>0</v>
      </c>
      <c r="R165" s="181"/>
      <c r="S165" s="180">
        <v>0</v>
      </c>
      <c r="T165" s="180">
        <v>0</v>
      </c>
      <c r="U165" s="180">
        <v>0</v>
      </c>
      <c r="V165" s="180">
        <v>0</v>
      </c>
      <c r="W165" s="180">
        <v>0</v>
      </c>
      <c r="X165" s="180">
        <v>0</v>
      </c>
      <c r="Y165" s="180">
        <v>0</v>
      </c>
      <c r="Z165" s="180">
        <v>0</v>
      </c>
      <c r="AA165" s="180">
        <v>0</v>
      </c>
      <c r="AB165" s="180">
        <v>0</v>
      </c>
      <c r="AC165" s="180">
        <v>0</v>
      </c>
      <c r="AD165" s="180">
        <v>0</v>
      </c>
      <c r="AE165" s="180">
        <v>0</v>
      </c>
      <c r="AF165" s="180">
        <v>0</v>
      </c>
      <c r="AG165" s="180">
        <v>0</v>
      </c>
      <c r="AH165" s="173"/>
      <c r="AI165" s="180">
        <f t="shared" ref="AI165:AI166" si="98">+SUM(C165:Q165)</f>
        <v>0</v>
      </c>
      <c r="AJ165" s="180">
        <f t="shared" ref="AJ165:AJ166" si="99">+SUM(S165:AG165)</f>
        <v>0</v>
      </c>
    </row>
    <row r="166" spans="1:36">
      <c r="A166" s="201" t="s">
        <v>64</v>
      </c>
      <c r="B166" s="179"/>
      <c r="C166" s="180">
        <v>-99637.79</v>
      </c>
      <c r="D166" s="180">
        <v>-47328.97</v>
      </c>
      <c r="E166" s="180">
        <v>-4764.13</v>
      </c>
      <c r="F166" s="180">
        <v>0</v>
      </c>
      <c r="G166" s="180">
        <v>0</v>
      </c>
      <c r="H166" s="180">
        <v>-6304.96</v>
      </c>
      <c r="I166" s="180">
        <v>0</v>
      </c>
      <c r="J166" s="180">
        <v>0</v>
      </c>
      <c r="K166" s="180">
        <v>-385523.06</v>
      </c>
      <c r="L166" s="180">
        <v>-119683.77</v>
      </c>
      <c r="M166" s="180">
        <v>-55356.45</v>
      </c>
      <c r="N166" s="180">
        <v>-142004.19</v>
      </c>
      <c r="O166" s="180">
        <v>0</v>
      </c>
      <c r="P166" s="180">
        <v>0</v>
      </c>
      <c r="Q166" s="180">
        <v>-31706.84</v>
      </c>
      <c r="R166" s="181"/>
      <c r="S166" s="180">
        <v>-520063.10000000003</v>
      </c>
      <c r="T166" s="180">
        <v>-215467.27</v>
      </c>
      <c r="U166" s="180">
        <v>-16895.48</v>
      </c>
      <c r="V166" s="180">
        <v>0</v>
      </c>
      <c r="W166" s="180">
        <v>0</v>
      </c>
      <c r="X166" s="180">
        <v>-35210.78</v>
      </c>
      <c r="Y166" s="180">
        <v>-10327.119999999999</v>
      </c>
      <c r="Z166" s="180">
        <v>0</v>
      </c>
      <c r="AA166" s="180">
        <v>-2094369.6099999999</v>
      </c>
      <c r="AB166" s="180">
        <v>-1279782.55</v>
      </c>
      <c r="AC166" s="180">
        <v>-295386.48000000004</v>
      </c>
      <c r="AD166" s="180">
        <v>-739517.73</v>
      </c>
      <c r="AE166" s="180">
        <v>0</v>
      </c>
      <c r="AF166" s="180">
        <v>0</v>
      </c>
      <c r="AG166" s="180">
        <v>-193704.55999999997</v>
      </c>
      <c r="AH166" s="173"/>
      <c r="AI166" s="180">
        <f t="shared" si="98"/>
        <v>-892310.16</v>
      </c>
      <c r="AJ166" s="180">
        <f t="shared" si="99"/>
        <v>-5400724.6800000006</v>
      </c>
    </row>
    <row r="167" spans="1:36" ht="6" customHeight="1">
      <c r="A167" s="197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</row>
    <row r="168" spans="1:36" ht="32" thickBot="1">
      <c r="A168" s="191" t="s">
        <v>76</v>
      </c>
      <c r="B168" s="192"/>
      <c r="C168" s="192">
        <f t="shared" ref="C168:Q168" si="100">+C133-C135</f>
        <v>13021493.727900002</v>
      </c>
      <c r="D168" s="192">
        <f t="shared" si="100"/>
        <v>7041737.3501000013</v>
      </c>
      <c r="E168" s="192">
        <f t="shared" si="100"/>
        <v>9966685.0096000005</v>
      </c>
      <c r="F168" s="192">
        <f t="shared" si="100"/>
        <v>261282.03779999999</v>
      </c>
      <c r="G168" s="192">
        <f t="shared" si="100"/>
        <v>0</v>
      </c>
      <c r="H168" s="192">
        <f t="shared" si="100"/>
        <v>4013407.4450000003</v>
      </c>
      <c r="I168" s="192">
        <f t="shared" si="100"/>
        <v>578011.99679999985</v>
      </c>
      <c r="J168" s="192">
        <f t="shared" si="100"/>
        <v>0</v>
      </c>
      <c r="K168" s="192">
        <f t="shared" si="100"/>
        <v>6197255.200699999</v>
      </c>
      <c r="L168" s="192">
        <f t="shared" si="100"/>
        <v>7991717.4200000009</v>
      </c>
      <c r="M168" s="192">
        <f t="shared" si="100"/>
        <v>286590.74000000005</v>
      </c>
      <c r="N168" s="192">
        <f t="shared" si="100"/>
        <v>3663166.6876999997</v>
      </c>
      <c r="O168" s="192">
        <f t="shared" si="100"/>
        <v>-163493.45299999998</v>
      </c>
      <c r="P168" s="192">
        <f t="shared" si="100"/>
        <v>1608199.9166000001</v>
      </c>
      <c r="Q168" s="192">
        <f t="shared" si="100"/>
        <v>1908821.8049999999</v>
      </c>
      <c r="R168" s="190"/>
      <c r="S168" s="192">
        <f t="shared" ref="S168:AG168" si="101">+S133-S135</f>
        <v>75074167.128600001</v>
      </c>
      <c r="T168" s="192">
        <f t="shared" si="101"/>
        <v>39645008.478399992</v>
      </c>
      <c r="U168" s="192">
        <f t="shared" si="101"/>
        <v>48196492.758200005</v>
      </c>
      <c r="V168" s="192">
        <f t="shared" si="101"/>
        <v>594136.74509999948</v>
      </c>
      <c r="W168" s="192">
        <f t="shared" si="101"/>
        <v>0</v>
      </c>
      <c r="X168" s="192">
        <f t="shared" si="101"/>
        <v>23827330.706299998</v>
      </c>
      <c r="Y168" s="192">
        <f t="shared" si="101"/>
        <v>3501223.5028999993</v>
      </c>
      <c r="Z168" s="192">
        <f t="shared" si="101"/>
        <v>0</v>
      </c>
      <c r="AA168" s="192">
        <f t="shared" si="101"/>
        <v>38811226.082999989</v>
      </c>
      <c r="AB168" s="192">
        <f t="shared" si="101"/>
        <v>46674922.32</v>
      </c>
      <c r="AC168" s="192">
        <f t="shared" si="101"/>
        <v>1818513.6100000003</v>
      </c>
      <c r="AD168" s="192">
        <f t="shared" si="101"/>
        <v>21303882.130599994</v>
      </c>
      <c r="AE168" s="192">
        <f t="shared" si="101"/>
        <v>-304702.09299999999</v>
      </c>
      <c r="AF168" s="192">
        <f t="shared" si="101"/>
        <v>10344013.5955</v>
      </c>
      <c r="AG168" s="192">
        <f t="shared" si="101"/>
        <v>11794686.593099996</v>
      </c>
      <c r="AH168" s="173"/>
      <c r="AI168" s="192">
        <f>+AI133-AI135</f>
        <v>56374875.884200007</v>
      </c>
      <c r="AJ168" s="192">
        <f>+AJ133-AJ135</f>
        <v>321280901.55870003</v>
      </c>
    </row>
    <row r="169" spans="1:36" ht="6" customHeight="1">
      <c r="A169" s="197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  <c r="AI169" s="173"/>
      <c r="AJ169" s="173"/>
    </row>
    <row r="170" spans="1:36">
      <c r="A170" s="194" t="s">
        <v>77</v>
      </c>
      <c r="B170" s="195"/>
      <c r="C170" s="195">
        <f t="shared" ref="C170:Q170" si="102">+SUM(C172:C175)</f>
        <v>1029043.14</v>
      </c>
      <c r="D170" s="195">
        <f t="shared" si="102"/>
        <v>825797.71</v>
      </c>
      <c r="E170" s="195">
        <f t="shared" si="102"/>
        <v>820490.23</v>
      </c>
      <c r="F170" s="195">
        <f t="shared" si="102"/>
        <v>32207.99</v>
      </c>
      <c r="G170" s="195">
        <f t="shared" si="102"/>
        <v>0</v>
      </c>
      <c r="H170" s="195">
        <f t="shared" si="102"/>
        <v>361905.02999999997</v>
      </c>
      <c r="I170" s="195">
        <f t="shared" si="102"/>
        <v>64415.98</v>
      </c>
      <c r="J170" s="195">
        <f t="shared" si="102"/>
        <v>0</v>
      </c>
      <c r="K170" s="195">
        <f>+SUM(K172:K175)</f>
        <v>449857.17</v>
      </c>
      <c r="L170" s="195">
        <f t="shared" si="102"/>
        <v>467835.06</v>
      </c>
      <c r="M170" s="195">
        <f t="shared" si="102"/>
        <v>0</v>
      </c>
      <c r="N170" s="195">
        <f t="shared" si="102"/>
        <v>132264.45000000001</v>
      </c>
      <c r="O170" s="195">
        <f t="shared" si="102"/>
        <v>0</v>
      </c>
      <c r="P170" s="195">
        <f t="shared" si="102"/>
        <v>120779.96</v>
      </c>
      <c r="Q170" s="195">
        <f t="shared" si="102"/>
        <v>96623.97</v>
      </c>
      <c r="R170" s="196"/>
      <c r="S170" s="195">
        <f t="shared" ref="S170:AG170" si="103">+SUM(S172:S175)</f>
        <v>5452935.6099999994</v>
      </c>
      <c r="T170" s="195">
        <f t="shared" si="103"/>
        <v>3778801.74</v>
      </c>
      <c r="U170" s="195">
        <f t="shared" si="103"/>
        <v>4667087.5600000005</v>
      </c>
      <c r="V170" s="195">
        <f t="shared" si="103"/>
        <v>463185.19</v>
      </c>
      <c r="W170" s="195">
        <f t="shared" si="103"/>
        <v>0</v>
      </c>
      <c r="X170" s="195">
        <f t="shared" si="103"/>
        <v>2436907.77</v>
      </c>
      <c r="Y170" s="195">
        <f t="shared" si="103"/>
        <v>449898.22</v>
      </c>
      <c r="Z170" s="195">
        <f t="shared" si="103"/>
        <v>0</v>
      </c>
      <c r="AA170" s="195">
        <f t="shared" si="103"/>
        <v>3754677.77</v>
      </c>
      <c r="AB170" s="195">
        <f t="shared" si="103"/>
        <v>2632655.06</v>
      </c>
      <c r="AC170" s="195">
        <f t="shared" si="103"/>
        <v>0</v>
      </c>
      <c r="AD170" s="195">
        <f t="shared" si="103"/>
        <v>1942675.24</v>
      </c>
      <c r="AE170" s="195">
        <f t="shared" si="103"/>
        <v>0</v>
      </c>
      <c r="AF170" s="195">
        <f t="shared" si="103"/>
        <v>838679.96</v>
      </c>
      <c r="AG170" s="195">
        <f t="shared" si="103"/>
        <v>1040887.2999999999</v>
      </c>
      <c r="AH170" s="173"/>
      <c r="AI170" s="195">
        <f>+SUM(AI172:AI175)</f>
        <v>4401220.6899999995</v>
      </c>
      <c r="AJ170" s="195">
        <f>+SUM(AJ172:AJ175)</f>
        <v>27458391.420000002</v>
      </c>
    </row>
    <row r="171" spans="1:36" ht="6" customHeight="1">
      <c r="A171" s="197"/>
      <c r="B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/>
      <c r="AH171" s="173"/>
      <c r="AI171" s="173"/>
      <c r="AJ171" s="173"/>
    </row>
    <row r="172" spans="1:36">
      <c r="A172" s="200" t="s">
        <v>78</v>
      </c>
      <c r="B172" s="179"/>
      <c r="C172" s="179">
        <v>350388</v>
      </c>
      <c r="D172" s="179">
        <v>352645.51</v>
      </c>
      <c r="E172" s="179">
        <v>344959.06</v>
      </c>
      <c r="F172" s="179">
        <v>0</v>
      </c>
      <c r="G172" s="179">
        <v>0</v>
      </c>
      <c r="H172" s="179">
        <v>61948.32</v>
      </c>
      <c r="I172" s="179">
        <v>0</v>
      </c>
      <c r="J172" s="179">
        <v>0</v>
      </c>
      <c r="K172" s="179">
        <v>0</v>
      </c>
      <c r="L172" s="179">
        <v>0</v>
      </c>
      <c r="M172" s="179">
        <v>0</v>
      </c>
      <c r="N172" s="179">
        <v>97549.92</v>
      </c>
      <c r="O172" s="179">
        <v>0</v>
      </c>
      <c r="P172" s="179">
        <v>0</v>
      </c>
      <c r="Q172" s="179">
        <v>0</v>
      </c>
      <c r="R172" s="181"/>
      <c r="S172" s="179">
        <v>1199810.69</v>
      </c>
      <c r="T172" s="179">
        <v>951614.65</v>
      </c>
      <c r="U172" s="179">
        <v>913243.54</v>
      </c>
      <c r="V172" s="179">
        <v>220849.2</v>
      </c>
      <c r="W172" s="179">
        <v>0</v>
      </c>
      <c r="X172" s="179">
        <v>168626.88</v>
      </c>
      <c r="Y172" s="179">
        <v>0</v>
      </c>
      <c r="Z172" s="179">
        <v>0</v>
      </c>
      <c r="AA172" s="179">
        <v>953908.2</v>
      </c>
      <c r="AB172" s="179">
        <v>0</v>
      </c>
      <c r="AC172" s="179">
        <v>0</v>
      </c>
      <c r="AD172" s="179">
        <v>1598875.46</v>
      </c>
      <c r="AE172" s="179">
        <v>0</v>
      </c>
      <c r="AF172" s="179">
        <v>55200</v>
      </c>
      <c r="AG172" s="179">
        <v>0</v>
      </c>
      <c r="AH172" s="173"/>
      <c r="AI172" s="179">
        <f t="shared" ref="AI172:AI175" si="104">+SUM(C172:Q172)</f>
        <v>1207490.81</v>
      </c>
      <c r="AJ172" s="179">
        <f t="shared" ref="AJ172:AJ175" si="105">+SUM(S172:AG172)</f>
        <v>6062128.6200000001</v>
      </c>
    </row>
    <row r="173" spans="1:36">
      <c r="A173" s="200" t="s">
        <v>79</v>
      </c>
      <c r="B173" s="179"/>
      <c r="C173" s="179">
        <v>163327.29999999999</v>
      </c>
      <c r="D173" s="179">
        <v>102760.32000000001</v>
      </c>
      <c r="E173" s="179">
        <v>24619.32</v>
      </c>
      <c r="F173" s="179">
        <v>0</v>
      </c>
      <c r="G173" s="179">
        <v>0</v>
      </c>
      <c r="H173" s="179">
        <v>26188.799999999999</v>
      </c>
      <c r="I173" s="179">
        <v>0</v>
      </c>
      <c r="J173" s="179">
        <v>0</v>
      </c>
      <c r="K173" s="179">
        <v>55309.3</v>
      </c>
      <c r="L173" s="179">
        <v>73287.179999999993</v>
      </c>
      <c r="M173" s="179">
        <v>0</v>
      </c>
      <c r="N173" s="179">
        <v>0</v>
      </c>
      <c r="O173" s="179">
        <v>0</v>
      </c>
      <c r="P173" s="179">
        <v>0</v>
      </c>
      <c r="Q173" s="179">
        <v>0</v>
      </c>
      <c r="R173" s="181"/>
      <c r="S173" s="179">
        <v>910277.07999999984</v>
      </c>
      <c r="T173" s="179">
        <v>424515.21</v>
      </c>
      <c r="U173" s="179">
        <v>828852.17</v>
      </c>
      <c r="V173" s="179">
        <v>33408</v>
      </c>
      <c r="W173" s="179">
        <v>0</v>
      </c>
      <c r="X173" s="179">
        <v>492392.98000000004</v>
      </c>
      <c r="Y173" s="179">
        <v>32042.240000000002</v>
      </c>
      <c r="Z173" s="179">
        <v>0</v>
      </c>
      <c r="AA173" s="179">
        <v>241401.7</v>
      </c>
      <c r="AB173" s="179">
        <v>73287.179999999993</v>
      </c>
      <c r="AC173" s="179">
        <v>0</v>
      </c>
      <c r="AD173" s="179">
        <v>135512.6</v>
      </c>
      <c r="AE173" s="179">
        <v>0</v>
      </c>
      <c r="AF173" s="179">
        <v>0</v>
      </c>
      <c r="AG173" s="179">
        <v>414103.32999999996</v>
      </c>
      <c r="AH173" s="173"/>
      <c r="AI173" s="179">
        <f t="shared" si="104"/>
        <v>445492.22</v>
      </c>
      <c r="AJ173" s="179">
        <f t="shared" si="105"/>
        <v>3585792.4900000007</v>
      </c>
    </row>
    <row r="174" spans="1:36">
      <c r="A174" s="200" t="s">
        <v>80</v>
      </c>
      <c r="B174" s="179"/>
      <c r="C174" s="179">
        <v>515327.84</v>
      </c>
      <c r="D174" s="179">
        <v>370391.88</v>
      </c>
      <c r="E174" s="179">
        <v>450911.85</v>
      </c>
      <c r="F174" s="179">
        <v>32207.99</v>
      </c>
      <c r="G174" s="179">
        <v>0</v>
      </c>
      <c r="H174" s="179">
        <v>273767.90999999997</v>
      </c>
      <c r="I174" s="179">
        <v>64415.98</v>
      </c>
      <c r="J174" s="179">
        <v>0</v>
      </c>
      <c r="K174" s="179">
        <v>394547.87</v>
      </c>
      <c r="L174" s="179">
        <v>394547.88</v>
      </c>
      <c r="M174" s="179">
        <v>0</v>
      </c>
      <c r="N174" s="179">
        <v>34714.53</v>
      </c>
      <c r="O174" s="179">
        <v>0</v>
      </c>
      <c r="P174" s="179">
        <v>120779.96</v>
      </c>
      <c r="Q174" s="179">
        <v>96623.97</v>
      </c>
      <c r="R174" s="181"/>
      <c r="S174" s="179">
        <v>3342847.84</v>
      </c>
      <c r="T174" s="179">
        <v>2402671.88</v>
      </c>
      <c r="U174" s="179">
        <v>2924991.85</v>
      </c>
      <c r="V174" s="179">
        <v>208927.99</v>
      </c>
      <c r="W174" s="179">
        <v>0</v>
      </c>
      <c r="X174" s="179">
        <v>1775887.91</v>
      </c>
      <c r="Y174" s="179">
        <v>417855.98</v>
      </c>
      <c r="Z174" s="179">
        <v>0</v>
      </c>
      <c r="AA174" s="179">
        <v>2559367.87</v>
      </c>
      <c r="AB174" s="179">
        <v>2559367.88</v>
      </c>
      <c r="AC174" s="179">
        <v>0</v>
      </c>
      <c r="AD174" s="179">
        <v>208287.18</v>
      </c>
      <c r="AE174" s="179">
        <v>0</v>
      </c>
      <c r="AF174" s="179">
        <v>783479.96</v>
      </c>
      <c r="AG174" s="179">
        <v>626783.97</v>
      </c>
      <c r="AH174" s="173"/>
      <c r="AI174" s="179">
        <f t="shared" si="104"/>
        <v>2748237.6599999997</v>
      </c>
      <c r="AJ174" s="179">
        <f t="shared" si="105"/>
        <v>17810470.309999999</v>
      </c>
    </row>
    <row r="175" spans="1:36">
      <c r="A175" s="200" t="s">
        <v>81</v>
      </c>
      <c r="B175" s="179"/>
      <c r="C175" s="179">
        <v>0</v>
      </c>
      <c r="D175" s="179">
        <v>0</v>
      </c>
      <c r="E175" s="179">
        <v>0</v>
      </c>
      <c r="F175" s="179">
        <v>0</v>
      </c>
      <c r="G175" s="179">
        <v>0</v>
      </c>
      <c r="H175" s="179">
        <v>0</v>
      </c>
      <c r="I175" s="179">
        <v>0</v>
      </c>
      <c r="J175" s="179">
        <v>0</v>
      </c>
      <c r="K175" s="179">
        <v>0</v>
      </c>
      <c r="L175" s="179">
        <v>0</v>
      </c>
      <c r="M175" s="179">
        <v>0</v>
      </c>
      <c r="N175" s="179">
        <v>0</v>
      </c>
      <c r="O175" s="179">
        <v>0</v>
      </c>
      <c r="P175" s="179">
        <v>0</v>
      </c>
      <c r="Q175" s="179">
        <v>0</v>
      </c>
      <c r="R175" s="181"/>
      <c r="S175" s="179">
        <v>0</v>
      </c>
      <c r="T175" s="179">
        <v>0</v>
      </c>
      <c r="U175" s="179">
        <v>0</v>
      </c>
      <c r="V175" s="179">
        <v>0</v>
      </c>
      <c r="W175" s="179">
        <v>0</v>
      </c>
      <c r="X175" s="179">
        <v>0</v>
      </c>
      <c r="Y175" s="179">
        <v>0</v>
      </c>
      <c r="Z175" s="179">
        <v>0</v>
      </c>
      <c r="AA175" s="179">
        <v>0</v>
      </c>
      <c r="AB175" s="179">
        <v>0</v>
      </c>
      <c r="AC175" s="179">
        <v>0</v>
      </c>
      <c r="AD175" s="179">
        <v>0</v>
      </c>
      <c r="AE175" s="179">
        <v>0</v>
      </c>
      <c r="AF175" s="179">
        <v>0</v>
      </c>
      <c r="AG175" s="179">
        <v>0</v>
      </c>
      <c r="AH175" s="173"/>
      <c r="AI175" s="179">
        <f t="shared" si="104"/>
        <v>0</v>
      </c>
      <c r="AJ175" s="179">
        <f t="shared" si="105"/>
        <v>0</v>
      </c>
    </row>
    <row r="176" spans="1:36" ht="6" customHeight="1">
      <c r="A176" s="197"/>
      <c r="B176" s="173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  <c r="AI176" s="173"/>
      <c r="AJ176" s="173"/>
    </row>
    <row r="177" spans="1:36" ht="32" thickBot="1">
      <c r="A177" s="191" t="s">
        <v>82</v>
      </c>
      <c r="B177" s="192"/>
      <c r="C177" s="192">
        <f t="shared" ref="C177:Q177" si="106">+C168-C170</f>
        <v>11992450.587900002</v>
      </c>
      <c r="D177" s="192">
        <f t="shared" si="106"/>
        <v>6215939.6401000014</v>
      </c>
      <c r="E177" s="192">
        <f t="shared" si="106"/>
        <v>9146194.7796</v>
      </c>
      <c r="F177" s="192">
        <f t="shared" si="106"/>
        <v>229074.0478</v>
      </c>
      <c r="G177" s="192">
        <f t="shared" si="106"/>
        <v>0</v>
      </c>
      <c r="H177" s="192">
        <f t="shared" si="106"/>
        <v>3651502.4150000005</v>
      </c>
      <c r="I177" s="192">
        <f t="shared" si="106"/>
        <v>513596.01679999987</v>
      </c>
      <c r="J177" s="192">
        <f t="shared" si="106"/>
        <v>0</v>
      </c>
      <c r="K177" s="192">
        <f t="shared" si="106"/>
        <v>5747398.0306999991</v>
      </c>
      <c r="L177" s="192">
        <f t="shared" si="106"/>
        <v>7523882.3600000013</v>
      </c>
      <c r="M177" s="192">
        <f t="shared" si="106"/>
        <v>286590.74000000005</v>
      </c>
      <c r="N177" s="192">
        <f t="shared" si="106"/>
        <v>3530902.2376999995</v>
      </c>
      <c r="O177" s="192">
        <f t="shared" si="106"/>
        <v>-163493.45299999998</v>
      </c>
      <c r="P177" s="192">
        <f t="shared" si="106"/>
        <v>1487419.9566000002</v>
      </c>
      <c r="Q177" s="192">
        <f t="shared" si="106"/>
        <v>1812197.835</v>
      </c>
      <c r="R177" s="190"/>
      <c r="S177" s="192">
        <f t="shared" ref="S177:AG177" si="107">+S168-S170</f>
        <v>69621231.518600002</v>
      </c>
      <c r="T177" s="192">
        <f t="shared" si="107"/>
        <v>35866206.73839999</v>
      </c>
      <c r="U177" s="192">
        <f t="shared" si="107"/>
        <v>43529405.198200002</v>
      </c>
      <c r="V177" s="192">
        <f t="shared" si="107"/>
        <v>130951.55509999947</v>
      </c>
      <c r="W177" s="192">
        <f t="shared" si="107"/>
        <v>0</v>
      </c>
      <c r="X177" s="192">
        <f t="shared" si="107"/>
        <v>21390422.936299998</v>
      </c>
      <c r="Y177" s="192">
        <f t="shared" si="107"/>
        <v>3051325.2828999991</v>
      </c>
      <c r="Z177" s="192">
        <f t="shared" si="107"/>
        <v>0</v>
      </c>
      <c r="AA177" s="192">
        <f t="shared" si="107"/>
        <v>35056548.312999986</v>
      </c>
      <c r="AB177" s="192">
        <f t="shared" si="107"/>
        <v>44042267.259999998</v>
      </c>
      <c r="AC177" s="192">
        <f t="shared" si="107"/>
        <v>1818513.6100000003</v>
      </c>
      <c r="AD177" s="192">
        <f t="shared" si="107"/>
        <v>19361206.890599996</v>
      </c>
      <c r="AE177" s="192">
        <f t="shared" si="107"/>
        <v>-304702.09299999999</v>
      </c>
      <c r="AF177" s="192">
        <f t="shared" si="107"/>
        <v>9505333.6354999989</v>
      </c>
      <c r="AG177" s="192">
        <f t="shared" si="107"/>
        <v>10753799.293099996</v>
      </c>
      <c r="AH177" s="173"/>
      <c r="AI177" s="192">
        <f>+AI168-AI170</f>
        <v>51973655.194200009</v>
      </c>
      <c r="AJ177" s="192">
        <f>+AJ168-AJ170</f>
        <v>293822510.13870001</v>
      </c>
    </row>
  </sheetData>
  <mergeCells count="35">
    <mergeCell ref="B5:B6"/>
    <mergeCell ref="C5:C6"/>
    <mergeCell ref="D5:D6"/>
    <mergeCell ref="E5:E6"/>
    <mergeCell ref="F5:F6"/>
    <mergeCell ref="S2:AG2"/>
    <mergeCell ref="C2:Q2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Z5:Z6"/>
    <mergeCell ref="AG5:AG6"/>
    <mergeCell ref="R5:R6"/>
    <mergeCell ref="AH5:AH6"/>
    <mergeCell ref="AA5:AA6"/>
    <mergeCell ref="AD5:AD6"/>
    <mergeCell ref="AE5:AE6"/>
    <mergeCell ref="AF5:AF6"/>
    <mergeCell ref="AB5:AB6"/>
    <mergeCell ref="AC5:AC6"/>
    <mergeCell ref="S5:S6"/>
    <mergeCell ref="W5:W6"/>
    <mergeCell ref="X5:X6"/>
    <mergeCell ref="Y5:Y6"/>
    <mergeCell ref="T5:T6"/>
    <mergeCell ref="U5:U6"/>
    <mergeCell ref="V5:V6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C652-DEED-A641-B218-7CB1D2FCB892}">
  <sheetPr>
    <tabColor rgb="FF8EC6D2"/>
  </sheetPr>
  <dimension ref="A1:AL106"/>
  <sheetViews>
    <sheetView showGridLines="0" topLeftCell="A77" zoomScale="90" zoomScaleNormal="90" workbookViewId="0">
      <selection activeCell="H97" activeCellId="1" sqref="B97:B104 H97:J104"/>
    </sheetView>
  </sheetViews>
  <sheetFormatPr baseColWidth="10" defaultColWidth="9.42578125" defaultRowHeight="18"/>
  <cols>
    <col min="1" max="1" width="2.7109375" style="324" customWidth="1"/>
    <col min="2" max="2" width="8.7109375" style="324" customWidth="1"/>
    <col min="3" max="3" width="1.7109375" style="324" customWidth="1"/>
    <col min="4" max="4" width="15.28515625" style="324" customWidth="1"/>
    <col min="5" max="5" width="9.28515625" style="324" customWidth="1"/>
    <col min="6" max="6" width="15.28515625" style="324" customWidth="1"/>
    <col min="7" max="7" width="2.7109375" style="324" customWidth="1"/>
    <col min="8" max="8" width="15.28515625" style="324" customWidth="1"/>
    <col min="9" max="9" width="9.28515625" style="324" customWidth="1"/>
    <col min="10" max="10" width="15.28515625" style="324" customWidth="1"/>
    <col min="11" max="11" width="2.7109375" style="324" customWidth="1"/>
    <col min="12" max="12" width="15.28515625" style="324" customWidth="1"/>
    <col min="13" max="13" width="9.28515625" style="324" customWidth="1"/>
    <col min="14" max="14" width="15.28515625" style="324" customWidth="1"/>
    <col min="15" max="15" width="2.7109375" style="324" customWidth="1"/>
    <col min="16" max="17" width="11" style="324" customWidth="1"/>
    <col min="18" max="18" width="2.42578125" style="324" customWidth="1"/>
    <col min="19" max="19" width="9.42578125" style="324"/>
    <col min="20" max="21" width="12.7109375" style="324" customWidth="1"/>
    <col min="22" max="22" width="9.42578125" style="324"/>
    <col min="23" max="23" width="12.7109375" style="324" customWidth="1"/>
    <col min="24" max="30" width="9.42578125" style="324"/>
    <col min="31" max="31" width="15.42578125" style="324" customWidth="1"/>
    <col min="32" max="32" width="9.42578125" style="324"/>
    <col min="33" max="33" width="15.42578125" style="324" customWidth="1"/>
    <col min="34" max="16384" width="9.42578125" style="324"/>
  </cols>
  <sheetData>
    <row r="1" spans="2:18">
      <c r="B1" s="323" t="s">
        <v>141</v>
      </c>
      <c r="Q1" s="325" t="s">
        <v>142</v>
      </c>
      <c r="R1" s="325"/>
    </row>
    <row r="2" spans="2:18">
      <c r="B2" s="323" t="s">
        <v>154</v>
      </c>
    </row>
    <row r="4" spans="2:18">
      <c r="B4" s="391" t="s">
        <v>143</v>
      </c>
      <c r="D4" s="393" t="s">
        <v>46</v>
      </c>
      <c r="E4" s="393"/>
      <c r="F4" s="393"/>
      <c r="H4" s="393" t="s">
        <v>144</v>
      </c>
      <c r="I4" s="393"/>
      <c r="J4" s="393"/>
      <c r="L4" s="393" t="s">
        <v>145</v>
      </c>
      <c r="M4" s="393"/>
      <c r="N4" s="393"/>
      <c r="P4" s="393" t="s">
        <v>145</v>
      </c>
      <c r="Q4" s="393"/>
      <c r="R4" s="326"/>
    </row>
    <row r="5" spans="2:18" ht="19" thickBot="1">
      <c r="B5" s="392"/>
      <c r="D5" s="327">
        <v>46174</v>
      </c>
      <c r="E5" s="328" t="s">
        <v>146</v>
      </c>
      <c r="F5" s="327">
        <v>45809</v>
      </c>
      <c r="H5" s="327">
        <v>46174</v>
      </c>
      <c r="I5" s="328" t="s">
        <v>146</v>
      </c>
      <c r="J5" s="327">
        <v>45809</v>
      </c>
      <c r="L5" s="327">
        <v>46174</v>
      </c>
      <c r="M5" s="328" t="s">
        <v>146</v>
      </c>
      <c r="N5" s="327">
        <v>45809</v>
      </c>
      <c r="P5" s="327">
        <v>46174</v>
      </c>
      <c r="Q5" s="327">
        <v>45809</v>
      </c>
      <c r="R5" s="326"/>
    </row>
    <row r="6" spans="2:18" ht="9" customHeight="1">
      <c r="B6" s="323"/>
      <c r="D6" s="326"/>
      <c r="E6" s="326"/>
      <c r="F6" s="326"/>
    </row>
    <row r="7" spans="2:18">
      <c r="B7" s="329" t="s">
        <v>3</v>
      </c>
      <c r="D7" s="330">
        <f>P2K!C106</f>
        <v>16254511.650000002</v>
      </c>
      <c r="E7" s="331">
        <f>(D7-F7)/F7</f>
        <v>5.138039426327088E-2</v>
      </c>
      <c r="F7" s="330">
        <f>P2K!K106</f>
        <v>15460162.410000002</v>
      </c>
      <c r="G7" s="332"/>
      <c r="H7" s="330">
        <f>P2K!C135</f>
        <v>2420105.8210999998</v>
      </c>
      <c r="I7" s="333">
        <f>(H7-J7)/J7</f>
        <v>-7.611883129616066E-3</v>
      </c>
      <c r="J7" s="330">
        <f>P2K!K135</f>
        <v>2438668.6820999999</v>
      </c>
      <c r="L7" s="330">
        <f t="shared" ref="L7:L12" si="0">D7-H7</f>
        <v>13834405.828900002</v>
      </c>
      <c r="M7" s="331">
        <f>L7/N7-1</f>
        <v>6.2428483090096298E-2</v>
      </c>
      <c r="N7" s="330">
        <f t="shared" ref="N7:N12" si="1">F7-J7</f>
        <v>13021493.727900002</v>
      </c>
      <c r="P7" s="331">
        <f t="shared" ref="P7:P16" si="2">L7/D7</f>
        <v>0.85111174834342074</v>
      </c>
      <c r="Q7" s="331">
        <f t="shared" ref="Q7:Q16" si="3">N7/F7</f>
        <v>0.84226112136295472</v>
      </c>
      <c r="R7" s="334"/>
    </row>
    <row r="8" spans="2:18">
      <c r="B8" s="323" t="s">
        <v>4</v>
      </c>
      <c r="D8" s="332">
        <f>PSP!C106</f>
        <v>9448412.3900000006</v>
      </c>
      <c r="E8" s="334">
        <f t="shared" ref="E8:E16" si="4">(D8-F8)/F8</f>
        <v>2.3440619945103838E-2</v>
      </c>
      <c r="F8" s="332">
        <f>PSP!K106</f>
        <v>9232008.3900000006</v>
      </c>
      <c r="G8" s="332"/>
      <c r="H8" s="332">
        <f>PSP!C135</f>
        <v>2415620.7938999999</v>
      </c>
      <c r="I8" s="335">
        <f t="shared" ref="I8:I16" si="5">(H8-J8)/J8</f>
        <v>0.10288669753415033</v>
      </c>
      <c r="J8" s="332">
        <f>PSP!K135</f>
        <v>2190271.0398999997</v>
      </c>
      <c r="L8" s="332">
        <f t="shared" si="0"/>
        <v>7032791.5961000007</v>
      </c>
      <c r="M8" s="334">
        <f t="shared" ref="M8:M16" si="6">L8/N8-1</f>
        <v>-1.2703901828819975E-3</v>
      </c>
      <c r="N8" s="332">
        <f t="shared" si="1"/>
        <v>7041737.3501000013</v>
      </c>
      <c r="P8" s="334">
        <f t="shared" si="2"/>
        <v>0.74433580011212874</v>
      </c>
      <c r="Q8" s="334">
        <f t="shared" si="3"/>
        <v>0.76275248598425516</v>
      </c>
      <c r="R8" s="334"/>
    </row>
    <row r="9" spans="2:18">
      <c r="B9" s="323" t="s">
        <v>5</v>
      </c>
      <c r="D9" s="332">
        <f>PRG!C106</f>
        <v>10766403.770000001</v>
      </c>
      <c r="E9" s="334">
        <f t="shared" si="4"/>
        <v>-6.3606945159034103E-2</v>
      </c>
      <c r="F9" s="332">
        <f>PRG!K106</f>
        <v>11497739.880000001</v>
      </c>
      <c r="G9" s="332"/>
      <c r="H9" s="332">
        <f>PRG!C135</f>
        <v>1743304.4038000002</v>
      </c>
      <c r="I9" s="336">
        <f t="shared" si="5"/>
        <v>0.13862960596869264</v>
      </c>
      <c r="J9" s="332">
        <f>PRG!K135</f>
        <v>1531054.8704000004</v>
      </c>
      <c r="L9" s="332">
        <f t="shared" si="0"/>
        <v>9023099.3662000019</v>
      </c>
      <c r="M9" s="334">
        <f t="shared" si="6"/>
        <v>-9.4673970582107136E-2</v>
      </c>
      <c r="N9" s="332">
        <f t="shared" si="1"/>
        <v>9966685.0096000005</v>
      </c>
      <c r="P9" s="334">
        <f t="shared" si="2"/>
        <v>0.83807922858534967</v>
      </c>
      <c r="Q9" s="334">
        <f t="shared" si="3"/>
        <v>0.86683862338343309</v>
      </c>
      <c r="R9" s="334"/>
    </row>
    <row r="10" spans="2:18">
      <c r="B10" s="323" t="s">
        <v>6</v>
      </c>
      <c r="D10" s="332">
        <f>PC!C106</f>
        <v>857264.24999999988</v>
      </c>
      <c r="E10" s="334">
        <f t="shared" si="4"/>
        <v>0.38121937965276692</v>
      </c>
      <c r="F10" s="332">
        <f>PC!K106</f>
        <v>620657.55999999994</v>
      </c>
      <c r="G10" s="332"/>
      <c r="H10" s="332">
        <f>PC!C135</f>
        <v>478836.48550000007</v>
      </c>
      <c r="I10" s="336">
        <f t="shared" si="5"/>
        <v>0.33241263224799605</v>
      </c>
      <c r="J10" s="332">
        <f>PC!K135</f>
        <v>359375.52219999995</v>
      </c>
      <c r="L10" s="332">
        <f t="shared" si="0"/>
        <v>378427.76449999982</v>
      </c>
      <c r="M10" s="334">
        <f t="shared" si="6"/>
        <v>0.44834971315429573</v>
      </c>
      <c r="N10" s="332">
        <f t="shared" si="1"/>
        <v>261282.03779999999</v>
      </c>
      <c r="P10" s="334">
        <f t="shared" si="2"/>
        <v>0.44143654013333677</v>
      </c>
      <c r="Q10" s="334">
        <f t="shared" si="3"/>
        <v>0.420976162442942</v>
      </c>
      <c r="R10" s="334"/>
    </row>
    <row r="11" spans="2:18">
      <c r="B11" s="323" t="s">
        <v>8</v>
      </c>
      <c r="D11" s="332">
        <f>PSI!C106</f>
        <v>5253152.04</v>
      </c>
      <c r="E11" s="334">
        <f t="shared" si="4"/>
        <v>1.679660469212324E-2</v>
      </c>
      <c r="F11" s="332">
        <f>PSI!K106</f>
        <v>5166374.49</v>
      </c>
      <c r="G11" s="332"/>
      <c r="H11" s="332">
        <f>PSI!C135</f>
        <v>1330483.2796000002</v>
      </c>
      <c r="I11" s="336">
        <f t="shared" si="5"/>
        <v>0.15396470815867946</v>
      </c>
      <c r="J11" s="332">
        <f>PSI!K135</f>
        <v>1152967.0450000002</v>
      </c>
      <c r="L11" s="332">
        <f t="shared" si="0"/>
        <v>3922668.7604</v>
      </c>
      <c r="M11" s="334">
        <f t="shared" si="6"/>
        <v>-2.260888929008309E-2</v>
      </c>
      <c r="N11" s="332">
        <f t="shared" si="1"/>
        <v>4013407.4450000003</v>
      </c>
      <c r="P11" s="334">
        <f t="shared" si="2"/>
        <v>0.74672667581880992</v>
      </c>
      <c r="Q11" s="334">
        <f t="shared" si="3"/>
        <v>0.77683246786858462</v>
      </c>
      <c r="R11" s="334"/>
    </row>
    <row r="12" spans="2:18">
      <c r="B12" s="323" t="s">
        <v>9</v>
      </c>
      <c r="D12" s="332">
        <f>PPA!C106</f>
        <v>993670.91999999993</v>
      </c>
      <c r="E12" s="334">
        <f t="shared" si="4"/>
        <v>-4.1705517449609514E-2</v>
      </c>
      <c r="F12" s="332">
        <f>PPA!K106</f>
        <v>1036916.0399999999</v>
      </c>
      <c r="G12" s="332"/>
      <c r="H12" s="332">
        <f>PPA!C135</f>
        <v>500763.79569999996</v>
      </c>
      <c r="I12" s="336">
        <f t="shared" si="5"/>
        <v>9.121678730068758E-2</v>
      </c>
      <c r="J12" s="332">
        <f>PPA!K135</f>
        <v>458904.04320000001</v>
      </c>
      <c r="L12" s="332">
        <f t="shared" si="0"/>
        <v>492907.12429999997</v>
      </c>
      <c r="M12" s="334">
        <f t="shared" si="6"/>
        <v>-0.1472372078281402</v>
      </c>
      <c r="N12" s="332">
        <f t="shared" si="1"/>
        <v>578011.99679999985</v>
      </c>
      <c r="P12" s="334">
        <f t="shared" si="2"/>
        <v>0.4960466431884713</v>
      </c>
      <c r="Q12" s="334">
        <f t="shared" si="3"/>
        <v>0.55743375018096919</v>
      </c>
      <c r="R12" s="334"/>
    </row>
    <row r="13" spans="2:18">
      <c r="B13" s="323" t="s">
        <v>11</v>
      </c>
      <c r="D13" s="332">
        <f>'CBA + TORR  (RENTA)'!C106</f>
        <v>22935847.789999999</v>
      </c>
      <c r="E13" s="334">
        <f t="shared" si="4"/>
        <v>0.10572549633089642</v>
      </c>
      <c r="F13" s="332">
        <f>'CBA + TORR  (RENTA)'!K106</f>
        <v>20742804.490000002</v>
      </c>
      <c r="G13" s="332"/>
      <c r="H13" s="332">
        <f>'CBA + TORR  (RENTA)'!C135</f>
        <v>6663679.5770000005</v>
      </c>
      <c r="I13" s="335">
        <f t="shared" si="5"/>
        <v>1.6760837002023157E-2</v>
      </c>
      <c r="J13" s="332">
        <f>'CBA + TORR  (RENTA)'!K135</f>
        <v>6553831.8692999985</v>
      </c>
      <c r="L13" s="332">
        <f>D13-H13-'CBA + TORR  (RENTA)'!C176</f>
        <v>13296333.642999999</v>
      </c>
      <c r="M13" s="334">
        <f t="shared" si="6"/>
        <v>0.17468195656192886</v>
      </c>
      <c r="N13" s="332">
        <f>F13-J13-'CBA + TORR  (RENTA)'!K176</f>
        <v>11319092.430700004</v>
      </c>
      <c r="O13" s="324" t="s">
        <v>147</v>
      </c>
      <c r="P13" s="334">
        <f t="shared" si="2"/>
        <v>0.57971842875575696</v>
      </c>
      <c r="Q13" s="334">
        <f t="shared" si="3"/>
        <v>0.54568765935950847</v>
      </c>
      <c r="R13" s="334"/>
    </row>
    <row r="14" spans="2:18">
      <c r="B14" s="323" t="s">
        <v>14</v>
      </c>
      <c r="D14" s="332">
        <f>PV!C106</f>
        <v>11889380.450000001</v>
      </c>
      <c r="E14" s="334">
        <f t="shared" si="4"/>
        <v>1.0861638369657844</v>
      </c>
      <c r="F14" s="332">
        <f>PV!K106</f>
        <v>5699159.5</v>
      </c>
      <c r="G14" s="332"/>
      <c r="H14" s="332">
        <f>PV!C135</f>
        <v>1985488.0799</v>
      </c>
      <c r="I14" s="335">
        <f t="shared" si="5"/>
        <v>-2.4805948279820616E-2</v>
      </c>
      <c r="J14" s="332">
        <f>PV!K135</f>
        <v>2035992.8123000003</v>
      </c>
      <c r="L14" s="332">
        <f>D14-H14</f>
        <v>9903892.3701000009</v>
      </c>
      <c r="M14" s="334">
        <f t="shared" si="6"/>
        <v>1.7036422894308365</v>
      </c>
      <c r="N14" s="332">
        <f>F14-J14</f>
        <v>3663166.6876999997</v>
      </c>
      <c r="P14" s="334">
        <f t="shared" si="2"/>
        <v>0.83300323442000712</v>
      </c>
      <c r="Q14" s="334">
        <f t="shared" si="3"/>
        <v>0.64275560066357151</v>
      </c>
      <c r="R14" s="334"/>
    </row>
    <row r="15" spans="2:18">
      <c r="B15" s="323" t="s">
        <v>16</v>
      </c>
      <c r="D15" s="332">
        <f>PLP!C106</f>
        <v>2514445.86</v>
      </c>
      <c r="E15" s="334">
        <f t="shared" si="4"/>
        <v>9.7234565498062087E-2</v>
      </c>
      <c r="F15" s="332">
        <f>PLP!K106</f>
        <v>2291621.08</v>
      </c>
      <c r="G15" s="332"/>
      <c r="H15" s="332">
        <f>PLP!C135</f>
        <v>663585.59980000008</v>
      </c>
      <c r="I15" s="336">
        <f t="shared" si="5"/>
        <v>-2.9023923551501758E-2</v>
      </c>
      <c r="J15" s="332">
        <f>PLP!K135</f>
        <v>683421.16340000008</v>
      </c>
      <c r="L15" s="332">
        <f>D15-H15</f>
        <v>1850860.2601999999</v>
      </c>
      <c r="M15" s="334">
        <f t="shared" si="6"/>
        <v>0.15088941436648229</v>
      </c>
      <c r="N15" s="332">
        <f>F15-J15</f>
        <v>1608199.9166000001</v>
      </c>
      <c r="P15" s="334">
        <f t="shared" si="2"/>
        <v>0.73609071869218934</v>
      </c>
      <c r="Q15" s="334">
        <f t="shared" si="3"/>
        <v>0.70177392354935053</v>
      </c>
      <c r="R15" s="334"/>
    </row>
    <row r="16" spans="2:18" ht="19" thickBot="1">
      <c r="B16" s="337" t="s">
        <v>17</v>
      </c>
      <c r="D16" s="338">
        <f>PE!C106</f>
        <v>2222465.69</v>
      </c>
      <c r="E16" s="339">
        <f t="shared" si="4"/>
        <v>7.9526492137065793E-3</v>
      </c>
      <c r="F16" s="338">
        <f>PE!K106</f>
        <v>2204930.65</v>
      </c>
      <c r="G16" s="332"/>
      <c r="H16" s="338">
        <f>PE!C135</f>
        <v>250419.42309999996</v>
      </c>
      <c r="I16" s="340">
        <f t="shared" si="5"/>
        <v>-0.1542994161488152</v>
      </c>
      <c r="J16" s="338">
        <f>PE!K135</f>
        <v>296108.84499999997</v>
      </c>
      <c r="L16" s="338">
        <f>D16-H16</f>
        <v>1972046.2668999999</v>
      </c>
      <c r="M16" s="339">
        <f t="shared" si="6"/>
        <v>3.3122244168831694E-2</v>
      </c>
      <c r="N16" s="338">
        <f>F16-J16</f>
        <v>1908821.8049999999</v>
      </c>
      <c r="P16" s="339">
        <f t="shared" si="2"/>
        <v>0.88732360448723058</v>
      </c>
      <c r="Q16" s="339">
        <f t="shared" si="3"/>
        <v>0.86570605066422379</v>
      </c>
      <c r="R16" s="334"/>
    </row>
    <row r="17" spans="1:38" ht="9" customHeight="1"/>
    <row r="18" spans="1:38" s="266" customFormat="1" ht="19" thickBot="1">
      <c r="B18" s="341" t="s">
        <v>148</v>
      </c>
      <c r="D18" s="342">
        <f>SUM(D7:D16)</f>
        <v>83135554.810000002</v>
      </c>
      <c r="E18" s="343">
        <f>D18/F18-1</f>
        <v>0.12417695014298347</v>
      </c>
      <c r="F18" s="342">
        <f t="shared" ref="F18" si="7">SUM(F7:F16)</f>
        <v>73952374.490000024</v>
      </c>
      <c r="H18" s="342">
        <f>SUM(H7:H16)</f>
        <v>18452287.259400003</v>
      </c>
      <c r="I18" s="343">
        <f>H18/J18-1</f>
        <v>4.2467009085596086E-2</v>
      </c>
      <c r="J18" s="342">
        <f>SUM(J7:J16)</f>
        <v>17700595.8928</v>
      </c>
      <c r="L18" s="342">
        <f>SUM(L7:L16)</f>
        <v>61707432.980600007</v>
      </c>
      <c r="M18" s="343">
        <f>L18/N18-1</f>
        <v>0.15596175523568645</v>
      </c>
      <c r="N18" s="342">
        <f>SUM(N7:N16)</f>
        <v>53381898.407200001</v>
      </c>
      <c r="P18" s="343">
        <f>L18/D18</f>
        <v>0.74225081099930901</v>
      </c>
      <c r="Q18" s="343">
        <f>N18/F18</f>
        <v>0.72184157405815819</v>
      </c>
      <c r="R18" s="344"/>
    </row>
    <row r="19" spans="1:38" s="267" customFormat="1">
      <c r="A19" s="345" t="s">
        <v>147</v>
      </c>
      <c r="B19" s="346" t="s">
        <v>149</v>
      </c>
      <c r="D19" s="347">
        <f>D18/D18</f>
        <v>1</v>
      </c>
      <c r="E19" s="348"/>
      <c r="F19" s="347">
        <f>F18/F18</f>
        <v>1</v>
      </c>
      <c r="G19" s="349"/>
      <c r="H19" s="347">
        <f>H18/D18</f>
        <v>0.2219542204484147</v>
      </c>
      <c r="I19" s="347"/>
      <c r="J19" s="347">
        <f>J18/F18</f>
        <v>0.23935128540319564</v>
      </c>
      <c r="K19" s="349"/>
      <c r="L19" s="347"/>
      <c r="M19" s="347"/>
      <c r="N19" s="347"/>
      <c r="P19" s="350"/>
      <c r="Q19" s="351"/>
      <c r="R19" s="351"/>
    </row>
    <row r="20" spans="1:38" ht="9" customHeight="1">
      <c r="B20" s="352"/>
      <c r="C20" s="353"/>
      <c r="D20" s="353"/>
      <c r="H20" s="332"/>
      <c r="I20" s="354"/>
    </row>
    <row r="21" spans="1:38" s="353" customFormat="1" ht="19" thickBot="1">
      <c r="B21" s="355" t="s">
        <v>150</v>
      </c>
      <c r="C21" s="324"/>
      <c r="D21" s="356">
        <f>SUM(D7:D14)</f>
        <v>78398643.260000005</v>
      </c>
      <c r="E21" s="357">
        <f>D21/F21-1</f>
        <v>0.12875551889870063</v>
      </c>
      <c r="F21" s="356">
        <f>SUM(F7:F14)</f>
        <v>69455822.76000002</v>
      </c>
      <c r="G21" s="324"/>
      <c r="H21" s="356">
        <f>SUM(H7:H14)</f>
        <v>17538282.236500002</v>
      </c>
      <c r="I21" s="357">
        <f>H21/J21-1</f>
        <v>4.8873460445032268E-2</v>
      </c>
      <c r="J21" s="356">
        <f>SUM(J7:J14)</f>
        <v>16721065.884399999</v>
      </c>
      <c r="K21" s="324"/>
      <c r="L21" s="356">
        <f>D21-H21</f>
        <v>60860361.023500003</v>
      </c>
      <c r="M21" s="357">
        <f>L21/N21-1</f>
        <v>0.15408441470713652</v>
      </c>
      <c r="N21" s="356">
        <f>F21-J21</f>
        <v>52734756.875600025</v>
      </c>
      <c r="P21" s="357">
        <f>L21/D21</f>
        <v>0.7762935491327787</v>
      </c>
      <c r="Q21" s="357">
        <f>N21/F21</f>
        <v>0.7592560966100923</v>
      </c>
    </row>
    <row r="22" spans="1:38">
      <c r="H22" s="347">
        <f>H21/D21</f>
        <v>0.22370645086722132</v>
      </c>
      <c r="I22" s="347"/>
      <c r="J22" s="347">
        <f>J21/F21</f>
        <v>0.24074390338990773</v>
      </c>
    </row>
    <row r="23" spans="1:38">
      <c r="B23" s="323"/>
      <c r="D23" s="332"/>
      <c r="E23" s="334"/>
      <c r="F23" s="332"/>
      <c r="G23" s="332"/>
      <c r="H23" s="332"/>
      <c r="I23" s="334"/>
      <c r="J23" s="332"/>
      <c r="L23" s="332"/>
      <c r="M23" s="334"/>
      <c r="N23" s="332"/>
      <c r="P23" s="334"/>
      <c r="Q23" s="334"/>
      <c r="R23" s="334"/>
    </row>
    <row r="24" spans="1:38">
      <c r="B24" s="323" t="s">
        <v>151</v>
      </c>
    </row>
    <row r="26" spans="1:38">
      <c r="B26" s="388" t="s">
        <v>143</v>
      </c>
      <c r="D26" s="390" t="s">
        <v>46</v>
      </c>
      <c r="E26" s="390"/>
      <c r="F26" s="390"/>
      <c r="H26" s="390" t="s">
        <v>144</v>
      </c>
      <c r="I26" s="390"/>
      <c r="J26" s="390"/>
      <c r="L26" s="390" t="s">
        <v>145</v>
      </c>
      <c r="M26" s="390"/>
      <c r="N26" s="390"/>
      <c r="P26" s="390" t="s">
        <v>145</v>
      </c>
      <c r="Q26" s="390"/>
      <c r="R26" s="326"/>
    </row>
    <row r="27" spans="1:38" ht="19" thickBot="1">
      <c r="B27" s="389"/>
      <c r="D27" s="358">
        <v>46174</v>
      </c>
      <c r="E27" s="359" t="s">
        <v>146</v>
      </c>
      <c r="F27" s="358">
        <v>45809</v>
      </c>
      <c r="H27" s="358">
        <v>46174</v>
      </c>
      <c r="I27" s="359" t="s">
        <v>146</v>
      </c>
      <c r="J27" s="358">
        <v>45809</v>
      </c>
      <c r="L27" s="358">
        <v>46174</v>
      </c>
      <c r="M27" s="359" t="s">
        <v>146</v>
      </c>
      <c r="N27" s="358">
        <v>45809</v>
      </c>
      <c r="P27" s="358">
        <v>46174</v>
      </c>
      <c r="Q27" s="358">
        <v>45809</v>
      </c>
      <c r="R27" s="326"/>
    </row>
    <row r="28" spans="1:38">
      <c r="B28" s="323"/>
      <c r="D28" s="326"/>
      <c r="E28" s="326"/>
      <c r="F28" s="326"/>
    </row>
    <row r="29" spans="1:38">
      <c r="B29" s="329" t="s">
        <v>3</v>
      </c>
      <c r="D29" s="330">
        <f>P2K!P106</f>
        <v>94714337.530000016</v>
      </c>
      <c r="E29" s="331">
        <f>(D29-F29)/F29</f>
        <v>6.7889034037412907E-2</v>
      </c>
      <c r="F29" s="330">
        <f>P2K!X106</f>
        <v>88693051.909999996</v>
      </c>
      <c r="G29" s="332"/>
      <c r="H29" s="330">
        <f>P2K!P135</f>
        <v>14779556.6734</v>
      </c>
      <c r="I29" s="331">
        <f>(H29-J29)/J29</f>
        <v>8.5225178906365759E-2</v>
      </c>
      <c r="J29" s="330">
        <f>P2K!X135</f>
        <v>13618884.781400003</v>
      </c>
      <c r="L29" s="330">
        <f t="shared" ref="L29:L34" si="8">D29-H29</f>
        <v>79934780.856600016</v>
      </c>
      <c r="M29" s="331">
        <f>L29/N29-1</f>
        <v>6.4744157862902663E-2</v>
      </c>
      <c r="N29" s="330">
        <f t="shared" ref="N29:N34" si="9">F29-J29</f>
        <v>75074167.128600001</v>
      </c>
      <c r="P29" s="331">
        <f t="shared" ref="P29:P38" si="10">L29/D29</f>
        <v>0.84395650058029814</v>
      </c>
      <c r="Q29" s="331">
        <f t="shared" ref="Q29:Q38" si="11">N29/F29</f>
        <v>0.84644924841215785</v>
      </c>
      <c r="R29" s="334"/>
      <c r="T29" s="411"/>
      <c r="U29" s="332"/>
      <c r="AD29" s="411" t="s">
        <v>3</v>
      </c>
      <c r="AE29" s="409">
        <v>79934780.856600016</v>
      </c>
      <c r="AF29" s="410" t="e">
        <f>AE29/AG29-1</f>
        <v>#DIV/0!</v>
      </c>
      <c r="AG29" s="409">
        <f>N29*$W$25</f>
        <v>0</v>
      </c>
      <c r="AI29" s="411" t="s">
        <v>3</v>
      </c>
      <c r="AJ29" s="412" t="e">
        <f>AE29/$U$27</f>
        <v>#DIV/0!</v>
      </c>
      <c r="AK29" s="413" t="e">
        <f>AJ29/AL29-1</f>
        <v>#DIV/0!</v>
      </c>
      <c r="AL29" s="412" t="e">
        <f>AG29/$U$27</f>
        <v>#DIV/0!</v>
      </c>
    </row>
    <row r="30" spans="1:38">
      <c r="B30" s="323" t="s">
        <v>4</v>
      </c>
      <c r="D30" s="332">
        <f>PSP!P106</f>
        <v>55926379.409999996</v>
      </c>
      <c r="E30" s="334">
        <f t="shared" ref="E30:E38" si="12">(D30-F30)/F30</f>
        <v>8.7269974869153499E-2</v>
      </c>
      <c r="F30" s="332">
        <f>PSP!X106</f>
        <v>51437435.689999998</v>
      </c>
      <c r="G30" s="332"/>
      <c r="H30" s="332">
        <f>PSP!P135</f>
        <v>12922515.972999997</v>
      </c>
      <c r="I30" s="334">
        <f t="shared" ref="I30:I38" si="13">(H30-J30)/J30</f>
        <v>9.5831735156978307E-2</v>
      </c>
      <c r="J30" s="332">
        <f>PSP!X135</f>
        <v>11792427.211600002</v>
      </c>
      <c r="L30" s="332">
        <f t="shared" si="8"/>
        <v>43003863.436999999</v>
      </c>
      <c r="M30" s="334">
        <f t="shared" ref="M30:M38" si="14">L30/N30-1</f>
        <v>8.4723275073330662E-2</v>
      </c>
      <c r="N30" s="332">
        <f t="shared" si="9"/>
        <v>39645008.478399992</v>
      </c>
      <c r="P30" s="334">
        <f t="shared" si="10"/>
        <v>0.76893701846378837</v>
      </c>
      <c r="Q30" s="334">
        <f t="shared" si="11"/>
        <v>0.77074231921921832</v>
      </c>
      <c r="R30" s="334"/>
      <c r="T30" s="407"/>
      <c r="U30" s="332"/>
      <c r="AD30" s="407" t="s">
        <v>4</v>
      </c>
      <c r="AE30" s="409">
        <v>43003863.436999999</v>
      </c>
      <c r="AF30" s="410" t="e">
        <f t="shared" ref="AF30:AF37" si="15">AE30/AG30-1</f>
        <v>#DIV/0!</v>
      </c>
      <c r="AG30" s="409">
        <f t="shared" ref="AG30:AG36" si="16">N30*$W$25</f>
        <v>0</v>
      </c>
      <c r="AI30" s="407" t="s">
        <v>4</v>
      </c>
      <c r="AJ30" s="412" t="e">
        <f t="shared" ref="AJ30:AJ37" si="17">AE30/$U$27</f>
        <v>#DIV/0!</v>
      </c>
      <c r="AK30" s="413" t="e">
        <f t="shared" ref="AK30:AK37" si="18">AJ30/AL30-1</f>
        <v>#DIV/0!</v>
      </c>
      <c r="AL30" s="412" t="e">
        <f t="shared" ref="AL30:AL37" si="19">AG30/$U$27</f>
        <v>#DIV/0!</v>
      </c>
    </row>
    <row r="31" spans="1:38">
      <c r="B31" s="323" t="s">
        <v>5</v>
      </c>
      <c r="D31" s="332">
        <f>PRG!P106</f>
        <v>65349972.970000006</v>
      </c>
      <c r="E31" s="334">
        <f t="shared" si="12"/>
        <v>9.1269753928200498E-2</v>
      </c>
      <c r="F31" s="332">
        <f>PRG!X106</f>
        <v>59884343.660000011</v>
      </c>
      <c r="G31" s="332"/>
      <c r="H31" s="332">
        <f>PRG!P135</f>
        <v>11736420.638500001</v>
      </c>
      <c r="I31" s="334">
        <f t="shared" si="13"/>
        <v>4.1555746311341402E-3</v>
      </c>
      <c r="J31" s="332">
        <f>PRG!X135</f>
        <v>11687850.901800003</v>
      </c>
      <c r="L31" s="332">
        <f t="shared" si="8"/>
        <v>53613552.331500009</v>
      </c>
      <c r="M31" s="334">
        <f t="shared" si="14"/>
        <v>0.1123953064484835</v>
      </c>
      <c r="N31" s="332">
        <f t="shared" si="9"/>
        <v>48196492.758200005</v>
      </c>
      <c r="P31" s="334">
        <f t="shared" si="10"/>
        <v>0.82040664892259718</v>
      </c>
      <c r="Q31" s="334">
        <f t="shared" si="11"/>
        <v>0.80482626697623882</v>
      </c>
      <c r="R31" s="334"/>
      <c r="T31" s="407"/>
      <c r="U31" s="332"/>
      <c r="AD31" s="407" t="s">
        <v>5</v>
      </c>
      <c r="AE31" s="409">
        <v>53613552.331500009</v>
      </c>
      <c r="AF31" s="410" t="e">
        <f t="shared" si="15"/>
        <v>#DIV/0!</v>
      </c>
      <c r="AG31" s="409">
        <f t="shared" si="16"/>
        <v>0</v>
      </c>
      <c r="AI31" s="407" t="s">
        <v>5</v>
      </c>
      <c r="AJ31" s="412" t="e">
        <f t="shared" si="17"/>
        <v>#DIV/0!</v>
      </c>
      <c r="AK31" s="413" t="e">
        <f t="shared" si="18"/>
        <v>#DIV/0!</v>
      </c>
      <c r="AL31" s="412" t="e">
        <f t="shared" si="19"/>
        <v>#DIV/0!</v>
      </c>
    </row>
    <row r="32" spans="1:38">
      <c r="B32" s="323" t="s">
        <v>6</v>
      </c>
      <c r="D32" s="332">
        <f>PC!P106</f>
        <v>5189143.28</v>
      </c>
      <c r="E32" s="334">
        <f t="shared" si="12"/>
        <v>0.40806738739238413</v>
      </c>
      <c r="F32" s="332">
        <f>PC!X106</f>
        <v>3685294.7</v>
      </c>
      <c r="G32" s="332"/>
      <c r="H32" s="332">
        <f>PC!P135</f>
        <v>3040996.5915000001</v>
      </c>
      <c r="I32" s="334">
        <f t="shared" si="13"/>
        <v>-1.6227369850345723E-2</v>
      </c>
      <c r="J32" s="332">
        <f>PC!X135</f>
        <v>3091157.9549000007</v>
      </c>
      <c r="L32" s="332">
        <f t="shared" si="8"/>
        <v>2148146.6885000002</v>
      </c>
      <c r="M32" s="334">
        <f t="shared" si="14"/>
        <v>2.6155762225048789</v>
      </c>
      <c r="N32" s="332">
        <f t="shared" si="9"/>
        <v>594136.74509999948</v>
      </c>
      <c r="P32" s="334">
        <f t="shared" si="10"/>
        <v>0.4139694305184034</v>
      </c>
      <c r="Q32" s="334">
        <f t="shared" si="11"/>
        <v>0.16121824534141041</v>
      </c>
      <c r="R32" s="334"/>
      <c r="T32" s="407"/>
      <c r="U32" s="332"/>
      <c r="AD32" s="407" t="s">
        <v>6</v>
      </c>
      <c r="AE32" s="409">
        <v>2148146.6885000002</v>
      </c>
      <c r="AF32" s="410" t="e">
        <f t="shared" si="15"/>
        <v>#DIV/0!</v>
      </c>
      <c r="AG32" s="409">
        <f t="shared" si="16"/>
        <v>0</v>
      </c>
      <c r="AI32" s="407" t="s">
        <v>6</v>
      </c>
      <c r="AJ32" s="412" t="e">
        <f t="shared" si="17"/>
        <v>#DIV/0!</v>
      </c>
      <c r="AK32" s="413" t="e">
        <f t="shared" si="18"/>
        <v>#DIV/0!</v>
      </c>
      <c r="AL32" s="412" t="e">
        <f t="shared" si="19"/>
        <v>#DIV/0!</v>
      </c>
    </row>
    <row r="33" spans="1:38">
      <c r="B33" s="323" t="s">
        <v>8</v>
      </c>
      <c r="D33" s="332">
        <f>PSI!P106</f>
        <v>32681434.220000006</v>
      </c>
      <c r="E33" s="334">
        <f t="shared" si="12"/>
        <v>3.2782147954003575E-2</v>
      </c>
      <c r="F33" s="332">
        <f>PSI!X106</f>
        <v>31644073.52</v>
      </c>
      <c r="G33" s="332"/>
      <c r="H33" s="332">
        <f>PSI!P135</f>
        <v>7275218.2908999985</v>
      </c>
      <c r="I33" s="334">
        <f t="shared" si="13"/>
        <v>-6.9277515674546722E-2</v>
      </c>
      <c r="J33" s="332">
        <f>PSI!X135</f>
        <v>7816742.8137000008</v>
      </c>
      <c r="L33" s="332">
        <f t="shared" si="8"/>
        <v>25406215.929100007</v>
      </c>
      <c r="M33" s="334">
        <f t="shared" si="14"/>
        <v>6.6263621479956569E-2</v>
      </c>
      <c r="N33" s="332">
        <f t="shared" si="9"/>
        <v>23827330.706299998</v>
      </c>
      <c r="P33" s="334">
        <f t="shared" si="10"/>
        <v>0.7773898708996132</v>
      </c>
      <c r="Q33" s="334">
        <f t="shared" si="11"/>
        <v>0.75297924874433164</v>
      </c>
      <c r="R33" s="334"/>
      <c r="T33" s="407"/>
      <c r="U33" s="332"/>
      <c r="AD33" s="407" t="s">
        <v>8</v>
      </c>
      <c r="AE33" s="409">
        <v>25406215.929100007</v>
      </c>
      <c r="AF33" s="410" t="e">
        <f t="shared" si="15"/>
        <v>#DIV/0!</v>
      </c>
      <c r="AG33" s="409">
        <f t="shared" si="16"/>
        <v>0</v>
      </c>
      <c r="AI33" s="407" t="s">
        <v>8</v>
      </c>
      <c r="AJ33" s="412" t="e">
        <f t="shared" si="17"/>
        <v>#DIV/0!</v>
      </c>
      <c r="AK33" s="413" t="e">
        <f t="shared" si="18"/>
        <v>#DIV/0!</v>
      </c>
      <c r="AL33" s="412" t="e">
        <f t="shared" si="19"/>
        <v>#DIV/0!</v>
      </c>
    </row>
    <row r="34" spans="1:38">
      <c r="B34" s="323" t="s">
        <v>9</v>
      </c>
      <c r="D34" s="332">
        <f>PPA!P106</f>
        <v>6014245.25</v>
      </c>
      <c r="E34" s="334">
        <f t="shared" si="12"/>
        <v>4.4087385710338337E-2</v>
      </c>
      <c r="F34" s="332">
        <f>PPA!X106</f>
        <v>5760289.1599999992</v>
      </c>
      <c r="G34" s="332"/>
      <c r="H34" s="332">
        <f>PPA!P135</f>
        <v>2822968.8777999999</v>
      </c>
      <c r="I34" s="334">
        <f t="shared" si="13"/>
        <v>0.24961789796932768</v>
      </c>
      <c r="J34" s="332">
        <f>PPA!X135</f>
        <v>2259065.6571</v>
      </c>
      <c r="L34" s="332">
        <f t="shared" si="8"/>
        <v>3191276.3722000001</v>
      </c>
      <c r="M34" s="334">
        <f t="shared" si="14"/>
        <v>-8.8525377041275943E-2</v>
      </c>
      <c r="N34" s="332">
        <f t="shared" si="9"/>
        <v>3501223.5028999993</v>
      </c>
      <c r="P34" s="334">
        <f t="shared" si="10"/>
        <v>0.53061959390498747</v>
      </c>
      <c r="Q34" s="334">
        <f t="shared" si="11"/>
        <v>0.60782078913899518</v>
      </c>
      <c r="R34" s="334"/>
      <c r="T34" s="407"/>
      <c r="U34" s="332"/>
      <c r="AD34" s="407" t="s">
        <v>9</v>
      </c>
      <c r="AE34" s="409">
        <v>3191276.3722000001</v>
      </c>
      <c r="AF34" s="410" t="e">
        <f t="shared" si="15"/>
        <v>#DIV/0!</v>
      </c>
      <c r="AG34" s="409">
        <f t="shared" si="16"/>
        <v>0</v>
      </c>
      <c r="AI34" s="407" t="s">
        <v>9</v>
      </c>
      <c r="AJ34" s="412" t="e">
        <f t="shared" si="17"/>
        <v>#DIV/0!</v>
      </c>
      <c r="AK34" s="413" t="e">
        <f t="shared" si="18"/>
        <v>#DIV/0!</v>
      </c>
      <c r="AL34" s="412" t="e">
        <f t="shared" si="19"/>
        <v>#DIV/0!</v>
      </c>
    </row>
    <row r="35" spans="1:38">
      <c r="B35" s="323" t="s">
        <v>11</v>
      </c>
      <c r="D35" s="332">
        <f>'CBA + TORR  (RENTA)'!P106</f>
        <v>132976564.91000001</v>
      </c>
      <c r="E35" s="334">
        <f t="shared" si="12"/>
        <v>7.3135670441797293E-2</v>
      </c>
      <c r="F35" s="332">
        <f>'CBA + TORR  (RENTA)'!X106</f>
        <v>123914029.3</v>
      </c>
      <c r="G35" s="332"/>
      <c r="H35" s="332">
        <f>'CBA + TORR  (RENTA)'!P135</f>
        <v>42139599.28239999</v>
      </c>
      <c r="I35" s="334">
        <f t="shared" si="13"/>
        <v>9.6589202910997388E-2</v>
      </c>
      <c r="J35" s="332">
        <f>'CBA + TORR  (RENTA)'!X135</f>
        <v>38427880.897000015</v>
      </c>
      <c r="L35" s="332">
        <f>D35-H35-'CBA + TORR  (RENTA)'!P176</f>
        <v>72972250.007600009</v>
      </c>
      <c r="M35" s="334">
        <f t="shared" si="14"/>
        <v>6.892630251322962E-2</v>
      </c>
      <c r="N35" s="332">
        <f>F35-J35-'CBA + TORR  (RENTA)'!X176</f>
        <v>68266867.262999982</v>
      </c>
      <c r="O35" s="324" t="s">
        <v>147</v>
      </c>
      <c r="P35" s="334">
        <f t="shared" si="10"/>
        <v>0.54876022746555697</v>
      </c>
      <c r="Q35" s="334">
        <f t="shared" si="11"/>
        <v>0.55092121246193693</v>
      </c>
      <c r="R35" s="334"/>
      <c r="T35" s="407"/>
      <c r="U35" s="332"/>
      <c r="AD35" s="407" t="s">
        <v>11</v>
      </c>
      <c r="AE35" s="409">
        <v>72972250.007600009</v>
      </c>
      <c r="AF35" s="410" t="e">
        <f t="shared" si="15"/>
        <v>#DIV/0!</v>
      </c>
      <c r="AG35" s="409">
        <f t="shared" si="16"/>
        <v>0</v>
      </c>
      <c r="AI35" s="407" t="s">
        <v>11</v>
      </c>
      <c r="AJ35" s="412" t="e">
        <f t="shared" si="17"/>
        <v>#DIV/0!</v>
      </c>
      <c r="AK35" s="413" t="e">
        <f t="shared" si="18"/>
        <v>#DIV/0!</v>
      </c>
      <c r="AL35" s="412" t="e">
        <f t="shared" si="19"/>
        <v>#DIV/0!</v>
      </c>
    </row>
    <row r="36" spans="1:38">
      <c r="B36" s="323" t="s">
        <v>14</v>
      </c>
      <c r="D36" s="332">
        <f>PV!P106</f>
        <v>48004737.969999999</v>
      </c>
      <c r="E36" s="334">
        <f t="shared" si="12"/>
        <v>0.47814732326984632</v>
      </c>
      <c r="F36" s="332">
        <f>PV!X106</f>
        <v>32476287.859999996</v>
      </c>
      <c r="G36" s="332"/>
      <c r="H36" s="332">
        <f>PV!P135</f>
        <v>10019207.567199998</v>
      </c>
      <c r="I36" s="334">
        <f t="shared" si="13"/>
        <v>-0.10321842852210263</v>
      </c>
      <c r="J36" s="332">
        <f>PV!X135</f>
        <v>11172405.729400001</v>
      </c>
      <c r="L36" s="332">
        <f>D36-H36</f>
        <v>37985530.402800001</v>
      </c>
      <c r="M36" s="334">
        <f t="shared" si="14"/>
        <v>0.78303325985075722</v>
      </c>
      <c r="N36" s="332">
        <f>F36-J36</f>
        <v>21303882.130599994</v>
      </c>
      <c r="P36" s="334">
        <f t="shared" si="10"/>
        <v>0.7912871105876802</v>
      </c>
      <c r="Q36" s="334">
        <f t="shared" si="11"/>
        <v>0.65598267334116422</v>
      </c>
      <c r="R36" s="334"/>
      <c r="T36" s="407"/>
      <c r="U36" s="332"/>
      <c r="AD36" s="407" t="s">
        <v>14</v>
      </c>
      <c r="AE36" s="409">
        <v>37985530.402800001</v>
      </c>
      <c r="AF36" s="410" t="e">
        <f t="shared" si="15"/>
        <v>#DIV/0!</v>
      </c>
      <c r="AG36" s="409">
        <f t="shared" si="16"/>
        <v>0</v>
      </c>
      <c r="AI36" s="407" t="s">
        <v>14</v>
      </c>
      <c r="AJ36" s="412" t="e">
        <f t="shared" si="17"/>
        <v>#DIV/0!</v>
      </c>
      <c r="AK36" s="413" t="e">
        <f t="shared" si="18"/>
        <v>#DIV/0!</v>
      </c>
      <c r="AL36" s="412" t="e">
        <f t="shared" si="19"/>
        <v>#DIV/0!</v>
      </c>
    </row>
    <row r="37" spans="1:38">
      <c r="B37" s="323" t="s">
        <v>16</v>
      </c>
      <c r="D37" s="332">
        <f>PLP!P106</f>
        <v>14787377.480000002</v>
      </c>
      <c r="E37" s="334">
        <f t="shared" si="12"/>
        <v>4.3231308976190543E-3</v>
      </c>
      <c r="F37" s="332">
        <f>PLP!X106</f>
        <v>14723724.890000001</v>
      </c>
      <c r="G37" s="332"/>
      <c r="H37" s="332">
        <f>PLP!P135</f>
        <v>4048646.9090000005</v>
      </c>
      <c r="I37" s="334">
        <f t="shared" si="13"/>
        <v>-7.5590458648666592E-2</v>
      </c>
      <c r="J37" s="332">
        <f>PLP!X135</f>
        <v>4379711.2945000008</v>
      </c>
      <c r="L37" s="332">
        <f>D37-H37</f>
        <v>10738730.571000002</v>
      </c>
      <c r="M37" s="334">
        <f t="shared" si="14"/>
        <v>3.8158976866747185E-2</v>
      </c>
      <c r="N37" s="332">
        <f>F37-J37</f>
        <v>10344013.5955</v>
      </c>
      <c r="P37" s="334">
        <f t="shared" si="10"/>
        <v>0.72620926770309246</v>
      </c>
      <c r="Q37" s="334">
        <f t="shared" si="11"/>
        <v>0.70254053731507882</v>
      </c>
      <c r="R37" s="334"/>
      <c r="AD37" s="324" t="s">
        <v>156</v>
      </c>
      <c r="AE37" s="332">
        <f>SUM(AE29:AE36)</f>
        <v>318255616.02530009</v>
      </c>
      <c r="AF37" s="410" t="e">
        <f t="shared" si="15"/>
        <v>#DIV/0!</v>
      </c>
      <c r="AG37" s="332">
        <f>SUM(AG29:AG36)</f>
        <v>0</v>
      </c>
      <c r="AI37" s="406" t="s">
        <v>156</v>
      </c>
      <c r="AJ37" s="412" t="e">
        <f t="shared" si="17"/>
        <v>#DIV/0!</v>
      </c>
      <c r="AK37" s="413" t="e">
        <f t="shared" si="18"/>
        <v>#DIV/0!</v>
      </c>
      <c r="AL37" s="412" t="e">
        <f t="shared" si="19"/>
        <v>#DIV/0!</v>
      </c>
    </row>
    <row r="38" spans="1:38" ht="19" thickBot="1">
      <c r="B38" s="337" t="s">
        <v>17</v>
      </c>
      <c r="D38" s="338">
        <f>PE!P106</f>
        <v>14235941.75</v>
      </c>
      <c r="E38" s="339">
        <f t="shared" si="12"/>
        <v>2.7716901902265539E-2</v>
      </c>
      <c r="F38" s="338">
        <f>PE!X106</f>
        <v>13852007.029999997</v>
      </c>
      <c r="G38" s="332"/>
      <c r="H38" s="338">
        <f>PE!P135</f>
        <v>1569996.4855</v>
      </c>
      <c r="I38" s="339">
        <f t="shared" si="13"/>
        <v>-0.23687313976927524</v>
      </c>
      <c r="J38" s="338">
        <f>PE!X135</f>
        <v>2057320.4369000001</v>
      </c>
      <c r="L38" s="338">
        <f>D38-H38</f>
        <v>12665945.2645</v>
      </c>
      <c r="M38" s="339">
        <f t="shared" si="14"/>
        <v>7.3868742888827388E-2</v>
      </c>
      <c r="N38" s="338">
        <f>F38-J38</f>
        <v>11794686.593099996</v>
      </c>
      <c r="P38" s="339">
        <f t="shared" si="10"/>
        <v>0.88971600804000195</v>
      </c>
      <c r="Q38" s="339">
        <f t="shared" si="11"/>
        <v>0.85147853069635637</v>
      </c>
      <c r="R38" s="334"/>
    </row>
    <row r="40" spans="1:38" s="266" customFormat="1" ht="19" thickBot="1">
      <c r="B40" s="341" t="s">
        <v>148</v>
      </c>
      <c r="D40" s="342">
        <f>SUM(D29:D38)</f>
        <v>469880134.76999998</v>
      </c>
      <c r="E40" s="343">
        <f>D40/F40-1</f>
        <v>0.1028224042066721</v>
      </c>
      <c r="F40" s="342">
        <f t="shared" ref="F40" si="20">SUM(F29:F38)</f>
        <v>426070537.71999997</v>
      </c>
      <c r="H40" s="342">
        <f>SUM(H29:H38)</f>
        <v>110355127.28919998</v>
      </c>
      <c r="I40" s="343">
        <f>H40/J40-1</f>
        <v>3.811428226826008E-2</v>
      </c>
      <c r="J40" s="342">
        <f>SUM(J29:J38)</f>
        <v>106303447.67830004</v>
      </c>
      <c r="L40" s="342">
        <f>SUM(L29:L38)</f>
        <v>341660291.86080009</v>
      </c>
      <c r="M40" s="343">
        <f>L40/N40-1</f>
        <v>0.12927703261539092</v>
      </c>
      <c r="N40" s="342">
        <f>SUM(N29:N38)</f>
        <v>302547808.90169996</v>
      </c>
      <c r="P40" s="343">
        <f>L40/D40</f>
        <v>0.72712223092393169</v>
      </c>
      <c r="Q40" s="343">
        <f>N40/F40</f>
        <v>0.71008854665403964</v>
      </c>
      <c r="R40" s="344"/>
    </row>
    <row r="41" spans="1:38" s="267" customFormat="1">
      <c r="A41" s="345" t="s">
        <v>147</v>
      </c>
      <c r="B41" s="346" t="s">
        <v>149</v>
      </c>
      <c r="D41" s="347">
        <f>D40/D40</f>
        <v>1</v>
      </c>
      <c r="E41" s="348"/>
      <c r="F41" s="347">
        <f>F40/F40</f>
        <v>1</v>
      </c>
      <c r="G41" s="349"/>
      <c r="H41" s="347">
        <f>H40/D40</f>
        <v>0.23485803957900311</v>
      </c>
      <c r="I41" s="347"/>
      <c r="J41" s="347">
        <f>J40/F40</f>
        <v>0.24949729743613319</v>
      </c>
      <c r="K41" s="349"/>
      <c r="L41" s="347"/>
      <c r="M41" s="347"/>
      <c r="N41" s="347"/>
      <c r="P41" s="350"/>
      <c r="Q41" s="351"/>
      <c r="R41" s="351"/>
    </row>
    <row r="42" spans="1:38">
      <c r="B42" s="352"/>
      <c r="C42" s="353"/>
      <c r="D42" s="353"/>
      <c r="H42" s="332"/>
      <c r="I42" s="354"/>
    </row>
    <row r="43" spans="1:38" s="353" customFormat="1" ht="19" thickBot="1">
      <c r="B43" s="355" t="s">
        <v>150</v>
      </c>
      <c r="C43" s="324"/>
      <c r="D43" s="356">
        <f>SUM(D29:D36)</f>
        <v>440856815.53999996</v>
      </c>
      <c r="E43" s="357">
        <f>D43/F43-1</f>
        <v>0.10908824243056303</v>
      </c>
      <c r="F43" s="356">
        <f>SUM(F29:F36)</f>
        <v>397494805.80000001</v>
      </c>
      <c r="G43" s="324"/>
      <c r="H43" s="356">
        <f>SUM(H29:H36)</f>
        <v>104736483.89469999</v>
      </c>
      <c r="I43" s="357">
        <f>H43/J43-1</f>
        <v>4.8765822840677542E-2</v>
      </c>
      <c r="J43" s="356">
        <f>SUM(J29:J36)</f>
        <v>99866415.94690004</v>
      </c>
      <c r="K43" s="324"/>
      <c r="L43" s="356">
        <f>D43-H43</f>
        <v>336120331.64529997</v>
      </c>
      <c r="M43" s="357">
        <f>L43/N43-1</f>
        <v>0.12932886480082906</v>
      </c>
      <c r="N43" s="356">
        <f>F43-J43</f>
        <v>297628389.85309994</v>
      </c>
      <c r="P43" s="357">
        <f>L43/D43</f>
        <v>0.76242516798473536</v>
      </c>
      <c r="Q43" s="357">
        <f>N43/F43</f>
        <v>0.74876045047706119</v>
      </c>
    </row>
    <row r="44" spans="1:38">
      <c r="H44" s="347">
        <f>H43/D43</f>
        <v>0.23757483201526461</v>
      </c>
      <c r="I44" s="347"/>
      <c r="J44" s="347">
        <f>J43/F43</f>
        <v>0.25123954952293881</v>
      </c>
    </row>
    <row r="45" spans="1:38">
      <c r="B45" s="323"/>
      <c r="D45" s="332"/>
      <c r="E45" s="334"/>
      <c r="F45" s="332"/>
      <c r="G45" s="332"/>
      <c r="H45" s="332"/>
      <c r="I45" s="334"/>
      <c r="J45" s="332"/>
      <c r="L45" s="332"/>
      <c r="M45" s="334"/>
      <c r="N45" s="332"/>
      <c r="P45" s="334"/>
      <c r="Q45" s="334"/>
      <c r="R45" s="334"/>
    </row>
    <row r="46" spans="1:38">
      <c r="F46" s="360" t="s">
        <v>103</v>
      </c>
      <c r="G46" s="360"/>
      <c r="H46" s="361">
        <f>H40</f>
        <v>110355127.28919998</v>
      </c>
      <c r="I46" s="362">
        <f>H46/J46-1</f>
        <v>4.2703707732030249E-3</v>
      </c>
      <c r="J46" s="361">
        <f>J40*1.0337</f>
        <v>109885873.86505875</v>
      </c>
    </row>
    <row r="49" spans="2:12">
      <c r="B49" s="323" t="s">
        <v>152</v>
      </c>
    </row>
    <row r="50" spans="2:12">
      <c r="B50" s="324" t="s">
        <v>153</v>
      </c>
    </row>
    <row r="52" spans="2:12">
      <c r="B52" s="388" t="s">
        <v>143</v>
      </c>
      <c r="D52" s="390" t="s">
        <v>144</v>
      </c>
      <c r="E52" s="390"/>
      <c r="F52" s="390"/>
      <c r="G52" s="390"/>
      <c r="H52" s="390"/>
      <c r="I52" s="390"/>
      <c r="J52" s="363"/>
    </row>
    <row r="53" spans="2:12" ht="19" thickBot="1">
      <c r="B53" s="389"/>
      <c r="D53" s="358">
        <v>46143</v>
      </c>
      <c r="E53" s="359" t="s">
        <v>146</v>
      </c>
      <c r="F53" s="358">
        <v>45778</v>
      </c>
      <c r="G53" s="364"/>
      <c r="H53" s="358">
        <v>45413</v>
      </c>
      <c r="I53" s="359" t="s">
        <v>146</v>
      </c>
      <c r="J53" s="365"/>
    </row>
    <row r="54" spans="2:12" ht="9" customHeight="1">
      <c r="B54" s="323"/>
      <c r="D54" s="326"/>
      <c r="E54" s="326"/>
      <c r="F54" s="326"/>
    </row>
    <row r="55" spans="2:12">
      <c r="B55" s="329" t="s">
        <v>3</v>
      </c>
      <c r="D55" s="330">
        <f>H7</f>
        <v>2420105.8210999998</v>
      </c>
      <c r="E55" s="331">
        <f>(D55-F55)/F55</f>
        <v>-7.611883129616066E-3</v>
      </c>
      <c r="F55" s="330">
        <f>J7</f>
        <v>2438668.6820999999</v>
      </c>
      <c r="G55" s="330"/>
      <c r="H55" s="330">
        <v>2086310</v>
      </c>
      <c r="I55" s="331">
        <f>D55/H55-1</f>
        <v>0.1599933955644175</v>
      </c>
      <c r="J55" s="332"/>
    </row>
    <row r="56" spans="2:12">
      <c r="B56" s="323" t="s">
        <v>4</v>
      </c>
      <c r="D56" s="332">
        <f t="shared" ref="D56:D64" si="21">H8</f>
        <v>2415620.7938999999</v>
      </c>
      <c r="E56" s="334">
        <f t="shared" ref="E56:E64" si="22">(D56-F56)/F56</f>
        <v>0.10288669753415033</v>
      </c>
      <c r="F56" s="332">
        <f t="shared" ref="F56:F64" si="23">J8</f>
        <v>2190271.0398999997</v>
      </c>
      <c r="G56" s="332"/>
      <c r="H56" s="332">
        <v>1644553</v>
      </c>
      <c r="I56" s="334">
        <f t="shared" ref="I56:I66" si="24">D56/H56-1</f>
        <v>0.4688616261683265</v>
      </c>
      <c r="J56" s="332"/>
    </row>
    <row r="57" spans="2:12">
      <c r="B57" s="323" t="s">
        <v>5</v>
      </c>
      <c r="D57" s="332">
        <f t="shared" si="21"/>
        <v>1743304.4038000002</v>
      </c>
      <c r="E57" s="334">
        <f t="shared" si="22"/>
        <v>0.13862960596869264</v>
      </c>
      <c r="F57" s="332">
        <f t="shared" si="23"/>
        <v>1531054.8704000004</v>
      </c>
      <c r="G57" s="332"/>
      <c r="H57" s="332">
        <v>1900363</v>
      </c>
      <c r="I57" s="334">
        <f t="shared" si="24"/>
        <v>-8.2646629196632349E-2</v>
      </c>
      <c r="J57" s="332"/>
    </row>
    <row r="58" spans="2:12">
      <c r="B58" s="323" t="s">
        <v>6</v>
      </c>
      <c r="D58" s="332">
        <f t="shared" si="21"/>
        <v>478836.48550000007</v>
      </c>
      <c r="E58" s="334">
        <f t="shared" si="22"/>
        <v>0.33241263224799605</v>
      </c>
      <c r="F58" s="332">
        <f t="shared" si="23"/>
        <v>359375.52219999995</v>
      </c>
      <c r="G58" s="332"/>
      <c r="H58" s="332">
        <v>394774</v>
      </c>
      <c r="I58" s="334">
        <f t="shared" si="24"/>
        <v>0.21293825201254402</v>
      </c>
      <c r="J58" s="332"/>
    </row>
    <row r="59" spans="2:12">
      <c r="B59" s="323" t="s">
        <v>8</v>
      </c>
      <c r="D59" s="332">
        <f t="shared" si="21"/>
        <v>1330483.2796000002</v>
      </c>
      <c r="E59" s="334">
        <f t="shared" si="22"/>
        <v>0.15396470815867946</v>
      </c>
      <c r="F59" s="332">
        <f t="shared" si="23"/>
        <v>1152967.0450000002</v>
      </c>
      <c r="G59" s="332"/>
      <c r="H59" s="332">
        <v>1280625</v>
      </c>
      <c r="I59" s="334">
        <f t="shared" si="24"/>
        <v>3.8932770795510274E-2</v>
      </c>
      <c r="J59" s="332"/>
    </row>
    <row r="60" spans="2:12">
      <c r="B60" s="323" t="s">
        <v>9</v>
      </c>
      <c r="D60" s="332">
        <f t="shared" si="21"/>
        <v>500763.79569999996</v>
      </c>
      <c r="E60" s="334">
        <f t="shared" si="22"/>
        <v>9.121678730068758E-2</v>
      </c>
      <c r="F60" s="332">
        <f t="shared" si="23"/>
        <v>458904.04320000001</v>
      </c>
      <c r="G60" s="332"/>
      <c r="H60" s="332">
        <v>332321</v>
      </c>
      <c r="I60" s="334">
        <f t="shared" si="24"/>
        <v>0.50686774443986371</v>
      </c>
      <c r="J60" s="332"/>
      <c r="L60" s="324">
        <v>23.8</v>
      </c>
    </row>
    <row r="61" spans="2:12">
      <c r="B61" s="323" t="s">
        <v>11</v>
      </c>
      <c r="D61" s="332">
        <f t="shared" si="21"/>
        <v>6663679.5770000005</v>
      </c>
      <c r="E61" s="334">
        <f t="shared" si="22"/>
        <v>1.6760837002023157E-2</v>
      </c>
      <c r="F61" s="332">
        <f t="shared" si="23"/>
        <v>6553831.8692999985</v>
      </c>
      <c r="G61" s="332"/>
      <c r="H61" s="332">
        <v>6121184</v>
      </c>
      <c r="I61" s="334">
        <f t="shared" si="24"/>
        <v>8.8625922207206997E-2</v>
      </c>
      <c r="J61" s="332"/>
    </row>
    <row r="62" spans="2:12">
      <c r="B62" s="323" t="s">
        <v>14</v>
      </c>
      <c r="D62" s="332">
        <f t="shared" si="21"/>
        <v>1985488.0799</v>
      </c>
      <c r="E62" s="334">
        <f t="shared" si="22"/>
        <v>-2.4805948279820616E-2</v>
      </c>
      <c r="F62" s="332">
        <f t="shared" si="23"/>
        <v>2035992.8123000003</v>
      </c>
      <c r="G62" s="332"/>
      <c r="H62" s="332">
        <v>2114338</v>
      </c>
      <c r="I62" s="334">
        <f t="shared" si="24"/>
        <v>-6.0941022722005633E-2</v>
      </c>
      <c r="J62" s="332"/>
    </row>
    <row r="63" spans="2:12">
      <c r="B63" s="323" t="s">
        <v>16</v>
      </c>
      <c r="D63" s="332">
        <f t="shared" si="21"/>
        <v>663585.59980000008</v>
      </c>
      <c r="E63" s="334">
        <f t="shared" si="22"/>
        <v>-2.9023923551501758E-2</v>
      </c>
      <c r="F63" s="332">
        <f t="shared" si="23"/>
        <v>683421.16340000008</v>
      </c>
      <c r="G63" s="332"/>
      <c r="H63" s="332">
        <v>671395</v>
      </c>
      <c r="I63" s="334">
        <f t="shared" si="24"/>
        <v>-1.1631603154625747E-2</v>
      </c>
      <c r="J63" s="332"/>
    </row>
    <row r="64" spans="2:12" ht="19" thickBot="1">
      <c r="B64" s="337" t="s">
        <v>17</v>
      </c>
      <c r="D64" s="338">
        <f t="shared" si="21"/>
        <v>250419.42309999996</v>
      </c>
      <c r="E64" s="339">
        <f t="shared" si="22"/>
        <v>-0.1542994161488152</v>
      </c>
      <c r="F64" s="338">
        <f t="shared" si="23"/>
        <v>296108.84499999997</v>
      </c>
      <c r="G64" s="338"/>
      <c r="H64" s="338">
        <v>311348</v>
      </c>
      <c r="I64" s="339">
        <f t="shared" si="24"/>
        <v>-0.19569284819558841</v>
      </c>
      <c r="J64" s="332"/>
    </row>
    <row r="65" spans="2:13" ht="8" customHeight="1">
      <c r="I65" s="334"/>
    </row>
    <row r="66" spans="2:13" ht="19" thickBot="1">
      <c r="B66" s="341" t="s">
        <v>148</v>
      </c>
      <c r="C66" s="266"/>
      <c r="D66" s="342">
        <f>SUM(D55:D64)</f>
        <v>18452287.259400003</v>
      </c>
      <c r="E66" s="343">
        <f>D66/F66-1</f>
        <v>4.2467009085596086E-2</v>
      </c>
      <c r="F66" s="342">
        <f t="shared" ref="F66" si="25">SUM(F55:F64)</f>
        <v>17700595.8928</v>
      </c>
      <c r="G66" s="341"/>
      <c r="H66" s="342">
        <f>SUM(H55:H64)</f>
        <v>16857211</v>
      </c>
      <c r="I66" s="366">
        <f t="shared" si="24"/>
        <v>9.4622785429926859E-2</v>
      </c>
      <c r="J66" s="367"/>
    </row>
    <row r="67" spans="2:13">
      <c r="B67" s="346"/>
      <c r="C67" s="267"/>
      <c r="D67" s="347"/>
      <c r="E67" s="348"/>
      <c r="F67" s="347"/>
      <c r="G67" s="349"/>
      <c r="H67" s="347"/>
      <c r="I67" s="347"/>
      <c r="J67" s="368"/>
    </row>
    <row r="68" spans="2:13">
      <c r="F68" s="369">
        <f>F66*1.0454</f>
        <v>18504202.946333122</v>
      </c>
      <c r="G68" s="369"/>
      <c r="H68" s="369">
        <f>H66*1.045</f>
        <v>17615785.494999997</v>
      </c>
    </row>
    <row r="71" spans="2:13">
      <c r="H71" s="326" t="s">
        <v>138</v>
      </c>
      <c r="I71" s="323"/>
      <c r="J71" s="326" t="s">
        <v>139</v>
      </c>
      <c r="K71" s="323"/>
      <c r="L71" s="323"/>
      <c r="M71" s="323"/>
    </row>
    <row r="73" spans="2:13">
      <c r="D73" s="272" t="s">
        <v>22</v>
      </c>
      <c r="H73" s="403">
        <f>+P2K!P86+PSP!P86+PRG!P86+PC!P86+PSI!P86+PPA!P86+'CBA + TORR  (RENTA)'!P86+PV!P86+PLP!P86+PE!P86</f>
        <v>327302283.61000001</v>
      </c>
      <c r="I73" s="403"/>
      <c r="J73" s="403">
        <f>P2K!S86+PSP!S86+PRG!S86+PC!S86+PSI!S86+PPA!S86+'CBA + TORR  (RENTA)'!S86+PV!S86+PLP!S86+PE!S86</f>
        <v>318731283.47104228</v>
      </c>
      <c r="L73" s="403">
        <f t="shared" ref="L73:L76" si="26">H73-J73</f>
        <v>8571000.1389577389</v>
      </c>
      <c r="M73" s="354">
        <f t="shared" ref="M73:M76" si="27">L73/J73</f>
        <v>2.6890991199916028E-2</v>
      </c>
    </row>
    <row r="74" spans="2:13">
      <c r="D74" s="272" t="s">
        <v>23</v>
      </c>
      <c r="H74" s="403">
        <f>+P2K!P87+PSP!P87+PRG!P87+PC!P87+PSI!P87+PPA!P87+'CBA + TORR  (RENTA)'!P87+PV!P87+PLP!P87+PE!P87</f>
        <v>38455365.099999994</v>
      </c>
      <c r="I74" s="403"/>
      <c r="J74" s="403">
        <f>P2K!S87+PSP!S87+PRG!S87+PC!S87+PSI!S87+PPA!S87+'CBA + TORR  (RENTA)'!S87+PV!S87+PLP!S87+PE!S87</f>
        <v>40998075.33423274</v>
      </c>
      <c r="L74" s="403">
        <f t="shared" si="26"/>
        <v>-2542710.2342327461</v>
      </c>
      <c r="M74" s="354">
        <f t="shared" si="27"/>
        <v>-6.202023420620488E-2</v>
      </c>
    </row>
    <row r="75" spans="2:13">
      <c r="D75" s="272" t="s">
        <v>24</v>
      </c>
      <c r="H75" s="403">
        <f>+P2K!P88+PSP!P88+PRG!P88+PC!P88+PSI!P88+PPA!P88+'CBA + TORR  (RENTA)'!P88+PV!P88+PLP!P88+PE!P88</f>
        <v>46430102.920000002</v>
      </c>
      <c r="I75" s="403"/>
      <c r="J75" s="403">
        <f>P2K!S88+PSP!S88+PRG!S88+PC!S88+PSI!S88+PPA!S88+'CBA + TORR  (RENTA)'!S88+PV!S88+PLP!S88+PE!S88</f>
        <v>45518085.001833357</v>
      </c>
      <c r="L75" s="403">
        <f t="shared" si="26"/>
        <v>912017.91816664487</v>
      </c>
      <c r="M75" s="354">
        <f t="shared" si="27"/>
        <v>2.0036385936049617E-2</v>
      </c>
    </row>
    <row r="76" spans="2:13">
      <c r="D76" s="272" t="s">
        <v>25</v>
      </c>
      <c r="H76" s="403">
        <f>+P2K!P89+PSP!P89+PRG!P89+PC!P89+PSI!P89+PPA!P89+'CBA + TORR  (RENTA)'!P89+PV!P89+PLP!P89+PE!P89</f>
        <v>144056.73000000001</v>
      </c>
      <c r="I76" s="403"/>
      <c r="J76" s="403">
        <f>P2K!S89+PSP!S89+PRG!S89+PC!S89+PSI!S89+PPA!S89+'CBA + TORR  (RENTA)'!S89+PV!S89+PLP!S89+PE!S89</f>
        <v>242016.33189599996</v>
      </c>
      <c r="L76" s="403">
        <f t="shared" si="26"/>
        <v>-97959.601895999949</v>
      </c>
      <c r="M76" s="354">
        <f t="shared" si="27"/>
        <v>-0.40476442696476972</v>
      </c>
    </row>
    <row r="77" spans="2:13">
      <c r="D77" s="272" t="s">
        <v>26</v>
      </c>
      <c r="H77" s="403">
        <f>+P2K!P90+PSP!P90+PRG!P90+PC!P90+PSI!P90+PPA!P90+'CBA + TORR  (RENTA)'!P90+PV!P90+PLP!P90+PE!P90</f>
        <v>53950269.810000002</v>
      </c>
      <c r="I77" s="403"/>
      <c r="J77" s="403">
        <f>P2K!S90+PSP!S90+PRG!S90+PC!S90+PSI!S90+PPA!S90+'CBA + TORR  (RENTA)'!S90+PV!S90+PLP!S90+PE!S90</f>
        <v>59740222.738541663</v>
      </c>
      <c r="L77" s="403">
        <f>H77-J77</f>
        <v>-5789952.9285416603</v>
      </c>
      <c r="M77" s="354">
        <f>L77/J77</f>
        <v>-9.6918837311368897E-2</v>
      </c>
    </row>
    <row r="78" spans="2:13">
      <c r="D78" s="272" t="s">
        <v>27</v>
      </c>
      <c r="H78" s="403">
        <f>+P2K!P91+PSP!P91+PRG!P91+PC!P91+PSI!P91+PPA!P91+'CBA + TORR  (RENTA)'!P91+PV!P91+PLP!P91+PE!P91</f>
        <v>1049432.8999999999</v>
      </c>
      <c r="I78" s="403"/>
      <c r="J78" s="403">
        <f>P2K!S91+PSP!S91+PRG!S91+PC!S91+PSI!S91+PPA!S91+'CBA + TORR  (RENTA)'!S91+PV!S91+PLP!S91+PE!S91</f>
        <v>1252266.7109781662</v>
      </c>
      <c r="L78" s="403">
        <f t="shared" ref="L78:L81" si="28">H78-J78</f>
        <v>-202833.81097816629</v>
      </c>
      <c r="M78" s="354">
        <f t="shared" ref="M78:M81" si="29">L78/J78</f>
        <v>-0.16197333139976983</v>
      </c>
    </row>
    <row r="79" spans="2:13">
      <c r="D79" s="272" t="s">
        <v>28</v>
      </c>
      <c r="H79" s="403">
        <f>+P2K!P92+PSP!P92+PRG!P92+PC!P92+PSI!P92+PPA!P92+'CBA + TORR  (RENTA)'!P92+PV!P92+PLP!P92+PE!P92</f>
        <v>1941685.5300000003</v>
      </c>
      <c r="I79" s="403"/>
      <c r="J79" s="403">
        <f>P2K!S92+PSP!S92+PRG!S92+PC!S92+PSI!S92+PPA!S92+'CBA + TORR  (RENTA)'!S92+PV!S92+PLP!S92+PE!S92</f>
        <v>1444366.3139999998</v>
      </c>
      <c r="L79" s="403">
        <f t="shared" si="28"/>
        <v>497319.21600000048</v>
      </c>
      <c r="M79" s="354">
        <f t="shared" si="29"/>
        <v>0.34431654295698327</v>
      </c>
    </row>
    <row r="80" spans="2:13">
      <c r="D80" s="272" t="s">
        <v>29</v>
      </c>
      <c r="H80" s="403">
        <f>+P2K!P93+PSP!P93+PRG!P93+PC!P93+PSI!P93+PPA!P93+'CBA + TORR  (RENTA)'!P93+PV!P93+PLP!P93+PE!P93</f>
        <v>258808.9</v>
      </c>
      <c r="I80" s="403"/>
      <c r="J80" s="403">
        <f>P2K!S93+PSP!S93+PRG!S93+PC!S93+PSI!S93+PPA!S93+'CBA + TORR  (RENTA)'!S93+PV!S93+PLP!S93+PE!S93</f>
        <v>0</v>
      </c>
      <c r="L80" s="403">
        <f t="shared" si="28"/>
        <v>258808.9</v>
      </c>
      <c r="M80" s="354"/>
    </row>
    <row r="81" spans="2:21">
      <c r="D81" s="277" t="s">
        <v>30</v>
      </c>
      <c r="H81" s="403">
        <f>+P2K!P94+PSP!P94+PRG!P94+PC!P94+PSI!P94+PPA!P94+'CBA + TORR  (RENTA)'!P94+PV!P94+PLP!P94+PE!P94</f>
        <v>348129.27</v>
      </c>
      <c r="I81" s="403"/>
      <c r="J81" s="403">
        <f>P2K!S94+PSP!S94+PRG!S94+PC!S94+PSI!S94+PPA!S94+'CBA + TORR  (RENTA)'!S94+PV!S94+PLP!S94+PE!S94</f>
        <v>532588</v>
      </c>
      <c r="L81" s="403">
        <f t="shared" si="28"/>
        <v>-184458.72999999998</v>
      </c>
      <c r="M81" s="354">
        <f t="shared" si="29"/>
        <v>-0.34634413467821279</v>
      </c>
    </row>
    <row r="82" spans="2:21">
      <c r="M82" s="402"/>
    </row>
    <row r="83" spans="2:21">
      <c r="H83" s="404">
        <f>SUM(H73:H82)</f>
        <v>469880134.76999998</v>
      </c>
      <c r="I83" s="404"/>
      <c r="J83" s="404">
        <f t="shared" ref="J83:L83" si="30">SUM(J73:J82)</f>
        <v>468458903.90252423</v>
      </c>
      <c r="K83" s="404"/>
      <c r="L83" s="404">
        <f t="shared" si="30"/>
        <v>1421230.8674758114</v>
      </c>
      <c r="M83" s="405">
        <f>H83/J83-1</f>
        <v>3.0338432157785977E-3</v>
      </c>
    </row>
    <row r="89" spans="2:21">
      <c r="B89" s="324">
        <v>1.0337000000000001</v>
      </c>
      <c r="T89" s="324">
        <v>1000000</v>
      </c>
    </row>
    <row r="92" spans="2:21" s="406" customFormat="1" ht="17">
      <c r="B92" s="407" t="s">
        <v>157</v>
      </c>
    </row>
    <row r="93" spans="2:21" s="406" customFormat="1" ht="17"/>
    <row r="94" spans="2:21" s="407" customFormat="1" ht="17">
      <c r="B94" s="407" t="s">
        <v>143</v>
      </c>
      <c r="D94" s="417" t="s">
        <v>46</v>
      </c>
      <c r="E94" s="417"/>
      <c r="F94" s="417"/>
      <c r="H94" s="417" t="s">
        <v>144</v>
      </c>
      <c r="I94" s="417"/>
      <c r="J94" s="417"/>
      <c r="L94" s="417" t="s">
        <v>145</v>
      </c>
      <c r="M94" s="417"/>
      <c r="N94" s="417"/>
      <c r="P94" s="417" t="s">
        <v>145</v>
      </c>
      <c r="Q94" s="417"/>
    </row>
    <row r="95" spans="2:21" s="406" customFormat="1" thickBot="1">
      <c r="D95" s="415">
        <v>46174</v>
      </c>
      <c r="E95" s="416" t="s">
        <v>146</v>
      </c>
      <c r="F95" s="415">
        <v>45809</v>
      </c>
      <c r="G95" s="414"/>
      <c r="H95" s="415">
        <v>46174</v>
      </c>
      <c r="I95" s="416" t="s">
        <v>146</v>
      </c>
      <c r="J95" s="415">
        <v>45809</v>
      </c>
      <c r="K95" s="414"/>
      <c r="L95" s="415">
        <v>46174</v>
      </c>
      <c r="M95" s="416" t="s">
        <v>146</v>
      </c>
      <c r="N95" s="415">
        <v>45809</v>
      </c>
      <c r="O95" s="414"/>
      <c r="P95" s="415">
        <v>46174</v>
      </c>
      <c r="Q95" s="415">
        <v>45809</v>
      </c>
    </row>
    <row r="96" spans="2:21" s="406" customFormat="1" ht="17">
      <c r="T96" s="406">
        <v>2025</v>
      </c>
      <c r="U96" s="406">
        <v>2026</v>
      </c>
    </row>
    <row r="97" spans="2:22" s="406" customFormat="1" ht="17">
      <c r="B97" s="407" t="s">
        <v>3</v>
      </c>
      <c r="D97" s="409">
        <v>94714337.530000016</v>
      </c>
      <c r="E97" s="413">
        <f>D97/F97-1</f>
        <v>3.3074425885085468E-2</v>
      </c>
      <c r="F97" s="409">
        <f>F29*$B$89</f>
        <v>91682007.759367004</v>
      </c>
      <c r="H97" s="409">
        <v>14779556.6734</v>
      </c>
      <c r="I97" s="413">
        <f>H97/J97-1</f>
        <v>4.9845389287380915E-2</v>
      </c>
      <c r="J97" s="409">
        <f>J29*$B$89</f>
        <v>14077841.198533183</v>
      </c>
      <c r="L97" s="409">
        <v>79934780.856600016</v>
      </c>
      <c r="M97" s="413">
        <f>L97/N97-1</f>
        <v>3.0032076872305913E-2</v>
      </c>
      <c r="N97" s="409">
        <f>F97-J97</f>
        <v>77604166.560833827</v>
      </c>
      <c r="P97" s="413">
        <f>L97/D97</f>
        <v>0.84395650058029814</v>
      </c>
      <c r="Q97" s="413">
        <f>N97/F97</f>
        <v>0.84644924841215785</v>
      </c>
      <c r="S97" s="407" t="s">
        <v>3</v>
      </c>
      <c r="T97" s="408">
        <f>N97/$T$89</f>
        <v>77.604166560833832</v>
      </c>
      <c r="U97" s="408">
        <f>L97/$T$89</f>
        <v>79.934780856600014</v>
      </c>
      <c r="V97" s="421">
        <f>U97/T97-1</f>
        <v>3.0032076872305691E-2</v>
      </c>
    </row>
    <row r="98" spans="2:22" s="406" customFormat="1" ht="17">
      <c r="B98" s="407" t="s">
        <v>4</v>
      </c>
      <c r="D98" s="409">
        <v>55926379.409999996</v>
      </c>
      <c r="E98" s="413">
        <f t="shared" ref="E98:E104" si="31">D98/F98-1</f>
        <v>5.1823522171958514E-2</v>
      </c>
      <c r="F98" s="409">
        <f t="shared" ref="F98:F104" si="32">F30*$B$89</f>
        <v>53170877.272753</v>
      </c>
      <c r="H98" s="409">
        <v>12922515.972999997</v>
      </c>
      <c r="I98" s="413">
        <f t="shared" ref="I98:I104" si="33">H98/J98-1</f>
        <v>6.0106157644363334E-2</v>
      </c>
      <c r="J98" s="409">
        <f t="shared" ref="J98:J104" si="34">J30*$B$89</f>
        <v>12189832.008630922</v>
      </c>
      <c r="L98" s="409">
        <v>43003863.436999999</v>
      </c>
      <c r="M98" s="413">
        <f t="shared" ref="M98:M104" si="35">L98/N98-1</f>
        <v>4.9359848189349353E-2</v>
      </c>
      <c r="N98" s="409">
        <f t="shared" ref="N98:N104" si="36">F98-J98</f>
        <v>40981045.264122076</v>
      </c>
      <c r="P98" s="413">
        <f t="shared" ref="P98:P104" si="37">L98/D98</f>
        <v>0.76893701846378837</v>
      </c>
      <c r="Q98" s="413">
        <f t="shared" ref="Q98:Q104" si="38">N98/F98</f>
        <v>0.77074231921921843</v>
      </c>
      <c r="S98" s="407" t="s">
        <v>4</v>
      </c>
      <c r="T98" s="408">
        <f t="shared" ref="T98:T106" si="39">N98/$T$89</f>
        <v>40.981045264122073</v>
      </c>
      <c r="U98" s="408">
        <f t="shared" ref="U98:U106" si="40">L98/$T$89</f>
        <v>43.003863437</v>
      </c>
      <c r="V98" s="421">
        <f t="shared" ref="V98:V106" si="41">U98/T98-1</f>
        <v>4.9359848189349576E-2</v>
      </c>
    </row>
    <row r="99" spans="2:22" s="406" customFormat="1" ht="17">
      <c r="B99" s="407" t="s">
        <v>5</v>
      </c>
      <c r="D99" s="409">
        <v>65349972.970000006</v>
      </c>
      <c r="E99" s="413">
        <f t="shared" si="31"/>
        <v>5.569290309393482E-2</v>
      </c>
      <c r="F99" s="409">
        <f t="shared" si="32"/>
        <v>61902446.041342013</v>
      </c>
      <c r="H99" s="409">
        <v>11736420.638500001</v>
      </c>
      <c r="I99" s="413">
        <f t="shared" si="33"/>
        <v>-2.8581237659732972E-2</v>
      </c>
      <c r="J99" s="409">
        <f t="shared" si="34"/>
        <v>12081731.477190664</v>
      </c>
      <c r="L99" s="409">
        <v>53613552.331500009</v>
      </c>
      <c r="M99" s="413">
        <f t="shared" si="35"/>
        <v>7.6129734399229321E-2</v>
      </c>
      <c r="N99" s="409">
        <f t="shared" si="36"/>
        <v>49820714.564151347</v>
      </c>
      <c r="P99" s="413">
        <f t="shared" si="37"/>
        <v>0.82040664892259718</v>
      </c>
      <c r="Q99" s="413">
        <f t="shared" si="38"/>
        <v>0.80482626697623882</v>
      </c>
      <c r="S99" s="407" t="s">
        <v>5</v>
      </c>
      <c r="T99" s="408">
        <f t="shared" si="39"/>
        <v>49.820714564151345</v>
      </c>
      <c r="U99" s="408">
        <f t="shared" si="40"/>
        <v>53.61355233150001</v>
      </c>
      <c r="V99" s="421">
        <f t="shared" si="41"/>
        <v>7.6129734399229543E-2</v>
      </c>
    </row>
    <row r="100" spans="2:22" s="406" customFormat="1" ht="17">
      <c r="B100" s="407" t="s">
        <v>6</v>
      </c>
      <c r="D100" s="409">
        <v>5189143.28</v>
      </c>
      <c r="E100" s="413">
        <f t="shared" si="31"/>
        <v>0.36216251077912753</v>
      </c>
      <c r="F100" s="409">
        <f t="shared" si="32"/>
        <v>3809489.1313900002</v>
      </c>
      <c r="H100" s="409">
        <v>3040996.5915000001</v>
      </c>
      <c r="I100" s="413">
        <f t="shared" si="33"/>
        <v>-4.8299670939678574E-2</v>
      </c>
      <c r="J100" s="409">
        <f t="shared" si="34"/>
        <v>3195329.9779801308</v>
      </c>
      <c r="L100" s="409">
        <v>2148146.6885000002</v>
      </c>
      <c r="M100" s="413">
        <f t="shared" si="35"/>
        <v>2.4977036108202371</v>
      </c>
      <c r="N100" s="409">
        <f t="shared" si="36"/>
        <v>614159.15340986941</v>
      </c>
      <c r="P100" s="413">
        <f t="shared" si="37"/>
        <v>0.4139694305184034</v>
      </c>
      <c r="Q100" s="413">
        <f t="shared" si="38"/>
        <v>0.16121824534141038</v>
      </c>
      <c r="S100" s="407" t="s">
        <v>6</v>
      </c>
      <c r="T100" s="408">
        <f t="shared" si="39"/>
        <v>0.61415915340986937</v>
      </c>
      <c r="U100" s="408">
        <f t="shared" si="40"/>
        <v>2.1481466885000002</v>
      </c>
      <c r="V100" s="421">
        <f t="shared" si="41"/>
        <v>2.4977036108202375</v>
      </c>
    </row>
    <row r="101" spans="2:22" s="406" customFormat="1" ht="17">
      <c r="B101" s="407" t="s">
        <v>8</v>
      </c>
      <c r="D101" s="409">
        <v>32681434.220000006</v>
      </c>
      <c r="E101" s="413">
        <f t="shared" si="31"/>
        <v>-8.8792884395527683E-4</v>
      </c>
      <c r="F101" s="409">
        <f t="shared" si="32"/>
        <v>32710478.797624003</v>
      </c>
      <c r="H101" s="409">
        <v>7275218.2908999985</v>
      </c>
      <c r="I101" s="413">
        <f t="shared" si="33"/>
        <v>-9.9620311187527122E-2</v>
      </c>
      <c r="J101" s="409">
        <f t="shared" si="34"/>
        <v>8080167.0465216916</v>
      </c>
      <c r="L101" s="409">
        <v>25406215.929100007</v>
      </c>
      <c r="M101" s="413">
        <f t="shared" si="35"/>
        <v>3.1502003946944246E-2</v>
      </c>
      <c r="N101" s="409">
        <f t="shared" si="36"/>
        <v>24630311.751102313</v>
      </c>
      <c r="P101" s="413">
        <f t="shared" si="37"/>
        <v>0.7773898708996132</v>
      </c>
      <c r="Q101" s="413">
        <f t="shared" si="38"/>
        <v>0.75297924874433175</v>
      </c>
      <c r="S101" s="407" t="s">
        <v>8</v>
      </c>
      <c r="T101" s="408">
        <f t="shared" si="39"/>
        <v>24.630311751102312</v>
      </c>
      <c r="U101" s="408">
        <f t="shared" si="40"/>
        <v>25.406215929100007</v>
      </c>
      <c r="V101" s="421">
        <f t="shared" si="41"/>
        <v>3.1502003946944468E-2</v>
      </c>
    </row>
    <row r="102" spans="2:22" s="406" customFormat="1" ht="17">
      <c r="B102" s="407" t="s">
        <v>9</v>
      </c>
      <c r="D102" s="409">
        <v>6014245.25</v>
      </c>
      <c r="E102" s="413">
        <f t="shared" si="31"/>
        <v>1.0048743068915789E-2</v>
      </c>
      <c r="F102" s="409">
        <f t="shared" si="32"/>
        <v>5954410.9046919998</v>
      </c>
      <c r="H102" s="409">
        <v>2822968.8777999999</v>
      </c>
      <c r="I102" s="413">
        <f t="shared" si="33"/>
        <v>0.20887868624294059</v>
      </c>
      <c r="J102" s="409">
        <f t="shared" si="34"/>
        <v>2335196.1697442699</v>
      </c>
      <c r="L102" s="409">
        <v>3191276.3722000001</v>
      </c>
      <c r="M102" s="413">
        <f t="shared" si="35"/>
        <v>-0.11824066657761056</v>
      </c>
      <c r="N102" s="409">
        <f t="shared" si="36"/>
        <v>3619214.7349477299</v>
      </c>
      <c r="P102" s="413">
        <f t="shared" si="37"/>
        <v>0.53061959390498747</v>
      </c>
      <c r="Q102" s="413">
        <f t="shared" si="38"/>
        <v>0.60782078913899529</v>
      </c>
      <c r="S102" s="407" t="s">
        <v>9</v>
      </c>
      <c r="T102" s="408">
        <f t="shared" si="39"/>
        <v>3.6192147349477297</v>
      </c>
      <c r="U102" s="408">
        <f t="shared" si="40"/>
        <v>3.1912763721999999</v>
      </c>
      <c r="V102" s="421">
        <f t="shared" si="41"/>
        <v>-0.11824066657761056</v>
      </c>
    </row>
    <row r="103" spans="2:22" s="406" customFormat="1" ht="17">
      <c r="B103" s="407" t="s">
        <v>11</v>
      </c>
      <c r="D103" s="409">
        <v>132976564.91000001</v>
      </c>
      <c r="E103" s="413">
        <f t="shared" si="31"/>
        <v>3.8150014938373999E-2</v>
      </c>
      <c r="F103" s="409">
        <f t="shared" si="32"/>
        <v>128089932.08741</v>
      </c>
      <c r="H103" s="409">
        <v>42139599.28239999</v>
      </c>
      <c r="I103" s="413">
        <f t="shared" si="33"/>
        <v>6.0838930938374114E-2</v>
      </c>
      <c r="J103" s="409">
        <f t="shared" si="34"/>
        <v>39722900.483228914</v>
      </c>
      <c r="L103" s="409">
        <v>72972250.007600009</v>
      </c>
      <c r="M103" s="413">
        <f t="shared" si="35"/>
        <v>2.5643812088443463E-2</v>
      </c>
      <c r="N103" s="409">
        <f>F103-J103-'CBA + TORR  (RENTA)'!X176</f>
        <v>71147750.46418108</v>
      </c>
      <c r="O103" s="406" t="s">
        <v>147</v>
      </c>
      <c r="P103" s="413">
        <f t="shared" si="37"/>
        <v>0.54876022746555697</v>
      </c>
      <c r="Q103" s="413">
        <f t="shared" si="38"/>
        <v>0.55545154333932401</v>
      </c>
      <c r="S103" s="407" t="s">
        <v>11</v>
      </c>
      <c r="T103" s="408">
        <f t="shared" si="39"/>
        <v>71.147750464181087</v>
      </c>
      <c r="U103" s="408">
        <f t="shared" si="40"/>
        <v>72.97225000760001</v>
      </c>
      <c r="V103" s="421">
        <f t="shared" si="41"/>
        <v>2.5643812088443463E-2</v>
      </c>
    </row>
    <row r="104" spans="2:22" s="406" customFormat="1" ht="17">
      <c r="B104" s="407" t="s">
        <v>14</v>
      </c>
      <c r="D104" s="409">
        <v>48004737.969999999</v>
      </c>
      <c r="E104" s="413">
        <f t="shared" si="31"/>
        <v>0.42995774718955815</v>
      </c>
      <c r="F104" s="409">
        <f t="shared" si="32"/>
        <v>33570738.760881998</v>
      </c>
      <c r="H104" s="409">
        <v>10019207.567199998</v>
      </c>
      <c r="I104" s="413">
        <f t="shared" si="33"/>
        <v>-0.13245470496478917</v>
      </c>
      <c r="J104" s="409">
        <f t="shared" si="34"/>
        <v>11548915.802480781</v>
      </c>
      <c r="L104" s="409">
        <v>37985530.402800001</v>
      </c>
      <c r="M104" s="413">
        <f t="shared" si="35"/>
        <v>0.7249039952121088</v>
      </c>
      <c r="N104" s="409">
        <f t="shared" si="36"/>
        <v>22021822.958401218</v>
      </c>
      <c r="P104" s="413">
        <f t="shared" si="37"/>
        <v>0.7912871105876802</v>
      </c>
      <c r="Q104" s="413">
        <f t="shared" si="38"/>
        <v>0.65598267334116434</v>
      </c>
      <c r="S104" s="407" t="s">
        <v>14</v>
      </c>
      <c r="T104" s="408">
        <f t="shared" si="39"/>
        <v>22.021822958401216</v>
      </c>
      <c r="U104" s="408">
        <f t="shared" si="40"/>
        <v>37.985530402800002</v>
      </c>
      <c r="V104" s="421">
        <f t="shared" si="41"/>
        <v>0.72490399521210902</v>
      </c>
    </row>
    <row r="105" spans="2:22" s="406" customFormat="1" ht="17">
      <c r="B105" s="407"/>
      <c r="D105" s="409"/>
      <c r="F105" s="409"/>
      <c r="H105" s="409"/>
      <c r="J105" s="409"/>
      <c r="L105" s="409"/>
      <c r="N105" s="409"/>
      <c r="S105" s="407" t="s">
        <v>156</v>
      </c>
      <c r="T105" s="408">
        <f>N106/$T$89</f>
        <v>290.43918545114946</v>
      </c>
      <c r="U105" s="408">
        <f>L106/$T$89</f>
        <v>318.25561602530007</v>
      </c>
      <c r="V105" s="421">
        <f>U105/T105-1</f>
        <v>9.5773683330444337E-2</v>
      </c>
    </row>
    <row r="106" spans="2:22" s="407" customFormat="1">
      <c r="B106" s="407" t="s">
        <v>148</v>
      </c>
      <c r="D106" s="418">
        <f>SUM(D97:D104)</f>
        <v>440856815.53999996</v>
      </c>
      <c r="E106" s="419">
        <f>D106/F106-1</f>
        <v>7.2930485083257279E-2</v>
      </c>
      <c r="F106" s="418">
        <f>SUM(F97:F104)</f>
        <v>410890380.75546002</v>
      </c>
      <c r="H106" s="418">
        <f>SUM(H97:H104)</f>
        <v>104736483.89469999</v>
      </c>
      <c r="I106" s="419">
        <f>H106/J106-1</f>
        <v>1.4574656903045158E-2</v>
      </c>
      <c r="J106" s="418">
        <f>SUM(J97:J104)</f>
        <v>103231914.16431056</v>
      </c>
      <c r="L106" s="418">
        <f>SUM(L97:L104)</f>
        <v>318255616.02530009</v>
      </c>
      <c r="M106" s="419">
        <f>L106/N106-1</f>
        <v>9.5773683330444559E-2</v>
      </c>
      <c r="N106" s="418">
        <f>SUM(N97:N104)</f>
        <v>290439185.45114946</v>
      </c>
      <c r="P106" s="420">
        <f>L106/D106</f>
        <v>0.72190245178692036</v>
      </c>
      <c r="Q106" s="420">
        <f>N106/F106</f>
        <v>0.7068532120833545</v>
      </c>
    </row>
  </sheetData>
  <mergeCells count="16">
    <mergeCell ref="D94:F94"/>
    <mergeCell ref="H94:J94"/>
    <mergeCell ref="L94:N94"/>
    <mergeCell ref="P94:Q94"/>
    <mergeCell ref="L4:N4"/>
    <mergeCell ref="P4:Q4"/>
    <mergeCell ref="B26:B27"/>
    <mergeCell ref="D26:F26"/>
    <mergeCell ref="H26:J26"/>
    <mergeCell ref="L26:N26"/>
    <mergeCell ref="P26:Q26"/>
    <mergeCell ref="B52:B53"/>
    <mergeCell ref="D52:I52"/>
    <mergeCell ref="B4:B5"/>
    <mergeCell ref="D4:F4"/>
    <mergeCell ref="H4:J4"/>
  </mergeCells>
  <pageMargins left="0.7" right="0.7" top="0.75" bottom="0.75" header="0.3" footer="0.3"/>
  <ignoredErrors>
    <ignoredError sqref="D7:N38 E40:N43 AK29:AK37 E97:Q106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4565-0EE3-C34C-8B65-ABD770DD6FE8}">
  <sheetPr>
    <tabColor rgb="FF8EC6D2"/>
  </sheetPr>
  <dimension ref="A1:AA235"/>
  <sheetViews>
    <sheetView showGridLines="0" zoomScaleNormal="100" workbookViewId="0">
      <pane xSplit="1" ySplit="6" topLeftCell="C138" activePane="bottomRight" state="frozen"/>
      <selection pane="topRight" activeCell="B1" sqref="B1"/>
      <selection pane="bottomLeft" activeCell="A7" sqref="A7"/>
      <selection pane="bottomRight" activeCell="A143" sqref="A143:XFD143"/>
    </sheetView>
  </sheetViews>
  <sheetFormatPr baseColWidth="10" defaultColWidth="10.7109375" defaultRowHeight="18"/>
  <cols>
    <col min="1" max="1" width="32.85546875" style="259" customWidth="1"/>
    <col min="2" max="2" width="1.5703125" style="259" customWidth="1"/>
    <col min="3" max="3" width="14.7109375" style="259" customWidth="1"/>
    <col min="4" max="4" width="8.7109375" style="259" customWidth="1"/>
    <col min="5" max="5" width="1.5703125" style="259" customWidth="1"/>
    <col min="6" max="6" width="14.7109375" style="259" customWidth="1"/>
    <col min="7" max="7" width="8.7109375" style="259" customWidth="1"/>
    <col min="8" max="8" width="14.7109375" style="259" customWidth="1"/>
    <col min="9" max="9" width="9.7109375" style="259" customWidth="1"/>
    <col min="10" max="10" width="1.5703125" style="259" customWidth="1"/>
    <col min="11" max="11" width="14.7109375" style="259" customWidth="1"/>
    <col min="12" max="12" width="8.7109375" style="259" customWidth="1"/>
    <col min="13" max="13" width="14.7109375" style="259" customWidth="1"/>
    <col min="14" max="14" width="9.7109375" style="259" customWidth="1"/>
    <col min="15" max="15" width="1.5703125" style="259" customWidth="1"/>
    <col min="16" max="16" width="14.7109375" style="259" customWidth="1"/>
    <col min="17" max="17" width="8.7109375" style="259" customWidth="1"/>
    <col min="18" max="18" width="1.5703125" style="259" customWidth="1"/>
    <col min="19" max="19" width="14.7109375" style="259" customWidth="1"/>
    <col min="20" max="20" width="8.7109375" style="259" customWidth="1"/>
    <col min="21" max="21" width="14.7109375" style="259" customWidth="1"/>
    <col min="22" max="22" width="9.7109375" style="259" customWidth="1"/>
    <col min="23" max="23" width="1.5703125" style="259" customWidth="1"/>
    <col min="24" max="24" width="14.7109375" style="259" customWidth="1"/>
    <col min="25" max="25" width="8.7109375" style="259" customWidth="1"/>
    <col min="26" max="26" width="14.7109375" style="259" customWidth="1"/>
    <col min="27" max="27" width="9.7109375" style="259" customWidth="1"/>
    <col min="28" max="16384" width="10.7109375" style="259"/>
  </cols>
  <sheetData>
    <row r="1" spans="1:27">
      <c r="C1" s="260"/>
      <c r="D1" s="260"/>
      <c r="F1" s="260"/>
      <c r="G1" s="260"/>
      <c r="H1" s="260"/>
      <c r="I1" s="260"/>
      <c r="K1" s="260"/>
      <c r="L1" s="260"/>
      <c r="M1" s="260"/>
      <c r="N1" s="260"/>
      <c r="P1" s="260"/>
      <c r="Q1" s="260"/>
      <c r="S1" s="260"/>
      <c r="T1" s="260"/>
      <c r="U1" s="260"/>
      <c r="V1" s="260"/>
      <c r="X1" s="260"/>
      <c r="Y1" s="260"/>
      <c r="Z1" s="260"/>
      <c r="AA1" s="260"/>
    </row>
    <row r="2" spans="1:27">
      <c r="C2" s="373" t="s">
        <v>0</v>
      </c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P2" s="370" t="s">
        <v>1</v>
      </c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</row>
    <row r="3" spans="1:27">
      <c r="B3" s="261"/>
      <c r="C3" s="261"/>
      <c r="D3" s="260"/>
      <c r="E3" s="261"/>
      <c r="F3" s="261"/>
      <c r="G3" s="260"/>
      <c r="H3" s="261"/>
      <c r="I3" s="260"/>
      <c r="J3" s="261"/>
      <c r="K3" s="261"/>
      <c r="L3" s="260"/>
      <c r="M3" s="261"/>
      <c r="N3" s="260"/>
      <c r="O3" s="261"/>
      <c r="P3" s="261"/>
      <c r="Q3" s="260"/>
      <c r="R3" s="261"/>
      <c r="S3" s="261"/>
      <c r="T3" s="260"/>
      <c r="U3" s="261"/>
      <c r="V3" s="260"/>
      <c r="W3" s="261"/>
      <c r="X3" s="261"/>
      <c r="Y3" s="260"/>
      <c r="Z3" s="261"/>
      <c r="AA3" s="260"/>
    </row>
    <row r="4" spans="1:27" ht="6" customHeight="1"/>
    <row r="5" spans="1:27" s="265" customFormat="1" ht="18" customHeight="1">
      <c r="A5" s="263" t="s">
        <v>2</v>
      </c>
      <c r="B5" s="372"/>
      <c r="C5" s="264">
        <v>46174</v>
      </c>
      <c r="D5" s="372" t="s">
        <v>99</v>
      </c>
      <c r="E5" s="372"/>
      <c r="F5" s="264">
        <f>+C5</f>
        <v>46174</v>
      </c>
      <c r="G5" s="372" t="s">
        <v>99</v>
      </c>
      <c r="H5" s="264" t="s">
        <v>100</v>
      </c>
      <c r="I5" s="372" t="s">
        <v>99</v>
      </c>
      <c r="J5" s="372"/>
      <c r="K5" s="264">
        <f>+EOMONTH(F5,-12)</f>
        <v>45838</v>
      </c>
      <c r="L5" s="372" t="s">
        <v>99</v>
      </c>
      <c r="M5" s="264" t="s">
        <v>100</v>
      </c>
      <c r="N5" s="372" t="s">
        <v>99</v>
      </c>
      <c r="O5" s="371"/>
      <c r="P5" s="264">
        <f>+C5</f>
        <v>46174</v>
      </c>
      <c r="Q5" s="372" t="s">
        <v>99</v>
      </c>
      <c r="R5" s="372"/>
      <c r="S5" s="264">
        <f>+P5</f>
        <v>46174</v>
      </c>
      <c r="T5" s="372" t="s">
        <v>99</v>
      </c>
      <c r="U5" s="264" t="s">
        <v>100</v>
      </c>
      <c r="V5" s="372" t="s">
        <v>99</v>
      </c>
      <c r="W5" s="372"/>
      <c r="X5" s="264">
        <f>+EOMONTH(S5,-12)</f>
        <v>45838</v>
      </c>
      <c r="Y5" s="372" t="s">
        <v>99</v>
      </c>
      <c r="Z5" s="264" t="s">
        <v>100</v>
      </c>
      <c r="AA5" s="372" t="s">
        <v>99</v>
      </c>
    </row>
    <row r="6" spans="1:27" s="265" customFormat="1" ht="18" customHeight="1">
      <c r="A6" s="263" t="s">
        <v>84</v>
      </c>
      <c r="B6" s="372"/>
      <c r="C6" s="264" t="s">
        <v>103</v>
      </c>
      <c r="D6" s="372"/>
      <c r="E6" s="372"/>
      <c r="F6" s="264" t="s">
        <v>102</v>
      </c>
      <c r="G6" s="372"/>
      <c r="H6" s="264" t="str">
        <f>+YEAR(C5)&amp;"R"&amp;" vs "&amp;YEAR(F5)&amp;"P"</f>
        <v>2026R vs 2026P</v>
      </c>
      <c r="I6" s="372"/>
      <c r="J6" s="372"/>
      <c r="K6" s="264" t="s">
        <v>103</v>
      </c>
      <c r="L6" s="372"/>
      <c r="M6" s="264" t="str">
        <f>+YEAR(C5)&amp;"R"&amp;" vs "&amp;YEAR(K5)&amp;"R"</f>
        <v>2026R vs 2025R</v>
      </c>
      <c r="N6" s="372"/>
      <c r="O6" s="371"/>
      <c r="P6" s="264" t="s">
        <v>103</v>
      </c>
      <c r="Q6" s="372"/>
      <c r="R6" s="372"/>
      <c r="S6" s="264" t="s">
        <v>102</v>
      </c>
      <c r="T6" s="372"/>
      <c r="U6" s="264" t="str">
        <f>+H6</f>
        <v>2026R vs 2026P</v>
      </c>
      <c r="V6" s="372"/>
      <c r="W6" s="372"/>
      <c r="X6" s="264" t="s">
        <v>103</v>
      </c>
      <c r="Y6" s="372"/>
      <c r="Z6" s="264" t="str">
        <f>+M6</f>
        <v>2026R vs 2025R</v>
      </c>
      <c r="AA6" s="372"/>
    </row>
    <row r="7" spans="1:27" ht="6" customHeight="1"/>
    <row r="8" spans="1:27" hidden="1">
      <c r="A8" s="266" t="s">
        <v>20</v>
      </c>
      <c r="B8" s="265"/>
      <c r="C8" s="265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</row>
    <row r="9" spans="1:27" ht="6" hidden="1" customHeight="1">
      <c r="A9" s="267"/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</row>
    <row r="10" spans="1:27" hidden="1">
      <c r="A10" s="268" t="s">
        <v>21</v>
      </c>
      <c r="B10" s="265"/>
      <c r="C10" s="269">
        <f>+SUM(C11:C19)</f>
        <v>16261770.890000002</v>
      </c>
      <c r="D10" s="270">
        <f>+IF(ISERROR(C10/C31),"N. D.",C10/C31)</f>
        <v>1</v>
      </c>
      <c r="E10" s="265"/>
      <c r="F10" s="269">
        <f>+SUM(F11:F19)</f>
        <v>17030565.286759995</v>
      </c>
      <c r="G10" s="270">
        <f>+IF(ISERROR(F10/F31),"N. D.",F10/F31)</f>
        <v>1</v>
      </c>
      <c r="H10" s="271">
        <f t="shared" ref="H10:H29" si="0">+$C10-F10</f>
        <v>-768794.39675999247</v>
      </c>
      <c r="I10" s="270">
        <f t="shared" ref="I10:I29" si="1">+IF(ISERROR(H10/F10),"N. D.",H10/F10)</f>
        <v>-4.5142036322051694E-2</v>
      </c>
      <c r="J10" s="265"/>
      <c r="K10" s="269">
        <f>+SUM(K11:K19)</f>
        <v>15568234.600000003</v>
      </c>
      <c r="L10" s="270">
        <f>+IF(ISERROR(K10/K31),"N. D.",K10/K31)</f>
        <v>1</v>
      </c>
      <c r="M10" s="271">
        <f t="shared" ref="M10:M29" si="2">+$C10-K10</f>
        <v>693536.28999999911</v>
      </c>
      <c r="N10" s="270">
        <f t="shared" ref="N10:N29" si="3">+IF(ISERROR(M10/K10),"N. D.",M10/K10)</f>
        <v>4.4548165403416967E-2</v>
      </c>
      <c r="O10" s="265"/>
      <c r="P10" s="269">
        <f>+SUM(P11:P19)</f>
        <v>94962221.13000001</v>
      </c>
      <c r="Q10" s="270">
        <f>+IF(ISERROR(P10/P31),"N. D.",P10/P31)</f>
        <v>1</v>
      </c>
      <c r="R10" s="265"/>
      <c r="S10" s="269">
        <f>+SUM(S11:S19)</f>
        <v>96097240.027981177</v>
      </c>
      <c r="T10" s="270">
        <f>+IF(ISERROR(S10/S31),"N. D.",S10/S31)</f>
        <v>1</v>
      </c>
      <c r="U10" s="271">
        <f t="shared" ref="U10:U29" si="4">+$P10-S10</f>
        <v>-1135018.8979811668</v>
      </c>
      <c r="V10" s="270">
        <f t="shared" ref="V10:V29" si="5">+IF(ISERROR(U10/S10),"N. D.",U10/S10)</f>
        <v>-1.1811149806702845E-2</v>
      </c>
      <c r="W10" s="265"/>
      <c r="X10" s="269">
        <f>+SUM(X11:X19)</f>
        <v>88848493.559999987</v>
      </c>
      <c r="Y10" s="270">
        <f>+IF(ISERROR(X10/X31),"N. D.",X10/X31)</f>
        <v>1</v>
      </c>
      <c r="Z10" s="271">
        <f t="shared" ref="Z10:Z29" si="6">+$P10-X10</f>
        <v>6113727.5700000226</v>
      </c>
      <c r="AA10" s="270">
        <f t="shared" ref="AA10:AA29" si="7">+IF(ISERROR(Z10/X10),"N. D.",Z10/X10)</f>
        <v>6.881070601238029E-2</v>
      </c>
    </row>
    <row r="11" spans="1:27" hidden="1">
      <c r="A11" s="272" t="s">
        <v>22</v>
      </c>
      <c r="B11" s="273"/>
      <c r="C11" s="274">
        <f>+'2026R'!C11</f>
        <v>10624959.920000002</v>
      </c>
      <c r="D11" s="275">
        <f t="shared" ref="D11:D19" si="8">+IF(ISERROR(C11/C86),"N. D.",C11/C86)</f>
        <v>1.0006836922812934</v>
      </c>
      <c r="E11" s="273"/>
      <c r="F11" s="274">
        <f>+'2026P'!$C11</f>
        <v>10447173.127693433</v>
      </c>
      <c r="G11" s="275">
        <f t="shared" ref="G11:G19" si="9">+IF(ISERROR(F11/F86),"N. D.",F11/F86)</f>
        <v>1</v>
      </c>
      <c r="H11" s="276">
        <f t="shared" si="0"/>
        <v>177786.79230656847</v>
      </c>
      <c r="I11" s="275">
        <f t="shared" si="1"/>
        <v>1.7017693698909812E-2</v>
      </c>
      <c r="J11" s="273"/>
      <c r="K11" s="274">
        <f>+'2025R'!$C11</f>
        <v>9725317.0800000019</v>
      </c>
      <c r="L11" s="275">
        <f t="shared" ref="L11:L19" si="10">+IF(ISERROR(K11/K86),"N. D.",K11/K86)</f>
        <v>1.0112373336892329</v>
      </c>
      <c r="M11" s="276">
        <f t="shared" si="2"/>
        <v>899642.83999999985</v>
      </c>
      <c r="N11" s="275">
        <f t="shared" si="3"/>
        <v>9.2505245083484691E-2</v>
      </c>
      <c r="O11" s="311"/>
      <c r="P11" s="274">
        <f>+'2026R'!$S11</f>
        <v>63008168.420000002</v>
      </c>
      <c r="Q11" s="275">
        <f t="shared" ref="Q11:Q19" si="11">+IF(ISERROR(P11/P86),"N. D.",P11/P86)</f>
        <v>1.0038435356419881</v>
      </c>
      <c r="R11" s="273"/>
      <c r="S11" s="274">
        <f>+'2026P'!$S11</f>
        <v>60754715.694658741</v>
      </c>
      <c r="T11" s="275">
        <f t="shared" ref="T11:T19" si="12">+IF(ISERROR(S11/S86),"N. D.",S11/S86)</f>
        <v>1</v>
      </c>
      <c r="U11" s="276">
        <f>+$P11-S11</f>
        <v>2253452.7253412604</v>
      </c>
      <c r="V11" s="275">
        <f t="shared" si="5"/>
        <v>3.7090992848467445E-2</v>
      </c>
      <c r="W11" s="273"/>
      <c r="X11" s="274">
        <f>+'2025R'!$S11</f>
        <v>58153920.739999995</v>
      </c>
      <c r="Y11" s="275">
        <f t="shared" ref="Y11:Y19" si="13">+IF(ISERROR(X11/X86),"N. D.",X11/X86)</f>
        <v>1.002564900826648</v>
      </c>
      <c r="Z11" s="276">
        <f t="shared" si="6"/>
        <v>4854247.6800000072</v>
      </c>
      <c r="AA11" s="275">
        <f t="shared" si="7"/>
        <v>8.3472405956991846E-2</v>
      </c>
    </row>
    <row r="12" spans="1:27" hidden="1">
      <c r="A12" s="272" t="s">
        <v>23</v>
      </c>
      <c r="B12" s="273"/>
      <c r="C12" s="274">
        <f>+'2026R'!C12</f>
        <v>1096856.07</v>
      </c>
      <c r="D12" s="275">
        <f t="shared" si="8"/>
        <v>1</v>
      </c>
      <c r="E12" s="273"/>
      <c r="F12" s="274">
        <f>+'2026P'!$C12</f>
        <v>1632424.5332999998</v>
      </c>
      <c r="G12" s="275">
        <f t="shared" si="9"/>
        <v>1</v>
      </c>
      <c r="H12" s="276">
        <f t="shared" si="0"/>
        <v>-535568.46329999971</v>
      </c>
      <c r="I12" s="275">
        <f t="shared" si="1"/>
        <v>-0.32808160645400891</v>
      </c>
      <c r="J12" s="273"/>
      <c r="K12" s="274">
        <f>+'2025R'!$C12</f>
        <v>1497090.5599999998</v>
      </c>
      <c r="L12" s="275">
        <f t="shared" si="10"/>
        <v>1</v>
      </c>
      <c r="M12" s="276">
        <f t="shared" si="2"/>
        <v>-400234.48999999976</v>
      </c>
      <c r="N12" s="275">
        <f t="shared" si="3"/>
        <v>-0.2673415361058718</v>
      </c>
      <c r="O12" s="311"/>
      <c r="P12" s="274">
        <f>+'2026R'!$S12</f>
        <v>5936802.0099999998</v>
      </c>
      <c r="Q12" s="275">
        <f t="shared" si="11"/>
        <v>1</v>
      </c>
      <c r="R12" s="273"/>
      <c r="S12" s="274">
        <f>+'2026P'!$S12</f>
        <v>6891213.5793499984</v>
      </c>
      <c r="T12" s="275">
        <f t="shared" si="12"/>
        <v>1</v>
      </c>
      <c r="U12" s="276">
        <f t="shared" si="4"/>
        <v>-954411.56934999861</v>
      </c>
      <c r="V12" s="275">
        <f t="shared" si="5"/>
        <v>-0.13849687843226327</v>
      </c>
      <c r="W12" s="273"/>
      <c r="X12" s="274">
        <f>+'2025R'!$S12</f>
        <v>5990094.0599999996</v>
      </c>
      <c r="Y12" s="275">
        <f t="shared" si="13"/>
        <v>1</v>
      </c>
      <c r="Z12" s="276">
        <f t="shared" si="6"/>
        <v>-53292.049999999814</v>
      </c>
      <c r="AA12" s="275">
        <f t="shared" si="7"/>
        <v>-8.8966966906025204E-3</v>
      </c>
    </row>
    <row r="13" spans="1:27" hidden="1">
      <c r="A13" s="272" t="s">
        <v>24</v>
      </c>
      <c r="B13" s="273"/>
      <c r="C13" s="274">
        <f>+'2026R'!C13</f>
        <v>1391476.48</v>
      </c>
      <c r="D13" s="275">
        <f t="shared" si="8"/>
        <v>1</v>
      </c>
      <c r="E13" s="273"/>
      <c r="F13" s="274">
        <f>+'2026P'!$C13</f>
        <v>1380058.3856705623</v>
      </c>
      <c r="G13" s="275">
        <f t="shared" si="9"/>
        <v>1</v>
      </c>
      <c r="H13" s="276">
        <f t="shared" si="0"/>
        <v>11418.094329437707</v>
      </c>
      <c r="I13" s="275">
        <f t="shared" si="1"/>
        <v>8.2736313535674948E-3</v>
      </c>
      <c r="J13" s="273"/>
      <c r="K13" s="274">
        <f>+'2025R'!$C13</f>
        <v>1246904.01</v>
      </c>
      <c r="L13" s="275">
        <f t="shared" si="10"/>
        <v>1</v>
      </c>
      <c r="M13" s="276">
        <f t="shared" si="2"/>
        <v>144572.46999999997</v>
      </c>
      <c r="N13" s="275">
        <f t="shared" si="3"/>
        <v>0.11594514801504245</v>
      </c>
      <c r="O13" s="311"/>
      <c r="P13" s="274">
        <f>+'2026R'!$S13</f>
        <v>8458764.7400000002</v>
      </c>
      <c r="Q13" s="275">
        <f t="shared" si="11"/>
        <v>1.0007852105373451</v>
      </c>
      <c r="R13" s="273"/>
      <c r="S13" s="274">
        <f>+'2026P'!$S13</f>
        <v>8033909.0133964391</v>
      </c>
      <c r="T13" s="275">
        <f t="shared" si="12"/>
        <v>1</v>
      </c>
      <c r="U13" s="276">
        <f t="shared" si="4"/>
        <v>424855.72660356108</v>
      </c>
      <c r="V13" s="275">
        <f t="shared" si="5"/>
        <v>5.2882815313830371E-2</v>
      </c>
      <c r="W13" s="273"/>
      <c r="X13" s="274">
        <f>+'2025R'!$S13</f>
        <v>7414026.9399999995</v>
      </c>
      <c r="Y13" s="275">
        <f t="shared" si="13"/>
        <v>1.0008996737763374</v>
      </c>
      <c r="Z13" s="276">
        <f t="shared" si="6"/>
        <v>1044737.8000000007</v>
      </c>
      <c r="AA13" s="275">
        <f t="shared" si="7"/>
        <v>0.140913677338216</v>
      </c>
    </row>
    <row r="14" spans="1:27" hidden="1">
      <c r="A14" s="272" t="s">
        <v>25</v>
      </c>
      <c r="B14" s="273"/>
      <c r="C14" s="274">
        <f>+'2026R'!C14</f>
        <v>4990.32</v>
      </c>
      <c r="D14" s="275">
        <f t="shared" si="8"/>
        <v>1</v>
      </c>
      <c r="E14" s="273"/>
      <c r="F14" s="274">
        <f>+'2026P'!$C14</f>
        <v>21434.396796000001</v>
      </c>
      <c r="G14" s="275">
        <f t="shared" si="9"/>
        <v>1</v>
      </c>
      <c r="H14" s="276">
        <f t="shared" si="0"/>
        <v>-16444.076796000001</v>
      </c>
      <c r="I14" s="275">
        <f t="shared" si="1"/>
        <v>-0.76718169176884543</v>
      </c>
      <c r="J14" s="273"/>
      <c r="K14" s="274">
        <f>+'2025R'!$C14</f>
        <v>23218.53</v>
      </c>
      <c r="L14" s="275">
        <f t="shared" si="10"/>
        <v>1</v>
      </c>
      <c r="M14" s="276">
        <f t="shared" si="2"/>
        <v>-18228.21</v>
      </c>
      <c r="N14" s="275">
        <f t="shared" si="3"/>
        <v>-0.78507166474363366</v>
      </c>
      <c r="O14" s="311"/>
      <c r="P14" s="274">
        <f>+'2026R'!$S14</f>
        <v>30319.17</v>
      </c>
      <c r="Q14" s="275">
        <f t="shared" si="11"/>
        <v>1</v>
      </c>
      <c r="R14" s="273"/>
      <c r="S14" s="274">
        <f>+'2026P'!$S14</f>
        <v>128606.38077600001</v>
      </c>
      <c r="T14" s="275">
        <f t="shared" si="12"/>
        <v>1</v>
      </c>
      <c r="U14" s="276">
        <f t="shared" si="4"/>
        <v>-98287.210776000007</v>
      </c>
      <c r="V14" s="275">
        <f t="shared" si="5"/>
        <v>-0.76424832254001163</v>
      </c>
      <c r="W14" s="273"/>
      <c r="X14" s="274">
        <f>+'2025R'!$S14</f>
        <v>164131.64000000001</v>
      </c>
      <c r="Y14" s="275">
        <f t="shared" si="13"/>
        <v>1</v>
      </c>
      <c r="Z14" s="276">
        <f t="shared" si="6"/>
        <v>-133812.47000000003</v>
      </c>
      <c r="AA14" s="275">
        <f t="shared" si="7"/>
        <v>-0.81527528756795475</v>
      </c>
    </row>
    <row r="15" spans="1:27" hidden="1">
      <c r="A15" s="272" t="s">
        <v>26</v>
      </c>
      <c r="B15" s="273"/>
      <c r="C15" s="274">
        <f>+'2026R'!C15</f>
        <v>3046278.65</v>
      </c>
      <c r="D15" s="275">
        <f t="shared" si="8"/>
        <v>1</v>
      </c>
      <c r="E15" s="273"/>
      <c r="F15" s="274">
        <f>+'2026P'!$C15</f>
        <v>3511434.62</v>
      </c>
      <c r="G15" s="275">
        <f t="shared" si="9"/>
        <v>1</v>
      </c>
      <c r="H15" s="276">
        <f t="shared" si="0"/>
        <v>-465155.9700000002</v>
      </c>
      <c r="I15" s="275">
        <f t="shared" si="1"/>
        <v>-0.13246892519388562</v>
      </c>
      <c r="J15" s="273"/>
      <c r="K15" s="274">
        <f>+'2025R'!$C15</f>
        <v>3026483.29</v>
      </c>
      <c r="L15" s="275">
        <f t="shared" si="10"/>
        <v>1</v>
      </c>
      <c r="M15" s="276">
        <f t="shared" si="2"/>
        <v>19795.35999999987</v>
      </c>
      <c r="N15" s="275">
        <f t="shared" si="3"/>
        <v>6.5407134628520849E-3</v>
      </c>
      <c r="O15" s="311"/>
      <c r="P15" s="274">
        <f>+'2026R'!$S15</f>
        <v>17133305.280000001</v>
      </c>
      <c r="Q15" s="275">
        <f t="shared" si="11"/>
        <v>1</v>
      </c>
      <c r="R15" s="273"/>
      <c r="S15" s="274">
        <f>+'2026P'!$S15</f>
        <v>20041882.919999998</v>
      </c>
      <c r="T15" s="275">
        <f t="shared" si="12"/>
        <v>1</v>
      </c>
      <c r="U15" s="276">
        <f t="shared" si="4"/>
        <v>-2908577.6399999969</v>
      </c>
      <c r="V15" s="275">
        <f t="shared" si="5"/>
        <v>-0.14512496912640369</v>
      </c>
      <c r="W15" s="273"/>
      <c r="X15" s="274">
        <f>+'2025R'!$S15</f>
        <v>16789223.989999998</v>
      </c>
      <c r="Y15" s="275">
        <f t="shared" si="13"/>
        <v>1</v>
      </c>
      <c r="Z15" s="276">
        <f t="shared" si="6"/>
        <v>344081.29000000283</v>
      </c>
      <c r="AA15" s="275">
        <f t="shared" si="7"/>
        <v>2.0494174728084194E-2</v>
      </c>
    </row>
    <row r="16" spans="1:27" hidden="1">
      <c r="A16" s="272" t="s">
        <v>27</v>
      </c>
      <c r="B16" s="273"/>
      <c r="C16" s="274">
        <f>+'2026R'!C16</f>
        <v>0</v>
      </c>
      <c r="D16" s="275" t="str">
        <f t="shared" si="8"/>
        <v>N. D.</v>
      </c>
      <c r="E16" s="273"/>
      <c r="F16" s="274">
        <f>+'2026P'!$C16</f>
        <v>0</v>
      </c>
      <c r="G16" s="275" t="str">
        <f t="shared" si="9"/>
        <v>N. D.</v>
      </c>
      <c r="H16" s="276">
        <f t="shared" si="0"/>
        <v>0</v>
      </c>
      <c r="I16" s="275" t="str">
        <f t="shared" si="1"/>
        <v>N. D.</v>
      </c>
      <c r="J16" s="273"/>
      <c r="K16" s="274">
        <f>+'2025R'!$C16</f>
        <v>0</v>
      </c>
      <c r="L16" s="275" t="str">
        <f t="shared" si="10"/>
        <v>N. D.</v>
      </c>
      <c r="M16" s="276">
        <f t="shared" si="2"/>
        <v>0</v>
      </c>
      <c r="N16" s="275" t="str">
        <f t="shared" si="3"/>
        <v>N. D.</v>
      </c>
      <c r="O16" s="311"/>
      <c r="P16" s="274">
        <f>+'2026R'!$S16</f>
        <v>0</v>
      </c>
      <c r="Q16" s="275" t="str">
        <f t="shared" si="11"/>
        <v>N. D.</v>
      </c>
      <c r="R16" s="273"/>
      <c r="S16" s="274">
        <f>+'2026P'!$S16</f>
        <v>0</v>
      </c>
      <c r="T16" s="275" t="str">
        <f t="shared" si="12"/>
        <v>N. D.</v>
      </c>
      <c r="U16" s="276">
        <f t="shared" si="4"/>
        <v>0</v>
      </c>
      <c r="V16" s="275" t="str">
        <f t="shared" si="5"/>
        <v>N. D.</v>
      </c>
      <c r="W16" s="273"/>
      <c r="X16" s="274">
        <f>+'2025R'!$S16</f>
        <v>0</v>
      </c>
      <c r="Y16" s="275" t="str">
        <f t="shared" si="13"/>
        <v>N. D.</v>
      </c>
      <c r="Z16" s="276">
        <f t="shared" si="6"/>
        <v>0</v>
      </c>
      <c r="AA16" s="275" t="str">
        <f t="shared" si="7"/>
        <v>N. D.</v>
      </c>
    </row>
    <row r="17" spans="1:27" hidden="1">
      <c r="A17" s="272" t="s">
        <v>28</v>
      </c>
      <c r="B17" s="273"/>
      <c r="C17" s="274">
        <f>+'2026R'!C17</f>
        <v>58850.369999999995</v>
      </c>
      <c r="D17" s="275">
        <f t="shared" si="8"/>
        <v>1</v>
      </c>
      <c r="E17" s="273"/>
      <c r="F17" s="274">
        <f>+'2026P'!$C17</f>
        <v>38040.223299999998</v>
      </c>
      <c r="G17" s="275">
        <f t="shared" si="9"/>
        <v>1</v>
      </c>
      <c r="H17" s="276">
        <f t="shared" si="0"/>
        <v>20810.146699999998</v>
      </c>
      <c r="I17" s="275">
        <f t="shared" si="1"/>
        <v>0.54705637598084234</v>
      </c>
      <c r="J17" s="273"/>
      <c r="K17" s="274">
        <f>+'2025R'!$C17</f>
        <v>49221.13</v>
      </c>
      <c r="L17" s="275">
        <f t="shared" si="10"/>
        <v>1</v>
      </c>
      <c r="M17" s="276">
        <f t="shared" si="2"/>
        <v>9629.239999999998</v>
      </c>
      <c r="N17" s="275">
        <f t="shared" si="3"/>
        <v>0.19563224168157048</v>
      </c>
      <c r="O17" s="311"/>
      <c r="P17" s="274">
        <f>+'2026R'!$S17</f>
        <v>356502.43</v>
      </c>
      <c r="Q17" s="275">
        <f t="shared" si="11"/>
        <v>1</v>
      </c>
      <c r="R17" s="273"/>
      <c r="S17" s="274">
        <f>+'2026P'!$S17</f>
        <v>246912.43979999999</v>
      </c>
      <c r="T17" s="275">
        <f t="shared" si="12"/>
        <v>1</v>
      </c>
      <c r="U17" s="276">
        <f t="shared" si="4"/>
        <v>109589.9902</v>
      </c>
      <c r="V17" s="275">
        <f t="shared" si="5"/>
        <v>0.44384151032960634</v>
      </c>
      <c r="W17" s="273"/>
      <c r="X17" s="274">
        <f>+'2025R'!$S17</f>
        <v>337096.19000000006</v>
      </c>
      <c r="Y17" s="275">
        <f t="shared" si="13"/>
        <v>1</v>
      </c>
      <c r="Z17" s="276">
        <f t="shared" si="6"/>
        <v>19406.239999999932</v>
      </c>
      <c r="AA17" s="275">
        <f t="shared" si="7"/>
        <v>5.7568850006877649E-2</v>
      </c>
    </row>
    <row r="18" spans="1:27" hidden="1">
      <c r="A18" s="272" t="s">
        <v>29</v>
      </c>
      <c r="B18" s="273"/>
      <c r="C18" s="274">
        <f>+'2026R'!C18</f>
        <v>38359.08</v>
      </c>
      <c r="D18" s="275">
        <f t="shared" si="8"/>
        <v>1</v>
      </c>
      <c r="E18" s="273"/>
      <c r="F18" s="274">
        <f>+'2026P'!$C18</f>
        <v>0</v>
      </c>
      <c r="G18" s="275" t="str">
        <f t="shared" si="9"/>
        <v>N. D.</v>
      </c>
      <c r="H18" s="276">
        <f t="shared" si="0"/>
        <v>38359.08</v>
      </c>
      <c r="I18" s="275" t="str">
        <f t="shared" si="1"/>
        <v>N. D.</v>
      </c>
      <c r="J18" s="273"/>
      <c r="K18" s="274">
        <f>+'2025R'!$C18</f>
        <v>0</v>
      </c>
      <c r="L18" s="275" t="str">
        <f t="shared" si="10"/>
        <v>N. D.</v>
      </c>
      <c r="M18" s="276">
        <f t="shared" si="2"/>
        <v>38359.08</v>
      </c>
      <c r="N18" s="275" t="str">
        <f t="shared" si="3"/>
        <v>N. D.</v>
      </c>
      <c r="O18" s="311"/>
      <c r="P18" s="274">
        <f>+'2026R'!$S18</f>
        <v>38359.08</v>
      </c>
      <c r="Q18" s="275">
        <f t="shared" si="11"/>
        <v>1</v>
      </c>
      <c r="R18" s="273"/>
      <c r="S18" s="274">
        <f>+'2026P'!$S18</f>
        <v>0</v>
      </c>
      <c r="T18" s="275" t="str">
        <f t="shared" si="12"/>
        <v>N. D.</v>
      </c>
      <c r="U18" s="276">
        <f t="shared" si="4"/>
        <v>38359.08</v>
      </c>
      <c r="V18" s="275" t="str">
        <f t="shared" si="5"/>
        <v>N. D.</v>
      </c>
      <c r="W18" s="273"/>
      <c r="X18" s="274">
        <f>+'2025R'!$S18</f>
        <v>0</v>
      </c>
      <c r="Y18" s="275" t="str">
        <f t="shared" si="13"/>
        <v>N. D.</v>
      </c>
      <c r="Z18" s="276">
        <f t="shared" si="6"/>
        <v>38359.08</v>
      </c>
      <c r="AA18" s="275" t="str">
        <f t="shared" si="7"/>
        <v>N. D.</v>
      </c>
    </row>
    <row r="19" spans="1:27" hidden="1">
      <c r="A19" s="277" t="s">
        <v>30</v>
      </c>
      <c r="B19" s="273"/>
      <c r="C19" s="274">
        <f>+'2026R'!C19</f>
        <v>0</v>
      </c>
      <c r="D19" s="275" t="str">
        <f t="shared" si="8"/>
        <v>N. D.</v>
      </c>
      <c r="E19" s="273"/>
      <c r="F19" s="274">
        <f>+'2026P'!$C19</f>
        <v>0</v>
      </c>
      <c r="G19" s="275" t="str">
        <f t="shared" si="9"/>
        <v>N. D.</v>
      </c>
      <c r="H19" s="276">
        <f t="shared" si="0"/>
        <v>0</v>
      </c>
      <c r="I19" s="275" t="str">
        <f t="shared" si="1"/>
        <v>N. D.</v>
      </c>
      <c r="J19" s="273"/>
      <c r="K19" s="274">
        <f>+'2025R'!$C19</f>
        <v>0</v>
      </c>
      <c r="L19" s="275" t="str">
        <f t="shared" si="10"/>
        <v>N. D.</v>
      </c>
      <c r="M19" s="276">
        <f t="shared" si="2"/>
        <v>0</v>
      </c>
      <c r="N19" s="275" t="str">
        <f t="shared" si="3"/>
        <v>N. D.</v>
      </c>
      <c r="O19" s="311"/>
      <c r="P19" s="274">
        <f>+'2026R'!$S19</f>
        <v>0</v>
      </c>
      <c r="Q19" s="275" t="str">
        <f t="shared" si="11"/>
        <v>N. D.</v>
      </c>
      <c r="R19" s="273"/>
      <c r="S19" s="274">
        <f>+'2026P'!$S19</f>
        <v>0</v>
      </c>
      <c r="T19" s="275" t="str">
        <f t="shared" si="12"/>
        <v>N. D.</v>
      </c>
      <c r="U19" s="276">
        <f t="shared" si="4"/>
        <v>0</v>
      </c>
      <c r="V19" s="275" t="str">
        <f t="shared" si="5"/>
        <v>N. D.</v>
      </c>
      <c r="W19" s="273"/>
      <c r="X19" s="274">
        <f>+'2025R'!$S19</f>
        <v>0</v>
      </c>
      <c r="Y19" s="275" t="str">
        <f t="shared" si="13"/>
        <v>N. D.</v>
      </c>
      <c r="Z19" s="276">
        <f t="shared" si="6"/>
        <v>0</v>
      </c>
      <c r="AA19" s="275" t="str">
        <f t="shared" si="7"/>
        <v>N. D.</v>
      </c>
    </row>
    <row r="20" spans="1:27" hidden="1">
      <c r="A20" s="278" t="s">
        <v>31</v>
      </c>
      <c r="B20" s="265"/>
      <c r="C20" s="279">
        <f>+SUM(C21:C29)</f>
        <v>0</v>
      </c>
      <c r="D20" s="270">
        <f>+IF(ISERROR(C20/C31),"N. D.",C20/C31)</f>
        <v>0</v>
      </c>
      <c r="E20" s="273"/>
      <c r="F20" s="279">
        <f>+SUM(F21:F29)</f>
        <v>0</v>
      </c>
      <c r="G20" s="270">
        <f>+IF(ISERROR(F20/F31),"N. D.",F20/F31)</f>
        <v>0</v>
      </c>
      <c r="H20" s="271">
        <f t="shared" si="0"/>
        <v>0</v>
      </c>
      <c r="I20" s="270" t="str">
        <f t="shared" si="1"/>
        <v>N. D.</v>
      </c>
      <c r="J20" s="265"/>
      <c r="K20" s="279">
        <f>+SUM(K21:K29)</f>
        <v>0</v>
      </c>
      <c r="L20" s="270">
        <f>+IF(ISERROR(K20/K31),"N. D.",K20/K31)</f>
        <v>0</v>
      </c>
      <c r="M20" s="271">
        <f t="shared" si="2"/>
        <v>0</v>
      </c>
      <c r="N20" s="270" t="str">
        <f t="shared" si="3"/>
        <v>N. D.</v>
      </c>
      <c r="O20" s="265"/>
      <c r="P20" s="279">
        <f>+SUM(P21:P29)</f>
        <v>0</v>
      </c>
      <c r="Q20" s="270">
        <f>+IF(ISERROR(P20/P31),"N. D.",P20/P31)</f>
        <v>0</v>
      </c>
      <c r="R20" s="273"/>
      <c r="S20" s="279">
        <f>+SUM(S21:S29)</f>
        <v>0</v>
      </c>
      <c r="T20" s="270">
        <f>+IF(ISERROR(S20/S31),"N. D.",S20/S31)</f>
        <v>0</v>
      </c>
      <c r="U20" s="271">
        <f t="shared" si="4"/>
        <v>0</v>
      </c>
      <c r="V20" s="270" t="str">
        <f t="shared" si="5"/>
        <v>N. D.</v>
      </c>
      <c r="W20" s="265"/>
      <c r="X20" s="279">
        <f>+SUM(X21:X29)</f>
        <v>0</v>
      </c>
      <c r="Y20" s="270">
        <f>+IF(ISERROR(X20/X31),"N. D.",X20/X31)</f>
        <v>0</v>
      </c>
      <c r="Z20" s="271">
        <f t="shared" si="6"/>
        <v>0</v>
      </c>
      <c r="AA20" s="270" t="str">
        <f t="shared" si="7"/>
        <v>N. D.</v>
      </c>
    </row>
    <row r="21" spans="1:27" hidden="1">
      <c r="A21" s="280" t="s">
        <v>32</v>
      </c>
      <c r="B21" s="273"/>
      <c r="C21" s="274">
        <f>+'2026R'!C21</f>
        <v>0</v>
      </c>
      <c r="D21" s="275" t="str">
        <f t="shared" ref="D21:D29" si="14">+IF(ISERROR(C21/C96),"N. D.",C21/C96)</f>
        <v>N. D.</v>
      </c>
      <c r="E21" s="273"/>
      <c r="F21" s="274">
        <f>+'2026P'!$C21</f>
        <v>0</v>
      </c>
      <c r="G21" s="275" t="str">
        <f t="shared" ref="G21:G29" si="15">+IF(ISERROR(F21/F96),"N. D.",F21/F96)</f>
        <v>N. D.</v>
      </c>
      <c r="H21" s="276">
        <f t="shared" si="0"/>
        <v>0</v>
      </c>
      <c r="I21" s="275" t="str">
        <f t="shared" si="1"/>
        <v>N. D.</v>
      </c>
      <c r="J21" s="273"/>
      <c r="K21" s="274">
        <f>+'2025R'!$C21</f>
        <v>0</v>
      </c>
      <c r="L21" s="275" t="str">
        <f t="shared" ref="L21:L29" si="16">+IF(ISERROR(K21/K96),"N. D.",K21/K96)</f>
        <v>N. D.</v>
      </c>
      <c r="M21" s="276">
        <f t="shared" si="2"/>
        <v>0</v>
      </c>
      <c r="N21" s="275" t="str">
        <f t="shared" si="3"/>
        <v>N. D.</v>
      </c>
      <c r="O21" s="311"/>
      <c r="P21" s="274">
        <f>+'2026R'!$S21</f>
        <v>0</v>
      </c>
      <c r="Q21" s="275" t="str">
        <f t="shared" ref="Q21:Q29" si="17">+IF(ISERROR(P21/P96),"N. D.",P21/P96)</f>
        <v>N. D.</v>
      </c>
      <c r="R21" s="273"/>
      <c r="S21" s="274">
        <f>+'2026P'!$S21</f>
        <v>0</v>
      </c>
      <c r="T21" s="275" t="str">
        <f t="shared" ref="T21:T29" si="18">+IF(ISERROR(S21/S96),"N. D.",S21/S96)</f>
        <v>N. D.</v>
      </c>
      <c r="U21" s="276">
        <f t="shared" si="4"/>
        <v>0</v>
      </c>
      <c r="V21" s="275" t="str">
        <f t="shared" si="5"/>
        <v>N. D.</v>
      </c>
      <c r="W21" s="273"/>
      <c r="X21" s="274">
        <f>+'2025R'!$S21</f>
        <v>0</v>
      </c>
      <c r="Y21" s="275" t="str">
        <f t="shared" ref="Y21:Y29" si="19">+IF(ISERROR(X21/X96),"N. D.",X21/X96)</f>
        <v>N. D.</v>
      </c>
      <c r="Z21" s="276">
        <f t="shared" si="6"/>
        <v>0</v>
      </c>
      <c r="AA21" s="275" t="str">
        <f t="shared" si="7"/>
        <v>N. D.</v>
      </c>
    </row>
    <row r="22" spans="1:27" hidden="1">
      <c r="A22" s="280" t="s">
        <v>33</v>
      </c>
      <c r="B22" s="273"/>
      <c r="C22" s="274">
        <f>+'2026R'!C22</f>
        <v>0</v>
      </c>
      <c r="D22" s="275" t="str">
        <f t="shared" si="14"/>
        <v>N. D.</v>
      </c>
      <c r="E22" s="273"/>
      <c r="F22" s="274">
        <f>+'2026P'!$C22</f>
        <v>0</v>
      </c>
      <c r="G22" s="275" t="str">
        <f t="shared" si="15"/>
        <v>N. D.</v>
      </c>
      <c r="H22" s="276">
        <f t="shared" si="0"/>
        <v>0</v>
      </c>
      <c r="I22" s="275" t="str">
        <f t="shared" si="1"/>
        <v>N. D.</v>
      </c>
      <c r="J22" s="273"/>
      <c r="K22" s="274">
        <f>+'2025R'!$C22</f>
        <v>0</v>
      </c>
      <c r="L22" s="275" t="str">
        <f t="shared" si="16"/>
        <v>N. D.</v>
      </c>
      <c r="M22" s="276">
        <f t="shared" si="2"/>
        <v>0</v>
      </c>
      <c r="N22" s="275" t="str">
        <f t="shared" si="3"/>
        <v>N. D.</v>
      </c>
      <c r="O22" s="311"/>
      <c r="P22" s="274">
        <f>+'2026R'!$S22</f>
        <v>0</v>
      </c>
      <c r="Q22" s="275" t="str">
        <f t="shared" si="17"/>
        <v>N. D.</v>
      </c>
      <c r="R22" s="273"/>
      <c r="S22" s="274">
        <f>+'2026P'!$S22</f>
        <v>0</v>
      </c>
      <c r="T22" s="275" t="str">
        <f t="shared" si="18"/>
        <v>N. D.</v>
      </c>
      <c r="U22" s="276">
        <f t="shared" si="4"/>
        <v>0</v>
      </c>
      <c r="V22" s="275" t="str">
        <f t="shared" si="5"/>
        <v>N. D.</v>
      </c>
      <c r="W22" s="273"/>
      <c r="X22" s="274">
        <f>+'2025R'!$S22</f>
        <v>0</v>
      </c>
      <c r="Y22" s="275" t="str">
        <f t="shared" si="19"/>
        <v>N. D.</v>
      </c>
      <c r="Z22" s="276">
        <f t="shared" si="6"/>
        <v>0</v>
      </c>
      <c r="AA22" s="275" t="str">
        <f t="shared" si="7"/>
        <v>N. D.</v>
      </c>
    </row>
    <row r="23" spans="1:27" hidden="1">
      <c r="A23" s="280" t="s">
        <v>34</v>
      </c>
      <c r="B23" s="273"/>
      <c r="C23" s="274">
        <f>+'2026R'!C23</f>
        <v>0</v>
      </c>
      <c r="D23" s="275" t="str">
        <f t="shared" si="14"/>
        <v>N. D.</v>
      </c>
      <c r="E23" s="273"/>
      <c r="F23" s="274">
        <f>+'2026P'!$C23</f>
        <v>0</v>
      </c>
      <c r="G23" s="275" t="str">
        <f t="shared" si="15"/>
        <v>N. D.</v>
      </c>
      <c r="H23" s="276">
        <f t="shared" si="0"/>
        <v>0</v>
      </c>
      <c r="I23" s="275" t="str">
        <f t="shared" si="1"/>
        <v>N. D.</v>
      </c>
      <c r="J23" s="273"/>
      <c r="K23" s="274">
        <f>+'2025R'!$C23</f>
        <v>0</v>
      </c>
      <c r="L23" s="275" t="str">
        <f t="shared" si="16"/>
        <v>N. D.</v>
      </c>
      <c r="M23" s="276">
        <f t="shared" si="2"/>
        <v>0</v>
      </c>
      <c r="N23" s="275" t="str">
        <f t="shared" si="3"/>
        <v>N. D.</v>
      </c>
      <c r="O23" s="311"/>
      <c r="P23" s="274">
        <f>+'2026R'!$S23</f>
        <v>0</v>
      </c>
      <c r="Q23" s="275" t="str">
        <f t="shared" si="17"/>
        <v>N. D.</v>
      </c>
      <c r="R23" s="273"/>
      <c r="S23" s="274">
        <f>+'2026P'!$S23</f>
        <v>0</v>
      </c>
      <c r="T23" s="275" t="str">
        <f t="shared" si="18"/>
        <v>N. D.</v>
      </c>
      <c r="U23" s="276">
        <f t="shared" si="4"/>
        <v>0</v>
      </c>
      <c r="V23" s="275" t="str">
        <f t="shared" si="5"/>
        <v>N. D.</v>
      </c>
      <c r="W23" s="273"/>
      <c r="X23" s="274">
        <f>+'2025R'!$S23</f>
        <v>0</v>
      </c>
      <c r="Y23" s="275" t="str">
        <f t="shared" si="19"/>
        <v>N. D.</v>
      </c>
      <c r="Z23" s="276">
        <f t="shared" si="6"/>
        <v>0</v>
      </c>
      <c r="AA23" s="275" t="str">
        <f t="shared" si="7"/>
        <v>N. D.</v>
      </c>
    </row>
    <row r="24" spans="1:27" hidden="1">
      <c r="A24" s="280" t="s">
        <v>35</v>
      </c>
      <c r="B24" s="273"/>
      <c r="C24" s="274">
        <f>+'2026R'!C24</f>
        <v>0</v>
      </c>
      <c r="D24" s="275" t="str">
        <f t="shared" si="14"/>
        <v>N. D.</v>
      </c>
      <c r="E24" s="273"/>
      <c r="F24" s="274">
        <f>+'2026P'!$C24</f>
        <v>0</v>
      </c>
      <c r="G24" s="275" t="str">
        <f t="shared" si="15"/>
        <v>N. D.</v>
      </c>
      <c r="H24" s="276">
        <f t="shared" si="0"/>
        <v>0</v>
      </c>
      <c r="I24" s="275" t="str">
        <f t="shared" si="1"/>
        <v>N. D.</v>
      </c>
      <c r="J24" s="273"/>
      <c r="K24" s="274">
        <f>+'2025R'!$C24</f>
        <v>0</v>
      </c>
      <c r="L24" s="275" t="str">
        <f t="shared" si="16"/>
        <v>N. D.</v>
      </c>
      <c r="M24" s="276">
        <f t="shared" si="2"/>
        <v>0</v>
      </c>
      <c r="N24" s="275" t="str">
        <f t="shared" si="3"/>
        <v>N. D.</v>
      </c>
      <c r="O24" s="311"/>
      <c r="P24" s="274">
        <f>+'2026R'!$S24</f>
        <v>0</v>
      </c>
      <c r="Q24" s="275" t="str">
        <f t="shared" si="17"/>
        <v>N. D.</v>
      </c>
      <c r="R24" s="273"/>
      <c r="S24" s="274">
        <f>+'2026P'!$S24</f>
        <v>0</v>
      </c>
      <c r="T24" s="275" t="str">
        <f t="shared" si="18"/>
        <v>N. D.</v>
      </c>
      <c r="U24" s="276">
        <f t="shared" si="4"/>
        <v>0</v>
      </c>
      <c r="V24" s="275" t="str">
        <f t="shared" si="5"/>
        <v>N. D.</v>
      </c>
      <c r="W24" s="273"/>
      <c r="X24" s="274">
        <f>+'2025R'!$S24</f>
        <v>0</v>
      </c>
      <c r="Y24" s="275" t="str">
        <f t="shared" si="19"/>
        <v>N. D.</v>
      </c>
      <c r="Z24" s="276">
        <f t="shared" si="6"/>
        <v>0</v>
      </c>
      <c r="AA24" s="275" t="str">
        <f t="shared" si="7"/>
        <v>N. D.</v>
      </c>
    </row>
    <row r="25" spans="1:27" hidden="1">
      <c r="A25" s="280" t="s">
        <v>36</v>
      </c>
      <c r="B25" s="273"/>
      <c r="C25" s="274">
        <f>+'2026R'!C25</f>
        <v>0</v>
      </c>
      <c r="D25" s="275" t="str">
        <f t="shared" si="14"/>
        <v>N. D.</v>
      </c>
      <c r="E25" s="273"/>
      <c r="F25" s="274">
        <f>+'2026P'!$C25</f>
        <v>0</v>
      </c>
      <c r="G25" s="275" t="str">
        <f t="shared" si="15"/>
        <v>N. D.</v>
      </c>
      <c r="H25" s="276">
        <f t="shared" si="0"/>
        <v>0</v>
      </c>
      <c r="I25" s="275" t="str">
        <f t="shared" si="1"/>
        <v>N. D.</v>
      </c>
      <c r="J25" s="273"/>
      <c r="K25" s="274">
        <f>+'2025R'!$C25</f>
        <v>0</v>
      </c>
      <c r="L25" s="275" t="str">
        <f t="shared" si="16"/>
        <v>N. D.</v>
      </c>
      <c r="M25" s="276">
        <f t="shared" si="2"/>
        <v>0</v>
      </c>
      <c r="N25" s="275" t="str">
        <f t="shared" si="3"/>
        <v>N. D.</v>
      </c>
      <c r="O25" s="311"/>
      <c r="P25" s="274">
        <f>+'2026R'!$S25</f>
        <v>0</v>
      </c>
      <c r="Q25" s="275" t="str">
        <f t="shared" si="17"/>
        <v>N. D.</v>
      </c>
      <c r="R25" s="273"/>
      <c r="S25" s="274">
        <f>+'2026P'!$S25</f>
        <v>0</v>
      </c>
      <c r="T25" s="275" t="str">
        <f t="shared" si="18"/>
        <v>N. D.</v>
      </c>
      <c r="U25" s="276">
        <f t="shared" si="4"/>
        <v>0</v>
      </c>
      <c r="V25" s="275" t="str">
        <f t="shared" si="5"/>
        <v>N. D.</v>
      </c>
      <c r="W25" s="273"/>
      <c r="X25" s="274">
        <f>+'2025R'!$S25</f>
        <v>0</v>
      </c>
      <c r="Y25" s="275" t="str">
        <f t="shared" si="19"/>
        <v>N. D.</v>
      </c>
      <c r="Z25" s="276">
        <f t="shared" si="6"/>
        <v>0</v>
      </c>
      <c r="AA25" s="275" t="str">
        <f t="shared" si="7"/>
        <v>N. D.</v>
      </c>
    </row>
    <row r="26" spans="1:27" hidden="1">
      <c r="A26" s="280" t="s">
        <v>37</v>
      </c>
      <c r="B26" s="273"/>
      <c r="C26" s="274">
        <f>+'2026R'!C26</f>
        <v>0</v>
      </c>
      <c r="D26" s="275" t="str">
        <f t="shared" si="14"/>
        <v>N. D.</v>
      </c>
      <c r="E26" s="273"/>
      <c r="F26" s="274">
        <f>+'2026P'!$C26</f>
        <v>0</v>
      </c>
      <c r="G26" s="275" t="str">
        <f t="shared" si="15"/>
        <v>N. D.</v>
      </c>
      <c r="H26" s="276">
        <f t="shared" si="0"/>
        <v>0</v>
      </c>
      <c r="I26" s="275" t="str">
        <f t="shared" si="1"/>
        <v>N. D.</v>
      </c>
      <c r="J26" s="273"/>
      <c r="K26" s="274">
        <f>+'2025R'!$C26</f>
        <v>0</v>
      </c>
      <c r="L26" s="275" t="str">
        <f t="shared" si="16"/>
        <v>N. D.</v>
      </c>
      <c r="M26" s="276">
        <f t="shared" si="2"/>
        <v>0</v>
      </c>
      <c r="N26" s="275" t="str">
        <f t="shared" si="3"/>
        <v>N. D.</v>
      </c>
      <c r="O26" s="311"/>
      <c r="P26" s="274">
        <f>+'2026R'!$S26</f>
        <v>0</v>
      </c>
      <c r="Q26" s="275" t="str">
        <f t="shared" si="17"/>
        <v>N. D.</v>
      </c>
      <c r="R26" s="273"/>
      <c r="S26" s="274">
        <f>+'2026P'!$S26</f>
        <v>0</v>
      </c>
      <c r="T26" s="275" t="str">
        <f t="shared" si="18"/>
        <v>N. D.</v>
      </c>
      <c r="U26" s="276">
        <f t="shared" si="4"/>
        <v>0</v>
      </c>
      <c r="V26" s="275" t="str">
        <f t="shared" si="5"/>
        <v>N. D.</v>
      </c>
      <c r="W26" s="273"/>
      <c r="X26" s="274">
        <f>+'2025R'!$S26</f>
        <v>0</v>
      </c>
      <c r="Y26" s="275" t="str">
        <f t="shared" si="19"/>
        <v>N. D.</v>
      </c>
      <c r="Z26" s="276">
        <f t="shared" si="6"/>
        <v>0</v>
      </c>
      <c r="AA26" s="275" t="str">
        <f t="shared" si="7"/>
        <v>N. D.</v>
      </c>
    </row>
    <row r="27" spans="1:27" hidden="1">
      <c r="A27" s="280" t="s">
        <v>38</v>
      </c>
      <c r="B27" s="273"/>
      <c r="C27" s="274">
        <f>+'2026R'!C27</f>
        <v>0</v>
      </c>
      <c r="D27" s="275" t="str">
        <f t="shared" si="14"/>
        <v>N. D.</v>
      </c>
      <c r="E27" s="273"/>
      <c r="F27" s="274">
        <f>+'2026P'!$C27</f>
        <v>0</v>
      </c>
      <c r="G27" s="275" t="str">
        <f t="shared" si="15"/>
        <v>N. D.</v>
      </c>
      <c r="H27" s="276">
        <f t="shared" si="0"/>
        <v>0</v>
      </c>
      <c r="I27" s="275" t="str">
        <f t="shared" si="1"/>
        <v>N. D.</v>
      </c>
      <c r="J27" s="273"/>
      <c r="K27" s="274">
        <f>+'2025R'!$C27</f>
        <v>0</v>
      </c>
      <c r="L27" s="275" t="str">
        <f t="shared" si="16"/>
        <v>N. D.</v>
      </c>
      <c r="M27" s="276">
        <f t="shared" si="2"/>
        <v>0</v>
      </c>
      <c r="N27" s="275" t="str">
        <f t="shared" si="3"/>
        <v>N. D.</v>
      </c>
      <c r="O27" s="311"/>
      <c r="P27" s="274">
        <f>+'2026R'!$S27</f>
        <v>0</v>
      </c>
      <c r="Q27" s="275" t="str">
        <f t="shared" si="17"/>
        <v>N. D.</v>
      </c>
      <c r="R27" s="273"/>
      <c r="S27" s="274">
        <f>+'2026P'!$S27</f>
        <v>0</v>
      </c>
      <c r="T27" s="275" t="str">
        <f t="shared" si="18"/>
        <v>N. D.</v>
      </c>
      <c r="U27" s="276">
        <f t="shared" si="4"/>
        <v>0</v>
      </c>
      <c r="V27" s="275" t="str">
        <f t="shared" si="5"/>
        <v>N. D.</v>
      </c>
      <c r="W27" s="273"/>
      <c r="X27" s="274">
        <f>+'2025R'!$S27</f>
        <v>0</v>
      </c>
      <c r="Y27" s="275" t="str">
        <f t="shared" si="19"/>
        <v>N. D.</v>
      </c>
      <c r="Z27" s="276">
        <f t="shared" si="6"/>
        <v>0</v>
      </c>
      <c r="AA27" s="275" t="str">
        <f t="shared" si="7"/>
        <v>N. D.</v>
      </c>
    </row>
    <row r="28" spans="1:27" hidden="1">
      <c r="A28" s="280" t="s">
        <v>39</v>
      </c>
      <c r="B28" s="273"/>
      <c r="C28" s="274">
        <f>+'2026R'!C28</f>
        <v>0</v>
      </c>
      <c r="D28" s="275" t="str">
        <f t="shared" si="14"/>
        <v>N. D.</v>
      </c>
      <c r="E28" s="273"/>
      <c r="F28" s="274">
        <f>+'2026P'!$C28</f>
        <v>0</v>
      </c>
      <c r="G28" s="275" t="str">
        <f t="shared" si="15"/>
        <v>N. D.</v>
      </c>
      <c r="H28" s="276">
        <f t="shared" si="0"/>
        <v>0</v>
      </c>
      <c r="I28" s="275" t="str">
        <f t="shared" si="1"/>
        <v>N. D.</v>
      </c>
      <c r="J28" s="273"/>
      <c r="K28" s="274">
        <f>+'2025R'!$C28</f>
        <v>0</v>
      </c>
      <c r="L28" s="275" t="str">
        <f t="shared" si="16"/>
        <v>N. D.</v>
      </c>
      <c r="M28" s="276">
        <f t="shared" si="2"/>
        <v>0</v>
      </c>
      <c r="N28" s="275" t="str">
        <f t="shared" si="3"/>
        <v>N. D.</v>
      </c>
      <c r="O28" s="311"/>
      <c r="P28" s="274">
        <f>+'2026R'!$S28</f>
        <v>0</v>
      </c>
      <c r="Q28" s="275" t="str">
        <f t="shared" si="17"/>
        <v>N. D.</v>
      </c>
      <c r="R28" s="273"/>
      <c r="S28" s="274">
        <f>+'2026P'!$S28</f>
        <v>0</v>
      </c>
      <c r="T28" s="275" t="str">
        <f t="shared" si="18"/>
        <v>N. D.</v>
      </c>
      <c r="U28" s="276">
        <f t="shared" si="4"/>
        <v>0</v>
      </c>
      <c r="V28" s="275" t="str">
        <f t="shared" si="5"/>
        <v>N. D.</v>
      </c>
      <c r="W28" s="273"/>
      <c r="X28" s="274">
        <f>+'2025R'!$S28</f>
        <v>0</v>
      </c>
      <c r="Y28" s="275" t="str">
        <f t="shared" si="19"/>
        <v>N. D.</v>
      </c>
      <c r="Z28" s="276">
        <f t="shared" si="6"/>
        <v>0</v>
      </c>
      <c r="AA28" s="275" t="str">
        <f t="shared" si="7"/>
        <v>N. D.</v>
      </c>
    </row>
    <row r="29" spans="1:27" hidden="1">
      <c r="A29" s="280" t="s">
        <v>40</v>
      </c>
      <c r="B29" s="273"/>
      <c r="C29" s="274">
        <f>+'2026R'!C29</f>
        <v>0</v>
      </c>
      <c r="D29" s="275" t="str">
        <f t="shared" si="14"/>
        <v>N. D.</v>
      </c>
      <c r="E29" s="273"/>
      <c r="F29" s="274">
        <f>+'2026P'!$C29</f>
        <v>0</v>
      </c>
      <c r="G29" s="275" t="str">
        <f t="shared" si="15"/>
        <v>N. D.</v>
      </c>
      <c r="H29" s="276">
        <f t="shared" si="0"/>
        <v>0</v>
      </c>
      <c r="I29" s="275" t="str">
        <f t="shared" si="1"/>
        <v>N. D.</v>
      </c>
      <c r="J29" s="273"/>
      <c r="K29" s="274">
        <f>+'2025R'!$C29</f>
        <v>0</v>
      </c>
      <c r="L29" s="275" t="str">
        <f t="shared" si="16"/>
        <v>N. D.</v>
      </c>
      <c r="M29" s="276">
        <f t="shared" si="2"/>
        <v>0</v>
      </c>
      <c r="N29" s="275" t="str">
        <f t="shared" si="3"/>
        <v>N. D.</v>
      </c>
      <c r="O29" s="311"/>
      <c r="P29" s="274">
        <f>+'2026R'!$S29</f>
        <v>0</v>
      </c>
      <c r="Q29" s="275" t="str">
        <f t="shared" si="17"/>
        <v>N. D.</v>
      </c>
      <c r="R29" s="273"/>
      <c r="S29" s="274">
        <f>+'2026P'!$S29</f>
        <v>0</v>
      </c>
      <c r="T29" s="275" t="str">
        <f t="shared" si="18"/>
        <v>N. D.</v>
      </c>
      <c r="U29" s="276">
        <f t="shared" si="4"/>
        <v>0</v>
      </c>
      <c r="V29" s="275" t="str">
        <f t="shared" si="5"/>
        <v>N. D.</v>
      </c>
      <c r="W29" s="273"/>
      <c r="X29" s="274">
        <f>+'2025R'!$S29</f>
        <v>0</v>
      </c>
      <c r="Y29" s="275" t="str">
        <f t="shared" si="19"/>
        <v>N. D.</v>
      </c>
      <c r="Z29" s="276">
        <f t="shared" si="6"/>
        <v>0</v>
      </c>
      <c r="AA29" s="275" t="str">
        <f t="shared" si="7"/>
        <v>N. D.</v>
      </c>
    </row>
    <row r="30" spans="1:27" ht="6" hidden="1" customHeight="1">
      <c r="A30" s="267"/>
      <c r="B30" s="265"/>
      <c r="C30" s="267"/>
      <c r="D30" s="270"/>
      <c r="E30" s="265"/>
      <c r="F30" s="267"/>
      <c r="G30" s="270"/>
      <c r="H30" s="265"/>
      <c r="I30" s="270"/>
      <c r="J30" s="265"/>
      <c r="K30" s="267"/>
      <c r="L30" s="270"/>
      <c r="M30" s="265"/>
      <c r="N30" s="270"/>
      <c r="O30" s="265"/>
      <c r="P30" s="267"/>
      <c r="Q30" s="270"/>
      <c r="R30" s="265"/>
      <c r="S30" s="267"/>
      <c r="T30" s="270"/>
      <c r="U30" s="265"/>
      <c r="V30" s="270"/>
      <c r="W30" s="265"/>
      <c r="X30" s="267"/>
      <c r="Y30" s="270"/>
      <c r="Z30" s="265"/>
      <c r="AA30" s="270"/>
    </row>
    <row r="31" spans="1:27" hidden="1">
      <c r="A31" s="266" t="s">
        <v>41</v>
      </c>
      <c r="B31" s="265"/>
      <c r="C31" s="281">
        <f>+C10+C20</f>
        <v>16261770.890000002</v>
      </c>
      <c r="D31" s="282">
        <f>+IF(ISERROR(C31/C106),"N. D.",C31/C106)</f>
        <v>1.0004465984679398</v>
      </c>
      <c r="E31" s="265"/>
      <c r="F31" s="281">
        <f>+F10+F20</f>
        <v>17030565.286759995</v>
      </c>
      <c r="G31" s="282">
        <f>+IF(ISERROR(F31/F106),"N. D.",F31/F106)</f>
        <v>1</v>
      </c>
      <c r="H31" s="283">
        <f>+$C31-F31</f>
        <v>-768794.39675999247</v>
      </c>
      <c r="I31" s="282">
        <f>+IF(ISERROR(H31/F31),"N. D.",H31/F31)</f>
        <v>-4.5142036322051694E-2</v>
      </c>
      <c r="J31" s="265"/>
      <c r="K31" s="281">
        <f>+K10+K20</f>
        <v>15568234.600000003</v>
      </c>
      <c r="L31" s="282">
        <f>+IF(ISERROR(K31/K106),"N. D.",K31/K106)</f>
        <v>1.0069903657629171</v>
      </c>
      <c r="M31" s="283">
        <f>+$C31-K31</f>
        <v>693536.28999999911</v>
      </c>
      <c r="N31" s="282">
        <f>+IF(ISERROR(M31/K31),"N. D.",M31/K31)</f>
        <v>4.4548165403416967E-2</v>
      </c>
      <c r="O31" s="265"/>
      <c r="P31" s="281">
        <f>+P10+P20</f>
        <v>94962221.13000001</v>
      </c>
      <c r="Q31" s="282">
        <f>+IF(ISERROR(P31/P106),"N. D.",P31/P106)</f>
        <v>1.0026171708155747</v>
      </c>
      <c r="R31" s="265"/>
      <c r="S31" s="281">
        <f>+S10+S20</f>
        <v>96097240.027981177</v>
      </c>
      <c r="T31" s="282">
        <f>+IF(ISERROR(S31/S106),"N. D.",S31/S106)</f>
        <v>1</v>
      </c>
      <c r="U31" s="283">
        <f>+$P31-S31</f>
        <v>-1135018.8979811668</v>
      </c>
      <c r="V31" s="282">
        <f>+IF(ISERROR(U31/S31),"N. D.",U31/S31)</f>
        <v>-1.1811149806702845E-2</v>
      </c>
      <c r="W31" s="265"/>
      <c r="X31" s="281">
        <f>+X10+X20</f>
        <v>88848493.559999987</v>
      </c>
      <c r="Y31" s="282">
        <f>+IF(ISERROR(X31/X106),"N. D.",X31/X106)</f>
        <v>1.0017525797867202</v>
      </c>
      <c r="Z31" s="283">
        <f>+$P31-X31</f>
        <v>6113727.5700000226</v>
      </c>
      <c r="AA31" s="282">
        <f>+IF(ISERROR(Z31/X31),"N. D.",Z31/X31)</f>
        <v>6.881070601238029E-2</v>
      </c>
    </row>
    <row r="32" spans="1:27" ht="6" hidden="1" customHeight="1">
      <c r="A32" s="267"/>
      <c r="B32" s="265"/>
      <c r="C32" s="267"/>
      <c r="D32" s="270"/>
      <c r="E32" s="265"/>
      <c r="F32" s="267"/>
      <c r="G32" s="270"/>
      <c r="H32" s="265"/>
      <c r="I32" s="270"/>
      <c r="J32" s="265"/>
      <c r="K32" s="267"/>
      <c r="L32" s="270"/>
      <c r="M32" s="265"/>
      <c r="N32" s="270"/>
      <c r="O32" s="265"/>
      <c r="P32" s="267"/>
      <c r="Q32" s="270"/>
      <c r="R32" s="265"/>
      <c r="S32" s="267"/>
      <c r="T32" s="270"/>
      <c r="U32" s="265"/>
      <c r="V32" s="270"/>
      <c r="W32" s="265"/>
      <c r="X32" s="267"/>
      <c r="Y32" s="270"/>
      <c r="Z32" s="265"/>
      <c r="AA32" s="270"/>
    </row>
    <row r="33" spans="1:27" hidden="1">
      <c r="A33" s="266" t="s">
        <v>42</v>
      </c>
      <c r="B33" s="265"/>
      <c r="C33" s="267"/>
      <c r="D33" s="270"/>
      <c r="E33" s="265"/>
      <c r="F33" s="267"/>
      <c r="G33" s="270"/>
      <c r="H33" s="265"/>
      <c r="I33" s="270"/>
      <c r="J33" s="265"/>
      <c r="K33" s="267"/>
      <c r="L33" s="270"/>
      <c r="M33" s="265"/>
      <c r="N33" s="270"/>
      <c r="O33" s="265"/>
      <c r="P33" s="267"/>
      <c r="Q33" s="270"/>
      <c r="R33" s="265"/>
      <c r="S33" s="267"/>
      <c r="T33" s="270"/>
      <c r="U33" s="265"/>
      <c r="V33" s="270"/>
      <c r="W33" s="265"/>
      <c r="X33" s="267"/>
      <c r="Y33" s="270"/>
      <c r="Z33" s="265"/>
      <c r="AA33" s="270"/>
    </row>
    <row r="34" spans="1:27" ht="6" hidden="1" customHeight="1">
      <c r="A34" s="267"/>
      <c r="B34" s="265"/>
      <c r="C34" s="267"/>
      <c r="D34" s="270"/>
      <c r="E34" s="265"/>
      <c r="F34" s="267"/>
      <c r="G34" s="270"/>
      <c r="H34" s="265"/>
      <c r="I34" s="270"/>
      <c r="J34" s="265"/>
      <c r="K34" s="267"/>
      <c r="L34" s="270"/>
      <c r="M34" s="265"/>
      <c r="N34" s="270"/>
      <c r="O34" s="265"/>
      <c r="P34" s="267"/>
      <c r="Q34" s="270"/>
      <c r="R34" s="265"/>
      <c r="S34" s="267"/>
      <c r="T34" s="270"/>
      <c r="U34" s="265"/>
      <c r="V34" s="270"/>
      <c r="W34" s="265"/>
      <c r="X34" s="267"/>
      <c r="Y34" s="270"/>
      <c r="Z34" s="265"/>
      <c r="AA34" s="270"/>
    </row>
    <row r="35" spans="1:27" hidden="1">
      <c r="A35" s="268" t="s">
        <v>21</v>
      </c>
      <c r="B35" s="265"/>
      <c r="C35" s="269">
        <f>+SUM(C36:C44)</f>
        <v>0</v>
      </c>
      <c r="D35" s="270" t="str">
        <f>+IF(ISERROR(C35/C56),"N. D.",C35/C56)</f>
        <v>N. D.</v>
      </c>
      <c r="E35" s="265"/>
      <c r="F35" s="269">
        <f>+SUM(F36:F44)</f>
        <v>0</v>
      </c>
      <c r="G35" s="270" t="str">
        <f>+IF(ISERROR(F35/F56),"N. D.",F35/F56)</f>
        <v>N. D.</v>
      </c>
      <c r="H35" s="271">
        <f t="shared" ref="H35:H54" si="20">+$C35-F35</f>
        <v>0</v>
      </c>
      <c r="I35" s="270" t="str">
        <f t="shared" ref="I35:I54" si="21">+IF(ISERROR(H35/F35),"N. D.",H35/F35)</f>
        <v>N. D.</v>
      </c>
      <c r="J35" s="265"/>
      <c r="K35" s="269">
        <f>+SUM(K36:K44)</f>
        <v>108072.19</v>
      </c>
      <c r="L35" s="270">
        <f>+IF(ISERROR(K35/K56),"N. D.",K35/K56)</f>
        <v>1</v>
      </c>
      <c r="M35" s="271">
        <f t="shared" ref="M35:M54" si="22">+$C35-K35</f>
        <v>-108072.19</v>
      </c>
      <c r="N35" s="270">
        <f t="shared" ref="N35:N54" si="23">+IF(ISERROR(M35/K35),"N. D.",M35/K35)</f>
        <v>-1</v>
      </c>
      <c r="O35" s="265"/>
      <c r="P35" s="269">
        <f>+SUM(P36:P44)</f>
        <v>203155.78999999998</v>
      </c>
      <c r="Q35" s="270">
        <f>+IF(ISERROR(P35/P56),"N. D.",P35/P56)</f>
        <v>1</v>
      </c>
      <c r="R35" s="265"/>
      <c r="S35" s="269">
        <f>+SUM(S36:S44)</f>
        <v>0</v>
      </c>
      <c r="T35" s="270" t="str">
        <f>+IF(ISERROR(S35/S56),"N. D.",S35/S56)</f>
        <v>N. D.</v>
      </c>
      <c r="U35" s="271">
        <f t="shared" ref="U35:U54" si="24">+$P35-S35</f>
        <v>203155.78999999998</v>
      </c>
      <c r="V35" s="270" t="str">
        <f t="shared" ref="V35:V54" si="25">+IF(ISERROR(U35/S35),"N. D.",U35/S35)</f>
        <v>N. D.</v>
      </c>
      <c r="W35" s="265"/>
      <c r="X35" s="269">
        <f>+SUM(X36:X44)</f>
        <v>155441.65</v>
      </c>
      <c r="Y35" s="270">
        <f>+IF(ISERROR(X35/X56),"N. D.",X35/X56)</f>
        <v>1</v>
      </c>
      <c r="Z35" s="271">
        <f t="shared" ref="Z35:Z54" si="26">+$P35-X35</f>
        <v>47714.139999999985</v>
      </c>
      <c r="AA35" s="270">
        <f t="shared" ref="AA35:AA54" si="27">+IF(ISERROR(Z35/X35),"N. D.",Z35/X35)</f>
        <v>0.30695852752463698</v>
      </c>
    </row>
    <row r="36" spans="1:27" hidden="1">
      <c r="A36" s="272" t="s">
        <v>22</v>
      </c>
      <c r="B36" s="273"/>
      <c r="C36" s="274">
        <f>+'2026R'!C36</f>
        <v>0</v>
      </c>
      <c r="D36" s="275">
        <f t="shared" ref="D36:D44" si="28">+IF(ISERROR(C36/C86),"N. D.",C36/C86)</f>
        <v>0</v>
      </c>
      <c r="E36" s="273"/>
      <c r="F36" s="274">
        <f>+'2026P'!$C36</f>
        <v>0</v>
      </c>
      <c r="G36" s="275">
        <f t="shared" ref="G36:G44" si="29">+IF(ISERROR(F36/F86),"N. D.",F36/F86)</f>
        <v>0</v>
      </c>
      <c r="H36" s="276">
        <f t="shared" si="20"/>
        <v>0</v>
      </c>
      <c r="I36" s="275" t="str">
        <f t="shared" si="21"/>
        <v>N. D.</v>
      </c>
      <c r="J36" s="273"/>
      <c r="K36" s="274">
        <f>+'2025R'!$C36</f>
        <v>108072.19</v>
      </c>
      <c r="L36" s="275">
        <f t="shared" ref="L36:L44" si="30">+IF(ISERROR(K36/K86),"N. D.",K36/K86)</f>
        <v>1.1237333689232902E-2</v>
      </c>
      <c r="M36" s="276">
        <f t="shared" si="22"/>
        <v>-108072.19</v>
      </c>
      <c r="N36" s="275">
        <f t="shared" si="23"/>
        <v>-1</v>
      </c>
      <c r="O36" s="311"/>
      <c r="P36" s="274">
        <f>+'2026R'!$S36</f>
        <v>202866.91999999998</v>
      </c>
      <c r="Q36" s="275">
        <f t="shared" ref="Q36:Q44" si="31">+IF(ISERROR(P36/P86),"N. D.",P36/P86)</f>
        <v>3.2320673865669615E-3</v>
      </c>
      <c r="R36" s="273"/>
      <c r="S36" s="274">
        <f>+'2026P'!$S36</f>
        <v>0</v>
      </c>
      <c r="T36" s="275">
        <f t="shared" ref="T36:T44" si="32">+IF(ISERROR(S36/S86),"N. D.",S36/S86)</f>
        <v>0</v>
      </c>
      <c r="U36" s="276">
        <f t="shared" si="24"/>
        <v>202866.91999999998</v>
      </c>
      <c r="V36" s="275" t="str">
        <f t="shared" si="25"/>
        <v>N. D.</v>
      </c>
      <c r="W36" s="273"/>
      <c r="X36" s="274">
        <f>+'2025R'!$S36</f>
        <v>148777.44</v>
      </c>
      <c r="Y36" s="275">
        <f t="shared" ref="Y36:Y44" si="33">+IF(ISERROR(X36/X86),"N. D.",X36/X86)</f>
        <v>2.5649008266479018E-3</v>
      </c>
      <c r="Z36" s="276">
        <f t="shared" si="26"/>
        <v>54089.479999999981</v>
      </c>
      <c r="AA36" s="275">
        <f t="shared" si="27"/>
        <v>0.36355969023260504</v>
      </c>
    </row>
    <row r="37" spans="1:27" hidden="1">
      <c r="A37" s="272" t="s">
        <v>23</v>
      </c>
      <c r="B37" s="273"/>
      <c r="C37" s="274">
        <f>+'2026R'!C37</f>
        <v>0</v>
      </c>
      <c r="D37" s="275">
        <f t="shared" si="28"/>
        <v>0</v>
      </c>
      <c r="E37" s="273"/>
      <c r="F37" s="274">
        <f>+'2026P'!$C37</f>
        <v>0</v>
      </c>
      <c r="G37" s="275">
        <f t="shared" si="29"/>
        <v>0</v>
      </c>
      <c r="H37" s="276">
        <f t="shared" si="20"/>
        <v>0</v>
      </c>
      <c r="I37" s="275" t="str">
        <f t="shared" si="21"/>
        <v>N. D.</v>
      </c>
      <c r="J37" s="273"/>
      <c r="K37" s="274">
        <f>+'2025R'!$C37</f>
        <v>0</v>
      </c>
      <c r="L37" s="275">
        <f t="shared" si="30"/>
        <v>0</v>
      </c>
      <c r="M37" s="276">
        <f t="shared" si="22"/>
        <v>0</v>
      </c>
      <c r="N37" s="275" t="str">
        <f t="shared" si="23"/>
        <v>N. D.</v>
      </c>
      <c r="O37" s="311"/>
      <c r="P37" s="274">
        <f>+'2026R'!$S37</f>
        <v>0</v>
      </c>
      <c r="Q37" s="275">
        <f t="shared" si="31"/>
        <v>0</v>
      </c>
      <c r="R37" s="273"/>
      <c r="S37" s="274">
        <f>+'2026P'!$S37</f>
        <v>0</v>
      </c>
      <c r="T37" s="275">
        <f t="shared" si="32"/>
        <v>0</v>
      </c>
      <c r="U37" s="276">
        <f t="shared" si="24"/>
        <v>0</v>
      </c>
      <c r="V37" s="275" t="str">
        <f t="shared" si="25"/>
        <v>N. D.</v>
      </c>
      <c r="W37" s="273"/>
      <c r="X37" s="274">
        <f>+'2025R'!$S37</f>
        <v>0</v>
      </c>
      <c r="Y37" s="275">
        <f t="shared" si="33"/>
        <v>0</v>
      </c>
      <c r="Z37" s="276">
        <f t="shared" si="26"/>
        <v>0</v>
      </c>
      <c r="AA37" s="275" t="str">
        <f t="shared" si="27"/>
        <v>N. D.</v>
      </c>
    </row>
    <row r="38" spans="1:27" hidden="1">
      <c r="A38" s="272" t="s">
        <v>24</v>
      </c>
      <c r="B38" s="273"/>
      <c r="C38" s="274">
        <f>+'2026R'!C38</f>
        <v>0</v>
      </c>
      <c r="D38" s="275">
        <f t="shared" si="28"/>
        <v>0</v>
      </c>
      <c r="E38" s="273"/>
      <c r="F38" s="274">
        <f>+'2026P'!$C38</f>
        <v>0</v>
      </c>
      <c r="G38" s="275">
        <f t="shared" si="29"/>
        <v>0</v>
      </c>
      <c r="H38" s="276">
        <f t="shared" si="20"/>
        <v>0</v>
      </c>
      <c r="I38" s="275" t="str">
        <f t="shared" si="21"/>
        <v>N. D.</v>
      </c>
      <c r="J38" s="273"/>
      <c r="K38" s="274">
        <f>+'2025R'!$C38</f>
        <v>0</v>
      </c>
      <c r="L38" s="275">
        <f t="shared" si="30"/>
        <v>0</v>
      </c>
      <c r="M38" s="276">
        <f t="shared" si="22"/>
        <v>0</v>
      </c>
      <c r="N38" s="275" t="str">
        <f t="shared" si="23"/>
        <v>N. D.</v>
      </c>
      <c r="O38" s="311"/>
      <c r="P38" s="274">
        <f>+'2026R'!$S38</f>
        <v>288.86999999999989</v>
      </c>
      <c r="Q38" s="275">
        <f t="shared" si="31"/>
        <v>3.417719166497623E-5</v>
      </c>
      <c r="R38" s="273"/>
      <c r="S38" s="274">
        <f>+'2026P'!$S38</f>
        <v>0</v>
      </c>
      <c r="T38" s="275">
        <f t="shared" si="32"/>
        <v>0</v>
      </c>
      <c r="U38" s="276">
        <f t="shared" si="24"/>
        <v>288.86999999999989</v>
      </c>
      <c r="V38" s="275" t="str">
        <f t="shared" si="25"/>
        <v>N. D.</v>
      </c>
      <c r="W38" s="273"/>
      <c r="X38" s="274">
        <f>+'2025R'!$S38</f>
        <v>6664.21</v>
      </c>
      <c r="Y38" s="275">
        <f t="shared" si="33"/>
        <v>8.9967377633739837E-4</v>
      </c>
      <c r="Z38" s="276">
        <f t="shared" si="26"/>
        <v>-6375.34</v>
      </c>
      <c r="AA38" s="275">
        <f t="shared" si="27"/>
        <v>-0.95665352682463489</v>
      </c>
    </row>
    <row r="39" spans="1:27" hidden="1">
      <c r="A39" s="272" t="s">
        <v>25</v>
      </c>
      <c r="B39" s="273"/>
      <c r="C39" s="274">
        <f>+'2026R'!C39</f>
        <v>0</v>
      </c>
      <c r="D39" s="275">
        <f t="shared" si="28"/>
        <v>0</v>
      </c>
      <c r="E39" s="273"/>
      <c r="F39" s="274">
        <f>+'2026P'!$C39</f>
        <v>0</v>
      </c>
      <c r="G39" s="275">
        <f t="shared" si="29"/>
        <v>0</v>
      </c>
      <c r="H39" s="276">
        <f t="shared" si="20"/>
        <v>0</v>
      </c>
      <c r="I39" s="275" t="str">
        <f t="shared" si="21"/>
        <v>N. D.</v>
      </c>
      <c r="J39" s="273"/>
      <c r="K39" s="274">
        <f>+'2025R'!$C39</f>
        <v>0</v>
      </c>
      <c r="L39" s="275">
        <f t="shared" si="30"/>
        <v>0</v>
      </c>
      <c r="M39" s="276">
        <f t="shared" si="22"/>
        <v>0</v>
      </c>
      <c r="N39" s="275" t="str">
        <f t="shared" si="23"/>
        <v>N. D.</v>
      </c>
      <c r="O39" s="311"/>
      <c r="P39" s="274">
        <f>+'2026R'!$S39</f>
        <v>0</v>
      </c>
      <c r="Q39" s="275">
        <f t="shared" si="31"/>
        <v>0</v>
      </c>
      <c r="R39" s="273"/>
      <c r="S39" s="274">
        <f>+'2026P'!$S39</f>
        <v>0</v>
      </c>
      <c r="T39" s="275">
        <f t="shared" si="32"/>
        <v>0</v>
      </c>
      <c r="U39" s="276">
        <f t="shared" si="24"/>
        <v>0</v>
      </c>
      <c r="V39" s="275" t="str">
        <f t="shared" si="25"/>
        <v>N. D.</v>
      </c>
      <c r="W39" s="273"/>
      <c r="X39" s="274">
        <f>+'2025R'!$S39</f>
        <v>0</v>
      </c>
      <c r="Y39" s="275">
        <f t="shared" si="33"/>
        <v>0</v>
      </c>
      <c r="Z39" s="276">
        <f t="shared" si="26"/>
        <v>0</v>
      </c>
      <c r="AA39" s="275" t="str">
        <f t="shared" si="27"/>
        <v>N. D.</v>
      </c>
    </row>
    <row r="40" spans="1:27" hidden="1">
      <c r="A40" s="272" t="s">
        <v>26</v>
      </c>
      <c r="B40" s="273"/>
      <c r="C40" s="274">
        <f>+'2026R'!C40</f>
        <v>0</v>
      </c>
      <c r="D40" s="275">
        <f t="shared" si="28"/>
        <v>0</v>
      </c>
      <c r="E40" s="273"/>
      <c r="F40" s="274">
        <f>+'2026P'!$C40</f>
        <v>0</v>
      </c>
      <c r="G40" s="275">
        <f t="shared" si="29"/>
        <v>0</v>
      </c>
      <c r="H40" s="276">
        <f t="shared" si="20"/>
        <v>0</v>
      </c>
      <c r="I40" s="275" t="str">
        <f t="shared" si="21"/>
        <v>N. D.</v>
      </c>
      <c r="J40" s="273"/>
      <c r="K40" s="274">
        <f>+'2025R'!$C40</f>
        <v>0</v>
      </c>
      <c r="L40" s="275">
        <f t="shared" si="30"/>
        <v>0</v>
      </c>
      <c r="M40" s="276">
        <f t="shared" si="22"/>
        <v>0</v>
      </c>
      <c r="N40" s="275" t="str">
        <f t="shared" si="23"/>
        <v>N. D.</v>
      </c>
      <c r="O40" s="311"/>
      <c r="P40" s="274">
        <f>+'2026R'!$S40</f>
        <v>0</v>
      </c>
      <c r="Q40" s="275">
        <f t="shared" si="31"/>
        <v>0</v>
      </c>
      <c r="R40" s="273"/>
      <c r="S40" s="274">
        <f>+'2026P'!$S40</f>
        <v>0</v>
      </c>
      <c r="T40" s="275">
        <f t="shared" si="32"/>
        <v>0</v>
      </c>
      <c r="U40" s="276">
        <f t="shared" si="24"/>
        <v>0</v>
      </c>
      <c r="V40" s="275" t="str">
        <f t="shared" si="25"/>
        <v>N. D.</v>
      </c>
      <c r="W40" s="273"/>
      <c r="X40" s="274">
        <f>+'2025R'!$S40</f>
        <v>0</v>
      </c>
      <c r="Y40" s="275">
        <f t="shared" si="33"/>
        <v>0</v>
      </c>
      <c r="Z40" s="276">
        <f t="shared" si="26"/>
        <v>0</v>
      </c>
      <c r="AA40" s="275" t="str">
        <f t="shared" si="27"/>
        <v>N. D.</v>
      </c>
    </row>
    <row r="41" spans="1:27" hidden="1">
      <c r="A41" s="272" t="s">
        <v>27</v>
      </c>
      <c r="B41" s="273"/>
      <c r="C41" s="274">
        <f>+'2026R'!C41</f>
        <v>0</v>
      </c>
      <c r="D41" s="275" t="str">
        <f t="shared" si="28"/>
        <v>N. D.</v>
      </c>
      <c r="E41" s="273"/>
      <c r="F41" s="274">
        <f>+'2026P'!$C41</f>
        <v>0</v>
      </c>
      <c r="G41" s="275" t="str">
        <f t="shared" si="29"/>
        <v>N. D.</v>
      </c>
      <c r="H41" s="276">
        <f t="shared" si="20"/>
        <v>0</v>
      </c>
      <c r="I41" s="275" t="str">
        <f t="shared" si="21"/>
        <v>N. D.</v>
      </c>
      <c r="J41" s="273"/>
      <c r="K41" s="274">
        <f>+'2025R'!$C41</f>
        <v>0</v>
      </c>
      <c r="L41" s="275" t="str">
        <f t="shared" si="30"/>
        <v>N. D.</v>
      </c>
      <c r="M41" s="276">
        <f t="shared" si="22"/>
        <v>0</v>
      </c>
      <c r="N41" s="275" t="str">
        <f t="shared" si="23"/>
        <v>N. D.</v>
      </c>
      <c r="O41" s="311"/>
      <c r="P41" s="274">
        <f>+'2026R'!$S41</f>
        <v>0</v>
      </c>
      <c r="Q41" s="275" t="str">
        <f t="shared" si="31"/>
        <v>N. D.</v>
      </c>
      <c r="R41" s="273"/>
      <c r="S41" s="274">
        <f>+'2026P'!$S41</f>
        <v>0</v>
      </c>
      <c r="T41" s="275" t="str">
        <f t="shared" si="32"/>
        <v>N. D.</v>
      </c>
      <c r="U41" s="276">
        <f t="shared" si="24"/>
        <v>0</v>
      </c>
      <c r="V41" s="275" t="str">
        <f t="shared" si="25"/>
        <v>N. D.</v>
      </c>
      <c r="W41" s="273"/>
      <c r="X41" s="274">
        <f>+'2025R'!$S41</f>
        <v>0</v>
      </c>
      <c r="Y41" s="275" t="str">
        <f t="shared" si="33"/>
        <v>N. D.</v>
      </c>
      <c r="Z41" s="276">
        <f t="shared" si="26"/>
        <v>0</v>
      </c>
      <c r="AA41" s="275" t="str">
        <f t="shared" si="27"/>
        <v>N. D.</v>
      </c>
    </row>
    <row r="42" spans="1:27" hidden="1">
      <c r="A42" s="272" t="s">
        <v>28</v>
      </c>
      <c r="B42" s="273"/>
      <c r="C42" s="274">
        <f>+'2026R'!C42</f>
        <v>0</v>
      </c>
      <c r="D42" s="275">
        <f t="shared" si="28"/>
        <v>0</v>
      </c>
      <c r="E42" s="273"/>
      <c r="F42" s="274">
        <f>+'2026P'!$C42</f>
        <v>0</v>
      </c>
      <c r="G42" s="275">
        <f t="shared" si="29"/>
        <v>0</v>
      </c>
      <c r="H42" s="276">
        <f t="shared" si="20"/>
        <v>0</v>
      </c>
      <c r="I42" s="275" t="str">
        <f t="shared" si="21"/>
        <v>N. D.</v>
      </c>
      <c r="J42" s="273"/>
      <c r="K42" s="274">
        <f>+'2025R'!$C42</f>
        <v>0</v>
      </c>
      <c r="L42" s="275">
        <f t="shared" si="30"/>
        <v>0</v>
      </c>
      <c r="M42" s="276">
        <f t="shared" si="22"/>
        <v>0</v>
      </c>
      <c r="N42" s="275" t="str">
        <f t="shared" si="23"/>
        <v>N. D.</v>
      </c>
      <c r="O42" s="311"/>
      <c r="P42" s="274">
        <f>+'2026R'!$S42</f>
        <v>0</v>
      </c>
      <c r="Q42" s="275">
        <f t="shared" si="31"/>
        <v>0</v>
      </c>
      <c r="R42" s="273"/>
      <c r="S42" s="274">
        <f>+'2026P'!$S42</f>
        <v>0</v>
      </c>
      <c r="T42" s="275">
        <f t="shared" si="32"/>
        <v>0</v>
      </c>
      <c r="U42" s="276">
        <f t="shared" si="24"/>
        <v>0</v>
      </c>
      <c r="V42" s="275" t="str">
        <f t="shared" si="25"/>
        <v>N. D.</v>
      </c>
      <c r="W42" s="273"/>
      <c r="X42" s="274">
        <f>+'2025R'!$S42</f>
        <v>0</v>
      </c>
      <c r="Y42" s="275">
        <f t="shared" si="33"/>
        <v>0</v>
      </c>
      <c r="Z42" s="276">
        <f t="shared" si="26"/>
        <v>0</v>
      </c>
      <c r="AA42" s="275" t="str">
        <f t="shared" si="27"/>
        <v>N. D.</v>
      </c>
    </row>
    <row r="43" spans="1:27" hidden="1">
      <c r="A43" s="272" t="s">
        <v>29</v>
      </c>
      <c r="B43" s="273"/>
      <c r="C43" s="274">
        <f>+'2026R'!C43</f>
        <v>0</v>
      </c>
      <c r="D43" s="275">
        <f t="shared" si="28"/>
        <v>0</v>
      </c>
      <c r="E43" s="273"/>
      <c r="F43" s="274">
        <f>+'2026P'!$C43</f>
        <v>0</v>
      </c>
      <c r="G43" s="275" t="str">
        <f t="shared" si="29"/>
        <v>N. D.</v>
      </c>
      <c r="H43" s="276">
        <f t="shared" si="20"/>
        <v>0</v>
      </c>
      <c r="I43" s="275" t="str">
        <f t="shared" si="21"/>
        <v>N. D.</v>
      </c>
      <c r="J43" s="273"/>
      <c r="K43" s="274">
        <f>+'2025R'!$C43</f>
        <v>0</v>
      </c>
      <c r="L43" s="275" t="str">
        <f t="shared" si="30"/>
        <v>N. D.</v>
      </c>
      <c r="M43" s="276">
        <f t="shared" si="22"/>
        <v>0</v>
      </c>
      <c r="N43" s="275" t="str">
        <f t="shared" si="23"/>
        <v>N. D.</v>
      </c>
      <c r="O43" s="311"/>
      <c r="P43" s="274">
        <f>+'2026R'!$S43</f>
        <v>0</v>
      </c>
      <c r="Q43" s="275">
        <f t="shared" si="31"/>
        <v>0</v>
      </c>
      <c r="R43" s="273"/>
      <c r="S43" s="274">
        <f>+'2026P'!$S43</f>
        <v>0</v>
      </c>
      <c r="T43" s="275" t="str">
        <f t="shared" si="32"/>
        <v>N. D.</v>
      </c>
      <c r="U43" s="276">
        <f t="shared" si="24"/>
        <v>0</v>
      </c>
      <c r="V43" s="275" t="str">
        <f t="shared" si="25"/>
        <v>N. D.</v>
      </c>
      <c r="W43" s="273"/>
      <c r="X43" s="274">
        <f>+'2025R'!$S43</f>
        <v>0</v>
      </c>
      <c r="Y43" s="275" t="str">
        <f t="shared" si="33"/>
        <v>N. D.</v>
      </c>
      <c r="Z43" s="276">
        <f t="shared" si="26"/>
        <v>0</v>
      </c>
      <c r="AA43" s="275" t="str">
        <f t="shared" si="27"/>
        <v>N. D.</v>
      </c>
    </row>
    <row r="44" spans="1:27" hidden="1">
      <c r="A44" s="277" t="s">
        <v>30</v>
      </c>
      <c r="B44" s="273"/>
      <c r="C44" s="274">
        <f>+'2026R'!C44</f>
        <v>0</v>
      </c>
      <c r="D44" s="275" t="str">
        <f t="shared" si="28"/>
        <v>N. D.</v>
      </c>
      <c r="E44" s="273"/>
      <c r="F44" s="274">
        <f>+'2026P'!$C44</f>
        <v>0</v>
      </c>
      <c r="G44" s="275" t="str">
        <f t="shared" si="29"/>
        <v>N. D.</v>
      </c>
      <c r="H44" s="276">
        <f t="shared" si="20"/>
        <v>0</v>
      </c>
      <c r="I44" s="275" t="str">
        <f t="shared" si="21"/>
        <v>N. D.</v>
      </c>
      <c r="J44" s="273"/>
      <c r="K44" s="274">
        <f>+'2025R'!$C44</f>
        <v>0</v>
      </c>
      <c r="L44" s="275" t="str">
        <f t="shared" si="30"/>
        <v>N. D.</v>
      </c>
      <c r="M44" s="276">
        <f t="shared" si="22"/>
        <v>0</v>
      </c>
      <c r="N44" s="275" t="str">
        <f t="shared" si="23"/>
        <v>N. D.</v>
      </c>
      <c r="O44" s="311"/>
      <c r="P44" s="274">
        <f>+'2026R'!$S44</f>
        <v>0</v>
      </c>
      <c r="Q44" s="275" t="str">
        <f t="shared" si="31"/>
        <v>N. D.</v>
      </c>
      <c r="R44" s="273"/>
      <c r="S44" s="274">
        <f>+'2026P'!$S44</f>
        <v>0</v>
      </c>
      <c r="T44" s="275" t="str">
        <f t="shared" si="32"/>
        <v>N. D.</v>
      </c>
      <c r="U44" s="276">
        <f t="shared" si="24"/>
        <v>0</v>
      </c>
      <c r="V44" s="275" t="str">
        <f t="shared" si="25"/>
        <v>N. D.</v>
      </c>
      <c r="W44" s="273"/>
      <c r="X44" s="274">
        <f>+'2025R'!$S44</f>
        <v>0</v>
      </c>
      <c r="Y44" s="275" t="str">
        <f t="shared" si="33"/>
        <v>N. D.</v>
      </c>
      <c r="Z44" s="276">
        <f t="shared" si="26"/>
        <v>0</v>
      </c>
      <c r="AA44" s="275" t="str">
        <f t="shared" si="27"/>
        <v>N. D.</v>
      </c>
    </row>
    <row r="45" spans="1:27" hidden="1">
      <c r="A45" s="278" t="s">
        <v>31</v>
      </c>
      <c r="B45" s="265"/>
      <c r="C45" s="279">
        <f>+SUM(C46:C54)</f>
        <v>0</v>
      </c>
      <c r="D45" s="270" t="str">
        <f>+IF(ISERROR(C45/C56),"N. D.",C45/C56)</f>
        <v>N. D.</v>
      </c>
      <c r="E45" s="273"/>
      <c r="F45" s="279">
        <f>+SUM(F46:F54)</f>
        <v>0</v>
      </c>
      <c r="G45" s="270" t="str">
        <f>+IF(ISERROR(F45/F56),"N. D.",F45/F56)</f>
        <v>N. D.</v>
      </c>
      <c r="H45" s="271">
        <f t="shared" si="20"/>
        <v>0</v>
      </c>
      <c r="I45" s="270" t="str">
        <f t="shared" si="21"/>
        <v>N. D.</v>
      </c>
      <c r="J45" s="265"/>
      <c r="K45" s="279">
        <f>+SUM(K46:K54)</f>
        <v>0</v>
      </c>
      <c r="L45" s="270">
        <f>+IF(ISERROR(K45/K56),"N. D.",K45/K56)</f>
        <v>0</v>
      </c>
      <c r="M45" s="271">
        <f t="shared" si="22"/>
        <v>0</v>
      </c>
      <c r="N45" s="270" t="str">
        <f t="shared" si="23"/>
        <v>N. D.</v>
      </c>
      <c r="O45" s="265"/>
      <c r="P45" s="279">
        <f>+SUM(P46:P54)</f>
        <v>0</v>
      </c>
      <c r="Q45" s="270">
        <f>+IF(ISERROR(P45/P56),"N. D.",P45/P56)</f>
        <v>0</v>
      </c>
      <c r="R45" s="273"/>
      <c r="S45" s="279">
        <f>+SUM(S46:S54)</f>
        <v>0</v>
      </c>
      <c r="T45" s="270" t="str">
        <f>+IF(ISERROR(S45/S56),"N. D.",S45/S56)</f>
        <v>N. D.</v>
      </c>
      <c r="U45" s="271">
        <f t="shared" si="24"/>
        <v>0</v>
      </c>
      <c r="V45" s="270" t="str">
        <f t="shared" si="25"/>
        <v>N. D.</v>
      </c>
      <c r="W45" s="265"/>
      <c r="X45" s="279">
        <f>+SUM(X46:X54)</f>
        <v>0</v>
      </c>
      <c r="Y45" s="270">
        <f>+IF(ISERROR(X45/X56),"N. D.",X45/X56)</f>
        <v>0</v>
      </c>
      <c r="Z45" s="271">
        <f t="shared" si="26"/>
        <v>0</v>
      </c>
      <c r="AA45" s="270" t="str">
        <f t="shared" si="27"/>
        <v>N. D.</v>
      </c>
    </row>
    <row r="46" spans="1:27" hidden="1">
      <c r="A46" s="280" t="s">
        <v>32</v>
      </c>
      <c r="B46" s="273"/>
      <c r="C46" s="274">
        <f>+'2026R'!C46</f>
        <v>0</v>
      </c>
      <c r="D46" s="275" t="str">
        <f t="shared" ref="D46:D54" si="34">+IF(ISERROR(C46/C96),"N. D.",C46/C96)</f>
        <v>N. D.</v>
      </c>
      <c r="E46" s="273"/>
      <c r="F46" s="274">
        <f>+'2026P'!$C46</f>
        <v>0</v>
      </c>
      <c r="G46" s="275" t="str">
        <f t="shared" ref="G46:G54" si="35">+IF(ISERROR(F46/F96),"N. D.",F46/F96)</f>
        <v>N. D.</v>
      </c>
      <c r="H46" s="276">
        <f t="shared" si="20"/>
        <v>0</v>
      </c>
      <c r="I46" s="275" t="str">
        <f t="shared" si="21"/>
        <v>N. D.</v>
      </c>
      <c r="J46" s="273"/>
      <c r="K46" s="274">
        <f>+'2025R'!$C46</f>
        <v>0</v>
      </c>
      <c r="L46" s="275" t="str">
        <f t="shared" ref="L46:L54" si="36">+IF(ISERROR(K46/K96),"N. D.",K46/K96)</f>
        <v>N. D.</v>
      </c>
      <c r="M46" s="276">
        <f t="shared" si="22"/>
        <v>0</v>
      </c>
      <c r="N46" s="275" t="str">
        <f t="shared" si="23"/>
        <v>N. D.</v>
      </c>
      <c r="O46" s="311"/>
      <c r="P46" s="274">
        <f>+'2026R'!$S46</f>
        <v>0</v>
      </c>
      <c r="Q46" s="275" t="str">
        <f t="shared" ref="Q46:Q54" si="37">+IF(ISERROR(P46/P96),"N. D.",P46/P96)</f>
        <v>N. D.</v>
      </c>
      <c r="R46" s="273"/>
      <c r="S46" s="274">
        <f>+'2026P'!$S46</f>
        <v>0</v>
      </c>
      <c r="T46" s="275" t="str">
        <f t="shared" ref="T46:T54" si="38">+IF(ISERROR(S46/S96),"N. D.",S46/S96)</f>
        <v>N. D.</v>
      </c>
      <c r="U46" s="276">
        <f t="shared" si="24"/>
        <v>0</v>
      </c>
      <c r="V46" s="275" t="str">
        <f t="shared" si="25"/>
        <v>N. D.</v>
      </c>
      <c r="W46" s="273"/>
      <c r="X46" s="274">
        <f>+'2025R'!$S46</f>
        <v>0</v>
      </c>
      <c r="Y46" s="275" t="str">
        <f t="shared" ref="Y46:Y54" si="39">+IF(ISERROR(X46/X96),"N. D.",X46/X96)</f>
        <v>N. D.</v>
      </c>
      <c r="Z46" s="276">
        <f t="shared" si="26"/>
        <v>0</v>
      </c>
      <c r="AA46" s="275" t="str">
        <f t="shared" si="27"/>
        <v>N. D.</v>
      </c>
    </row>
    <row r="47" spans="1:27" hidden="1">
      <c r="A47" s="280" t="s">
        <v>33</v>
      </c>
      <c r="B47" s="273"/>
      <c r="C47" s="274">
        <f>+'2026R'!C47</f>
        <v>0</v>
      </c>
      <c r="D47" s="275" t="str">
        <f t="shared" si="34"/>
        <v>N. D.</v>
      </c>
      <c r="E47" s="273"/>
      <c r="F47" s="274">
        <f>+'2026P'!$C47</f>
        <v>0</v>
      </c>
      <c r="G47" s="275" t="str">
        <f t="shared" si="35"/>
        <v>N. D.</v>
      </c>
      <c r="H47" s="276">
        <f t="shared" si="20"/>
        <v>0</v>
      </c>
      <c r="I47" s="275" t="str">
        <f t="shared" si="21"/>
        <v>N. D.</v>
      </c>
      <c r="J47" s="273"/>
      <c r="K47" s="274">
        <f>+'2025R'!$C47</f>
        <v>0</v>
      </c>
      <c r="L47" s="275" t="str">
        <f t="shared" si="36"/>
        <v>N. D.</v>
      </c>
      <c r="M47" s="276">
        <f t="shared" si="22"/>
        <v>0</v>
      </c>
      <c r="N47" s="275" t="str">
        <f t="shared" si="23"/>
        <v>N. D.</v>
      </c>
      <c r="O47" s="311"/>
      <c r="P47" s="274">
        <f>+'2026R'!$S47</f>
        <v>0</v>
      </c>
      <c r="Q47" s="275" t="str">
        <f t="shared" si="37"/>
        <v>N. D.</v>
      </c>
      <c r="R47" s="273"/>
      <c r="S47" s="274">
        <f>+'2026P'!$S47</f>
        <v>0</v>
      </c>
      <c r="T47" s="275" t="str">
        <f t="shared" si="38"/>
        <v>N. D.</v>
      </c>
      <c r="U47" s="276">
        <f t="shared" si="24"/>
        <v>0</v>
      </c>
      <c r="V47" s="275" t="str">
        <f t="shared" si="25"/>
        <v>N. D.</v>
      </c>
      <c r="W47" s="273"/>
      <c r="X47" s="274">
        <f>+'2025R'!$S47</f>
        <v>0</v>
      </c>
      <c r="Y47" s="275" t="str">
        <f t="shared" si="39"/>
        <v>N. D.</v>
      </c>
      <c r="Z47" s="276">
        <f t="shared" si="26"/>
        <v>0</v>
      </c>
      <c r="AA47" s="275" t="str">
        <f t="shared" si="27"/>
        <v>N. D.</v>
      </c>
    </row>
    <row r="48" spans="1:27" hidden="1">
      <c r="A48" s="280" t="s">
        <v>34</v>
      </c>
      <c r="B48" s="273"/>
      <c r="C48" s="274">
        <f>+'2026R'!C48</f>
        <v>0</v>
      </c>
      <c r="D48" s="275" t="str">
        <f t="shared" si="34"/>
        <v>N. D.</v>
      </c>
      <c r="E48" s="273"/>
      <c r="F48" s="274">
        <f>+'2026P'!$C48</f>
        <v>0</v>
      </c>
      <c r="G48" s="275" t="str">
        <f t="shared" si="35"/>
        <v>N. D.</v>
      </c>
      <c r="H48" s="276">
        <f t="shared" si="20"/>
        <v>0</v>
      </c>
      <c r="I48" s="275" t="str">
        <f t="shared" si="21"/>
        <v>N. D.</v>
      </c>
      <c r="J48" s="273"/>
      <c r="K48" s="274">
        <f>+'2025R'!$C48</f>
        <v>0</v>
      </c>
      <c r="L48" s="275" t="str">
        <f t="shared" si="36"/>
        <v>N. D.</v>
      </c>
      <c r="M48" s="276">
        <f t="shared" si="22"/>
        <v>0</v>
      </c>
      <c r="N48" s="275" t="str">
        <f t="shared" si="23"/>
        <v>N. D.</v>
      </c>
      <c r="O48" s="311"/>
      <c r="P48" s="274">
        <f>+'2026R'!$S48</f>
        <v>0</v>
      </c>
      <c r="Q48" s="275" t="str">
        <f t="shared" si="37"/>
        <v>N. D.</v>
      </c>
      <c r="R48" s="273"/>
      <c r="S48" s="274">
        <f>+'2026P'!$S48</f>
        <v>0</v>
      </c>
      <c r="T48" s="275" t="str">
        <f t="shared" si="38"/>
        <v>N. D.</v>
      </c>
      <c r="U48" s="276">
        <f t="shared" si="24"/>
        <v>0</v>
      </c>
      <c r="V48" s="275" t="str">
        <f t="shared" si="25"/>
        <v>N. D.</v>
      </c>
      <c r="W48" s="273"/>
      <c r="X48" s="274">
        <f>+'2025R'!$S48</f>
        <v>0</v>
      </c>
      <c r="Y48" s="275" t="str">
        <f t="shared" si="39"/>
        <v>N. D.</v>
      </c>
      <c r="Z48" s="276">
        <f t="shared" si="26"/>
        <v>0</v>
      </c>
      <c r="AA48" s="275" t="str">
        <f t="shared" si="27"/>
        <v>N. D.</v>
      </c>
    </row>
    <row r="49" spans="1:27" hidden="1">
      <c r="A49" s="280" t="s">
        <v>35</v>
      </c>
      <c r="B49" s="273"/>
      <c r="C49" s="274">
        <f>+'2026R'!C49</f>
        <v>0</v>
      </c>
      <c r="D49" s="275" t="str">
        <f t="shared" si="34"/>
        <v>N. D.</v>
      </c>
      <c r="E49" s="273"/>
      <c r="F49" s="274">
        <f>+'2026P'!$C49</f>
        <v>0</v>
      </c>
      <c r="G49" s="275" t="str">
        <f t="shared" si="35"/>
        <v>N. D.</v>
      </c>
      <c r="H49" s="276">
        <f t="shared" si="20"/>
        <v>0</v>
      </c>
      <c r="I49" s="275" t="str">
        <f t="shared" si="21"/>
        <v>N. D.</v>
      </c>
      <c r="J49" s="273"/>
      <c r="K49" s="274">
        <f>+'2025R'!$C49</f>
        <v>0</v>
      </c>
      <c r="L49" s="275" t="str">
        <f t="shared" si="36"/>
        <v>N. D.</v>
      </c>
      <c r="M49" s="276">
        <f t="shared" si="22"/>
        <v>0</v>
      </c>
      <c r="N49" s="275" t="str">
        <f t="shared" si="23"/>
        <v>N. D.</v>
      </c>
      <c r="O49" s="311"/>
      <c r="P49" s="274">
        <f>+'2026R'!$S49</f>
        <v>0</v>
      </c>
      <c r="Q49" s="275" t="str">
        <f t="shared" si="37"/>
        <v>N. D.</v>
      </c>
      <c r="R49" s="273"/>
      <c r="S49" s="274">
        <f>+'2026P'!$S49</f>
        <v>0</v>
      </c>
      <c r="T49" s="275" t="str">
        <f t="shared" si="38"/>
        <v>N. D.</v>
      </c>
      <c r="U49" s="276">
        <f t="shared" si="24"/>
        <v>0</v>
      </c>
      <c r="V49" s="275" t="str">
        <f t="shared" si="25"/>
        <v>N. D.</v>
      </c>
      <c r="W49" s="273"/>
      <c r="X49" s="274">
        <f>+'2025R'!$S49</f>
        <v>0</v>
      </c>
      <c r="Y49" s="275" t="str">
        <f t="shared" si="39"/>
        <v>N. D.</v>
      </c>
      <c r="Z49" s="276">
        <f t="shared" si="26"/>
        <v>0</v>
      </c>
      <c r="AA49" s="275" t="str">
        <f t="shared" si="27"/>
        <v>N. D.</v>
      </c>
    </row>
    <row r="50" spans="1:27" hidden="1">
      <c r="A50" s="280" t="s">
        <v>36</v>
      </c>
      <c r="B50" s="273"/>
      <c r="C50" s="274">
        <f>+'2026R'!C50</f>
        <v>0</v>
      </c>
      <c r="D50" s="275" t="str">
        <f t="shared" si="34"/>
        <v>N. D.</v>
      </c>
      <c r="E50" s="273"/>
      <c r="F50" s="274">
        <f>+'2026P'!$C50</f>
        <v>0</v>
      </c>
      <c r="G50" s="275" t="str">
        <f t="shared" si="35"/>
        <v>N. D.</v>
      </c>
      <c r="H50" s="276">
        <f t="shared" si="20"/>
        <v>0</v>
      </c>
      <c r="I50" s="275" t="str">
        <f t="shared" si="21"/>
        <v>N. D.</v>
      </c>
      <c r="J50" s="273"/>
      <c r="K50" s="274">
        <f>+'2025R'!$C50</f>
        <v>0</v>
      </c>
      <c r="L50" s="275" t="str">
        <f t="shared" si="36"/>
        <v>N. D.</v>
      </c>
      <c r="M50" s="276">
        <f t="shared" si="22"/>
        <v>0</v>
      </c>
      <c r="N50" s="275" t="str">
        <f t="shared" si="23"/>
        <v>N. D.</v>
      </c>
      <c r="O50" s="311"/>
      <c r="P50" s="274">
        <f>+'2026R'!$S50</f>
        <v>0</v>
      </c>
      <c r="Q50" s="275" t="str">
        <f t="shared" si="37"/>
        <v>N. D.</v>
      </c>
      <c r="R50" s="273"/>
      <c r="S50" s="274">
        <f>+'2026P'!$S50</f>
        <v>0</v>
      </c>
      <c r="T50" s="275" t="str">
        <f t="shared" si="38"/>
        <v>N. D.</v>
      </c>
      <c r="U50" s="276">
        <f t="shared" si="24"/>
        <v>0</v>
      </c>
      <c r="V50" s="275" t="str">
        <f t="shared" si="25"/>
        <v>N. D.</v>
      </c>
      <c r="W50" s="273"/>
      <c r="X50" s="274">
        <f>+'2025R'!$S50</f>
        <v>0</v>
      </c>
      <c r="Y50" s="275" t="str">
        <f t="shared" si="39"/>
        <v>N. D.</v>
      </c>
      <c r="Z50" s="276">
        <f t="shared" si="26"/>
        <v>0</v>
      </c>
      <c r="AA50" s="275" t="str">
        <f t="shared" si="27"/>
        <v>N. D.</v>
      </c>
    </row>
    <row r="51" spans="1:27" hidden="1">
      <c r="A51" s="280" t="s">
        <v>37</v>
      </c>
      <c r="B51" s="273"/>
      <c r="C51" s="274">
        <f>+'2026R'!C51</f>
        <v>0</v>
      </c>
      <c r="D51" s="275" t="str">
        <f t="shared" si="34"/>
        <v>N. D.</v>
      </c>
      <c r="E51" s="273"/>
      <c r="F51" s="274">
        <f>+'2026P'!$C51</f>
        <v>0</v>
      </c>
      <c r="G51" s="275" t="str">
        <f t="shared" si="35"/>
        <v>N. D.</v>
      </c>
      <c r="H51" s="276">
        <f t="shared" si="20"/>
        <v>0</v>
      </c>
      <c r="I51" s="275" t="str">
        <f t="shared" si="21"/>
        <v>N. D.</v>
      </c>
      <c r="J51" s="273"/>
      <c r="K51" s="274">
        <f>+'2025R'!$C51</f>
        <v>0</v>
      </c>
      <c r="L51" s="275" t="str">
        <f t="shared" si="36"/>
        <v>N. D.</v>
      </c>
      <c r="M51" s="276">
        <f t="shared" si="22"/>
        <v>0</v>
      </c>
      <c r="N51" s="275" t="str">
        <f t="shared" si="23"/>
        <v>N. D.</v>
      </c>
      <c r="O51" s="311"/>
      <c r="P51" s="274">
        <f>+'2026R'!$S51</f>
        <v>0</v>
      </c>
      <c r="Q51" s="275" t="str">
        <f t="shared" si="37"/>
        <v>N. D.</v>
      </c>
      <c r="R51" s="273"/>
      <c r="S51" s="274">
        <f>+'2026P'!$S51</f>
        <v>0</v>
      </c>
      <c r="T51" s="275" t="str">
        <f t="shared" si="38"/>
        <v>N. D.</v>
      </c>
      <c r="U51" s="276">
        <f t="shared" si="24"/>
        <v>0</v>
      </c>
      <c r="V51" s="275" t="str">
        <f t="shared" si="25"/>
        <v>N. D.</v>
      </c>
      <c r="W51" s="273"/>
      <c r="X51" s="274">
        <f>+'2025R'!$S51</f>
        <v>0</v>
      </c>
      <c r="Y51" s="275" t="str">
        <f t="shared" si="39"/>
        <v>N. D.</v>
      </c>
      <c r="Z51" s="276">
        <f t="shared" si="26"/>
        <v>0</v>
      </c>
      <c r="AA51" s="275" t="str">
        <f t="shared" si="27"/>
        <v>N. D.</v>
      </c>
    </row>
    <row r="52" spans="1:27" hidden="1">
      <c r="A52" s="280" t="s">
        <v>38</v>
      </c>
      <c r="B52" s="273"/>
      <c r="C52" s="274">
        <f>+'2026R'!C52</f>
        <v>0</v>
      </c>
      <c r="D52" s="275" t="str">
        <f t="shared" si="34"/>
        <v>N. D.</v>
      </c>
      <c r="E52" s="273"/>
      <c r="F52" s="274">
        <f>+'2026P'!$C52</f>
        <v>0</v>
      </c>
      <c r="G52" s="275" t="str">
        <f t="shared" si="35"/>
        <v>N. D.</v>
      </c>
      <c r="H52" s="276">
        <f t="shared" si="20"/>
        <v>0</v>
      </c>
      <c r="I52" s="275" t="str">
        <f t="shared" si="21"/>
        <v>N. D.</v>
      </c>
      <c r="J52" s="273"/>
      <c r="K52" s="274">
        <f>+'2025R'!$C52</f>
        <v>0</v>
      </c>
      <c r="L52" s="275" t="str">
        <f t="shared" si="36"/>
        <v>N. D.</v>
      </c>
      <c r="M52" s="276">
        <f t="shared" si="22"/>
        <v>0</v>
      </c>
      <c r="N52" s="275" t="str">
        <f t="shared" si="23"/>
        <v>N. D.</v>
      </c>
      <c r="O52" s="311"/>
      <c r="P52" s="274">
        <f>+'2026R'!$S52</f>
        <v>0</v>
      </c>
      <c r="Q52" s="275" t="str">
        <f t="shared" si="37"/>
        <v>N. D.</v>
      </c>
      <c r="R52" s="273"/>
      <c r="S52" s="274">
        <f>+'2026P'!$S52</f>
        <v>0</v>
      </c>
      <c r="T52" s="275" t="str">
        <f t="shared" si="38"/>
        <v>N. D.</v>
      </c>
      <c r="U52" s="276">
        <f t="shared" si="24"/>
        <v>0</v>
      </c>
      <c r="V52" s="275" t="str">
        <f t="shared" si="25"/>
        <v>N. D.</v>
      </c>
      <c r="W52" s="273"/>
      <c r="X52" s="274">
        <f>+'2025R'!$S52</f>
        <v>0</v>
      </c>
      <c r="Y52" s="275" t="str">
        <f t="shared" si="39"/>
        <v>N. D.</v>
      </c>
      <c r="Z52" s="276">
        <f t="shared" si="26"/>
        <v>0</v>
      </c>
      <c r="AA52" s="275" t="str">
        <f t="shared" si="27"/>
        <v>N. D.</v>
      </c>
    </row>
    <row r="53" spans="1:27" hidden="1">
      <c r="A53" s="280" t="s">
        <v>39</v>
      </c>
      <c r="B53" s="273"/>
      <c r="C53" s="274">
        <f>+'2026R'!C53</f>
        <v>0</v>
      </c>
      <c r="D53" s="275" t="str">
        <f t="shared" si="34"/>
        <v>N. D.</v>
      </c>
      <c r="E53" s="273"/>
      <c r="F53" s="274">
        <f>+'2026P'!$C53</f>
        <v>0</v>
      </c>
      <c r="G53" s="275" t="str">
        <f t="shared" si="35"/>
        <v>N. D.</v>
      </c>
      <c r="H53" s="276">
        <f t="shared" si="20"/>
        <v>0</v>
      </c>
      <c r="I53" s="275" t="str">
        <f t="shared" si="21"/>
        <v>N. D.</v>
      </c>
      <c r="J53" s="273"/>
      <c r="K53" s="274">
        <f>+'2025R'!$C53</f>
        <v>0</v>
      </c>
      <c r="L53" s="275" t="str">
        <f t="shared" si="36"/>
        <v>N. D.</v>
      </c>
      <c r="M53" s="276">
        <f t="shared" si="22"/>
        <v>0</v>
      </c>
      <c r="N53" s="275" t="str">
        <f t="shared" si="23"/>
        <v>N. D.</v>
      </c>
      <c r="O53" s="311"/>
      <c r="P53" s="274">
        <f>+'2026R'!$S53</f>
        <v>0</v>
      </c>
      <c r="Q53" s="275" t="str">
        <f t="shared" si="37"/>
        <v>N. D.</v>
      </c>
      <c r="R53" s="273"/>
      <c r="S53" s="274">
        <f>+'2026P'!$S53</f>
        <v>0</v>
      </c>
      <c r="T53" s="275" t="str">
        <f t="shared" si="38"/>
        <v>N. D.</v>
      </c>
      <c r="U53" s="276">
        <f t="shared" si="24"/>
        <v>0</v>
      </c>
      <c r="V53" s="275" t="str">
        <f t="shared" si="25"/>
        <v>N. D.</v>
      </c>
      <c r="W53" s="273"/>
      <c r="X53" s="274">
        <f>+'2025R'!$S53</f>
        <v>0</v>
      </c>
      <c r="Y53" s="275" t="str">
        <f t="shared" si="39"/>
        <v>N. D.</v>
      </c>
      <c r="Z53" s="276">
        <f t="shared" si="26"/>
        <v>0</v>
      </c>
      <c r="AA53" s="275" t="str">
        <f t="shared" si="27"/>
        <v>N. D.</v>
      </c>
    </row>
    <row r="54" spans="1:27" hidden="1">
      <c r="A54" s="280" t="s">
        <v>40</v>
      </c>
      <c r="B54" s="273"/>
      <c r="C54" s="274">
        <f>+'2026R'!C54</f>
        <v>0</v>
      </c>
      <c r="D54" s="275" t="str">
        <f t="shared" si="34"/>
        <v>N. D.</v>
      </c>
      <c r="E54" s="273"/>
      <c r="F54" s="274">
        <f>+'2026P'!$C54</f>
        <v>0</v>
      </c>
      <c r="G54" s="275" t="str">
        <f t="shared" si="35"/>
        <v>N. D.</v>
      </c>
      <c r="H54" s="276">
        <f t="shared" si="20"/>
        <v>0</v>
      </c>
      <c r="I54" s="275" t="str">
        <f t="shared" si="21"/>
        <v>N. D.</v>
      </c>
      <c r="J54" s="273"/>
      <c r="K54" s="274">
        <f>+'2025R'!$C54</f>
        <v>0</v>
      </c>
      <c r="L54" s="275" t="str">
        <f t="shared" si="36"/>
        <v>N. D.</v>
      </c>
      <c r="M54" s="276">
        <f t="shared" si="22"/>
        <v>0</v>
      </c>
      <c r="N54" s="275" t="str">
        <f t="shared" si="23"/>
        <v>N. D.</v>
      </c>
      <c r="O54" s="311"/>
      <c r="P54" s="274">
        <f>+'2026R'!$S54</f>
        <v>0</v>
      </c>
      <c r="Q54" s="275" t="str">
        <f t="shared" si="37"/>
        <v>N. D.</v>
      </c>
      <c r="R54" s="273"/>
      <c r="S54" s="274">
        <f>+'2026P'!$S54</f>
        <v>0</v>
      </c>
      <c r="T54" s="275" t="str">
        <f t="shared" si="38"/>
        <v>N. D.</v>
      </c>
      <c r="U54" s="276">
        <f t="shared" si="24"/>
        <v>0</v>
      </c>
      <c r="V54" s="275" t="str">
        <f t="shared" si="25"/>
        <v>N. D.</v>
      </c>
      <c r="W54" s="273"/>
      <c r="X54" s="274">
        <f>+'2025R'!$S54</f>
        <v>0</v>
      </c>
      <c r="Y54" s="275" t="str">
        <f t="shared" si="39"/>
        <v>N. D.</v>
      </c>
      <c r="Z54" s="276">
        <f t="shared" si="26"/>
        <v>0</v>
      </c>
      <c r="AA54" s="275" t="str">
        <f t="shared" si="27"/>
        <v>N. D.</v>
      </c>
    </row>
    <row r="55" spans="1:27" ht="6" hidden="1" customHeight="1">
      <c r="A55" s="267"/>
      <c r="B55" s="265"/>
      <c r="C55" s="267"/>
      <c r="D55" s="270"/>
      <c r="E55" s="265"/>
      <c r="F55" s="267"/>
      <c r="G55" s="270"/>
      <c r="H55" s="265"/>
      <c r="I55" s="270"/>
      <c r="J55" s="265"/>
      <c r="K55" s="267"/>
      <c r="L55" s="270"/>
      <c r="M55" s="265"/>
      <c r="N55" s="270"/>
      <c r="O55" s="265"/>
      <c r="P55" s="267"/>
      <c r="Q55" s="270"/>
      <c r="R55" s="265"/>
      <c r="S55" s="267"/>
      <c r="T55" s="270"/>
      <c r="U55" s="265"/>
      <c r="V55" s="270"/>
      <c r="W55" s="265"/>
      <c r="X55" s="267"/>
      <c r="Y55" s="270"/>
      <c r="Z55" s="265"/>
      <c r="AA55" s="270"/>
    </row>
    <row r="56" spans="1:27" hidden="1">
      <c r="A56" s="266" t="s">
        <v>43</v>
      </c>
      <c r="B56" s="265"/>
      <c r="C56" s="281">
        <f>+C35+C45</f>
        <v>0</v>
      </c>
      <c r="D56" s="282">
        <f>+IF(ISERROR(C56/C106),"N. D.",C56/C106)</f>
        <v>0</v>
      </c>
      <c r="E56" s="265"/>
      <c r="F56" s="281">
        <f>+F35+F45</f>
        <v>0</v>
      </c>
      <c r="G56" s="282">
        <f>+IF(ISERROR(F56/F106),"N. D.",F56/F106)</f>
        <v>0</v>
      </c>
      <c r="H56" s="283">
        <f>+$C56-F56</f>
        <v>0</v>
      </c>
      <c r="I56" s="282" t="str">
        <f>+IF(ISERROR(H56/F56),"N. D.",H56/F56)</f>
        <v>N. D.</v>
      </c>
      <c r="J56" s="265"/>
      <c r="K56" s="281">
        <f>+K35+K45</f>
        <v>108072.19</v>
      </c>
      <c r="L56" s="282">
        <f>+IF(ISERROR(K56/K106),"N. D.",K56/K106)</f>
        <v>6.9903657629169754E-3</v>
      </c>
      <c r="M56" s="283">
        <f>+$C56-K56</f>
        <v>-108072.19</v>
      </c>
      <c r="N56" s="282">
        <f>+IF(ISERROR(M56/K56),"N. D.",M56/K56)</f>
        <v>-1</v>
      </c>
      <c r="O56" s="265"/>
      <c r="P56" s="281">
        <f>+P35+P45</f>
        <v>203155.78999999998</v>
      </c>
      <c r="Q56" s="282">
        <f>+IF(ISERROR(P56/P106),"N. D.",P56/P106)</f>
        <v>2.1449317526573207E-3</v>
      </c>
      <c r="R56" s="265"/>
      <c r="S56" s="281">
        <f>+S35+S45</f>
        <v>0</v>
      </c>
      <c r="T56" s="282">
        <f>+IF(ISERROR(S56/S106),"N. D.",S56/S106)</f>
        <v>0</v>
      </c>
      <c r="U56" s="283">
        <f>+$P56-S56</f>
        <v>203155.78999999998</v>
      </c>
      <c r="V56" s="282" t="str">
        <f>+IF(ISERROR(U56/S56),"N. D.",U56/S56)</f>
        <v>N. D.</v>
      </c>
      <c r="W56" s="265"/>
      <c r="X56" s="281">
        <f>+X35+X45</f>
        <v>155441.65</v>
      </c>
      <c r="Y56" s="282">
        <f>+IF(ISERROR(X56/X106),"N. D.",X56/X106)</f>
        <v>1.7525797867202967E-3</v>
      </c>
      <c r="Z56" s="283">
        <f>+$P56-X56</f>
        <v>47714.139999999985</v>
      </c>
      <c r="AA56" s="282">
        <f>+IF(ISERROR(Z56/X56),"N. D.",Z56/X56)</f>
        <v>0.30695852752463698</v>
      </c>
    </row>
    <row r="57" spans="1:27" ht="6" hidden="1" customHeight="1">
      <c r="A57" s="267"/>
      <c r="B57" s="265"/>
      <c r="C57" s="267"/>
      <c r="D57" s="270"/>
      <c r="E57" s="265"/>
      <c r="F57" s="267"/>
      <c r="G57" s="270"/>
      <c r="H57" s="265"/>
      <c r="I57" s="270"/>
      <c r="J57" s="265"/>
      <c r="K57" s="267"/>
      <c r="L57" s="270"/>
      <c r="M57" s="265"/>
      <c r="N57" s="270"/>
      <c r="O57" s="265"/>
      <c r="P57" s="267"/>
      <c r="Q57" s="270"/>
      <c r="R57" s="265"/>
      <c r="S57" s="267"/>
      <c r="T57" s="270"/>
      <c r="U57" s="265"/>
      <c r="V57" s="270"/>
      <c r="W57" s="265"/>
      <c r="X57" s="267"/>
      <c r="Y57" s="270"/>
      <c r="Z57" s="265"/>
      <c r="AA57" s="270"/>
    </row>
    <row r="58" spans="1:27" hidden="1">
      <c r="A58" s="266" t="s">
        <v>44</v>
      </c>
      <c r="B58" s="265"/>
      <c r="C58" s="267"/>
      <c r="D58" s="270"/>
      <c r="E58" s="265"/>
      <c r="F58" s="267"/>
      <c r="G58" s="270"/>
      <c r="H58" s="265"/>
      <c r="I58" s="270"/>
      <c r="J58" s="265"/>
      <c r="K58" s="267"/>
      <c r="L58" s="270"/>
      <c r="M58" s="265"/>
      <c r="N58" s="270"/>
      <c r="O58" s="265"/>
      <c r="P58" s="267"/>
      <c r="Q58" s="270"/>
      <c r="R58" s="265"/>
      <c r="S58" s="267"/>
      <c r="T58" s="270"/>
      <c r="U58" s="265"/>
      <c r="V58" s="270"/>
      <c r="W58" s="265"/>
      <c r="X58" s="267"/>
      <c r="Y58" s="270"/>
      <c r="Z58" s="265"/>
      <c r="AA58" s="270"/>
    </row>
    <row r="59" spans="1:27" ht="6" hidden="1" customHeight="1">
      <c r="A59" s="267"/>
      <c r="B59" s="265"/>
      <c r="C59" s="267"/>
      <c r="D59" s="270"/>
      <c r="E59" s="265"/>
      <c r="F59" s="267"/>
      <c r="G59" s="270"/>
      <c r="H59" s="265"/>
      <c r="I59" s="270"/>
      <c r="J59" s="265"/>
      <c r="K59" s="267"/>
      <c r="L59" s="270"/>
      <c r="M59" s="265"/>
      <c r="N59" s="270"/>
      <c r="O59" s="265"/>
      <c r="P59" s="267"/>
      <c r="Q59" s="270"/>
      <c r="R59" s="265"/>
      <c r="S59" s="267"/>
      <c r="T59" s="270"/>
      <c r="U59" s="265"/>
      <c r="V59" s="270"/>
      <c r="W59" s="265"/>
      <c r="X59" s="267"/>
      <c r="Y59" s="270"/>
      <c r="Z59" s="265"/>
      <c r="AA59" s="270"/>
    </row>
    <row r="60" spans="1:27" hidden="1">
      <c r="A60" s="268" t="s">
        <v>21</v>
      </c>
      <c r="B60" s="265"/>
      <c r="C60" s="269">
        <f>+SUM(C61:C69)</f>
        <v>7259.24</v>
      </c>
      <c r="D60" s="270">
        <f>+IF(ISERROR(C60/C81),"N. D.",C60/C81)</f>
        <v>1</v>
      </c>
      <c r="E60" s="265"/>
      <c r="F60" s="269">
        <f>+SUM(F61:F69)</f>
        <v>0</v>
      </c>
      <c r="G60" s="270" t="str">
        <f>+IF(ISERROR(F60/F81),"N. D.",F60/F81)</f>
        <v>N. D.</v>
      </c>
      <c r="H60" s="271">
        <f t="shared" ref="H60:H79" si="40">+$C60-F60</f>
        <v>7259.24</v>
      </c>
      <c r="I60" s="270" t="str">
        <f t="shared" ref="I60:I79" si="41">+IF(ISERROR(H60/F60),"N. D.",H60/F60)</f>
        <v>N. D.</v>
      </c>
      <c r="J60" s="265"/>
      <c r="K60" s="269">
        <f>+SUM(K61:K69)</f>
        <v>0</v>
      </c>
      <c r="L60" s="270" t="str">
        <f>+IF(ISERROR(K60/K81),"N. D.",K60/K81)</f>
        <v>N. D.</v>
      </c>
      <c r="M60" s="271">
        <f t="shared" ref="M60:M79" si="42">+$C60-K60</f>
        <v>7259.24</v>
      </c>
      <c r="N60" s="270" t="str">
        <f t="shared" ref="N60:N79" si="43">+IF(ISERROR(M60/K60),"N. D.",M60/K60)</f>
        <v>N. D.</v>
      </c>
      <c r="O60" s="265"/>
      <c r="P60" s="269">
        <f>+SUM(P61:P69)</f>
        <v>44727.81</v>
      </c>
      <c r="Q60" s="270">
        <f>+IF(ISERROR(P60/P81),"N. D.",P60/P81)</f>
        <v>1</v>
      </c>
      <c r="R60" s="265"/>
      <c r="S60" s="269">
        <f>+SUM(S61:S69)</f>
        <v>0</v>
      </c>
      <c r="T60" s="270" t="str">
        <f>+IF(ISERROR(S60/S81),"N. D.",S60/S81)</f>
        <v>N. D.</v>
      </c>
      <c r="U60" s="271">
        <f t="shared" ref="U60:U79" si="44">+$P60-S60</f>
        <v>44727.81</v>
      </c>
      <c r="V60" s="270" t="str">
        <f t="shared" ref="V60:V79" si="45">+IF(ISERROR(U60/S60),"N. D.",U60/S60)</f>
        <v>N. D.</v>
      </c>
      <c r="W60" s="265"/>
      <c r="X60" s="269">
        <f>+SUM(X61:X69)</f>
        <v>0</v>
      </c>
      <c r="Y60" s="270" t="str">
        <f>+IF(ISERROR(X60/X81),"N. D.",X60/X81)</f>
        <v>N. D.</v>
      </c>
      <c r="Z60" s="271">
        <f t="shared" ref="Z60:Z79" si="46">+$P60-X60</f>
        <v>44727.81</v>
      </c>
      <c r="AA60" s="270" t="str">
        <f t="shared" ref="AA60:AA79" si="47">+IF(ISERROR(Z60/X60),"N. D.",Z60/X60)</f>
        <v>N. D.</v>
      </c>
    </row>
    <row r="61" spans="1:27" hidden="1">
      <c r="A61" s="272" t="s">
        <v>22</v>
      </c>
      <c r="B61" s="273"/>
      <c r="C61" s="274">
        <f>+'2026R'!C61</f>
        <v>7259.24</v>
      </c>
      <c r="D61" s="275">
        <f t="shared" ref="D61:D69" si="48">+IF(ISERROR(C61/C86),"N. D.",C61/C86)</f>
        <v>6.8369228129342959E-4</v>
      </c>
      <c r="E61" s="273"/>
      <c r="F61" s="274">
        <f>+'2026P'!$C61</f>
        <v>0</v>
      </c>
      <c r="G61" s="275">
        <f t="shared" ref="G61:G69" si="49">+IF(ISERROR(F61/F86),"N. D.",F61/F86)</f>
        <v>0</v>
      </c>
      <c r="H61" s="276">
        <f t="shared" si="40"/>
        <v>7259.24</v>
      </c>
      <c r="I61" s="275" t="str">
        <f t="shared" si="41"/>
        <v>N. D.</v>
      </c>
      <c r="J61" s="273"/>
      <c r="K61" s="274">
        <f>+'2025R'!$C61</f>
        <v>0</v>
      </c>
      <c r="L61" s="275">
        <f t="shared" ref="L61:L69" si="50">+IF(ISERROR(K61/K86),"N. D.",K61/K86)</f>
        <v>0</v>
      </c>
      <c r="M61" s="276">
        <f t="shared" si="42"/>
        <v>7259.24</v>
      </c>
      <c r="N61" s="275" t="str">
        <f t="shared" si="43"/>
        <v>N. D.</v>
      </c>
      <c r="O61" s="311"/>
      <c r="P61" s="274">
        <f>+'2026R'!$S61</f>
        <v>38379.979999999996</v>
      </c>
      <c r="Q61" s="275">
        <f t="shared" ref="Q61:Q69" si="51">+IF(ISERROR(P61/P86),"N. D.",P61/P86)</f>
        <v>6.1146825542129912E-4</v>
      </c>
      <c r="R61" s="273"/>
      <c r="S61" s="274">
        <f>+'2026P'!$S61</f>
        <v>0</v>
      </c>
      <c r="T61" s="275">
        <f t="shared" ref="T61:T69" si="52">+IF(ISERROR(S61/S86),"N. D.",S61/S86)</f>
        <v>0</v>
      </c>
      <c r="U61" s="276">
        <f t="shared" si="44"/>
        <v>38379.979999999996</v>
      </c>
      <c r="V61" s="275" t="str">
        <f t="shared" si="45"/>
        <v>N. D.</v>
      </c>
      <c r="W61" s="273"/>
      <c r="X61" s="274">
        <f>+'2025R'!$S61</f>
        <v>0</v>
      </c>
      <c r="Y61" s="275">
        <f t="shared" ref="Y61:Y69" si="53">+IF(ISERROR(X61/X86),"N. D.",X61/X86)</f>
        <v>0</v>
      </c>
      <c r="Z61" s="276">
        <f t="shared" si="46"/>
        <v>38379.979999999996</v>
      </c>
      <c r="AA61" s="275" t="str">
        <f t="shared" si="47"/>
        <v>N. D.</v>
      </c>
    </row>
    <row r="62" spans="1:27" hidden="1">
      <c r="A62" s="272" t="s">
        <v>23</v>
      </c>
      <c r="B62" s="273"/>
      <c r="C62" s="274">
        <f>+'2026R'!C62</f>
        <v>0</v>
      </c>
      <c r="D62" s="275">
        <f t="shared" si="48"/>
        <v>0</v>
      </c>
      <c r="E62" s="273"/>
      <c r="F62" s="274">
        <f>+'2026P'!$C62</f>
        <v>0</v>
      </c>
      <c r="G62" s="275">
        <f t="shared" si="49"/>
        <v>0</v>
      </c>
      <c r="H62" s="276">
        <f t="shared" si="40"/>
        <v>0</v>
      </c>
      <c r="I62" s="275" t="str">
        <f t="shared" si="41"/>
        <v>N. D.</v>
      </c>
      <c r="J62" s="273"/>
      <c r="K62" s="274">
        <f>+'2025R'!$C62</f>
        <v>0</v>
      </c>
      <c r="L62" s="275">
        <f t="shared" si="50"/>
        <v>0</v>
      </c>
      <c r="M62" s="276">
        <f t="shared" si="42"/>
        <v>0</v>
      </c>
      <c r="N62" s="275" t="str">
        <f t="shared" si="43"/>
        <v>N. D.</v>
      </c>
      <c r="O62" s="311"/>
      <c r="P62" s="274">
        <f>+'2026R'!$S62</f>
        <v>0</v>
      </c>
      <c r="Q62" s="275">
        <f t="shared" si="51"/>
        <v>0</v>
      </c>
      <c r="R62" s="273"/>
      <c r="S62" s="274">
        <f>+'2026P'!$S62</f>
        <v>0</v>
      </c>
      <c r="T62" s="275">
        <f t="shared" si="52"/>
        <v>0</v>
      </c>
      <c r="U62" s="276">
        <f t="shared" si="44"/>
        <v>0</v>
      </c>
      <c r="V62" s="275" t="str">
        <f t="shared" si="45"/>
        <v>N. D.</v>
      </c>
      <c r="W62" s="273"/>
      <c r="X62" s="274">
        <f>+'2025R'!$S62</f>
        <v>0</v>
      </c>
      <c r="Y62" s="275">
        <f t="shared" si="53"/>
        <v>0</v>
      </c>
      <c r="Z62" s="276">
        <f t="shared" si="46"/>
        <v>0</v>
      </c>
      <c r="AA62" s="275" t="str">
        <f t="shared" si="47"/>
        <v>N. D.</v>
      </c>
    </row>
    <row r="63" spans="1:27" hidden="1">
      <c r="A63" s="272" t="s">
        <v>24</v>
      </c>
      <c r="B63" s="273"/>
      <c r="C63" s="274">
        <f>+'2026R'!C63</f>
        <v>0</v>
      </c>
      <c r="D63" s="275">
        <f t="shared" si="48"/>
        <v>0</v>
      </c>
      <c r="E63" s="273"/>
      <c r="F63" s="274">
        <f>+'2026P'!$C63</f>
        <v>0</v>
      </c>
      <c r="G63" s="275">
        <f t="shared" si="49"/>
        <v>0</v>
      </c>
      <c r="H63" s="276">
        <f t="shared" si="40"/>
        <v>0</v>
      </c>
      <c r="I63" s="275" t="str">
        <f t="shared" si="41"/>
        <v>N. D.</v>
      </c>
      <c r="J63" s="273"/>
      <c r="K63" s="274">
        <f>+'2025R'!$C63</f>
        <v>0</v>
      </c>
      <c r="L63" s="275">
        <f t="shared" si="50"/>
        <v>0</v>
      </c>
      <c r="M63" s="276">
        <f t="shared" si="42"/>
        <v>0</v>
      </c>
      <c r="N63" s="275" t="str">
        <f t="shared" si="43"/>
        <v>N. D.</v>
      </c>
      <c r="O63" s="311"/>
      <c r="P63" s="274">
        <f>+'2026R'!$S63</f>
        <v>6347.83</v>
      </c>
      <c r="Q63" s="275">
        <f t="shared" si="51"/>
        <v>7.5103334568036185E-4</v>
      </c>
      <c r="R63" s="273"/>
      <c r="S63" s="274">
        <f>+'2026P'!$S63</f>
        <v>0</v>
      </c>
      <c r="T63" s="275">
        <f t="shared" si="52"/>
        <v>0</v>
      </c>
      <c r="U63" s="276">
        <f t="shared" si="44"/>
        <v>6347.83</v>
      </c>
      <c r="V63" s="275" t="str">
        <f t="shared" si="45"/>
        <v>N. D.</v>
      </c>
      <c r="W63" s="273"/>
      <c r="X63" s="274">
        <f>+'2025R'!$S63</f>
        <v>0</v>
      </c>
      <c r="Y63" s="275">
        <f t="shared" si="53"/>
        <v>0</v>
      </c>
      <c r="Z63" s="276">
        <f t="shared" si="46"/>
        <v>6347.83</v>
      </c>
      <c r="AA63" s="275" t="str">
        <f t="shared" si="47"/>
        <v>N. D.</v>
      </c>
    </row>
    <row r="64" spans="1:27" hidden="1">
      <c r="A64" s="272" t="s">
        <v>25</v>
      </c>
      <c r="B64" s="273"/>
      <c r="C64" s="274">
        <f>+'2026R'!C64</f>
        <v>0</v>
      </c>
      <c r="D64" s="275">
        <f t="shared" si="48"/>
        <v>0</v>
      </c>
      <c r="E64" s="273"/>
      <c r="F64" s="274">
        <f>+'2026P'!$C64</f>
        <v>0</v>
      </c>
      <c r="G64" s="275">
        <f t="shared" si="49"/>
        <v>0</v>
      </c>
      <c r="H64" s="276">
        <f t="shared" si="40"/>
        <v>0</v>
      </c>
      <c r="I64" s="275" t="str">
        <f t="shared" si="41"/>
        <v>N. D.</v>
      </c>
      <c r="J64" s="273"/>
      <c r="K64" s="274">
        <f>+'2025R'!$C64</f>
        <v>0</v>
      </c>
      <c r="L64" s="275">
        <f t="shared" si="50"/>
        <v>0</v>
      </c>
      <c r="M64" s="276">
        <f t="shared" si="42"/>
        <v>0</v>
      </c>
      <c r="N64" s="275" t="str">
        <f t="shared" si="43"/>
        <v>N. D.</v>
      </c>
      <c r="O64" s="311"/>
      <c r="P64" s="274">
        <f>+'2026R'!$S64</f>
        <v>0</v>
      </c>
      <c r="Q64" s="275">
        <f t="shared" si="51"/>
        <v>0</v>
      </c>
      <c r="R64" s="273"/>
      <c r="S64" s="274">
        <f>+'2026P'!$S64</f>
        <v>0</v>
      </c>
      <c r="T64" s="275">
        <f t="shared" si="52"/>
        <v>0</v>
      </c>
      <c r="U64" s="276">
        <f t="shared" si="44"/>
        <v>0</v>
      </c>
      <c r="V64" s="275" t="str">
        <f t="shared" si="45"/>
        <v>N. D.</v>
      </c>
      <c r="W64" s="273"/>
      <c r="X64" s="274">
        <f>+'2025R'!$S64</f>
        <v>0</v>
      </c>
      <c r="Y64" s="275">
        <f t="shared" si="53"/>
        <v>0</v>
      </c>
      <c r="Z64" s="276">
        <f t="shared" si="46"/>
        <v>0</v>
      </c>
      <c r="AA64" s="275" t="str">
        <f t="shared" si="47"/>
        <v>N. D.</v>
      </c>
    </row>
    <row r="65" spans="1:27" hidden="1">
      <c r="A65" s="272" t="s">
        <v>26</v>
      </c>
      <c r="B65" s="273"/>
      <c r="C65" s="274">
        <f>+'2026R'!C65</f>
        <v>0</v>
      </c>
      <c r="D65" s="275">
        <f t="shared" si="48"/>
        <v>0</v>
      </c>
      <c r="E65" s="273"/>
      <c r="F65" s="274">
        <f>+'2026P'!$C65</f>
        <v>0</v>
      </c>
      <c r="G65" s="275">
        <f t="shared" si="49"/>
        <v>0</v>
      </c>
      <c r="H65" s="276">
        <f t="shared" si="40"/>
        <v>0</v>
      </c>
      <c r="I65" s="275" t="str">
        <f t="shared" si="41"/>
        <v>N. D.</v>
      </c>
      <c r="J65" s="273"/>
      <c r="K65" s="274">
        <f>+'2025R'!$C65</f>
        <v>0</v>
      </c>
      <c r="L65" s="275">
        <f t="shared" si="50"/>
        <v>0</v>
      </c>
      <c r="M65" s="276">
        <f t="shared" si="42"/>
        <v>0</v>
      </c>
      <c r="N65" s="275" t="str">
        <f t="shared" si="43"/>
        <v>N. D.</v>
      </c>
      <c r="O65" s="311"/>
      <c r="P65" s="274">
        <f>+'2026R'!$S65</f>
        <v>0</v>
      </c>
      <c r="Q65" s="275">
        <f t="shared" si="51"/>
        <v>0</v>
      </c>
      <c r="R65" s="273"/>
      <c r="S65" s="274">
        <f>+'2026P'!$S65</f>
        <v>0</v>
      </c>
      <c r="T65" s="275">
        <f t="shared" si="52"/>
        <v>0</v>
      </c>
      <c r="U65" s="276">
        <f t="shared" si="44"/>
        <v>0</v>
      </c>
      <c r="V65" s="275" t="str">
        <f t="shared" si="45"/>
        <v>N. D.</v>
      </c>
      <c r="W65" s="273"/>
      <c r="X65" s="274">
        <f>+'2025R'!$S65</f>
        <v>0</v>
      </c>
      <c r="Y65" s="275">
        <f t="shared" si="53"/>
        <v>0</v>
      </c>
      <c r="Z65" s="276">
        <f t="shared" si="46"/>
        <v>0</v>
      </c>
      <c r="AA65" s="275" t="str">
        <f t="shared" si="47"/>
        <v>N. D.</v>
      </c>
    </row>
    <row r="66" spans="1:27" hidden="1">
      <c r="A66" s="272" t="s">
        <v>27</v>
      </c>
      <c r="B66" s="273"/>
      <c r="C66" s="274">
        <f>+'2026R'!C66</f>
        <v>0</v>
      </c>
      <c r="D66" s="275" t="str">
        <f t="shared" si="48"/>
        <v>N. D.</v>
      </c>
      <c r="E66" s="273"/>
      <c r="F66" s="274">
        <f>+'2026P'!$C66</f>
        <v>0</v>
      </c>
      <c r="G66" s="275" t="str">
        <f t="shared" si="49"/>
        <v>N. D.</v>
      </c>
      <c r="H66" s="276">
        <f t="shared" si="40"/>
        <v>0</v>
      </c>
      <c r="I66" s="275" t="str">
        <f t="shared" si="41"/>
        <v>N. D.</v>
      </c>
      <c r="J66" s="273"/>
      <c r="K66" s="274">
        <f>+'2025R'!$C66</f>
        <v>0</v>
      </c>
      <c r="L66" s="275" t="str">
        <f t="shared" si="50"/>
        <v>N. D.</v>
      </c>
      <c r="M66" s="276">
        <f t="shared" si="42"/>
        <v>0</v>
      </c>
      <c r="N66" s="275" t="str">
        <f t="shared" si="43"/>
        <v>N. D.</v>
      </c>
      <c r="O66" s="311"/>
      <c r="P66" s="274">
        <f>+'2026R'!$S66</f>
        <v>0</v>
      </c>
      <c r="Q66" s="275" t="str">
        <f t="shared" si="51"/>
        <v>N. D.</v>
      </c>
      <c r="R66" s="273"/>
      <c r="S66" s="274">
        <f>+'2026P'!$S66</f>
        <v>0</v>
      </c>
      <c r="T66" s="275" t="str">
        <f t="shared" si="52"/>
        <v>N. D.</v>
      </c>
      <c r="U66" s="276">
        <f t="shared" si="44"/>
        <v>0</v>
      </c>
      <c r="V66" s="275" t="str">
        <f t="shared" si="45"/>
        <v>N. D.</v>
      </c>
      <c r="W66" s="273"/>
      <c r="X66" s="274">
        <f>+'2025R'!$S66</f>
        <v>0</v>
      </c>
      <c r="Y66" s="275" t="str">
        <f t="shared" si="53"/>
        <v>N. D.</v>
      </c>
      <c r="Z66" s="276">
        <f t="shared" si="46"/>
        <v>0</v>
      </c>
      <c r="AA66" s="275" t="str">
        <f t="shared" si="47"/>
        <v>N. D.</v>
      </c>
    </row>
    <row r="67" spans="1:27" hidden="1">
      <c r="A67" s="272" t="s">
        <v>28</v>
      </c>
      <c r="B67" s="273"/>
      <c r="C67" s="274">
        <f>+'2026R'!C67</f>
        <v>0</v>
      </c>
      <c r="D67" s="275">
        <f t="shared" si="48"/>
        <v>0</v>
      </c>
      <c r="E67" s="273"/>
      <c r="F67" s="274">
        <f>+'2026P'!$C67</f>
        <v>0</v>
      </c>
      <c r="G67" s="275">
        <f t="shared" si="49"/>
        <v>0</v>
      </c>
      <c r="H67" s="276">
        <f t="shared" si="40"/>
        <v>0</v>
      </c>
      <c r="I67" s="275" t="str">
        <f t="shared" si="41"/>
        <v>N. D.</v>
      </c>
      <c r="J67" s="273"/>
      <c r="K67" s="274">
        <f>+'2025R'!$C67</f>
        <v>0</v>
      </c>
      <c r="L67" s="275">
        <f t="shared" si="50"/>
        <v>0</v>
      </c>
      <c r="M67" s="276">
        <f t="shared" si="42"/>
        <v>0</v>
      </c>
      <c r="N67" s="275" t="str">
        <f t="shared" si="43"/>
        <v>N. D.</v>
      </c>
      <c r="O67" s="311"/>
      <c r="P67" s="274">
        <f>+'2026R'!$S67</f>
        <v>0</v>
      </c>
      <c r="Q67" s="275">
        <f t="shared" si="51"/>
        <v>0</v>
      </c>
      <c r="R67" s="273"/>
      <c r="S67" s="274">
        <f>+'2026P'!$S67</f>
        <v>0</v>
      </c>
      <c r="T67" s="275">
        <f t="shared" si="52"/>
        <v>0</v>
      </c>
      <c r="U67" s="276">
        <f t="shared" si="44"/>
        <v>0</v>
      </c>
      <c r="V67" s="275" t="str">
        <f t="shared" si="45"/>
        <v>N. D.</v>
      </c>
      <c r="W67" s="273"/>
      <c r="X67" s="274">
        <f>+'2025R'!$S67</f>
        <v>0</v>
      </c>
      <c r="Y67" s="275">
        <f t="shared" si="53"/>
        <v>0</v>
      </c>
      <c r="Z67" s="276">
        <f t="shared" si="46"/>
        <v>0</v>
      </c>
      <c r="AA67" s="275" t="str">
        <f t="shared" si="47"/>
        <v>N. D.</v>
      </c>
    </row>
    <row r="68" spans="1:27" hidden="1">
      <c r="A68" s="272" t="s">
        <v>29</v>
      </c>
      <c r="B68" s="273"/>
      <c r="C68" s="274">
        <f>+'2026R'!C68</f>
        <v>0</v>
      </c>
      <c r="D68" s="275">
        <f t="shared" si="48"/>
        <v>0</v>
      </c>
      <c r="E68" s="273"/>
      <c r="F68" s="274">
        <f>+'2026P'!$C68</f>
        <v>0</v>
      </c>
      <c r="G68" s="275" t="str">
        <f t="shared" si="49"/>
        <v>N. D.</v>
      </c>
      <c r="H68" s="276">
        <f t="shared" si="40"/>
        <v>0</v>
      </c>
      <c r="I68" s="275" t="str">
        <f t="shared" si="41"/>
        <v>N. D.</v>
      </c>
      <c r="J68" s="273"/>
      <c r="K68" s="274">
        <f>+'2025R'!$C68</f>
        <v>0</v>
      </c>
      <c r="L68" s="275" t="str">
        <f t="shared" si="50"/>
        <v>N. D.</v>
      </c>
      <c r="M68" s="276">
        <f t="shared" si="42"/>
        <v>0</v>
      </c>
      <c r="N68" s="275" t="str">
        <f t="shared" si="43"/>
        <v>N. D.</v>
      </c>
      <c r="O68" s="311"/>
      <c r="P68" s="274">
        <f>+'2026R'!$S68</f>
        <v>0</v>
      </c>
      <c r="Q68" s="275">
        <f t="shared" si="51"/>
        <v>0</v>
      </c>
      <c r="R68" s="273"/>
      <c r="S68" s="274">
        <f>+'2026P'!$S68</f>
        <v>0</v>
      </c>
      <c r="T68" s="275" t="str">
        <f t="shared" si="52"/>
        <v>N. D.</v>
      </c>
      <c r="U68" s="276">
        <f t="shared" si="44"/>
        <v>0</v>
      </c>
      <c r="V68" s="275" t="str">
        <f t="shared" si="45"/>
        <v>N. D.</v>
      </c>
      <c r="W68" s="273"/>
      <c r="X68" s="274">
        <f>+'2025R'!$S68</f>
        <v>0</v>
      </c>
      <c r="Y68" s="275" t="str">
        <f t="shared" si="53"/>
        <v>N. D.</v>
      </c>
      <c r="Z68" s="276">
        <f t="shared" si="46"/>
        <v>0</v>
      </c>
      <c r="AA68" s="275" t="str">
        <f t="shared" si="47"/>
        <v>N. D.</v>
      </c>
    </row>
    <row r="69" spans="1:27" hidden="1">
      <c r="A69" s="277" t="s">
        <v>30</v>
      </c>
      <c r="B69" s="273"/>
      <c r="C69" s="274">
        <f>+'2026R'!C69</f>
        <v>0</v>
      </c>
      <c r="D69" s="275" t="str">
        <f t="shared" si="48"/>
        <v>N. D.</v>
      </c>
      <c r="E69" s="273"/>
      <c r="F69" s="274">
        <f>+'2026P'!$C69</f>
        <v>0</v>
      </c>
      <c r="G69" s="275" t="str">
        <f t="shared" si="49"/>
        <v>N. D.</v>
      </c>
      <c r="H69" s="276">
        <f t="shared" si="40"/>
        <v>0</v>
      </c>
      <c r="I69" s="275" t="str">
        <f t="shared" si="41"/>
        <v>N. D.</v>
      </c>
      <c r="J69" s="273"/>
      <c r="K69" s="274">
        <f>+'2025R'!$C69</f>
        <v>0</v>
      </c>
      <c r="L69" s="275" t="str">
        <f t="shared" si="50"/>
        <v>N. D.</v>
      </c>
      <c r="M69" s="276">
        <f t="shared" si="42"/>
        <v>0</v>
      </c>
      <c r="N69" s="275" t="str">
        <f t="shared" si="43"/>
        <v>N. D.</v>
      </c>
      <c r="O69" s="311"/>
      <c r="P69" s="274">
        <f>+'2026R'!$S69</f>
        <v>0</v>
      </c>
      <c r="Q69" s="275" t="str">
        <f t="shared" si="51"/>
        <v>N. D.</v>
      </c>
      <c r="R69" s="273"/>
      <c r="S69" s="274">
        <f>+'2026P'!$S69</f>
        <v>0</v>
      </c>
      <c r="T69" s="275" t="str">
        <f t="shared" si="52"/>
        <v>N. D.</v>
      </c>
      <c r="U69" s="276">
        <f t="shared" si="44"/>
        <v>0</v>
      </c>
      <c r="V69" s="275" t="str">
        <f t="shared" si="45"/>
        <v>N. D.</v>
      </c>
      <c r="W69" s="273"/>
      <c r="X69" s="274">
        <f>+'2025R'!$S69</f>
        <v>0</v>
      </c>
      <c r="Y69" s="275" t="str">
        <f t="shared" si="53"/>
        <v>N. D.</v>
      </c>
      <c r="Z69" s="276">
        <f t="shared" si="46"/>
        <v>0</v>
      </c>
      <c r="AA69" s="275" t="str">
        <f t="shared" si="47"/>
        <v>N. D.</v>
      </c>
    </row>
    <row r="70" spans="1:27" hidden="1">
      <c r="A70" s="278" t="s">
        <v>31</v>
      </c>
      <c r="B70" s="265"/>
      <c r="C70" s="279">
        <f>+SUM(C71:C79)</f>
        <v>0</v>
      </c>
      <c r="D70" s="270">
        <f>+IF(ISERROR(C70/C81),"N. D.",C70/C81)</f>
        <v>0</v>
      </c>
      <c r="E70" s="273"/>
      <c r="F70" s="279">
        <f>+SUM(F71:F79)</f>
        <v>0</v>
      </c>
      <c r="G70" s="270" t="str">
        <f>+IF(ISERROR(F70/F81),"N. D.",F70/F81)</f>
        <v>N. D.</v>
      </c>
      <c r="H70" s="271">
        <f t="shared" si="40"/>
        <v>0</v>
      </c>
      <c r="I70" s="270" t="str">
        <f t="shared" si="41"/>
        <v>N. D.</v>
      </c>
      <c r="J70" s="265"/>
      <c r="K70" s="279">
        <f>+SUM(K71:K79)</f>
        <v>0</v>
      </c>
      <c r="L70" s="270" t="str">
        <f>+IF(ISERROR(K70/K81),"N. D.",K70/K81)</f>
        <v>N. D.</v>
      </c>
      <c r="M70" s="271">
        <f t="shared" si="42"/>
        <v>0</v>
      </c>
      <c r="N70" s="270" t="str">
        <f t="shared" si="43"/>
        <v>N. D.</v>
      </c>
      <c r="O70" s="265"/>
      <c r="P70" s="279">
        <f>+SUM(P71:P79)</f>
        <v>0</v>
      </c>
      <c r="Q70" s="270">
        <f>+IF(ISERROR(P70/P81),"N. D.",P70/P81)</f>
        <v>0</v>
      </c>
      <c r="R70" s="273"/>
      <c r="S70" s="279">
        <f>+SUM(S71:S79)</f>
        <v>0</v>
      </c>
      <c r="T70" s="270" t="str">
        <f>+IF(ISERROR(S70/S81),"N. D.",S70/S81)</f>
        <v>N. D.</v>
      </c>
      <c r="U70" s="271">
        <f t="shared" si="44"/>
        <v>0</v>
      </c>
      <c r="V70" s="270" t="str">
        <f t="shared" si="45"/>
        <v>N. D.</v>
      </c>
      <c r="W70" s="265"/>
      <c r="X70" s="279">
        <f>+SUM(X71:X79)</f>
        <v>0</v>
      </c>
      <c r="Y70" s="270" t="str">
        <f>+IF(ISERROR(X70/X81),"N. D.",X70/X81)</f>
        <v>N. D.</v>
      </c>
      <c r="Z70" s="271">
        <f t="shared" si="46"/>
        <v>0</v>
      </c>
      <c r="AA70" s="270" t="str">
        <f t="shared" si="47"/>
        <v>N. D.</v>
      </c>
    </row>
    <row r="71" spans="1:27" hidden="1">
      <c r="A71" s="280" t="s">
        <v>32</v>
      </c>
      <c r="B71" s="273"/>
      <c r="C71" s="274">
        <f>+'2026R'!C71</f>
        <v>0</v>
      </c>
      <c r="D71" s="275" t="str">
        <f t="shared" ref="D71:D79" si="54">+IF(ISERROR(C71/C96),"N. D.",C71/C96)</f>
        <v>N. D.</v>
      </c>
      <c r="E71" s="273"/>
      <c r="F71" s="274">
        <f>+'2026P'!$C71</f>
        <v>0</v>
      </c>
      <c r="G71" s="275" t="str">
        <f t="shared" ref="G71:G79" si="55">+IF(ISERROR(F71/F96),"N. D.",F71/F96)</f>
        <v>N. D.</v>
      </c>
      <c r="H71" s="276">
        <f t="shared" si="40"/>
        <v>0</v>
      </c>
      <c r="I71" s="275" t="str">
        <f t="shared" si="41"/>
        <v>N. D.</v>
      </c>
      <c r="J71" s="273"/>
      <c r="K71" s="274">
        <f>+'2025R'!$C71</f>
        <v>0</v>
      </c>
      <c r="L71" s="275" t="str">
        <f t="shared" ref="L71:L79" si="56">+IF(ISERROR(K71/K96),"N. D.",K71/K96)</f>
        <v>N. D.</v>
      </c>
      <c r="M71" s="276">
        <f t="shared" si="42"/>
        <v>0</v>
      </c>
      <c r="N71" s="275" t="str">
        <f t="shared" si="43"/>
        <v>N. D.</v>
      </c>
      <c r="O71" s="311"/>
      <c r="P71" s="274">
        <f>+'2026R'!$S71</f>
        <v>0</v>
      </c>
      <c r="Q71" s="275" t="str">
        <f t="shared" ref="Q71:Q79" si="57">+IF(ISERROR(P71/P96),"N. D.",P71/P96)</f>
        <v>N. D.</v>
      </c>
      <c r="R71" s="273"/>
      <c r="S71" s="274">
        <f>+'2026P'!$S71</f>
        <v>0</v>
      </c>
      <c r="T71" s="275" t="str">
        <f t="shared" ref="T71:T79" si="58">+IF(ISERROR(S71/S96),"N. D.",S71/S96)</f>
        <v>N. D.</v>
      </c>
      <c r="U71" s="276">
        <f t="shared" si="44"/>
        <v>0</v>
      </c>
      <c r="V71" s="275" t="str">
        <f t="shared" si="45"/>
        <v>N. D.</v>
      </c>
      <c r="W71" s="273"/>
      <c r="X71" s="274">
        <f>+'2025R'!$S71</f>
        <v>0</v>
      </c>
      <c r="Y71" s="275" t="str">
        <f t="shared" ref="Y71:Y79" si="59">+IF(ISERROR(X71/X96),"N. D.",X71/X96)</f>
        <v>N. D.</v>
      </c>
      <c r="Z71" s="276">
        <f t="shared" si="46"/>
        <v>0</v>
      </c>
      <c r="AA71" s="275" t="str">
        <f t="shared" si="47"/>
        <v>N. D.</v>
      </c>
    </row>
    <row r="72" spans="1:27" hidden="1">
      <c r="A72" s="280" t="s">
        <v>33</v>
      </c>
      <c r="B72" s="273"/>
      <c r="C72" s="274">
        <f>+'2026R'!C72</f>
        <v>0</v>
      </c>
      <c r="D72" s="275" t="str">
        <f t="shared" si="54"/>
        <v>N. D.</v>
      </c>
      <c r="E72" s="273"/>
      <c r="F72" s="274">
        <f>+'2026P'!$C72</f>
        <v>0</v>
      </c>
      <c r="G72" s="275" t="str">
        <f t="shared" si="55"/>
        <v>N. D.</v>
      </c>
      <c r="H72" s="276">
        <f t="shared" si="40"/>
        <v>0</v>
      </c>
      <c r="I72" s="275" t="str">
        <f t="shared" si="41"/>
        <v>N. D.</v>
      </c>
      <c r="J72" s="273"/>
      <c r="K72" s="274">
        <f>+'2025R'!$C72</f>
        <v>0</v>
      </c>
      <c r="L72" s="275" t="str">
        <f t="shared" si="56"/>
        <v>N. D.</v>
      </c>
      <c r="M72" s="276">
        <f t="shared" si="42"/>
        <v>0</v>
      </c>
      <c r="N72" s="275" t="str">
        <f t="shared" si="43"/>
        <v>N. D.</v>
      </c>
      <c r="O72" s="311"/>
      <c r="P72" s="274">
        <f>+'2026R'!$S72</f>
        <v>0</v>
      </c>
      <c r="Q72" s="275" t="str">
        <f t="shared" si="57"/>
        <v>N. D.</v>
      </c>
      <c r="R72" s="273"/>
      <c r="S72" s="274">
        <f>+'2026P'!$S72</f>
        <v>0</v>
      </c>
      <c r="T72" s="275" t="str">
        <f t="shared" si="58"/>
        <v>N. D.</v>
      </c>
      <c r="U72" s="276">
        <f t="shared" si="44"/>
        <v>0</v>
      </c>
      <c r="V72" s="275" t="str">
        <f t="shared" si="45"/>
        <v>N. D.</v>
      </c>
      <c r="W72" s="273"/>
      <c r="X72" s="274">
        <f>+'2025R'!$S72</f>
        <v>0</v>
      </c>
      <c r="Y72" s="275" t="str">
        <f t="shared" si="59"/>
        <v>N. D.</v>
      </c>
      <c r="Z72" s="276">
        <f t="shared" si="46"/>
        <v>0</v>
      </c>
      <c r="AA72" s="275" t="str">
        <f t="shared" si="47"/>
        <v>N. D.</v>
      </c>
    </row>
    <row r="73" spans="1:27" hidden="1">
      <c r="A73" s="280" t="s">
        <v>34</v>
      </c>
      <c r="B73" s="273"/>
      <c r="C73" s="274">
        <f>+'2026R'!C73</f>
        <v>0</v>
      </c>
      <c r="D73" s="275" t="str">
        <f t="shared" si="54"/>
        <v>N. D.</v>
      </c>
      <c r="E73" s="273"/>
      <c r="F73" s="274">
        <f>+'2026P'!$C73</f>
        <v>0</v>
      </c>
      <c r="G73" s="275" t="str">
        <f t="shared" si="55"/>
        <v>N. D.</v>
      </c>
      <c r="H73" s="276">
        <f t="shared" si="40"/>
        <v>0</v>
      </c>
      <c r="I73" s="275" t="str">
        <f t="shared" si="41"/>
        <v>N. D.</v>
      </c>
      <c r="J73" s="273"/>
      <c r="K73" s="274">
        <f>+'2025R'!$C73</f>
        <v>0</v>
      </c>
      <c r="L73" s="275" t="str">
        <f t="shared" si="56"/>
        <v>N. D.</v>
      </c>
      <c r="M73" s="276">
        <f t="shared" si="42"/>
        <v>0</v>
      </c>
      <c r="N73" s="275" t="str">
        <f t="shared" si="43"/>
        <v>N. D.</v>
      </c>
      <c r="O73" s="311"/>
      <c r="P73" s="274">
        <f>+'2026R'!$S73</f>
        <v>0</v>
      </c>
      <c r="Q73" s="275" t="str">
        <f t="shared" si="57"/>
        <v>N. D.</v>
      </c>
      <c r="R73" s="273"/>
      <c r="S73" s="274">
        <f>+'2026P'!$S73</f>
        <v>0</v>
      </c>
      <c r="T73" s="275" t="str">
        <f t="shared" si="58"/>
        <v>N. D.</v>
      </c>
      <c r="U73" s="276">
        <f t="shared" si="44"/>
        <v>0</v>
      </c>
      <c r="V73" s="275" t="str">
        <f t="shared" si="45"/>
        <v>N. D.</v>
      </c>
      <c r="W73" s="273"/>
      <c r="X73" s="274">
        <f>+'2025R'!$S73</f>
        <v>0</v>
      </c>
      <c r="Y73" s="275" t="str">
        <f t="shared" si="59"/>
        <v>N. D.</v>
      </c>
      <c r="Z73" s="276">
        <f t="shared" si="46"/>
        <v>0</v>
      </c>
      <c r="AA73" s="275" t="str">
        <f t="shared" si="47"/>
        <v>N. D.</v>
      </c>
    </row>
    <row r="74" spans="1:27" hidden="1">
      <c r="A74" s="280" t="s">
        <v>35</v>
      </c>
      <c r="B74" s="273"/>
      <c r="C74" s="274">
        <f>+'2026R'!C74</f>
        <v>0</v>
      </c>
      <c r="D74" s="275" t="str">
        <f t="shared" si="54"/>
        <v>N. D.</v>
      </c>
      <c r="E74" s="273"/>
      <c r="F74" s="274">
        <f>+'2026P'!$C74</f>
        <v>0</v>
      </c>
      <c r="G74" s="275" t="str">
        <f t="shared" si="55"/>
        <v>N. D.</v>
      </c>
      <c r="H74" s="276">
        <f t="shared" si="40"/>
        <v>0</v>
      </c>
      <c r="I74" s="275" t="str">
        <f t="shared" si="41"/>
        <v>N. D.</v>
      </c>
      <c r="J74" s="273"/>
      <c r="K74" s="274">
        <f>+'2025R'!$C74</f>
        <v>0</v>
      </c>
      <c r="L74" s="275" t="str">
        <f t="shared" si="56"/>
        <v>N. D.</v>
      </c>
      <c r="M74" s="276">
        <f t="shared" si="42"/>
        <v>0</v>
      </c>
      <c r="N74" s="275" t="str">
        <f t="shared" si="43"/>
        <v>N. D.</v>
      </c>
      <c r="O74" s="311"/>
      <c r="P74" s="274">
        <f>+'2026R'!$S74</f>
        <v>0</v>
      </c>
      <c r="Q74" s="275" t="str">
        <f t="shared" si="57"/>
        <v>N. D.</v>
      </c>
      <c r="R74" s="273"/>
      <c r="S74" s="274">
        <f>+'2026P'!$S74</f>
        <v>0</v>
      </c>
      <c r="T74" s="275" t="str">
        <f t="shared" si="58"/>
        <v>N. D.</v>
      </c>
      <c r="U74" s="276">
        <f t="shared" si="44"/>
        <v>0</v>
      </c>
      <c r="V74" s="275" t="str">
        <f t="shared" si="45"/>
        <v>N. D.</v>
      </c>
      <c r="W74" s="273"/>
      <c r="X74" s="274">
        <f>+'2025R'!$S74</f>
        <v>0</v>
      </c>
      <c r="Y74" s="275" t="str">
        <f t="shared" si="59"/>
        <v>N. D.</v>
      </c>
      <c r="Z74" s="276">
        <f t="shared" si="46"/>
        <v>0</v>
      </c>
      <c r="AA74" s="275" t="str">
        <f t="shared" si="47"/>
        <v>N. D.</v>
      </c>
    </row>
    <row r="75" spans="1:27" hidden="1">
      <c r="A75" s="280" t="s">
        <v>36</v>
      </c>
      <c r="B75" s="273"/>
      <c r="C75" s="274">
        <f>+'2026R'!C75</f>
        <v>0</v>
      </c>
      <c r="D75" s="275" t="str">
        <f t="shared" si="54"/>
        <v>N. D.</v>
      </c>
      <c r="E75" s="273"/>
      <c r="F75" s="274">
        <f>+'2026P'!$C75</f>
        <v>0</v>
      </c>
      <c r="G75" s="275" t="str">
        <f t="shared" si="55"/>
        <v>N. D.</v>
      </c>
      <c r="H75" s="276">
        <f t="shared" si="40"/>
        <v>0</v>
      </c>
      <c r="I75" s="275" t="str">
        <f t="shared" si="41"/>
        <v>N. D.</v>
      </c>
      <c r="J75" s="273"/>
      <c r="K75" s="274">
        <f>+'2025R'!$C75</f>
        <v>0</v>
      </c>
      <c r="L75" s="275" t="str">
        <f t="shared" si="56"/>
        <v>N. D.</v>
      </c>
      <c r="M75" s="276">
        <f t="shared" si="42"/>
        <v>0</v>
      </c>
      <c r="N75" s="275" t="str">
        <f t="shared" si="43"/>
        <v>N. D.</v>
      </c>
      <c r="O75" s="311"/>
      <c r="P75" s="274">
        <f>+'2026R'!$S75</f>
        <v>0</v>
      </c>
      <c r="Q75" s="275" t="str">
        <f t="shared" si="57"/>
        <v>N. D.</v>
      </c>
      <c r="R75" s="273"/>
      <c r="S75" s="274">
        <f>+'2026P'!$S75</f>
        <v>0</v>
      </c>
      <c r="T75" s="275" t="str">
        <f t="shared" si="58"/>
        <v>N. D.</v>
      </c>
      <c r="U75" s="276">
        <f t="shared" si="44"/>
        <v>0</v>
      </c>
      <c r="V75" s="275" t="str">
        <f t="shared" si="45"/>
        <v>N. D.</v>
      </c>
      <c r="W75" s="273"/>
      <c r="X75" s="274">
        <f>+'2025R'!$S75</f>
        <v>0</v>
      </c>
      <c r="Y75" s="275" t="str">
        <f t="shared" si="59"/>
        <v>N. D.</v>
      </c>
      <c r="Z75" s="276">
        <f t="shared" si="46"/>
        <v>0</v>
      </c>
      <c r="AA75" s="275" t="str">
        <f t="shared" si="47"/>
        <v>N. D.</v>
      </c>
    </row>
    <row r="76" spans="1:27" hidden="1">
      <c r="A76" s="280" t="s">
        <v>37</v>
      </c>
      <c r="B76" s="273"/>
      <c r="C76" s="274">
        <f>+'2026R'!C76</f>
        <v>0</v>
      </c>
      <c r="D76" s="275" t="str">
        <f t="shared" si="54"/>
        <v>N. D.</v>
      </c>
      <c r="E76" s="273"/>
      <c r="F76" s="274">
        <f>+'2026P'!$C76</f>
        <v>0</v>
      </c>
      <c r="G76" s="275" t="str">
        <f t="shared" si="55"/>
        <v>N. D.</v>
      </c>
      <c r="H76" s="276">
        <f t="shared" si="40"/>
        <v>0</v>
      </c>
      <c r="I76" s="275" t="str">
        <f t="shared" si="41"/>
        <v>N. D.</v>
      </c>
      <c r="J76" s="273"/>
      <c r="K76" s="274">
        <f>+'2025R'!$C76</f>
        <v>0</v>
      </c>
      <c r="L76" s="275" t="str">
        <f t="shared" si="56"/>
        <v>N. D.</v>
      </c>
      <c r="M76" s="276">
        <f t="shared" si="42"/>
        <v>0</v>
      </c>
      <c r="N76" s="275" t="str">
        <f t="shared" si="43"/>
        <v>N. D.</v>
      </c>
      <c r="O76" s="311"/>
      <c r="P76" s="274">
        <f>+'2026R'!$S76</f>
        <v>0</v>
      </c>
      <c r="Q76" s="275" t="str">
        <f t="shared" si="57"/>
        <v>N. D.</v>
      </c>
      <c r="R76" s="273"/>
      <c r="S76" s="274">
        <f>+'2026P'!$S76</f>
        <v>0</v>
      </c>
      <c r="T76" s="275" t="str">
        <f t="shared" si="58"/>
        <v>N. D.</v>
      </c>
      <c r="U76" s="276">
        <f t="shared" si="44"/>
        <v>0</v>
      </c>
      <c r="V76" s="275" t="str">
        <f t="shared" si="45"/>
        <v>N. D.</v>
      </c>
      <c r="W76" s="273"/>
      <c r="X76" s="274">
        <f>+'2025R'!$S76</f>
        <v>0</v>
      </c>
      <c r="Y76" s="275" t="str">
        <f t="shared" si="59"/>
        <v>N. D.</v>
      </c>
      <c r="Z76" s="276">
        <f t="shared" si="46"/>
        <v>0</v>
      </c>
      <c r="AA76" s="275" t="str">
        <f t="shared" si="47"/>
        <v>N. D.</v>
      </c>
    </row>
    <row r="77" spans="1:27" hidden="1">
      <c r="A77" s="280" t="s">
        <v>38</v>
      </c>
      <c r="B77" s="273"/>
      <c r="C77" s="274">
        <f>+'2026R'!C77</f>
        <v>0</v>
      </c>
      <c r="D77" s="275" t="str">
        <f t="shared" si="54"/>
        <v>N. D.</v>
      </c>
      <c r="E77" s="273"/>
      <c r="F77" s="274">
        <f>+'2026P'!$C77</f>
        <v>0</v>
      </c>
      <c r="G77" s="275" t="str">
        <f t="shared" si="55"/>
        <v>N. D.</v>
      </c>
      <c r="H77" s="276">
        <f t="shared" si="40"/>
        <v>0</v>
      </c>
      <c r="I77" s="275" t="str">
        <f t="shared" si="41"/>
        <v>N. D.</v>
      </c>
      <c r="J77" s="273"/>
      <c r="K77" s="274">
        <f>+'2025R'!$C77</f>
        <v>0</v>
      </c>
      <c r="L77" s="275" t="str">
        <f t="shared" si="56"/>
        <v>N. D.</v>
      </c>
      <c r="M77" s="276">
        <f t="shared" si="42"/>
        <v>0</v>
      </c>
      <c r="N77" s="275" t="str">
        <f t="shared" si="43"/>
        <v>N. D.</v>
      </c>
      <c r="O77" s="311"/>
      <c r="P77" s="274">
        <f>+'2026R'!$S77</f>
        <v>0</v>
      </c>
      <c r="Q77" s="275" t="str">
        <f t="shared" si="57"/>
        <v>N. D.</v>
      </c>
      <c r="R77" s="273"/>
      <c r="S77" s="274">
        <f>+'2026P'!$S77</f>
        <v>0</v>
      </c>
      <c r="T77" s="275" t="str">
        <f t="shared" si="58"/>
        <v>N. D.</v>
      </c>
      <c r="U77" s="276">
        <f t="shared" si="44"/>
        <v>0</v>
      </c>
      <c r="V77" s="275" t="str">
        <f t="shared" si="45"/>
        <v>N. D.</v>
      </c>
      <c r="W77" s="273"/>
      <c r="X77" s="274">
        <f>+'2025R'!$S77</f>
        <v>0</v>
      </c>
      <c r="Y77" s="275" t="str">
        <f t="shared" si="59"/>
        <v>N. D.</v>
      </c>
      <c r="Z77" s="276">
        <f t="shared" si="46"/>
        <v>0</v>
      </c>
      <c r="AA77" s="275" t="str">
        <f t="shared" si="47"/>
        <v>N. D.</v>
      </c>
    </row>
    <row r="78" spans="1:27" hidden="1">
      <c r="A78" s="280" t="s">
        <v>39</v>
      </c>
      <c r="B78" s="273"/>
      <c r="C78" s="274">
        <f>+'2026R'!C78</f>
        <v>0</v>
      </c>
      <c r="D78" s="275" t="str">
        <f t="shared" si="54"/>
        <v>N. D.</v>
      </c>
      <c r="E78" s="273"/>
      <c r="F78" s="274">
        <f>+'2026P'!$C78</f>
        <v>0</v>
      </c>
      <c r="G78" s="275" t="str">
        <f t="shared" si="55"/>
        <v>N. D.</v>
      </c>
      <c r="H78" s="276">
        <f t="shared" si="40"/>
        <v>0</v>
      </c>
      <c r="I78" s="275" t="str">
        <f t="shared" si="41"/>
        <v>N. D.</v>
      </c>
      <c r="J78" s="273"/>
      <c r="K78" s="274">
        <f>+'2025R'!$C78</f>
        <v>0</v>
      </c>
      <c r="L78" s="275" t="str">
        <f t="shared" si="56"/>
        <v>N. D.</v>
      </c>
      <c r="M78" s="276">
        <f t="shared" si="42"/>
        <v>0</v>
      </c>
      <c r="N78" s="275" t="str">
        <f t="shared" si="43"/>
        <v>N. D.</v>
      </c>
      <c r="O78" s="311"/>
      <c r="P78" s="274">
        <f>+'2026R'!$S78</f>
        <v>0</v>
      </c>
      <c r="Q78" s="275" t="str">
        <f t="shared" si="57"/>
        <v>N. D.</v>
      </c>
      <c r="R78" s="273"/>
      <c r="S78" s="274">
        <f>+'2026P'!$S78</f>
        <v>0</v>
      </c>
      <c r="T78" s="275" t="str">
        <f t="shared" si="58"/>
        <v>N. D.</v>
      </c>
      <c r="U78" s="276">
        <f t="shared" si="44"/>
        <v>0</v>
      </c>
      <c r="V78" s="275" t="str">
        <f t="shared" si="45"/>
        <v>N. D.</v>
      </c>
      <c r="W78" s="273"/>
      <c r="X78" s="274">
        <f>+'2025R'!$S78</f>
        <v>0</v>
      </c>
      <c r="Y78" s="275" t="str">
        <f t="shared" si="59"/>
        <v>N. D.</v>
      </c>
      <c r="Z78" s="276">
        <f t="shared" si="46"/>
        <v>0</v>
      </c>
      <c r="AA78" s="275" t="str">
        <f t="shared" si="47"/>
        <v>N. D.</v>
      </c>
    </row>
    <row r="79" spans="1:27" hidden="1">
      <c r="A79" s="280" t="s">
        <v>40</v>
      </c>
      <c r="B79" s="273"/>
      <c r="C79" s="274">
        <f>+'2026R'!C79</f>
        <v>0</v>
      </c>
      <c r="D79" s="275" t="str">
        <f t="shared" si="54"/>
        <v>N. D.</v>
      </c>
      <c r="E79" s="273"/>
      <c r="F79" s="274">
        <f>+'2026P'!$C79</f>
        <v>0</v>
      </c>
      <c r="G79" s="275" t="str">
        <f t="shared" si="55"/>
        <v>N. D.</v>
      </c>
      <c r="H79" s="276">
        <f t="shared" si="40"/>
        <v>0</v>
      </c>
      <c r="I79" s="275" t="str">
        <f t="shared" si="41"/>
        <v>N. D.</v>
      </c>
      <c r="J79" s="273"/>
      <c r="K79" s="274">
        <f>+'2025R'!$C79</f>
        <v>0</v>
      </c>
      <c r="L79" s="275" t="str">
        <f t="shared" si="56"/>
        <v>N. D.</v>
      </c>
      <c r="M79" s="276">
        <f t="shared" si="42"/>
        <v>0</v>
      </c>
      <c r="N79" s="275" t="str">
        <f t="shared" si="43"/>
        <v>N. D.</v>
      </c>
      <c r="O79" s="311"/>
      <c r="P79" s="274">
        <f>+'2026R'!$S79</f>
        <v>0</v>
      </c>
      <c r="Q79" s="275" t="str">
        <f t="shared" si="57"/>
        <v>N. D.</v>
      </c>
      <c r="R79" s="273"/>
      <c r="S79" s="274">
        <f>+'2026P'!$S79</f>
        <v>0</v>
      </c>
      <c r="T79" s="275" t="str">
        <f t="shared" si="58"/>
        <v>N. D.</v>
      </c>
      <c r="U79" s="276">
        <f t="shared" si="44"/>
        <v>0</v>
      </c>
      <c r="V79" s="275" t="str">
        <f t="shared" si="45"/>
        <v>N. D.</v>
      </c>
      <c r="W79" s="273"/>
      <c r="X79" s="274">
        <f>+'2025R'!$S79</f>
        <v>0</v>
      </c>
      <c r="Y79" s="275" t="str">
        <f t="shared" si="59"/>
        <v>N. D.</v>
      </c>
      <c r="Z79" s="276">
        <f t="shared" si="46"/>
        <v>0</v>
      </c>
      <c r="AA79" s="275" t="str">
        <f t="shared" si="47"/>
        <v>N. D.</v>
      </c>
    </row>
    <row r="80" spans="1:27" ht="6" hidden="1" customHeight="1">
      <c r="A80" s="267"/>
      <c r="B80" s="265"/>
      <c r="C80" s="267"/>
      <c r="D80" s="270"/>
      <c r="E80" s="265"/>
      <c r="F80" s="267"/>
      <c r="G80" s="270"/>
      <c r="H80" s="265"/>
      <c r="I80" s="270"/>
      <c r="J80" s="265"/>
      <c r="K80" s="267"/>
      <c r="L80" s="270"/>
      <c r="M80" s="265"/>
      <c r="N80" s="270"/>
      <c r="O80" s="265"/>
      <c r="P80" s="267"/>
      <c r="Q80" s="270"/>
      <c r="R80" s="265"/>
      <c r="S80" s="267"/>
      <c r="T80" s="270"/>
      <c r="U80" s="265"/>
      <c r="V80" s="270"/>
      <c r="W80" s="265"/>
      <c r="X80" s="267"/>
      <c r="Y80" s="270"/>
      <c r="Z80" s="265"/>
      <c r="AA80" s="270"/>
    </row>
    <row r="81" spans="1:27" hidden="1">
      <c r="A81" s="266" t="s">
        <v>45</v>
      </c>
      <c r="B81" s="265"/>
      <c r="C81" s="281">
        <f>+C60+C70</f>
        <v>7259.24</v>
      </c>
      <c r="D81" s="282">
        <f>+IF(ISERROR(C81/C106),"N. D.",C81/C106)</f>
        <v>4.4659846793982267E-4</v>
      </c>
      <c r="E81" s="265"/>
      <c r="F81" s="281">
        <f>+F60+F70</f>
        <v>0</v>
      </c>
      <c r="G81" s="282">
        <f>+IF(ISERROR(F81/F106),"N. D.",F81/F106)</f>
        <v>0</v>
      </c>
      <c r="H81" s="283">
        <f>+$C81-F81</f>
        <v>7259.24</v>
      </c>
      <c r="I81" s="282" t="str">
        <f>+IF(ISERROR(H81/F81),"N. D.",H81/F81)</f>
        <v>N. D.</v>
      </c>
      <c r="J81" s="265"/>
      <c r="K81" s="281">
        <f>+K60+K70</f>
        <v>0</v>
      </c>
      <c r="L81" s="282">
        <f>+IF(ISERROR(K81/K106),"N. D.",K81/K106)</f>
        <v>0</v>
      </c>
      <c r="M81" s="283">
        <f>+$C81-K81</f>
        <v>7259.24</v>
      </c>
      <c r="N81" s="282" t="str">
        <f>+IF(ISERROR(M81/K81),"N. D.",M81/K81)</f>
        <v>N. D.</v>
      </c>
      <c r="O81" s="265"/>
      <c r="P81" s="281">
        <f>+P60+P70</f>
        <v>44727.81</v>
      </c>
      <c r="Q81" s="282">
        <f>+IF(ISERROR(P81/P106),"N. D.",P81/P106)</f>
        <v>4.7223906291729925E-4</v>
      </c>
      <c r="R81" s="265"/>
      <c r="S81" s="281">
        <f>+S60+S70</f>
        <v>0</v>
      </c>
      <c r="T81" s="282">
        <f>+IF(ISERROR(S81/S106),"N. D.",S81/S106)</f>
        <v>0</v>
      </c>
      <c r="U81" s="283">
        <f>+$P81-S81</f>
        <v>44727.81</v>
      </c>
      <c r="V81" s="282" t="str">
        <f>+IF(ISERROR(U81/S81),"N. D.",U81/S81)</f>
        <v>N. D.</v>
      </c>
      <c r="W81" s="265"/>
      <c r="X81" s="281">
        <f>+X60+X70</f>
        <v>0</v>
      </c>
      <c r="Y81" s="282">
        <f>+IF(ISERROR(X81/X106),"N. D.",X81/X106)</f>
        <v>0</v>
      </c>
      <c r="Z81" s="283">
        <f>+$P81-X81</f>
        <v>44727.81</v>
      </c>
      <c r="AA81" s="282" t="str">
        <f>+IF(ISERROR(Z81/X81),"N. D.",Z81/X81)</f>
        <v>N. D.</v>
      </c>
    </row>
    <row r="82" spans="1:27" ht="6" hidden="1" customHeight="1">
      <c r="A82" s="267"/>
      <c r="B82" s="265"/>
      <c r="C82" s="267"/>
      <c r="D82" s="270"/>
      <c r="E82" s="265"/>
      <c r="F82" s="267"/>
      <c r="G82" s="270"/>
      <c r="H82" s="265"/>
      <c r="I82" s="270"/>
      <c r="J82" s="265"/>
      <c r="K82" s="267"/>
      <c r="L82" s="270"/>
      <c r="M82" s="265"/>
      <c r="N82" s="270"/>
      <c r="O82" s="265"/>
      <c r="P82" s="267"/>
      <c r="Q82" s="270"/>
      <c r="R82" s="265"/>
      <c r="S82" s="267"/>
      <c r="T82" s="270"/>
      <c r="U82" s="265"/>
      <c r="V82" s="270"/>
      <c r="W82" s="265"/>
      <c r="X82" s="267"/>
      <c r="Y82" s="270"/>
      <c r="Z82" s="265"/>
      <c r="AA82" s="270"/>
    </row>
    <row r="83" spans="1:27">
      <c r="A83" s="266" t="s">
        <v>46</v>
      </c>
      <c r="B83" s="265"/>
      <c r="C83" s="267"/>
      <c r="D83" s="270"/>
      <c r="E83" s="265"/>
      <c r="F83" s="267"/>
      <c r="G83" s="270"/>
      <c r="H83" s="265"/>
      <c r="I83" s="270"/>
      <c r="J83" s="265"/>
      <c r="K83" s="267"/>
      <c r="L83" s="270"/>
      <c r="M83" s="265"/>
      <c r="N83" s="270"/>
      <c r="O83" s="265"/>
      <c r="P83" s="267"/>
      <c r="Q83" s="270"/>
      <c r="R83" s="265"/>
      <c r="S83" s="267"/>
      <c r="T83" s="270"/>
      <c r="U83" s="265"/>
      <c r="V83" s="270"/>
      <c r="W83" s="265"/>
      <c r="X83" s="267"/>
      <c r="Y83" s="270"/>
      <c r="Z83" s="265"/>
      <c r="AA83" s="270"/>
    </row>
    <row r="84" spans="1:27" ht="6" customHeight="1">
      <c r="A84" s="267"/>
      <c r="B84" s="265"/>
      <c r="C84" s="267"/>
      <c r="D84" s="270"/>
      <c r="E84" s="265"/>
      <c r="F84" s="267"/>
      <c r="G84" s="270"/>
      <c r="H84" s="265"/>
      <c r="I84" s="270"/>
      <c r="J84" s="265"/>
      <c r="K84" s="267"/>
      <c r="L84" s="270"/>
      <c r="M84" s="265"/>
      <c r="N84" s="270"/>
      <c r="O84" s="265"/>
      <c r="P84" s="267"/>
      <c r="Q84" s="270"/>
      <c r="R84" s="265"/>
      <c r="S84" s="267"/>
      <c r="T84" s="270"/>
      <c r="U84" s="265"/>
      <c r="V84" s="270"/>
      <c r="W84" s="265"/>
      <c r="X84" s="267"/>
      <c r="Y84" s="270"/>
      <c r="Z84" s="265"/>
      <c r="AA84" s="270"/>
    </row>
    <row r="85" spans="1:27" s="308" customFormat="1">
      <c r="A85" s="309" t="s">
        <v>21</v>
      </c>
      <c r="B85" s="297"/>
      <c r="C85" s="305">
        <f>+SUM(C86:C94)</f>
        <v>16254511.650000002</v>
      </c>
      <c r="D85" s="282">
        <f>+IF(ISERROR(C85/C106),"N. D.",C85/C106)</f>
        <v>1</v>
      </c>
      <c r="E85" s="297"/>
      <c r="F85" s="305">
        <f>+SUM(F86:F94)</f>
        <v>17030565.286759995</v>
      </c>
      <c r="G85" s="282">
        <f>+IF(ISERROR(F85/F106),"N. D.",F85/F106)</f>
        <v>1</v>
      </c>
      <c r="H85" s="310">
        <f t="shared" ref="H85:H104" si="60">+$C85-F85</f>
        <v>-776053.63675999269</v>
      </c>
      <c r="I85" s="282">
        <f t="shared" ref="I85:I104" si="61">+IF(ISERROR(H85/F85),"N. D.",H85/F85)</f>
        <v>-4.5568284064141838E-2</v>
      </c>
      <c r="J85" s="297"/>
      <c r="K85" s="305">
        <f>+SUM(K86:K94)</f>
        <v>15460162.410000002</v>
      </c>
      <c r="L85" s="282">
        <f>+IF(ISERROR(K85/K106),"N. D.",K85/K106)</f>
        <v>1</v>
      </c>
      <c r="M85" s="310">
        <f t="shared" ref="M85:M104" si="62">+$C85-K85</f>
        <v>794349.24000000022</v>
      </c>
      <c r="N85" s="282">
        <f t="shared" ref="N85:N104" si="63">+IF(ISERROR(M85/K85),"N. D.",M85/K85)</f>
        <v>5.138039426327088E-2</v>
      </c>
      <c r="O85" s="297"/>
      <c r="P85" s="305">
        <f>+SUM(P86:P94)</f>
        <v>94714337.530000016</v>
      </c>
      <c r="Q85" s="282">
        <f>+IF(ISERROR(P85/P106),"N. D.",P85/P106)</f>
        <v>1</v>
      </c>
      <c r="R85" s="297"/>
      <c r="S85" s="305">
        <f>+SUM(S86:S94)</f>
        <v>96097240.027981177</v>
      </c>
      <c r="T85" s="282">
        <f>+IF(ISERROR(S85/S106),"N. D.",S85/S106)</f>
        <v>1</v>
      </c>
      <c r="U85" s="310">
        <f t="shared" ref="U85:U104" si="64">+$P85-S85</f>
        <v>-1382902.4979811609</v>
      </c>
      <c r="V85" s="282">
        <f t="shared" ref="V85:V104" si="65">+IF(ISERROR(U85/S85),"N. D.",U85/S85)</f>
        <v>-1.4390657812633259E-2</v>
      </c>
      <c r="W85" s="297"/>
      <c r="X85" s="305">
        <f>+SUM(X86:X94)</f>
        <v>88693051.909999996</v>
      </c>
      <c r="Y85" s="282">
        <f>+IF(ISERROR(X85/X106),"N. D.",X85/X106)</f>
        <v>1</v>
      </c>
      <c r="Z85" s="310">
        <f t="shared" ref="Z85:Z104" si="66">+$P85-X85</f>
        <v>6021285.6200000197</v>
      </c>
      <c r="AA85" s="282">
        <f t="shared" ref="AA85:AA104" si="67">+IF(ISERROR(Z85/X85),"N. D.",Z85/X85)</f>
        <v>6.7889034037412907E-2</v>
      </c>
    </row>
    <row r="86" spans="1:27">
      <c r="A86" s="272" t="s">
        <v>22</v>
      </c>
      <c r="B86" s="273"/>
      <c r="C86" s="274">
        <f t="shared" ref="C86:C94" si="68">+C11-C36-C61</f>
        <v>10617700.680000002</v>
      </c>
      <c r="D86" s="275">
        <f t="shared" ref="D86:D94" si="69">+IF(ISERROR(C86/C86),"N. D.",C86/C86)</f>
        <v>1</v>
      </c>
      <c r="E86" s="273"/>
      <c r="F86" s="274">
        <f t="shared" ref="F86:F94" si="70">+F11-F36-F61</f>
        <v>10447173.127693433</v>
      </c>
      <c r="G86" s="275">
        <f t="shared" ref="G86:G94" si="71">+IF(ISERROR(F86/F86),"N. D.",F86/F86)</f>
        <v>1</v>
      </c>
      <c r="H86" s="276">
        <f t="shared" si="60"/>
        <v>170527.55230656825</v>
      </c>
      <c r="I86" s="275">
        <f t="shared" si="61"/>
        <v>1.6322841616794186E-2</v>
      </c>
      <c r="J86" s="273"/>
      <c r="K86" s="274">
        <f t="shared" ref="K86:K94" si="72">+K11-K36-K61</f>
        <v>9617244.8900000025</v>
      </c>
      <c r="L86" s="275">
        <f t="shared" ref="L86:L94" si="73">+IF(ISERROR(K86/K86),"N. D.",K86/K86)</f>
        <v>1</v>
      </c>
      <c r="M86" s="276">
        <f t="shared" si="62"/>
        <v>1000455.7899999991</v>
      </c>
      <c r="N86" s="275">
        <f t="shared" si="63"/>
        <v>0.1040272761526819</v>
      </c>
      <c r="O86" s="311"/>
      <c r="P86" s="274">
        <f t="shared" ref="P86:P94" si="74">+P11-P36-P61</f>
        <v>62766921.520000003</v>
      </c>
      <c r="Q86" s="275">
        <f t="shared" ref="Q86:Q94" si="75">+IF(ISERROR(P86/P86),"N. D.",P86/P86)</f>
        <v>1</v>
      </c>
      <c r="R86" s="273"/>
      <c r="S86" s="274">
        <f t="shared" ref="S86:S94" si="76">+S11-S36-S61</f>
        <v>60754715.694658741</v>
      </c>
      <c r="T86" s="275">
        <f t="shared" ref="T86:T94" si="77">+IF(ISERROR(S86/S86),"N. D.",S86/S86)</f>
        <v>1</v>
      </c>
      <c r="U86" s="276">
        <f t="shared" si="64"/>
        <v>2012205.8253412619</v>
      </c>
      <c r="V86" s="275">
        <f t="shared" si="65"/>
        <v>3.3120158696062586E-2</v>
      </c>
      <c r="W86" s="273"/>
      <c r="X86" s="274">
        <f t="shared" ref="X86:X94" si="78">+X11-X36-X61</f>
        <v>58005143.299999997</v>
      </c>
      <c r="Y86" s="275">
        <f t="shared" ref="Y86:Y94" si="79">+IF(ISERROR(X86/X86),"N. D.",X86/X86)</f>
        <v>1</v>
      </c>
      <c r="Z86" s="276">
        <f t="shared" si="66"/>
        <v>4761778.2200000063</v>
      </c>
      <c r="AA86" s="275">
        <f t="shared" si="67"/>
        <v>8.2092344731781855E-2</v>
      </c>
    </row>
    <row r="87" spans="1:27">
      <c r="A87" s="272" t="s">
        <v>23</v>
      </c>
      <c r="B87" s="273"/>
      <c r="C87" s="274">
        <f t="shared" si="68"/>
        <v>1096856.07</v>
      </c>
      <c r="D87" s="275">
        <f t="shared" si="69"/>
        <v>1</v>
      </c>
      <c r="E87" s="273"/>
      <c r="F87" s="274">
        <f t="shared" si="70"/>
        <v>1632424.5332999998</v>
      </c>
      <c r="G87" s="275">
        <f t="shared" si="71"/>
        <v>1</v>
      </c>
      <c r="H87" s="276">
        <f t="shared" si="60"/>
        <v>-535568.46329999971</v>
      </c>
      <c r="I87" s="275">
        <f t="shared" si="61"/>
        <v>-0.32808160645400891</v>
      </c>
      <c r="J87" s="273"/>
      <c r="K87" s="274">
        <f t="shared" si="72"/>
        <v>1497090.5599999998</v>
      </c>
      <c r="L87" s="275">
        <f t="shared" si="73"/>
        <v>1</v>
      </c>
      <c r="M87" s="276">
        <f t="shared" si="62"/>
        <v>-400234.48999999976</v>
      </c>
      <c r="N87" s="275">
        <f t="shared" si="63"/>
        <v>-0.2673415361058718</v>
      </c>
      <c r="O87" s="311"/>
      <c r="P87" s="274">
        <f t="shared" si="74"/>
        <v>5936802.0099999998</v>
      </c>
      <c r="Q87" s="275">
        <f t="shared" si="75"/>
        <v>1</v>
      </c>
      <c r="R87" s="273"/>
      <c r="S87" s="274">
        <f t="shared" si="76"/>
        <v>6891213.5793499984</v>
      </c>
      <c r="T87" s="275">
        <f t="shared" si="77"/>
        <v>1</v>
      </c>
      <c r="U87" s="276">
        <f t="shared" si="64"/>
        <v>-954411.56934999861</v>
      </c>
      <c r="V87" s="275">
        <f t="shared" si="65"/>
        <v>-0.13849687843226327</v>
      </c>
      <c r="W87" s="273"/>
      <c r="X87" s="274">
        <f t="shared" si="78"/>
        <v>5990094.0599999996</v>
      </c>
      <c r="Y87" s="275">
        <f t="shared" si="79"/>
        <v>1</v>
      </c>
      <c r="Z87" s="276">
        <f t="shared" si="66"/>
        <v>-53292.049999999814</v>
      </c>
      <c r="AA87" s="275">
        <f t="shared" si="67"/>
        <v>-8.8966966906025204E-3</v>
      </c>
    </row>
    <row r="88" spans="1:27">
      <c r="A88" s="272" t="s">
        <v>24</v>
      </c>
      <c r="B88" s="273"/>
      <c r="C88" s="274">
        <f t="shared" si="68"/>
        <v>1391476.48</v>
      </c>
      <c r="D88" s="275">
        <f t="shared" si="69"/>
        <v>1</v>
      </c>
      <c r="E88" s="273"/>
      <c r="F88" s="274">
        <f t="shared" si="70"/>
        <v>1380058.3856705623</v>
      </c>
      <c r="G88" s="275">
        <f t="shared" si="71"/>
        <v>1</v>
      </c>
      <c r="H88" s="276">
        <f t="shared" si="60"/>
        <v>11418.094329437707</v>
      </c>
      <c r="I88" s="275">
        <f t="shared" si="61"/>
        <v>8.2736313535674948E-3</v>
      </c>
      <c r="J88" s="273"/>
      <c r="K88" s="274">
        <f t="shared" si="72"/>
        <v>1246904.01</v>
      </c>
      <c r="L88" s="275">
        <f t="shared" si="73"/>
        <v>1</v>
      </c>
      <c r="M88" s="276">
        <f t="shared" si="62"/>
        <v>144572.46999999997</v>
      </c>
      <c r="N88" s="275">
        <f t="shared" si="63"/>
        <v>0.11594514801504245</v>
      </c>
      <c r="O88" s="311"/>
      <c r="P88" s="274">
        <f t="shared" si="74"/>
        <v>8452128.040000001</v>
      </c>
      <c r="Q88" s="275">
        <f t="shared" si="75"/>
        <v>1</v>
      </c>
      <c r="R88" s="273"/>
      <c r="S88" s="274">
        <f t="shared" si="76"/>
        <v>8033909.0133964391</v>
      </c>
      <c r="T88" s="275">
        <f t="shared" si="77"/>
        <v>1</v>
      </c>
      <c r="U88" s="276">
        <f t="shared" si="64"/>
        <v>418219.02660356183</v>
      </c>
      <c r="V88" s="275">
        <f t="shared" si="65"/>
        <v>5.2056729284111508E-2</v>
      </c>
      <c r="W88" s="273"/>
      <c r="X88" s="274">
        <f t="shared" si="78"/>
        <v>7407362.7299999995</v>
      </c>
      <c r="Y88" s="275">
        <f t="shared" si="79"/>
        <v>1</v>
      </c>
      <c r="Z88" s="276">
        <f t="shared" si="66"/>
        <v>1044765.3100000015</v>
      </c>
      <c r="AA88" s="275">
        <f t="shared" si="67"/>
        <v>0.14104416755084459</v>
      </c>
    </row>
    <row r="89" spans="1:27">
      <c r="A89" s="272" t="s">
        <v>25</v>
      </c>
      <c r="B89" s="273"/>
      <c r="C89" s="274">
        <f t="shared" si="68"/>
        <v>4990.32</v>
      </c>
      <c r="D89" s="275">
        <f t="shared" si="69"/>
        <v>1</v>
      </c>
      <c r="E89" s="273"/>
      <c r="F89" s="274">
        <f t="shared" si="70"/>
        <v>21434.396796000001</v>
      </c>
      <c r="G89" s="275">
        <f t="shared" si="71"/>
        <v>1</v>
      </c>
      <c r="H89" s="276">
        <f t="shared" si="60"/>
        <v>-16444.076796000001</v>
      </c>
      <c r="I89" s="275">
        <f t="shared" si="61"/>
        <v>-0.76718169176884543</v>
      </c>
      <c r="J89" s="273"/>
      <c r="K89" s="274">
        <f t="shared" si="72"/>
        <v>23218.53</v>
      </c>
      <c r="L89" s="275">
        <f t="shared" si="73"/>
        <v>1</v>
      </c>
      <c r="M89" s="276">
        <f t="shared" si="62"/>
        <v>-18228.21</v>
      </c>
      <c r="N89" s="275">
        <f t="shared" si="63"/>
        <v>-0.78507166474363366</v>
      </c>
      <c r="O89" s="311"/>
      <c r="P89" s="274">
        <f t="shared" si="74"/>
        <v>30319.17</v>
      </c>
      <c r="Q89" s="275">
        <f t="shared" si="75"/>
        <v>1</v>
      </c>
      <c r="R89" s="273"/>
      <c r="S89" s="274">
        <f t="shared" si="76"/>
        <v>128606.38077600001</v>
      </c>
      <c r="T89" s="275">
        <f t="shared" si="77"/>
        <v>1</v>
      </c>
      <c r="U89" s="276">
        <f t="shared" si="64"/>
        <v>-98287.210776000007</v>
      </c>
      <c r="V89" s="275">
        <f t="shared" si="65"/>
        <v>-0.76424832254001163</v>
      </c>
      <c r="W89" s="273"/>
      <c r="X89" s="274">
        <f t="shared" si="78"/>
        <v>164131.64000000001</v>
      </c>
      <c r="Y89" s="275">
        <f t="shared" si="79"/>
        <v>1</v>
      </c>
      <c r="Z89" s="276">
        <f t="shared" si="66"/>
        <v>-133812.47000000003</v>
      </c>
      <c r="AA89" s="275">
        <f t="shared" si="67"/>
        <v>-0.81527528756795475</v>
      </c>
    </row>
    <row r="90" spans="1:27">
      <c r="A90" s="272" t="s">
        <v>26</v>
      </c>
      <c r="B90" s="273"/>
      <c r="C90" s="274">
        <f t="shared" si="68"/>
        <v>3046278.65</v>
      </c>
      <c r="D90" s="275">
        <f t="shared" si="69"/>
        <v>1</v>
      </c>
      <c r="E90" s="273"/>
      <c r="F90" s="274">
        <f t="shared" si="70"/>
        <v>3511434.62</v>
      </c>
      <c r="G90" s="275">
        <f t="shared" si="71"/>
        <v>1</v>
      </c>
      <c r="H90" s="276">
        <f t="shared" si="60"/>
        <v>-465155.9700000002</v>
      </c>
      <c r="I90" s="275">
        <f t="shared" si="61"/>
        <v>-0.13246892519388562</v>
      </c>
      <c r="J90" s="273"/>
      <c r="K90" s="274">
        <f t="shared" si="72"/>
        <v>3026483.29</v>
      </c>
      <c r="L90" s="275">
        <f t="shared" si="73"/>
        <v>1</v>
      </c>
      <c r="M90" s="276">
        <f t="shared" si="62"/>
        <v>19795.35999999987</v>
      </c>
      <c r="N90" s="275">
        <f t="shared" si="63"/>
        <v>6.5407134628520849E-3</v>
      </c>
      <c r="O90" s="311"/>
      <c r="P90" s="274">
        <f t="shared" si="74"/>
        <v>17133305.280000001</v>
      </c>
      <c r="Q90" s="275">
        <f t="shared" si="75"/>
        <v>1</v>
      </c>
      <c r="R90" s="273"/>
      <c r="S90" s="274">
        <f t="shared" si="76"/>
        <v>20041882.919999998</v>
      </c>
      <c r="T90" s="275">
        <f t="shared" si="77"/>
        <v>1</v>
      </c>
      <c r="U90" s="276">
        <f t="shared" si="64"/>
        <v>-2908577.6399999969</v>
      </c>
      <c r="V90" s="275">
        <f t="shared" si="65"/>
        <v>-0.14512496912640369</v>
      </c>
      <c r="W90" s="273"/>
      <c r="X90" s="274">
        <f t="shared" si="78"/>
        <v>16789223.989999998</v>
      </c>
      <c r="Y90" s="275">
        <f t="shared" si="79"/>
        <v>1</v>
      </c>
      <c r="Z90" s="276">
        <f t="shared" si="66"/>
        <v>344081.29000000283</v>
      </c>
      <c r="AA90" s="275">
        <f t="shared" si="67"/>
        <v>2.0494174728084194E-2</v>
      </c>
    </row>
    <row r="91" spans="1:27">
      <c r="A91" s="272" t="s">
        <v>27</v>
      </c>
      <c r="B91" s="273"/>
      <c r="C91" s="274">
        <f t="shared" si="68"/>
        <v>0</v>
      </c>
      <c r="D91" s="275" t="str">
        <f t="shared" si="69"/>
        <v>N. D.</v>
      </c>
      <c r="E91" s="273"/>
      <c r="F91" s="274">
        <f t="shared" si="70"/>
        <v>0</v>
      </c>
      <c r="G91" s="275" t="str">
        <f t="shared" si="71"/>
        <v>N. D.</v>
      </c>
      <c r="H91" s="276">
        <f t="shared" si="60"/>
        <v>0</v>
      </c>
      <c r="I91" s="275" t="str">
        <f t="shared" si="61"/>
        <v>N. D.</v>
      </c>
      <c r="J91" s="273"/>
      <c r="K91" s="274">
        <f t="shared" si="72"/>
        <v>0</v>
      </c>
      <c r="L91" s="275" t="str">
        <f t="shared" si="73"/>
        <v>N. D.</v>
      </c>
      <c r="M91" s="276">
        <f t="shared" si="62"/>
        <v>0</v>
      </c>
      <c r="N91" s="275" t="str">
        <f t="shared" si="63"/>
        <v>N. D.</v>
      </c>
      <c r="O91" s="311"/>
      <c r="P91" s="274">
        <f t="shared" si="74"/>
        <v>0</v>
      </c>
      <c r="Q91" s="275" t="str">
        <f t="shared" si="75"/>
        <v>N. D.</v>
      </c>
      <c r="R91" s="273"/>
      <c r="S91" s="274">
        <f t="shared" si="76"/>
        <v>0</v>
      </c>
      <c r="T91" s="275" t="str">
        <f t="shared" si="77"/>
        <v>N. D.</v>
      </c>
      <c r="U91" s="276">
        <f t="shared" si="64"/>
        <v>0</v>
      </c>
      <c r="V91" s="275" t="str">
        <f t="shared" si="65"/>
        <v>N. D.</v>
      </c>
      <c r="W91" s="273"/>
      <c r="X91" s="274">
        <f t="shared" si="78"/>
        <v>0</v>
      </c>
      <c r="Y91" s="275" t="str">
        <f t="shared" si="79"/>
        <v>N. D.</v>
      </c>
      <c r="Z91" s="276">
        <f t="shared" si="66"/>
        <v>0</v>
      </c>
      <c r="AA91" s="275" t="str">
        <f t="shared" si="67"/>
        <v>N. D.</v>
      </c>
    </row>
    <row r="92" spans="1:27">
      <c r="A92" s="272" t="s">
        <v>28</v>
      </c>
      <c r="B92" s="273"/>
      <c r="C92" s="274">
        <f t="shared" si="68"/>
        <v>58850.369999999995</v>
      </c>
      <c r="D92" s="275">
        <f t="shared" si="69"/>
        <v>1</v>
      </c>
      <c r="E92" s="273"/>
      <c r="F92" s="274">
        <f t="shared" si="70"/>
        <v>38040.223299999998</v>
      </c>
      <c r="G92" s="275">
        <f t="shared" si="71"/>
        <v>1</v>
      </c>
      <c r="H92" s="276">
        <f t="shared" si="60"/>
        <v>20810.146699999998</v>
      </c>
      <c r="I92" s="275">
        <f t="shared" si="61"/>
        <v>0.54705637598084234</v>
      </c>
      <c r="J92" s="273"/>
      <c r="K92" s="274">
        <f t="shared" si="72"/>
        <v>49221.13</v>
      </c>
      <c r="L92" s="275">
        <f t="shared" si="73"/>
        <v>1</v>
      </c>
      <c r="M92" s="276">
        <f t="shared" si="62"/>
        <v>9629.239999999998</v>
      </c>
      <c r="N92" s="275">
        <f t="shared" si="63"/>
        <v>0.19563224168157048</v>
      </c>
      <c r="O92" s="311"/>
      <c r="P92" s="274">
        <f t="shared" si="74"/>
        <v>356502.43</v>
      </c>
      <c r="Q92" s="275">
        <f t="shared" si="75"/>
        <v>1</v>
      </c>
      <c r="R92" s="273"/>
      <c r="S92" s="274">
        <f t="shared" si="76"/>
        <v>246912.43979999999</v>
      </c>
      <c r="T92" s="275">
        <f t="shared" si="77"/>
        <v>1</v>
      </c>
      <c r="U92" s="276">
        <f t="shared" si="64"/>
        <v>109589.9902</v>
      </c>
      <c r="V92" s="275">
        <f t="shared" si="65"/>
        <v>0.44384151032960634</v>
      </c>
      <c r="W92" s="273"/>
      <c r="X92" s="274">
        <f t="shared" si="78"/>
        <v>337096.19000000006</v>
      </c>
      <c r="Y92" s="275">
        <f t="shared" si="79"/>
        <v>1</v>
      </c>
      <c r="Z92" s="276">
        <f t="shared" si="66"/>
        <v>19406.239999999932</v>
      </c>
      <c r="AA92" s="275">
        <f t="shared" si="67"/>
        <v>5.7568850006877649E-2</v>
      </c>
    </row>
    <row r="93" spans="1:27">
      <c r="A93" s="272" t="s">
        <v>29</v>
      </c>
      <c r="B93" s="273"/>
      <c r="C93" s="274">
        <f t="shared" si="68"/>
        <v>38359.08</v>
      </c>
      <c r="D93" s="275">
        <f t="shared" si="69"/>
        <v>1</v>
      </c>
      <c r="E93" s="273"/>
      <c r="F93" s="274">
        <f t="shared" si="70"/>
        <v>0</v>
      </c>
      <c r="G93" s="275" t="str">
        <f t="shared" si="71"/>
        <v>N. D.</v>
      </c>
      <c r="H93" s="276">
        <f t="shared" si="60"/>
        <v>38359.08</v>
      </c>
      <c r="I93" s="275" t="str">
        <f t="shared" si="61"/>
        <v>N. D.</v>
      </c>
      <c r="J93" s="273"/>
      <c r="K93" s="274">
        <f t="shared" si="72"/>
        <v>0</v>
      </c>
      <c r="L93" s="275" t="str">
        <f t="shared" si="73"/>
        <v>N. D.</v>
      </c>
      <c r="M93" s="276">
        <f t="shared" si="62"/>
        <v>38359.08</v>
      </c>
      <c r="N93" s="275" t="str">
        <f t="shared" si="63"/>
        <v>N. D.</v>
      </c>
      <c r="O93" s="311"/>
      <c r="P93" s="274">
        <f t="shared" si="74"/>
        <v>38359.08</v>
      </c>
      <c r="Q93" s="275">
        <f t="shared" si="75"/>
        <v>1</v>
      </c>
      <c r="R93" s="273"/>
      <c r="S93" s="274">
        <f t="shared" si="76"/>
        <v>0</v>
      </c>
      <c r="T93" s="275" t="str">
        <f t="shared" si="77"/>
        <v>N. D.</v>
      </c>
      <c r="U93" s="276">
        <f t="shared" si="64"/>
        <v>38359.08</v>
      </c>
      <c r="V93" s="275" t="str">
        <f t="shared" si="65"/>
        <v>N. D.</v>
      </c>
      <c r="W93" s="273"/>
      <c r="X93" s="274">
        <f t="shared" si="78"/>
        <v>0</v>
      </c>
      <c r="Y93" s="275" t="str">
        <f t="shared" si="79"/>
        <v>N. D.</v>
      </c>
      <c r="Z93" s="276">
        <f t="shared" si="66"/>
        <v>38359.08</v>
      </c>
      <c r="AA93" s="275" t="str">
        <f t="shared" si="67"/>
        <v>N. D.</v>
      </c>
    </row>
    <row r="94" spans="1:27">
      <c r="A94" s="277" t="s">
        <v>30</v>
      </c>
      <c r="B94" s="273"/>
      <c r="C94" s="274">
        <f t="shared" si="68"/>
        <v>0</v>
      </c>
      <c r="D94" s="275" t="str">
        <f t="shared" si="69"/>
        <v>N. D.</v>
      </c>
      <c r="E94" s="273"/>
      <c r="F94" s="274">
        <f t="shared" si="70"/>
        <v>0</v>
      </c>
      <c r="G94" s="275" t="str">
        <f t="shared" si="71"/>
        <v>N. D.</v>
      </c>
      <c r="H94" s="276">
        <f t="shared" si="60"/>
        <v>0</v>
      </c>
      <c r="I94" s="275" t="str">
        <f t="shared" si="61"/>
        <v>N. D.</v>
      </c>
      <c r="J94" s="273"/>
      <c r="K94" s="274">
        <f t="shared" si="72"/>
        <v>0</v>
      </c>
      <c r="L94" s="275" t="str">
        <f t="shared" si="73"/>
        <v>N. D.</v>
      </c>
      <c r="M94" s="276">
        <f t="shared" si="62"/>
        <v>0</v>
      </c>
      <c r="N94" s="275" t="str">
        <f t="shared" si="63"/>
        <v>N. D.</v>
      </c>
      <c r="O94" s="311"/>
      <c r="P94" s="274">
        <f t="shared" si="74"/>
        <v>0</v>
      </c>
      <c r="Q94" s="275" t="str">
        <f t="shared" si="75"/>
        <v>N. D.</v>
      </c>
      <c r="R94" s="273"/>
      <c r="S94" s="274">
        <f t="shared" si="76"/>
        <v>0</v>
      </c>
      <c r="T94" s="275" t="str">
        <f t="shared" si="77"/>
        <v>N. D.</v>
      </c>
      <c r="U94" s="276">
        <f t="shared" si="64"/>
        <v>0</v>
      </c>
      <c r="V94" s="275" t="str">
        <f t="shared" si="65"/>
        <v>N. D.</v>
      </c>
      <c r="W94" s="273"/>
      <c r="X94" s="274">
        <f t="shared" si="78"/>
        <v>0</v>
      </c>
      <c r="Y94" s="275" t="str">
        <f t="shared" si="79"/>
        <v>N. D.</v>
      </c>
      <c r="Z94" s="276">
        <f t="shared" si="66"/>
        <v>0</v>
      </c>
      <c r="AA94" s="275" t="str">
        <f t="shared" si="67"/>
        <v>N. D.</v>
      </c>
    </row>
    <row r="95" spans="1:27" hidden="1">
      <c r="A95" s="278" t="s">
        <v>31</v>
      </c>
      <c r="B95" s="265"/>
      <c r="C95" s="279">
        <f>+SUM(C96:C104)</f>
        <v>0</v>
      </c>
      <c r="D95" s="270">
        <f>+IF(ISERROR(C95/C106),"N. D.",C95/C106)</f>
        <v>0</v>
      </c>
      <c r="E95" s="273"/>
      <c r="F95" s="279">
        <f>+SUM(F96:F104)</f>
        <v>0</v>
      </c>
      <c r="G95" s="270">
        <f>+IF(ISERROR(F95/F106),"N. D.",F95/F106)</f>
        <v>0</v>
      </c>
      <c r="H95" s="271">
        <f t="shared" si="60"/>
        <v>0</v>
      </c>
      <c r="I95" s="270" t="str">
        <f t="shared" si="61"/>
        <v>N. D.</v>
      </c>
      <c r="J95" s="265"/>
      <c r="K95" s="279">
        <f>+SUM(K96:K104)</f>
        <v>0</v>
      </c>
      <c r="L95" s="270">
        <f>+IF(ISERROR(K95/K106),"N. D.",K95/K106)</f>
        <v>0</v>
      </c>
      <c r="M95" s="271">
        <f t="shared" si="62"/>
        <v>0</v>
      </c>
      <c r="N95" s="270" t="str">
        <f t="shared" si="63"/>
        <v>N. D.</v>
      </c>
      <c r="O95" s="265"/>
      <c r="P95" s="279">
        <f>+SUM(P96:P104)</f>
        <v>0</v>
      </c>
      <c r="Q95" s="270">
        <f>+IF(ISERROR(P95/P106),"N. D.",P95/P106)</f>
        <v>0</v>
      </c>
      <c r="R95" s="273"/>
      <c r="S95" s="279">
        <f>+SUM(S96:S104)</f>
        <v>0</v>
      </c>
      <c r="T95" s="270">
        <f>+IF(ISERROR(S95/S106),"N. D.",S95/S106)</f>
        <v>0</v>
      </c>
      <c r="U95" s="271">
        <f t="shared" si="64"/>
        <v>0</v>
      </c>
      <c r="V95" s="270" t="str">
        <f t="shared" si="65"/>
        <v>N. D.</v>
      </c>
      <c r="W95" s="265"/>
      <c r="X95" s="279">
        <f>+SUM(X96:X104)</f>
        <v>0</v>
      </c>
      <c r="Y95" s="270">
        <f>+IF(ISERROR(X95/X106),"N. D.",X95/X106)</f>
        <v>0</v>
      </c>
      <c r="Z95" s="271">
        <f t="shared" si="66"/>
        <v>0</v>
      </c>
      <c r="AA95" s="270" t="str">
        <f t="shared" si="67"/>
        <v>N. D.</v>
      </c>
    </row>
    <row r="96" spans="1:27" hidden="1">
      <c r="A96" s="280" t="s">
        <v>32</v>
      </c>
      <c r="B96" s="273"/>
      <c r="C96" s="274">
        <f t="shared" ref="C96:C104" si="80">+C21-C46-C71</f>
        <v>0</v>
      </c>
      <c r="D96" s="275" t="str">
        <f t="shared" ref="D96:D104" si="81">+IF(ISERROR(C96/C96),"N. D.",C96/C96)</f>
        <v>N. D.</v>
      </c>
      <c r="E96" s="273"/>
      <c r="F96" s="274">
        <f t="shared" ref="F96:F104" si="82">+F21-F46-F71</f>
        <v>0</v>
      </c>
      <c r="G96" s="275" t="str">
        <f t="shared" ref="G96:G104" si="83">+IF(ISERROR(F96/F96),"N. D.",F96/F96)</f>
        <v>N. D.</v>
      </c>
      <c r="H96" s="276">
        <f t="shared" si="60"/>
        <v>0</v>
      </c>
      <c r="I96" s="275" t="str">
        <f t="shared" si="61"/>
        <v>N. D.</v>
      </c>
      <c r="J96" s="273"/>
      <c r="K96" s="274">
        <f t="shared" ref="K96:K104" si="84">+K21-K46-K71</f>
        <v>0</v>
      </c>
      <c r="L96" s="275" t="str">
        <f t="shared" ref="L96:L104" si="85">+IF(ISERROR(K96/K96),"N. D.",K96/K96)</f>
        <v>N. D.</v>
      </c>
      <c r="M96" s="276">
        <f t="shared" si="62"/>
        <v>0</v>
      </c>
      <c r="N96" s="275" t="str">
        <f t="shared" si="63"/>
        <v>N. D.</v>
      </c>
      <c r="O96" s="311"/>
      <c r="P96" s="274">
        <f t="shared" ref="P96:P104" si="86">+P21-P46-P71</f>
        <v>0</v>
      </c>
      <c r="Q96" s="275" t="str">
        <f t="shared" ref="Q96:Q104" si="87">+IF(ISERROR(P96/P96),"N. D.",P96/P96)</f>
        <v>N. D.</v>
      </c>
      <c r="R96" s="273"/>
      <c r="S96" s="274">
        <f t="shared" ref="S96:S104" si="88">+S21-S46-S71</f>
        <v>0</v>
      </c>
      <c r="T96" s="275" t="str">
        <f t="shared" ref="T96:T104" si="89">+IF(ISERROR(S96/S96),"N. D.",S96/S96)</f>
        <v>N. D.</v>
      </c>
      <c r="U96" s="276">
        <f t="shared" si="64"/>
        <v>0</v>
      </c>
      <c r="V96" s="275" t="str">
        <f t="shared" si="65"/>
        <v>N. D.</v>
      </c>
      <c r="W96" s="273"/>
      <c r="X96" s="274">
        <f t="shared" ref="X96:X104" si="90">+X21-X46-X71</f>
        <v>0</v>
      </c>
      <c r="Y96" s="275" t="str">
        <f t="shared" ref="Y96:Y104" si="91">+IF(ISERROR(X96/X96),"N. D.",X96/X96)</f>
        <v>N. D.</v>
      </c>
      <c r="Z96" s="276">
        <f t="shared" si="66"/>
        <v>0</v>
      </c>
      <c r="AA96" s="275" t="str">
        <f t="shared" si="67"/>
        <v>N. D.</v>
      </c>
    </row>
    <row r="97" spans="1:27" hidden="1">
      <c r="A97" s="280" t="s">
        <v>33</v>
      </c>
      <c r="B97" s="273"/>
      <c r="C97" s="274">
        <f t="shared" si="80"/>
        <v>0</v>
      </c>
      <c r="D97" s="275" t="str">
        <f t="shared" si="81"/>
        <v>N. D.</v>
      </c>
      <c r="E97" s="273"/>
      <c r="F97" s="274">
        <f t="shared" si="82"/>
        <v>0</v>
      </c>
      <c r="G97" s="275" t="str">
        <f t="shared" si="83"/>
        <v>N. D.</v>
      </c>
      <c r="H97" s="276">
        <f t="shared" si="60"/>
        <v>0</v>
      </c>
      <c r="I97" s="275" t="str">
        <f t="shared" si="61"/>
        <v>N. D.</v>
      </c>
      <c r="J97" s="273"/>
      <c r="K97" s="274">
        <f t="shared" si="84"/>
        <v>0</v>
      </c>
      <c r="L97" s="275" t="str">
        <f t="shared" si="85"/>
        <v>N. D.</v>
      </c>
      <c r="M97" s="276">
        <f t="shared" si="62"/>
        <v>0</v>
      </c>
      <c r="N97" s="275" t="str">
        <f t="shared" si="63"/>
        <v>N. D.</v>
      </c>
      <c r="O97" s="311"/>
      <c r="P97" s="274">
        <f t="shared" si="86"/>
        <v>0</v>
      </c>
      <c r="Q97" s="275" t="str">
        <f t="shared" si="87"/>
        <v>N. D.</v>
      </c>
      <c r="R97" s="273"/>
      <c r="S97" s="274">
        <f t="shared" si="88"/>
        <v>0</v>
      </c>
      <c r="T97" s="275" t="str">
        <f t="shared" si="89"/>
        <v>N. D.</v>
      </c>
      <c r="U97" s="276">
        <f t="shared" si="64"/>
        <v>0</v>
      </c>
      <c r="V97" s="275" t="str">
        <f t="shared" si="65"/>
        <v>N. D.</v>
      </c>
      <c r="W97" s="273"/>
      <c r="X97" s="274">
        <f t="shared" si="90"/>
        <v>0</v>
      </c>
      <c r="Y97" s="275" t="str">
        <f t="shared" si="91"/>
        <v>N. D.</v>
      </c>
      <c r="Z97" s="276">
        <f t="shared" si="66"/>
        <v>0</v>
      </c>
      <c r="AA97" s="275" t="str">
        <f t="shared" si="67"/>
        <v>N. D.</v>
      </c>
    </row>
    <row r="98" spans="1:27" hidden="1">
      <c r="A98" s="280" t="s">
        <v>34</v>
      </c>
      <c r="B98" s="273"/>
      <c r="C98" s="274">
        <f t="shared" si="80"/>
        <v>0</v>
      </c>
      <c r="D98" s="275" t="str">
        <f t="shared" si="81"/>
        <v>N. D.</v>
      </c>
      <c r="E98" s="273"/>
      <c r="F98" s="274">
        <f t="shared" si="82"/>
        <v>0</v>
      </c>
      <c r="G98" s="275" t="str">
        <f t="shared" si="83"/>
        <v>N. D.</v>
      </c>
      <c r="H98" s="276">
        <f t="shared" si="60"/>
        <v>0</v>
      </c>
      <c r="I98" s="275" t="str">
        <f t="shared" si="61"/>
        <v>N. D.</v>
      </c>
      <c r="J98" s="273"/>
      <c r="K98" s="274">
        <f t="shared" si="84"/>
        <v>0</v>
      </c>
      <c r="L98" s="275" t="str">
        <f t="shared" si="85"/>
        <v>N. D.</v>
      </c>
      <c r="M98" s="276">
        <f t="shared" si="62"/>
        <v>0</v>
      </c>
      <c r="N98" s="275" t="str">
        <f t="shared" si="63"/>
        <v>N. D.</v>
      </c>
      <c r="O98" s="311"/>
      <c r="P98" s="274">
        <f t="shared" si="86"/>
        <v>0</v>
      </c>
      <c r="Q98" s="275" t="str">
        <f t="shared" si="87"/>
        <v>N. D.</v>
      </c>
      <c r="R98" s="273"/>
      <c r="S98" s="274">
        <f t="shared" si="88"/>
        <v>0</v>
      </c>
      <c r="T98" s="275" t="str">
        <f t="shared" si="89"/>
        <v>N. D.</v>
      </c>
      <c r="U98" s="276">
        <f t="shared" si="64"/>
        <v>0</v>
      </c>
      <c r="V98" s="275" t="str">
        <f t="shared" si="65"/>
        <v>N. D.</v>
      </c>
      <c r="W98" s="273"/>
      <c r="X98" s="274">
        <f t="shared" si="90"/>
        <v>0</v>
      </c>
      <c r="Y98" s="275" t="str">
        <f t="shared" si="91"/>
        <v>N. D.</v>
      </c>
      <c r="Z98" s="276">
        <f t="shared" si="66"/>
        <v>0</v>
      </c>
      <c r="AA98" s="275" t="str">
        <f t="shared" si="67"/>
        <v>N. D.</v>
      </c>
    </row>
    <row r="99" spans="1:27" hidden="1">
      <c r="A99" s="280" t="s">
        <v>35</v>
      </c>
      <c r="B99" s="273"/>
      <c r="C99" s="274">
        <f t="shared" si="80"/>
        <v>0</v>
      </c>
      <c r="D99" s="275" t="str">
        <f t="shared" si="81"/>
        <v>N. D.</v>
      </c>
      <c r="E99" s="273"/>
      <c r="F99" s="274">
        <f t="shared" si="82"/>
        <v>0</v>
      </c>
      <c r="G99" s="275" t="str">
        <f t="shared" si="83"/>
        <v>N. D.</v>
      </c>
      <c r="H99" s="276">
        <f t="shared" si="60"/>
        <v>0</v>
      </c>
      <c r="I99" s="275" t="str">
        <f t="shared" si="61"/>
        <v>N. D.</v>
      </c>
      <c r="J99" s="273"/>
      <c r="K99" s="274">
        <f t="shared" si="84"/>
        <v>0</v>
      </c>
      <c r="L99" s="275" t="str">
        <f t="shared" si="85"/>
        <v>N. D.</v>
      </c>
      <c r="M99" s="276">
        <f t="shared" si="62"/>
        <v>0</v>
      </c>
      <c r="N99" s="275" t="str">
        <f t="shared" si="63"/>
        <v>N. D.</v>
      </c>
      <c r="O99" s="311"/>
      <c r="P99" s="274">
        <f t="shared" si="86"/>
        <v>0</v>
      </c>
      <c r="Q99" s="275" t="str">
        <f t="shared" si="87"/>
        <v>N. D.</v>
      </c>
      <c r="R99" s="273"/>
      <c r="S99" s="274">
        <f t="shared" si="88"/>
        <v>0</v>
      </c>
      <c r="T99" s="275" t="str">
        <f t="shared" si="89"/>
        <v>N. D.</v>
      </c>
      <c r="U99" s="276">
        <f t="shared" si="64"/>
        <v>0</v>
      </c>
      <c r="V99" s="275" t="str">
        <f t="shared" si="65"/>
        <v>N. D.</v>
      </c>
      <c r="W99" s="273"/>
      <c r="X99" s="274">
        <f t="shared" si="90"/>
        <v>0</v>
      </c>
      <c r="Y99" s="275" t="str">
        <f t="shared" si="91"/>
        <v>N. D.</v>
      </c>
      <c r="Z99" s="276">
        <f t="shared" si="66"/>
        <v>0</v>
      </c>
      <c r="AA99" s="275" t="str">
        <f t="shared" si="67"/>
        <v>N. D.</v>
      </c>
    </row>
    <row r="100" spans="1:27" hidden="1">
      <c r="A100" s="280" t="s">
        <v>36</v>
      </c>
      <c r="B100" s="273"/>
      <c r="C100" s="274">
        <f t="shared" si="80"/>
        <v>0</v>
      </c>
      <c r="D100" s="275" t="str">
        <f t="shared" si="81"/>
        <v>N. D.</v>
      </c>
      <c r="E100" s="273"/>
      <c r="F100" s="274">
        <f t="shared" si="82"/>
        <v>0</v>
      </c>
      <c r="G100" s="275" t="str">
        <f t="shared" si="83"/>
        <v>N. D.</v>
      </c>
      <c r="H100" s="276">
        <f t="shared" si="60"/>
        <v>0</v>
      </c>
      <c r="I100" s="275" t="str">
        <f t="shared" si="61"/>
        <v>N. D.</v>
      </c>
      <c r="J100" s="273"/>
      <c r="K100" s="274">
        <f t="shared" si="84"/>
        <v>0</v>
      </c>
      <c r="L100" s="275" t="str">
        <f t="shared" si="85"/>
        <v>N. D.</v>
      </c>
      <c r="M100" s="276">
        <f t="shared" si="62"/>
        <v>0</v>
      </c>
      <c r="N100" s="275" t="str">
        <f t="shared" si="63"/>
        <v>N. D.</v>
      </c>
      <c r="O100" s="311"/>
      <c r="P100" s="274">
        <f t="shared" si="86"/>
        <v>0</v>
      </c>
      <c r="Q100" s="275" t="str">
        <f t="shared" si="87"/>
        <v>N. D.</v>
      </c>
      <c r="R100" s="273"/>
      <c r="S100" s="274">
        <f t="shared" si="88"/>
        <v>0</v>
      </c>
      <c r="T100" s="275" t="str">
        <f t="shared" si="89"/>
        <v>N. D.</v>
      </c>
      <c r="U100" s="276">
        <f t="shared" si="64"/>
        <v>0</v>
      </c>
      <c r="V100" s="275" t="str">
        <f t="shared" si="65"/>
        <v>N. D.</v>
      </c>
      <c r="W100" s="273"/>
      <c r="X100" s="274">
        <f t="shared" si="90"/>
        <v>0</v>
      </c>
      <c r="Y100" s="275" t="str">
        <f t="shared" si="91"/>
        <v>N. D.</v>
      </c>
      <c r="Z100" s="276">
        <f t="shared" si="66"/>
        <v>0</v>
      </c>
      <c r="AA100" s="275" t="str">
        <f t="shared" si="67"/>
        <v>N. D.</v>
      </c>
    </row>
    <row r="101" spans="1:27" hidden="1">
      <c r="A101" s="280" t="s">
        <v>37</v>
      </c>
      <c r="B101" s="273"/>
      <c r="C101" s="274">
        <f t="shared" si="80"/>
        <v>0</v>
      </c>
      <c r="D101" s="275" t="str">
        <f t="shared" si="81"/>
        <v>N. D.</v>
      </c>
      <c r="E101" s="273"/>
      <c r="F101" s="274">
        <f t="shared" si="82"/>
        <v>0</v>
      </c>
      <c r="G101" s="275" t="str">
        <f t="shared" si="83"/>
        <v>N. D.</v>
      </c>
      <c r="H101" s="276">
        <f t="shared" si="60"/>
        <v>0</v>
      </c>
      <c r="I101" s="275" t="str">
        <f t="shared" si="61"/>
        <v>N. D.</v>
      </c>
      <c r="J101" s="273"/>
      <c r="K101" s="274">
        <f t="shared" si="84"/>
        <v>0</v>
      </c>
      <c r="L101" s="275" t="str">
        <f t="shared" si="85"/>
        <v>N. D.</v>
      </c>
      <c r="M101" s="276">
        <f t="shared" si="62"/>
        <v>0</v>
      </c>
      <c r="N101" s="275" t="str">
        <f t="shared" si="63"/>
        <v>N. D.</v>
      </c>
      <c r="O101" s="311"/>
      <c r="P101" s="274">
        <f t="shared" si="86"/>
        <v>0</v>
      </c>
      <c r="Q101" s="275" t="str">
        <f t="shared" si="87"/>
        <v>N. D.</v>
      </c>
      <c r="R101" s="273"/>
      <c r="S101" s="274">
        <f t="shared" si="88"/>
        <v>0</v>
      </c>
      <c r="T101" s="275" t="str">
        <f t="shared" si="89"/>
        <v>N. D.</v>
      </c>
      <c r="U101" s="276">
        <f t="shared" si="64"/>
        <v>0</v>
      </c>
      <c r="V101" s="275" t="str">
        <f t="shared" si="65"/>
        <v>N. D.</v>
      </c>
      <c r="W101" s="273"/>
      <c r="X101" s="274">
        <f t="shared" si="90"/>
        <v>0</v>
      </c>
      <c r="Y101" s="275" t="str">
        <f t="shared" si="91"/>
        <v>N. D.</v>
      </c>
      <c r="Z101" s="276">
        <f t="shared" si="66"/>
        <v>0</v>
      </c>
      <c r="AA101" s="275" t="str">
        <f t="shared" si="67"/>
        <v>N. D.</v>
      </c>
    </row>
    <row r="102" spans="1:27" hidden="1">
      <c r="A102" s="280" t="s">
        <v>38</v>
      </c>
      <c r="B102" s="273"/>
      <c r="C102" s="274">
        <f t="shared" si="80"/>
        <v>0</v>
      </c>
      <c r="D102" s="275" t="str">
        <f t="shared" si="81"/>
        <v>N. D.</v>
      </c>
      <c r="E102" s="273"/>
      <c r="F102" s="274">
        <f t="shared" si="82"/>
        <v>0</v>
      </c>
      <c r="G102" s="275" t="str">
        <f t="shared" si="83"/>
        <v>N. D.</v>
      </c>
      <c r="H102" s="276">
        <f t="shared" si="60"/>
        <v>0</v>
      </c>
      <c r="I102" s="275" t="str">
        <f t="shared" si="61"/>
        <v>N. D.</v>
      </c>
      <c r="J102" s="273"/>
      <c r="K102" s="274">
        <f t="shared" si="84"/>
        <v>0</v>
      </c>
      <c r="L102" s="275" t="str">
        <f t="shared" si="85"/>
        <v>N. D.</v>
      </c>
      <c r="M102" s="276">
        <f t="shared" si="62"/>
        <v>0</v>
      </c>
      <c r="N102" s="275" t="str">
        <f t="shared" si="63"/>
        <v>N. D.</v>
      </c>
      <c r="O102" s="311"/>
      <c r="P102" s="274">
        <f t="shared" si="86"/>
        <v>0</v>
      </c>
      <c r="Q102" s="275" t="str">
        <f t="shared" si="87"/>
        <v>N. D.</v>
      </c>
      <c r="R102" s="273"/>
      <c r="S102" s="274">
        <f t="shared" si="88"/>
        <v>0</v>
      </c>
      <c r="T102" s="275" t="str">
        <f t="shared" si="89"/>
        <v>N. D.</v>
      </c>
      <c r="U102" s="276">
        <f t="shared" si="64"/>
        <v>0</v>
      </c>
      <c r="V102" s="275" t="str">
        <f t="shared" si="65"/>
        <v>N. D.</v>
      </c>
      <c r="W102" s="273"/>
      <c r="X102" s="274">
        <f t="shared" si="90"/>
        <v>0</v>
      </c>
      <c r="Y102" s="275" t="str">
        <f t="shared" si="91"/>
        <v>N. D.</v>
      </c>
      <c r="Z102" s="276">
        <f t="shared" si="66"/>
        <v>0</v>
      </c>
      <c r="AA102" s="275" t="str">
        <f t="shared" si="67"/>
        <v>N. D.</v>
      </c>
    </row>
    <row r="103" spans="1:27" hidden="1">
      <c r="A103" s="280" t="s">
        <v>39</v>
      </c>
      <c r="B103" s="273"/>
      <c r="C103" s="274">
        <f t="shared" si="80"/>
        <v>0</v>
      </c>
      <c r="D103" s="275" t="str">
        <f t="shared" si="81"/>
        <v>N. D.</v>
      </c>
      <c r="E103" s="273"/>
      <c r="F103" s="274">
        <f t="shared" si="82"/>
        <v>0</v>
      </c>
      <c r="G103" s="275" t="str">
        <f t="shared" si="83"/>
        <v>N. D.</v>
      </c>
      <c r="H103" s="276">
        <f t="shared" si="60"/>
        <v>0</v>
      </c>
      <c r="I103" s="275" t="str">
        <f t="shared" si="61"/>
        <v>N. D.</v>
      </c>
      <c r="J103" s="273"/>
      <c r="K103" s="274">
        <f t="shared" si="84"/>
        <v>0</v>
      </c>
      <c r="L103" s="275" t="str">
        <f t="shared" si="85"/>
        <v>N. D.</v>
      </c>
      <c r="M103" s="276">
        <f t="shared" si="62"/>
        <v>0</v>
      </c>
      <c r="N103" s="275" t="str">
        <f t="shared" si="63"/>
        <v>N. D.</v>
      </c>
      <c r="O103" s="311"/>
      <c r="P103" s="274">
        <f t="shared" si="86"/>
        <v>0</v>
      </c>
      <c r="Q103" s="275" t="str">
        <f t="shared" si="87"/>
        <v>N. D.</v>
      </c>
      <c r="R103" s="273"/>
      <c r="S103" s="274">
        <f t="shared" si="88"/>
        <v>0</v>
      </c>
      <c r="T103" s="275" t="str">
        <f t="shared" si="89"/>
        <v>N. D.</v>
      </c>
      <c r="U103" s="276">
        <f t="shared" si="64"/>
        <v>0</v>
      </c>
      <c r="V103" s="275" t="str">
        <f t="shared" si="65"/>
        <v>N. D.</v>
      </c>
      <c r="W103" s="273"/>
      <c r="X103" s="274">
        <f t="shared" si="90"/>
        <v>0</v>
      </c>
      <c r="Y103" s="275" t="str">
        <f t="shared" si="91"/>
        <v>N. D.</v>
      </c>
      <c r="Z103" s="276">
        <f t="shared" si="66"/>
        <v>0</v>
      </c>
      <c r="AA103" s="275" t="str">
        <f t="shared" si="67"/>
        <v>N. D.</v>
      </c>
    </row>
    <row r="104" spans="1:27" hidden="1">
      <c r="A104" s="280" t="s">
        <v>40</v>
      </c>
      <c r="B104" s="273"/>
      <c r="C104" s="274">
        <f t="shared" si="80"/>
        <v>0</v>
      </c>
      <c r="D104" s="275" t="str">
        <f t="shared" si="81"/>
        <v>N. D.</v>
      </c>
      <c r="E104" s="273"/>
      <c r="F104" s="274">
        <f t="shared" si="82"/>
        <v>0</v>
      </c>
      <c r="G104" s="275" t="str">
        <f t="shared" si="83"/>
        <v>N. D.</v>
      </c>
      <c r="H104" s="276">
        <f t="shared" si="60"/>
        <v>0</v>
      </c>
      <c r="I104" s="275" t="str">
        <f t="shared" si="61"/>
        <v>N. D.</v>
      </c>
      <c r="J104" s="273"/>
      <c r="K104" s="274">
        <f t="shared" si="84"/>
        <v>0</v>
      </c>
      <c r="L104" s="275" t="str">
        <f t="shared" si="85"/>
        <v>N. D.</v>
      </c>
      <c r="M104" s="276">
        <f t="shared" si="62"/>
        <v>0</v>
      </c>
      <c r="N104" s="275" t="str">
        <f t="shared" si="63"/>
        <v>N. D.</v>
      </c>
      <c r="O104" s="311"/>
      <c r="P104" s="274">
        <f t="shared" si="86"/>
        <v>0</v>
      </c>
      <c r="Q104" s="275" t="str">
        <f t="shared" si="87"/>
        <v>N. D.</v>
      </c>
      <c r="R104" s="273"/>
      <c r="S104" s="274">
        <f t="shared" si="88"/>
        <v>0</v>
      </c>
      <c r="T104" s="275" t="str">
        <f t="shared" si="89"/>
        <v>N. D.</v>
      </c>
      <c r="U104" s="276">
        <f t="shared" si="64"/>
        <v>0</v>
      </c>
      <c r="V104" s="275" t="str">
        <f t="shared" si="65"/>
        <v>N. D.</v>
      </c>
      <c r="W104" s="273"/>
      <c r="X104" s="274">
        <f t="shared" si="90"/>
        <v>0</v>
      </c>
      <c r="Y104" s="275" t="str">
        <f t="shared" si="91"/>
        <v>N. D.</v>
      </c>
      <c r="Z104" s="276">
        <f t="shared" si="66"/>
        <v>0</v>
      </c>
      <c r="AA104" s="275" t="str">
        <f t="shared" si="67"/>
        <v>N. D.</v>
      </c>
    </row>
    <row r="105" spans="1:27" ht="6" customHeight="1">
      <c r="A105" s="267"/>
      <c r="B105" s="265"/>
      <c r="C105" s="267"/>
      <c r="D105" s="270"/>
      <c r="E105" s="265"/>
      <c r="F105" s="267"/>
      <c r="G105" s="270"/>
      <c r="H105" s="265"/>
      <c r="I105" s="270"/>
      <c r="J105" s="265"/>
      <c r="K105" s="267"/>
      <c r="L105" s="270"/>
      <c r="M105" s="265"/>
      <c r="N105" s="270"/>
      <c r="O105" s="265"/>
      <c r="P105" s="267"/>
      <c r="Q105" s="270"/>
      <c r="R105" s="265"/>
      <c r="S105" s="267"/>
      <c r="T105" s="270"/>
      <c r="U105" s="265"/>
      <c r="V105" s="270"/>
      <c r="W105" s="265"/>
      <c r="X105" s="267"/>
      <c r="Y105" s="270"/>
      <c r="Z105" s="265"/>
      <c r="AA105" s="270"/>
    </row>
    <row r="106" spans="1:27">
      <c r="A106" s="284" t="s">
        <v>47</v>
      </c>
      <c r="B106" s="285"/>
      <c r="C106" s="286">
        <f>+C85+C95</f>
        <v>16254511.650000002</v>
      </c>
      <c r="D106" s="287">
        <f>+IF(ISERROR(C106/C106),"N. D.",C106/C106)</f>
        <v>1</v>
      </c>
      <c r="E106" s="285"/>
      <c r="F106" s="286">
        <f>+F85+F95</f>
        <v>17030565.286759995</v>
      </c>
      <c r="G106" s="287">
        <f>+IF(ISERROR(F106/F106),"N. D.",F106/F106)</f>
        <v>1</v>
      </c>
      <c r="H106" s="285">
        <f>+$C106-F106</f>
        <v>-776053.63675999269</v>
      </c>
      <c r="I106" s="287">
        <f>+IF(ISERROR(H106/F106),"N. D.",H106/F106)</f>
        <v>-4.5568284064141838E-2</v>
      </c>
      <c r="J106" s="285"/>
      <c r="K106" s="286">
        <f>+K85+K95</f>
        <v>15460162.410000002</v>
      </c>
      <c r="L106" s="287">
        <f>+IF(ISERROR(K106/K106),"N. D.",K106/K106)</f>
        <v>1</v>
      </c>
      <c r="M106" s="285">
        <f>+$C106-K106</f>
        <v>794349.24000000022</v>
      </c>
      <c r="N106" s="287">
        <f>+IF(ISERROR(M106/K106),"N. D.",M106/K106)</f>
        <v>5.138039426327088E-2</v>
      </c>
      <c r="O106" s="312"/>
      <c r="P106" s="286">
        <f>+P85+P95</f>
        <v>94714337.530000016</v>
      </c>
      <c r="Q106" s="287">
        <f>+IF(ISERROR(P106/P106),"N. D.",P106/P106)</f>
        <v>1</v>
      </c>
      <c r="R106" s="285"/>
      <c r="S106" s="286">
        <f>+S85+S95</f>
        <v>96097240.027981177</v>
      </c>
      <c r="T106" s="287">
        <f>+IF(ISERROR(S106/S106),"N. D.",S106/S106)</f>
        <v>1</v>
      </c>
      <c r="U106" s="285">
        <f>+$P106-S106</f>
        <v>-1382902.4979811609</v>
      </c>
      <c r="V106" s="287">
        <f>+IF(ISERROR(U106/S106),"N. D.",U106/S106)</f>
        <v>-1.4390657812633259E-2</v>
      </c>
      <c r="W106" s="285"/>
      <c r="X106" s="286">
        <f>+X85+X95</f>
        <v>88693051.909999996</v>
      </c>
      <c r="Y106" s="287">
        <f>+IF(ISERROR(X106/X106),"N. D.",X106/X106)</f>
        <v>1</v>
      </c>
      <c r="Z106" s="285">
        <f>+$P106-X106</f>
        <v>6021285.6200000197</v>
      </c>
      <c r="AA106" s="287">
        <f>+IF(ISERROR(Z106/X106),"N. D.",Z106/X106)</f>
        <v>6.7889034037412907E-2</v>
      </c>
    </row>
    <row r="107" spans="1:27" ht="6" customHeight="1">
      <c r="A107" s="267"/>
      <c r="B107" s="265"/>
      <c r="C107" s="267"/>
      <c r="D107" s="288"/>
      <c r="E107" s="265"/>
      <c r="F107" s="267"/>
      <c r="G107" s="288"/>
      <c r="H107" s="265"/>
      <c r="I107" s="288"/>
      <c r="J107" s="265"/>
      <c r="K107" s="267"/>
      <c r="L107" s="288"/>
      <c r="M107" s="265"/>
      <c r="N107" s="288"/>
      <c r="O107" s="265"/>
      <c r="P107" s="267"/>
      <c r="Q107" s="288"/>
      <c r="R107" s="265"/>
      <c r="S107" s="267"/>
      <c r="T107" s="288"/>
      <c r="U107" s="265"/>
      <c r="V107" s="288"/>
      <c r="W107" s="265"/>
      <c r="X107" s="267"/>
      <c r="Y107" s="288"/>
      <c r="Z107" s="265"/>
      <c r="AA107" s="288"/>
    </row>
    <row r="108" spans="1:27" hidden="1">
      <c r="A108" s="266" t="s">
        <v>48</v>
      </c>
      <c r="B108" s="265"/>
      <c r="C108" s="267"/>
      <c r="D108" s="288"/>
      <c r="E108" s="265"/>
      <c r="F108" s="267"/>
      <c r="G108" s="288"/>
      <c r="H108" s="265"/>
      <c r="I108" s="288"/>
      <c r="J108" s="265"/>
      <c r="K108" s="267"/>
      <c r="L108" s="288"/>
      <c r="M108" s="265"/>
      <c r="N108" s="288"/>
      <c r="O108" s="265"/>
      <c r="P108" s="267"/>
      <c r="Q108" s="288"/>
      <c r="R108" s="265"/>
      <c r="S108" s="267"/>
      <c r="T108" s="288"/>
      <c r="U108" s="265"/>
      <c r="V108" s="288"/>
      <c r="W108" s="265"/>
      <c r="X108" s="267"/>
      <c r="Y108" s="288"/>
      <c r="Z108" s="265"/>
      <c r="AA108" s="288"/>
    </row>
    <row r="109" spans="1:27" ht="6" hidden="1" customHeight="1">
      <c r="A109" s="267"/>
      <c r="B109" s="265"/>
      <c r="C109" s="267"/>
      <c r="D109" s="288"/>
      <c r="E109" s="265"/>
      <c r="F109" s="267"/>
      <c r="G109" s="288"/>
      <c r="H109" s="265"/>
      <c r="I109" s="288"/>
      <c r="J109" s="265"/>
      <c r="K109" s="267"/>
      <c r="L109" s="288"/>
      <c r="M109" s="265"/>
      <c r="N109" s="288"/>
      <c r="O109" s="265"/>
      <c r="P109" s="267"/>
      <c r="Q109" s="288"/>
      <c r="R109" s="265"/>
      <c r="S109" s="267"/>
      <c r="T109" s="288"/>
      <c r="U109" s="265"/>
      <c r="V109" s="288"/>
      <c r="W109" s="265"/>
      <c r="X109" s="267"/>
      <c r="Y109" s="288"/>
      <c r="Z109" s="265"/>
      <c r="AA109" s="288"/>
    </row>
    <row r="110" spans="1:27" hidden="1">
      <c r="A110" s="268" t="s">
        <v>21</v>
      </c>
      <c r="B110" s="265"/>
      <c r="C110" s="269">
        <f>+SUM(C111:C119)</f>
        <v>0</v>
      </c>
      <c r="D110" s="270" t="str">
        <f>+IF(ISERROR(C110/#REF!),"N. D.",C110/#REF!)</f>
        <v>N. D.</v>
      </c>
      <c r="E110" s="265"/>
      <c r="F110" s="269">
        <f>+SUM(F111:F119)</f>
        <v>0</v>
      </c>
      <c r="G110" s="270" t="str">
        <f>+IF(ISERROR(F110/#REF!),"N. D.",F110/#REF!)</f>
        <v>N. D.</v>
      </c>
      <c r="H110" s="271">
        <f t="shared" ref="H110:H129" si="92">+$C110-F110</f>
        <v>0</v>
      </c>
      <c r="I110" s="270" t="str">
        <f t="shared" ref="I110:I129" si="93">+IF(ISERROR(H110/F110),"N. D.",H110/F110)</f>
        <v>N. D.</v>
      </c>
      <c r="J110" s="265"/>
      <c r="K110" s="269">
        <f>+SUM(K111:K119)</f>
        <v>0</v>
      </c>
      <c r="L110" s="270" t="str">
        <f>+IF(ISERROR(K110/#REF!),"N. D.",K110/#REF!)</f>
        <v>N. D.</v>
      </c>
      <c r="M110" s="271">
        <f t="shared" ref="M110:M129" si="94">+$C110-K110</f>
        <v>0</v>
      </c>
      <c r="N110" s="270" t="str">
        <f t="shared" ref="N110:N129" si="95">+IF(ISERROR(M110/K110),"N. D.",M110/K110)</f>
        <v>N. D.</v>
      </c>
      <c r="O110" s="265"/>
      <c r="P110" s="269">
        <f>+SUM(P111:P119)</f>
        <v>0</v>
      </c>
      <c r="Q110" s="270" t="str">
        <f>+IF(ISERROR(P110/#REF!),"N. D.",P110/#REF!)</f>
        <v>N. D.</v>
      </c>
      <c r="R110" s="265"/>
      <c r="S110" s="269">
        <f>+SUM(S111:S119)</f>
        <v>0</v>
      </c>
      <c r="T110" s="270" t="str">
        <f>+IF(ISERROR(S110/#REF!),"N. D.",S110/#REF!)</f>
        <v>N. D.</v>
      </c>
      <c r="U110" s="271">
        <f t="shared" ref="U110:U129" si="96">+$P110-S110</f>
        <v>0</v>
      </c>
      <c r="V110" s="270" t="str">
        <f t="shared" ref="V110:V129" si="97">+IF(ISERROR(U110/S110),"N. D.",U110/S110)</f>
        <v>N. D.</v>
      </c>
      <c r="W110" s="265"/>
      <c r="X110" s="269">
        <f>+SUM(X111:X119)</f>
        <v>0</v>
      </c>
      <c r="Y110" s="270" t="str">
        <f>+IF(ISERROR(X110/#REF!),"N. D.",X110/#REF!)</f>
        <v>N. D.</v>
      </c>
      <c r="Z110" s="271">
        <f t="shared" ref="Z110:Z129" si="98">+$P110-X110</f>
        <v>0</v>
      </c>
      <c r="AA110" s="270" t="str">
        <f t="shared" ref="AA110:AA129" si="99">+IF(ISERROR(Z110/X110),"N. D.",Z110/X110)</f>
        <v>N. D.</v>
      </c>
    </row>
    <row r="111" spans="1:27" hidden="1">
      <c r="A111" s="272" t="s">
        <v>22</v>
      </c>
      <c r="B111" s="273"/>
      <c r="C111" s="274">
        <f>+'2026R'!C111</f>
        <v>0</v>
      </c>
      <c r="D111" s="275" t="str">
        <f>+IF(ISERROR(C111/#REF!),"N. D.",C111/#REF!)</f>
        <v>N. D.</v>
      </c>
      <c r="E111" s="273"/>
      <c r="F111" s="274">
        <f>+'2026P'!$C111</f>
        <v>0</v>
      </c>
      <c r="G111" s="275" t="str">
        <f>+IF(ISERROR(F111/#REF!),"N. D.",F111/#REF!)</f>
        <v>N. D.</v>
      </c>
      <c r="H111" s="276">
        <f t="shared" si="92"/>
        <v>0</v>
      </c>
      <c r="I111" s="275" t="str">
        <f t="shared" si="93"/>
        <v>N. D.</v>
      </c>
      <c r="J111" s="273"/>
      <c r="K111" s="274">
        <f>+'2025R'!$C111</f>
        <v>0</v>
      </c>
      <c r="L111" s="275" t="str">
        <f>+IF(ISERROR(K111/#REF!),"N. D.",K111/#REF!)</f>
        <v>N. D.</v>
      </c>
      <c r="M111" s="276">
        <f t="shared" si="94"/>
        <v>0</v>
      </c>
      <c r="N111" s="275" t="str">
        <f t="shared" si="95"/>
        <v>N. D.</v>
      </c>
      <c r="O111" s="311"/>
      <c r="P111" s="274">
        <f>+'2026R'!$S111</f>
        <v>0</v>
      </c>
      <c r="Q111" s="275" t="str">
        <f>+IF(ISERROR(P111/#REF!),"N. D.",P111/#REF!)</f>
        <v>N. D.</v>
      </c>
      <c r="R111" s="273"/>
      <c r="S111" s="274">
        <f>+'2026P'!$S111</f>
        <v>0</v>
      </c>
      <c r="T111" s="275" t="str">
        <f>+IF(ISERROR(S111/#REF!),"N. D.",S111/#REF!)</f>
        <v>N. D.</v>
      </c>
      <c r="U111" s="276">
        <f t="shared" si="96"/>
        <v>0</v>
      </c>
      <c r="V111" s="275" t="str">
        <f t="shared" si="97"/>
        <v>N. D.</v>
      </c>
      <c r="W111" s="273"/>
      <c r="X111" s="274">
        <f>+'2025R'!$S111</f>
        <v>0</v>
      </c>
      <c r="Y111" s="275" t="str">
        <f>+IF(ISERROR(X111/#REF!),"N. D.",X111/#REF!)</f>
        <v>N. D.</v>
      </c>
      <c r="Z111" s="276">
        <f t="shared" si="98"/>
        <v>0</v>
      </c>
      <c r="AA111" s="275" t="str">
        <f t="shared" si="99"/>
        <v>N. D.</v>
      </c>
    </row>
    <row r="112" spans="1:27" hidden="1">
      <c r="A112" s="272" t="s">
        <v>23</v>
      </c>
      <c r="B112" s="273"/>
      <c r="C112" s="274">
        <f>+'2026R'!C112</f>
        <v>0</v>
      </c>
      <c r="D112" s="275" t="str">
        <f>+IF(ISERROR(C112/#REF!),"N. D.",C112/#REF!)</f>
        <v>N. D.</v>
      </c>
      <c r="E112" s="273"/>
      <c r="F112" s="274">
        <f>+'2026P'!$C112</f>
        <v>0</v>
      </c>
      <c r="G112" s="275" t="str">
        <f>+IF(ISERROR(F112/#REF!),"N. D.",F112/#REF!)</f>
        <v>N. D.</v>
      </c>
      <c r="H112" s="276">
        <f t="shared" si="92"/>
        <v>0</v>
      </c>
      <c r="I112" s="275" t="str">
        <f t="shared" si="93"/>
        <v>N. D.</v>
      </c>
      <c r="J112" s="273"/>
      <c r="K112" s="274">
        <f>+'2025R'!$C112</f>
        <v>0</v>
      </c>
      <c r="L112" s="275" t="str">
        <f>+IF(ISERROR(K112/#REF!),"N. D.",K112/#REF!)</f>
        <v>N. D.</v>
      </c>
      <c r="M112" s="276">
        <f t="shared" si="94"/>
        <v>0</v>
      </c>
      <c r="N112" s="275" t="str">
        <f t="shared" si="95"/>
        <v>N. D.</v>
      </c>
      <c r="O112" s="311"/>
      <c r="P112" s="274">
        <f>+'2026R'!$S112</f>
        <v>0</v>
      </c>
      <c r="Q112" s="275" t="str">
        <f>+IF(ISERROR(P112/#REF!),"N. D.",P112/#REF!)</f>
        <v>N. D.</v>
      </c>
      <c r="R112" s="273"/>
      <c r="S112" s="274">
        <f>+'2026P'!$S112</f>
        <v>0</v>
      </c>
      <c r="T112" s="275" t="str">
        <f>+IF(ISERROR(S112/#REF!),"N. D.",S112/#REF!)</f>
        <v>N. D.</v>
      </c>
      <c r="U112" s="276">
        <f t="shared" si="96"/>
        <v>0</v>
      </c>
      <c r="V112" s="275" t="str">
        <f t="shared" si="97"/>
        <v>N. D.</v>
      </c>
      <c r="W112" s="273"/>
      <c r="X112" s="274">
        <f>+'2025R'!$S112</f>
        <v>0</v>
      </c>
      <c r="Y112" s="275" t="str">
        <f>+IF(ISERROR(X112/#REF!),"N. D.",X112/#REF!)</f>
        <v>N. D.</v>
      </c>
      <c r="Z112" s="276">
        <f t="shared" si="98"/>
        <v>0</v>
      </c>
      <c r="AA112" s="275" t="str">
        <f t="shared" si="99"/>
        <v>N. D.</v>
      </c>
    </row>
    <row r="113" spans="1:27" hidden="1">
      <c r="A113" s="272" t="s">
        <v>24</v>
      </c>
      <c r="B113" s="273"/>
      <c r="C113" s="274">
        <f>+'2026R'!C113</f>
        <v>0</v>
      </c>
      <c r="D113" s="275" t="str">
        <f>+IF(ISERROR(C113/#REF!),"N. D.",C113/#REF!)</f>
        <v>N. D.</v>
      </c>
      <c r="E113" s="273"/>
      <c r="F113" s="274">
        <f>+'2026P'!$C113</f>
        <v>0</v>
      </c>
      <c r="G113" s="275" t="str">
        <f>+IF(ISERROR(F113/#REF!),"N. D.",F113/#REF!)</f>
        <v>N. D.</v>
      </c>
      <c r="H113" s="276">
        <f t="shared" si="92"/>
        <v>0</v>
      </c>
      <c r="I113" s="275" t="str">
        <f t="shared" si="93"/>
        <v>N. D.</v>
      </c>
      <c r="J113" s="273"/>
      <c r="K113" s="274">
        <f>+'2025R'!$C113</f>
        <v>0</v>
      </c>
      <c r="L113" s="275" t="str">
        <f>+IF(ISERROR(K113/#REF!),"N. D.",K113/#REF!)</f>
        <v>N. D.</v>
      </c>
      <c r="M113" s="276">
        <f t="shared" si="94"/>
        <v>0</v>
      </c>
      <c r="N113" s="275" t="str">
        <f t="shared" si="95"/>
        <v>N. D.</v>
      </c>
      <c r="O113" s="311"/>
      <c r="P113" s="274">
        <f>+'2026R'!$S113</f>
        <v>0</v>
      </c>
      <c r="Q113" s="275" t="str">
        <f>+IF(ISERROR(P113/#REF!),"N. D.",P113/#REF!)</f>
        <v>N. D.</v>
      </c>
      <c r="R113" s="273"/>
      <c r="S113" s="274">
        <f>+'2026P'!$S113</f>
        <v>0</v>
      </c>
      <c r="T113" s="275" t="str">
        <f>+IF(ISERROR(S113/#REF!),"N. D.",S113/#REF!)</f>
        <v>N. D.</v>
      </c>
      <c r="U113" s="276">
        <f t="shared" si="96"/>
        <v>0</v>
      </c>
      <c r="V113" s="275" t="str">
        <f t="shared" si="97"/>
        <v>N. D.</v>
      </c>
      <c r="W113" s="273"/>
      <c r="X113" s="274">
        <f>+'2025R'!$S113</f>
        <v>0</v>
      </c>
      <c r="Y113" s="275" t="str">
        <f>+IF(ISERROR(X113/#REF!),"N. D.",X113/#REF!)</f>
        <v>N. D.</v>
      </c>
      <c r="Z113" s="276">
        <f t="shared" si="98"/>
        <v>0</v>
      </c>
      <c r="AA113" s="275" t="str">
        <f t="shared" si="99"/>
        <v>N. D.</v>
      </c>
    </row>
    <row r="114" spans="1:27" hidden="1">
      <c r="A114" s="272" t="s">
        <v>25</v>
      </c>
      <c r="B114" s="273"/>
      <c r="C114" s="274">
        <f>+'2026R'!C114</f>
        <v>0</v>
      </c>
      <c r="D114" s="275" t="str">
        <f>+IF(ISERROR(C114/#REF!),"N. D.",C114/#REF!)</f>
        <v>N. D.</v>
      </c>
      <c r="E114" s="273"/>
      <c r="F114" s="274">
        <f>+'2026P'!$C114</f>
        <v>0</v>
      </c>
      <c r="G114" s="275" t="str">
        <f>+IF(ISERROR(F114/#REF!),"N. D.",F114/#REF!)</f>
        <v>N. D.</v>
      </c>
      <c r="H114" s="276">
        <f t="shared" si="92"/>
        <v>0</v>
      </c>
      <c r="I114" s="275" t="str">
        <f t="shared" si="93"/>
        <v>N. D.</v>
      </c>
      <c r="J114" s="273"/>
      <c r="K114" s="274">
        <f>+'2025R'!$C114</f>
        <v>0</v>
      </c>
      <c r="L114" s="275" t="str">
        <f>+IF(ISERROR(K114/#REF!),"N. D.",K114/#REF!)</f>
        <v>N. D.</v>
      </c>
      <c r="M114" s="276">
        <f t="shared" si="94"/>
        <v>0</v>
      </c>
      <c r="N114" s="275" t="str">
        <f t="shared" si="95"/>
        <v>N. D.</v>
      </c>
      <c r="O114" s="311"/>
      <c r="P114" s="274">
        <f>+'2026R'!$S114</f>
        <v>0</v>
      </c>
      <c r="Q114" s="275" t="str">
        <f>+IF(ISERROR(P114/#REF!),"N. D.",P114/#REF!)</f>
        <v>N. D.</v>
      </c>
      <c r="R114" s="273"/>
      <c r="S114" s="274">
        <f>+'2026P'!$S114</f>
        <v>0</v>
      </c>
      <c r="T114" s="275" t="str">
        <f>+IF(ISERROR(S114/#REF!),"N. D.",S114/#REF!)</f>
        <v>N. D.</v>
      </c>
      <c r="U114" s="276">
        <f t="shared" si="96"/>
        <v>0</v>
      </c>
      <c r="V114" s="275" t="str">
        <f t="shared" si="97"/>
        <v>N. D.</v>
      </c>
      <c r="W114" s="273"/>
      <c r="X114" s="274">
        <f>+'2025R'!$S114</f>
        <v>0</v>
      </c>
      <c r="Y114" s="275" t="str">
        <f>+IF(ISERROR(X114/#REF!),"N. D.",X114/#REF!)</f>
        <v>N. D.</v>
      </c>
      <c r="Z114" s="276">
        <f t="shared" si="98"/>
        <v>0</v>
      </c>
      <c r="AA114" s="275" t="str">
        <f t="shared" si="99"/>
        <v>N. D.</v>
      </c>
    </row>
    <row r="115" spans="1:27" hidden="1">
      <c r="A115" s="272" t="s">
        <v>26</v>
      </c>
      <c r="B115" s="273"/>
      <c r="C115" s="274">
        <f>+'2026R'!C115</f>
        <v>0</v>
      </c>
      <c r="D115" s="275" t="str">
        <f>+IF(ISERROR(C115/#REF!),"N. D.",C115/#REF!)</f>
        <v>N. D.</v>
      </c>
      <c r="E115" s="273"/>
      <c r="F115" s="274">
        <f>+'2026P'!$C115</f>
        <v>0</v>
      </c>
      <c r="G115" s="275" t="str">
        <f>+IF(ISERROR(F115/#REF!),"N. D.",F115/#REF!)</f>
        <v>N. D.</v>
      </c>
      <c r="H115" s="276">
        <f t="shared" si="92"/>
        <v>0</v>
      </c>
      <c r="I115" s="275" t="str">
        <f t="shared" si="93"/>
        <v>N. D.</v>
      </c>
      <c r="J115" s="273"/>
      <c r="K115" s="274">
        <f>+'2025R'!$C115</f>
        <v>0</v>
      </c>
      <c r="L115" s="275" t="str">
        <f>+IF(ISERROR(K115/#REF!),"N. D.",K115/#REF!)</f>
        <v>N. D.</v>
      </c>
      <c r="M115" s="276">
        <f t="shared" si="94"/>
        <v>0</v>
      </c>
      <c r="N115" s="275" t="str">
        <f t="shared" si="95"/>
        <v>N. D.</v>
      </c>
      <c r="O115" s="311"/>
      <c r="P115" s="274">
        <f>+'2026R'!$S115</f>
        <v>0</v>
      </c>
      <c r="Q115" s="275" t="str">
        <f>+IF(ISERROR(P115/#REF!),"N. D.",P115/#REF!)</f>
        <v>N. D.</v>
      </c>
      <c r="R115" s="273"/>
      <c r="S115" s="274">
        <f>+'2026P'!$S115</f>
        <v>0</v>
      </c>
      <c r="T115" s="275" t="str">
        <f>+IF(ISERROR(S115/#REF!),"N. D.",S115/#REF!)</f>
        <v>N. D.</v>
      </c>
      <c r="U115" s="276">
        <f t="shared" si="96"/>
        <v>0</v>
      </c>
      <c r="V115" s="275" t="str">
        <f t="shared" si="97"/>
        <v>N. D.</v>
      </c>
      <c r="W115" s="273"/>
      <c r="X115" s="274">
        <f>+'2025R'!$S115</f>
        <v>0</v>
      </c>
      <c r="Y115" s="275" t="str">
        <f>+IF(ISERROR(X115/#REF!),"N. D.",X115/#REF!)</f>
        <v>N. D.</v>
      </c>
      <c r="Z115" s="276">
        <f t="shared" si="98"/>
        <v>0</v>
      </c>
      <c r="AA115" s="275" t="str">
        <f t="shared" si="99"/>
        <v>N. D.</v>
      </c>
    </row>
    <row r="116" spans="1:27" hidden="1">
      <c r="A116" s="272" t="s">
        <v>27</v>
      </c>
      <c r="B116" s="273"/>
      <c r="C116" s="274">
        <f>+'2026R'!C116</f>
        <v>0</v>
      </c>
      <c r="D116" s="275" t="str">
        <f>+IF(ISERROR(C116/#REF!),"N. D.",C116/#REF!)</f>
        <v>N. D.</v>
      </c>
      <c r="E116" s="273"/>
      <c r="F116" s="274">
        <f>+'2026P'!$C116</f>
        <v>0</v>
      </c>
      <c r="G116" s="275" t="str">
        <f>+IF(ISERROR(F116/#REF!),"N. D.",F116/#REF!)</f>
        <v>N. D.</v>
      </c>
      <c r="H116" s="276">
        <f t="shared" si="92"/>
        <v>0</v>
      </c>
      <c r="I116" s="275" t="str">
        <f t="shared" si="93"/>
        <v>N. D.</v>
      </c>
      <c r="J116" s="273"/>
      <c r="K116" s="274">
        <f>+'2025R'!$C116</f>
        <v>0</v>
      </c>
      <c r="L116" s="275" t="str">
        <f>+IF(ISERROR(K116/#REF!),"N. D.",K116/#REF!)</f>
        <v>N. D.</v>
      </c>
      <c r="M116" s="276">
        <f t="shared" si="94"/>
        <v>0</v>
      </c>
      <c r="N116" s="275" t="str">
        <f t="shared" si="95"/>
        <v>N. D.</v>
      </c>
      <c r="O116" s="311"/>
      <c r="P116" s="274">
        <f>+'2026R'!$S116</f>
        <v>0</v>
      </c>
      <c r="Q116" s="275" t="str">
        <f>+IF(ISERROR(P116/#REF!),"N. D.",P116/#REF!)</f>
        <v>N. D.</v>
      </c>
      <c r="R116" s="273"/>
      <c r="S116" s="274">
        <f>+'2026P'!$S116</f>
        <v>0</v>
      </c>
      <c r="T116" s="275" t="str">
        <f>+IF(ISERROR(S116/#REF!),"N. D.",S116/#REF!)</f>
        <v>N. D.</v>
      </c>
      <c r="U116" s="276">
        <f t="shared" si="96"/>
        <v>0</v>
      </c>
      <c r="V116" s="275" t="str">
        <f t="shared" si="97"/>
        <v>N. D.</v>
      </c>
      <c r="W116" s="273"/>
      <c r="X116" s="274">
        <f>+'2025R'!$S116</f>
        <v>0</v>
      </c>
      <c r="Y116" s="275" t="str">
        <f>+IF(ISERROR(X116/#REF!),"N. D.",X116/#REF!)</f>
        <v>N. D.</v>
      </c>
      <c r="Z116" s="276">
        <f t="shared" si="98"/>
        <v>0</v>
      </c>
      <c r="AA116" s="275" t="str">
        <f t="shared" si="99"/>
        <v>N. D.</v>
      </c>
    </row>
    <row r="117" spans="1:27" hidden="1">
      <c r="A117" s="272" t="s">
        <v>28</v>
      </c>
      <c r="B117" s="273"/>
      <c r="C117" s="274">
        <f>+'2026R'!C117</f>
        <v>0</v>
      </c>
      <c r="D117" s="275" t="str">
        <f>+IF(ISERROR(C117/#REF!),"N. D.",C117/#REF!)</f>
        <v>N. D.</v>
      </c>
      <c r="E117" s="273"/>
      <c r="F117" s="274">
        <f>+'2026P'!$C117</f>
        <v>0</v>
      </c>
      <c r="G117" s="275" t="str">
        <f>+IF(ISERROR(F117/#REF!),"N. D.",F117/#REF!)</f>
        <v>N. D.</v>
      </c>
      <c r="H117" s="276">
        <f t="shared" si="92"/>
        <v>0</v>
      </c>
      <c r="I117" s="275" t="str">
        <f t="shared" si="93"/>
        <v>N. D.</v>
      </c>
      <c r="J117" s="273"/>
      <c r="K117" s="274">
        <f>+'2025R'!$C117</f>
        <v>0</v>
      </c>
      <c r="L117" s="275" t="str">
        <f>+IF(ISERROR(K117/#REF!),"N. D.",K117/#REF!)</f>
        <v>N. D.</v>
      </c>
      <c r="M117" s="276">
        <f t="shared" si="94"/>
        <v>0</v>
      </c>
      <c r="N117" s="275" t="str">
        <f t="shared" si="95"/>
        <v>N. D.</v>
      </c>
      <c r="O117" s="311"/>
      <c r="P117" s="274">
        <f>+'2026R'!$S117</f>
        <v>0</v>
      </c>
      <c r="Q117" s="275" t="str">
        <f>+IF(ISERROR(P117/#REF!),"N. D.",P117/#REF!)</f>
        <v>N. D.</v>
      </c>
      <c r="R117" s="273"/>
      <c r="S117" s="274">
        <f>+'2026P'!$S117</f>
        <v>0</v>
      </c>
      <c r="T117" s="275" t="str">
        <f>+IF(ISERROR(S117/#REF!),"N. D.",S117/#REF!)</f>
        <v>N. D.</v>
      </c>
      <c r="U117" s="276">
        <f t="shared" si="96"/>
        <v>0</v>
      </c>
      <c r="V117" s="275" t="str">
        <f t="shared" si="97"/>
        <v>N. D.</v>
      </c>
      <c r="W117" s="273"/>
      <c r="X117" s="274">
        <f>+'2025R'!$S117</f>
        <v>0</v>
      </c>
      <c r="Y117" s="275" t="str">
        <f>+IF(ISERROR(X117/#REF!),"N. D.",X117/#REF!)</f>
        <v>N. D.</v>
      </c>
      <c r="Z117" s="276">
        <f t="shared" si="98"/>
        <v>0</v>
      </c>
      <c r="AA117" s="275" t="str">
        <f t="shared" si="99"/>
        <v>N. D.</v>
      </c>
    </row>
    <row r="118" spans="1:27" hidden="1">
      <c r="A118" s="272" t="s">
        <v>29</v>
      </c>
      <c r="B118" s="273"/>
      <c r="C118" s="274">
        <f>+'2026R'!C118</f>
        <v>0</v>
      </c>
      <c r="D118" s="275" t="str">
        <f>+IF(ISERROR(C118/#REF!),"N. D.",C118/#REF!)</f>
        <v>N. D.</v>
      </c>
      <c r="E118" s="273"/>
      <c r="F118" s="274">
        <f>+'2026P'!$C118</f>
        <v>0</v>
      </c>
      <c r="G118" s="275" t="str">
        <f>+IF(ISERROR(F118/#REF!),"N. D.",F118/#REF!)</f>
        <v>N. D.</v>
      </c>
      <c r="H118" s="276">
        <f t="shared" si="92"/>
        <v>0</v>
      </c>
      <c r="I118" s="275" t="str">
        <f t="shared" si="93"/>
        <v>N. D.</v>
      </c>
      <c r="J118" s="273"/>
      <c r="K118" s="274">
        <f>+'2025R'!$C118</f>
        <v>0</v>
      </c>
      <c r="L118" s="275" t="str">
        <f>+IF(ISERROR(K118/#REF!),"N. D.",K118/#REF!)</f>
        <v>N. D.</v>
      </c>
      <c r="M118" s="276">
        <f t="shared" si="94"/>
        <v>0</v>
      </c>
      <c r="N118" s="275" t="str">
        <f t="shared" si="95"/>
        <v>N. D.</v>
      </c>
      <c r="O118" s="311"/>
      <c r="P118" s="274">
        <f>+'2026R'!$S118</f>
        <v>0</v>
      </c>
      <c r="Q118" s="275" t="str">
        <f>+IF(ISERROR(P118/#REF!),"N. D.",P118/#REF!)</f>
        <v>N. D.</v>
      </c>
      <c r="R118" s="273"/>
      <c r="S118" s="274">
        <f>+'2026P'!$S118</f>
        <v>0</v>
      </c>
      <c r="T118" s="275" t="str">
        <f>+IF(ISERROR(S118/#REF!),"N. D.",S118/#REF!)</f>
        <v>N. D.</v>
      </c>
      <c r="U118" s="276">
        <f t="shared" si="96"/>
        <v>0</v>
      </c>
      <c r="V118" s="275" t="str">
        <f t="shared" si="97"/>
        <v>N. D.</v>
      </c>
      <c r="W118" s="273"/>
      <c r="X118" s="274">
        <f>+'2025R'!$S118</f>
        <v>0</v>
      </c>
      <c r="Y118" s="275" t="str">
        <f>+IF(ISERROR(X118/#REF!),"N. D.",X118/#REF!)</f>
        <v>N. D.</v>
      </c>
      <c r="Z118" s="276">
        <f t="shared" si="98"/>
        <v>0</v>
      </c>
      <c r="AA118" s="275" t="str">
        <f t="shared" si="99"/>
        <v>N. D.</v>
      </c>
    </row>
    <row r="119" spans="1:27" hidden="1">
      <c r="A119" s="277" t="s">
        <v>30</v>
      </c>
      <c r="B119" s="273"/>
      <c r="C119" s="274">
        <f>+'2026R'!C119</f>
        <v>0</v>
      </c>
      <c r="D119" s="275" t="str">
        <f>+IF(ISERROR(C119/C130),"N. D.",C119/C130)</f>
        <v>N. D.</v>
      </c>
      <c r="E119" s="273"/>
      <c r="F119" s="274">
        <f>+'2026P'!$C119</f>
        <v>0</v>
      </c>
      <c r="G119" s="275" t="str">
        <f>+IF(ISERROR(F119/F130),"N. D.",F119/F130)</f>
        <v>N. D.</v>
      </c>
      <c r="H119" s="276">
        <f t="shared" si="92"/>
        <v>0</v>
      </c>
      <c r="I119" s="275" t="str">
        <f t="shared" si="93"/>
        <v>N. D.</v>
      </c>
      <c r="J119" s="273"/>
      <c r="K119" s="274">
        <f>+'2025R'!$C119</f>
        <v>0</v>
      </c>
      <c r="L119" s="275" t="str">
        <f>+IF(ISERROR(K119/K130),"N. D.",K119/K130)</f>
        <v>N. D.</v>
      </c>
      <c r="M119" s="276">
        <f t="shared" si="94"/>
        <v>0</v>
      </c>
      <c r="N119" s="275" t="str">
        <f t="shared" si="95"/>
        <v>N. D.</v>
      </c>
      <c r="O119" s="311"/>
      <c r="P119" s="274">
        <f>+'2026R'!$S119</f>
        <v>0</v>
      </c>
      <c r="Q119" s="275" t="str">
        <f>+IF(ISERROR(P119/P130),"N. D.",P119/P130)</f>
        <v>N. D.</v>
      </c>
      <c r="R119" s="273"/>
      <c r="S119" s="274">
        <f>+'2026P'!$S119</f>
        <v>0</v>
      </c>
      <c r="T119" s="275" t="str">
        <f>+IF(ISERROR(S119/S130),"N. D.",S119/S130)</f>
        <v>N. D.</v>
      </c>
      <c r="U119" s="276">
        <f t="shared" si="96"/>
        <v>0</v>
      </c>
      <c r="V119" s="275" t="str">
        <f t="shared" si="97"/>
        <v>N. D.</v>
      </c>
      <c r="W119" s="273"/>
      <c r="X119" s="274">
        <f>+'2025R'!$S119</f>
        <v>0</v>
      </c>
      <c r="Y119" s="275" t="str">
        <f>+IF(ISERROR(X119/X130),"N. D.",X119/X130)</f>
        <v>N. D.</v>
      </c>
      <c r="Z119" s="276">
        <f t="shared" si="98"/>
        <v>0</v>
      </c>
      <c r="AA119" s="275" t="str">
        <f t="shared" si="99"/>
        <v>N. D.</v>
      </c>
    </row>
    <row r="120" spans="1:27" hidden="1">
      <c r="A120" s="278" t="s">
        <v>31</v>
      </c>
      <c r="B120" s="265"/>
      <c r="C120" s="279">
        <f>+SUM(C121:C129)</f>
        <v>0</v>
      </c>
      <c r="D120" s="270" t="str">
        <f>+IF(ISERROR(C120/#REF!),"N. D.",C120/#REF!)</f>
        <v>N. D.</v>
      </c>
      <c r="E120" s="273"/>
      <c r="F120" s="279">
        <f>+SUM(F121:F129)</f>
        <v>0</v>
      </c>
      <c r="G120" s="270" t="str">
        <f>+IF(ISERROR(F120/#REF!),"N. D.",F120/#REF!)</f>
        <v>N. D.</v>
      </c>
      <c r="H120" s="271">
        <f t="shared" si="92"/>
        <v>0</v>
      </c>
      <c r="I120" s="270" t="str">
        <f t="shared" si="93"/>
        <v>N. D.</v>
      </c>
      <c r="J120" s="265"/>
      <c r="K120" s="279">
        <f>+SUM(K121:K129)</f>
        <v>0</v>
      </c>
      <c r="L120" s="270" t="str">
        <f>+IF(ISERROR(K120/#REF!),"N. D.",K120/#REF!)</f>
        <v>N. D.</v>
      </c>
      <c r="M120" s="271">
        <f t="shared" si="94"/>
        <v>0</v>
      </c>
      <c r="N120" s="270" t="str">
        <f t="shared" si="95"/>
        <v>N. D.</v>
      </c>
      <c r="O120" s="265"/>
      <c r="P120" s="279">
        <f>+SUM(P121:P129)</f>
        <v>0</v>
      </c>
      <c r="Q120" s="270" t="str">
        <f>+IF(ISERROR(P120/#REF!),"N. D.",P120/#REF!)</f>
        <v>N. D.</v>
      </c>
      <c r="R120" s="273"/>
      <c r="S120" s="279">
        <f>+SUM(S121:S129)</f>
        <v>0</v>
      </c>
      <c r="T120" s="270" t="str">
        <f>+IF(ISERROR(S120/#REF!),"N. D.",S120/#REF!)</f>
        <v>N. D.</v>
      </c>
      <c r="U120" s="271">
        <f t="shared" si="96"/>
        <v>0</v>
      </c>
      <c r="V120" s="270" t="str">
        <f t="shared" si="97"/>
        <v>N. D.</v>
      </c>
      <c r="W120" s="265"/>
      <c r="X120" s="279">
        <f>+SUM(X121:X129)</f>
        <v>0</v>
      </c>
      <c r="Y120" s="270" t="str">
        <f>+IF(ISERROR(X120/#REF!),"N. D.",X120/#REF!)</f>
        <v>N. D.</v>
      </c>
      <c r="Z120" s="271">
        <f t="shared" si="98"/>
        <v>0</v>
      </c>
      <c r="AA120" s="270" t="str">
        <f t="shared" si="99"/>
        <v>N. D.</v>
      </c>
    </row>
    <row r="121" spans="1:27" hidden="1">
      <c r="A121" s="280" t="s">
        <v>32</v>
      </c>
      <c r="B121" s="273"/>
      <c r="C121" s="274">
        <f>+'2026R'!C121</f>
        <v>0</v>
      </c>
      <c r="D121" s="275" t="str">
        <f>+IF(ISERROR(C121/C132),"N. D.",C121/C132)</f>
        <v>N. D.</v>
      </c>
      <c r="E121" s="273"/>
      <c r="F121" s="274">
        <f>+'2026P'!$C121</f>
        <v>0</v>
      </c>
      <c r="G121" s="275" t="str">
        <f>+IF(ISERROR(F121/F132),"N. D.",F121/F132)</f>
        <v>N. D.</v>
      </c>
      <c r="H121" s="276">
        <f t="shared" si="92"/>
        <v>0</v>
      </c>
      <c r="I121" s="275" t="str">
        <f t="shared" si="93"/>
        <v>N. D.</v>
      </c>
      <c r="J121" s="273"/>
      <c r="K121" s="274">
        <f>+'2025R'!$C121</f>
        <v>0</v>
      </c>
      <c r="L121" s="275" t="str">
        <f>+IF(ISERROR(K121/K132),"N. D.",K121/K132)</f>
        <v>N. D.</v>
      </c>
      <c r="M121" s="276">
        <f t="shared" si="94"/>
        <v>0</v>
      </c>
      <c r="N121" s="275" t="str">
        <f t="shared" si="95"/>
        <v>N. D.</v>
      </c>
      <c r="O121" s="311"/>
      <c r="P121" s="274">
        <f>+'2026R'!$S121</f>
        <v>0</v>
      </c>
      <c r="Q121" s="275" t="str">
        <f>+IF(ISERROR(P121/P132),"N. D.",P121/P132)</f>
        <v>N. D.</v>
      </c>
      <c r="R121" s="273"/>
      <c r="S121" s="274">
        <f>+'2026P'!$S121</f>
        <v>0</v>
      </c>
      <c r="T121" s="275" t="str">
        <f>+IF(ISERROR(S121/S132),"N. D.",S121/S132)</f>
        <v>N. D.</v>
      </c>
      <c r="U121" s="276">
        <f t="shared" si="96"/>
        <v>0</v>
      </c>
      <c r="V121" s="275" t="str">
        <f t="shared" si="97"/>
        <v>N. D.</v>
      </c>
      <c r="W121" s="273"/>
      <c r="X121" s="274">
        <f>+'2025R'!$S121</f>
        <v>0</v>
      </c>
      <c r="Y121" s="275" t="str">
        <f>+IF(ISERROR(X121/X132),"N. D.",X121/X132)</f>
        <v>N. D.</v>
      </c>
      <c r="Z121" s="276">
        <f t="shared" si="98"/>
        <v>0</v>
      </c>
      <c r="AA121" s="275" t="str">
        <f t="shared" si="99"/>
        <v>N. D.</v>
      </c>
    </row>
    <row r="122" spans="1:27" hidden="1">
      <c r="A122" s="280" t="s">
        <v>33</v>
      </c>
      <c r="B122" s="273"/>
      <c r="C122" s="274">
        <f>+'2026R'!C122</f>
        <v>0</v>
      </c>
      <c r="D122" s="275">
        <f>+IF(ISERROR(C122/C133),"N. D.",C122/C133)</f>
        <v>0</v>
      </c>
      <c r="E122" s="273"/>
      <c r="F122" s="274">
        <f>+'2026P'!$C122</f>
        <v>0</v>
      </c>
      <c r="G122" s="275">
        <f>+IF(ISERROR(F122/F133),"N. D.",F122/F133)</f>
        <v>0</v>
      </c>
      <c r="H122" s="276">
        <f t="shared" si="92"/>
        <v>0</v>
      </c>
      <c r="I122" s="275" t="str">
        <f t="shared" si="93"/>
        <v>N. D.</v>
      </c>
      <c r="J122" s="273"/>
      <c r="K122" s="274">
        <f>+'2025R'!$C122</f>
        <v>0</v>
      </c>
      <c r="L122" s="275">
        <f>+IF(ISERROR(K122/K133),"N. D.",K122/K133)</f>
        <v>0</v>
      </c>
      <c r="M122" s="276">
        <f t="shared" si="94"/>
        <v>0</v>
      </c>
      <c r="N122" s="275" t="str">
        <f t="shared" si="95"/>
        <v>N. D.</v>
      </c>
      <c r="O122" s="311"/>
      <c r="P122" s="274">
        <f>+'2026R'!$S122</f>
        <v>0</v>
      </c>
      <c r="Q122" s="275">
        <f>+IF(ISERROR(P122/P133),"N. D.",P122/P133)</f>
        <v>0</v>
      </c>
      <c r="R122" s="273"/>
      <c r="S122" s="274">
        <f>+'2026P'!$S122</f>
        <v>0</v>
      </c>
      <c r="T122" s="275">
        <f>+IF(ISERROR(S122/S133),"N. D.",S122/S133)</f>
        <v>0</v>
      </c>
      <c r="U122" s="276">
        <f t="shared" si="96"/>
        <v>0</v>
      </c>
      <c r="V122" s="275" t="str">
        <f t="shared" si="97"/>
        <v>N. D.</v>
      </c>
      <c r="W122" s="273"/>
      <c r="X122" s="274">
        <f>+'2025R'!$S122</f>
        <v>0</v>
      </c>
      <c r="Y122" s="275">
        <f>+IF(ISERROR(X122/X133),"N. D.",X122/X133)</f>
        <v>0</v>
      </c>
      <c r="Z122" s="276">
        <f t="shared" si="98"/>
        <v>0</v>
      </c>
      <c r="AA122" s="275" t="str">
        <f t="shared" si="99"/>
        <v>N. D.</v>
      </c>
    </row>
    <row r="123" spans="1:27" hidden="1">
      <c r="A123" s="280" t="s">
        <v>34</v>
      </c>
      <c r="B123" s="273"/>
      <c r="C123" s="274">
        <f>+'2026R'!C123</f>
        <v>0</v>
      </c>
      <c r="D123" s="275" t="str">
        <f>+IF(ISERROR(C123/#REF!),"N. D.",C123/#REF!)</f>
        <v>N. D.</v>
      </c>
      <c r="E123" s="273"/>
      <c r="F123" s="274">
        <f>+'2026P'!$C123</f>
        <v>0</v>
      </c>
      <c r="G123" s="275" t="str">
        <f>+IF(ISERROR(F123/#REF!),"N. D.",F123/#REF!)</f>
        <v>N. D.</v>
      </c>
      <c r="H123" s="276">
        <f t="shared" si="92"/>
        <v>0</v>
      </c>
      <c r="I123" s="275" t="str">
        <f t="shared" si="93"/>
        <v>N. D.</v>
      </c>
      <c r="J123" s="273"/>
      <c r="K123" s="274">
        <f>+'2025R'!$C123</f>
        <v>0</v>
      </c>
      <c r="L123" s="275" t="str">
        <f>+IF(ISERROR(K123/#REF!),"N. D.",K123/#REF!)</f>
        <v>N. D.</v>
      </c>
      <c r="M123" s="276">
        <f t="shared" si="94"/>
        <v>0</v>
      </c>
      <c r="N123" s="275" t="str">
        <f t="shared" si="95"/>
        <v>N. D.</v>
      </c>
      <c r="O123" s="311"/>
      <c r="P123" s="274">
        <f>+'2026R'!$S123</f>
        <v>0</v>
      </c>
      <c r="Q123" s="275" t="str">
        <f>+IF(ISERROR(P123/#REF!),"N. D.",P123/#REF!)</f>
        <v>N. D.</v>
      </c>
      <c r="R123" s="273"/>
      <c r="S123" s="274">
        <f>+'2026P'!$S123</f>
        <v>0</v>
      </c>
      <c r="T123" s="275" t="str">
        <f>+IF(ISERROR(S123/#REF!),"N. D.",S123/#REF!)</f>
        <v>N. D.</v>
      </c>
      <c r="U123" s="276">
        <f t="shared" si="96"/>
        <v>0</v>
      </c>
      <c r="V123" s="275" t="str">
        <f t="shared" si="97"/>
        <v>N. D.</v>
      </c>
      <c r="W123" s="273"/>
      <c r="X123" s="274">
        <f>+'2025R'!$S123</f>
        <v>0</v>
      </c>
      <c r="Y123" s="275" t="str">
        <f>+IF(ISERROR(X123/#REF!),"N. D.",X123/#REF!)</f>
        <v>N. D.</v>
      </c>
      <c r="Z123" s="276">
        <f t="shared" si="98"/>
        <v>0</v>
      </c>
      <c r="AA123" s="275" t="str">
        <f t="shared" si="99"/>
        <v>N. D.</v>
      </c>
    </row>
    <row r="124" spans="1:27" hidden="1">
      <c r="A124" s="280" t="s">
        <v>35</v>
      </c>
      <c r="B124" s="273"/>
      <c r="C124" s="274">
        <f>+'2026R'!C124</f>
        <v>0</v>
      </c>
      <c r="D124" s="275" t="str">
        <f>+IF(ISERROR(C124/C134),"N. D.",C124/C134)</f>
        <v>N. D.</v>
      </c>
      <c r="E124" s="273"/>
      <c r="F124" s="274">
        <f>+'2026P'!$C124</f>
        <v>0</v>
      </c>
      <c r="G124" s="275" t="str">
        <f>+IF(ISERROR(F124/F134),"N. D.",F124/F134)</f>
        <v>N. D.</v>
      </c>
      <c r="H124" s="276">
        <f t="shared" si="92"/>
        <v>0</v>
      </c>
      <c r="I124" s="275" t="str">
        <f t="shared" si="93"/>
        <v>N. D.</v>
      </c>
      <c r="J124" s="273"/>
      <c r="K124" s="274">
        <f>+'2025R'!$C124</f>
        <v>0</v>
      </c>
      <c r="L124" s="275" t="str">
        <f>+IF(ISERROR(K124/K134),"N. D.",K124/K134)</f>
        <v>N. D.</v>
      </c>
      <c r="M124" s="276">
        <f t="shared" si="94"/>
        <v>0</v>
      </c>
      <c r="N124" s="275" t="str">
        <f t="shared" si="95"/>
        <v>N. D.</v>
      </c>
      <c r="O124" s="311"/>
      <c r="P124" s="274">
        <f>+'2026R'!$S124</f>
        <v>0</v>
      </c>
      <c r="Q124" s="275" t="str">
        <f>+IF(ISERROR(P124/P134),"N. D.",P124/P134)</f>
        <v>N. D.</v>
      </c>
      <c r="R124" s="273"/>
      <c r="S124" s="274">
        <f>+'2026P'!$S124</f>
        <v>0</v>
      </c>
      <c r="T124" s="275" t="str">
        <f>+IF(ISERROR(S124/S134),"N. D.",S124/S134)</f>
        <v>N. D.</v>
      </c>
      <c r="U124" s="276">
        <f t="shared" si="96"/>
        <v>0</v>
      </c>
      <c r="V124" s="275" t="str">
        <f t="shared" si="97"/>
        <v>N. D.</v>
      </c>
      <c r="W124" s="273"/>
      <c r="X124" s="274">
        <f>+'2025R'!$S124</f>
        <v>0</v>
      </c>
      <c r="Y124" s="275" t="str">
        <f>+IF(ISERROR(X124/X134),"N. D.",X124/X134)</f>
        <v>N. D.</v>
      </c>
      <c r="Z124" s="276">
        <f t="shared" si="98"/>
        <v>0</v>
      </c>
      <c r="AA124" s="275" t="str">
        <f t="shared" si="99"/>
        <v>N. D.</v>
      </c>
    </row>
    <row r="125" spans="1:27" hidden="1">
      <c r="A125" s="280" t="s">
        <v>36</v>
      </c>
      <c r="B125" s="273"/>
      <c r="C125" s="274">
        <f>+'2026R'!C125</f>
        <v>0</v>
      </c>
      <c r="D125" s="275">
        <f>+IF(ISERROR(C125/C135),"N. D.",C125/C135)</f>
        <v>0</v>
      </c>
      <c r="E125" s="273"/>
      <c r="F125" s="274">
        <f>+'2026P'!$C125</f>
        <v>0</v>
      </c>
      <c r="G125" s="275">
        <f>+IF(ISERROR(F125/F135),"N. D.",F125/F135)</f>
        <v>0</v>
      </c>
      <c r="H125" s="276">
        <f t="shared" si="92"/>
        <v>0</v>
      </c>
      <c r="I125" s="275" t="str">
        <f t="shared" si="93"/>
        <v>N. D.</v>
      </c>
      <c r="J125" s="273"/>
      <c r="K125" s="274">
        <f>+'2025R'!$C125</f>
        <v>0</v>
      </c>
      <c r="L125" s="275">
        <f>+IF(ISERROR(K125/K135),"N. D.",K125/K135)</f>
        <v>0</v>
      </c>
      <c r="M125" s="276">
        <f t="shared" si="94"/>
        <v>0</v>
      </c>
      <c r="N125" s="275" t="str">
        <f t="shared" si="95"/>
        <v>N. D.</v>
      </c>
      <c r="O125" s="311"/>
      <c r="P125" s="274">
        <f>+'2026R'!$S125</f>
        <v>0</v>
      </c>
      <c r="Q125" s="275">
        <f>+IF(ISERROR(P125/P135),"N. D.",P125/P135)</f>
        <v>0</v>
      </c>
      <c r="R125" s="273"/>
      <c r="S125" s="274">
        <f>+'2026P'!$S125</f>
        <v>0</v>
      </c>
      <c r="T125" s="275">
        <f>+IF(ISERROR(S125/S135),"N. D.",S125/S135)</f>
        <v>0</v>
      </c>
      <c r="U125" s="276">
        <f t="shared" si="96"/>
        <v>0</v>
      </c>
      <c r="V125" s="275" t="str">
        <f t="shared" si="97"/>
        <v>N. D.</v>
      </c>
      <c r="W125" s="273"/>
      <c r="X125" s="274">
        <f>+'2025R'!$S125</f>
        <v>0</v>
      </c>
      <c r="Y125" s="275">
        <f>+IF(ISERROR(X125/X135),"N. D.",X125/X135)</f>
        <v>0</v>
      </c>
      <c r="Z125" s="276">
        <f t="shared" si="98"/>
        <v>0</v>
      </c>
      <c r="AA125" s="275" t="str">
        <f t="shared" si="99"/>
        <v>N. D.</v>
      </c>
    </row>
    <row r="126" spans="1:27" hidden="1">
      <c r="A126" s="280" t="s">
        <v>37</v>
      </c>
      <c r="B126" s="273"/>
      <c r="C126" s="274">
        <f>+'2026R'!C126</f>
        <v>0</v>
      </c>
      <c r="D126" s="275" t="str">
        <f>+IF(ISERROR(C126/C136),"N. D.",C126/C136)</f>
        <v>N. D.</v>
      </c>
      <c r="E126" s="273"/>
      <c r="F126" s="274">
        <f>+'2026P'!$C126</f>
        <v>0</v>
      </c>
      <c r="G126" s="275" t="str">
        <f>+IF(ISERROR(F126/F136),"N. D.",F126/F136)</f>
        <v>N. D.</v>
      </c>
      <c r="H126" s="276">
        <f t="shared" si="92"/>
        <v>0</v>
      </c>
      <c r="I126" s="275" t="str">
        <f t="shared" si="93"/>
        <v>N. D.</v>
      </c>
      <c r="J126" s="273"/>
      <c r="K126" s="274">
        <f>+'2025R'!$C126</f>
        <v>0</v>
      </c>
      <c r="L126" s="275" t="str">
        <f>+IF(ISERROR(K126/K136),"N. D.",K126/K136)</f>
        <v>N. D.</v>
      </c>
      <c r="M126" s="276">
        <f t="shared" si="94"/>
        <v>0</v>
      </c>
      <c r="N126" s="275" t="str">
        <f t="shared" si="95"/>
        <v>N. D.</v>
      </c>
      <c r="O126" s="311"/>
      <c r="P126" s="274">
        <f>+'2026R'!$S126</f>
        <v>0</v>
      </c>
      <c r="Q126" s="275" t="str">
        <f>+IF(ISERROR(P126/P136),"N. D.",P126/P136)</f>
        <v>N. D.</v>
      </c>
      <c r="R126" s="273"/>
      <c r="S126" s="274">
        <f>+'2026P'!$S126</f>
        <v>0</v>
      </c>
      <c r="T126" s="275" t="str">
        <f>+IF(ISERROR(S126/S136),"N. D.",S126/S136)</f>
        <v>N. D.</v>
      </c>
      <c r="U126" s="276">
        <f t="shared" si="96"/>
        <v>0</v>
      </c>
      <c r="V126" s="275" t="str">
        <f t="shared" si="97"/>
        <v>N. D.</v>
      </c>
      <c r="W126" s="273"/>
      <c r="X126" s="274">
        <f>+'2025R'!$S126</f>
        <v>0</v>
      </c>
      <c r="Y126" s="275" t="str">
        <f>+IF(ISERROR(X126/X136),"N. D.",X126/X136)</f>
        <v>N. D.</v>
      </c>
      <c r="Z126" s="276">
        <f t="shared" si="98"/>
        <v>0</v>
      </c>
      <c r="AA126" s="275" t="str">
        <f t="shared" si="99"/>
        <v>N. D.</v>
      </c>
    </row>
    <row r="127" spans="1:27" hidden="1">
      <c r="A127" s="280" t="s">
        <v>38</v>
      </c>
      <c r="B127" s="273"/>
      <c r="C127" s="274">
        <f>+'2026R'!C127</f>
        <v>0</v>
      </c>
      <c r="D127" s="275">
        <f>+IF(ISERROR(C127/C137),"N. D.",C127/C137)</f>
        <v>0</v>
      </c>
      <c r="E127" s="273"/>
      <c r="F127" s="274">
        <f>+'2026P'!$C127</f>
        <v>0</v>
      </c>
      <c r="G127" s="275">
        <f>+IF(ISERROR(F127/F137),"N. D.",F127/F137)</f>
        <v>0</v>
      </c>
      <c r="H127" s="276">
        <f t="shared" si="92"/>
        <v>0</v>
      </c>
      <c r="I127" s="275" t="str">
        <f t="shared" si="93"/>
        <v>N. D.</v>
      </c>
      <c r="J127" s="273"/>
      <c r="K127" s="274">
        <f>+'2025R'!$C127</f>
        <v>0</v>
      </c>
      <c r="L127" s="275">
        <f>+IF(ISERROR(K127/K137),"N. D.",K127/K137)</f>
        <v>0</v>
      </c>
      <c r="M127" s="276">
        <f t="shared" si="94"/>
        <v>0</v>
      </c>
      <c r="N127" s="275" t="str">
        <f t="shared" si="95"/>
        <v>N. D.</v>
      </c>
      <c r="O127" s="311"/>
      <c r="P127" s="274">
        <f>+'2026R'!$S127</f>
        <v>0</v>
      </c>
      <c r="Q127" s="275">
        <f>+IF(ISERROR(P127/P137),"N. D.",P127/P137)</f>
        <v>0</v>
      </c>
      <c r="R127" s="273"/>
      <c r="S127" s="274">
        <f>+'2026P'!$S127</f>
        <v>0</v>
      </c>
      <c r="T127" s="275">
        <f>+IF(ISERROR(S127/S137),"N. D.",S127/S137)</f>
        <v>0</v>
      </c>
      <c r="U127" s="276">
        <f t="shared" si="96"/>
        <v>0</v>
      </c>
      <c r="V127" s="275" t="str">
        <f t="shared" si="97"/>
        <v>N. D.</v>
      </c>
      <c r="W127" s="273"/>
      <c r="X127" s="274">
        <f>+'2025R'!$S127</f>
        <v>0</v>
      </c>
      <c r="Y127" s="275">
        <f>+IF(ISERROR(X127/X137),"N. D.",X127/X137)</f>
        <v>0</v>
      </c>
      <c r="Z127" s="276">
        <f t="shared" si="98"/>
        <v>0</v>
      </c>
      <c r="AA127" s="275" t="str">
        <f t="shared" si="99"/>
        <v>N. D.</v>
      </c>
    </row>
    <row r="128" spans="1:27" hidden="1">
      <c r="A128" s="280" t="s">
        <v>39</v>
      </c>
      <c r="B128" s="273"/>
      <c r="C128" s="274">
        <f>+'2026R'!C128</f>
        <v>0</v>
      </c>
      <c r="D128" s="275">
        <f>+IF(ISERROR(C128/C137),"N. D.",C128/C137)</f>
        <v>0</v>
      </c>
      <c r="E128" s="273"/>
      <c r="F128" s="274">
        <f>+'2026P'!$C128</f>
        <v>0</v>
      </c>
      <c r="G128" s="275">
        <f>+IF(ISERROR(F128/F137),"N. D.",F128/F137)</f>
        <v>0</v>
      </c>
      <c r="H128" s="276">
        <f t="shared" si="92"/>
        <v>0</v>
      </c>
      <c r="I128" s="275" t="str">
        <f t="shared" si="93"/>
        <v>N. D.</v>
      </c>
      <c r="J128" s="273"/>
      <c r="K128" s="274">
        <f>+'2025R'!$C128</f>
        <v>0</v>
      </c>
      <c r="L128" s="275">
        <f>+IF(ISERROR(K128/K137),"N. D.",K128/K137)</f>
        <v>0</v>
      </c>
      <c r="M128" s="276">
        <f t="shared" si="94"/>
        <v>0</v>
      </c>
      <c r="N128" s="275" t="str">
        <f t="shared" si="95"/>
        <v>N. D.</v>
      </c>
      <c r="O128" s="311"/>
      <c r="P128" s="274">
        <f>+'2026R'!$S128</f>
        <v>0</v>
      </c>
      <c r="Q128" s="275">
        <f>+IF(ISERROR(P128/P137),"N. D.",P128/P137)</f>
        <v>0</v>
      </c>
      <c r="R128" s="273"/>
      <c r="S128" s="274">
        <f>+'2026P'!$S128</f>
        <v>0</v>
      </c>
      <c r="T128" s="275">
        <f>+IF(ISERROR(S128/S137),"N. D.",S128/S137)</f>
        <v>0</v>
      </c>
      <c r="U128" s="276">
        <f t="shared" si="96"/>
        <v>0</v>
      </c>
      <c r="V128" s="275" t="str">
        <f t="shared" si="97"/>
        <v>N. D.</v>
      </c>
      <c r="W128" s="273"/>
      <c r="X128" s="274">
        <f>+'2025R'!$S128</f>
        <v>0</v>
      </c>
      <c r="Y128" s="275">
        <f>+IF(ISERROR(X128/X137),"N. D.",X128/X137)</f>
        <v>0</v>
      </c>
      <c r="Z128" s="276">
        <f t="shared" si="98"/>
        <v>0</v>
      </c>
      <c r="AA128" s="275" t="str">
        <f t="shared" si="99"/>
        <v>N. D.</v>
      </c>
    </row>
    <row r="129" spans="1:27" hidden="1">
      <c r="A129" s="280" t="s">
        <v>40</v>
      </c>
      <c r="B129" s="273"/>
      <c r="C129" s="274">
        <f>+'2026R'!C129</f>
        <v>0</v>
      </c>
      <c r="D129" s="275">
        <f>+IF(ISERROR(C129/C138),"N. D.",C129/C138)</f>
        <v>0</v>
      </c>
      <c r="E129" s="273"/>
      <c r="F129" s="274">
        <f>+'2026P'!$C129</f>
        <v>0</v>
      </c>
      <c r="G129" s="275">
        <f>+IF(ISERROR(F129/F138),"N. D.",F129/F138)</f>
        <v>0</v>
      </c>
      <c r="H129" s="276">
        <f t="shared" si="92"/>
        <v>0</v>
      </c>
      <c r="I129" s="275" t="str">
        <f t="shared" si="93"/>
        <v>N. D.</v>
      </c>
      <c r="J129" s="273"/>
      <c r="K129" s="274">
        <f>+'2025R'!$C129</f>
        <v>0</v>
      </c>
      <c r="L129" s="275">
        <f>+IF(ISERROR(K129/K138),"N. D.",K129/K138)</f>
        <v>0</v>
      </c>
      <c r="M129" s="276">
        <f t="shared" si="94"/>
        <v>0</v>
      </c>
      <c r="N129" s="275" t="str">
        <f t="shared" si="95"/>
        <v>N. D.</v>
      </c>
      <c r="O129" s="311"/>
      <c r="P129" s="274">
        <f>+'2026R'!$S129</f>
        <v>0</v>
      </c>
      <c r="Q129" s="275">
        <f>+IF(ISERROR(P129/P138),"N. D.",P129/P138)</f>
        <v>0</v>
      </c>
      <c r="R129" s="273"/>
      <c r="S129" s="274">
        <f>+'2026P'!$S129</f>
        <v>0</v>
      </c>
      <c r="T129" s="275">
        <f>+IF(ISERROR(S129/S138),"N. D.",S129/S138)</f>
        <v>0</v>
      </c>
      <c r="U129" s="276">
        <f t="shared" si="96"/>
        <v>0</v>
      </c>
      <c r="V129" s="275" t="str">
        <f t="shared" si="97"/>
        <v>N. D.</v>
      </c>
      <c r="W129" s="273"/>
      <c r="X129" s="274">
        <f>+'2025R'!$S129</f>
        <v>0</v>
      </c>
      <c r="Y129" s="275">
        <f>+IF(ISERROR(X129/X138),"N. D.",X129/X138)</f>
        <v>0</v>
      </c>
      <c r="Z129" s="276">
        <f t="shared" si="98"/>
        <v>0</v>
      </c>
      <c r="AA129" s="275" t="str">
        <f t="shared" si="99"/>
        <v>N. D.</v>
      </c>
    </row>
    <row r="130" spans="1:27" ht="6" hidden="1" customHeight="1">
      <c r="A130" s="267"/>
      <c r="B130" s="265"/>
      <c r="C130" s="265"/>
      <c r="D130" s="288"/>
      <c r="E130" s="265"/>
      <c r="F130" s="265"/>
      <c r="G130" s="288"/>
      <c r="H130" s="265"/>
      <c r="I130" s="270"/>
      <c r="J130" s="265"/>
      <c r="K130" s="265"/>
      <c r="L130" s="288"/>
      <c r="M130" s="265"/>
      <c r="N130" s="270"/>
      <c r="O130" s="265"/>
      <c r="P130" s="265"/>
      <c r="Q130" s="288"/>
      <c r="R130" s="265"/>
      <c r="S130" s="265"/>
      <c r="T130" s="288"/>
      <c r="U130" s="265"/>
      <c r="V130" s="270"/>
      <c r="W130" s="265"/>
      <c r="X130" s="265"/>
      <c r="Y130" s="288"/>
      <c r="Z130" s="265"/>
      <c r="AA130" s="270"/>
    </row>
    <row r="131" spans="1:27" hidden="1">
      <c r="A131" s="284" t="s">
        <v>49</v>
      </c>
      <c r="B131" s="285"/>
      <c r="C131" s="285">
        <f>+C110+C120</f>
        <v>0</v>
      </c>
      <c r="D131" s="287">
        <f>+IF(ISERROR(C131/C106),"N. D.",C131/C106)</f>
        <v>0</v>
      </c>
      <c r="E131" s="285"/>
      <c r="F131" s="285">
        <f>+F110+F120</f>
        <v>0</v>
      </c>
      <c r="G131" s="287">
        <f>+IF(ISERROR(F131/F106),"N. D.",F131/F106)</f>
        <v>0</v>
      </c>
      <c r="H131" s="289">
        <f>+$C131-F131</f>
        <v>0</v>
      </c>
      <c r="I131" s="287" t="str">
        <f>+IF(ISERROR(H131/F131),"N. D.",H131/F131)</f>
        <v>N. D.</v>
      </c>
      <c r="J131" s="285"/>
      <c r="K131" s="285">
        <f>+K110+K120</f>
        <v>0</v>
      </c>
      <c r="L131" s="287">
        <f>+IF(ISERROR(K131/K106),"N. D.",K131/K106)</f>
        <v>0</v>
      </c>
      <c r="M131" s="289">
        <f>+$C131-K131</f>
        <v>0</v>
      </c>
      <c r="N131" s="287" t="str">
        <f>+IF(ISERROR(M131/K131),"N. D.",M131/K131)</f>
        <v>N. D.</v>
      </c>
      <c r="O131" s="312"/>
      <c r="P131" s="285">
        <f>+P110+P120</f>
        <v>0</v>
      </c>
      <c r="Q131" s="287">
        <f>+IF(ISERROR(P131/P106),"N. D.",P131/P106)</f>
        <v>0</v>
      </c>
      <c r="R131" s="285"/>
      <c r="S131" s="285">
        <f>+S110+S120</f>
        <v>0</v>
      </c>
      <c r="T131" s="287">
        <f>+IF(ISERROR(S131/S106),"N. D.",S131/S106)</f>
        <v>0</v>
      </c>
      <c r="U131" s="289">
        <f>+$P131-S131</f>
        <v>0</v>
      </c>
      <c r="V131" s="287" t="str">
        <f>+IF(ISERROR(U131/S131),"N. D.",U131/S131)</f>
        <v>N. D.</v>
      </c>
      <c r="W131" s="285"/>
      <c r="X131" s="285">
        <f>+X110+X120</f>
        <v>0</v>
      </c>
      <c r="Y131" s="287">
        <f>+IF(ISERROR(X131/X106),"N. D.",X131/X106)</f>
        <v>0</v>
      </c>
      <c r="Z131" s="289">
        <f>+$P131-X131</f>
        <v>0</v>
      </c>
      <c r="AA131" s="287" t="str">
        <f>+IF(ISERROR(Z131/X131),"N. D.",Z131/X131)</f>
        <v>N. D.</v>
      </c>
    </row>
    <row r="132" spans="1:27" ht="6" hidden="1" customHeight="1">
      <c r="A132" s="265"/>
      <c r="B132" s="265"/>
      <c r="C132" s="265"/>
      <c r="D132" s="288"/>
      <c r="E132" s="265"/>
      <c r="F132" s="265"/>
      <c r="G132" s="288"/>
      <c r="H132" s="265"/>
      <c r="I132" s="288"/>
      <c r="J132" s="265"/>
      <c r="K132" s="265"/>
      <c r="L132" s="288"/>
      <c r="M132" s="265"/>
      <c r="N132" s="288"/>
      <c r="O132" s="265"/>
      <c r="P132" s="265"/>
      <c r="Q132" s="288"/>
      <c r="R132" s="265"/>
      <c r="S132" s="265"/>
      <c r="T132" s="288"/>
      <c r="U132" s="265"/>
      <c r="V132" s="288"/>
      <c r="W132" s="265"/>
      <c r="X132" s="265"/>
      <c r="Y132" s="288"/>
      <c r="Z132" s="265"/>
      <c r="AA132" s="288"/>
    </row>
    <row r="133" spans="1:27" ht="19" hidden="1" thickBot="1">
      <c r="A133" s="290" t="s">
        <v>50</v>
      </c>
      <c r="B133" s="291"/>
      <c r="C133" s="291">
        <f>+C106-C131</f>
        <v>16254511.650000002</v>
      </c>
      <c r="D133" s="292">
        <f>+IF(OR(C106&lt;=0,C133&lt;=0),"N. D.",C133/C106)</f>
        <v>1</v>
      </c>
      <c r="E133" s="291"/>
      <c r="F133" s="291">
        <f>+F106-F131</f>
        <v>17030565.286759995</v>
      </c>
      <c r="G133" s="292">
        <f>+IF(OR(F106&lt;=0,F133&lt;=0),"N. D.",F133/F106)</f>
        <v>1</v>
      </c>
      <c r="H133" s="291">
        <f>+$C133-F133</f>
        <v>-776053.63675999269</v>
      </c>
      <c r="I133" s="292">
        <f>+IF(ISERROR(H133/F133),"N. D.",H133/F133)</f>
        <v>-4.5568284064141838E-2</v>
      </c>
      <c r="J133" s="291"/>
      <c r="K133" s="291">
        <f>+K106-K131</f>
        <v>15460162.410000002</v>
      </c>
      <c r="L133" s="292">
        <f>+IF(OR(K106&lt;=0,K133&lt;=0),"N. D.",K133/K106)</f>
        <v>1</v>
      </c>
      <c r="M133" s="291">
        <f>+$C133-K133</f>
        <v>794349.24000000022</v>
      </c>
      <c r="N133" s="292">
        <f>+IF(ISERROR(M133/K133),"N. D.",M133/K133)</f>
        <v>5.138039426327088E-2</v>
      </c>
      <c r="O133" s="312"/>
      <c r="P133" s="291">
        <f>+P106-P131</f>
        <v>94714337.530000016</v>
      </c>
      <c r="Q133" s="292">
        <f>+IF(OR(P106&lt;=0,P133&lt;=0),"N. D.",P133/P106)</f>
        <v>1</v>
      </c>
      <c r="R133" s="291"/>
      <c r="S133" s="291">
        <f>+S106-S131</f>
        <v>96097240.027981177</v>
      </c>
      <c r="T133" s="292">
        <f>+IF(OR(S106&lt;=0,S133&lt;=0),"N. D.",S133/S106)</f>
        <v>1</v>
      </c>
      <c r="U133" s="291">
        <f>+$P133-S133</f>
        <v>-1382902.4979811609</v>
      </c>
      <c r="V133" s="292">
        <f>+IF(ISERROR(U133/S133),"N. D.",U133/S133)</f>
        <v>-1.4390657812633259E-2</v>
      </c>
      <c r="W133" s="291"/>
      <c r="X133" s="291">
        <f>+X106-X131</f>
        <v>88693051.909999996</v>
      </c>
      <c r="Y133" s="292">
        <f>+IF(OR(X106&lt;=0,X133&lt;=0),"N. D.",X133/X106)</f>
        <v>1</v>
      </c>
      <c r="Z133" s="291">
        <f>+$P133-X133</f>
        <v>6021285.6200000197</v>
      </c>
      <c r="AA133" s="292">
        <f>+IF(ISERROR(Z133/X133),"N. D.",Z133/X133)</f>
        <v>6.7889034037412907E-2</v>
      </c>
    </row>
    <row r="134" spans="1:27" ht="6" hidden="1" customHeight="1">
      <c r="A134" s="265"/>
      <c r="B134" s="293"/>
      <c r="C134" s="293"/>
      <c r="D134" s="294"/>
      <c r="E134" s="293"/>
      <c r="F134" s="293"/>
      <c r="G134" s="294"/>
      <c r="H134" s="293"/>
      <c r="I134" s="294"/>
      <c r="J134" s="293"/>
      <c r="K134" s="293"/>
      <c r="L134" s="294"/>
      <c r="M134" s="293"/>
      <c r="N134" s="294"/>
      <c r="O134" s="293"/>
      <c r="P134" s="293"/>
      <c r="Q134" s="294"/>
      <c r="R134" s="293"/>
      <c r="S134" s="293"/>
      <c r="T134" s="294"/>
      <c r="U134" s="293"/>
      <c r="V134" s="294"/>
      <c r="W134" s="293"/>
      <c r="X134" s="293"/>
      <c r="Y134" s="294"/>
      <c r="Z134" s="293"/>
      <c r="AA134" s="294"/>
    </row>
    <row r="135" spans="1:27">
      <c r="A135" s="295" t="s">
        <v>51</v>
      </c>
      <c r="B135" s="283"/>
      <c r="C135" s="283">
        <f>+C137+C160</f>
        <v>2420105.8210999998</v>
      </c>
      <c r="D135" s="282">
        <f>+D137+D160</f>
        <v>0.14888825165657923</v>
      </c>
      <c r="E135" s="283"/>
      <c r="F135" s="283">
        <f>+F137+F160</f>
        <v>2379640.4456206039</v>
      </c>
      <c r="G135" s="282">
        <f>+G137+G160</f>
        <v>0.13972762533435096</v>
      </c>
      <c r="H135" s="283">
        <f>+$C135-F135</f>
        <v>40465.375479395967</v>
      </c>
      <c r="I135" s="282">
        <f>+IF(ISERROR(H135/F135),"N. D.",H135/F135)</f>
        <v>1.7004827579673577E-2</v>
      </c>
      <c r="J135" s="283"/>
      <c r="K135" s="283">
        <f>+K137+K160</f>
        <v>2438668.6820999999</v>
      </c>
      <c r="L135" s="282">
        <f>+L137+L160</f>
        <v>0.1577388786370453</v>
      </c>
      <c r="M135" s="283">
        <f>+$C135-K135</f>
        <v>-18562.861000000034</v>
      </c>
      <c r="N135" s="282">
        <f>+IF(ISERROR(M135/K135),"N. D.",M135/K135)</f>
        <v>-7.611883129616066E-3</v>
      </c>
      <c r="O135" s="313"/>
      <c r="P135" s="283">
        <f>+P137+P160</f>
        <v>14779556.6734</v>
      </c>
      <c r="Q135" s="282">
        <f>+Q137+Q160</f>
        <v>0.15604349941970183</v>
      </c>
      <c r="R135" s="283"/>
      <c r="S135" s="283">
        <f>+S137+S160</f>
        <v>14658077.310355941</v>
      </c>
      <c r="T135" s="282">
        <f>+T137+T160</f>
        <v>0.15253380124224031</v>
      </c>
      <c r="U135" s="283">
        <f>+$P135-S135</f>
        <v>121479.3630440589</v>
      </c>
      <c r="V135" s="282">
        <f>+IF(ISERROR(U135/S135),"N. D.",U135/S135)</f>
        <v>8.2875373401280709E-3</v>
      </c>
      <c r="W135" s="283"/>
      <c r="X135" s="283">
        <f>+X137+X160</f>
        <v>13618884.781400003</v>
      </c>
      <c r="Y135" s="282">
        <f>+Y137+Y160</f>
        <v>0.15355075158784218</v>
      </c>
      <c r="Z135" s="283">
        <f>+$P135-X135</f>
        <v>1160671.8919999972</v>
      </c>
      <c r="AA135" s="282">
        <f>+IF(ISERROR(Z135/X135),"N. D.",Z135/X135)</f>
        <v>8.5225178906365759E-2</v>
      </c>
    </row>
    <row r="136" spans="1:27" ht="6" customHeight="1">
      <c r="A136" s="296"/>
      <c r="B136" s="265"/>
      <c r="C136" s="265"/>
      <c r="D136" s="270"/>
      <c r="E136" s="265"/>
      <c r="F136" s="265"/>
      <c r="G136" s="270"/>
      <c r="H136" s="265"/>
      <c r="I136" s="270"/>
      <c r="J136" s="265"/>
      <c r="K136" s="265"/>
      <c r="L136" s="270"/>
      <c r="M136" s="265"/>
      <c r="N136" s="270"/>
      <c r="O136" s="265"/>
      <c r="P136" s="265"/>
      <c r="Q136" s="270"/>
      <c r="R136" s="265"/>
      <c r="S136" s="265"/>
      <c r="T136" s="270"/>
      <c r="U136" s="265"/>
      <c r="V136" s="270"/>
      <c r="W136" s="265"/>
      <c r="X136" s="265"/>
      <c r="Y136" s="270"/>
      <c r="Z136" s="265"/>
      <c r="AA136" s="270"/>
    </row>
    <row r="137" spans="1:27">
      <c r="A137" s="297" t="s">
        <v>52</v>
      </c>
      <c r="B137" s="283"/>
      <c r="C137" s="283">
        <f>+SUM(C138:C150)</f>
        <v>2499210.7210999997</v>
      </c>
      <c r="D137" s="282">
        <f>+SUM(D138:D150)</f>
        <v>0.15375489432806178</v>
      </c>
      <c r="E137" s="283"/>
      <c r="F137" s="283">
        <f>+SUM(F138:F150)</f>
        <v>2445544.4456206039</v>
      </c>
      <c r="G137" s="282">
        <f>+SUM(G138:G150)</f>
        <v>0.14359737357172953</v>
      </c>
      <c r="H137" s="283">
        <f>+$C137-F137</f>
        <v>53666.275479395874</v>
      </c>
      <c r="I137" s="282">
        <f t="shared" ref="I137:I150" si="100">+IF(ISERROR(H137/F137),"N. D.",H137/F137)</f>
        <v>2.1944510383158065E-2</v>
      </c>
      <c r="J137" s="283"/>
      <c r="K137" s="283">
        <f>+SUM(K138:K150)</f>
        <v>2538306.4720999999</v>
      </c>
      <c r="L137" s="282">
        <f>+SUM(L138:L150)</f>
        <v>0.1641836873885725</v>
      </c>
      <c r="M137" s="283">
        <f t="shared" ref="M137:M150" si="101">+$C137-K137</f>
        <v>-39095.751000000164</v>
      </c>
      <c r="N137" s="282">
        <f t="shared" ref="N137:N150" si="102">+IF(ISERROR(M137/K137),"N. D.",M137/K137)</f>
        <v>-1.5402297330808655E-2</v>
      </c>
      <c r="O137" s="313"/>
      <c r="P137" s="283">
        <f>+SUM(P138:P150)</f>
        <v>15618940.2634</v>
      </c>
      <c r="Q137" s="282">
        <f>+SUM(Q138:Q150)</f>
        <v>0.16490576475238319</v>
      </c>
      <c r="R137" s="283"/>
      <c r="S137" s="283">
        <f>+SUM(S138:S150)</f>
        <v>15053501.310355941</v>
      </c>
      <c r="T137" s="282">
        <f>+SUM(T138:T150)</f>
        <v>0.15664863325911052</v>
      </c>
      <c r="U137" s="283">
        <f t="shared" ref="U137:U150" si="103">+$P137-S137</f>
        <v>565438.95304405876</v>
      </c>
      <c r="V137" s="282">
        <f t="shared" ref="V137:V150" si="104">+IF(ISERROR(U137/S137),"N. D.",U137/S137)</f>
        <v>3.7561955945429742E-2</v>
      </c>
      <c r="W137" s="283"/>
      <c r="X137" s="283">
        <f>+SUM(X138:X150)</f>
        <v>14138947.881400002</v>
      </c>
      <c r="Y137" s="282">
        <f>+SUM(Y138:Y150)</f>
        <v>0.15941438000969113</v>
      </c>
      <c r="Z137" s="283">
        <f t="shared" ref="Z137:Z150" si="105">+$P137-X137</f>
        <v>1479992.3819999974</v>
      </c>
      <c r="AA137" s="282">
        <f t="shared" ref="AA137:AA150" si="106">+IF(ISERROR(Z137/X137),"N. D.",Z137/X137)</f>
        <v>0.10467485943186407</v>
      </c>
    </row>
    <row r="138" spans="1:27">
      <c r="A138" s="277" t="s">
        <v>53</v>
      </c>
      <c r="B138" s="273"/>
      <c r="C138" s="269">
        <f>+'2026R'!C138</f>
        <v>583060.89999999979</v>
      </c>
      <c r="D138" s="270">
        <f t="shared" ref="D138:D150" si="107">+IF(ISERROR(C138/C$106),"N. D.",C138/C$106)</f>
        <v>3.587071162485523E-2</v>
      </c>
      <c r="E138" s="273"/>
      <c r="F138" s="273">
        <f>+'2026P'!C138</f>
        <v>537280.90715943021</v>
      </c>
      <c r="G138" s="270">
        <f t="shared" ref="G138:G150" si="108">+IF(ISERROR(F138/F$106),"N. D.",F138/F$106)</f>
        <v>3.1548037197398633E-2</v>
      </c>
      <c r="H138" s="273">
        <f t="shared" ref="H138:H150" si="109">+$C138-F138</f>
        <v>45779.992840569583</v>
      </c>
      <c r="I138" s="270">
        <f t="shared" si="100"/>
        <v>8.5206811242568584E-2</v>
      </c>
      <c r="J138" s="273"/>
      <c r="K138" s="273">
        <f>+'2025R'!C138</f>
        <v>524357.81000000006</v>
      </c>
      <c r="L138" s="270">
        <f t="shared" ref="L138:L150" si="110">+IF(ISERROR(K138/K$106),"N. D.",K138/K$106)</f>
        <v>3.3916707735284393E-2</v>
      </c>
      <c r="M138" s="273">
        <f t="shared" si="101"/>
        <v>58703.089999999735</v>
      </c>
      <c r="N138" s="270">
        <f t="shared" si="102"/>
        <v>0.1119523517729234</v>
      </c>
      <c r="O138" s="311"/>
      <c r="P138" s="273">
        <f>+'2026R'!S138</f>
        <v>3615331.4950000001</v>
      </c>
      <c r="Q138" s="270">
        <f t="shared" ref="Q138:Q150" si="111">+IF(ISERROR(P138/P$106),"N. D.",P138/P$106)</f>
        <v>3.8170899879385975E-2</v>
      </c>
      <c r="R138" s="273"/>
      <c r="S138" s="273">
        <f>+'2026P'!S138</f>
        <v>3728731.4662807081</v>
      </c>
      <c r="T138" s="270">
        <f t="shared" ref="T138:T150" si="112">+IF(ISERROR(S138/S$106),"N. D.",S138/S$106)</f>
        <v>3.8801649924545101E-2</v>
      </c>
      <c r="U138" s="273">
        <f>+$P138-S138</f>
        <v>-113399.97128070798</v>
      </c>
      <c r="V138" s="270">
        <f t="shared" si="104"/>
        <v>-3.0412480036761905E-2</v>
      </c>
      <c r="W138" s="273"/>
      <c r="X138" s="273">
        <f>+'2025R'!S138</f>
        <v>3404268.4099999997</v>
      </c>
      <c r="Y138" s="270">
        <f t="shared" ref="Y138:Y150" si="113">+IF(ISERROR(X138/X$106),"N. D.",X138/X$106)</f>
        <v>3.8382582814428717E-2</v>
      </c>
      <c r="Z138" s="273">
        <f>+$P138-X138</f>
        <v>211063.08500000043</v>
      </c>
      <c r="AA138" s="270">
        <f t="shared" si="106"/>
        <v>6.1999542803383254E-2</v>
      </c>
    </row>
    <row r="139" spans="1:27">
      <c r="A139" s="277" t="s">
        <v>54</v>
      </c>
      <c r="B139" s="273"/>
      <c r="C139" s="269">
        <f>+'2026R'!C139</f>
        <v>449868.48</v>
      </c>
      <c r="D139" s="270">
        <f t="shared" si="107"/>
        <v>2.7676530042045275E-2</v>
      </c>
      <c r="E139" s="273"/>
      <c r="F139" s="273">
        <f>+'2026P'!C139</f>
        <v>426972.61846117361</v>
      </c>
      <c r="G139" s="270">
        <f t="shared" si="108"/>
        <v>2.5070959846125205E-2</v>
      </c>
      <c r="H139" s="273">
        <f t="shared" si="109"/>
        <v>22895.861538826372</v>
      </c>
      <c r="I139" s="270">
        <f t="shared" si="100"/>
        <v>5.3623723276082599E-2</v>
      </c>
      <c r="J139" s="273"/>
      <c r="K139" s="273">
        <f>+'2025R'!C139</f>
        <v>472905.65</v>
      </c>
      <c r="L139" s="270">
        <f t="shared" si="110"/>
        <v>3.0588659902700203E-2</v>
      </c>
      <c r="M139" s="273">
        <f t="shared" si="101"/>
        <v>-23037.170000000042</v>
      </c>
      <c r="N139" s="270">
        <f t="shared" si="102"/>
        <v>-4.8714093392625023E-2</v>
      </c>
      <c r="O139" s="311"/>
      <c r="P139" s="273">
        <f>+'2026R'!S139</f>
        <v>2760574.5653999997</v>
      </c>
      <c r="Q139" s="270">
        <f t="shared" si="111"/>
        <v>2.9146321849377974E-2</v>
      </c>
      <c r="R139" s="273"/>
      <c r="S139" s="273">
        <f>+'2026P'!S139</f>
        <v>2436218.4940752327</v>
      </c>
      <c r="T139" s="270">
        <f t="shared" si="112"/>
        <v>2.5351596917516726E-2</v>
      </c>
      <c r="U139" s="273">
        <f t="shared" si="103"/>
        <v>324356.07132476708</v>
      </c>
      <c r="V139" s="270">
        <f t="shared" si="104"/>
        <v>0.13313915484739386</v>
      </c>
      <c r="W139" s="273"/>
      <c r="X139" s="273">
        <f>+'2025R'!S139</f>
        <v>2255955.66</v>
      </c>
      <c r="Y139" s="270">
        <f t="shared" si="113"/>
        <v>2.5435539891999644E-2</v>
      </c>
      <c r="Z139" s="273">
        <f t="shared" si="105"/>
        <v>504618.90539999958</v>
      </c>
      <c r="AA139" s="270">
        <f t="shared" si="106"/>
        <v>0.22368298914172788</v>
      </c>
    </row>
    <row r="140" spans="1:27">
      <c r="A140" s="277" t="s">
        <v>55</v>
      </c>
      <c r="B140" s="273"/>
      <c r="C140" s="269">
        <f>+'2026R'!C140</f>
        <v>3708.98</v>
      </c>
      <c r="D140" s="270">
        <f t="shared" si="107"/>
        <v>2.2818157074562125E-4</v>
      </c>
      <c r="E140" s="273"/>
      <c r="F140" s="273">
        <f>+'2026P'!C140</f>
        <v>2700</v>
      </c>
      <c r="G140" s="270">
        <f t="shared" si="108"/>
        <v>1.5853848386929647E-4</v>
      </c>
      <c r="H140" s="273">
        <f t="shared" si="109"/>
        <v>1008.98</v>
      </c>
      <c r="I140" s="270">
        <f t="shared" si="100"/>
        <v>0.3736962962962963</v>
      </c>
      <c r="J140" s="273"/>
      <c r="K140" s="273">
        <f>+'2025R'!C140</f>
        <v>4033.48</v>
      </c>
      <c r="L140" s="270">
        <f t="shared" si="110"/>
        <v>2.6089506002802717E-4</v>
      </c>
      <c r="M140" s="273">
        <f t="shared" si="101"/>
        <v>-324.5</v>
      </c>
      <c r="N140" s="270">
        <f t="shared" si="102"/>
        <v>-8.0451619941093053E-2</v>
      </c>
      <c r="O140" s="311"/>
      <c r="P140" s="273">
        <f>+'2026R'!S140</f>
        <v>36833.477000000006</v>
      </c>
      <c r="Q140" s="270">
        <f t="shared" si="111"/>
        <v>3.8889019297984632E-4</v>
      </c>
      <c r="R140" s="273"/>
      <c r="S140" s="273">
        <f>+'2026P'!S140</f>
        <v>24200</v>
      </c>
      <c r="T140" s="270">
        <f t="shared" si="112"/>
        <v>2.5182825222611543E-4</v>
      </c>
      <c r="U140" s="273">
        <f t="shared" si="103"/>
        <v>12633.477000000006</v>
      </c>
      <c r="V140" s="270">
        <f t="shared" si="104"/>
        <v>0.52204450413223169</v>
      </c>
      <c r="W140" s="273"/>
      <c r="X140" s="273">
        <f>+'2025R'!S140</f>
        <v>34171.260000000009</v>
      </c>
      <c r="Y140" s="270">
        <f t="shared" si="113"/>
        <v>3.8527550088900771E-4</v>
      </c>
      <c r="Z140" s="273">
        <f t="shared" si="105"/>
        <v>2662.2169999999969</v>
      </c>
      <c r="AA140" s="270">
        <f t="shared" si="106"/>
        <v>7.7908072456210162E-2</v>
      </c>
    </row>
    <row r="141" spans="1:27">
      <c r="A141" s="277" t="s">
        <v>56</v>
      </c>
      <c r="B141" s="273"/>
      <c r="C141" s="269">
        <f>+'2026R'!C141</f>
        <v>432599.76</v>
      </c>
      <c r="D141" s="270">
        <f t="shared" si="107"/>
        <v>2.6614134543992893E-2</v>
      </c>
      <c r="E141" s="273"/>
      <c r="F141" s="273">
        <f>+'2026P'!C141</f>
        <v>423684.69</v>
      </c>
      <c r="G141" s="270">
        <f t="shared" si="108"/>
        <v>2.4877899404160325E-2</v>
      </c>
      <c r="H141" s="273">
        <f t="shared" si="109"/>
        <v>8915.070000000007</v>
      </c>
      <c r="I141" s="270">
        <f t="shared" si="100"/>
        <v>2.1041756311751571E-2</v>
      </c>
      <c r="J141" s="273"/>
      <c r="K141" s="273">
        <f>+'2025R'!C141</f>
        <v>395883.52000000002</v>
      </c>
      <c r="L141" s="270">
        <f t="shared" si="110"/>
        <v>2.5606685719157331E-2</v>
      </c>
      <c r="M141" s="273">
        <f>+$C141-K141</f>
        <v>36716.239999999991</v>
      </c>
      <c r="N141" s="270">
        <f t="shared" si="102"/>
        <v>9.2745057940274933E-2</v>
      </c>
      <c r="O141" s="311"/>
      <c r="P141" s="273">
        <f>+'2026R'!S141</f>
        <v>2670495.67</v>
      </c>
      <c r="Q141" s="270">
        <f t="shared" si="111"/>
        <v>2.8195263142226399E-2</v>
      </c>
      <c r="R141" s="273"/>
      <c r="S141" s="273">
        <f>+'2026P'!S141</f>
        <v>2573805.92</v>
      </c>
      <c r="T141" s="270">
        <f t="shared" si="112"/>
        <v>2.6783349024910291E-2</v>
      </c>
      <c r="U141" s="273">
        <f t="shared" si="103"/>
        <v>96689.75</v>
      </c>
      <c r="V141" s="270">
        <f t="shared" si="104"/>
        <v>3.7566837984427358E-2</v>
      </c>
      <c r="W141" s="273"/>
      <c r="X141" s="273">
        <f>+'2025R'!S141</f>
        <v>2307918.5</v>
      </c>
      <c r="Y141" s="270">
        <f t="shared" si="113"/>
        <v>2.6021412616874739E-2</v>
      </c>
      <c r="Z141" s="273">
        <f t="shared" si="105"/>
        <v>362577.16999999993</v>
      </c>
      <c r="AA141" s="270">
        <f t="shared" si="106"/>
        <v>0.15710137511354924</v>
      </c>
    </row>
    <row r="142" spans="1:27">
      <c r="A142" s="277" t="s">
        <v>57</v>
      </c>
      <c r="B142" s="273"/>
      <c r="C142" s="269">
        <f>+'2026R'!C142</f>
        <v>426327.49</v>
      </c>
      <c r="D142" s="270">
        <f t="shared" si="107"/>
        <v>2.622825583320431E-2</v>
      </c>
      <c r="E142" s="273"/>
      <c r="F142" s="273">
        <f>+'2026P'!C142</f>
        <v>432429.45</v>
      </c>
      <c r="G142" s="270">
        <f t="shared" si="108"/>
        <v>2.5391373845716204E-2</v>
      </c>
      <c r="H142" s="273">
        <f t="shared" si="109"/>
        <v>-6101.960000000021</v>
      </c>
      <c r="I142" s="270">
        <f t="shared" si="100"/>
        <v>-1.4110879820974313E-2</v>
      </c>
      <c r="J142" s="273"/>
      <c r="K142" s="273">
        <f>+'2025R'!C142</f>
        <v>709942</v>
      </c>
      <c r="L142" s="270">
        <f t="shared" si="110"/>
        <v>4.5920733636070507E-2</v>
      </c>
      <c r="M142" s="273">
        <f t="shared" si="101"/>
        <v>-283614.51</v>
      </c>
      <c r="N142" s="314">
        <f t="shared" si="102"/>
        <v>-0.3994896907071282</v>
      </c>
      <c r="O142" s="311"/>
      <c r="P142" s="273">
        <f>+'2026R'!S142</f>
        <v>2494814.77</v>
      </c>
      <c r="Q142" s="270">
        <f t="shared" si="111"/>
        <v>2.6340413025744778E-2</v>
      </c>
      <c r="R142" s="273"/>
      <c r="S142" s="273">
        <f>+'2026P'!S142</f>
        <v>2520574.56</v>
      </c>
      <c r="T142" s="270">
        <f t="shared" si="112"/>
        <v>2.6229416778942558E-2</v>
      </c>
      <c r="U142" s="273">
        <f t="shared" si="103"/>
        <v>-25759.790000000037</v>
      </c>
      <c r="V142" s="270">
        <f t="shared" si="104"/>
        <v>-1.0219808772488776E-2</v>
      </c>
      <c r="W142" s="273"/>
      <c r="X142" s="273">
        <f>+'2025R'!S142</f>
        <v>2500285</v>
      </c>
      <c r="Y142" s="270">
        <f t="shared" si="113"/>
        <v>2.8190314192109753E-2</v>
      </c>
      <c r="Z142" s="273">
        <f t="shared" si="105"/>
        <v>-5470.2299999999814</v>
      </c>
      <c r="AA142" s="270">
        <f t="shared" si="106"/>
        <v>-2.1878425859451949E-3</v>
      </c>
    </row>
    <row r="143" spans="1:27">
      <c r="A143" s="277" t="s">
        <v>58</v>
      </c>
      <c r="B143" s="273"/>
      <c r="C143" s="269">
        <f>+'2026R'!C143</f>
        <v>158221.81</v>
      </c>
      <c r="D143" s="270">
        <f t="shared" si="107"/>
        <v>9.7340242147477846E-3</v>
      </c>
      <c r="E143" s="273"/>
      <c r="F143" s="273">
        <f>+'2026P'!C143</f>
        <v>252942.62</v>
      </c>
      <c r="G143" s="270">
        <f t="shared" si="108"/>
        <v>1.4852273881750958E-2</v>
      </c>
      <c r="H143" s="273">
        <f t="shared" si="109"/>
        <v>-94720.81</v>
      </c>
      <c r="I143" s="270">
        <f t="shared" si="100"/>
        <v>-0.37447548380735518</v>
      </c>
      <c r="J143" s="273"/>
      <c r="K143" s="273">
        <f>+'2025R'!C143</f>
        <v>76433.289999999994</v>
      </c>
      <c r="L143" s="270">
        <f t="shared" si="110"/>
        <v>4.9438866147073022E-3</v>
      </c>
      <c r="M143" s="273">
        <f t="shared" si="101"/>
        <v>81788.52</v>
      </c>
      <c r="N143" s="314">
        <f t="shared" si="102"/>
        <v>1.0700641042666097</v>
      </c>
      <c r="O143" s="311"/>
      <c r="P143" s="273">
        <f>+'2026R'!S143</f>
        <v>1282605.5904999999</v>
      </c>
      <c r="Q143" s="270">
        <f t="shared" si="111"/>
        <v>1.354183140534288E-2</v>
      </c>
      <c r="R143" s="273"/>
      <c r="S143" s="273">
        <f>+'2026P'!S143</f>
        <v>1275051.3399999999</v>
      </c>
      <c r="T143" s="270">
        <f t="shared" si="112"/>
        <v>1.3268345059949026E-2</v>
      </c>
      <c r="U143" s="273">
        <f t="shared" si="103"/>
        <v>7554.250500000082</v>
      </c>
      <c r="V143" s="270">
        <f t="shared" si="104"/>
        <v>5.924663786479439E-3</v>
      </c>
      <c r="W143" s="273"/>
      <c r="X143" s="273">
        <f>+'2025R'!S143</f>
        <v>1344643.24</v>
      </c>
      <c r="Y143" s="270">
        <f t="shared" si="113"/>
        <v>1.5160637852043444E-2</v>
      </c>
      <c r="Z143" s="273">
        <f t="shared" si="105"/>
        <v>-62037.649500000058</v>
      </c>
      <c r="AA143" s="270">
        <f t="shared" si="106"/>
        <v>-4.6136884234066471E-2</v>
      </c>
    </row>
    <row r="144" spans="1:27">
      <c r="A144" s="277" t="s">
        <v>59</v>
      </c>
      <c r="B144" s="273"/>
      <c r="C144" s="269">
        <f>+'2026R'!C144</f>
        <v>14500</v>
      </c>
      <c r="D144" s="270">
        <f t="shared" si="107"/>
        <v>8.9206002076352737E-4</v>
      </c>
      <c r="E144" s="273"/>
      <c r="F144" s="273">
        <f>+'2026P'!C144</f>
        <v>14500</v>
      </c>
      <c r="G144" s="270">
        <f t="shared" si="108"/>
        <v>8.5141037633511068E-4</v>
      </c>
      <c r="H144" s="273">
        <f t="shared" si="109"/>
        <v>0</v>
      </c>
      <c r="I144" s="270">
        <f t="shared" si="100"/>
        <v>0</v>
      </c>
      <c r="J144" s="273"/>
      <c r="K144" s="273">
        <f>+'2025R'!C144</f>
        <v>45016.42</v>
      </c>
      <c r="L144" s="270">
        <f t="shared" si="110"/>
        <v>2.9117688938948214E-3</v>
      </c>
      <c r="M144" s="273">
        <f t="shared" si="101"/>
        <v>-30516.42</v>
      </c>
      <c r="N144" s="314">
        <f t="shared" si="102"/>
        <v>-0.67789531020014471</v>
      </c>
      <c r="O144" s="311"/>
      <c r="P144" s="273">
        <f>+'2026R'!S144</f>
        <v>137814.82</v>
      </c>
      <c r="Q144" s="270">
        <f t="shared" si="111"/>
        <v>1.4550576353484842E-3</v>
      </c>
      <c r="R144" s="273"/>
      <c r="S144" s="273">
        <f>+'2026P'!S144</f>
        <v>152000</v>
      </c>
      <c r="T144" s="270">
        <f t="shared" si="112"/>
        <v>1.5817311710070059E-3</v>
      </c>
      <c r="U144" s="273">
        <f t="shared" si="103"/>
        <v>-14185.179999999993</v>
      </c>
      <c r="V144" s="270">
        <f t="shared" si="104"/>
        <v>-9.3323552631578904E-2</v>
      </c>
      <c r="W144" s="273"/>
      <c r="X144" s="273">
        <f>+'2025R'!S144</f>
        <v>236016.41999999998</v>
      </c>
      <c r="Y144" s="270">
        <f t="shared" si="113"/>
        <v>2.6610474543089829E-3</v>
      </c>
      <c r="Z144" s="273">
        <f t="shared" si="105"/>
        <v>-98201.599999999977</v>
      </c>
      <c r="AA144" s="270">
        <f t="shared" si="106"/>
        <v>-0.41607952531438269</v>
      </c>
    </row>
    <row r="145" spans="1:27">
      <c r="A145" s="277" t="s">
        <v>60</v>
      </c>
      <c r="B145" s="273"/>
      <c r="C145" s="269">
        <f>+'2026R'!C145</f>
        <v>0</v>
      </c>
      <c r="D145" s="270">
        <f t="shared" si="107"/>
        <v>0</v>
      </c>
      <c r="E145" s="273"/>
      <c r="F145" s="273">
        <f>+'2026P'!C145</f>
        <v>0</v>
      </c>
      <c r="G145" s="270">
        <f t="shared" si="108"/>
        <v>0</v>
      </c>
      <c r="H145" s="273">
        <f t="shared" si="109"/>
        <v>0</v>
      </c>
      <c r="I145" s="270" t="str">
        <f t="shared" si="100"/>
        <v>N. D.</v>
      </c>
      <c r="J145" s="273"/>
      <c r="K145" s="273">
        <f>+'2025R'!C145</f>
        <v>0</v>
      </c>
      <c r="L145" s="270">
        <f t="shared" si="110"/>
        <v>0</v>
      </c>
      <c r="M145" s="273">
        <f t="shared" si="101"/>
        <v>0</v>
      </c>
      <c r="N145" s="270" t="str">
        <f t="shared" si="102"/>
        <v>N. D.</v>
      </c>
      <c r="O145" s="311"/>
      <c r="P145" s="273">
        <f>+'2026R'!S145</f>
        <v>27974.9</v>
      </c>
      <c r="Q145" s="270">
        <f t="shared" si="111"/>
        <v>2.9536077355911584E-4</v>
      </c>
      <c r="R145" s="273"/>
      <c r="S145" s="273">
        <f>+'2026P'!S145</f>
        <v>28065.23</v>
      </c>
      <c r="T145" s="270">
        <f t="shared" si="112"/>
        <v>2.9205032310842735E-4</v>
      </c>
      <c r="U145" s="273">
        <f t="shared" si="103"/>
        <v>-90.329999999998108</v>
      </c>
      <c r="V145" s="270">
        <f t="shared" si="104"/>
        <v>-3.2185733022675428E-3</v>
      </c>
      <c r="W145" s="273"/>
      <c r="X145" s="273">
        <f>+'2025R'!S145</f>
        <v>28664.9</v>
      </c>
      <c r="Y145" s="270">
        <f t="shared" si="113"/>
        <v>3.2319217100666801E-4</v>
      </c>
      <c r="Z145" s="273">
        <f t="shared" si="105"/>
        <v>-690</v>
      </c>
      <c r="AA145" s="270">
        <f t="shared" si="106"/>
        <v>-2.4071250902671908E-2</v>
      </c>
    </row>
    <row r="146" spans="1:27">
      <c r="A146" s="277" t="s">
        <v>61</v>
      </c>
      <c r="B146" s="273"/>
      <c r="C146" s="269">
        <f>+'2026R'!C146</f>
        <v>102027.2178</v>
      </c>
      <c r="D146" s="270">
        <f t="shared" si="107"/>
        <v>6.2768553123526156E-3</v>
      </c>
      <c r="E146" s="273"/>
      <c r="F146" s="273">
        <f>+'2026P'!C146</f>
        <v>103162.74</v>
      </c>
      <c r="G146" s="270">
        <f t="shared" si="108"/>
        <v>6.0575053301490473E-3</v>
      </c>
      <c r="H146" s="273">
        <f t="shared" si="109"/>
        <v>-1135.5222000000067</v>
      </c>
      <c r="I146" s="270">
        <f t="shared" si="100"/>
        <v>-1.1007096166697459E-2</v>
      </c>
      <c r="J146" s="273"/>
      <c r="K146" s="273">
        <f>+'2025R'!C146</f>
        <v>112247.3655</v>
      </c>
      <c r="L146" s="270">
        <f t="shared" si="110"/>
        <v>7.2604260242050064E-3</v>
      </c>
      <c r="M146" s="273">
        <f t="shared" si="101"/>
        <v>-10220.147700000001</v>
      </c>
      <c r="N146" s="270">
        <f t="shared" si="102"/>
        <v>-9.1050223356912569E-2</v>
      </c>
      <c r="O146" s="311"/>
      <c r="P146" s="273">
        <f>+'2026R'!S146</f>
        <v>612164.08900000004</v>
      </c>
      <c r="Q146" s="270">
        <f t="shared" si="111"/>
        <v>6.4632673887002794E-3</v>
      </c>
      <c r="R146" s="273"/>
      <c r="S146" s="273">
        <f>+'2026P'!S146</f>
        <v>618976.44000000006</v>
      </c>
      <c r="T146" s="270">
        <f t="shared" si="112"/>
        <v>6.441146903072026E-3</v>
      </c>
      <c r="U146" s="273">
        <f t="shared" si="103"/>
        <v>-6812.3510000000242</v>
      </c>
      <c r="V146" s="270">
        <f t="shared" si="104"/>
        <v>-1.1005832467549206E-2</v>
      </c>
      <c r="W146" s="273"/>
      <c r="X146" s="273">
        <f>+'2025R'!S146</f>
        <v>655397.58179999993</v>
      </c>
      <c r="Y146" s="270">
        <f t="shared" si="113"/>
        <v>7.3895030973232852E-3</v>
      </c>
      <c r="Z146" s="273">
        <f t="shared" si="105"/>
        <v>-43233.492799999891</v>
      </c>
      <c r="AA146" s="270">
        <f t="shared" si="106"/>
        <v>-6.5965291909168125E-2</v>
      </c>
    </row>
    <row r="147" spans="1:27">
      <c r="A147" s="277" t="s">
        <v>62</v>
      </c>
      <c r="B147" s="273"/>
      <c r="C147" s="269">
        <f>+'2026R'!C147</f>
        <v>0</v>
      </c>
      <c r="D147" s="270">
        <f t="shared" si="107"/>
        <v>0</v>
      </c>
      <c r="E147" s="273"/>
      <c r="F147" s="273">
        <f>+'2026P'!C147</f>
        <v>0</v>
      </c>
      <c r="G147" s="270">
        <f t="shared" si="108"/>
        <v>0</v>
      </c>
      <c r="H147" s="273">
        <f t="shared" si="109"/>
        <v>0</v>
      </c>
      <c r="I147" s="270" t="str">
        <f t="shared" si="100"/>
        <v>N. D.</v>
      </c>
      <c r="J147" s="273"/>
      <c r="K147" s="273">
        <f>+'2025R'!C147</f>
        <v>0</v>
      </c>
      <c r="L147" s="270">
        <f t="shared" si="110"/>
        <v>0</v>
      </c>
      <c r="M147" s="273">
        <f t="shared" si="101"/>
        <v>0</v>
      </c>
      <c r="N147" s="270" t="str">
        <f t="shared" si="102"/>
        <v>N. D.</v>
      </c>
      <c r="O147" s="311"/>
      <c r="P147" s="273">
        <f>+'2026R'!S147</f>
        <v>0</v>
      </c>
      <c r="Q147" s="270">
        <f t="shared" si="111"/>
        <v>0</v>
      </c>
      <c r="R147" s="273"/>
      <c r="S147" s="273">
        <f>+'2026P'!S147</f>
        <v>0</v>
      </c>
      <c r="T147" s="270">
        <f t="shared" si="112"/>
        <v>0</v>
      </c>
      <c r="U147" s="273">
        <f t="shared" si="103"/>
        <v>0</v>
      </c>
      <c r="V147" s="270" t="str">
        <f t="shared" si="104"/>
        <v>N. D.</v>
      </c>
      <c r="W147" s="273"/>
      <c r="X147" s="273">
        <f>+'2025R'!S147</f>
        <v>0</v>
      </c>
      <c r="Y147" s="270">
        <f t="shared" si="113"/>
        <v>0</v>
      </c>
      <c r="Z147" s="273">
        <f t="shared" si="105"/>
        <v>0</v>
      </c>
      <c r="AA147" s="270" t="str">
        <f t="shared" si="106"/>
        <v>N. D.</v>
      </c>
    </row>
    <row r="148" spans="1:27">
      <c r="A148" s="277" t="s">
        <v>25</v>
      </c>
      <c r="B148" s="273"/>
      <c r="C148" s="269">
        <f>+'2026R'!C148</f>
        <v>102091</v>
      </c>
      <c r="D148" s="270">
        <f t="shared" si="107"/>
        <v>6.2807792813633981E-3</v>
      </c>
      <c r="E148" s="273"/>
      <c r="F148" s="273">
        <f>+'2026P'!C148</f>
        <v>57193.18</v>
      </c>
      <c r="G148" s="270">
        <f t="shared" si="108"/>
        <v>3.3582666832828777E-3</v>
      </c>
      <c r="H148" s="273">
        <f t="shared" si="109"/>
        <v>44897.82</v>
      </c>
      <c r="I148" s="270">
        <f t="shared" si="100"/>
        <v>0.78502052167758463</v>
      </c>
      <c r="J148" s="273"/>
      <c r="K148" s="273">
        <f>+'2025R'!C148</f>
        <v>55259.33</v>
      </c>
      <c r="L148" s="270">
        <f t="shared" si="110"/>
        <v>3.5743046246562681E-3</v>
      </c>
      <c r="M148" s="273">
        <f t="shared" si="101"/>
        <v>46831.67</v>
      </c>
      <c r="N148" s="270">
        <f t="shared" si="102"/>
        <v>0.84748892178026769</v>
      </c>
      <c r="O148" s="311"/>
      <c r="P148" s="273">
        <f>+'2026R'!S148</f>
        <v>578324.64</v>
      </c>
      <c r="Q148" s="270">
        <f t="shared" si="111"/>
        <v>6.1059883337812532E-3</v>
      </c>
      <c r="R148" s="273"/>
      <c r="S148" s="273">
        <f>+'2026P'!S148</f>
        <v>538493.93000000005</v>
      </c>
      <c r="T148" s="270">
        <f t="shared" si="112"/>
        <v>5.6036357531517424E-3</v>
      </c>
      <c r="U148" s="273">
        <f t="shared" si="103"/>
        <v>39830.709999999963</v>
      </c>
      <c r="V148" s="270">
        <f t="shared" si="104"/>
        <v>7.3966869041587821E-2</v>
      </c>
      <c r="W148" s="273"/>
      <c r="X148" s="273">
        <f>+'2025R'!S148</f>
        <v>542313.97</v>
      </c>
      <c r="Y148" s="270">
        <f t="shared" si="113"/>
        <v>6.1145034286372883E-3</v>
      </c>
      <c r="Z148" s="273">
        <f t="shared" si="105"/>
        <v>36010.670000000042</v>
      </c>
      <c r="AA148" s="270">
        <f t="shared" si="106"/>
        <v>6.6401885240020733E-2</v>
      </c>
    </row>
    <row r="149" spans="1:27">
      <c r="A149" s="277" t="s">
        <v>63</v>
      </c>
      <c r="B149" s="273"/>
      <c r="C149" s="269">
        <f>+'2026R'!C149</f>
        <v>0</v>
      </c>
      <c r="D149" s="270">
        <f t="shared" si="107"/>
        <v>0</v>
      </c>
      <c r="E149" s="273"/>
      <c r="F149" s="273">
        <f>+'2026P'!C149</f>
        <v>14900</v>
      </c>
      <c r="G149" s="270">
        <f t="shared" si="108"/>
        <v>8.7489755913056208E-4</v>
      </c>
      <c r="H149" s="273">
        <f t="shared" si="109"/>
        <v>-14900</v>
      </c>
      <c r="I149" s="314">
        <f t="shared" si="100"/>
        <v>-1</v>
      </c>
      <c r="J149" s="273"/>
      <c r="K149" s="273">
        <f>+'2025R'!C149</f>
        <v>5698</v>
      </c>
      <c r="L149" s="270">
        <f t="shared" si="110"/>
        <v>3.6856016443361536E-4</v>
      </c>
      <c r="M149" s="273">
        <f t="shared" si="101"/>
        <v>-5698</v>
      </c>
      <c r="N149" s="314">
        <f t="shared" si="102"/>
        <v>-1</v>
      </c>
      <c r="O149" s="311"/>
      <c r="P149" s="273">
        <f>+'2026R'!S149</f>
        <v>0</v>
      </c>
      <c r="Q149" s="270">
        <f t="shared" si="111"/>
        <v>0</v>
      </c>
      <c r="R149" s="273"/>
      <c r="S149" s="273">
        <f>+'2026P'!S149</f>
        <v>14900</v>
      </c>
      <c r="T149" s="270">
        <f t="shared" si="112"/>
        <v>1.5505127926318678E-4</v>
      </c>
      <c r="U149" s="273">
        <f t="shared" si="103"/>
        <v>-14900</v>
      </c>
      <c r="V149" s="314">
        <f t="shared" si="104"/>
        <v>-1</v>
      </c>
      <c r="W149" s="273"/>
      <c r="X149" s="273">
        <f>+'2025R'!S149</f>
        <v>5698</v>
      </c>
      <c r="Y149" s="270">
        <f t="shared" si="113"/>
        <v>6.4244040286063944E-5</v>
      </c>
      <c r="Z149" s="273">
        <f t="shared" si="105"/>
        <v>-5698</v>
      </c>
      <c r="AA149" s="314">
        <f t="shared" si="106"/>
        <v>-1</v>
      </c>
    </row>
    <row r="150" spans="1:27">
      <c r="A150" s="277" t="s">
        <v>64</v>
      </c>
      <c r="B150" s="273"/>
      <c r="C150" s="269">
        <f>+'2026R'!C150</f>
        <v>226805.0833</v>
      </c>
      <c r="D150" s="270">
        <f t="shared" si="107"/>
        <v>1.3953361883991142E-2</v>
      </c>
      <c r="E150" s="273"/>
      <c r="F150" s="273">
        <f>+'2026P'!C150</f>
        <v>179778.24</v>
      </c>
      <c r="G150" s="270">
        <f t="shared" si="108"/>
        <v>1.05562109638113E-2</v>
      </c>
      <c r="H150" s="273">
        <f t="shared" si="109"/>
        <v>47026.843300000008</v>
      </c>
      <c r="I150" s="270">
        <f t="shared" si="100"/>
        <v>0.26158251020813206</v>
      </c>
      <c r="J150" s="273"/>
      <c r="K150" s="273">
        <f>+'2025R'!C150</f>
        <v>136529.6066</v>
      </c>
      <c r="L150" s="270">
        <f t="shared" si="110"/>
        <v>8.8310590134350331E-3</v>
      </c>
      <c r="M150" s="273">
        <f t="shared" si="101"/>
        <v>90275.476699999999</v>
      </c>
      <c r="N150" s="270">
        <f t="shared" si="102"/>
        <v>0.66121538725652496</v>
      </c>
      <c r="O150" s="311"/>
      <c r="P150" s="273">
        <f>+'2026R'!S150</f>
        <v>1402006.2465000001</v>
      </c>
      <c r="Q150" s="270">
        <f t="shared" si="111"/>
        <v>1.4802471125936195E-2</v>
      </c>
      <c r="R150" s="273"/>
      <c r="S150" s="273">
        <f>+'2026P'!S150</f>
        <v>1142483.93</v>
      </c>
      <c r="T150" s="270">
        <f t="shared" si="112"/>
        <v>1.1888831871418331E-2</v>
      </c>
      <c r="U150" s="273">
        <f t="shared" si="103"/>
        <v>259522.31650000019</v>
      </c>
      <c r="V150" s="270">
        <f t="shared" si="104"/>
        <v>0.22715620735251849</v>
      </c>
      <c r="W150" s="273"/>
      <c r="X150" s="273">
        <f>+'2025R'!S150</f>
        <v>823614.93959999993</v>
      </c>
      <c r="Y150" s="270">
        <f t="shared" si="113"/>
        <v>9.2861269497835231E-3</v>
      </c>
      <c r="Z150" s="273">
        <f t="shared" si="105"/>
        <v>578391.3069000002</v>
      </c>
      <c r="AA150" s="270">
        <f t="shared" si="106"/>
        <v>0.70225936792854193</v>
      </c>
    </row>
    <row r="151" spans="1:27" ht="6" customHeight="1">
      <c r="A151" s="296"/>
      <c r="B151" s="265"/>
      <c r="C151" s="265"/>
      <c r="D151" s="270"/>
      <c r="E151" s="265"/>
      <c r="F151" s="265"/>
      <c r="G151" s="270"/>
      <c r="H151" s="265"/>
      <c r="I151" s="270"/>
      <c r="J151" s="265"/>
      <c r="K151" s="265"/>
      <c r="L151" s="270"/>
      <c r="M151" s="265"/>
      <c r="N151" s="270"/>
      <c r="O151" s="265"/>
      <c r="P151" s="265"/>
      <c r="Q151" s="270"/>
      <c r="R151" s="265"/>
      <c r="S151" s="265"/>
      <c r="T151" s="270"/>
      <c r="U151" s="265"/>
      <c r="V151" s="270"/>
      <c r="W151" s="265"/>
      <c r="X151" s="265"/>
      <c r="Y151" s="270"/>
      <c r="Z151" s="265"/>
      <c r="AA151" s="270"/>
    </row>
    <row r="152" spans="1:27">
      <c r="A152" s="297" t="s">
        <v>65</v>
      </c>
      <c r="B152" s="283"/>
      <c r="C152" s="283">
        <f>+SUM(C153:C158)</f>
        <v>1968587.1420999996</v>
      </c>
      <c r="D152" s="282">
        <f>+SUM(D153:D166)</f>
        <v>0.10651027107910678</v>
      </c>
      <c r="E152" s="283"/>
      <c r="F152" s="283">
        <f>+SUM(F153:F158)</f>
        <v>2428555</v>
      </c>
      <c r="G152" s="282">
        <f>+SUM(G153:G166)</f>
        <v>0.13099054332238255</v>
      </c>
      <c r="H152" s="283">
        <f t="shared" ref="H152:H158" si="114">+$C152-F152</f>
        <v>-459967.85790000041</v>
      </c>
      <c r="I152" s="282">
        <f t="shared" ref="I152:I158" si="115">+IF(ISERROR(H152/F152),"N. D.",H152/F152)</f>
        <v>-0.18939981095754488</v>
      </c>
      <c r="J152" s="283"/>
      <c r="K152" s="283">
        <v>2128780.1398999998</v>
      </c>
      <c r="L152" s="282">
        <f>+SUM(L153:L166)</f>
        <v>0.11836012593997061</v>
      </c>
      <c r="M152" s="283">
        <f t="shared" ref="M152:M158" si="116">+$C152-K152</f>
        <v>-160192.99780000024</v>
      </c>
      <c r="N152" s="282">
        <f t="shared" ref="N152:N158" si="117">+IF(ISERROR(M152/K152),"N. D.",M152/K152)</f>
        <v>-7.5251076800972677E-2</v>
      </c>
      <c r="O152" s="313"/>
      <c r="P152" s="283">
        <v>11633437.409299999</v>
      </c>
      <c r="Q152" s="282">
        <f>+SUM(Q153:Q166)</f>
        <v>9.6239776120619583E-2</v>
      </c>
      <c r="R152" s="283"/>
      <c r="S152" s="283">
        <f>+SUM(S153:S158)</f>
        <v>12704292</v>
      </c>
      <c r="T152" s="282">
        <f>+SUM(T153:T166)</f>
        <v>0.11985796883080338</v>
      </c>
      <c r="U152" s="283">
        <f t="shared" ref="U152:U158" si="118">+$P152-S152</f>
        <v>-1070854.5907000005</v>
      </c>
      <c r="V152" s="282">
        <f t="shared" ref="V152:V158" si="119">+IF(ISERROR(U152/S152),"N. D.",U152/S152)</f>
        <v>-8.4290772811267289E-2</v>
      </c>
      <c r="W152" s="283"/>
      <c r="X152" s="283">
        <v>11043407.1929</v>
      </c>
      <c r="Y152" s="282">
        <f>+SUM(Y153:Y166)</f>
        <v>0.10692176769971742</v>
      </c>
      <c r="Z152" s="283">
        <f t="shared" ref="Z152:Z158" si="120">+$P152-X152</f>
        <v>590030.21639999934</v>
      </c>
      <c r="AA152" s="282">
        <f t="shared" ref="AA152:AA158" si="121">+IF(ISERROR(Z152/X152),"N. D.",Z152/X152)</f>
        <v>5.3428276807482029E-2</v>
      </c>
    </row>
    <row r="153" spans="1:27" hidden="1">
      <c r="A153" s="277" t="s">
        <v>26</v>
      </c>
      <c r="B153" s="273"/>
      <c r="C153" s="262">
        <v>424303.97000000003</v>
      </c>
      <c r="D153" s="275">
        <f t="shared" ref="D153:D158" si="122">+IF(ISERROR(C153/C$106),"N. D.",C153/C$106)</f>
        <v>2.610376608884463E-2</v>
      </c>
      <c r="E153" s="273"/>
      <c r="F153" s="274">
        <v>423763</v>
      </c>
      <c r="G153" s="275">
        <f t="shared" ref="G153:G158" si="123">+IF(ISERROR(F153/F$106),"N. D.",F153/F$106)</f>
        <v>2.4882497607372104E-2</v>
      </c>
      <c r="H153" s="274">
        <f t="shared" si="114"/>
        <v>540.97000000003027</v>
      </c>
      <c r="I153" s="275">
        <f t="shared" si="115"/>
        <v>1.27658620502505E-3</v>
      </c>
      <c r="J153" s="273"/>
      <c r="K153" s="274">
        <v>395816.63</v>
      </c>
      <c r="L153" s="275">
        <f t="shared" ref="L153:L158" si="124">+IF(ISERROR(K153/K$106),"N. D.",K153/K$106)</f>
        <v>2.5602359115191205E-2</v>
      </c>
      <c r="M153" s="274">
        <f t="shared" si="116"/>
        <v>28487.340000000026</v>
      </c>
      <c r="N153" s="275">
        <f t="shared" si="117"/>
        <v>7.1971053869060594E-2</v>
      </c>
      <c r="O153" s="311"/>
      <c r="P153" s="274">
        <v>2111223.4600000004</v>
      </c>
      <c r="Q153" s="275">
        <f t="shared" ref="Q153:Q158" si="125">+IF(ISERROR(P153/P$106),"N. D.",P153/P$106)</f>
        <v>2.2290431576225588E-2</v>
      </c>
      <c r="R153" s="273"/>
      <c r="S153" s="274">
        <v>2113134</v>
      </c>
      <c r="T153" s="275">
        <f t="shared" ref="T153:T158" si="126">+IF(ISERROR(S153/S$106),"N. D.",S153/S$106)</f>
        <v>2.198953892312315E-2</v>
      </c>
      <c r="U153" s="274">
        <f t="shared" si="118"/>
        <v>-1910.5399999995716</v>
      </c>
      <c r="V153" s="275">
        <f t="shared" si="119"/>
        <v>-9.0412628825222233E-4</v>
      </c>
      <c r="W153" s="273"/>
      <c r="X153" s="274">
        <v>1979928.3400000003</v>
      </c>
      <c r="Y153" s="275">
        <f t="shared" ref="Y153:Y158" si="127">+IF(ISERROR(X153/X$106),"N. D.",X153/X$106)</f>
        <v>2.2323375928129118E-2</v>
      </c>
      <c r="Z153" s="274">
        <f t="shared" si="120"/>
        <v>131295.12000000011</v>
      </c>
      <c r="AA153" s="275">
        <f t="shared" si="121"/>
        <v>6.6313066663816783E-2</v>
      </c>
    </row>
    <row r="154" spans="1:27" hidden="1">
      <c r="A154" s="277" t="s">
        <v>66</v>
      </c>
      <c r="B154" s="273"/>
      <c r="C154" s="262">
        <v>1511487.1720999996</v>
      </c>
      <c r="D154" s="275">
        <f t="shared" si="122"/>
        <v>9.29887778018849E-2</v>
      </c>
      <c r="E154" s="273"/>
      <c r="F154" s="274">
        <v>1991592</v>
      </c>
      <c r="G154" s="275">
        <f t="shared" si="123"/>
        <v>0.11694221339489626</v>
      </c>
      <c r="H154" s="274">
        <f t="shared" si="114"/>
        <v>-480104.82790000038</v>
      </c>
      <c r="I154" s="275">
        <f t="shared" si="115"/>
        <v>-0.24106585480359449</v>
      </c>
      <c r="J154" s="273"/>
      <c r="K154" s="274">
        <v>1732963.5098999999</v>
      </c>
      <c r="L154" s="275">
        <f t="shared" si="124"/>
        <v>0.11209219307936104</v>
      </c>
      <c r="M154" s="274">
        <f t="shared" si="116"/>
        <v>-221476.33780000033</v>
      </c>
      <c r="N154" s="275">
        <f t="shared" si="117"/>
        <v>-0.1278020780788284</v>
      </c>
      <c r="O154" s="311"/>
      <c r="P154" s="274">
        <v>9489417.9492999986</v>
      </c>
      <c r="Q154" s="275">
        <f t="shared" si="125"/>
        <v>0.10018987828843021</v>
      </c>
      <c r="R154" s="273"/>
      <c r="S154" s="274">
        <v>10525158</v>
      </c>
      <c r="T154" s="275">
        <f t="shared" si="126"/>
        <v>0.10952612163403788</v>
      </c>
      <c r="U154" s="274">
        <f t="shared" si="118"/>
        <v>-1035740.0507000014</v>
      </c>
      <c r="V154" s="275">
        <f t="shared" si="119"/>
        <v>-9.8406128506574569E-2</v>
      </c>
      <c r="W154" s="273"/>
      <c r="X154" s="274">
        <v>9063478.8529000003</v>
      </c>
      <c r="Y154" s="275">
        <f t="shared" si="127"/>
        <v>0.10218927703713516</v>
      </c>
      <c r="Z154" s="274">
        <f t="shared" si="120"/>
        <v>425939.09639999829</v>
      </c>
      <c r="AA154" s="275">
        <f t="shared" si="121"/>
        <v>4.6995100150061309E-2</v>
      </c>
    </row>
    <row r="155" spans="1:27" hidden="1">
      <c r="A155" s="277" t="s">
        <v>67</v>
      </c>
      <c r="B155" s="273"/>
      <c r="C155" s="274">
        <v>0</v>
      </c>
      <c r="D155" s="275">
        <f t="shared" si="122"/>
        <v>0</v>
      </c>
      <c r="E155" s="273"/>
      <c r="F155" s="274">
        <f>+'2026P'!$C155</f>
        <v>0</v>
      </c>
      <c r="G155" s="275">
        <f t="shared" si="123"/>
        <v>0</v>
      </c>
      <c r="H155" s="274">
        <f t="shared" si="114"/>
        <v>0</v>
      </c>
      <c r="I155" s="275" t="str">
        <f t="shared" si="115"/>
        <v>N. D.</v>
      </c>
      <c r="J155" s="273"/>
      <c r="K155" s="274">
        <v>0</v>
      </c>
      <c r="L155" s="275">
        <f t="shared" si="124"/>
        <v>0</v>
      </c>
      <c r="M155" s="274">
        <f t="shared" si="116"/>
        <v>0</v>
      </c>
      <c r="N155" s="275" t="str">
        <f t="shared" si="117"/>
        <v>N. D.</v>
      </c>
      <c r="O155" s="311"/>
      <c r="P155" s="274">
        <v>0</v>
      </c>
      <c r="Q155" s="275">
        <f t="shared" si="125"/>
        <v>0</v>
      </c>
      <c r="R155" s="273"/>
      <c r="S155" s="274">
        <f>+'2026P'!$S155</f>
        <v>0</v>
      </c>
      <c r="T155" s="275">
        <f t="shared" si="126"/>
        <v>0</v>
      </c>
      <c r="U155" s="274">
        <f t="shared" si="118"/>
        <v>0</v>
      </c>
      <c r="V155" s="275" t="str">
        <f t="shared" si="119"/>
        <v>N. D.</v>
      </c>
      <c r="W155" s="273"/>
      <c r="X155" s="274">
        <v>0</v>
      </c>
      <c r="Y155" s="275">
        <f t="shared" si="127"/>
        <v>0</v>
      </c>
      <c r="Z155" s="274">
        <f t="shared" si="120"/>
        <v>0</v>
      </c>
      <c r="AA155" s="275" t="str">
        <f t="shared" si="121"/>
        <v>N. D.</v>
      </c>
    </row>
    <row r="156" spans="1:27" hidden="1">
      <c r="A156" s="277" t="s">
        <v>68</v>
      </c>
      <c r="B156" s="273"/>
      <c r="C156" s="274">
        <v>0</v>
      </c>
      <c r="D156" s="275">
        <f t="shared" si="122"/>
        <v>0</v>
      </c>
      <c r="E156" s="273"/>
      <c r="F156" s="274">
        <f>+'2026P'!$C156</f>
        <v>0</v>
      </c>
      <c r="G156" s="275">
        <f t="shared" si="123"/>
        <v>0</v>
      </c>
      <c r="H156" s="274">
        <f t="shared" si="114"/>
        <v>0</v>
      </c>
      <c r="I156" s="275" t="str">
        <f t="shared" si="115"/>
        <v>N. D.</v>
      </c>
      <c r="J156" s="273"/>
      <c r="K156" s="274">
        <v>0</v>
      </c>
      <c r="L156" s="275">
        <f t="shared" si="124"/>
        <v>0</v>
      </c>
      <c r="M156" s="274">
        <f t="shared" si="116"/>
        <v>0</v>
      </c>
      <c r="N156" s="275" t="str">
        <f t="shared" si="117"/>
        <v>N. D.</v>
      </c>
      <c r="O156" s="311"/>
      <c r="P156" s="274">
        <v>0</v>
      </c>
      <c r="Q156" s="275">
        <f t="shared" si="125"/>
        <v>0</v>
      </c>
      <c r="R156" s="273"/>
      <c r="S156" s="274">
        <f>+'2026P'!$S156</f>
        <v>0</v>
      </c>
      <c r="T156" s="275">
        <f t="shared" si="126"/>
        <v>0</v>
      </c>
      <c r="U156" s="274">
        <f t="shared" si="118"/>
        <v>0</v>
      </c>
      <c r="V156" s="275" t="str">
        <f t="shared" si="119"/>
        <v>N. D.</v>
      </c>
      <c r="W156" s="273"/>
      <c r="X156" s="274">
        <v>0</v>
      </c>
      <c r="Y156" s="275">
        <f t="shared" si="127"/>
        <v>0</v>
      </c>
      <c r="Z156" s="274">
        <f t="shared" si="120"/>
        <v>0</v>
      </c>
      <c r="AA156" s="275" t="str">
        <f t="shared" si="121"/>
        <v>N. D.</v>
      </c>
    </row>
    <row r="157" spans="1:27" hidden="1">
      <c r="A157" s="277" t="s">
        <v>69</v>
      </c>
      <c r="B157" s="273"/>
      <c r="C157" s="274">
        <v>32796</v>
      </c>
      <c r="D157" s="275">
        <f t="shared" si="122"/>
        <v>2.0176552028248721E-3</v>
      </c>
      <c r="E157" s="273"/>
      <c r="F157" s="274">
        <f>+'2026P'!$C157</f>
        <v>13200</v>
      </c>
      <c r="G157" s="275">
        <f t="shared" si="123"/>
        <v>7.7507703224989394E-4</v>
      </c>
      <c r="H157" s="274">
        <f t="shared" si="114"/>
        <v>19596</v>
      </c>
      <c r="I157" s="275">
        <f t="shared" si="115"/>
        <v>1.4845454545454546</v>
      </c>
      <c r="J157" s="273"/>
      <c r="K157" s="274">
        <v>0</v>
      </c>
      <c r="L157" s="275">
        <f t="shared" si="124"/>
        <v>0</v>
      </c>
      <c r="M157" s="274">
        <f t="shared" si="116"/>
        <v>32796</v>
      </c>
      <c r="N157" s="275" t="str">
        <f t="shared" si="117"/>
        <v>N. D.</v>
      </c>
      <c r="O157" s="311"/>
      <c r="P157" s="274">
        <v>32796</v>
      </c>
      <c r="Q157" s="275">
        <f t="shared" si="125"/>
        <v>3.4626225400786998E-4</v>
      </c>
      <c r="R157" s="273"/>
      <c r="S157" s="274">
        <v>66000</v>
      </c>
      <c r="T157" s="275">
        <f t="shared" si="126"/>
        <v>6.8680432425304212E-4</v>
      </c>
      <c r="U157" s="274">
        <f t="shared" si="118"/>
        <v>-33204</v>
      </c>
      <c r="V157" s="275">
        <f t="shared" si="119"/>
        <v>-0.50309090909090914</v>
      </c>
      <c r="W157" s="273"/>
      <c r="X157" s="274">
        <v>0</v>
      </c>
      <c r="Y157" s="275">
        <f t="shared" si="127"/>
        <v>0</v>
      </c>
      <c r="Z157" s="274">
        <f t="shared" si="120"/>
        <v>32796</v>
      </c>
      <c r="AA157" s="275" t="str">
        <f t="shared" si="121"/>
        <v>N. D.</v>
      </c>
    </row>
    <row r="158" spans="1:27" hidden="1">
      <c r="A158" s="277" t="s">
        <v>70</v>
      </c>
      <c r="B158" s="273"/>
      <c r="C158" s="274">
        <v>0</v>
      </c>
      <c r="D158" s="275">
        <f t="shared" si="122"/>
        <v>0</v>
      </c>
      <c r="E158" s="273"/>
      <c r="F158" s="274">
        <f>+'2026P'!$C158</f>
        <v>0</v>
      </c>
      <c r="G158" s="275">
        <f t="shared" si="123"/>
        <v>0</v>
      </c>
      <c r="H158" s="274">
        <f t="shared" si="114"/>
        <v>0</v>
      </c>
      <c r="I158" s="275" t="str">
        <f t="shared" si="115"/>
        <v>N. D.</v>
      </c>
      <c r="J158" s="273"/>
      <c r="K158" s="274">
        <v>0</v>
      </c>
      <c r="L158" s="275">
        <f t="shared" si="124"/>
        <v>0</v>
      </c>
      <c r="M158" s="274">
        <f t="shared" si="116"/>
        <v>0</v>
      </c>
      <c r="N158" s="275" t="str">
        <f t="shared" si="117"/>
        <v>N. D.</v>
      </c>
      <c r="O158" s="311"/>
      <c r="P158" s="274">
        <v>0</v>
      </c>
      <c r="Q158" s="275">
        <f t="shared" si="125"/>
        <v>0</v>
      </c>
      <c r="R158" s="273"/>
      <c r="S158" s="274">
        <f>+'2026P'!$S158</f>
        <v>0</v>
      </c>
      <c r="T158" s="275">
        <f t="shared" si="126"/>
        <v>0</v>
      </c>
      <c r="U158" s="274">
        <f t="shared" si="118"/>
        <v>0</v>
      </c>
      <c r="V158" s="275" t="str">
        <f t="shared" si="119"/>
        <v>N. D.</v>
      </c>
      <c r="W158" s="273"/>
      <c r="X158" s="274">
        <v>0</v>
      </c>
      <c r="Y158" s="275">
        <f t="shared" si="127"/>
        <v>0</v>
      </c>
      <c r="Z158" s="274">
        <f t="shared" si="120"/>
        <v>0</v>
      </c>
      <c r="AA158" s="275" t="str">
        <f t="shared" si="121"/>
        <v>N. D.</v>
      </c>
    </row>
    <row r="159" spans="1:27" ht="6" customHeight="1">
      <c r="A159" s="296"/>
      <c r="B159" s="265"/>
      <c r="C159" s="265"/>
      <c r="D159" s="288"/>
      <c r="E159" s="265"/>
      <c r="F159" s="265"/>
      <c r="G159" s="288"/>
      <c r="H159" s="265"/>
      <c r="I159" s="288"/>
      <c r="J159" s="265"/>
      <c r="K159" s="265"/>
      <c r="L159" s="288"/>
      <c r="M159" s="265"/>
      <c r="N159" s="288"/>
      <c r="O159" s="265"/>
      <c r="P159" s="265"/>
      <c r="Q159" s="288"/>
      <c r="R159" s="265"/>
      <c r="S159" s="265"/>
      <c r="T159" s="288"/>
      <c r="U159" s="265"/>
      <c r="V159" s="288"/>
      <c r="W159" s="265"/>
      <c r="X159" s="265"/>
      <c r="Y159" s="288"/>
      <c r="Z159" s="265"/>
      <c r="AA159" s="288"/>
    </row>
    <row r="160" spans="1:27">
      <c r="A160" s="297" t="s">
        <v>71</v>
      </c>
      <c r="B160" s="283"/>
      <c r="C160" s="283">
        <f>+C161+C164</f>
        <v>-79104.899999999994</v>
      </c>
      <c r="D160" s="282">
        <f>+SUM(D161:D164)</f>
        <v>-4.8666426714825345E-3</v>
      </c>
      <c r="E160" s="283"/>
      <c r="F160" s="283">
        <f>+F161+F164</f>
        <v>-65904</v>
      </c>
      <c r="G160" s="282">
        <f>+SUM(G161:G164)</f>
        <v>-3.8697482373785609E-3</v>
      </c>
      <c r="H160" s="283">
        <f t="shared" ref="H160:H166" si="128">+$C160-F160</f>
        <v>-13200.899999999994</v>
      </c>
      <c r="I160" s="282">
        <f t="shared" ref="I160:I166" si="129">+IF(ISERROR(H160/F160),"N. D.",H160/F160)</f>
        <v>0.20030498907501812</v>
      </c>
      <c r="J160" s="283"/>
      <c r="K160" s="283">
        <f>+K161+K164</f>
        <v>-99637.79</v>
      </c>
      <c r="L160" s="282">
        <f>+SUM(L161:L164)</f>
        <v>-6.4448087515272083E-3</v>
      </c>
      <c r="M160" s="283">
        <f t="shared" ref="M160:M166" si="130">+$C160-K160</f>
        <v>20532.89</v>
      </c>
      <c r="N160" s="282">
        <f t="shared" ref="N160:N166" si="131">+IF(ISERROR(M160/K160),"N. D.",M160/K160)</f>
        <v>-0.2060753254362627</v>
      </c>
      <c r="O160" s="313"/>
      <c r="P160" s="283">
        <f>+P161+P164</f>
        <v>-839383.59000000008</v>
      </c>
      <c r="Q160" s="282">
        <f>+SUM(Q161:Q164)</f>
        <v>-8.8622653326813593E-3</v>
      </c>
      <c r="R160" s="283"/>
      <c r="S160" s="283">
        <f>+S161+S164</f>
        <v>-395424</v>
      </c>
      <c r="T160" s="282">
        <f>+SUM(T161:T164)</f>
        <v>-4.1148320168702263E-3</v>
      </c>
      <c r="U160" s="283">
        <f t="shared" ref="U160:U166" si="132">+$P160-S160</f>
        <v>-443959.59000000008</v>
      </c>
      <c r="V160" s="282">
        <f t="shared" ref="V160:V166" si="133">+IF(ISERROR(U160/S160),"N. D.",U160/S160)</f>
        <v>1.1227431567127946</v>
      </c>
      <c r="W160" s="283"/>
      <c r="X160" s="283">
        <f>+X161+X164</f>
        <v>-520063.10000000003</v>
      </c>
      <c r="Y160" s="282">
        <f>+SUM(Y161:Y164)</f>
        <v>-5.8636284218489473E-3</v>
      </c>
      <c r="Z160" s="283">
        <f t="shared" ref="Z160:Z166" si="134">+$P160-X160</f>
        <v>-319320.49000000005</v>
      </c>
      <c r="AA160" s="282">
        <f t="shared" ref="AA160:AA166" si="135">+IF(ISERROR(Z160/X160),"N. D.",Z160/X160)</f>
        <v>0.61400335843862031</v>
      </c>
    </row>
    <row r="161" spans="1:27" hidden="1">
      <c r="A161" s="298" t="s">
        <v>72</v>
      </c>
      <c r="B161" s="273"/>
      <c r="C161" s="273">
        <f>+SUM(C162:C163)</f>
        <v>0</v>
      </c>
      <c r="D161" s="270">
        <f t="shared" ref="D161:D166" si="136">+IF(ISERROR(C161/C$106),"N. D.",C161/C$106)</f>
        <v>0</v>
      </c>
      <c r="E161" s="273"/>
      <c r="F161" s="273">
        <f>+SUM(F162:F163)</f>
        <v>0</v>
      </c>
      <c r="G161" s="270">
        <f t="shared" ref="G161:G166" si="137">+IF(ISERROR(F161/F$106),"N. D.",F161/F$106)</f>
        <v>0</v>
      </c>
      <c r="H161" s="273">
        <f t="shared" si="128"/>
        <v>0</v>
      </c>
      <c r="I161" s="270" t="str">
        <f t="shared" si="129"/>
        <v>N. D.</v>
      </c>
      <c r="J161" s="273"/>
      <c r="K161" s="273">
        <f>+SUM(K162:K163)</f>
        <v>0</v>
      </c>
      <c r="L161" s="270">
        <f t="shared" ref="L161:L166" si="138">+IF(ISERROR(K161/K$106),"N. D.",K161/K$106)</f>
        <v>0</v>
      </c>
      <c r="M161" s="273">
        <f t="shared" si="130"/>
        <v>0</v>
      </c>
      <c r="N161" s="270" t="str">
        <f t="shared" si="131"/>
        <v>N. D.</v>
      </c>
      <c r="O161" s="311"/>
      <c r="P161" s="273">
        <f>+SUM(P162:P163)</f>
        <v>0</v>
      </c>
      <c r="Q161" s="270">
        <f t="shared" ref="Q161:Q166" si="139">+IF(ISERROR(P161/P$106),"N. D.",P161/P$106)</f>
        <v>0</v>
      </c>
      <c r="R161" s="273"/>
      <c r="S161" s="273">
        <f>+SUM(S162:S163)</f>
        <v>0</v>
      </c>
      <c r="T161" s="270">
        <f t="shared" ref="T161:T166" si="140">+IF(ISERROR(S161/S$106),"N. D.",S161/S$106)</f>
        <v>0</v>
      </c>
      <c r="U161" s="273">
        <f t="shared" si="132"/>
        <v>0</v>
      </c>
      <c r="V161" s="270" t="str">
        <f t="shared" si="133"/>
        <v>N. D.</v>
      </c>
      <c r="W161" s="273"/>
      <c r="X161" s="273">
        <f>+SUM(X162:X163)</f>
        <v>0</v>
      </c>
      <c r="Y161" s="270">
        <f t="shared" ref="Y161:Y166" si="141">+IF(ISERROR(X161/X$106),"N. D.",X161/X$106)</f>
        <v>0</v>
      </c>
      <c r="Z161" s="273">
        <f t="shared" si="134"/>
        <v>0</v>
      </c>
      <c r="AA161" s="270" t="str">
        <f t="shared" si="135"/>
        <v>N. D.</v>
      </c>
    </row>
    <row r="162" spans="1:27" hidden="1">
      <c r="A162" s="299" t="s">
        <v>72</v>
      </c>
      <c r="B162" s="273"/>
      <c r="C162" s="274">
        <f>+'2026R'!C162</f>
        <v>0</v>
      </c>
      <c r="D162" s="275">
        <f t="shared" si="136"/>
        <v>0</v>
      </c>
      <c r="E162" s="273"/>
      <c r="F162" s="274">
        <f>+'2026P'!$C162</f>
        <v>0</v>
      </c>
      <c r="G162" s="275">
        <f t="shared" si="137"/>
        <v>0</v>
      </c>
      <c r="H162" s="276">
        <f t="shared" si="128"/>
        <v>0</v>
      </c>
      <c r="I162" s="275" t="str">
        <f t="shared" si="129"/>
        <v>N. D.</v>
      </c>
      <c r="J162" s="273"/>
      <c r="K162" s="274">
        <f>+'2025R'!$C162</f>
        <v>0</v>
      </c>
      <c r="L162" s="275">
        <f t="shared" si="138"/>
        <v>0</v>
      </c>
      <c r="M162" s="276">
        <f t="shared" si="130"/>
        <v>0</v>
      </c>
      <c r="N162" s="275" t="str">
        <f t="shared" si="131"/>
        <v>N. D.</v>
      </c>
      <c r="O162" s="311"/>
      <c r="P162" s="274">
        <f>+'2026R'!$S162</f>
        <v>0</v>
      </c>
      <c r="Q162" s="275">
        <f t="shared" si="139"/>
        <v>0</v>
      </c>
      <c r="R162" s="273"/>
      <c r="S162" s="274">
        <f>+'2026P'!$S162</f>
        <v>0</v>
      </c>
      <c r="T162" s="275">
        <f t="shared" si="140"/>
        <v>0</v>
      </c>
      <c r="U162" s="276">
        <f t="shared" si="132"/>
        <v>0</v>
      </c>
      <c r="V162" s="275" t="str">
        <f t="shared" si="133"/>
        <v>N. D.</v>
      </c>
      <c r="W162" s="273"/>
      <c r="X162" s="274">
        <f>+'2025R'!$S162</f>
        <v>0</v>
      </c>
      <c r="Y162" s="275">
        <f t="shared" si="141"/>
        <v>0</v>
      </c>
      <c r="Z162" s="276">
        <f t="shared" si="134"/>
        <v>0</v>
      </c>
      <c r="AA162" s="275" t="str">
        <f t="shared" si="135"/>
        <v>N. D.</v>
      </c>
    </row>
    <row r="163" spans="1:27" hidden="1">
      <c r="A163" s="299" t="s">
        <v>73</v>
      </c>
      <c r="B163" s="273"/>
      <c r="C163" s="274">
        <f>+'2026R'!C163</f>
        <v>0</v>
      </c>
      <c r="D163" s="275">
        <f t="shared" si="136"/>
        <v>0</v>
      </c>
      <c r="E163" s="273"/>
      <c r="F163" s="274">
        <f>+'2026P'!$C163</f>
        <v>0</v>
      </c>
      <c r="G163" s="275">
        <f t="shared" si="137"/>
        <v>0</v>
      </c>
      <c r="H163" s="276">
        <f t="shared" si="128"/>
        <v>0</v>
      </c>
      <c r="I163" s="275" t="str">
        <f t="shared" si="129"/>
        <v>N. D.</v>
      </c>
      <c r="J163" s="273"/>
      <c r="K163" s="274">
        <f>+'2025R'!$C163</f>
        <v>0</v>
      </c>
      <c r="L163" s="275">
        <f t="shared" si="138"/>
        <v>0</v>
      </c>
      <c r="M163" s="276">
        <f t="shared" si="130"/>
        <v>0</v>
      </c>
      <c r="N163" s="275" t="str">
        <f t="shared" si="131"/>
        <v>N. D.</v>
      </c>
      <c r="O163" s="311"/>
      <c r="P163" s="274">
        <f>+'2026R'!$S163</f>
        <v>0</v>
      </c>
      <c r="Q163" s="275">
        <f t="shared" si="139"/>
        <v>0</v>
      </c>
      <c r="R163" s="273"/>
      <c r="S163" s="274">
        <f>+'2026P'!$S163</f>
        <v>0</v>
      </c>
      <c r="T163" s="275">
        <f t="shared" si="140"/>
        <v>0</v>
      </c>
      <c r="U163" s="276">
        <f t="shared" si="132"/>
        <v>0</v>
      </c>
      <c r="V163" s="275" t="str">
        <f t="shared" si="133"/>
        <v>N. D.</v>
      </c>
      <c r="W163" s="273"/>
      <c r="X163" s="274">
        <f>+'2025R'!$S163</f>
        <v>0</v>
      </c>
      <c r="Y163" s="275">
        <f t="shared" si="141"/>
        <v>0</v>
      </c>
      <c r="Z163" s="276">
        <f t="shared" si="134"/>
        <v>0</v>
      </c>
      <c r="AA163" s="275" t="str">
        <f t="shared" si="135"/>
        <v>N. D.</v>
      </c>
    </row>
    <row r="164" spans="1:27" hidden="1">
      <c r="A164" s="298" t="s">
        <v>74</v>
      </c>
      <c r="B164" s="273"/>
      <c r="C164" s="273">
        <f>+SUM(C165:C166)</f>
        <v>-79104.899999999994</v>
      </c>
      <c r="D164" s="270">
        <f t="shared" si="136"/>
        <v>-4.8666426714825345E-3</v>
      </c>
      <c r="E164" s="273"/>
      <c r="F164" s="273">
        <f>+SUM(F165:F166)</f>
        <v>-65904</v>
      </c>
      <c r="G164" s="270">
        <f t="shared" si="137"/>
        <v>-3.8697482373785609E-3</v>
      </c>
      <c r="H164" s="273">
        <f t="shared" si="128"/>
        <v>-13200.899999999994</v>
      </c>
      <c r="I164" s="270">
        <f t="shared" si="129"/>
        <v>0.20030498907501812</v>
      </c>
      <c r="J164" s="273"/>
      <c r="K164" s="273">
        <f>+SUM(K165:K166)</f>
        <v>-99637.79</v>
      </c>
      <c r="L164" s="270">
        <f t="shared" si="138"/>
        <v>-6.4448087515272083E-3</v>
      </c>
      <c r="M164" s="273">
        <f t="shared" si="130"/>
        <v>20532.89</v>
      </c>
      <c r="N164" s="270">
        <f t="shared" si="131"/>
        <v>-0.2060753254362627</v>
      </c>
      <c r="O164" s="311"/>
      <c r="P164" s="273">
        <f>+SUM(P165:P166)</f>
        <v>-839383.59000000008</v>
      </c>
      <c r="Q164" s="270">
        <f t="shared" si="139"/>
        <v>-8.8622653326813593E-3</v>
      </c>
      <c r="R164" s="273"/>
      <c r="S164" s="273">
        <f>+SUM(S165:S166)</f>
        <v>-395424</v>
      </c>
      <c r="T164" s="270">
        <f t="shared" si="140"/>
        <v>-4.1148320168702263E-3</v>
      </c>
      <c r="U164" s="273">
        <f t="shared" si="132"/>
        <v>-443959.59000000008</v>
      </c>
      <c r="V164" s="270">
        <f t="shared" si="133"/>
        <v>1.1227431567127946</v>
      </c>
      <c r="W164" s="273"/>
      <c r="X164" s="273">
        <f>+SUM(X165:X166)</f>
        <v>-520063.10000000003</v>
      </c>
      <c r="Y164" s="270">
        <f t="shared" si="141"/>
        <v>-5.8636284218489473E-3</v>
      </c>
      <c r="Z164" s="273">
        <f t="shared" si="134"/>
        <v>-319320.49000000005</v>
      </c>
      <c r="AA164" s="270">
        <f t="shared" si="135"/>
        <v>0.61400335843862031</v>
      </c>
    </row>
    <row r="165" spans="1:27" hidden="1">
      <c r="A165" s="299" t="s">
        <v>75</v>
      </c>
      <c r="B165" s="273"/>
      <c r="C165" s="274">
        <v>0</v>
      </c>
      <c r="D165" s="275">
        <f t="shared" si="136"/>
        <v>0</v>
      </c>
      <c r="E165" s="273"/>
      <c r="F165" s="274">
        <f>+'2026P'!$C165</f>
        <v>0</v>
      </c>
      <c r="G165" s="275">
        <f t="shared" si="137"/>
        <v>0</v>
      </c>
      <c r="H165" s="276">
        <f t="shared" si="128"/>
        <v>0</v>
      </c>
      <c r="I165" s="275" t="str">
        <f t="shared" si="129"/>
        <v>N. D.</v>
      </c>
      <c r="J165" s="273"/>
      <c r="K165" s="274">
        <f>+'2025R'!$C165</f>
        <v>0</v>
      </c>
      <c r="L165" s="275">
        <f t="shared" si="138"/>
        <v>0</v>
      </c>
      <c r="M165" s="276">
        <f t="shared" si="130"/>
        <v>0</v>
      </c>
      <c r="N165" s="275" t="str">
        <f t="shared" si="131"/>
        <v>N. D.</v>
      </c>
      <c r="O165" s="311"/>
      <c r="P165" s="274">
        <f>+'2026R'!$S165</f>
        <v>0</v>
      </c>
      <c r="Q165" s="275">
        <f t="shared" si="139"/>
        <v>0</v>
      </c>
      <c r="R165" s="273"/>
      <c r="S165" s="274">
        <f>+'2026P'!$S165</f>
        <v>0</v>
      </c>
      <c r="T165" s="275">
        <f t="shared" si="140"/>
        <v>0</v>
      </c>
      <c r="U165" s="276">
        <f t="shared" si="132"/>
        <v>0</v>
      </c>
      <c r="V165" s="275" t="str">
        <f t="shared" si="133"/>
        <v>N. D.</v>
      </c>
      <c r="W165" s="273"/>
      <c r="X165" s="274">
        <f>+'2025R'!$S165</f>
        <v>0</v>
      </c>
      <c r="Y165" s="275">
        <f t="shared" si="141"/>
        <v>0</v>
      </c>
      <c r="Z165" s="276">
        <f t="shared" si="134"/>
        <v>0</v>
      </c>
      <c r="AA165" s="275" t="str">
        <f t="shared" si="135"/>
        <v>N. D.</v>
      </c>
    </row>
    <row r="166" spans="1:27" hidden="1">
      <c r="A166" s="299" t="s">
        <v>64</v>
      </c>
      <c r="B166" s="273"/>
      <c r="C166" s="274">
        <f>+'2026R'!C166</f>
        <v>-79104.899999999994</v>
      </c>
      <c r="D166" s="275">
        <f t="shared" si="136"/>
        <v>-4.8666426714825345E-3</v>
      </c>
      <c r="E166" s="273"/>
      <c r="F166" s="274">
        <f>+'2026P'!$C166</f>
        <v>-65904</v>
      </c>
      <c r="G166" s="275">
        <f t="shared" si="137"/>
        <v>-3.8697482373785609E-3</v>
      </c>
      <c r="H166" s="276">
        <f t="shared" si="128"/>
        <v>-13200.899999999994</v>
      </c>
      <c r="I166" s="275">
        <f t="shared" si="129"/>
        <v>0.20030498907501812</v>
      </c>
      <c r="J166" s="273"/>
      <c r="K166" s="274">
        <f>+'2025R'!$C166</f>
        <v>-99637.79</v>
      </c>
      <c r="L166" s="275">
        <f t="shared" si="138"/>
        <v>-6.4448087515272083E-3</v>
      </c>
      <c r="M166" s="276">
        <f t="shared" si="130"/>
        <v>20532.89</v>
      </c>
      <c r="N166" s="275">
        <f t="shared" si="131"/>
        <v>-0.2060753254362627</v>
      </c>
      <c r="O166" s="311"/>
      <c r="P166" s="274">
        <f>+'2026R'!$S166</f>
        <v>-839383.59000000008</v>
      </c>
      <c r="Q166" s="275">
        <f t="shared" si="139"/>
        <v>-8.8622653326813593E-3</v>
      </c>
      <c r="R166" s="273"/>
      <c r="S166" s="274">
        <f>+'2026P'!$S166</f>
        <v>-395424</v>
      </c>
      <c r="T166" s="275">
        <f t="shared" si="140"/>
        <v>-4.1148320168702263E-3</v>
      </c>
      <c r="U166" s="276">
        <f t="shared" si="132"/>
        <v>-443959.59000000008</v>
      </c>
      <c r="V166" s="275">
        <f t="shared" si="133"/>
        <v>1.1227431567127946</v>
      </c>
      <c r="W166" s="273"/>
      <c r="X166" s="274">
        <f>+'2025R'!$S166</f>
        <v>-520063.10000000003</v>
      </c>
      <c r="Y166" s="275">
        <f t="shared" si="141"/>
        <v>-5.8636284218489473E-3</v>
      </c>
      <c r="Z166" s="276">
        <f t="shared" si="134"/>
        <v>-319320.49000000005</v>
      </c>
      <c r="AA166" s="275">
        <f t="shared" si="135"/>
        <v>0.61400335843862031</v>
      </c>
    </row>
    <row r="167" spans="1:27" ht="6" customHeight="1">
      <c r="A167" s="296"/>
      <c r="B167" s="265"/>
      <c r="C167" s="265"/>
      <c r="D167" s="288"/>
      <c r="E167" s="265"/>
      <c r="F167" s="265"/>
      <c r="G167" s="288"/>
      <c r="H167" s="265"/>
      <c r="I167" s="288"/>
      <c r="J167" s="265"/>
      <c r="K167" s="265"/>
      <c r="L167" s="288"/>
      <c r="M167" s="265"/>
      <c r="N167" s="288"/>
      <c r="O167" s="265"/>
      <c r="P167" s="265"/>
      <c r="Q167" s="288"/>
      <c r="R167" s="265"/>
      <c r="S167" s="265"/>
      <c r="T167" s="288"/>
      <c r="U167" s="265"/>
      <c r="V167" s="288"/>
      <c r="W167" s="265"/>
      <c r="X167" s="265"/>
      <c r="Y167" s="288"/>
      <c r="Z167" s="265"/>
      <c r="AA167" s="288"/>
    </row>
    <row r="168" spans="1:27" ht="19" thickBot="1">
      <c r="A168" s="290" t="s">
        <v>76</v>
      </c>
      <c r="B168" s="291"/>
      <c r="C168" s="291">
        <f>+C133-C135</f>
        <v>13834405.828900002</v>
      </c>
      <c r="D168" s="292">
        <f>+IF(OR(C106&lt;=0,C168&lt;=0),"N. D.",C168/C$106)</f>
        <v>0.85111174834342074</v>
      </c>
      <c r="E168" s="291"/>
      <c r="F168" s="291">
        <f>+F133-F135</f>
        <v>14650924.841139391</v>
      </c>
      <c r="G168" s="292">
        <f>+IF(OR(F106&lt;=0,F168&lt;=0),"N. D.",F168/F$106)</f>
        <v>0.86027237466564899</v>
      </c>
      <c r="H168" s="291">
        <f>+$C168-F168</f>
        <v>-816519.01223938912</v>
      </c>
      <c r="I168" s="292">
        <f>+IF(ISERROR(H168/F168),"N. D.",H168/F168)</f>
        <v>-5.5731567876631673E-2</v>
      </c>
      <c r="J168" s="291"/>
      <c r="K168" s="291">
        <f>+K133-K135</f>
        <v>13021493.727900002</v>
      </c>
      <c r="L168" s="292">
        <f>+IF(OR(K106&lt;=0,K168&lt;=0),"N. D.",K168/K$106)</f>
        <v>0.84226112136295472</v>
      </c>
      <c r="M168" s="291">
        <f>+$C168-K168</f>
        <v>812912.10099999979</v>
      </c>
      <c r="N168" s="292">
        <f>+IF(ISERROR(M168/K168),"N. D.",M168/K168)</f>
        <v>6.2428483090096257E-2</v>
      </c>
      <c r="O168" s="312"/>
      <c r="P168" s="291">
        <f>+P133-P135</f>
        <v>79934780.856600016</v>
      </c>
      <c r="Q168" s="292">
        <f>+IF(OR(P106&lt;=0,P168&lt;=0),"N. D.",P168/P$106)</f>
        <v>0.84395650058029814</v>
      </c>
      <c r="R168" s="291"/>
      <c r="S168" s="291">
        <f>+S133-S135</f>
        <v>81439162.717625231</v>
      </c>
      <c r="T168" s="292">
        <f>+IF(OR(S106&lt;=0,S168&lt;=0),"N. D.",S168/S$106)</f>
        <v>0.84746619875775964</v>
      </c>
      <c r="U168" s="291">
        <f>+$P168-S168</f>
        <v>-1504381.8610252142</v>
      </c>
      <c r="V168" s="292">
        <f>+IF(ISERROR(U168/S168),"N. D.",U168/S168)</f>
        <v>-1.8472462275200097E-2</v>
      </c>
      <c r="W168" s="291"/>
      <c r="X168" s="291">
        <f>+X133-X135</f>
        <v>75074167.128600001</v>
      </c>
      <c r="Y168" s="292">
        <f>+IF(OR(X106&lt;=0,X168&lt;=0),"N. D.",X168/X$106)</f>
        <v>0.84644924841215785</v>
      </c>
      <c r="Z168" s="291">
        <f>+$P168-X168</f>
        <v>4860613.728000015</v>
      </c>
      <c r="AA168" s="292">
        <f>+IF(ISERROR(Z168/X168),"N. D.",Z168/X168)</f>
        <v>6.4744157862902649E-2</v>
      </c>
    </row>
    <row r="169" spans="1:27">
      <c r="A169" s="296"/>
      <c r="B169" s="265"/>
      <c r="C169" s="300"/>
      <c r="D169" s="288"/>
      <c r="E169" s="265"/>
      <c r="F169" s="300"/>
      <c r="G169" s="288"/>
      <c r="H169" s="265"/>
      <c r="I169" s="288"/>
      <c r="J169" s="265"/>
      <c r="K169" s="300"/>
      <c r="L169" s="288"/>
      <c r="M169" s="265"/>
      <c r="N169" s="288"/>
      <c r="O169" s="265"/>
      <c r="P169" s="300"/>
      <c r="Q169" s="288"/>
      <c r="R169" s="265"/>
      <c r="S169" s="300"/>
      <c r="T169" s="288"/>
      <c r="U169" s="265"/>
      <c r="V169" s="288"/>
      <c r="W169" s="265"/>
      <c r="X169" s="300"/>
      <c r="Y169" s="288"/>
      <c r="Z169" s="265"/>
      <c r="AA169" s="288"/>
    </row>
    <row r="170" spans="1:27">
      <c r="A170" s="295" t="s">
        <v>77</v>
      </c>
      <c r="B170" s="283"/>
      <c r="C170" s="283">
        <f>+SUM(C172:C175)</f>
        <v>1055578.6499999999</v>
      </c>
      <c r="D170" s="282">
        <f>+SUM(D172:D175)</f>
        <v>6.4940656030105945E-2</v>
      </c>
      <c r="E170" s="283"/>
      <c r="F170" s="283">
        <f>+SUM(F172:F175)</f>
        <v>934864.89414600004</v>
      </c>
      <c r="G170" s="282">
        <f>+SUM(G172:G175)</f>
        <v>5.4893356644643398E-2</v>
      </c>
      <c r="H170" s="283">
        <f>+$C170-F170</f>
        <v>120713.75585399987</v>
      </c>
      <c r="I170" s="282">
        <f>+IF(ISERROR(H170/F170),"N. D.",H170/F170)</f>
        <v>0.12912427946529323</v>
      </c>
      <c r="J170" s="283"/>
      <c r="K170" s="283">
        <f>+SUM(K172:K175)</f>
        <v>1029043.14</v>
      </c>
      <c r="L170" s="282">
        <f>+SUM(L172:L175)</f>
        <v>6.6560952770741297E-2</v>
      </c>
      <c r="M170" s="283">
        <f>+$C170-K170</f>
        <v>26535.509999999893</v>
      </c>
      <c r="N170" s="282">
        <f>+IF(ISERROR(M170/K170),"N. D.",M170/K170)</f>
        <v>2.5786586556516857E-2</v>
      </c>
      <c r="O170" s="313"/>
      <c r="P170" s="283">
        <f>+SUM(P172:P175)</f>
        <v>5935019.75</v>
      </c>
      <c r="Q170" s="282">
        <f>+SUM(Q172:Q175)</f>
        <v>6.2662316020741099E-2</v>
      </c>
      <c r="R170" s="283"/>
      <c r="S170" s="283">
        <f>+SUM(S172:S175)</f>
        <v>5710870.2901277691</v>
      </c>
      <c r="T170" s="282">
        <f>+SUM(T172:T175)</f>
        <v>5.9428036522848136E-2</v>
      </c>
      <c r="U170" s="283">
        <f>+$P170-S170</f>
        <v>224149.45987223089</v>
      </c>
      <c r="V170" s="282">
        <f>+IF(ISERROR(U170/S170),"N. D.",U170/S170)</f>
        <v>3.9249614942176526E-2</v>
      </c>
      <c r="W170" s="283"/>
      <c r="X170" s="283">
        <f>+SUM(X172:X175)</f>
        <v>5452935.6099999994</v>
      </c>
      <c r="Y170" s="282">
        <f>+SUM(Y172:Y175)</f>
        <v>6.1480978414558199E-2</v>
      </c>
      <c r="Z170" s="283">
        <f>+$P170-X170</f>
        <v>482084.1400000006</v>
      </c>
      <c r="AA170" s="282">
        <f>+IF(ISERROR(Z170/X170),"N. D.",Z170/X170)</f>
        <v>8.8408184962961753E-2</v>
      </c>
    </row>
    <row r="171" spans="1:27" ht="6" customHeight="1">
      <c r="A171" s="296"/>
      <c r="B171" s="265"/>
      <c r="C171" s="265"/>
      <c r="D171" s="288"/>
      <c r="E171" s="265"/>
      <c r="F171" s="265"/>
      <c r="G171" s="288"/>
      <c r="H171" s="265"/>
      <c r="I171" s="288"/>
      <c r="J171" s="265"/>
      <c r="K171" s="265"/>
      <c r="L171" s="288"/>
      <c r="M171" s="265"/>
      <c r="N171" s="288"/>
      <c r="O171" s="265"/>
      <c r="P171" s="265"/>
      <c r="Q171" s="288"/>
      <c r="R171" s="265"/>
      <c r="S171" s="265"/>
      <c r="T171" s="288"/>
      <c r="U171" s="265"/>
      <c r="V171" s="288"/>
      <c r="W171" s="265"/>
      <c r="X171" s="265"/>
      <c r="Y171" s="288"/>
      <c r="Z171" s="265"/>
      <c r="AA171" s="288"/>
    </row>
    <row r="172" spans="1:27">
      <c r="A172" s="298" t="s">
        <v>78</v>
      </c>
      <c r="B172" s="273"/>
      <c r="C172" s="269">
        <f>+'2026R'!C172</f>
        <v>0</v>
      </c>
      <c r="D172" s="270">
        <f>+IF(ISERROR(C172/C$106),"N. D.",C172/C$106)</f>
        <v>0</v>
      </c>
      <c r="E172" s="273"/>
      <c r="F172" s="273">
        <f>+'2026P'!$C172</f>
        <v>62056.200023999998</v>
      </c>
      <c r="G172" s="270">
        <f>+IF(ISERROR(F172/F$106),"N. D.",F172/F$106)</f>
        <v>3.6438132838869479E-3</v>
      </c>
      <c r="H172" s="273">
        <f>+$C172-F172</f>
        <v>-62056.200023999998</v>
      </c>
      <c r="I172" s="270">
        <f>+IF(ISERROR(H172/F172),"N. D.",H172/F172)</f>
        <v>-1</v>
      </c>
      <c r="J172" s="273"/>
      <c r="K172" s="273">
        <f>+'2025R'!C172</f>
        <v>350388</v>
      </c>
      <c r="L172" s="270">
        <f>+IF(ISERROR(K172/K$106),"N. D.",K172/K$106)</f>
        <v>2.2663927500099268E-2</v>
      </c>
      <c r="M172" s="273">
        <f>+$C172-K172</f>
        <v>-350388</v>
      </c>
      <c r="N172" s="270">
        <f>+IF(ISERROR(M172/K172),"N. D.",M172/K172)</f>
        <v>-1</v>
      </c>
      <c r="O172" s="311"/>
      <c r="P172" s="273">
        <f>+'2026R'!S172</f>
        <v>686094.08</v>
      </c>
      <c r="Q172" s="270">
        <f>+IF(ISERROR(P172/P$106),"N. D.",P172/P$106)</f>
        <v>7.2438249360365853E-3</v>
      </c>
      <c r="R172" s="273"/>
      <c r="S172" s="273">
        <f>+'2026P'!S172</f>
        <v>429462.6642</v>
      </c>
      <c r="T172" s="270">
        <f>+IF(ISERROR(S172/S$106),"N. D.",S172/S$106)</f>
        <v>4.4690426496635169E-3</v>
      </c>
      <c r="U172" s="273">
        <f>+$P172-S172</f>
        <v>256631.41579999996</v>
      </c>
      <c r="V172" s="270">
        <f>+IF(ISERROR(U172/S172),"N. D.",U172/S172)</f>
        <v>0.59756397282648799</v>
      </c>
      <c r="W172" s="273"/>
      <c r="X172" s="273">
        <f>+'2025R'!S172</f>
        <v>1199810.69</v>
      </c>
      <c r="Y172" s="270">
        <f>+IF(ISERROR(X172/X$106),"N. D.",X172/X$106)</f>
        <v>1.3527673974027758E-2</v>
      </c>
      <c r="Z172" s="273">
        <f>+$P172-X172</f>
        <v>-513716.61</v>
      </c>
      <c r="AA172" s="270">
        <f>+IF(ISERROR(Z172/X172),"N. D.",Z172/X172)</f>
        <v>-0.42816472155286434</v>
      </c>
    </row>
    <row r="173" spans="1:27">
      <c r="A173" s="298" t="s">
        <v>79</v>
      </c>
      <c r="B173" s="273"/>
      <c r="C173" s="269">
        <f>+'2026R'!C173</f>
        <v>276925.13</v>
      </c>
      <c r="D173" s="270">
        <f>+IF(ISERROR(C173/C$106),"N. D.",C173/C$106)</f>
        <v>1.7036816359844314E-2</v>
      </c>
      <c r="E173" s="273"/>
      <c r="F173" s="273">
        <f>+'2026P'!$C173</f>
        <v>212818.83412199997</v>
      </c>
      <c r="G173" s="270">
        <f>+IF(ISERROR(F173/F$106),"N. D.",F173/F$106)</f>
        <v>1.2496287148345621E-2</v>
      </c>
      <c r="H173" s="273">
        <f>+$C173-F173</f>
        <v>64106.295878000034</v>
      </c>
      <c r="I173" s="270">
        <f>+IF(ISERROR(H173/F173),"N. D.",H173/F173)</f>
        <v>0.30122473014418744</v>
      </c>
      <c r="J173" s="273"/>
      <c r="K173" s="273">
        <f>+'2025R'!C173</f>
        <v>163327.29999999999</v>
      </c>
      <c r="L173" s="270">
        <f>+IF(ISERROR(K173/K$106),"N. D.",K173/K$106)</f>
        <v>1.05643974279569E-2</v>
      </c>
      <c r="M173" s="273">
        <f>+$C173-K173</f>
        <v>113597.83000000002</v>
      </c>
      <c r="N173" s="270">
        <f>+IF(ISERROR(M173/K173),"N. D.",M173/K173)</f>
        <v>0.69552261012090466</v>
      </c>
      <c r="O173" s="311"/>
      <c r="P173" s="273">
        <f>+'2026R'!S173</f>
        <v>1334775.4699999997</v>
      </c>
      <c r="Q173" s="270">
        <f>+IF(ISERROR(P173/P$106),"N. D.",P173/P$106)</f>
        <v>1.4092644311398157E-2</v>
      </c>
      <c r="R173" s="273"/>
      <c r="S173" s="273">
        <f>+'2026P'!S173</f>
        <v>1321468.4659277699</v>
      </c>
      <c r="T173" s="270">
        <f>+IF(ISERROR(S173/S$106),"N. D.",S173/S$106)</f>
        <v>1.3751367526715548E-2</v>
      </c>
      <c r="U173" s="273">
        <f>+$P173-S173</f>
        <v>13307.004072229844</v>
      </c>
      <c r="V173" s="270">
        <f>+IF(ISERROR(U173/S173),"N. D.",U173/S173)</f>
        <v>1.006986123039064E-2</v>
      </c>
      <c r="W173" s="273"/>
      <c r="X173" s="273">
        <f>+'2025R'!S173</f>
        <v>910277.07999999984</v>
      </c>
      <c r="Y173" s="270">
        <f>+IF(ISERROR(X173/X$106),"N. D.",X173/X$106)</f>
        <v>1.0263228746753358E-2</v>
      </c>
      <c r="Z173" s="273">
        <f>+$P173-X173</f>
        <v>424498.3899999999</v>
      </c>
      <c r="AA173" s="270">
        <f>+IF(ISERROR(Z173/X173),"N. D.",Z173/X173)</f>
        <v>0.46633975448442572</v>
      </c>
    </row>
    <row r="174" spans="1:27">
      <c r="A174" s="298" t="s">
        <v>80</v>
      </c>
      <c r="B174" s="273"/>
      <c r="C174" s="269">
        <f>+'2026R'!C174</f>
        <v>778653.52</v>
      </c>
      <c r="D174" s="270">
        <f>+IF(ISERROR(C174/C$106),"N. D.",C174/C$106)</f>
        <v>4.7903839670261635E-2</v>
      </c>
      <c r="E174" s="273"/>
      <c r="F174" s="273">
        <f>+'2026P'!$C174</f>
        <v>659989.86</v>
      </c>
      <c r="G174" s="270">
        <f>+IF(ISERROR(F174/F$106),"N. D.",F174/F$106)</f>
        <v>3.8753256212410832E-2</v>
      </c>
      <c r="H174" s="273">
        <f>+$C174-F174</f>
        <v>118663.66000000003</v>
      </c>
      <c r="I174" s="270">
        <f>+IF(ISERROR(H174/F174),"N. D.",H174/F174)</f>
        <v>0.17979618656565427</v>
      </c>
      <c r="J174" s="273"/>
      <c r="K174" s="273">
        <f>+'2025R'!C174</f>
        <v>515327.84</v>
      </c>
      <c r="L174" s="270">
        <f>+IF(ISERROR(K174/K$106),"N. D.",K174/K$106)</f>
        <v>3.3332627842685127E-2</v>
      </c>
      <c r="M174" s="273">
        <f>+$C174-K174</f>
        <v>263325.68</v>
      </c>
      <c r="N174" s="270">
        <f>+IF(ISERROR(M174/K174),"N. D.",M174/K174)</f>
        <v>0.51098671478723134</v>
      </c>
      <c r="O174" s="311"/>
      <c r="P174" s="273">
        <f>+'2026R'!S174</f>
        <v>3914150.2</v>
      </c>
      <c r="Q174" s="270">
        <f>+IF(ISERROR(P174/P$106),"N. D.",P174/P$106)</f>
        <v>4.1325846773306356E-2</v>
      </c>
      <c r="R174" s="273"/>
      <c r="S174" s="273">
        <f>+'2026P'!S174</f>
        <v>3959939.1599999997</v>
      </c>
      <c r="T174" s="270">
        <f>+IF(ISERROR(S174/S$106),"N. D.",S174/S$106)</f>
        <v>4.1207626346469073E-2</v>
      </c>
      <c r="U174" s="273">
        <f>+$P174-S174</f>
        <v>-45788.959999999497</v>
      </c>
      <c r="V174" s="270">
        <f>+IF(ISERROR(U174/S174),"N. D.",U174/S174)</f>
        <v>-1.1563046337307743E-2</v>
      </c>
      <c r="W174" s="273"/>
      <c r="X174" s="273">
        <f>+'2025R'!S174</f>
        <v>3342847.84</v>
      </c>
      <c r="Y174" s="270">
        <f>+IF(ISERROR(X174/X$106),"N. D.",X174/X$106)</f>
        <v>3.7690075693777081E-2</v>
      </c>
      <c r="Z174" s="273">
        <f>+$P174-X174</f>
        <v>571302.36000000034</v>
      </c>
      <c r="AA174" s="270">
        <f>+IF(ISERROR(Z174/X174),"N. D.",Z174/X174)</f>
        <v>0.17090289099129333</v>
      </c>
    </row>
    <row r="175" spans="1:27">
      <c r="A175" s="298" t="s">
        <v>81</v>
      </c>
      <c r="B175" s="273"/>
      <c r="C175" s="269">
        <f>+'2026R'!C175</f>
        <v>0</v>
      </c>
      <c r="D175" s="270">
        <f>+IF(ISERROR(C175/C$106),"N. D.",C175/C$106)</f>
        <v>0</v>
      </c>
      <c r="E175" s="273"/>
      <c r="F175" s="273">
        <f>+'2026P'!$C175</f>
        <v>0</v>
      </c>
      <c r="G175" s="270">
        <f>+IF(ISERROR(F175/F$106),"N. D.",F175/F$106)</f>
        <v>0</v>
      </c>
      <c r="H175" s="273">
        <f>+$C175-F175</f>
        <v>0</v>
      </c>
      <c r="I175" s="270" t="str">
        <f>+IF(ISERROR(H175/F175),"N. D.",H175/F175)</f>
        <v>N. D.</v>
      </c>
      <c r="J175" s="273"/>
      <c r="K175" s="273">
        <f>+'2025R'!C175</f>
        <v>0</v>
      </c>
      <c r="L175" s="270">
        <f>+IF(ISERROR(K175/K$106),"N. D.",K175/K$106)</f>
        <v>0</v>
      </c>
      <c r="M175" s="273">
        <f>+$C175-K175</f>
        <v>0</v>
      </c>
      <c r="N175" s="270" t="str">
        <f>+IF(ISERROR(M175/K175),"N. D.",M175/K175)</f>
        <v>N. D.</v>
      </c>
      <c r="O175" s="311"/>
      <c r="P175" s="273">
        <f>+'2026R'!S175</f>
        <v>0</v>
      </c>
      <c r="Q175" s="270">
        <f>+IF(ISERROR(P175/P$106),"N. D.",P175/P$106)</f>
        <v>0</v>
      </c>
      <c r="R175" s="273"/>
      <c r="S175" s="273">
        <f>+'2026P'!S175</f>
        <v>0</v>
      </c>
      <c r="T175" s="270">
        <f>+IF(ISERROR(S175/S$106),"N. D.",S175/S$106)</f>
        <v>0</v>
      </c>
      <c r="U175" s="273">
        <f>+$P175-S175</f>
        <v>0</v>
      </c>
      <c r="V175" s="270" t="str">
        <f>+IF(ISERROR(U175/S175),"N. D.",U175/S175)</f>
        <v>N. D.</v>
      </c>
      <c r="W175" s="273"/>
      <c r="X175" s="273">
        <f>+'2025R'!S175</f>
        <v>0</v>
      </c>
      <c r="Y175" s="270">
        <f>+IF(ISERROR(X175/X$106),"N. D.",X175/X$106)</f>
        <v>0</v>
      </c>
      <c r="Z175" s="273">
        <f>+$P175-X175</f>
        <v>0</v>
      </c>
      <c r="AA175" s="270" t="str">
        <f>+IF(ISERROR(Z175/X175),"N. D.",Z175/X175)</f>
        <v>N. D.</v>
      </c>
    </row>
    <row r="176" spans="1:27" ht="6" customHeight="1">
      <c r="A176" s="296"/>
      <c r="B176" s="265"/>
      <c r="C176" s="265"/>
      <c r="D176" s="288"/>
      <c r="E176" s="265"/>
      <c r="F176" s="265"/>
      <c r="G176" s="288"/>
      <c r="H176" s="265"/>
      <c r="I176" s="288"/>
      <c r="J176" s="265"/>
      <c r="K176" s="265"/>
      <c r="L176" s="288"/>
      <c r="M176" s="265"/>
      <c r="N176" s="288"/>
      <c r="O176" s="265"/>
      <c r="P176" s="265"/>
      <c r="Q176" s="288"/>
      <c r="R176" s="265"/>
      <c r="S176" s="265"/>
      <c r="T176" s="288"/>
      <c r="U176" s="265"/>
      <c r="V176" s="288"/>
      <c r="W176" s="265"/>
      <c r="X176" s="265"/>
      <c r="Y176" s="288"/>
      <c r="Z176" s="265"/>
      <c r="AA176" s="288"/>
    </row>
    <row r="177" spans="1:27" ht="19" thickBot="1">
      <c r="A177" s="290" t="s">
        <v>82</v>
      </c>
      <c r="B177" s="291"/>
      <c r="C177" s="291">
        <f>+C168-C170</f>
        <v>12778827.178900002</v>
      </c>
      <c r="D177" s="292">
        <f>+IF(OR(C106&lt;=0,C177&lt;=0),"N. D.",C177/C$106)</f>
        <v>0.78617109231331472</v>
      </c>
      <c r="E177" s="291"/>
      <c r="F177" s="291">
        <f>+F168-F170</f>
        <v>13716059.946993392</v>
      </c>
      <c r="G177" s="292">
        <f>+IF(OR(F106&lt;=0,F177&lt;=0),"N. D.",F177/F$106)</f>
        <v>0.80537901802100564</v>
      </c>
      <c r="H177" s="291">
        <f>+$C177-F177</f>
        <v>-937232.76809339039</v>
      </c>
      <c r="I177" s="292">
        <f>+IF(ISERROR(H177/F177),"N. D.",H177/F177)</f>
        <v>-6.8331049274747091E-2</v>
      </c>
      <c r="J177" s="291"/>
      <c r="K177" s="291">
        <f>+K168-K170</f>
        <v>11992450.587900002</v>
      </c>
      <c r="L177" s="292">
        <f>+IF(OR(K106&lt;=0,K177&lt;=0),"N. D.",K177/K$106)</f>
        <v>0.77570016859221336</v>
      </c>
      <c r="M177" s="291">
        <f>+$C177-K177</f>
        <v>786376.59100000001</v>
      </c>
      <c r="N177" s="292">
        <f>+IF(ISERROR(M177/K177),"N. D.",M177/K177)</f>
        <v>6.5572635487314734E-2</v>
      </c>
      <c r="O177" s="312"/>
      <c r="P177" s="291">
        <f>+P168-P170</f>
        <v>73999761.106600016</v>
      </c>
      <c r="Q177" s="292">
        <f>+IF(OR(P106&lt;=0,P177&lt;=0),"N. D.",P177/P$106)</f>
        <v>0.78129418455955713</v>
      </c>
      <c r="R177" s="291"/>
      <c r="S177" s="291">
        <f>+S168-S170</f>
        <v>75728292.427497461</v>
      </c>
      <c r="T177" s="292">
        <f>+IF(OR(S106&lt;=0,S177&lt;=0),"N. D.",S177/S$106)</f>
        <v>0.78803816223491152</v>
      </c>
      <c r="U177" s="291">
        <f>+$P177-S177</f>
        <v>-1728531.3208974451</v>
      </c>
      <c r="V177" s="292">
        <f>+IF(ISERROR(U177/S177),"N. D.",U177/S177)</f>
        <v>-2.2825436379043502E-2</v>
      </c>
      <c r="W177" s="291"/>
      <c r="X177" s="291">
        <f>+X168-X170</f>
        <v>69621231.518600002</v>
      </c>
      <c r="Y177" s="292">
        <f>+IF(OR(X106&lt;=0,X177&lt;=0),"N. D.",X177/X$106)</f>
        <v>0.78496826999759972</v>
      </c>
      <c r="Z177" s="291">
        <f>+$P177-X177</f>
        <v>4378529.5880000144</v>
      </c>
      <c r="AA177" s="292">
        <f>+IF(ISERROR(Z177/X177),"N. D.",Z177/X177)</f>
        <v>6.2890723023626013E-2</v>
      </c>
    </row>
    <row r="180" spans="1:27">
      <c r="C180" s="260"/>
      <c r="D180" s="260"/>
      <c r="F180" s="260"/>
      <c r="G180" s="260"/>
      <c r="H180" s="260"/>
      <c r="I180" s="260"/>
      <c r="K180" s="260"/>
      <c r="L180" s="260"/>
      <c r="M180" s="260"/>
      <c r="N180" s="260"/>
      <c r="P180" s="260"/>
      <c r="Q180" s="260"/>
      <c r="S180" s="260"/>
      <c r="T180" s="260"/>
      <c r="U180" s="260"/>
      <c r="V180" s="260"/>
      <c r="X180" s="260"/>
      <c r="Y180" s="260"/>
      <c r="Z180" s="260"/>
      <c r="AA180" s="260"/>
    </row>
    <row r="181" spans="1:27">
      <c r="C181" s="373" t="s">
        <v>0</v>
      </c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P181" s="370" t="s">
        <v>1</v>
      </c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  <c r="AA181" s="370"/>
    </row>
    <row r="182" spans="1:27">
      <c r="B182" s="261"/>
      <c r="C182" s="261"/>
      <c r="D182" s="260"/>
      <c r="E182" s="261"/>
      <c r="F182" s="261"/>
      <c r="G182" s="260"/>
      <c r="H182" s="261"/>
      <c r="I182" s="260"/>
      <c r="J182" s="261"/>
      <c r="K182" s="261"/>
      <c r="L182" s="260"/>
      <c r="M182" s="261"/>
      <c r="N182" s="260"/>
      <c r="O182" s="261"/>
      <c r="P182" s="261"/>
      <c r="Q182" s="260"/>
      <c r="R182" s="261"/>
      <c r="S182" s="261"/>
      <c r="T182" s="260"/>
      <c r="U182" s="261"/>
      <c r="V182" s="260"/>
      <c r="W182" s="261"/>
      <c r="X182" s="261"/>
      <c r="Y182" s="260"/>
      <c r="Z182" s="261"/>
      <c r="AA182" s="260"/>
    </row>
    <row r="183" spans="1:27" ht="6" customHeight="1"/>
    <row r="184" spans="1:27" s="265" customFormat="1" ht="14.25" customHeight="1">
      <c r="A184" s="263" t="s">
        <v>83</v>
      </c>
      <c r="B184" s="372"/>
      <c r="C184" s="264">
        <f>+C5</f>
        <v>46174</v>
      </c>
      <c r="D184" s="372" t="s">
        <v>99</v>
      </c>
      <c r="E184" s="372"/>
      <c r="F184" s="264">
        <f>+F5</f>
        <v>46174</v>
      </c>
      <c r="G184" s="372" t="s">
        <v>99</v>
      </c>
      <c r="H184" s="264" t="str">
        <f>+H5</f>
        <v>DIFERENCIAS</v>
      </c>
      <c r="I184" s="372" t="s">
        <v>99</v>
      </c>
      <c r="J184" s="372"/>
      <c r="K184" s="264">
        <f>+K5</f>
        <v>45838</v>
      </c>
      <c r="L184" s="372" t="s">
        <v>99</v>
      </c>
      <c r="M184" s="264" t="str">
        <f>+M5</f>
        <v>DIFERENCIAS</v>
      </c>
      <c r="N184" s="372" t="s">
        <v>99</v>
      </c>
      <c r="O184" s="371"/>
      <c r="P184" s="264">
        <f>+P5</f>
        <v>46174</v>
      </c>
      <c r="Q184" s="372" t="s">
        <v>99</v>
      </c>
      <c r="R184" s="372"/>
      <c r="S184" s="264">
        <f>+S5</f>
        <v>46174</v>
      </c>
      <c r="T184" s="372" t="s">
        <v>99</v>
      </c>
      <c r="U184" s="264" t="str">
        <f>+U5</f>
        <v>DIFERENCIAS</v>
      </c>
      <c r="V184" s="372" t="s">
        <v>99</v>
      </c>
      <c r="W184" s="372"/>
      <c r="X184" s="264">
        <f>+X5</f>
        <v>45838</v>
      </c>
      <c r="Y184" s="372" t="s">
        <v>99</v>
      </c>
      <c r="Z184" s="264" t="str">
        <f>+Z5</f>
        <v>DIFERENCIAS</v>
      </c>
      <c r="AA184" s="372" t="s">
        <v>99</v>
      </c>
    </row>
    <row r="185" spans="1:27" s="265" customFormat="1" ht="14.25" customHeight="1">
      <c r="A185" s="263" t="s">
        <v>84</v>
      </c>
      <c r="B185" s="372"/>
      <c r="C185" s="264" t="str">
        <f>+C6</f>
        <v>REAL</v>
      </c>
      <c r="D185" s="372"/>
      <c r="E185" s="372"/>
      <c r="F185" s="264" t="str">
        <f>+F6</f>
        <v>PPTO</v>
      </c>
      <c r="G185" s="372"/>
      <c r="H185" s="264" t="str">
        <f>+H6</f>
        <v>2026R vs 2026P</v>
      </c>
      <c r="I185" s="372"/>
      <c r="J185" s="372"/>
      <c r="K185" s="264" t="str">
        <f>+K6</f>
        <v>REAL</v>
      </c>
      <c r="L185" s="372"/>
      <c r="M185" s="264" t="str">
        <f>+M6</f>
        <v>2026R vs 2025R</v>
      </c>
      <c r="N185" s="372"/>
      <c r="O185" s="371"/>
      <c r="P185" s="264" t="str">
        <f>+P6</f>
        <v>REAL</v>
      </c>
      <c r="Q185" s="372"/>
      <c r="R185" s="372"/>
      <c r="S185" s="264" t="str">
        <f>+S6</f>
        <v>PPTO</v>
      </c>
      <c r="T185" s="372"/>
      <c r="U185" s="264" t="str">
        <f>+U6</f>
        <v>2026R vs 2026P</v>
      </c>
      <c r="V185" s="372"/>
      <c r="W185" s="372"/>
      <c r="X185" s="264" t="str">
        <f>+X6</f>
        <v>REAL</v>
      </c>
      <c r="Y185" s="372"/>
      <c r="Z185" s="264" t="str">
        <f>+Z6</f>
        <v>2026R vs 2025R</v>
      </c>
      <c r="AA185" s="372"/>
    </row>
    <row r="186" spans="1:27" ht="6" customHeight="1"/>
    <row r="187" spans="1:27">
      <c r="C187" s="301" t="s">
        <v>85</v>
      </c>
      <c r="F187" s="301" t="s">
        <v>86</v>
      </c>
      <c r="K187" s="301" t="s">
        <v>108</v>
      </c>
      <c r="P187" s="301" t="s">
        <v>85</v>
      </c>
      <c r="S187" s="301" t="s">
        <v>86</v>
      </c>
      <c r="X187" s="301" t="s">
        <v>108</v>
      </c>
    </row>
    <row r="190" spans="1:27">
      <c r="A190" s="266" t="s">
        <v>87</v>
      </c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</row>
    <row r="191" spans="1:27" ht="6" customHeight="1">
      <c r="A191" s="267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</row>
    <row r="192" spans="1:27">
      <c r="A192" s="272" t="s">
        <v>88</v>
      </c>
      <c r="B192" s="273"/>
      <c r="C192" s="269">
        <f>+C31</f>
        <v>16261770.890000002</v>
      </c>
      <c r="D192" s="302">
        <f>+IF(ISERROR(C192/C$196),"N. D.",C192/C$196)</f>
        <v>1.0004465984679398</v>
      </c>
      <c r="E192" s="303"/>
      <c r="F192" s="269">
        <f>+F31</f>
        <v>17030565.286759995</v>
      </c>
      <c r="G192" s="302">
        <f>+IF(ISERROR(F192/F$196),"N. D.",F192/F$196)</f>
        <v>1</v>
      </c>
      <c r="H192" s="303">
        <f>+$C192-F192</f>
        <v>-768794.39675999247</v>
      </c>
      <c r="I192" s="302">
        <f>+IF(ISERROR(H192/F192),"N. D.",H192/F192)</f>
        <v>-4.5142036322051694E-2</v>
      </c>
      <c r="J192" s="303"/>
      <c r="K192" s="269">
        <f>+K31</f>
        <v>15568234.600000003</v>
      </c>
      <c r="L192" s="302">
        <f>+IF(ISERROR(K192/K$196),"N. D.",K192/K$196)</f>
        <v>1.0069903657629169</v>
      </c>
      <c r="M192" s="303">
        <f>+$C192-K192</f>
        <v>693536.28999999911</v>
      </c>
      <c r="N192" s="302">
        <f>+IF(ISERROR(M192/K192),"N. D.",M192/K192)</f>
        <v>4.4548165403416967E-2</v>
      </c>
      <c r="O192" s="311"/>
      <c r="P192" s="269">
        <f>+P31</f>
        <v>94962221.13000001</v>
      </c>
      <c r="Q192" s="302">
        <f>+IF(ISERROR(P192/P$196),"N. D.",P192/P$196)</f>
        <v>1.0026171708155747</v>
      </c>
      <c r="R192" s="303"/>
      <c r="S192" s="269">
        <f>+S31</f>
        <v>96097240.027981177</v>
      </c>
      <c r="T192" s="302">
        <f>+IF(ISERROR(S192/S$196),"N. D.",S192/S$196)</f>
        <v>1</v>
      </c>
      <c r="U192" s="303">
        <f>+$P192-S192</f>
        <v>-1135018.8979811668</v>
      </c>
      <c r="V192" s="302">
        <f>+IF(ISERROR(U192/S192),"N. D.",U192/S192)</f>
        <v>-1.1811149806702845E-2</v>
      </c>
      <c r="W192" s="303"/>
      <c r="X192" s="269">
        <f>+X31</f>
        <v>88848493.559999987</v>
      </c>
      <c r="Y192" s="302">
        <f>+IF(ISERROR(X192/X$196),"N. D.",X192/X$196)</f>
        <v>1.0017525797867204</v>
      </c>
      <c r="Z192" s="303">
        <f>+$P192-X192</f>
        <v>6113727.5700000226</v>
      </c>
      <c r="AA192" s="302">
        <f>+IF(ISERROR(Z192/X192),"N. D.",Z192/X192)</f>
        <v>6.881070601238029E-2</v>
      </c>
    </row>
    <row r="193" spans="1:27">
      <c r="A193" s="272" t="s">
        <v>89</v>
      </c>
      <c r="B193" s="273"/>
      <c r="C193" s="269">
        <f>+C56</f>
        <v>0</v>
      </c>
      <c r="D193" s="302">
        <f>+IF(ISERROR(C193/C$196),"N. D.",C193/C$196)</f>
        <v>0</v>
      </c>
      <c r="E193" s="303"/>
      <c r="F193" s="269">
        <f>+F56</f>
        <v>0</v>
      </c>
      <c r="G193" s="302">
        <f>+IF(ISERROR(F193/F$196),"N. D.",F193/F$196)</f>
        <v>0</v>
      </c>
      <c r="H193" s="303">
        <f>+$C193-F193</f>
        <v>0</v>
      </c>
      <c r="I193" s="302" t="str">
        <f>+IF(ISERROR(H193/F193),"N. D.",H193/F193)</f>
        <v>N. D.</v>
      </c>
      <c r="J193" s="303"/>
      <c r="K193" s="269">
        <f>+K56</f>
        <v>108072.19</v>
      </c>
      <c r="L193" s="302">
        <f>+IF(ISERROR(K193/K$196),"N. D.",K193/K$196)</f>
        <v>6.9903657629169745E-3</v>
      </c>
      <c r="M193" s="303">
        <f>+$C193-K193</f>
        <v>-108072.19</v>
      </c>
      <c r="N193" s="302">
        <f>+IF(ISERROR(M193/K193),"N. D.",M193/K193)</f>
        <v>-1</v>
      </c>
      <c r="O193" s="311"/>
      <c r="P193" s="269">
        <f>+P56</f>
        <v>203155.78999999998</v>
      </c>
      <c r="Q193" s="302">
        <f>+IF(ISERROR(P193/P$196),"N. D.",P193/P$196)</f>
        <v>2.1449317526573211E-3</v>
      </c>
      <c r="R193" s="303"/>
      <c r="S193" s="269">
        <f>+S56</f>
        <v>0</v>
      </c>
      <c r="T193" s="302">
        <f>+IF(ISERROR(S193/S$196),"N. D.",S193/S$196)</f>
        <v>0</v>
      </c>
      <c r="U193" s="303">
        <f>+$P193-S193</f>
        <v>203155.78999999998</v>
      </c>
      <c r="V193" s="302" t="str">
        <f>+IF(ISERROR(U193/S193),"N. D.",U193/S193)</f>
        <v>N. D.</v>
      </c>
      <c r="W193" s="303"/>
      <c r="X193" s="269">
        <f>+X56</f>
        <v>155441.65</v>
      </c>
      <c r="Y193" s="302">
        <f>+IF(ISERROR(X193/X$196),"N. D.",X193/X$196)</f>
        <v>1.752579786720297E-3</v>
      </c>
      <c r="Z193" s="303">
        <f>+$P193-X193</f>
        <v>47714.139999999985</v>
      </c>
      <c r="AA193" s="302">
        <f>+IF(ISERROR(Z193/X193),"N. D.",Z193/X193)</f>
        <v>0.30695852752463698</v>
      </c>
    </row>
    <row r="194" spans="1:27">
      <c r="A194" s="272" t="s">
        <v>90</v>
      </c>
      <c r="B194" s="273"/>
      <c r="C194" s="269">
        <f>+C81</f>
        <v>7259.24</v>
      </c>
      <c r="D194" s="302">
        <f>+IF(ISERROR(C194/C$196),"N. D.",C194/C$196)</f>
        <v>4.4659846793982267E-4</v>
      </c>
      <c r="E194" s="303"/>
      <c r="F194" s="269">
        <f>+F81</f>
        <v>0</v>
      </c>
      <c r="G194" s="302">
        <f>+IF(ISERROR(F194/F$196),"N. D.",F194/F$196)</f>
        <v>0</v>
      </c>
      <c r="H194" s="303">
        <f>+$C194-F194</f>
        <v>7259.24</v>
      </c>
      <c r="I194" s="302" t="str">
        <f>+IF(ISERROR(H194/F194),"N. D.",H194/F194)</f>
        <v>N. D.</v>
      </c>
      <c r="J194" s="303"/>
      <c r="K194" s="269">
        <f>+K81</f>
        <v>0</v>
      </c>
      <c r="L194" s="302">
        <f>+IF(ISERROR(K194/K$196),"N. D.",K194/K$196)</f>
        <v>0</v>
      </c>
      <c r="M194" s="303">
        <f>+$C194-K194</f>
        <v>7259.24</v>
      </c>
      <c r="N194" s="302" t="str">
        <f>+IF(ISERROR(M194/K194),"N. D.",M194/K194)</f>
        <v>N. D.</v>
      </c>
      <c r="O194" s="311"/>
      <c r="P194" s="269">
        <f>+P81</f>
        <v>44727.81</v>
      </c>
      <c r="Q194" s="302">
        <f>+IF(ISERROR(P194/P$196),"N. D.",P194/P$196)</f>
        <v>4.7223906291729936E-4</v>
      </c>
      <c r="R194" s="303"/>
      <c r="S194" s="269">
        <f>+S81</f>
        <v>0</v>
      </c>
      <c r="T194" s="302">
        <f>+IF(ISERROR(S194/S$196),"N. D.",S194/S$196)</f>
        <v>0</v>
      </c>
      <c r="U194" s="303">
        <f>+$P194-S194</f>
        <v>44727.81</v>
      </c>
      <c r="V194" s="302" t="str">
        <f>+IF(ISERROR(U194/S194),"N. D.",U194/S194)</f>
        <v>N. D.</v>
      </c>
      <c r="W194" s="303"/>
      <c r="X194" s="269">
        <f>+X81</f>
        <v>0</v>
      </c>
      <c r="Y194" s="302">
        <f>+IF(ISERROR(X194/X$196),"N. D.",X194/X$196)</f>
        <v>0</v>
      </c>
      <c r="Z194" s="303">
        <f>+$P194-X194</f>
        <v>44727.81</v>
      </c>
      <c r="AA194" s="302" t="str">
        <f>+IF(ISERROR(Z194/X194),"N. D.",Z194/X194)</f>
        <v>N. D.</v>
      </c>
    </row>
    <row r="195" spans="1:27" ht="6" customHeight="1">
      <c r="A195" s="267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</row>
    <row r="196" spans="1:27" s="308" customFormat="1">
      <c r="A196" s="304" t="s">
        <v>46</v>
      </c>
      <c r="B196" s="283"/>
      <c r="C196" s="305">
        <f>+C192-C193-C194</f>
        <v>16254511.650000002</v>
      </c>
      <c r="D196" s="306">
        <f>+IF(ISERROR(C196/C$196),"N. D.",C196/C$196)</f>
        <v>1</v>
      </c>
      <c r="E196" s="307"/>
      <c r="F196" s="305">
        <f>+F192-F193-F194</f>
        <v>17030565.286759995</v>
      </c>
      <c r="G196" s="306">
        <f>+IF(ISERROR(F196/F$196),"N. D.",F196/F$196)</f>
        <v>1</v>
      </c>
      <c r="H196" s="307">
        <f>+$C196-F196</f>
        <v>-776053.63675999269</v>
      </c>
      <c r="I196" s="306">
        <f>+IF(ISERROR(H196/F196),"N. D.",H196/F196)</f>
        <v>-4.5568284064141838E-2</v>
      </c>
      <c r="J196" s="307"/>
      <c r="K196" s="305">
        <f>+K192-K193-K194</f>
        <v>15460162.410000004</v>
      </c>
      <c r="L196" s="306">
        <f>+IF(ISERROR(K196/K$196),"N. D.",K196/K$196)</f>
        <v>1</v>
      </c>
      <c r="M196" s="307">
        <f>+$C196-K196</f>
        <v>794349.23999999836</v>
      </c>
      <c r="N196" s="306">
        <f>+IF(ISERROR(M196/K196),"N. D.",M196/K196)</f>
        <v>5.1380394263270755E-2</v>
      </c>
      <c r="O196" s="313"/>
      <c r="P196" s="305">
        <f>+P192-P193-P194</f>
        <v>94714337.530000001</v>
      </c>
      <c r="Q196" s="306">
        <f>+IF(ISERROR(P196/P$196),"N. D.",P196/P$196)</f>
        <v>1</v>
      </c>
      <c r="R196" s="307"/>
      <c r="S196" s="305">
        <f>+S192-S193-S194</f>
        <v>96097240.027981177</v>
      </c>
      <c r="T196" s="306">
        <f>+IF(ISERROR(S196/S$196),"N. D.",S196/S$196)</f>
        <v>1</v>
      </c>
      <c r="U196" s="307">
        <f>+$P196-S196</f>
        <v>-1382902.4979811758</v>
      </c>
      <c r="V196" s="306">
        <f>+IF(ISERROR(U196/S196),"N. D.",U196/S196)</f>
        <v>-1.4390657812633415E-2</v>
      </c>
      <c r="W196" s="307"/>
      <c r="X196" s="305">
        <f>+X192-X193-X194</f>
        <v>88693051.909999982</v>
      </c>
      <c r="Y196" s="306">
        <f>+IF(ISERROR(X196/X$196),"N. D.",X196/X$196)</f>
        <v>1</v>
      </c>
      <c r="Z196" s="307">
        <f>+$P196-X196</f>
        <v>6021285.6200000197</v>
      </c>
      <c r="AA196" s="306">
        <f>+IF(ISERROR(Z196/X196),"N. D.",Z196/X196)</f>
        <v>6.7889034037412921E-2</v>
      </c>
    </row>
    <row r="198" spans="1:27">
      <c r="A198" s="266" t="s">
        <v>91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</row>
    <row r="199" spans="1:27" ht="6" customHeight="1">
      <c r="A199" s="267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</row>
    <row r="200" spans="1:27">
      <c r="A200" s="272" t="s">
        <v>22</v>
      </c>
      <c r="B200" s="273"/>
      <c r="C200" s="269">
        <f t="shared" ref="C200:C208" si="142">+C86</f>
        <v>10617700.680000002</v>
      </c>
      <c r="D200" s="302">
        <f t="shared" ref="D200:D208" si="143">+IF(ISERROR(C200/C$210),"N. D.",C200/C$210)</f>
        <v>0.65321560614218765</v>
      </c>
      <c r="E200" s="303"/>
      <c r="F200" s="269">
        <f t="shared" ref="F200:F208" si="144">+F86</f>
        <v>10447173.127693433</v>
      </c>
      <c r="G200" s="302">
        <f t="shared" ref="G200:G208" si="145">+IF(ISERROR(F200/F$210),"N. D.",F200/F$210)</f>
        <v>0.61343666236465666</v>
      </c>
      <c r="H200" s="303">
        <f t="shared" ref="H200:H208" si="146">+$C200-F200</f>
        <v>170527.55230656825</v>
      </c>
      <c r="I200" s="302">
        <f t="shared" ref="I200:I208" si="147">+IF(ISERROR(H200/F200),"N. D.",H200/F200)</f>
        <v>1.6322841616794186E-2</v>
      </c>
      <c r="J200" s="303"/>
      <c r="K200" s="269">
        <f t="shared" ref="K200:K208" si="148">+K86</f>
        <v>9617244.8900000025</v>
      </c>
      <c r="L200" s="302">
        <f t="shared" ref="L200:L208" si="149">+IF(ISERROR(K200/K$210),"N. D.",K200/K$210)</f>
        <v>0.62206622640518572</v>
      </c>
      <c r="M200" s="303">
        <f t="shared" ref="M200:M208" si="150">+$C200-K200</f>
        <v>1000455.7899999991</v>
      </c>
      <c r="N200" s="302">
        <f t="shared" ref="N200:N208" si="151">+IF(ISERROR(M200/K200),"N. D.",M200/K200)</f>
        <v>0.1040272761526819</v>
      </c>
      <c r="O200" s="311"/>
      <c r="P200" s="269">
        <f t="shared" ref="P200:P208" si="152">+P86</f>
        <v>62766921.520000003</v>
      </c>
      <c r="Q200" s="302">
        <f t="shared" ref="Q200:Q208" si="153">+IF(ISERROR(P200/P$210),"N. D.",P200/P$210)</f>
        <v>0.66269714973320781</v>
      </c>
      <c r="R200" s="303"/>
      <c r="S200" s="269">
        <f t="shared" ref="S200:S208" si="154">+S86</f>
        <v>60754715.694658741</v>
      </c>
      <c r="T200" s="302">
        <f t="shared" ref="T200:T208" si="155">+IF(ISERROR(S200/S$210),"N. D.",S200/S$210)</f>
        <v>0.63222123420993614</v>
      </c>
      <c r="U200" s="303">
        <f t="shared" ref="U200:U208" si="156">+$P200-S200</f>
        <v>2012205.8253412619</v>
      </c>
      <c r="V200" s="302">
        <f t="shared" ref="V200:V208" si="157">+IF(ISERROR(U200/S200),"N. D.",U200/S200)</f>
        <v>3.3120158696062586E-2</v>
      </c>
      <c r="W200" s="303"/>
      <c r="X200" s="269">
        <f t="shared" ref="X200:X208" si="158">+X86</f>
        <v>58005143.299999997</v>
      </c>
      <c r="Y200" s="302">
        <f t="shared" ref="Y200:Y208" si="159">+IF(ISERROR(X200/X$210),"N. D.",X200/X$210)</f>
        <v>0.65399872989893149</v>
      </c>
      <c r="Z200" s="303">
        <f t="shared" ref="Z200:Z208" si="160">+$P200-X200</f>
        <v>4761778.2200000063</v>
      </c>
      <c r="AA200" s="302">
        <f t="shared" ref="AA200:AA208" si="161">+IF(ISERROR(Z200/X200),"N. D.",Z200/X200)</f>
        <v>8.2092344731781855E-2</v>
      </c>
    </row>
    <row r="201" spans="1:27">
      <c r="A201" s="272" t="s">
        <v>23</v>
      </c>
      <c r="B201" s="273"/>
      <c r="C201" s="269">
        <f t="shared" si="142"/>
        <v>1096856.07</v>
      </c>
      <c r="D201" s="302">
        <f t="shared" si="143"/>
        <v>6.7480099901986279E-2</v>
      </c>
      <c r="E201" s="303"/>
      <c r="F201" s="269">
        <f t="shared" si="144"/>
        <v>1632424.5332999998</v>
      </c>
      <c r="G201" s="302">
        <f t="shared" si="145"/>
        <v>9.585263353349105E-2</v>
      </c>
      <c r="H201" s="303">
        <f t="shared" si="146"/>
        <v>-535568.46329999971</v>
      </c>
      <c r="I201" s="302">
        <f t="shared" si="147"/>
        <v>-0.32808160645400891</v>
      </c>
      <c r="J201" s="303"/>
      <c r="K201" s="269">
        <f t="shared" si="148"/>
        <v>1497090.5599999998</v>
      </c>
      <c r="L201" s="302">
        <f t="shared" si="149"/>
        <v>9.6835370825835945E-2</v>
      </c>
      <c r="M201" s="303">
        <f t="shared" si="150"/>
        <v>-400234.48999999976</v>
      </c>
      <c r="N201" s="302">
        <f t="shared" si="151"/>
        <v>-0.2673415361058718</v>
      </c>
      <c r="O201" s="311"/>
      <c r="P201" s="269">
        <f t="shared" si="152"/>
        <v>5936802.0099999998</v>
      </c>
      <c r="Q201" s="302">
        <f t="shared" si="153"/>
        <v>6.2681133235182734E-2</v>
      </c>
      <c r="R201" s="303"/>
      <c r="S201" s="269">
        <f t="shared" si="154"/>
        <v>6891213.5793499984</v>
      </c>
      <c r="T201" s="302">
        <f t="shared" si="155"/>
        <v>7.1710837661346408E-2</v>
      </c>
      <c r="U201" s="303">
        <f t="shared" si="156"/>
        <v>-954411.56934999861</v>
      </c>
      <c r="V201" s="302">
        <f t="shared" si="157"/>
        <v>-0.13849687843226327</v>
      </c>
      <c r="W201" s="303"/>
      <c r="X201" s="269">
        <f t="shared" si="158"/>
        <v>5990094.0599999996</v>
      </c>
      <c r="Y201" s="302">
        <f t="shared" si="159"/>
        <v>6.7537354178299799E-2</v>
      </c>
      <c r="Z201" s="303">
        <f t="shared" si="160"/>
        <v>-53292.049999999814</v>
      </c>
      <c r="AA201" s="302">
        <f t="shared" si="161"/>
        <v>-8.8966966906025204E-3</v>
      </c>
    </row>
    <row r="202" spans="1:27">
      <c r="A202" s="272" t="s">
        <v>24</v>
      </c>
      <c r="B202" s="273"/>
      <c r="C202" s="269">
        <f t="shared" si="142"/>
        <v>1391476.48</v>
      </c>
      <c r="D202" s="302">
        <f t="shared" si="143"/>
        <v>8.5605554320052415E-2</v>
      </c>
      <c r="E202" s="303"/>
      <c r="F202" s="269">
        <f t="shared" si="144"/>
        <v>1380058.3856705623</v>
      </c>
      <c r="G202" s="302">
        <f t="shared" si="145"/>
        <v>8.1034208931599919E-2</v>
      </c>
      <c r="H202" s="303">
        <f t="shared" si="146"/>
        <v>11418.094329437707</v>
      </c>
      <c r="I202" s="302">
        <f t="shared" si="147"/>
        <v>8.2736313535674948E-3</v>
      </c>
      <c r="J202" s="303"/>
      <c r="K202" s="269">
        <f t="shared" si="148"/>
        <v>1246904.01</v>
      </c>
      <c r="L202" s="302">
        <f t="shared" si="149"/>
        <v>8.0652710943933725E-2</v>
      </c>
      <c r="M202" s="303">
        <f t="shared" si="150"/>
        <v>144572.46999999997</v>
      </c>
      <c r="N202" s="302">
        <f t="shared" si="151"/>
        <v>0.11594514801504245</v>
      </c>
      <c r="O202" s="311"/>
      <c r="P202" s="269">
        <f t="shared" si="152"/>
        <v>8452128.040000001</v>
      </c>
      <c r="Q202" s="302">
        <f t="shared" si="153"/>
        <v>8.9238105448637667E-2</v>
      </c>
      <c r="R202" s="303"/>
      <c r="S202" s="269">
        <f t="shared" si="154"/>
        <v>8033909.0133964391</v>
      </c>
      <c r="T202" s="302">
        <f t="shared" si="155"/>
        <v>8.3601870470547957E-2</v>
      </c>
      <c r="U202" s="303">
        <f t="shared" si="156"/>
        <v>418219.02660356183</v>
      </c>
      <c r="V202" s="302">
        <f t="shared" si="157"/>
        <v>5.2056729284111508E-2</v>
      </c>
      <c r="W202" s="303"/>
      <c r="X202" s="269">
        <f t="shared" si="158"/>
        <v>7407362.7299999995</v>
      </c>
      <c r="Y202" s="302">
        <f t="shared" si="159"/>
        <v>8.3516832158583451E-2</v>
      </c>
      <c r="Z202" s="303">
        <f t="shared" si="160"/>
        <v>1044765.3100000015</v>
      </c>
      <c r="AA202" s="302">
        <f t="shared" si="161"/>
        <v>0.14104416755084459</v>
      </c>
    </row>
    <row r="203" spans="1:27">
      <c r="A203" s="272" t="s">
        <v>25</v>
      </c>
      <c r="B203" s="273"/>
      <c r="C203" s="269">
        <f t="shared" si="142"/>
        <v>4990.32</v>
      </c>
      <c r="D203" s="302">
        <f t="shared" si="143"/>
        <v>3.0701137674597555E-4</v>
      </c>
      <c r="E203" s="303"/>
      <c r="F203" s="269">
        <f t="shared" si="144"/>
        <v>21434.396796000001</v>
      </c>
      <c r="G203" s="302">
        <f t="shared" si="145"/>
        <v>1.2585839891447207E-3</v>
      </c>
      <c r="H203" s="303">
        <f t="shared" si="146"/>
        <v>-16444.076796000001</v>
      </c>
      <c r="I203" s="302">
        <f t="shared" si="147"/>
        <v>-0.76718169176884543</v>
      </c>
      <c r="J203" s="303"/>
      <c r="K203" s="269">
        <f t="shared" si="148"/>
        <v>23218.53</v>
      </c>
      <c r="L203" s="302">
        <f t="shared" si="149"/>
        <v>1.5018296305206794E-3</v>
      </c>
      <c r="M203" s="303">
        <f t="shared" si="150"/>
        <v>-18228.21</v>
      </c>
      <c r="N203" s="302">
        <f t="shared" si="151"/>
        <v>-0.78507166474363366</v>
      </c>
      <c r="O203" s="311"/>
      <c r="P203" s="269">
        <f t="shared" si="152"/>
        <v>30319.17</v>
      </c>
      <c r="Q203" s="302">
        <f t="shared" si="153"/>
        <v>3.2011172532771655E-4</v>
      </c>
      <c r="R203" s="303"/>
      <c r="S203" s="269">
        <f t="shared" si="154"/>
        <v>128606.38077600001</v>
      </c>
      <c r="T203" s="302">
        <f t="shared" si="155"/>
        <v>1.3382942188407592E-3</v>
      </c>
      <c r="U203" s="303">
        <f t="shared" si="156"/>
        <v>-98287.210776000007</v>
      </c>
      <c r="V203" s="302">
        <f t="shared" si="157"/>
        <v>-0.76424832254001163</v>
      </c>
      <c r="W203" s="303"/>
      <c r="X203" s="269">
        <f t="shared" si="158"/>
        <v>164131.64000000001</v>
      </c>
      <c r="Y203" s="302">
        <f t="shared" si="159"/>
        <v>1.8505580365703307E-3</v>
      </c>
      <c r="Z203" s="303">
        <f t="shared" si="160"/>
        <v>-133812.47000000003</v>
      </c>
      <c r="AA203" s="302">
        <f t="shared" si="161"/>
        <v>-0.81527528756795475</v>
      </c>
    </row>
    <row r="204" spans="1:27">
      <c r="A204" s="272" t="s">
        <v>26</v>
      </c>
      <c r="B204" s="273"/>
      <c r="C204" s="269">
        <f t="shared" si="142"/>
        <v>3046278.65</v>
      </c>
      <c r="D204" s="302">
        <f t="shared" si="143"/>
        <v>0.1874112686738269</v>
      </c>
      <c r="E204" s="303"/>
      <c r="F204" s="269">
        <f t="shared" si="144"/>
        <v>3511434.62</v>
      </c>
      <c r="G204" s="302">
        <f t="shared" si="145"/>
        <v>0.20618426698554046</v>
      </c>
      <c r="H204" s="303">
        <f t="shared" si="146"/>
        <v>-465155.9700000002</v>
      </c>
      <c r="I204" s="302">
        <f t="shared" si="147"/>
        <v>-0.13246892519388562</v>
      </c>
      <c r="J204" s="303"/>
      <c r="K204" s="269">
        <f t="shared" si="148"/>
        <v>3026483.29</v>
      </c>
      <c r="L204" s="302">
        <f t="shared" si="149"/>
        <v>0.19576012267777979</v>
      </c>
      <c r="M204" s="303">
        <f t="shared" si="150"/>
        <v>19795.35999999987</v>
      </c>
      <c r="N204" s="302">
        <f t="shared" si="151"/>
        <v>6.5407134628520849E-3</v>
      </c>
      <c r="O204" s="311"/>
      <c r="P204" s="269">
        <f t="shared" si="152"/>
        <v>17133305.280000001</v>
      </c>
      <c r="Q204" s="302">
        <f t="shared" si="153"/>
        <v>0.18089452691967742</v>
      </c>
      <c r="R204" s="303"/>
      <c r="S204" s="269">
        <f t="shared" si="154"/>
        <v>20041882.919999998</v>
      </c>
      <c r="T204" s="302">
        <f t="shared" si="155"/>
        <v>0.20855836144892703</v>
      </c>
      <c r="U204" s="303">
        <f t="shared" si="156"/>
        <v>-2908577.6399999969</v>
      </c>
      <c r="V204" s="302">
        <f t="shared" si="157"/>
        <v>-0.14512496912640369</v>
      </c>
      <c r="W204" s="303"/>
      <c r="X204" s="269">
        <f t="shared" si="158"/>
        <v>16789223.989999998</v>
      </c>
      <c r="Y204" s="302">
        <f t="shared" si="159"/>
        <v>0.18929582000444209</v>
      </c>
      <c r="Z204" s="303">
        <f t="shared" si="160"/>
        <v>344081.29000000283</v>
      </c>
      <c r="AA204" s="302">
        <f t="shared" si="161"/>
        <v>2.0494174728084194E-2</v>
      </c>
    </row>
    <row r="205" spans="1:27">
      <c r="A205" s="272" t="s">
        <v>27</v>
      </c>
      <c r="B205" s="273"/>
      <c r="C205" s="269">
        <f t="shared" si="142"/>
        <v>0</v>
      </c>
      <c r="D205" s="302">
        <f t="shared" si="143"/>
        <v>0</v>
      </c>
      <c r="E205" s="303"/>
      <c r="F205" s="269">
        <f t="shared" si="144"/>
        <v>0</v>
      </c>
      <c r="G205" s="302">
        <f t="shared" si="145"/>
        <v>0</v>
      </c>
      <c r="H205" s="303">
        <f t="shared" si="146"/>
        <v>0</v>
      </c>
      <c r="I205" s="302" t="str">
        <f t="shared" si="147"/>
        <v>N. D.</v>
      </c>
      <c r="J205" s="303"/>
      <c r="K205" s="269">
        <f t="shared" si="148"/>
        <v>0</v>
      </c>
      <c r="L205" s="302">
        <f t="shared" si="149"/>
        <v>0</v>
      </c>
      <c r="M205" s="303">
        <f t="shared" si="150"/>
        <v>0</v>
      </c>
      <c r="N205" s="302" t="str">
        <f t="shared" si="151"/>
        <v>N. D.</v>
      </c>
      <c r="O205" s="311"/>
      <c r="P205" s="269">
        <f t="shared" si="152"/>
        <v>0</v>
      </c>
      <c r="Q205" s="302">
        <f t="shared" si="153"/>
        <v>0</v>
      </c>
      <c r="R205" s="303"/>
      <c r="S205" s="269">
        <f t="shared" si="154"/>
        <v>0</v>
      </c>
      <c r="T205" s="302">
        <f t="shared" si="155"/>
        <v>0</v>
      </c>
      <c r="U205" s="303">
        <f t="shared" si="156"/>
        <v>0</v>
      </c>
      <c r="V205" s="302" t="str">
        <f t="shared" si="157"/>
        <v>N. D.</v>
      </c>
      <c r="W205" s="303"/>
      <c r="X205" s="269">
        <f t="shared" si="158"/>
        <v>0</v>
      </c>
      <c r="Y205" s="302">
        <f t="shared" si="159"/>
        <v>0</v>
      </c>
      <c r="Z205" s="303">
        <f t="shared" si="160"/>
        <v>0</v>
      </c>
      <c r="AA205" s="302" t="str">
        <f t="shared" si="161"/>
        <v>N. D.</v>
      </c>
    </row>
    <row r="206" spans="1:27">
      <c r="A206" s="272" t="s">
        <v>28</v>
      </c>
      <c r="B206" s="273"/>
      <c r="C206" s="269">
        <f t="shared" si="142"/>
        <v>58850.369999999995</v>
      </c>
      <c r="D206" s="302">
        <f t="shared" si="143"/>
        <v>3.6205560195959495E-3</v>
      </c>
      <c r="E206" s="303"/>
      <c r="F206" s="269">
        <f t="shared" si="144"/>
        <v>38040.223299999998</v>
      </c>
      <c r="G206" s="302">
        <f t="shared" si="145"/>
        <v>2.2336441955672168E-3</v>
      </c>
      <c r="H206" s="303">
        <f t="shared" si="146"/>
        <v>20810.146699999998</v>
      </c>
      <c r="I206" s="302">
        <f t="shared" si="147"/>
        <v>0.54705637598084234</v>
      </c>
      <c r="J206" s="303"/>
      <c r="K206" s="269">
        <f t="shared" si="148"/>
        <v>49221.13</v>
      </c>
      <c r="L206" s="302">
        <f t="shared" si="149"/>
        <v>3.1837395167441836E-3</v>
      </c>
      <c r="M206" s="303">
        <f t="shared" si="150"/>
        <v>9629.239999999998</v>
      </c>
      <c r="N206" s="302">
        <f t="shared" si="151"/>
        <v>0.19563224168157048</v>
      </c>
      <c r="O206" s="311"/>
      <c r="P206" s="269">
        <f t="shared" si="152"/>
        <v>356502.43</v>
      </c>
      <c r="Q206" s="302">
        <f t="shared" si="153"/>
        <v>3.7639753314758777E-3</v>
      </c>
      <c r="R206" s="303"/>
      <c r="S206" s="269">
        <f t="shared" si="154"/>
        <v>246912.43979999999</v>
      </c>
      <c r="T206" s="302">
        <f t="shared" si="155"/>
        <v>2.5694019904016503E-3</v>
      </c>
      <c r="U206" s="303">
        <f t="shared" si="156"/>
        <v>109589.9902</v>
      </c>
      <c r="V206" s="302">
        <f t="shared" si="157"/>
        <v>0.44384151032960634</v>
      </c>
      <c r="W206" s="303"/>
      <c r="X206" s="269">
        <f t="shared" si="158"/>
        <v>337096.19000000006</v>
      </c>
      <c r="Y206" s="302">
        <f t="shared" si="159"/>
        <v>3.8007057231728095E-3</v>
      </c>
      <c r="Z206" s="303">
        <f t="shared" si="160"/>
        <v>19406.239999999932</v>
      </c>
      <c r="AA206" s="302">
        <f t="shared" si="161"/>
        <v>5.7568850006877649E-2</v>
      </c>
    </row>
    <row r="207" spans="1:27">
      <c r="A207" s="272" t="s">
        <v>29</v>
      </c>
      <c r="B207" s="273"/>
      <c r="C207" s="269">
        <f t="shared" si="142"/>
        <v>38359.08</v>
      </c>
      <c r="D207" s="302">
        <f t="shared" si="143"/>
        <v>2.3599035656048143E-3</v>
      </c>
      <c r="E207" s="303"/>
      <c r="F207" s="269">
        <f t="shared" si="144"/>
        <v>0</v>
      </c>
      <c r="G207" s="302">
        <f t="shared" si="145"/>
        <v>0</v>
      </c>
      <c r="H207" s="303">
        <f t="shared" si="146"/>
        <v>38359.08</v>
      </c>
      <c r="I207" s="302" t="str">
        <f t="shared" si="147"/>
        <v>N. D.</v>
      </c>
      <c r="J207" s="303"/>
      <c r="K207" s="269">
        <f t="shared" si="148"/>
        <v>0</v>
      </c>
      <c r="L207" s="302">
        <f t="shared" si="149"/>
        <v>0</v>
      </c>
      <c r="M207" s="303">
        <f t="shared" si="150"/>
        <v>38359.08</v>
      </c>
      <c r="N207" s="302" t="str">
        <f t="shared" si="151"/>
        <v>N. D.</v>
      </c>
      <c r="O207" s="311"/>
      <c r="P207" s="269">
        <f t="shared" si="152"/>
        <v>38359.08</v>
      </c>
      <c r="Q207" s="302">
        <f t="shared" si="153"/>
        <v>4.0499760649067592E-4</v>
      </c>
      <c r="R207" s="303"/>
      <c r="S207" s="269">
        <f t="shared" si="154"/>
        <v>0</v>
      </c>
      <c r="T207" s="302">
        <f t="shared" si="155"/>
        <v>0</v>
      </c>
      <c r="U207" s="303">
        <f t="shared" si="156"/>
        <v>38359.08</v>
      </c>
      <c r="V207" s="302" t="str">
        <f t="shared" si="157"/>
        <v>N. D.</v>
      </c>
      <c r="W207" s="303"/>
      <c r="X207" s="269">
        <f t="shared" si="158"/>
        <v>0</v>
      </c>
      <c r="Y207" s="302">
        <f t="shared" si="159"/>
        <v>0</v>
      </c>
      <c r="Z207" s="303">
        <f t="shared" si="160"/>
        <v>38359.08</v>
      </c>
      <c r="AA207" s="302" t="str">
        <f t="shared" si="161"/>
        <v>N. D.</v>
      </c>
    </row>
    <row r="208" spans="1:27">
      <c r="A208" s="277" t="s">
        <v>30</v>
      </c>
      <c r="B208" s="273"/>
      <c r="C208" s="269">
        <f t="shared" si="142"/>
        <v>0</v>
      </c>
      <c r="D208" s="302">
        <f t="shared" si="143"/>
        <v>0</v>
      </c>
      <c r="E208" s="303"/>
      <c r="F208" s="269">
        <f t="shared" si="144"/>
        <v>0</v>
      </c>
      <c r="G208" s="302">
        <f t="shared" si="145"/>
        <v>0</v>
      </c>
      <c r="H208" s="303">
        <f t="shared" si="146"/>
        <v>0</v>
      </c>
      <c r="I208" s="302" t="str">
        <f t="shared" si="147"/>
        <v>N. D.</v>
      </c>
      <c r="J208" s="303"/>
      <c r="K208" s="269">
        <f t="shared" si="148"/>
        <v>0</v>
      </c>
      <c r="L208" s="302">
        <f t="shared" si="149"/>
        <v>0</v>
      </c>
      <c r="M208" s="303">
        <f t="shared" si="150"/>
        <v>0</v>
      </c>
      <c r="N208" s="302" t="str">
        <f t="shared" si="151"/>
        <v>N. D.</v>
      </c>
      <c r="O208" s="311"/>
      <c r="P208" s="269">
        <f t="shared" si="152"/>
        <v>0</v>
      </c>
      <c r="Q208" s="302">
        <f t="shared" si="153"/>
        <v>0</v>
      </c>
      <c r="R208" s="303"/>
      <c r="S208" s="269">
        <f t="shared" si="154"/>
        <v>0</v>
      </c>
      <c r="T208" s="302">
        <f t="shared" si="155"/>
        <v>0</v>
      </c>
      <c r="U208" s="303">
        <f t="shared" si="156"/>
        <v>0</v>
      </c>
      <c r="V208" s="302" t="str">
        <f t="shared" si="157"/>
        <v>N. D.</v>
      </c>
      <c r="W208" s="303"/>
      <c r="X208" s="269">
        <f t="shared" si="158"/>
        <v>0</v>
      </c>
      <c r="Y208" s="302">
        <f t="shared" si="159"/>
        <v>0</v>
      </c>
      <c r="Z208" s="303">
        <f t="shared" si="160"/>
        <v>0</v>
      </c>
      <c r="AA208" s="302" t="str">
        <f t="shared" si="161"/>
        <v>N. D.</v>
      </c>
    </row>
    <row r="209" spans="1:27" ht="6" customHeight="1">
      <c r="A209" s="267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</row>
    <row r="210" spans="1:27" s="308" customFormat="1">
      <c r="A210" s="304" t="s">
        <v>46</v>
      </c>
      <c r="B210" s="283"/>
      <c r="C210" s="305">
        <f>+SUM(C200:C208)</f>
        <v>16254511.650000002</v>
      </c>
      <c r="D210" s="306">
        <f>+IF(ISERROR(C210/C$210),"N. D.",C210/C$210)</f>
        <v>1</v>
      </c>
      <c r="E210" s="307"/>
      <c r="F210" s="305">
        <f>+SUM(F200:F208)</f>
        <v>17030565.286759995</v>
      </c>
      <c r="G210" s="306">
        <f>+IF(ISERROR(F210/F$210),"N. D.",F210/F$210)</f>
        <v>1</v>
      </c>
      <c r="H210" s="307">
        <f>+$C210-F210</f>
        <v>-776053.63675999269</v>
      </c>
      <c r="I210" s="306">
        <f>+IF(ISERROR(H210/F210),"N. D.",H210/F210)</f>
        <v>-4.5568284064141838E-2</v>
      </c>
      <c r="J210" s="307"/>
      <c r="K210" s="305">
        <f>+SUM(K200:K208)</f>
        <v>15460162.410000002</v>
      </c>
      <c r="L210" s="306">
        <f>+IF(ISERROR(K210/K$210),"N. D.",K210/K$210)</f>
        <v>1</v>
      </c>
      <c r="M210" s="307">
        <f>+$C210-K210</f>
        <v>794349.24000000022</v>
      </c>
      <c r="N210" s="306">
        <f>+IF(ISERROR(M210/K210),"N. D.",M210/K210)</f>
        <v>5.138039426327088E-2</v>
      </c>
      <c r="O210" s="313"/>
      <c r="P210" s="305">
        <f>+SUM(P200:P208)</f>
        <v>94714337.530000016</v>
      </c>
      <c r="Q210" s="306">
        <f>+IF(ISERROR(P210/P$210),"N. D.",P210/P$210)</f>
        <v>1</v>
      </c>
      <c r="R210" s="307"/>
      <c r="S210" s="305">
        <f>+SUM(S200:S208)</f>
        <v>96097240.027981177</v>
      </c>
      <c r="T210" s="306">
        <f>+IF(ISERROR(S210/S$210),"N. D.",S210/S$210)</f>
        <v>1</v>
      </c>
      <c r="U210" s="307">
        <f>+$P210-S210</f>
        <v>-1382902.4979811609</v>
      </c>
      <c r="V210" s="306">
        <f>+IF(ISERROR(U210/S210),"N. D.",U210/S210)</f>
        <v>-1.4390657812633259E-2</v>
      </c>
      <c r="W210" s="307"/>
      <c r="X210" s="305">
        <f>+SUM(X200:X208)</f>
        <v>88693051.909999996</v>
      </c>
      <c r="Y210" s="306">
        <f>+IF(ISERROR(X210/X$210),"N. D.",X210/X$210)</f>
        <v>1</v>
      </c>
      <c r="Z210" s="307">
        <f>+$P210-X210</f>
        <v>6021285.6200000197</v>
      </c>
      <c r="AA210" s="306">
        <f>+IF(ISERROR(Z210/X210),"N. D.",Z210/X210)</f>
        <v>6.7889034037412907E-2</v>
      </c>
    </row>
    <row r="212" spans="1:27">
      <c r="A212" s="266" t="s">
        <v>92</v>
      </c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</row>
    <row r="213" spans="1:27" ht="6" customHeight="1">
      <c r="A213" s="267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</row>
    <row r="214" spans="1:27">
      <c r="A214" s="277" t="s">
        <v>53</v>
      </c>
      <c r="B214" s="273"/>
      <c r="C214" s="269">
        <f t="shared" ref="C214:C226" si="162">+C138</f>
        <v>583060.89999999979</v>
      </c>
      <c r="D214" s="302">
        <f t="shared" ref="D214:D226" si="163">+IF(ISERROR(C214/C$210),"N. D.",C214/C$210)</f>
        <v>3.587071162485523E-2</v>
      </c>
      <c r="E214" s="303"/>
      <c r="F214" s="269">
        <f t="shared" ref="F214:F226" si="164">+F138</f>
        <v>537280.90715943021</v>
      </c>
      <c r="G214" s="302">
        <f t="shared" ref="G214:G226" si="165">+IF(ISERROR(F214/F$210),"N. D.",F214/F$210)</f>
        <v>3.1548037197398633E-2</v>
      </c>
      <c r="H214" s="303">
        <f t="shared" ref="H214:H226" si="166">+$C214-F214</f>
        <v>45779.992840569583</v>
      </c>
      <c r="I214" s="302">
        <f t="shared" ref="I214:I226" si="167">+IF(ISERROR(H214/F214),"N. D.",H214/F214)</f>
        <v>8.5206811242568584E-2</v>
      </c>
      <c r="J214" s="303"/>
      <c r="K214" s="269">
        <f t="shared" ref="K214:K226" si="168">+K138</f>
        <v>524357.81000000006</v>
      </c>
      <c r="L214" s="302">
        <f t="shared" ref="L214:L226" si="169">+IF(ISERROR(K214/K$210),"N. D.",K214/K$210)</f>
        <v>3.3916707735284393E-2</v>
      </c>
      <c r="M214" s="303">
        <f t="shared" ref="M214:M226" si="170">+$C214-K214</f>
        <v>58703.089999999735</v>
      </c>
      <c r="N214" s="302">
        <f t="shared" ref="N214:N226" si="171">+IF(ISERROR(M214/K214),"N. D.",M214/K214)</f>
        <v>0.1119523517729234</v>
      </c>
      <c r="O214" s="311"/>
      <c r="P214" s="269">
        <f t="shared" ref="P214:P226" si="172">+P138</f>
        <v>3615331.4950000001</v>
      </c>
      <c r="Q214" s="302">
        <f t="shared" ref="Q214:Q226" si="173">+IF(ISERROR(P214/P$210),"N. D.",P214/P$210)</f>
        <v>3.8170899879385975E-2</v>
      </c>
      <c r="R214" s="303"/>
      <c r="S214" s="269">
        <f t="shared" ref="S214:S226" si="174">+S138</f>
        <v>3728731.4662807081</v>
      </c>
      <c r="T214" s="302">
        <f t="shared" ref="T214:T226" si="175">+IF(ISERROR(S214/S$210),"N. D.",S214/S$210)</f>
        <v>3.8801649924545101E-2</v>
      </c>
      <c r="U214" s="303">
        <f t="shared" ref="U214:U226" si="176">+$P214-S214</f>
        <v>-113399.97128070798</v>
      </c>
      <c r="V214" s="302">
        <f t="shared" ref="V214:V226" si="177">+IF(ISERROR(U214/S214),"N. D.",U214/S214)</f>
        <v>-3.0412480036761905E-2</v>
      </c>
      <c r="W214" s="303"/>
      <c r="X214" s="269">
        <f t="shared" ref="X214:X226" si="178">+X138</f>
        <v>3404268.4099999997</v>
      </c>
      <c r="Y214" s="302">
        <f t="shared" ref="Y214:Y226" si="179">+IF(ISERROR(X214/X$210),"N. D.",X214/X$210)</f>
        <v>3.8382582814428717E-2</v>
      </c>
      <c r="Z214" s="303">
        <f t="shared" ref="Z214:Z226" si="180">+$P214-X214</f>
        <v>211063.08500000043</v>
      </c>
      <c r="AA214" s="302">
        <f t="shared" ref="AA214:AA226" si="181">+IF(ISERROR(Z214/X214),"N. D.",Z214/X214)</f>
        <v>6.1999542803383254E-2</v>
      </c>
    </row>
    <row r="215" spans="1:27">
      <c r="A215" s="277" t="s">
        <v>54</v>
      </c>
      <c r="B215" s="273"/>
      <c r="C215" s="269">
        <f t="shared" si="162"/>
        <v>449868.48</v>
      </c>
      <c r="D215" s="302">
        <f t="shared" si="163"/>
        <v>2.7676530042045275E-2</v>
      </c>
      <c r="E215" s="303"/>
      <c r="F215" s="269">
        <f t="shared" si="164"/>
        <v>426972.61846117361</v>
      </c>
      <c r="G215" s="302">
        <f t="shared" si="165"/>
        <v>2.5070959846125205E-2</v>
      </c>
      <c r="H215" s="303">
        <f t="shared" si="166"/>
        <v>22895.861538826372</v>
      </c>
      <c r="I215" s="302">
        <f t="shared" si="167"/>
        <v>5.3623723276082599E-2</v>
      </c>
      <c r="J215" s="303"/>
      <c r="K215" s="269">
        <f t="shared" si="168"/>
        <v>472905.65</v>
      </c>
      <c r="L215" s="302">
        <f t="shared" si="169"/>
        <v>3.0588659902700203E-2</v>
      </c>
      <c r="M215" s="303">
        <f t="shared" si="170"/>
        <v>-23037.170000000042</v>
      </c>
      <c r="N215" s="302">
        <f t="shared" si="171"/>
        <v>-4.8714093392625023E-2</v>
      </c>
      <c r="O215" s="311"/>
      <c r="P215" s="269">
        <f t="shared" si="172"/>
        <v>2760574.5653999997</v>
      </c>
      <c r="Q215" s="302">
        <f t="shared" si="173"/>
        <v>2.9146321849377974E-2</v>
      </c>
      <c r="R215" s="303"/>
      <c r="S215" s="269">
        <f t="shared" si="174"/>
        <v>2436218.4940752327</v>
      </c>
      <c r="T215" s="302">
        <f t="shared" si="175"/>
        <v>2.5351596917516726E-2</v>
      </c>
      <c r="U215" s="303">
        <f t="shared" si="176"/>
        <v>324356.07132476708</v>
      </c>
      <c r="V215" s="302">
        <f t="shared" si="177"/>
        <v>0.13313915484739386</v>
      </c>
      <c r="W215" s="303"/>
      <c r="X215" s="269">
        <f t="shared" si="178"/>
        <v>2255955.66</v>
      </c>
      <c r="Y215" s="302">
        <f t="shared" si="179"/>
        <v>2.5435539891999644E-2</v>
      </c>
      <c r="Z215" s="303">
        <f t="shared" si="180"/>
        <v>504618.90539999958</v>
      </c>
      <c r="AA215" s="302">
        <f t="shared" si="181"/>
        <v>0.22368298914172788</v>
      </c>
    </row>
    <row r="216" spans="1:27">
      <c r="A216" s="277" t="s">
        <v>55</v>
      </c>
      <c r="B216" s="273"/>
      <c r="C216" s="269">
        <f t="shared" si="162"/>
        <v>3708.98</v>
      </c>
      <c r="D216" s="302">
        <f t="shared" si="163"/>
        <v>2.2818157074562125E-4</v>
      </c>
      <c r="E216" s="303"/>
      <c r="F216" s="269">
        <f t="shared" si="164"/>
        <v>2700</v>
      </c>
      <c r="G216" s="302">
        <f t="shared" si="165"/>
        <v>1.5853848386929647E-4</v>
      </c>
      <c r="H216" s="303">
        <f t="shared" si="166"/>
        <v>1008.98</v>
      </c>
      <c r="I216" s="302">
        <f t="shared" si="167"/>
        <v>0.3736962962962963</v>
      </c>
      <c r="J216" s="303"/>
      <c r="K216" s="269">
        <f t="shared" si="168"/>
        <v>4033.48</v>
      </c>
      <c r="L216" s="302">
        <f t="shared" si="169"/>
        <v>2.6089506002802717E-4</v>
      </c>
      <c r="M216" s="303">
        <f t="shared" si="170"/>
        <v>-324.5</v>
      </c>
      <c r="N216" s="302">
        <f t="shared" si="171"/>
        <v>-8.0451619941093053E-2</v>
      </c>
      <c r="O216" s="311"/>
      <c r="P216" s="269">
        <f t="shared" si="172"/>
        <v>36833.477000000006</v>
      </c>
      <c r="Q216" s="302">
        <f t="shared" si="173"/>
        <v>3.8889019297984632E-4</v>
      </c>
      <c r="R216" s="303"/>
      <c r="S216" s="269">
        <f t="shared" si="174"/>
        <v>24200</v>
      </c>
      <c r="T216" s="302">
        <f t="shared" si="175"/>
        <v>2.5182825222611543E-4</v>
      </c>
      <c r="U216" s="303">
        <f t="shared" si="176"/>
        <v>12633.477000000006</v>
      </c>
      <c r="V216" s="302">
        <f t="shared" si="177"/>
        <v>0.52204450413223169</v>
      </c>
      <c r="W216" s="303"/>
      <c r="X216" s="269">
        <f t="shared" si="178"/>
        <v>34171.260000000009</v>
      </c>
      <c r="Y216" s="302">
        <f t="shared" si="179"/>
        <v>3.8527550088900771E-4</v>
      </c>
      <c r="Z216" s="303">
        <f t="shared" si="180"/>
        <v>2662.2169999999969</v>
      </c>
      <c r="AA216" s="302">
        <f t="shared" si="181"/>
        <v>7.7908072456210162E-2</v>
      </c>
    </row>
    <row r="217" spans="1:27">
      <c r="A217" s="277" t="s">
        <v>56</v>
      </c>
      <c r="B217" s="273"/>
      <c r="C217" s="269">
        <f t="shared" si="162"/>
        <v>432599.76</v>
      </c>
      <c r="D217" s="302">
        <f t="shared" si="163"/>
        <v>2.6614134543992893E-2</v>
      </c>
      <c r="E217" s="303"/>
      <c r="F217" s="269">
        <f t="shared" si="164"/>
        <v>423684.69</v>
      </c>
      <c r="G217" s="302">
        <f t="shared" si="165"/>
        <v>2.4877899404160325E-2</v>
      </c>
      <c r="H217" s="303">
        <f t="shared" si="166"/>
        <v>8915.070000000007</v>
      </c>
      <c r="I217" s="302">
        <f t="shared" si="167"/>
        <v>2.1041756311751571E-2</v>
      </c>
      <c r="J217" s="303"/>
      <c r="K217" s="269">
        <f t="shared" si="168"/>
        <v>395883.52000000002</v>
      </c>
      <c r="L217" s="302">
        <f t="shared" si="169"/>
        <v>2.5606685719157331E-2</v>
      </c>
      <c r="M217" s="303">
        <f t="shared" si="170"/>
        <v>36716.239999999991</v>
      </c>
      <c r="N217" s="302">
        <f t="shared" si="171"/>
        <v>9.2745057940274933E-2</v>
      </c>
      <c r="O217" s="311"/>
      <c r="P217" s="269">
        <f t="shared" si="172"/>
        <v>2670495.67</v>
      </c>
      <c r="Q217" s="302">
        <f t="shared" si="173"/>
        <v>2.8195263142226399E-2</v>
      </c>
      <c r="R217" s="303"/>
      <c r="S217" s="269">
        <f t="shared" si="174"/>
        <v>2573805.92</v>
      </c>
      <c r="T217" s="302">
        <f t="shared" si="175"/>
        <v>2.6783349024910291E-2</v>
      </c>
      <c r="U217" s="303">
        <f t="shared" si="176"/>
        <v>96689.75</v>
      </c>
      <c r="V217" s="302">
        <f t="shared" si="177"/>
        <v>3.7566837984427358E-2</v>
      </c>
      <c r="W217" s="303"/>
      <c r="X217" s="269">
        <f t="shared" si="178"/>
        <v>2307918.5</v>
      </c>
      <c r="Y217" s="302">
        <f t="shared" si="179"/>
        <v>2.6021412616874739E-2</v>
      </c>
      <c r="Z217" s="303">
        <f t="shared" si="180"/>
        <v>362577.16999999993</v>
      </c>
      <c r="AA217" s="302">
        <f t="shared" si="181"/>
        <v>0.15710137511354924</v>
      </c>
    </row>
    <row r="218" spans="1:27">
      <c r="A218" s="277" t="s">
        <v>57</v>
      </c>
      <c r="B218" s="273"/>
      <c r="C218" s="269">
        <f t="shared" si="162"/>
        <v>426327.49</v>
      </c>
      <c r="D218" s="302">
        <f t="shared" si="163"/>
        <v>2.622825583320431E-2</v>
      </c>
      <c r="E218" s="303"/>
      <c r="F218" s="269">
        <f t="shared" si="164"/>
        <v>432429.45</v>
      </c>
      <c r="G218" s="302">
        <f t="shared" si="165"/>
        <v>2.5391373845716204E-2</v>
      </c>
      <c r="H218" s="303">
        <f t="shared" si="166"/>
        <v>-6101.960000000021</v>
      </c>
      <c r="I218" s="302">
        <f t="shared" si="167"/>
        <v>-1.4110879820974313E-2</v>
      </c>
      <c r="J218" s="303"/>
      <c r="K218" s="269">
        <f t="shared" si="168"/>
        <v>709942</v>
      </c>
      <c r="L218" s="302">
        <f t="shared" si="169"/>
        <v>4.5920733636070507E-2</v>
      </c>
      <c r="M218" s="303">
        <f t="shared" si="170"/>
        <v>-283614.51</v>
      </c>
      <c r="N218" s="302">
        <f t="shared" si="171"/>
        <v>-0.3994896907071282</v>
      </c>
      <c r="O218" s="311"/>
      <c r="P218" s="269">
        <f t="shared" si="172"/>
        <v>2494814.77</v>
      </c>
      <c r="Q218" s="302">
        <f t="shared" si="173"/>
        <v>2.6340413025744778E-2</v>
      </c>
      <c r="R218" s="303"/>
      <c r="S218" s="269">
        <f t="shared" si="174"/>
        <v>2520574.56</v>
      </c>
      <c r="T218" s="302">
        <f t="shared" si="175"/>
        <v>2.6229416778942558E-2</v>
      </c>
      <c r="U218" s="303">
        <f t="shared" si="176"/>
        <v>-25759.790000000037</v>
      </c>
      <c r="V218" s="302">
        <f t="shared" si="177"/>
        <v>-1.0219808772488776E-2</v>
      </c>
      <c r="W218" s="303"/>
      <c r="X218" s="269">
        <f t="shared" si="178"/>
        <v>2500285</v>
      </c>
      <c r="Y218" s="302">
        <f t="shared" si="179"/>
        <v>2.8190314192109753E-2</v>
      </c>
      <c r="Z218" s="303">
        <f t="shared" si="180"/>
        <v>-5470.2299999999814</v>
      </c>
      <c r="AA218" s="302">
        <f t="shared" si="181"/>
        <v>-2.1878425859451949E-3</v>
      </c>
    </row>
    <row r="219" spans="1:27">
      <c r="A219" s="277" t="s">
        <v>58</v>
      </c>
      <c r="B219" s="273"/>
      <c r="C219" s="269">
        <f t="shared" si="162"/>
        <v>158221.81</v>
      </c>
      <c r="D219" s="302">
        <f t="shared" si="163"/>
        <v>9.7340242147477846E-3</v>
      </c>
      <c r="E219" s="303"/>
      <c r="F219" s="269">
        <f t="shared" si="164"/>
        <v>252942.62</v>
      </c>
      <c r="G219" s="302">
        <f t="shared" si="165"/>
        <v>1.4852273881750958E-2</v>
      </c>
      <c r="H219" s="303">
        <f t="shared" si="166"/>
        <v>-94720.81</v>
      </c>
      <c r="I219" s="302">
        <f t="shared" si="167"/>
        <v>-0.37447548380735518</v>
      </c>
      <c r="J219" s="303"/>
      <c r="K219" s="269">
        <f t="shared" si="168"/>
        <v>76433.289999999994</v>
      </c>
      <c r="L219" s="302">
        <f t="shared" si="169"/>
        <v>4.9438866147073022E-3</v>
      </c>
      <c r="M219" s="303">
        <f t="shared" si="170"/>
        <v>81788.52</v>
      </c>
      <c r="N219" s="302">
        <f t="shared" si="171"/>
        <v>1.0700641042666097</v>
      </c>
      <c r="O219" s="311"/>
      <c r="P219" s="269">
        <f t="shared" si="172"/>
        <v>1282605.5904999999</v>
      </c>
      <c r="Q219" s="302">
        <f t="shared" si="173"/>
        <v>1.354183140534288E-2</v>
      </c>
      <c r="R219" s="303"/>
      <c r="S219" s="269">
        <f t="shared" si="174"/>
        <v>1275051.3399999999</v>
      </c>
      <c r="T219" s="302">
        <f t="shared" si="175"/>
        <v>1.3268345059949026E-2</v>
      </c>
      <c r="U219" s="303">
        <f t="shared" si="176"/>
        <v>7554.250500000082</v>
      </c>
      <c r="V219" s="302">
        <f t="shared" si="177"/>
        <v>5.924663786479439E-3</v>
      </c>
      <c r="W219" s="303"/>
      <c r="X219" s="269">
        <f t="shared" si="178"/>
        <v>1344643.24</v>
      </c>
      <c r="Y219" s="302">
        <f t="shared" si="179"/>
        <v>1.5160637852043444E-2</v>
      </c>
      <c r="Z219" s="303">
        <f t="shared" si="180"/>
        <v>-62037.649500000058</v>
      </c>
      <c r="AA219" s="302">
        <f t="shared" si="181"/>
        <v>-4.6136884234066471E-2</v>
      </c>
    </row>
    <row r="220" spans="1:27">
      <c r="A220" s="277" t="s">
        <v>59</v>
      </c>
      <c r="B220" s="273"/>
      <c r="C220" s="269">
        <f t="shared" si="162"/>
        <v>14500</v>
      </c>
      <c r="D220" s="302">
        <f t="shared" si="163"/>
        <v>8.9206002076352737E-4</v>
      </c>
      <c r="E220" s="303"/>
      <c r="F220" s="269">
        <f t="shared" si="164"/>
        <v>14500</v>
      </c>
      <c r="G220" s="302">
        <f t="shared" si="165"/>
        <v>8.5141037633511068E-4</v>
      </c>
      <c r="H220" s="303">
        <f t="shared" si="166"/>
        <v>0</v>
      </c>
      <c r="I220" s="302">
        <f t="shared" si="167"/>
        <v>0</v>
      </c>
      <c r="J220" s="303"/>
      <c r="K220" s="269">
        <f t="shared" si="168"/>
        <v>45016.42</v>
      </c>
      <c r="L220" s="302">
        <f t="shared" si="169"/>
        <v>2.9117688938948214E-3</v>
      </c>
      <c r="M220" s="303">
        <f t="shared" si="170"/>
        <v>-30516.42</v>
      </c>
      <c r="N220" s="302">
        <f t="shared" si="171"/>
        <v>-0.67789531020014471</v>
      </c>
      <c r="O220" s="311"/>
      <c r="P220" s="269">
        <f t="shared" si="172"/>
        <v>137814.82</v>
      </c>
      <c r="Q220" s="302">
        <f t="shared" si="173"/>
        <v>1.4550576353484842E-3</v>
      </c>
      <c r="R220" s="303"/>
      <c r="S220" s="269">
        <f t="shared" si="174"/>
        <v>152000</v>
      </c>
      <c r="T220" s="302">
        <f t="shared" si="175"/>
        <v>1.5817311710070059E-3</v>
      </c>
      <c r="U220" s="303">
        <f t="shared" si="176"/>
        <v>-14185.179999999993</v>
      </c>
      <c r="V220" s="302">
        <f t="shared" si="177"/>
        <v>-9.3323552631578904E-2</v>
      </c>
      <c r="W220" s="303"/>
      <c r="X220" s="269">
        <f t="shared" si="178"/>
        <v>236016.41999999998</v>
      </c>
      <c r="Y220" s="302">
        <f t="shared" si="179"/>
        <v>2.6610474543089829E-3</v>
      </c>
      <c r="Z220" s="303">
        <f t="shared" si="180"/>
        <v>-98201.599999999977</v>
      </c>
      <c r="AA220" s="302">
        <f t="shared" si="181"/>
        <v>-0.41607952531438269</v>
      </c>
    </row>
    <row r="221" spans="1:27">
      <c r="A221" s="277" t="s">
        <v>60</v>
      </c>
      <c r="B221" s="273"/>
      <c r="C221" s="269">
        <f t="shared" si="162"/>
        <v>0</v>
      </c>
      <c r="D221" s="302">
        <f t="shared" si="163"/>
        <v>0</v>
      </c>
      <c r="E221" s="303"/>
      <c r="F221" s="269">
        <f t="shared" si="164"/>
        <v>0</v>
      </c>
      <c r="G221" s="302">
        <f t="shared" si="165"/>
        <v>0</v>
      </c>
      <c r="H221" s="303">
        <f t="shared" si="166"/>
        <v>0</v>
      </c>
      <c r="I221" s="302" t="str">
        <f t="shared" si="167"/>
        <v>N. D.</v>
      </c>
      <c r="J221" s="303"/>
      <c r="K221" s="269">
        <f t="shared" si="168"/>
        <v>0</v>
      </c>
      <c r="L221" s="302">
        <f t="shared" si="169"/>
        <v>0</v>
      </c>
      <c r="M221" s="303">
        <f t="shared" si="170"/>
        <v>0</v>
      </c>
      <c r="N221" s="302" t="str">
        <f t="shared" si="171"/>
        <v>N. D.</v>
      </c>
      <c r="O221" s="311"/>
      <c r="P221" s="269">
        <f t="shared" si="172"/>
        <v>27974.9</v>
      </c>
      <c r="Q221" s="302">
        <f t="shared" si="173"/>
        <v>2.9536077355911584E-4</v>
      </c>
      <c r="R221" s="303"/>
      <c r="S221" s="269">
        <f t="shared" si="174"/>
        <v>28065.23</v>
      </c>
      <c r="T221" s="302">
        <f t="shared" si="175"/>
        <v>2.9205032310842735E-4</v>
      </c>
      <c r="U221" s="303">
        <f t="shared" si="176"/>
        <v>-90.329999999998108</v>
      </c>
      <c r="V221" s="302">
        <f t="shared" si="177"/>
        <v>-3.2185733022675428E-3</v>
      </c>
      <c r="W221" s="303"/>
      <c r="X221" s="269">
        <f t="shared" si="178"/>
        <v>28664.9</v>
      </c>
      <c r="Y221" s="302">
        <f t="shared" si="179"/>
        <v>3.2319217100666801E-4</v>
      </c>
      <c r="Z221" s="303">
        <f t="shared" si="180"/>
        <v>-690</v>
      </c>
      <c r="AA221" s="302">
        <f t="shared" si="181"/>
        <v>-2.4071250902671908E-2</v>
      </c>
    </row>
    <row r="222" spans="1:27">
      <c r="A222" s="277" t="s">
        <v>61</v>
      </c>
      <c r="B222" s="273"/>
      <c r="C222" s="269">
        <f t="shared" si="162"/>
        <v>102027.2178</v>
      </c>
      <c r="D222" s="302">
        <f t="shared" si="163"/>
        <v>6.2768553123526156E-3</v>
      </c>
      <c r="E222" s="303"/>
      <c r="F222" s="269">
        <f t="shared" si="164"/>
        <v>103162.74</v>
      </c>
      <c r="G222" s="302">
        <f t="shared" si="165"/>
        <v>6.0575053301490473E-3</v>
      </c>
      <c r="H222" s="303">
        <f t="shared" si="166"/>
        <v>-1135.5222000000067</v>
      </c>
      <c r="I222" s="302">
        <f t="shared" si="167"/>
        <v>-1.1007096166697459E-2</v>
      </c>
      <c r="J222" s="303"/>
      <c r="K222" s="269">
        <f t="shared" si="168"/>
        <v>112247.3655</v>
      </c>
      <c r="L222" s="302">
        <f t="shared" si="169"/>
        <v>7.2604260242050064E-3</v>
      </c>
      <c r="M222" s="303">
        <f t="shared" si="170"/>
        <v>-10220.147700000001</v>
      </c>
      <c r="N222" s="302">
        <f t="shared" si="171"/>
        <v>-9.1050223356912569E-2</v>
      </c>
      <c r="O222" s="311"/>
      <c r="P222" s="269">
        <f t="shared" si="172"/>
        <v>612164.08900000004</v>
      </c>
      <c r="Q222" s="302">
        <f t="shared" si="173"/>
        <v>6.4632673887002794E-3</v>
      </c>
      <c r="R222" s="303"/>
      <c r="S222" s="269">
        <f t="shared" si="174"/>
        <v>618976.44000000006</v>
      </c>
      <c r="T222" s="302">
        <f t="shared" si="175"/>
        <v>6.441146903072026E-3</v>
      </c>
      <c r="U222" s="303">
        <f t="shared" si="176"/>
        <v>-6812.3510000000242</v>
      </c>
      <c r="V222" s="302">
        <f t="shared" si="177"/>
        <v>-1.1005832467549206E-2</v>
      </c>
      <c r="W222" s="303"/>
      <c r="X222" s="269">
        <f t="shared" si="178"/>
        <v>655397.58179999993</v>
      </c>
      <c r="Y222" s="302">
        <f t="shared" si="179"/>
        <v>7.3895030973232852E-3</v>
      </c>
      <c r="Z222" s="303">
        <f t="shared" si="180"/>
        <v>-43233.492799999891</v>
      </c>
      <c r="AA222" s="302">
        <f t="shared" si="181"/>
        <v>-6.5965291909168125E-2</v>
      </c>
    </row>
    <row r="223" spans="1:27">
      <c r="A223" s="277" t="s">
        <v>62</v>
      </c>
      <c r="B223" s="273"/>
      <c r="C223" s="269">
        <f t="shared" si="162"/>
        <v>0</v>
      </c>
      <c r="D223" s="302">
        <f t="shared" si="163"/>
        <v>0</v>
      </c>
      <c r="E223" s="303"/>
      <c r="F223" s="269">
        <f t="shared" si="164"/>
        <v>0</v>
      </c>
      <c r="G223" s="302">
        <f t="shared" si="165"/>
        <v>0</v>
      </c>
      <c r="H223" s="303">
        <f t="shared" si="166"/>
        <v>0</v>
      </c>
      <c r="I223" s="302" t="str">
        <f t="shared" si="167"/>
        <v>N. D.</v>
      </c>
      <c r="J223" s="303"/>
      <c r="K223" s="269">
        <f t="shared" si="168"/>
        <v>0</v>
      </c>
      <c r="L223" s="302">
        <f t="shared" si="169"/>
        <v>0</v>
      </c>
      <c r="M223" s="303">
        <f t="shared" si="170"/>
        <v>0</v>
      </c>
      <c r="N223" s="302" t="str">
        <f t="shared" si="171"/>
        <v>N. D.</v>
      </c>
      <c r="O223" s="311"/>
      <c r="P223" s="269">
        <f t="shared" si="172"/>
        <v>0</v>
      </c>
      <c r="Q223" s="302">
        <f t="shared" si="173"/>
        <v>0</v>
      </c>
      <c r="R223" s="303"/>
      <c r="S223" s="269">
        <f t="shared" si="174"/>
        <v>0</v>
      </c>
      <c r="T223" s="302">
        <f t="shared" si="175"/>
        <v>0</v>
      </c>
      <c r="U223" s="303">
        <f t="shared" si="176"/>
        <v>0</v>
      </c>
      <c r="V223" s="302" t="str">
        <f t="shared" si="177"/>
        <v>N. D.</v>
      </c>
      <c r="W223" s="303"/>
      <c r="X223" s="269">
        <f t="shared" si="178"/>
        <v>0</v>
      </c>
      <c r="Y223" s="302">
        <f t="shared" si="179"/>
        <v>0</v>
      </c>
      <c r="Z223" s="303">
        <f t="shared" si="180"/>
        <v>0</v>
      </c>
      <c r="AA223" s="302" t="str">
        <f t="shared" si="181"/>
        <v>N. D.</v>
      </c>
    </row>
    <row r="224" spans="1:27">
      <c r="A224" s="277" t="s">
        <v>25</v>
      </c>
      <c r="B224" s="273"/>
      <c r="C224" s="269">
        <f t="shared" si="162"/>
        <v>102091</v>
      </c>
      <c r="D224" s="302">
        <f t="shared" si="163"/>
        <v>6.2807792813633981E-3</v>
      </c>
      <c r="E224" s="303"/>
      <c r="F224" s="269">
        <f t="shared" si="164"/>
        <v>57193.18</v>
      </c>
      <c r="G224" s="302">
        <f t="shared" si="165"/>
        <v>3.3582666832828777E-3</v>
      </c>
      <c r="H224" s="303">
        <f t="shared" si="166"/>
        <v>44897.82</v>
      </c>
      <c r="I224" s="302">
        <f t="shared" si="167"/>
        <v>0.78502052167758463</v>
      </c>
      <c r="J224" s="303"/>
      <c r="K224" s="269">
        <f t="shared" si="168"/>
        <v>55259.33</v>
      </c>
      <c r="L224" s="302">
        <f t="shared" si="169"/>
        <v>3.5743046246562681E-3</v>
      </c>
      <c r="M224" s="303">
        <f t="shared" si="170"/>
        <v>46831.67</v>
      </c>
      <c r="N224" s="302">
        <f t="shared" si="171"/>
        <v>0.84748892178026769</v>
      </c>
      <c r="O224" s="311"/>
      <c r="P224" s="269">
        <f t="shared" si="172"/>
        <v>578324.64</v>
      </c>
      <c r="Q224" s="302">
        <f t="shared" si="173"/>
        <v>6.1059883337812532E-3</v>
      </c>
      <c r="R224" s="303"/>
      <c r="S224" s="269">
        <f t="shared" si="174"/>
        <v>538493.93000000005</v>
      </c>
      <c r="T224" s="302">
        <f t="shared" si="175"/>
        <v>5.6036357531517424E-3</v>
      </c>
      <c r="U224" s="303">
        <f t="shared" si="176"/>
        <v>39830.709999999963</v>
      </c>
      <c r="V224" s="302">
        <f t="shared" si="177"/>
        <v>7.3966869041587821E-2</v>
      </c>
      <c r="W224" s="303"/>
      <c r="X224" s="269">
        <f t="shared" si="178"/>
        <v>542313.97</v>
      </c>
      <c r="Y224" s="302">
        <f t="shared" si="179"/>
        <v>6.1145034286372883E-3</v>
      </c>
      <c r="Z224" s="303">
        <f t="shared" si="180"/>
        <v>36010.670000000042</v>
      </c>
      <c r="AA224" s="302">
        <f t="shared" si="181"/>
        <v>6.6401885240020733E-2</v>
      </c>
    </row>
    <row r="225" spans="1:27">
      <c r="A225" s="277" t="s">
        <v>63</v>
      </c>
      <c r="B225" s="273"/>
      <c r="C225" s="269">
        <f t="shared" si="162"/>
        <v>0</v>
      </c>
      <c r="D225" s="302">
        <f t="shared" si="163"/>
        <v>0</v>
      </c>
      <c r="E225" s="303"/>
      <c r="F225" s="269">
        <f t="shared" si="164"/>
        <v>14900</v>
      </c>
      <c r="G225" s="302">
        <f t="shared" si="165"/>
        <v>8.7489755913056208E-4</v>
      </c>
      <c r="H225" s="303">
        <f t="shared" si="166"/>
        <v>-14900</v>
      </c>
      <c r="I225" s="302">
        <f t="shared" si="167"/>
        <v>-1</v>
      </c>
      <c r="J225" s="303"/>
      <c r="K225" s="269">
        <f t="shared" si="168"/>
        <v>5698</v>
      </c>
      <c r="L225" s="302">
        <f t="shared" si="169"/>
        <v>3.6856016443361536E-4</v>
      </c>
      <c r="M225" s="303">
        <f t="shared" si="170"/>
        <v>-5698</v>
      </c>
      <c r="N225" s="302">
        <f t="shared" si="171"/>
        <v>-1</v>
      </c>
      <c r="O225" s="311"/>
      <c r="P225" s="269">
        <f t="shared" si="172"/>
        <v>0</v>
      </c>
      <c r="Q225" s="302">
        <f t="shared" si="173"/>
        <v>0</v>
      </c>
      <c r="R225" s="303"/>
      <c r="S225" s="269">
        <f t="shared" si="174"/>
        <v>14900</v>
      </c>
      <c r="T225" s="302">
        <f t="shared" si="175"/>
        <v>1.5505127926318678E-4</v>
      </c>
      <c r="U225" s="303">
        <f t="shared" si="176"/>
        <v>-14900</v>
      </c>
      <c r="V225" s="302">
        <f t="shared" si="177"/>
        <v>-1</v>
      </c>
      <c r="W225" s="303"/>
      <c r="X225" s="269">
        <f t="shared" si="178"/>
        <v>5698</v>
      </c>
      <c r="Y225" s="302">
        <f t="shared" si="179"/>
        <v>6.4244040286063944E-5</v>
      </c>
      <c r="Z225" s="303">
        <f t="shared" si="180"/>
        <v>-5698</v>
      </c>
      <c r="AA225" s="302">
        <f t="shared" si="181"/>
        <v>-1</v>
      </c>
    </row>
    <row r="226" spans="1:27">
      <c r="A226" s="277" t="s">
        <v>64</v>
      </c>
      <c r="B226" s="273"/>
      <c r="C226" s="269">
        <f t="shared" si="162"/>
        <v>226805.0833</v>
      </c>
      <c r="D226" s="302">
        <f t="shared" si="163"/>
        <v>1.3953361883991142E-2</v>
      </c>
      <c r="E226" s="303"/>
      <c r="F226" s="269">
        <f t="shared" si="164"/>
        <v>179778.24</v>
      </c>
      <c r="G226" s="302">
        <f t="shared" si="165"/>
        <v>1.05562109638113E-2</v>
      </c>
      <c r="H226" s="303">
        <f t="shared" si="166"/>
        <v>47026.843300000008</v>
      </c>
      <c r="I226" s="302">
        <f t="shared" si="167"/>
        <v>0.26158251020813206</v>
      </c>
      <c r="J226" s="303"/>
      <c r="K226" s="269">
        <f t="shared" si="168"/>
        <v>136529.6066</v>
      </c>
      <c r="L226" s="302">
        <f t="shared" si="169"/>
        <v>8.8310590134350331E-3</v>
      </c>
      <c r="M226" s="303">
        <f t="shared" si="170"/>
        <v>90275.476699999999</v>
      </c>
      <c r="N226" s="302">
        <f t="shared" si="171"/>
        <v>0.66121538725652496</v>
      </c>
      <c r="O226" s="311"/>
      <c r="P226" s="269">
        <f t="shared" si="172"/>
        <v>1402006.2465000001</v>
      </c>
      <c r="Q226" s="302">
        <f t="shared" si="173"/>
        <v>1.4802471125936195E-2</v>
      </c>
      <c r="R226" s="303"/>
      <c r="S226" s="269">
        <f t="shared" si="174"/>
        <v>1142483.93</v>
      </c>
      <c r="T226" s="302">
        <f t="shared" si="175"/>
        <v>1.1888831871418331E-2</v>
      </c>
      <c r="U226" s="303">
        <f t="shared" si="176"/>
        <v>259522.31650000019</v>
      </c>
      <c r="V226" s="302">
        <f t="shared" si="177"/>
        <v>0.22715620735251849</v>
      </c>
      <c r="W226" s="303"/>
      <c r="X226" s="269">
        <f t="shared" si="178"/>
        <v>823614.93959999993</v>
      </c>
      <c r="Y226" s="302">
        <f t="shared" si="179"/>
        <v>9.2861269497835231E-3</v>
      </c>
      <c r="Z226" s="303">
        <f t="shared" si="180"/>
        <v>578391.3069000002</v>
      </c>
      <c r="AA226" s="302">
        <f t="shared" si="181"/>
        <v>0.70225936792854193</v>
      </c>
    </row>
    <row r="227" spans="1:27" ht="6" customHeight="1">
      <c r="A227" s="267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</row>
    <row r="228" spans="1:27" s="308" customFormat="1">
      <c r="A228" s="304" t="s">
        <v>93</v>
      </c>
      <c r="B228" s="283"/>
      <c r="C228" s="305">
        <f>+SUM(C214:C226)</f>
        <v>2499210.7210999997</v>
      </c>
      <c r="D228" s="306">
        <f>+IF(ISERROR(C228/C$210),"N. D.",C228/C$210)</f>
        <v>0.1537548943280618</v>
      </c>
      <c r="E228" s="307"/>
      <c r="F228" s="305">
        <f>+SUM(F214:F226)</f>
        <v>2445544.4456206039</v>
      </c>
      <c r="G228" s="306">
        <f>+IF(ISERROR(F228/F$210),"N. D.",F228/F$210)</f>
        <v>0.14359737357172953</v>
      </c>
      <c r="H228" s="307">
        <f>+$C228-F228</f>
        <v>53666.275479395874</v>
      </c>
      <c r="I228" s="306">
        <f>+IF(ISERROR(H228/F228),"N. D.",H228/F228)</f>
        <v>2.1944510383158065E-2</v>
      </c>
      <c r="J228" s="307"/>
      <c r="K228" s="305">
        <f>+SUM(K214:K226)</f>
        <v>2538306.4720999999</v>
      </c>
      <c r="L228" s="306">
        <f>+IF(ISERROR(K228/K$210),"N. D.",K228/K$210)</f>
        <v>0.1641836873885725</v>
      </c>
      <c r="M228" s="307">
        <f>+$C228-K228</f>
        <v>-39095.751000000164</v>
      </c>
      <c r="N228" s="306">
        <f>+IF(ISERROR(M228/K228),"N. D.",M228/K228)</f>
        <v>-1.5402297330808655E-2</v>
      </c>
      <c r="O228" s="313"/>
      <c r="P228" s="305">
        <f>+SUM(P214:P226)</f>
        <v>15618940.2634</v>
      </c>
      <c r="Q228" s="306">
        <f>+IF(ISERROR(P228/P$210),"N. D.",P228/P$210)</f>
        <v>0.16490576475238317</v>
      </c>
      <c r="R228" s="307"/>
      <c r="S228" s="305">
        <f>+SUM(S214:S226)</f>
        <v>15053501.310355941</v>
      </c>
      <c r="T228" s="306">
        <f>+IF(ISERROR(S228/S$210),"N. D.",S228/S$210)</f>
        <v>0.15664863325911055</v>
      </c>
      <c r="U228" s="307">
        <f>+$P228-S228</f>
        <v>565438.95304405876</v>
      </c>
      <c r="V228" s="306">
        <f>+IF(ISERROR(U228/S228),"N. D.",U228/S228)</f>
        <v>3.7561955945429742E-2</v>
      </c>
      <c r="W228" s="307"/>
      <c r="X228" s="305">
        <f>+SUM(X214:X226)</f>
        <v>14138947.881400002</v>
      </c>
      <c r="Y228" s="306">
        <f>+IF(ISERROR(X228/X$210),"N. D.",X228/X$210)</f>
        <v>0.15941438000969113</v>
      </c>
      <c r="Z228" s="307">
        <f>+$P228-X228</f>
        <v>1479992.3819999974</v>
      </c>
      <c r="AA228" s="306">
        <f>+IF(ISERROR(Z228/X228),"N. D.",Z228/X228)</f>
        <v>0.10467485943186407</v>
      </c>
    </row>
    <row r="230" spans="1:27">
      <c r="A230" s="266" t="s">
        <v>94</v>
      </c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</row>
    <row r="231" spans="1:27" ht="6" customHeight="1">
      <c r="A231" s="267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</row>
    <row r="232" spans="1:27">
      <c r="A232" s="272" t="s">
        <v>95</v>
      </c>
      <c r="B232" s="273"/>
      <c r="C232" s="269">
        <f>+C106</f>
        <v>16254511.650000002</v>
      </c>
      <c r="D232" s="302">
        <f>+IF(ISERROR(C232/C$232),"N. D.",C232/C$232)</f>
        <v>1</v>
      </c>
      <c r="E232" s="303"/>
      <c r="F232" s="269">
        <f>+F106</f>
        <v>17030565.286759995</v>
      </c>
      <c r="G232" s="302">
        <f>+IF(ISERROR(F232/F$232),"N. D.",F232/F$232)</f>
        <v>1</v>
      </c>
      <c r="H232" s="303">
        <f>+$C232-F232</f>
        <v>-776053.63675999269</v>
      </c>
      <c r="I232" s="302">
        <f>+IF(ISERROR(H232/F232),"N. D.",H232/F232)</f>
        <v>-4.5568284064141838E-2</v>
      </c>
      <c r="J232" s="303"/>
      <c r="K232" s="269">
        <f>+K106</f>
        <v>15460162.410000002</v>
      </c>
      <c r="L232" s="302">
        <f>+IF(ISERROR(K232/K$232),"N. D.",K232/K$232)</f>
        <v>1</v>
      </c>
      <c r="M232" s="303">
        <f>+$C232-K232</f>
        <v>794349.24000000022</v>
      </c>
      <c r="N232" s="302">
        <f>+IF(ISERROR(M232/K232),"N. D.",M232/K232)</f>
        <v>5.138039426327088E-2</v>
      </c>
      <c r="O232" s="311"/>
      <c r="P232" s="269">
        <f>+P106</f>
        <v>94714337.530000016</v>
      </c>
      <c r="Q232" s="302">
        <f>+IF(ISERROR(P232/P$232),"N. D.",P232/P$232)</f>
        <v>1</v>
      </c>
      <c r="R232" s="303"/>
      <c r="S232" s="269">
        <f>+S106</f>
        <v>96097240.027981177</v>
      </c>
      <c r="T232" s="302">
        <f>+IF(ISERROR(S232/S$232),"N. D.",S232/S$232)</f>
        <v>1</v>
      </c>
      <c r="U232" s="303">
        <f>+$P232-S232</f>
        <v>-1382902.4979811609</v>
      </c>
      <c r="V232" s="302">
        <f>+IF(ISERROR(U232/S232),"N. D.",U232/S232)</f>
        <v>-1.4390657812633259E-2</v>
      </c>
      <c r="W232" s="303"/>
      <c r="X232" s="269">
        <f>+X106</f>
        <v>88693051.909999996</v>
      </c>
      <c r="Y232" s="302">
        <f>+IF(ISERROR(X232/X$232),"N. D.",X232/X$232)</f>
        <v>1</v>
      </c>
      <c r="Z232" s="303">
        <f>+$P232-X232</f>
        <v>6021285.6200000197</v>
      </c>
      <c r="AA232" s="302">
        <f>+IF(ISERROR(Z232/X232),"N. D.",Z232/X232)</f>
        <v>6.7889034037412907E-2</v>
      </c>
    </row>
    <row r="233" spans="1:27">
      <c r="A233" s="272" t="s">
        <v>96</v>
      </c>
      <c r="B233" s="273"/>
      <c r="C233" s="269">
        <f>+C135</f>
        <v>2420105.8210999998</v>
      </c>
      <c r="D233" s="302">
        <f>+IF(ISERROR(C233/C$232),"N. D.",C233/C$232)</f>
        <v>0.14888825165657926</v>
      </c>
      <c r="E233" s="303"/>
      <c r="F233" s="269">
        <f>+F135</f>
        <v>2379640.4456206039</v>
      </c>
      <c r="G233" s="302">
        <f>+IF(ISERROR(F233/F$232),"N. D.",F233/F$232)</f>
        <v>0.13972762533435096</v>
      </c>
      <c r="H233" s="303">
        <f>+$C233-F233</f>
        <v>40465.375479395967</v>
      </c>
      <c r="I233" s="302">
        <f>+IF(ISERROR(H233/F233),"N. D.",H233/F233)</f>
        <v>1.7004827579673577E-2</v>
      </c>
      <c r="J233" s="303"/>
      <c r="K233" s="269">
        <f>+K135</f>
        <v>2438668.6820999999</v>
      </c>
      <c r="L233" s="302">
        <f>+IF(ISERROR(K233/K$232),"N. D.",K233/K$232)</f>
        <v>0.15773887863704528</v>
      </c>
      <c r="M233" s="303">
        <f>+$C233-K233</f>
        <v>-18562.861000000034</v>
      </c>
      <c r="N233" s="302">
        <f>+IF(ISERROR(M233/K233),"N. D.",M233/K233)</f>
        <v>-7.611883129616066E-3</v>
      </c>
      <c r="O233" s="311"/>
      <c r="P233" s="269">
        <f>+P135</f>
        <v>14779556.6734</v>
      </c>
      <c r="Q233" s="302">
        <f>+IF(ISERROR(P233/P$232),"N. D.",P233/P$232)</f>
        <v>0.15604349941970183</v>
      </c>
      <c r="R233" s="303"/>
      <c r="S233" s="269">
        <f>+S135</f>
        <v>14658077.310355941</v>
      </c>
      <c r="T233" s="302">
        <f>+IF(ISERROR(S233/S$232),"N. D.",S233/S$232)</f>
        <v>0.15253380124224031</v>
      </c>
      <c r="U233" s="303">
        <f>+$P233-S233</f>
        <v>121479.3630440589</v>
      </c>
      <c r="V233" s="302">
        <f>+IF(ISERROR(U233/S233),"N. D.",U233/S233)</f>
        <v>8.2875373401280709E-3</v>
      </c>
      <c r="W233" s="303"/>
      <c r="X233" s="269">
        <f>+X135</f>
        <v>13618884.781400003</v>
      </c>
      <c r="Y233" s="302">
        <f>+IF(ISERROR(X233/X$232),"N. D.",X233/X$232)</f>
        <v>0.1535507515878422</v>
      </c>
      <c r="Z233" s="303">
        <f>+$P233-X233</f>
        <v>1160671.8919999972</v>
      </c>
      <c r="AA233" s="302">
        <f>+IF(ISERROR(Z233/X233),"N. D.",Z233/X233)</f>
        <v>8.5225178906365759E-2</v>
      </c>
    </row>
    <row r="234" spans="1:27">
      <c r="A234" s="272" t="s">
        <v>97</v>
      </c>
      <c r="B234" s="273"/>
      <c r="C234" s="269">
        <f>+C168</f>
        <v>13834405.828900002</v>
      </c>
      <c r="D234" s="302">
        <f>+IF(ISERROR(C234/C$232),"N. D.",C234/C$232)</f>
        <v>0.85111174834342074</v>
      </c>
      <c r="E234" s="303"/>
      <c r="F234" s="269">
        <f>+F168</f>
        <v>14650924.841139391</v>
      </c>
      <c r="G234" s="302">
        <f>+IF(ISERROR(F234/F$232),"N. D.",F234/F$232)</f>
        <v>0.86027237466564899</v>
      </c>
      <c r="H234" s="303">
        <f>+$C234-F234</f>
        <v>-816519.01223938912</v>
      </c>
      <c r="I234" s="302">
        <f>+IF(ISERROR(H234/F234),"N. D.",H234/F234)</f>
        <v>-5.5731567876631673E-2</v>
      </c>
      <c r="J234" s="303"/>
      <c r="K234" s="269">
        <f>+K168</f>
        <v>13021493.727900002</v>
      </c>
      <c r="L234" s="302">
        <f>+IF(ISERROR(K234/K$232),"N. D.",K234/K$232)</f>
        <v>0.84226112136295472</v>
      </c>
      <c r="M234" s="303">
        <f>+$C234-K234</f>
        <v>812912.10099999979</v>
      </c>
      <c r="N234" s="302">
        <f>+IF(ISERROR(M234/K234),"N. D.",M234/K234)</f>
        <v>6.2428483090096257E-2</v>
      </c>
      <c r="O234" s="311"/>
      <c r="P234" s="269">
        <f>+P168</f>
        <v>79934780.856600016</v>
      </c>
      <c r="Q234" s="302">
        <f>+IF(ISERROR(P234/P$232),"N. D.",P234/P$232)</f>
        <v>0.84395650058029814</v>
      </c>
      <c r="R234" s="303"/>
      <c r="S234" s="269">
        <f>+S168</f>
        <v>81439162.717625231</v>
      </c>
      <c r="T234" s="302">
        <f>+IF(ISERROR(S234/S$232),"N. D.",S234/S$232)</f>
        <v>0.84746619875775964</v>
      </c>
      <c r="U234" s="303">
        <f>+$P234-S234</f>
        <v>-1504381.8610252142</v>
      </c>
      <c r="V234" s="302">
        <f>+IF(ISERROR(U234/S234),"N. D.",U234/S234)</f>
        <v>-1.8472462275200097E-2</v>
      </c>
      <c r="W234" s="303"/>
      <c r="X234" s="269">
        <f>+X168</f>
        <v>75074167.128600001</v>
      </c>
      <c r="Y234" s="302">
        <f>+IF(ISERROR(X234/X$232),"N. D.",X234/X$232)</f>
        <v>0.84644924841215785</v>
      </c>
      <c r="Z234" s="303">
        <f>+$P234-X234</f>
        <v>4860613.728000015</v>
      </c>
      <c r="AA234" s="302">
        <f>+IF(ISERROR(Z234/X234),"N. D.",Z234/X234)</f>
        <v>6.4744157862902649E-2</v>
      </c>
    </row>
    <row r="235" spans="1:27">
      <c r="A235" s="272" t="s">
        <v>98</v>
      </c>
      <c r="B235" s="273"/>
      <c r="C235" s="269">
        <f>+C177</f>
        <v>12778827.178900002</v>
      </c>
      <c r="D235" s="302">
        <f>+IF(ISERROR(C235/C$232),"N. D.",C235/C$232)</f>
        <v>0.78617109231331472</v>
      </c>
      <c r="E235" s="303"/>
      <c r="F235" s="269">
        <f>+F177</f>
        <v>13716059.946993392</v>
      </c>
      <c r="G235" s="302">
        <f>+IF(ISERROR(F235/F$232),"N. D.",F235/F$232)</f>
        <v>0.80537901802100564</v>
      </c>
      <c r="H235" s="303">
        <f>+$C235-F235</f>
        <v>-937232.76809339039</v>
      </c>
      <c r="I235" s="302">
        <f>+IF(ISERROR(H235/F235),"N. D.",H235/F235)</f>
        <v>-6.8331049274747091E-2</v>
      </c>
      <c r="J235" s="303"/>
      <c r="K235" s="269">
        <f>+K177</f>
        <v>11992450.587900002</v>
      </c>
      <c r="L235" s="302">
        <f>+IF(ISERROR(K235/K$232),"N. D.",K235/K$232)</f>
        <v>0.77570016859221336</v>
      </c>
      <c r="M235" s="303">
        <f>+$C235-K235</f>
        <v>786376.59100000001</v>
      </c>
      <c r="N235" s="302">
        <f>+IF(ISERROR(M235/K235),"N. D.",M235/K235)</f>
        <v>6.5572635487314734E-2</v>
      </c>
      <c r="O235" s="311"/>
      <c r="P235" s="269">
        <f>+P177</f>
        <v>73999761.106600016</v>
      </c>
      <c r="Q235" s="302">
        <f>+IF(ISERROR(P235/P$232),"N. D.",P235/P$232)</f>
        <v>0.78129418455955713</v>
      </c>
      <c r="R235" s="303"/>
      <c r="S235" s="269">
        <f>+S177</f>
        <v>75728292.427497461</v>
      </c>
      <c r="T235" s="302">
        <f>+IF(ISERROR(S235/S$232),"N. D.",S235/S$232)</f>
        <v>0.78803816223491152</v>
      </c>
      <c r="U235" s="303">
        <f>+$P235-S235</f>
        <v>-1728531.3208974451</v>
      </c>
      <c r="V235" s="302">
        <f>+IF(ISERROR(U235/S235),"N. D.",U235/S235)</f>
        <v>-2.2825436379043502E-2</v>
      </c>
      <c r="W235" s="303"/>
      <c r="X235" s="269">
        <f>+X177</f>
        <v>69621231.518600002</v>
      </c>
      <c r="Y235" s="302">
        <f>+IF(ISERROR(X235/X$232),"N. D.",X235/X$232)</f>
        <v>0.78496826999759972</v>
      </c>
      <c r="Z235" s="303">
        <f>+$P235-X235</f>
        <v>4378529.5880000144</v>
      </c>
      <c r="AA235" s="302">
        <f>+IF(ISERROR(Z235/X235),"N. D.",Z235/X235)</f>
        <v>6.2890723023626013E-2</v>
      </c>
    </row>
  </sheetData>
  <mergeCells count="36">
    <mergeCell ref="C181:N181"/>
    <mergeCell ref="B184:B185"/>
    <mergeCell ref="D184:D185"/>
    <mergeCell ref="E184:E185"/>
    <mergeCell ref="G184:G185"/>
    <mergeCell ref="I184:I185"/>
    <mergeCell ref="J184:J185"/>
    <mergeCell ref="L184:L185"/>
    <mergeCell ref="N184:N185"/>
    <mergeCell ref="C2:N2"/>
    <mergeCell ref="B5:B6"/>
    <mergeCell ref="D5:D6"/>
    <mergeCell ref="E5:E6"/>
    <mergeCell ref="G5:G6"/>
    <mergeCell ref="I5:I6"/>
    <mergeCell ref="J5:J6"/>
    <mergeCell ref="L5:L6"/>
    <mergeCell ref="N5:N6"/>
    <mergeCell ref="O5:O6"/>
    <mergeCell ref="P2:AA2"/>
    <mergeCell ref="Y5:Y6"/>
    <mergeCell ref="AA5:AA6"/>
    <mergeCell ref="R5:R6"/>
    <mergeCell ref="T5:T6"/>
    <mergeCell ref="V5:V6"/>
    <mergeCell ref="W5:W6"/>
    <mergeCell ref="Q5:Q6"/>
    <mergeCell ref="P181:AA181"/>
    <mergeCell ref="O184:O185"/>
    <mergeCell ref="Y184:Y185"/>
    <mergeCell ref="AA184:AA185"/>
    <mergeCell ref="W184:W185"/>
    <mergeCell ref="Q184:Q185"/>
    <mergeCell ref="R184:R185"/>
    <mergeCell ref="T184:T185"/>
    <mergeCell ref="V184:V185"/>
  </mergeCells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42F37370-C7AE-C84A-8ED6-B8045C0EDAF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I85:I106 I168 V85:V106 V168</xm:sqref>
        </x14:conditionalFormatting>
        <x14:conditionalFormatting xmlns:xm="http://schemas.microsoft.com/office/excel/2006/main">
          <x14:cfRule type="iconSet" priority="1" id="{C41C906E-F7DA-C94E-BDB8-FE7B22B336D8}">
            <x14:iconSet iconSet="3Triangles" revers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I135:I160 V135:V160</xm:sqref>
        </x14:conditionalFormatting>
        <x14:conditionalFormatting xmlns:xm="http://schemas.microsoft.com/office/excel/2006/main">
          <x14:cfRule type="iconSet" priority="4" id="{9900E144-7BAF-2940-8A7A-0EFEF38FDFF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N85:N106 AA85:AA106 N168 AA168</xm:sqref>
        </x14:conditionalFormatting>
        <x14:conditionalFormatting xmlns:xm="http://schemas.microsoft.com/office/excel/2006/main">
          <x14:cfRule type="iconSet" priority="3" id="{3F6E8F2C-812E-744C-BD68-781AA23D851D}">
            <x14:iconSet iconSet="3Triangles" revers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N135:N160 AA135:AA160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8EF9-B50B-0842-B8D4-6C6DE06895F1}">
  <sheetPr>
    <tabColor rgb="FF8EC6D2"/>
  </sheetPr>
  <dimension ref="A1:AA235"/>
  <sheetViews>
    <sheetView showGridLines="0" zoomScale="90" zoomScaleNormal="90" workbookViewId="0">
      <pane xSplit="1" ySplit="6" topLeftCell="E7" activePane="bottomRight" state="frozen"/>
      <selection pane="topRight" activeCell="B1" sqref="B1"/>
      <selection pane="bottomLeft" activeCell="A7" sqref="A7"/>
      <selection pane="bottomRight" activeCell="A148" sqref="A148:XFD148"/>
    </sheetView>
  </sheetViews>
  <sheetFormatPr baseColWidth="10" defaultColWidth="10.7109375" defaultRowHeight="18"/>
  <cols>
    <col min="1" max="1" width="32.7109375" style="259" customWidth="1"/>
    <col min="2" max="2" width="1.5703125" style="259" customWidth="1"/>
    <col min="3" max="3" width="14.7109375" style="259" customWidth="1"/>
    <col min="4" max="4" width="8.7109375" style="259" customWidth="1"/>
    <col min="5" max="5" width="1.5703125" style="259" customWidth="1"/>
    <col min="6" max="6" width="14.7109375" style="259" customWidth="1"/>
    <col min="7" max="7" width="10.7109375" style="259" customWidth="1"/>
    <col min="8" max="8" width="14.7109375" style="259" customWidth="1"/>
    <col min="9" max="9" width="9.5703125" style="259" customWidth="1"/>
    <col min="10" max="10" width="1.5703125" style="259" customWidth="1"/>
    <col min="11" max="11" width="14.7109375" style="259" customWidth="1"/>
    <col min="12" max="12" width="8.7109375" style="259" customWidth="1"/>
    <col min="13" max="13" width="14.7109375" style="259" customWidth="1"/>
    <col min="14" max="14" width="9.5703125" style="259" customWidth="1"/>
    <col min="15" max="15" width="1.5703125" style="259" customWidth="1"/>
    <col min="16" max="16" width="14.7109375" style="259" customWidth="1"/>
    <col min="17" max="17" width="8.7109375" style="259" customWidth="1"/>
    <col min="18" max="18" width="1.5703125" style="259" customWidth="1"/>
    <col min="19" max="19" width="14.7109375" style="259" customWidth="1"/>
    <col min="20" max="20" width="10.7109375" style="259" customWidth="1"/>
    <col min="21" max="21" width="14.7109375" style="259" customWidth="1"/>
    <col min="22" max="22" width="9.5703125" style="259" customWidth="1"/>
    <col min="23" max="23" width="1.5703125" style="259" customWidth="1"/>
    <col min="24" max="24" width="14.7109375" style="259" customWidth="1"/>
    <col min="25" max="25" width="8.7109375" style="259" customWidth="1"/>
    <col min="26" max="26" width="14.7109375" style="259" customWidth="1"/>
    <col min="27" max="27" width="9.5703125" style="259" customWidth="1"/>
    <col min="28" max="16384" width="10.7109375" style="259"/>
  </cols>
  <sheetData>
    <row r="1" spans="1:27">
      <c r="C1" s="260"/>
      <c r="D1" s="260"/>
      <c r="F1" s="260"/>
      <c r="G1" s="260"/>
      <c r="H1" s="260"/>
      <c r="I1" s="260"/>
      <c r="K1" s="260"/>
      <c r="L1" s="260"/>
      <c r="M1" s="260"/>
      <c r="N1" s="260"/>
      <c r="P1" s="260"/>
      <c r="Q1" s="260"/>
      <c r="S1" s="260"/>
      <c r="T1" s="260"/>
      <c r="U1" s="260"/>
      <c r="V1" s="260"/>
      <c r="X1" s="260"/>
      <c r="Y1" s="260"/>
      <c r="Z1" s="260"/>
      <c r="AA1" s="260"/>
    </row>
    <row r="2" spans="1:27">
      <c r="C2" s="373" t="s">
        <v>0</v>
      </c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P2" s="370" t="s">
        <v>1</v>
      </c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</row>
    <row r="3" spans="1:27">
      <c r="B3" s="261"/>
      <c r="C3" s="261"/>
      <c r="D3" s="260"/>
      <c r="E3" s="261"/>
      <c r="F3" s="261"/>
      <c r="G3" s="260"/>
      <c r="H3" s="261"/>
      <c r="I3" s="260"/>
      <c r="J3" s="261"/>
      <c r="K3" s="261"/>
      <c r="L3" s="260"/>
      <c r="M3" s="261"/>
      <c r="N3" s="260"/>
      <c r="O3" s="261"/>
      <c r="P3" s="261"/>
      <c r="Q3" s="260"/>
      <c r="R3" s="261"/>
      <c r="S3" s="261"/>
      <c r="T3" s="260"/>
      <c r="U3" s="261"/>
      <c r="V3" s="260"/>
      <c r="W3" s="261"/>
      <c r="X3" s="261"/>
      <c r="Y3" s="260"/>
      <c r="Z3" s="261"/>
      <c r="AA3" s="260"/>
    </row>
    <row r="4" spans="1:27" ht="6" customHeight="1"/>
    <row r="5" spans="1:27" s="265" customFormat="1" ht="18" customHeight="1">
      <c r="A5" s="263" t="s">
        <v>2</v>
      </c>
      <c r="B5" s="372"/>
      <c r="C5" s="264">
        <v>46174</v>
      </c>
      <c r="D5" s="372" t="s">
        <v>99</v>
      </c>
      <c r="E5" s="372"/>
      <c r="F5" s="264">
        <f>+C5</f>
        <v>46174</v>
      </c>
      <c r="G5" s="372" t="s">
        <v>99</v>
      </c>
      <c r="H5" s="264" t="s">
        <v>100</v>
      </c>
      <c r="I5" s="372" t="s">
        <v>99</v>
      </c>
      <c r="J5" s="372"/>
      <c r="K5" s="264">
        <f>+EOMONTH(F5,-12)</f>
        <v>45838</v>
      </c>
      <c r="L5" s="372" t="s">
        <v>99</v>
      </c>
      <c r="M5" s="264" t="s">
        <v>100</v>
      </c>
      <c r="N5" s="372" t="s">
        <v>99</v>
      </c>
      <c r="O5" s="371"/>
      <c r="P5" s="264">
        <f>+C5</f>
        <v>46174</v>
      </c>
      <c r="Q5" s="372" t="s">
        <v>99</v>
      </c>
      <c r="R5" s="372"/>
      <c r="S5" s="264">
        <f>+P5</f>
        <v>46174</v>
      </c>
      <c r="T5" s="372" t="s">
        <v>99</v>
      </c>
      <c r="U5" s="264" t="s">
        <v>100</v>
      </c>
      <c r="V5" s="372" t="s">
        <v>99</v>
      </c>
      <c r="W5" s="372"/>
      <c r="X5" s="264">
        <f>+EOMONTH(S5,-12)</f>
        <v>45838</v>
      </c>
      <c r="Y5" s="372" t="s">
        <v>99</v>
      </c>
      <c r="Z5" s="264" t="s">
        <v>100</v>
      </c>
      <c r="AA5" s="372" t="s">
        <v>99</v>
      </c>
    </row>
    <row r="6" spans="1:27" s="265" customFormat="1" ht="18" customHeight="1">
      <c r="A6" s="263" t="s">
        <v>113</v>
      </c>
      <c r="B6" s="372"/>
      <c r="C6" s="264" t="s">
        <v>103</v>
      </c>
      <c r="D6" s="372"/>
      <c r="E6" s="372"/>
      <c r="F6" s="264" t="s">
        <v>102</v>
      </c>
      <c r="G6" s="372"/>
      <c r="H6" s="264" t="str">
        <f>+YEAR(C5)&amp;"R"&amp;" vs "&amp;YEAR(F5)&amp;"P"</f>
        <v>2026R vs 2026P</v>
      </c>
      <c r="I6" s="372"/>
      <c r="J6" s="372"/>
      <c r="K6" s="264" t="s">
        <v>103</v>
      </c>
      <c r="L6" s="372"/>
      <c r="M6" s="264" t="str">
        <f>+YEAR(C5)&amp;"R"&amp;" vs "&amp;YEAR(K5)&amp;"R"</f>
        <v>2026R vs 2025R</v>
      </c>
      <c r="N6" s="372"/>
      <c r="O6" s="371"/>
      <c r="P6" s="264" t="s">
        <v>103</v>
      </c>
      <c r="Q6" s="372"/>
      <c r="R6" s="372"/>
      <c r="S6" s="264" t="s">
        <v>102</v>
      </c>
      <c r="T6" s="372"/>
      <c r="U6" s="264" t="str">
        <f>+H6</f>
        <v>2026R vs 2026P</v>
      </c>
      <c r="V6" s="372"/>
      <c r="W6" s="372"/>
      <c r="X6" s="264" t="s">
        <v>103</v>
      </c>
      <c r="Y6" s="372"/>
      <c r="Z6" s="264" t="str">
        <f>+M6</f>
        <v>2026R vs 2025R</v>
      </c>
      <c r="AA6" s="372"/>
    </row>
    <row r="7" spans="1:27" ht="6" customHeight="1"/>
    <row r="8" spans="1:27" hidden="1">
      <c r="A8" s="266" t="s">
        <v>20</v>
      </c>
      <c r="B8" s="265"/>
      <c r="C8" s="265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</row>
    <row r="9" spans="1:27" ht="6" hidden="1" customHeight="1">
      <c r="A9" s="267"/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</row>
    <row r="10" spans="1:27" hidden="1">
      <c r="A10" s="268" t="s">
        <v>21</v>
      </c>
      <c r="B10" s="265"/>
      <c r="C10" s="269">
        <f>+SUM(C11:C19)</f>
        <v>9457039.8900000006</v>
      </c>
      <c r="D10" s="270">
        <f>+IF(ISERROR(C10/C31),"N. D.",C10/C31)</f>
        <v>1</v>
      </c>
      <c r="E10" s="265"/>
      <c r="F10" s="269">
        <f>+SUM(F11:F19)</f>
        <v>10366156.377010005</v>
      </c>
      <c r="G10" s="270">
        <f>+IF(ISERROR(F10/F31),"N. D.",F10/F31)</f>
        <v>1</v>
      </c>
      <c r="H10" s="271">
        <f t="shared" ref="H10:H29" si="0">+$C10-F10</f>
        <v>-909116.487010004</v>
      </c>
      <c r="I10" s="270">
        <f t="shared" ref="I10:I29" si="1">+IF(ISERROR(H10/F10),"N. D.",H10/F10)</f>
        <v>-8.770044112263603E-2</v>
      </c>
      <c r="J10" s="265"/>
      <c r="K10" s="269">
        <f>+SUM(K11:K19)</f>
        <v>9232008.3900000006</v>
      </c>
      <c r="L10" s="270">
        <f>+IF(ISERROR(K10/K31),"N. D.",K10/K31)</f>
        <v>1</v>
      </c>
      <c r="M10" s="271">
        <f t="shared" ref="M10:M29" si="2">+$C10-K10</f>
        <v>225031.5</v>
      </c>
      <c r="N10" s="270">
        <f t="shared" ref="N10:N29" si="3">+IF(ISERROR(M10/K10),"N. D.",M10/K10)</f>
        <v>2.4375140326318528E-2</v>
      </c>
      <c r="O10" s="265"/>
      <c r="P10" s="269">
        <f>+SUM(P11:P19)</f>
        <v>55997211.829999998</v>
      </c>
      <c r="Q10" s="270">
        <f>+IF(ISERROR(P10/P31),"N. D.",P10/P31)</f>
        <v>1</v>
      </c>
      <c r="R10" s="265"/>
      <c r="S10" s="269">
        <f>+SUM(S11:S19)</f>
        <v>57983340.193127863</v>
      </c>
      <c r="T10" s="270">
        <f>+IF(ISERROR(S10/S31),"N. D.",S10/S31)</f>
        <v>1</v>
      </c>
      <c r="U10" s="271">
        <f t="shared" ref="U10:U29" si="4">+$P10-S10</f>
        <v>-1986128.3631278649</v>
      </c>
      <c r="V10" s="270">
        <f t="shared" ref="V10:V29" si="5">+IF(ISERROR(U10/S10),"N. D.",U10/S10)</f>
        <v>-3.4253431356534011E-2</v>
      </c>
      <c r="W10" s="265"/>
      <c r="X10" s="269">
        <f>+SUM(X11:X19)</f>
        <v>51757584.400000006</v>
      </c>
      <c r="Y10" s="270">
        <f>+IF(ISERROR(X10/X31),"N. D.",X10/X31)</f>
        <v>1</v>
      </c>
      <c r="Z10" s="271">
        <f t="shared" ref="Z10:Z29" si="6">+$P10-X10</f>
        <v>4239627.4299999923</v>
      </c>
      <c r="AA10" s="270">
        <f t="shared" ref="AA10:AA29" si="7">+IF(ISERROR(Z10/X10),"N. D.",Z10/X10)</f>
        <v>8.1913162662977601E-2</v>
      </c>
    </row>
    <row r="11" spans="1:27" hidden="1">
      <c r="A11" s="272" t="s">
        <v>22</v>
      </c>
      <c r="B11" s="273"/>
      <c r="C11" s="274">
        <f>+'2026R'!$D11</f>
        <v>6502731.3399999999</v>
      </c>
      <c r="D11" s="275">
        <f t="shared" ref="D11:D19" si="8">+IF(ISERROR(C11/C86),"N. D.",C11/C86)</f>
        <v>1.0013285127883018</v>
      </c>
      <c r="E11" s="273"/>
      <c r="F11" s="274">
        <f>+'2026P'!$D11</f>
        <v>6660185.034436997</v>
      </c>
      <c r="G11" s="275">
        <f t="shared" ref="G11:G19" si="9">+IF(ISERROR(F11/F86),"N. D.",F11/F86)</f>
        <v>1</v>
      </c>
      <c r="H11" s="276">
        <f t="shared" si="0"/>
        <v>-157453.69443699718</v>
      </c>
      <c r="I11" s="275">
        <f t="shared" si="1"/>
        <v>-2.3641039043640798E-2</v>
      </c>
      <c r="J11" s="273"/>
      <c r="K11" s="274">
        <f>+'2025R'!$D11</f>
        <v>5911252.8500000006</v>
      </c>
      <c r="L11" s="275">
        <f t="shared" ref="L11:L19" si="10">+IF(ISERROR(K11/K86),"N. D.",K11/K86)</f>
        <v>1</v>
      </c>
      <c r="M11" s="276">
        <f t="shared" si="2"/>
        <v>591478.48999999929</v>
      </c>
      <c r="N11" s="275">
        <f t="shared" si="3"/>
        <v>0.10005975129282436</v>
      </c>
      <c r="O11" s="311"/>
      <c r="P11" s="274">
        <f>+'2026R'!$T11</f>
        <v>39249345.020000003</v>
      </c>
      <c r="Q11" s="275">
        <f t="shared" ref="Q11:Q19" si="11">+IF(ISERROR(P11/P86),"N. D.",P11/P86)</f>
        <v>1.001696940450411</v>
      </c>
      <c r="R11" s="273"/>
      <c r="S11" s="274">
        <f>+'2026P'!$T11</f>
        <v>38997584.338889986</v>
      </c>
      <c r="T11" s="275">
        <f t="shared" ref="T11:T19" si="12">+IF(ISERROR(S11/S86),"N. D.",S11/S86)</f>
        <v>1</v>
      </c>
      <c r="U11" s="276">
        <f t="shared" si="4"/>
        <v>251760.681110017</v>
      </c>
      <c r="V11" s="275">
        <f t="shared" si="5"/>
        <v>6.4558019523006955E-3</v>
      </c>
      <c r="W11" s="273"/>
      <c r="X11" s="274">
        <f>+'2025R'!$T11</f>
        <v>35786889.259999998</v>
      </c>
      <c r="Y11" s="275">
        <f t="shared" ref="Y11:Y19" si="13">+IF(ISERROR(X11/X86),"N. D.",X11/X86)</f>
        <v>1.0083089686204654</v>
      </c>
      <c r="Z11" s="276">
        <f t="shared" si="6"/>
        <v>3462455.7600000054</v>
      </c>
      <c r="AA11" s="275">
        <f t="shared" si="7"/>
        <v>9.6752074058308518E-2</v>
      </c>
    </row>
    <row r="12" spans="1:27" hidden="1">
      <c r="A12" s="272" t="s">
        <v>23</v>
      </c>
      <c r="B12" s="273"/>
      <c r="C12" s="274">
        <f>+'2026R'!$D12</f>
        <v>354412.68</v>
      </c>
      <c r="D12" s="275">
        <f t="shared" si="8"/>
        <v>1</v>
      </c>
      <c r="E12" s="273"/>
      <c r="F12" s="274">
        <f>+'2026P'!$D12</f>
        <v>930917.74755399977</v>
      </c>
      <c r="G12" s="275">
        <f t="shared" si="9"/>
        <v>1</v>
      </c>
      <c r="H12" s="276">
        <f t="shared" si="0"/>
        <v>-576505.06755399983</v>
      </c>
      <c r="I12" s="275">
        <f t="shared" si="1"/>
        <v>-0.61928679420794741</v>
      </c>
      <c r="J12" s="273"/>
      <c r="K12" s="274">
        <f>+'2025R'!$D12</f>
        <v>785783.61</v>
      </c>
      <c r="L12" s="275">
        <f t="shared" si="10"/>
        <v>1</v>
      </c>
      <c r="M12" s="276">
        <f t="shared" si="2"/>
        <v>-431370.93</v>
      </c>
      <c r="N12" s="275">
        <f t="shared" si="3"/>
        <v>-0.54896911122898073</v>
      </c>
      <c r="O12" s="311"/>
      <c r="P12" s="274">
        <f>+'2026R'!$T12</f>
        <v>2149334.69</v>
      </c>
      <c r="Q12" s="275">
        <f t="shared" si="11"/>
        <v>1</v>
      </c>
      <c r="R12" s="273"/>
      <c r="S12" s="274">
        <f>+'2026P'!$T12</f>
        <v>2947253.25119974</v>
      </c>
      <c r="T12" s="275">
        <f t="shared" si="12"/>
        <v>1</v>
      </c>
      <c r="U12" s="276">
        <f t="shared" si="4"/>
        <v>-797918.56119974004</v>
      </c>
      <c r="V12" s="275">
        <f t="shared" si="5"/>
        <v>-0.27073294799994907</v>
      </c>
      <c r="W12" s="273"/>
      <c r="X12" s="274">
        <f>+'2025R'!$T12</f>
        <v>1987270.4599999997</v>
      </c>
      <c r="Y12" s="275">
        <f t="shared" si="13"/>
        <v>1</v>
      </c>
      <c r="Z12" s="276">
        <f t="shared" si="6"/>
        <v>162064.23000000021</v>
      </c>
      <c r="AA12" s="275">
        <f t="shared" si="7"/>
        <v>8.1551169436695714E-2</v>
      </c>
    </row>
    <row r="13" spans="1:27" hidden="1">
      <c r="A13" s="272" t="s">
        <v>24</v>
      </c>
      <c r="B13" s="273"/>
      <c r="C13" s="274">
        <f>+'2026R'!$D13</f>
        <v>916164.79</v>
      </c>
      <c r="D13" s="275">
        <f t="shared" si="8"/>
        <v>1</v>
      </c>
      <c r="E13" s="273"/>
      <c r="F13" s="274">
        <f>+'2026P'!$D13</f>
        <v>934548.11601900647</v>
      </c>
      <c r="G13" s="275">
        <f t="shared" si="9"/>
        <v>1</v>
      </c>
      <c r="H13" s="276">
        <f t="shared" si="0"/>
        <v>-18383.326019006432</v>
      </c>
      <c r="I13" s="275">
        <f t="shared" si="1"/>
        <v>-1.9670818124716608E-2</v>
      </c>
      <c r="J13" s="273"/>
      <c r="K13" s="274">
        <f>+'2025R'!$D13</f>
        <v>824215.17999999993</v>
      </c>
      <c r="L13" s="275">
        <f t="shared" si="10"/>
        <v>1</v>
      </c>
      <c r="M13" s="276">
        <f t="shared" si="2"/>
        <v>91949.610000000102</v>
      </c>
      <c r="N13" s="275">
        <f t="shared" si="3"/>
        <v>0.11156019960709788</v>
      </c>
      <c r="O13" s="311"/>
      <c r="P13" s="274">
        <f>+'2026R'!$T13</f>
        <v>5547739.9900000002</v>
      </c>
      <c r="Q13" s="275">
        <f t="shared" si="11"/>
        <v>1.0007831747922638</v>
      </c>
      <c r="R13" s="273"/>
      <c r="S13" s="274">
        <f>+'2026P'!$T13</f>
        <v>5456779.417038139</v>
      </c>
      <c r="T13" s="275">
        <f t="shared" si="12"/>
        <v>1</v>
      </c>
      <c r="U13" s="276">
        <f t="shared" si="4"/>
        <v>90960.572961861268</v>
      </c>
      <c r="V13" s="275">
        <f t="shared" si="5"/>
        <v>1.6669277977014757E-2</v>
      </c>
      <c r="W13" s="273"/>
      <c r="X13" s="274">
        <f>+'2025R'!$T13</f>
        <v>5028347</v>
      </c>
      <c r="Y13" s="275">
        <f t="shared" si="13"/>
        <v>1.0050462512233167</v>
      </c>
      <c r="Z13" s="276">
        <f t="shared" si="6"/>
        <v>519392.99000000022</v>
      </c>
      <c r="AA13" s="275">
        <f t="shared" si="7"/>
        <v>0.1032929887296959</v>
      </c>
    </row>
    <row r="14" spans="1:27" hidden="1">
      <c r="A14" s="272" t="s">
        <v>25</v>
      </c>
      <c r="B14" s="273"/>
      <c r="C14" s="274">
        <f>+'2026R'!$D14</f>
        <v>0</v>
      </c>
      <c r="D14" s="275" t="str">
        <f t="shared" si="8"/>
        <v>N. D.</v>
      </c>
      <c r="E14" s="273"/>
      <c r="F14" s="274">
        <f>+'2026P'!$D14</f>
        <v>0</v>
      </c>
      <c r="G14" s="275" t="str">
        <f t="shared" si="9"/>
        <v>N. D.</v>
      </c>
      <c r="H14" s="276">
        <f t="shared" si="0"/>
        <v>0</v>
      </c>
      <c r="I14" s="275" t="str">
        <f t="shared" si="1"/>
        <v>N. D.</v>
      </c>
      <c r="J14" s="273"/>
      <c r="K14" s="274">
        <f>+'2025R'!$D14</f>
        <v>0</v>
      </c>
      <c r="L14" s="275" t="str">
        <f t="shared" si="10"/>
        <v>N. D.</v>
      </c>
      <c r="M14" s="276">
        <f t="shared" si="2"/>
        <v>0</v>
      </c>
      <c r="N14" s="275" t="str">
        <f t="shared" si="3"/>
        <v>N. D.</v>
      </c>
      <c r="O14" s="311"/>
      <c r="P14" s="274">
        <f>+'2026R'!$T14</f>
        <v>0</v>
      </c>
      <c r="Q14" s="275" t="str">
        <f t="shared" si="11"/>
        <v>N. D.</v>
      </c>
      <c r="R14" s="273"/>
      <c r="S14" s="274">
        <f>+'2026P'!$T14</f>
        <v>0</v>
      </c>
      <c r="T14" s="275" t="str">
        <f t="shared" si="12"/>
        <v>N. D.</v>
      </c>
      <c r="U14" s="276">
        <f t="shared" si="4"/>
        <v>0</v>
      </c>
      <c r="V14" s="275" t="str">
        <f t="shared" si="5"/>
        <v>N. D.</v>
      </c>
      <c r="W14" s="273"/>
      <c r="X14" s="274">
        <f>+'2025R'!$T14</f>
        <v>0</v>
      </c>
      <c r="Y14" s="275" t="str">
        <f t="shared" si="13"/>
        <v>N. D.</v>
      </c>
      <c r="Z14" s="276">
        <f t="shared" si="6"/>
        <v>0</v>
      </c>
      <c r="AA14" s="275" t="str">
        <f t="shared" si="7"/>
        <v>N. D.</v>
      </c>
    </row>
    <row r="15" spans="1:27" hidden="1">
      <c r="A15" s="272" t="s">
        <v>26</v>
      </c>
      <c r="B15" s="273"/>
      <c r="C15" s="274">
        <f>+'2026R'!$D15</f>
        <v>1664810.2</v>
      </c>
      <c r="D15" s="275">
        <f t="shared" si="8"/>
        <v>1</v>
      </c>
      <c r="E15" s="273"/>
      <c r="F15" s="274">
        <f>+'2026P'!$D15</f>
        <v>1826234.9280000003</v>
      </c>
      <c r="G15" s="275">
        <f t="shared" si="9"/>
        <v>1</v>
      </c>
      <c r="H15" s="276">
        <f t="shared" si="0"/>
        <v>-161424.72800000035</v>
      </c>
      <c r="I15" s="275">
        <f t="shared" si="1"/>
        <v>-8.8392093221426063E-2</v>
      </c>
      <c r="J15" s="273"/>
      <c r="K15" s="274">
        <f>+'2025R'!$D15</f>
        <v>1705706.46</v>
      </c>
      <c r="L15" s="275">
        <f t="shared" si="10"/>
        <v>1</v>
      </c>
      <c r="M15" s="276">
        <f t="shared" si="2"/>
        <v>-40896.260000000009</v>
      </c>
      <c r="N15" s="275">
        <f t="shared" si="3"/>
        <v>-2.3976141826888554E-2</v>
      </c>
      <c r="O15" s="311"/>
      <c r="P15" s="274">
        <f>+'2026R'!$T15</f>
        <v>8927194.5800000001</v>
      </c>
      <c r="Q15" s="275">
        <f t="shared" si="11"/>
        <v>1</v>
      </c>
      <c r="R15" s="273"/>
      <c r="S15" s="274">
        <f>+'2026P'!$T15</f>
        <v>10496099.879999999</v>
      </c>
      <c r="T15" s="275">
        <f t="shared" si="12"/>
        <v>1</v>
      </c>
      <c r="U15" s="276">
        <f t="shared" si="4"/>
        <v>-1568905.2999999989</v>
      </c>
      <c r="V15" s="275">
        <f t="shared" si="5"/>
        <v>-0.1494750734022168</v>
      </c>
      <c r="W15" s="273"/>
      <c r="X15" s="274">
        <f>+'2025R'!$T15</f>
        <v>8930380.120000001</v>
      </c>
      <c r="Y15" s="275">
        <f t="shared" si="13"/>
        <v>1</v>
      </c>
      <c r="Z15" s="276">
        <f t="shared" si="6"/>
        <v>-3185.5400000009686</v>
      </c>
      <c r="AA15" s="275">
        <f t="shared" si="7"/>
        <v>-3.5670822038882797E-4</v>
      </c>
    </row>
    <row r="16" spans="1:27" hidden="1">
      <c r="A16" s="272" t="s">
        <v>27</v>
      </c>
      <c r="B16" s="273"/>
      <c r="C16" s="274">
        <f>+'2026R'!$D16</f>
        <v>0</v>
      </c>
      <c r="D16" s="275" t="str">
        <f t="shared" si="8"/>
        <v>N. D.</v>
      </c>
      <c r="E16" s="273"/>
      <c r="F16" s="274">
        <f>+'2026P'!$D16</f>
        <v>0</v>
      </c>
      <c r="G16" s="275" t="str">
        <f t="shared" si="9"/>
        <v>N. D.</v>
      </c>
      <c r="H16" s="276">
        <f t="shared" si="0"/>
        <v>0</v>
      </c>
      <c r="I16" s="275" t="str">
        <f t="shared" si="1"/>
        <v>N. D.</v>
      </c>
      <c r="J16" s="273"/>
      <c r="K16" s="274">
        <f>+'2025R'!$D16</f>
        <v>0</v>
      </c>
      <c r="L16" s="275" t="str">
        <f t="shared" si="10"/>
        <v>N. D.</v>
      </c>
      <c r="M16" s="276">
        <f t="shared" si="2"/>
        <v>0</v>
      </c>
      <c r="N16" s="275" t="str">
        <f t="shared" si="3"/>
        <v>N. D.</v>
      </c>
      <c r="O16" s="311"/>
      <c r="P16" s="274">
        <f>+'2026R'!$T16</f>
        <v>0</v>
      </c>
      <c r="Q16" s="275" t="str">
        <f t="shared" si="11"/>
        <v>N. D.</v>
      </c>
      <c r="R16" s="273"/>
      <c r="S16" s="274">
        <f>+'2026P'!$T16</f>
        <v>0</v>
      </c>
      <c r="T16" s="275" t="str">
        <f t="shared" si="12"/>
        <v>N. D.</v>
      </c>
      <c r="U16" s="276">
        <f t="shared" si="4"/>
        <v>0</v>
      </c>
      <c r="V16" s="275" t="str">
        <f t="shared" si="5"/>
        <v>N. D.</v>
      </c>
      <c r="W16" s="273"/>
      <c r="X16" s="274">
        <f>+'2025R'!$T16</f>
        <v>0</v>
      </c>
      <c r="Y16" s="275" t="str">
        <f t="shared" si="13"/>
        <v>N. D.</v>
      </c>
      <c r="Z16" s="276">
        <f t="shared" si="6"/>
        <v>0</v>
      </c>
      <c r="AA16" s="275" t="str">
        <f t="shared" si="7"/>
        <v>N. D.</v>
      </c>
    </row>
    <row r="17" spans="1:27" hidden="1">
      <c r="A17" s="272" t="s">
        <v>28</v>
      </c>
      <c r="B17" s="273"/>
      <c r="C17" s="274">
        <f>+'2026R'!$D17</f>
        <v>18920.88</v>
      </c>
      <c r="D17" s="275">
        <f t="shared" si="8"/>
        <v>1</v>
      </c>
      <c r="E17" s="273"/>
      <c r="F17" s="274">
        <f>+'2026P'!$D17</f>
        <v>14270.550999999998</v>
      </c>
      <c r="G17" s="275">
        <f t="shared" si="9"/>
        <v>1</v>
      </c>
      <c r="H17" s="276">
        <f t="shared" si="0"/>
        <v>4650.3290000000034</v>
      </c>
      <c r="I17" s="275">
        <f t="shared" si="1"/>
        <v>0.32586891704461896</v>
      </c>
      <c r="J17" s="273"/>
      <c r="K17" s="274">
        <f>+'2025R'!$D17</f>
        <v>5050.29</v>
      </c>
      <c r="L17" s="275">
        <f t="shared" si="10"/>
        <v>1</v>
      </c>
      <c r="M17" s="276">
        <f t="shared" si="2"/>
        <v>13870.59</v>
      </c>
      <c r="N17" s="275">
        <f t="shared" si="3"/>
        <v>2.7464937657045438</v>
      </c>
      <c r="O17" s="311"/>
      <c r="P17" s="274">
        <f>+'2026R'!$T17</f>
        <v>123597.55000000002</v>
      </c>
      <c r="Q17" s="275">
        <f t="shared" si="11"/>
        <v>1</v>
      </c>
      <c r="R17" s="273"/>
      <c r="S17" s="274">
        <f>+'2026P'!$T17</f>
        <v>85623.305999999982</v>
      </c>
      <c r="T17" s="275">
        <f t="shared" si="12"/>
        <v>1</v>
      </c>
      <c r="U17" s="276">
        <f t="shared" si="4"/>
        <v>37974.244000000035</v>
      </c>
      <c r="V17" s="275">
        <f t="shared" si="5"/>
        <v>0.44350359468717598</v>
      </c>
      <c r="W17" s="273"/>
      <c r="X17" s="274">
        <f>+'2025R'!$T17</f>
        <v>24697.559999999998</v>
      </c>
      <c r="Y17" s="275">
        <f t="shared" si="13"/>
        <v>1</v>
      </c>
      <c r="Z17" s="276">
        <f t="shared" si="6"/>
        <v>98899.99000000002</v>
      </c>
      <c r="AA17" s="275">
        <f t="shared" si="7"/>
        <v>4.0044437588166613</v>
      </c>
    </row>
    <row r="18" spans="1:27" hidden="1">
      <c r="A18" s="272" t="s">
        <v>29</v>
      </c>
      <c r="B18" s="273"/>
      <c r="C18" s="274">
        <f>+'2026R'!$D18</f>
        <v>0</v>
      </c>
      <c r="D18" s="275" t="str">
        <f t="shared" si="8"/>
        <v>N. D.</v>
      </c>
      <c r="E18" s="273"/>
      <c r="F18" s="274">
        <f>+'2026P'!$D18</f>
        <v>0</v>
      </c>
      <c r="G18" s="275" t="str">
        <f t="shared" si="9"/>
        <v>N. D.</v>
      </c>
      <c r="H18" s="276">
        <f t="shared" si="0"/>
        <v>0</v>
      </c>
      <c r="I18" s="275" t="str">
        <f t="shared" si="1"/>
        <v>N. D.</v>
      </c>
      <c r="J18" s="273"/>
      <c r="K18" s="274">
        <f>+'2025R'!$D18</f>
        <v>0</v>
      </c>
      <c r="L18" s="275" t="str">
        <f t="shared" si="10"/>
        <v>N. D.</v>
      </c>
      <c r="M18" s="276">
        <f t="shared" si="2"/>
        <v>0</v>
      </c>
      <c r="N18" s="275" t="str">
        <f t="shared" si="3"/>
        <v>N. D.</v>
      </c>
      <c r="O18" s="311"/>
      <c r="P18" s="274">
        <f>+'2026R'!$T18</f>
        <v>0</v>
      </c>
      <c r="Q18" s="275" t="str">
        <f t="shared" si="11"/>
        <v>N. D.</v>
      </c>
      <c r="R18" s="273"/>
      <c r="S18" s="274">
        <f>+'2026P'!$T18</f>
        <v>0</v>
      </c>
      <c r="T18" s="275" t="str">
        <f t="shared" si="12"/>
        <v>N. D.</v>
      </c>
      <c r="U18" s="276">
        <f t="shared" si="4"/>
        <v>0</v>
      </c>
      <c r="V18" s="275" t="str">
        <f t="shared" si="5"/>
        <v>N. D.</v>
      </c>
      <c r="W18" s="273"/>
      <c r="X18" s="274">
        <f>+'2025R'!$T18</f>
        <v>0</v>
      </c>
      <c r="Y18" s="275" t="str">
        <f t="shared" si="13"/>
        <v>N. D.</v>
      </c>
      <c r="Z18" s="276">
        <f t="shared" si="6"/>
        <v>0</v>
      </c>
      <c r="AA18" s="275" t="str">
        <f t="shared" si="7"/>
        <v>N. D.</v>
      </c>
    </row>
    <row r="19" spans="1:27" hidden="1">
      <c r="A19" s="277" t="s">
        <v>30</v>
      </c>
      <c r="B19" s="273"/>
      <c r="C19" s="274">
        <f>+'2026R'!$D19</f>
        <v>0</v>
      </c>
      <c r="D19" s="275" t="str">
        <f t="shared" si="8"/>
        <v>N. D.</v>
      </c>
      <c r="E19" s="273"/>
      <c r="F19" s="274">
        <f>+'2026P'!$D19</f>
        <v>0</v>
      </c>
      <c r="G19" s="275" t="str">
        <f t="shared" si="9"/>
        <v>N. D.</v>
      </c>
      <c r="H19" s="276">
        <f t="shared" si="0"/>
        <v>0</v>
      </c>
      <c r="I19" s="275" t="str">
        <f t="shared" si="1"/>
        <v>N. D.</v>
      </c>
      <c r="J19" s="273"/>
      <c r="K19" s="274">
        <f>+'2025R'!$D19</f>
        <v>0</v>
      </c>
      <c r="L19" s="275" t="str">
        <f t="shared" si="10"/>
        <v>N. D.</v>
      </c>
      <c r="M19" s="276">
        <f t="shared" si="2"/>
        <v>0</v>
      </c>
      <c r="N19" s="275" t="str">
        <f t="shared" si="3"/>
        <v>N. D.</v>
      </c>
      <c r="O19" s="311"/>
      <c r="P19" s="274">
        <f>+'2026R'!$T19</f>
        <v>0</v>
      </c>
      <c r="Q19" s="275" t="str">
        <f t="shared" si="11"/>
        <v>N. D.</v>
      </c>
      <c r="R19" s="273"/>
      <c r="S19" s="274">
        <f>+'2026P'!$T19</f>
        <v>0</v>
      </c>
      <c r="T19" s="275" t="str">
        <f t="shared" si="12"/>
        <v>N. D.</v>
      </c>
      <c r="U19" s="276">
        <f t="shared" si="4"/>
        <v>0</v>
      </c>
      <c r="V19" s="275" t="str">
        <f t="shared" si="5"/>
        <v>N. D.</v>
      </c>
      <c r="W19" s="273"/>
      <c r="X19" s="274">
        <f>+'2025R'!$T19</f>
        <v>0</v>
      </c>
      <c r="Y19" s="275" t="str">
        <f t="shared" si="13"/>
        <v>N. D.</v>
      </c>
      <c r="Z19" s="276">
        <f t="shared" si="6"/>
        <v>0</v>
      </c>
      <c r="AA19" s="275" t="str">
        <f t="shared" si="7"/>
        <v>N. D.</v>
      </c>
    </row>
    <row r="20" spans="1:27" hidden="1">
      <c r="A20" s="278" t="s">
        <v>31</v>
      </c>
      <c r="B20" s="265"/>
      <c r="C20" s="279">
        <f>+SUM(C21:C29)</f>
        <v>0</v>
      </c>
      <c r="D20" s="270">
        <f>+IF(ISERROR(C20/C31),"N. D.",C20/C31)</f>
        <v>0</v>
      </c>
      <c r="E20" s="273"/>
      <c r="F20" s="279">
        <f>+SUM(F21:F29)</f>
        <v>0</v>
      </c>
      <c r="G20" s="270">
        <f>+IF(ISERROR(F20/F31),"N. D.",F20/F31)</f>
        <v>0</v>
      </c>
      <c r="H20" s="271">
        <f t="shared" si="0"/>
        <v>0</v>
      </c>
      <c r="I20" s="270" t="str">
        <f t="shared" si="1"/>
        <v>N. D.</v>
      </c>
      <c r="J20" s="265"/>
      <c r="K20" s="279">
        <f>+SUM(K21:K29)</f>
        <v>0</v>
      </c>
      <c r="L20" s="270">
        <f>+IF(ISERROR(K20/K31),"N. D.",K20/K31)</f>
        <v>0</v>
      </c>
      <c r="M20" s="271">
        <f t="shared" si="2"/>
        <v>0</v>
      </c>
      <c r="N20" s="270" t="str">
        <f t="shared" si="3"/>
        <v>N. D.</v>
      </c>
      <c r="O20" s="265"/>
      <c r="P20" s="279">
        <f>+SUM(P21:P29)</f>
        <v>0</v>
      </c>
      <c r="Q20" s="270">
        <f>+IF(ISERROR(P20/P31),"N. D.",P20/P31)</f>
        <v>0</v>
      </c>
      <c r="R20" s="273"/>
      <c r="S20" s="279">
        <f>+SUM(S21:S29)</f>
        <v>0</v>
      </c>
      <c r="T20" s="270">
        <f>+IF(ISERROR(S20/S31),"N. D.",S20/S31)</f>
        <v>0</v>
      </c>
      <c r="U20" s="271">
        <f t="shared" si="4"/>
        <v>0</v>
      </c>
      <c r="V20" s="270" t="str">
        <f t="shared" si="5"/>
        <v>N. D.</v>
      </c>
      <c r="W20" s="265"/>
      <c r="X20" s="279">
        <f>+SUM(X21:X29)</f>
        <v>0</v>
      </c>
      <c r="Y20" s="270">
        <f>+IF(ISERROR(X20/X31),"N. D.",X20/X31)</f>
        <v>0</v>
      </c>
      <c r="Z20" s="271">
        <f t="shared" si="6"/>
        <v>0</v>
      </c>
      <c r="AA20" s="270" t="str">
        <f t="shared" si="7"/>
        <v>N. D.</v>
      </c>
    </row>
    <row r="21" spans="1:27" hidden="1">
      <c r="A21" s="280" t="s">
        <v>32</v>
      </c>
      <c r="B21" s="273"/>
      <c r="C21" s="274">
        <f>+'2026R'!$D21</f>
        <v>0</v>
      </c>
      <c r="D21" s="275" t="str">
        <f t="shared" ref="D21:D29" si="14">+IF(ISERROR(C21/C96),"N. D.",C21/C96)</f>
        <v>N. D.</v>
      </c>
      <c r="E21" s="273"/>
      <c r="F21" s="274">
        <f>+'2026P'!$D21</f>
        <v>0</v>
      </c>
      <c r="G21" s="275" t="str">
        <f t="shared" ref="G21:G29" si="15">+IF(ISERROR(F21/F96),"N. D.",F21/F96)</f>
        <v>N. D.</v>
      </c>
      <c r="H21" s="276">
        <f t="shared" si="0"/>
        <v>0</v>
      </c>
      <c r="I21" s="275" t="str">
        <f t="shared" si="1"/>
        <v>N. D.</v>
      </c>
      <c r="J21" s="273"/>
      <c r="K21" s="274">
        <f>+'2025R'!$D21</f>
        <v>0</v>
      </c>
      <c r="L21" s="275" t="str">
        <f t="shared" ref="L21:L29" si="16">+IF(ISERROR(K21/K96),"N. D.",K21/K96)</f>
        <v>N. D.</v>
      </c>
      <c r="M21" s="276">
        <f t="shared" si="2"/>
        <v>0</v>
      </c>
      <c r="N21" s="275" t="str">
        <f t="shared" si="3"/>
        <v>N. D.</v>
      </c>
      <c r="O21" s="311"/>
      <c r="P21" s="274">
        <f>+'2026R'!$T21</f>
        <v>0</v>
      </c>
      <c r="Q21" s="275" t="str">
        <f t="shared" ref="Q21:Q29" si="17">+IF(ISERROR(P21/P96),"N. D.",P21/P96)</f>
        <v>N. D.</v>
      </c>
      <c r="R21" s="273"/>
      <c r="S21" s="274">
        <f>+'2026P'!$T21</f>
        <v>0</v>
      </c>
      <c r="T21" s="275" t="str">
        <f t="shared" ref="T21:T29" si="18">+IF(ISERROR(S21/S96),"N. D.",S21/S96)</f>
        <v>N. D.</v>
      </c>
      <c r="U21" s="276">
        <f t="shared" si="4"/>
        <v>0</v>
      </c>
      <c r="V21" s="275" t="str">
        <f t="shared" si="5"/>
        <v>N. D.</v>
      </c>
      <c r="W21" s="273"/>
      <c r="X21" s="274">
        <f>+'2025R'!$T21</f>
        <v>0</v>
      </c>
      <c r="Y21" s="275" t="str">
        <f t="shared" ref="Y21:Y29" si="19">+IF(ISERROR(X21/X96),"N. D.",X21/X96)</f>
        <v>N. D.</v>
      </c>
      <c r="Z21" s="276">
        <f t="shared" si="6"/>
        <v>0</v>
      </c>
      <c r="AA21" s="275" t="str">
        <f t="shared" si="7"/>
        <v>N. D.</v>
      </c>
    </row>
    <row r="22" spans="1:27" hidden="1">
      <c r="A22" s="280" t="s">
        <v>33</v>
      </c>
      <c r="B22" s="273"/>
      <c r="C22" s="274">
        <f>+'2026R'!$D22</f>
        <v>0</v>
      </c>
      <c r="D22" s="275" t="str">
        <f t="shared" si="14"/>
        <v>N. D.</v>
      </c>
      <c r="E22" s="273"/>
      <c r="F22" s="274">
        <f>+'2026P'!$D22</f>
        <v>0</v>
      </c>
      <c r="G22" s="275" t="str">
        <f t="shared" si="15"/>
        <v>N. D.</v>
      </c>
      <c r="H22" s="276">
        <f t="shared" si="0"/>
        <v>0</v>
      </c>
      <c r="I22" s="275" t="str">
        <f t="shared" si="1"/>
        <v>N. D.</v>
      </c>
      <c r="J22" s="273"/>
      <c r="K22" s="274">
        <f>+'2025R'!$D22</f>
        <v>0</v>
      </c>
      <c r="L22" s="275" t="str">
        <f t="shared" si="16"/>
        <v>N. D.</v>
      </c>
      <c r="M22" s="276">
        <f t="shared" si="2"/>
        <v>0</v>
      </c>
      <c r="N22" s="275" t="str">
        <f t="shared" si="3"/>
        <v>N. D.</v>
      </c>
      <c r="O22" s="311"/>
      <c r="P22" s="274">
        <f>+'2026R'!$T22</f>
        <v>0</v>
      </c>
      <c r="Q22" s="275" t="str">
        <f t="shared" si="17"/>
        <v>N. D.</v>
      </c>
      <c r="R22" s="273"/>
      <c r="S22" s="274">
        <f>+'2026P'!$T22</f>
        <v>0</v>
      </c>
      <c r="T22" s="275" t="str">
        <f t="shared" si="18"/>
        <v>N. D.</v>
      </c>
      <c r="U22" s="276">
        <f t="shared" si="4"/>
        <v>0</v>
      </c>
      <c r="V22" s="275" t="str">
        <f t="shared" si="5"/>
        <v>N. D.</v>
      </c>
      <c r="W22" s="273"/>
      <c r="X22" s="274">
        <f>+'2025R'!$T22</f>
        <v>0</v>
      </c>
      <c r="Y22" s="275" t="str">
        <f t="shared" si="19"/>
        <v>N. D.</v>
      </c>
      <c r="Z22" s="276">
        <f t="shared" si="6"/>
        <v>0</v>
      </c>
      <c r="AA22" s="275" t="str">
        <f t="shared" si="7"/>
        <v>N. D.</v>
      </c>
    </row>
    <row r="23" spans="1:27" hidden="1">
      <c r="A23" s="280" t="s">
        <v>34</v>
      </c>
      <c r="B23" s="273"/>
      <c r="C23" s="274">
        <f>+'2026R'!$D23</f>
        <v>0</v>
      </c>
      <c r="D23" s="275" t="str">
        <f t="shared" si="14"/>
        <v>N. D.</v>
      </c>
      <c r="E23" s="273"/>
      <c r="F23" s="274">
        <f>+'2026P'!$D23</f>
        <v>0</v>
      </c>
      <c r="G23" s="275" t="str">
        <f t="shared" si="15"/>
        <v>N. D.</v>
      </c>
      <c r="H23" s="276">
        <f t="shared" si="0"/>
        <v>0</v>
      </c>
      <c r="I23" s="275" t="str">
        <f t="shared" si="1"/>
        <v>N. D.</v>
      </c>
      <c r="J23" s="273"/>
      <c r="K23" s="274">
        <f>+'2025R'!$D23</f>
        <v>0</v>
      </c>
      <c r="L23" s="275" t="str">
        <f t="shared" si="16"/>
        <v>N. D.</v>
      </c>
      <c r="M23" s="276">
        <f t="shared" si="2"/>
        <v>0</v>
      </c>
      <c r="N23" s="275" t="str">
        <f t="shared" si="3"/>
        <v>N. D.</v>
      </c>
      <c r="O23" s="311"/>
      <c r="P23" s="274">
        <f>+'2026R'!$T23</f>
        <v>0</v>
      </c>
      <c r="Q23" s="275" t="str">
        <f t="shared" si="17"/>
        <v>N. D.</v>
      </c>
      <c r="R23" s="273"/>
      <c r="S23" s="274">
        <f>+'2026P'!$T23</f>
        <v>0</v>
      </c>
      <c r="T23" s="275" t="str">
        <f t="shared" si="18"/>
        <v>N. D.</v>
      </c>
      <c r="U23" s="276">
        <f t="shared" si="4"/>
        <v>0</v>
      </c>
      <c r="V23" s="275" t="str">
        <f t="shared" si="5"/>
        <v>N. D.</v>
      </c>
      <c r="W23" s="273"/>
      <c r="X23" s="274">
        <f>+'2025R'!$T23</f>
        <v>0</v>
      </c>
      <c r="Y23" s="275" t="str">
        <f t="shared" si="19"/>
        <v>N. D.</v>
      </c>
      <c r="Z23" s="276">
        <f t="shared" si="6"/>
        <v>0</v>
      </c>
      <c r="AA23" s="275" t="str">
        <f t="shared" si="7"/>
        <v>N. D.</v>
      </c>
    </row>
    <row r="24" spans="1:27" hidden="1">
      <c r="A24" s="280" t="s">
        <v>35</v>
      </c>
      <c r="B24" s="273"/>
      <c r="C24" s="274">
        <f>+'2026R'!$D24</f>
        <v>0</v>
      </c>
      <c r="D24" s="275" t="str">
        <f t="shared" si="14"/>
        <v>N. D.</v>
      </c>
      <c r="E24" s="273"/>
      <c r="F24" s="274">
        <f>+'2026P'!$D24</f>
        <v>0</v>
      </c>
      <c r="G24" s="275" t="str">
        <f t="shared" si="15"/>
        <v>N. D.</v>
      </c>
      <c r="H24" s="276">
        <f t="shared" si="0"/>
        <v>0</v>
      </c>
      <c r="I24" s="275" t="str">
        <f t="shared" si="1"/>
        <v>N. D.</v>
      </c>
      <c r="J24" s="273"/>
      <c r="K24" s="274">
        <f>+'2025R'!$D24</f>
        <v>0</v>
      </c>
      <c r="L24" s="275" t="str">
        <f t="shared" si="16"/>
        <v>N. D.</v>
      </c>
      <c r="M24" s="276">
        <f t="shared" si="2"/>
        <v>0</v>
      </c>
      <c r="N24" s="275" t="str">
        <f t="shared" si="3"/>
        <v>N. D.</v>
      </c>
      <c r="O24" s="311"/>
      <c r="P24" s="274">
        <f>+'2026R'!$T24</f>
        <v>0</v>
      </c>
      <c r="Q24" s="275" t="str">
        <f t="shared" si="17"/>
        <v>N. D.</v>
      </c>
      <c r="R24" s="273"/>
      <c r="S24" s="274">
        <f>+'2026P'!$T24</f>
        <v>0</v>
      </c>
      <c r="T24" s="275" t="str">
        <f t="shared" si="18"/>
        <v>N. D.</v>
      </c>
      <c r="U24" s="276">
        <f t="shared" si="4"/>
        <v>0</v>
      </c>
      <c r="V24" s="275" t="str">
        <f t="shared" si="5"/>
        <v>N. D.</v>
      </c>
      <c r="W24" s="273"/>
      <c r="X24" s="274">
        <f>+'2025R'!$T24</f>
        <v>0</v>
      </c>
      <c r="Y24" s="275" t="str">
        <f t="shared" si="19"/>
        <v>N. D.</v>
      </c>
      <c r="Z24" s="276">
        <f t="shared" si="6"/>
        <v>0</v>
      </c>
      <c r="AA24" s="275" t="str">
        <f t="shared" si="7"/>
        <v>N. D.</v>
      </c>
    </row>
    <row r="25" spans="1:27" hidden="1">
      <c r="A25" s="280" t="s">
        <v>36</v>
      </c>
      <c r="B25" s="273"/>
      <c r="C25" s="274">
        <f>+'2026R'!$D25</f>
        <v>0</v>
      </c>
      <c r="D25" s="275" t="str">
        <f t="shared" si="14"/>
        <v>N. D.</v>
      </c>
      <c r="E25" s="273"/>
      <c r="F25" s="274">
        <f>+'2026P'!$D25</f>
        <v>0</v>
      </c>
      <c r="G25" s="275" t="str">
        <f t="shared" si="15"/>
        <v>N. D.</v>
      </c>
      <c r="H25" s="276">
        <f t="shared" si="0"/>
        <v>0</v>
      </c>
      <c r="I25" s="275" t="str">
        <f t="shared" si="1"/>
        <v>N. D.</v>
      </c>
      <c r="J25" s="273"/>
      <c r="K25" s="274">
        <f>+'2025R'!$D25</f>
        <v>0</v>
      </c>
      <c r="L25" s="275" t="str">
        <f t="shared" si="16"/>
        <v>N. D.</v>
      </c>
      <c r="M25" s="276">
        <f t="shared" si="2"/>
        <v>0</v>
      </c>
      <c r="N25" s="275" t="str">
        <f t="shared" si="3"/>
        <v>N. D.</v>
      </c>
      <c r="O25" s="311"/>
      <c r="P25" s="274">
        <f>+'2026R'!$T25</f>
        <v>0</v>
      </c>
      <c r="Q25" s="275" t="str">
        <f t="shared" si="17"/>
        <v>N. D.</v>
      </c>
      <c r="R25" s="273"/>
      <c r="S25" s="274">
        <f>+'2026P'!$T25</f>
        <v>0</v>
      </c>
      <c r="T25" s="275" t="str">
        <f t="shared" si="18"/>
        <v>N. D.</v>
      </c>
      <c r="U25" s="276">
        <f t="shared" si="4"/>
        <v>0</v>
      </c>
      <c r="V25" s="275" t="str">
        <f t="shared" si="5"/>
        <v>N. D.</v>
      </c>
      <c r="W25" s="273"/>
      <c r="X25" s="274">
        <f>+'2025R'!$T25</f>
        <v>0</v>
      </c>
      <c r="Y25" s="275" t="str">
        <f t="shared" si="19"/>
        <v>N. D.</v>
      </c>
      <c r="Z25" s="276">
        <f t="shared" si="6"/>
        <v>0</v>
      </c>
      <c r="AA25" s="275" t="str">
        <f t="shared" si="7"/>
        <v>N. D.</v>
      </c>
    </row>
    <row r="26" spans="1:27" hidden="1">
      <c r="A26" s="280" t="s">
        <v>37</v>
      </c>
      <c r="B26" s="273"/>
      <c r="C26" s="274">
        <f>+'2026R'!$D26</f>
        <v>0</v>
      </c>
      <c r="D26" s="275" t="str">
        <f t="shared" si="14"/>
        <v>N. D.</v>
      </c>
      <c r="E26" s="273"/>
      <c r="F26" s="274">
        <f>+'2026P'!$D26</f>
        <v>0</v>
      </c>
      <c r="G26" s="275" t="str">
        <f t="shared" si="15"/>
        <v>N. D.</v>
      </c>
      <c r="H26" s="276">
        <f t="shared" si="0"/>
        <v>0</v>
      </c>
      <c r="I26" s="275" t="str">
        <f t="shared" si="1"/>
        <v>N. D.</v>
      </c>
      <c r="J26" s="273"/>
      <c r="K26" s="274">
        <f>+'2025R'!$D26</f>
        <v>0</v>
      </c>
      <c r="L26" s="275" t="str">
        <f t="shared" si="16"/>
        <v>N. D.</v>
      </c>
      <c r="M26" s="276">
        <f t="shared" si="2"/>
        <v>0</v>
      </c>
      <c r="N26" s="275" t="str">
        <f t="shared" si="3"/>
        <v>N. D.</v>
      </c>
      <c r="O26" s="311"/>
      <c r="P26" s="274">
        <f>+'2026R'!$T26</f>
        <v>0</v>
      </c>
      <c r="Q26" s="275" t="str">
        <f t="shared" si="17"/>
        <v>N. D.</v>
      </c>
      <c r="R26" s="273"/>
      <c r="S26" s="274">
        <f>+'2026P'!$T26</f>
        <v>0</v>
      </c>
      <c r="T26" s="275" t="str">
        <f t="shared" si="18"/>
        <v>N. D.</v>
      </c>
      <c r="U26" s="276">
        <f t="shared" si="4"/>
        <v>0</v>
      </c>
      <c r="V26" s="275" t="str">
        <f t="shared" si="5"/>
        <v>N. D.</v>
      </c>
      <c r="W26" s="273"/>
      <c r="X26" s="274">
        <f>+'2025R'!$T26</f>
        <v>0</v>
      </c>
      <c r="Y26" s="275" t="str">
        <f t="shared" si="19"/>
        <v>N. D.</v>
      </c>
      <c r="Z26" s="276">
        <f t="shared" si="6"/>
        <v>0</v>
      </c>
      <c r="AA26" s="275" t="str">
        <f t="shared" si="7"/>
        <v>N. D.</v>
      </c>
    </row>
    <row r="27" spans="1:27" hidden="1">
      <c r="A27" s="280" t="s">
        <v>38</v>
      </c>
      <c r="B27" s="273"/>
      <c r="C27" s="274">
        <f>+'2026R'!$D27</f>
        <v>0</v>
      </c>
      <c r="D27" s="275" t="str">
        <f t="shared" si="14"/>
        <v>N. D.</v>
      </c>
      <c r="E27" s="273"/>
      <c r="F27" s="274">
        <f>+'2026P'!$D27</f>
        <v>0</v>
      </c>
      <c r="G27" s="275" t="str">
        <f t="shared" si="15"/>
        <v>N. D.</v>
      </c>
      <c r="H27" s="276">
        <f t="shared" si="0"/>
        <v>0</v>
      </c>
      <c r="I27" s="275" t="str">
        <f t="shared" si="1"/>
        <v>N. D.</v>
      </c>
      <c r="J27" s="273"/>
      <c r="K27" s="274">
        <f>+'2025R'!$D27</f>
        <v>0</v>
      </c>
      <c r="L27" s="275" t="str">
        <f t="shared" si="16"/>
        <v>N. D.</v>
      </c>
      <c r="M27" s="276">
        <f t="shared" si="2"/>
        <v>0</v>
      </c>
      <c r="N27" s="275" t="str">
        <f t="shared" si="3"/>
        <v>N. D.</v>
      </c>
      <c r="O27" s="311"/>
      <c r="P27" s="274">
        <f>+'2026R'!$T27</f>
        <v>0</v>
      </c>
      <c r="Q27" s="275" t="str">
        <f t="shared" si="17"/>
        <v>N. D.</v>
      </c>
      <c r="R27" s="273"/>
      <c r="S27" s="274">
        <f>+'2026P'!$T27</f>
        <v>0</v>
      </c>
      <c r="T27" s="275" t="str">
        <f t="shared" si="18"/>
        <v>N. D.</v>
      </c>
      <c r="U27" s="276">
        <f t="shared" si="4"/>
        <v>0</v>
      </c>
      <c r="V27" s="275" t="str">
        <f t="shared" si="5"/>
        <v>N. D.</v>
      </c>
      <c r="W27" s="273"/>
      <c r="X27" s="274">
        <f>+'2025R'!$T27</f>
        <v>0</v>
      </c>
      <c r="Y27" s="275" t="str">
        <f t="shared" si="19"/>
        <v>N. D.</v>
      </c>
      <c r="Z27" s="276">
        <f t="shared" si="6"/>
        <v>0</v>
      </c>
      <c r="AA27" s="275" t="str">
        <f t="shared" si="7"/>
        <v>N. D.</v>
      </c>
    </row>
    <row r="28" spans="1:27" hidden="1">
      <c r="A28" s="280" t="s">
        <v>39</v>
      </c>
      <c r="B28" s="273"/>
      <c r="C28" s="274">
        <f>+'2026R'!$D28</f>
        <v>0</v>
      </c>
      <c r="D28" s="275" t="str">
        <f t="shared" si="14"/>
        <v>N. D.</v>
      </c>
      <c r="E28" s="273"/>
      <c r="F28" s="274">
        <f>+'2026P'!$D28</f>
        <v>0</v>
      </c>
      <c r="G28" s="275" t="str">
        <f t="shared" si="15"/>
        <v>N. D.</v>
      </c>
      <c r="H28" s="276">
        <f t="shared" si="0"/>
        <v>0</v>
      </c>
      <c r="I28" s="275" t="str">
        <f t="shared" si="1"/>
        <v>N. D.</v>
      </c>
      <c r="J28" s="273"/>
      <c r="K28" s="274">
        <f>+'2025R'!$D28</f>
        <v>0</v>
      </c>
      <c r="L28" s="275" t="str">
        <f t="shared" si="16"/>
        <v>N. D.</v>
      </c>
      <c r="M28" s="276">
        <f t="shared" si="2"/>
        <v>0</v>
      </c>
      <c r="N28" s="275" t="str">
        <f t="shared" si="3"/>
        <v>N. D.</v>
      </c>
      <c r="O28" s="311"/>
      <c r="P28" s="274">
        <f>+'2026R'!$T28</f>
        <v>0</v>
      </c>
      <c r="Q28" s="275" t="str">
        <f t="shared" si="17"/>
        <v>N. D.</v>
      </c>
      <c r="R28" s="273"/>
      <c r="S28" s="274">
        <f>+'2026P'!$T28</f>
        <v>0</v>
      </c>
      <c r="T28" s="275" t="str">
        <f t="shared" si="18"/>
        <v>N. D.</v>
      </c>
      <c r="U28" s="276">
        <f t="shared" si="4"/>
        <v>0</v>
      </c>
      <c r="V28" s="275" t="str">
        <f t="shared" si="5"/>
        <v>N. D.</v>
      </c>
      <c r="W28" s="273"/>
      <c r="X28" s="274">
        <f>+'2025R'!$T28</f>
        <v>0</v>
      </c>
      <c r="Y28" s="275" t="str">
        <f t="shared" si="19"/>
        <v>N. D.</v>
      </c>
      <c r="Z28" s="276">
        <f t="shared" si="6"/>
        <v>0</v>
      </c>
      <c r="AA28" s="275" t="str">
        <f t="shared" si="7"/>
        <v>N. D.</v>
      </c>
    </row>
    <row r="29" spans="1:27" hidden="1">
      <c r="A29" s="280" t="s">
        <v>40</v>
      </c>
      <c r="B29" s="273"/>
      <c r="C29" s="274">
        <f>+'2026R'!$D29</f>
        <v>0</v>
      </c>
      <c r="D29" s="275" t="str">
        <f t="shared" si="14"/>
        <v>N. D.</v>
      </c>
      <c r="E29" s="273"/>
      <c r="F29" s="274">
        <f>+'2026P'!$D29</f>
        <v>0</v>
      </c>
      <c r="G29" s="275" t="str">
        <f t="shared" si="15"/>
        <v>N. D.</v>
      </c>
      <c r="H29" s="276">
        <f t="shared" si="0"/>
        <v>0</v>
      </c>
      <c r="I29" s="275" t="str">
        <f t="shared" si="1"/>
        <v>N. D.</v>
      </c>
      <c r="J29" s="273"/>
      <c r="K29" s="274">
        <f>+'2025R'!$D29</f>
        <v>0</v>
      </c>
      <c r="L29" s="275" t="str">
        <f t="shared" si="16"/>
        <v>N. D.</v>
      </c>
      <c r="M29" s="276">
        <f t="shared" si="2"/>
        <v>0</v>
      </c>
      <c r="N29" s="275" t="str">
        <f t="shared" si="3"/>
        <v>N. D.</v>
      </c>
      <c r="O29" s="311"/>
      <c r="P29" s="274">
        <f>+'2026R'!$T29</f>
        <v>0</v>
      </c>
      <c r="Q29" s="275" t="str">
        <f t="shared" si="17"/>
        <v>N. D.</v>
      </c>
      <c r="R29" s="273"/>
      <c r="S29" s="274">
        <f>+'2026P'!$T29</f>
        <v>0</v>
      </c>
      <c r="T29" s="275" t="str">
        <f t="shared" si="18"/>
        <v>N. D.</v>
      </c>
      <c r="U29" s="276">
        <f t="shared" si="4"/>
        <v>0</v>
      </c>
      <c r="V29" s="275" t="str">
        <f t="shared" si="5"/>
        <v>N. D.</v>
      </c>
      <c r="W29" s="273"/>
      <c r="X29" s="274">
        <f>+'2025R'!$T29</f>
        <v>0</v>
      </c>
      <c r="Y29" s="275" t="str">
        <f t="shared" si="19"/>
        <v>N. D.</v>
      </c>
      <c r="Z29" s="276">
        <f t="shared" si="6"/>
        <v>0</v>
      </c>
      <c r="AA29" s="275" t="str">
        <f t="shared" si="7"/>
        <v>N. D.</v>
      </c>
    </row>
    <row r="30" spans="1:27" ht="6" hidden="1" customHeight="1">
      <c r="A30" s="267"/>
      <c r="B30" s="265"/>
      <c r="C30" s="267"/>
      <c r="D30" s="270"/>
      <c r="E30" s="265"/>
      <c r="F30" s="267"/>
      <c r="G30" s="270"/>
      <c r="H30" s="265"/>
      <c r="I30" s="270"/>
      <c r="J30" s="265"/>
      <c r="K30" s="267"/>
      <c r="L30" s="270"/>
      <c r="M30" s="265"/>
      <c r="N30" s="270"/>
      <c r="O30" s="265"/>
      <c r="P30" s="267"/>
      <c r="Q30" s="270"/>
      <c r="R30" s="265"/>
      <c r="S30" s="267"/>
      <c r="T30" s="270"/>
      <c r="U30" s="265"/>
      <c r="V30" s="270"/>
      <c r="W30" s="265"/>
      <c r="X30" s="267"/>
      <c r="Y30" s="270"/>
      <c r="Z30" s="265"/>
      <c r="AA30" s="270"/>
    </row>
    <row r="31" spans="1:27" hidden="1">
      <c r="A31" s="266" t="s">
        <v>41</v>
      </c>
      <c r="B31" s="265"/>
      <c r="C31" s="281">
        <f>+C10+C20</f>
        <v>9457039.8900000006</v>
      </c>
      <c r="D31" s="282">
        <f>+IF(ISERROR(C31/C106),"N. D.",C31/C106)</f>
        <v>1.0009131163674789</v>
      </c>
      <c r="E31" s="265"/>
      <c r="F31" s="281">
        <f>+F10+F20</f>
        <v>10366156.377010005</v>
      </c>
      <c r="G31" s="282">
        <f>+IF(ISERROR(F31/F106),"N. D.",F31/F106)</f>
        <v>1</v>
      </c>
      <c r="H31" s="283">
        <f>+$C31-F31</f>
        <v>-909116.487010004</v>
      </c>
      <c r="I31" s="282">
        <f>+IF(ISERROR(H31/F31),"N. D.",H31/F31)</f>
        <v>-8.770044112263603E-2</v>
      </c>
      <c r="J31" s="265"/>
      <c r="K31" s="281">
        <f>+K10+K20</f>
        <v>9232008.3900000006</v>
      </c>
      <c r="L31" s="282">
        <f>+IF(ISERROR(K31/K106),"N. D.",K31/K106)</f>
        <v>1</v>
      </c>
      <c r="M31" s="283">
        <f>+$C31-K31</f>
        <v>225031.5</v>
      </c>
      <c r="N31" s="282">
        <f>+IF(ISERROR(M31/K31),"N. D.",M31/K31)</f>
        <v>2.4375140326318528E-2</v>
      </c>
      <c r="O31" s="265"/>
      <c r="P31" s="281">
        <f>+P10+P20</f>
        <v>55997211.829999998</v>
      </c>
      <c r="Q31" s="282">
        <f>+IF(ISERROR(P31/P106),"N. D.",P31/P106)</f>
        <v>1.0012665296904117</v>
      </c>
      <c r="R31" s="265"/>
      <c r="S31" s="281">
        <f>+S10+S20</f>
        <v>57983340.193127863</v>
      </c>
      <c r="T31" s="282">
        <f>+IF(ISERROR(S31/S106),"N. D.",S31/S106)</f>
        <v>1</v>
      </c>
      <c r="U31" s="283">
        <f>+$P31-S31</f>
        <v>-1986128.3631278649</v>
      </c>
      <c r="V31" s="282">
        <f>+IF(ISERROR(U31/S31),"N. D.",U31/S31)</f>
        <v>-3.4253431356534011E-2</v>
      </c>
      <c r="W31" s="265"/>
      <c r="X31" s="281">
        <f>+X10+X20</f>
        <v>51757584.400000006</v>
      </c>
      <c r="Y31" s="282">
        <f>+IF(ISERROR(X31/X106),"N. D.",X31/X106)</f>
        <v>1.006224041025868</v>
      </c>
      <c r="Z31" s="283">
        <f>+$P31-X31</f>
        <v>4239627.4299999923</v>
      </c>
      <c r="AA31" s="282">
        <f>+IF(ISERROR(Z31/X31),"N. D.",Z31/X31)</f>
        <v>8.1913162662977601E-2</v>
      </c>
    </row>
    <row r="32" spans="1:27" ht="6" hidden="1" customHeight="1">
      <c r="A32" s="267"/>
      <c r="B32" s="265"/>
      <c r="C32" s="267"/>
      <c r="D32" s="270"/>
      <c r="E32" s="265"/>
      <c r="F32" s="267"/>
      <c r="G32" s="270"/>
      <c r="H32" s="265"/>
      <c r="I32" s="270"/>
      <c r="J32" s="265"/>
      <c r="K32" s="267"/>
      <c r="L32" s="270"/>
      <c r="M32" s="265"/>
      <c r="N32" s="270"/>
      <c r="O32" s="265"/>
      <c r="P32" s="267"/>
      <c r="Q32" s="270"/>
      <c r="R32" s="265"/>
      <c r="S32" s="267"/>
      <c r="T32" s="270"/>
      <c r="U32" s="265"/>
      <c r="V32" s="270"/>
      <c r="W32" s="265"/>
      <c r="X32" s="267"/>
      <c r="Y32" s="270"/>
      <c r="Z32" s="265"/>
      <c r="AA32" s="270"/>
    </row>
    <row r="33" spans="1:27" hidden="1">
      <c r="A33" s="266" t="s">
        <v>42</v>
      </c>
      <c r="B33" s="265"/>
      <c r="C33" s="267"/>
      <c r="D33" s="270"/>
      <c r="E33" s="265"/>
      <c r="F33" s="267"/>
      <c r="G33" s="270"/>
      <c r="H33" s="265"/>
      <c r="I33" s="270"/>
      <c r="J33" s="265"/>
      <c r="K33" s="267"/>
      <c r="L33" s="270"/>
      <c r="M33" s="265"/>
      <c r="N33" s="270"/>
      <c r="O33" s="265"/>
      <c r="P33" s="267"/>
      <c r="Q33" s="270"/>
      <c r="R33" s="265"/>
      <c r="S33" s="267"/>
      <c r="T33" s="270"/>
      <c r="U33" s="265"/>
      <c r="V33" s="270"/>
      <c r="W33" s="265"/>
      <c r="X33" s="267"/>
      <c r="Y33" s="270"/>
      <c r="Z33" s="265"/>
      <c r="AA33" s="270"/>
    </row>
    <row r="34" spans="1:27" ht="6" hidden="1" customHeight="1">
      <c r="A34" s="267"/>
      <c r="B34" s="265"/>
      <c r="C34" s="267"/>
      <c r="D34" s="270"/>
      <c r="E34" s="265"/>
      <c r="F34" s="267"/>
      <c r="G34" s="270"/>
      <c r="H34" s="265"/>
      <c r="I34" s="270"/>
      <c r="J34" s="265"/>
      <c r="K34" s="267"/>
      <c r="L34" s="270"/>
      <c r="M34" s="265"/>
      <c r="N34" s="270"/>
      <c r="O34" s="265"/>
      <c r="P34" s="267"/>
      <c r="Q34" s="270"/>
      <c r="R34" s="265"/>
      <c r="S34" s="267"/>
      <c r="T34" s="270"/>
      <c r="U34" s="265"/>
      <c r="V34" s="270"/>
      <c r="W34" s="265"/>
      <c r="X34" s="267"/>
      <c r="Y34" s="270"/>
      <c r="Z34" s="265"/>
      <c r="AA34" s="270"/>
    </row>
    <row r="35" spans="1:27" hidden="1">
      <c r="A35" s="268" t="s">
        <v>21</v>
      </c>
      <c r="B35" s="265"/>
      <c r="C35" s="269">
        <f>+SUM(C36:C44)</f>
        <v>8627.5</v>
      </c>
      <c r="D35" s="270">
        <f>+IF(ISERROR(C35/C56),"N. D.",C35/C56)</f>
        <v>1</v>
      </c>
      <c r="E35" s="265"/>
      <c r="F35" s="269">
        <f>+SUM(F36:F44)</f>
        <v>0</v>
      </c>
      <c r="G35" s="270" t="str">
        <f>+IF(ISERROR(F35/F56),"N. D.",F35/F56)</f>
        <v>N. D.</v>
      </c>
      <c r="H35" s="271">
        <f t="shared" ref="H35:H54" si="20">+$C35-F35</f>
        <v>8627.5</v>
      </c>
      <c r="I35" s="270" t="str">
        <f t="shared" ref="I35:I54" si="21">+IF(ISERROR(H35/F35),"N. D.",H35/F35)</f>
        <v>N. D.</v>
      </c>
      <c r="J35" s="265"/>
      <c r="K35" s="269">
        <f>+SUM(K36:K44)</f>
        <v>0</v>
      </c>
      <c r="L35" s="270" t="str">
        <f>+IF(ISERROR(K35/K56),"N. D.",K35/K56)</f>
        <v>N. D.</v>
      </c>
      <c r="M35" s="271">
        <f t="shared" ref="M35:M54" si="22">+$C35-K35</f>
        <v>8627.5</v>
      </c>
      <c r="N35" s="270" t="str">
        <f t="shared" ref="N35:N54" si="23">+IF(ISERROR(M35/K35),"N. D.",M35/K35)</f>
        <v>N. D.</v>
      </c>
      <c r="O35" s="265"/>
      <c r="P35" s="269">
        <f>+SUM(P36:P44)</f>
        <v>70832.42</v>
      </c>
      <c r="Q35" s="270">
        <f>+IF(ISERROR(P35/P56),"N. D.",P35/P56)</f>
        <v>1</v>
      </c>
      <c r="R35" s="265"/>
      <c r="S35" s="269">
        <f>+SUM(S36:S44)</f>
        <v>0</v>
      </c>
      <c r="T35" s="270" t="str">
        <f>+IF(ISERROR(S35/S56),"N. D.",S35/S56)</f>
        <v>N. D.</v>
      </c>
      <c r="U35" s="271">
        <f t="shared" ref="U35:U54" si="24">+$P35-S35</f>
        <v>70832.42</v>
      </c>
      <c r="V35" s="270" t="str">
        <f t="shared" ref="V35:V54" si="25">+IF(ISERROR(U35/S35),"N. D.",U35/S35)</f>
        <v>N. D.</v>
      </c>
      <c r="W35" s="265"/>
      <c r="X35" s="269">
        <f>+SUM(X36:X44)</f>
        <v>320148.71000000002</v>
      </c>
      <c r="Y35" s="270">
        <f>+IF(ISERROR(X35/X56),"N. D.",X35/X56)</f>
        <v>1</v>
      </c>
      <c r="Z35" s="271">
        <f t="shared" ref="Z35:Z54" si="26">+$P35-X35</f>
        <v>-249316.29000000004</v>
      </c>
      <c r="AA35" s="270">
        <f t="shared" ref="AA35:AA54" si="27">+IF(ISERROR(Z35/X35),"N. D.",Z35/X35)</f>
        <v>-0.77875150582365305</v>
      </c>
    </row>
    <row r="36" spans="1:27" hidden="1">
      <c r="A36" s="272" t="s">
        <v>22</v>
      </c>
      <c r="B36" s="273"/>
      <c r="C36" s="274">
        <f>+'2026R'!$D36</f>
        <v>8627.5</v>
      </c>
      <c r="D36" s="275">
        <f t="shared" ref="D36:D44" si="28">+IF(ISERROR(C36/C86),"N. D.",C36/C86)</f>
        <v>1.3285127883018268E-3</v>
      </c>
      <c r="E36" s="273"/>
      <c r="F36" s="274">
        <f>+'2026P'!$D36</f>
        <v>0</v>
      </c>
      <c r="G36" s="275">
        <f t="shared" ref="G36:G44" si="29">+IF(ISERROR(F36/F86),"N. D.",F36/F86)</f>
        <v>0</v>
      </c>
      <c r="H36" s="276">
        <f t="shared" si="20"/>
        <v>8627.5</v>
      </c>
      <c r="I36" s="275" t="str">
        <f t="shared" si="21"/>
        <v>N. D.</v>
      </c>
      <c r="J36" s="273"/>
      <c r="K36" s="274">
        <f>+'2025R'!$D36</f>
        <v>0</v>
      </c>
      <c r="L36" s="275">
        <f t="shared" ref="L36:L44" si="30">+IF(ISERROR(K36/K86),"N. D.",K36/K86)</f>
        <v>0</v>
      </c>
      <c r="M36" s="276">
        <f t="shared" si="22"/>
        <v>8627.5</v>
      </c>
      <c r="N36" s="275" t="str">
        <f t="shared" si="23"/>
        <v>N. D.</v>
      </c>
      <c r="O36" s="311"/>
      <c r="P36" s="274">
        <f>+'2026R'!$T36</f>
        <v>66490.97</v>
      </c>
      <c r="Q36" s="275">
        <f t="shared" ref="Q36:Q44" si="31">+IF(ISERROR(P36/P86),"N. D.",P36/P86)</f>
        <v>1.6969404504111154E-3</v>
      </c>
      <c r="R36" s="273"/>
      <c r="S36" s="274">
        <f>+'2026P'!$T36</f>
        <v>0</v>
      </c>
      <c r="T36" s="275">
        <f t="shared" ref="T36:T44" si="32">+IF(ISERROR(S36/S86),"N. D.",S36/S86)</f>
        <v>0</v>
      </c>
      <c r="U36" s="276">
        <f t="shared" si="24"/>
        <v>66490.97</v>
      </c>
      <c r="V36" s="275" t="str">
        <f t="shared" si="25"/>
        <v>N. D.</v>
      </c>
      <c r="W36" s="273"/>
      <c r="X36" s="274">
        <f>+'2025R'!$T36</f>
        <v>294901.81</v>
      </c>
      <c r="Y36" s="275">
        <f t="shared" ref="Y36:Y44" si="33">+IF(ISERROR(X36/X86),"N. D.",X36/X86)</f>
        <v>8.3089686204653509E-3</v>
      </c>
      <c r="Z36" s="276">
        <f t="shared" si="26"/>
        <v>-228410.84</v>
      </c>
      <c r="AA36" s="275">
        <f t="shared" si="27"/>
        <v>-0.77453183485038635</v>
      </c>
    </row>
    <row r="37" spans="1:27" hidden="1">
      <c r="A37" s="272" t="s">
        <v>23</v>
      </c>
      <c r="B37" s="273"/>
      <c r="C37" s="274">
        <f>+'2026R'!$D37</f>
        <v>0</v>
      </c>
      <c r="D37" s="275">
        <f t="shared" si="28"/>
        <v>0</v>
      </c>
      <c r="E37" s="273"/>
      <c r="F37" s="274">
        <f>+'2026P'!$D37</f>
        <v>0</v>
      </c>
      <c r="G37" s="275">
        <f t="shared" si="29"/>
        <v>0</v>
      </c>
      <c r="H37" s="276">
        <f t="shared" si="20"/>
        <v>0</v>
      </c>
      <c r="I37" s="275" t="str">
        <f t="shared" si="21"/>
        <v>N. D.</v>
      </c>
      <c r="J37" s="273"/>
      <c r="K37" s="274">
        <f>+'2025R'!$D37</f>
        <v>0</v>
      </c>
      <c r="L37" s="275">
        <f t="shared" si="30"/>
        <v>0</v>
      </c>
      <c r="M37" s="276">
        <f t="shared" si="22"/>
        <v>0</v>
      </c>
      <c r="N37" s="275" t="str">
        <f t="shared" si="23"/>
        <v>N. D.</v>
      </c>
      <c r="O37" s="311"/>
      <c r="P37" s="274">
        <f>+'2026R'!$T37</f>
        <v>0</v>
      </c>
      <c r="Q37" s="275">
        <f t="shared" si="31"/>
        <v>0</v>
      </c>
      <c r="R37" s="273"/>
      <c r="S37" s="274">
        <f>+'2026P'!$T37</f>
        <v>0</v>
      </c>
      <c r="T37" s="275">
        <f t="shared" si="32"/>
        <v>0</v>
      </c>
      <c r="U37" s="276">
        <f t="shared" si="24"/>
        <v>0</v>
      </c>
      <c r="V37" s="275" t="str">
        <f t="shared" si="25"/>
        <v>N. D.</v>
      </c>
      <c r="W37" s="273"/>
      <c r="X37" s="274">
        <f>+'2025R'!$T37</f>
        <v>0</v>
      </c>
      <c r="Y37" s="275">
        <f t="shared" si="33"/>
        <v>0</v>
      </c>
      <c r="Z37" s="276">
        <f t="shared" si="26"/>
        <v>0</v>
      </c>
      <c r="AA37" s="275" t="str">
        <f t="shared" si="27"/>
        <v>N. D.</v>
      </c>
    </row>
    <row r="38" spans="1:27" hidden="1">
      <c r="A38" s="272" t="s">
        <v>24</v>
      </c>
      <c r="B38" s="273"/>
      <c r="C38" s="274">
        <f>+'2026R'!$D38</f>
        <v>0</v>
      </c>
      <c r="D38" s="275">
        <f t="shared" si="28"/>
        <v>0</v>
      </c>
      <c r="E38" s="273"/>
      <c r="F38" s="274">
        <f>+'2026P'!$D38</f>
        <v>0</v>
      </c>
      <c r="G38" s="275">
        <f t="shared" si="29"/>
        <v>0</v>
      </c>
      <c r="H38" s="276">
        <f t="shared" si="20"/>
        <v>0</v>
      </c>
      <c r="I38" s="275" t="str">
        <f t="shared" si="21"/>
        <v>N. D.</v>
      </c>
      <c r="J38" s="273"/>
      <c r="K38" s="274">
        <f>+'2025R'!$D38</f>
        <v>0</v>
      </c>
      <c r="L38" s="275">
        <f t="shared" si="30"/>
        <v>0</v>
      </c>
      <c r="M38" s="276">
        <f t="shared" si="22"/>
        <v>0</v>
      </c>
      <c r="N38" s="275" t="str">
        <f t="shared" si="23"/>
        <v>N. D.</v>
      </c>
      <c r="O38" s="311"/>
      <c r="P38" s="274">
        <f>+'2026R'!$T38</f>
        <v>4341.45</v>
      </c>
      <c r="Q38" s="275">
        <f t="shared" si="31"/>
        <v>7.8317479226380857E-4</v>
      </c>
      <c r="R38" s="273"/>
      <c r="S38" s="274">
        <f>+'2026P'!$T38</f>
        <v>0</v>
      </c>
      <c r="T38" s="275">
        <f t="shared" si="32"/>
        <v>0</v>
      </c>
      <c r="U38" s="276">
        <f t="shared" si="24"/>
        <v>4341.45</v>
      </c>
      <c r="V38" s="275" t="str">
        <f t="shared" si="25"/>
        <v>N. D.</v>
      </c>
      <c r="W38" s="273"/>
      <c r="X38" s="274">
        <f>+'2025R'!$T38</f>
        <v>25246.9</v>
      </c>
      <c r="Y38" s="275">
        <f t="shared" si="33"/>
        <v>5.0462512233165197E-3</v>
      </c>
      <c r="Z38" s="276">
        <f t="shared" si="26"/>
        <v>-20905.45</v>
      </c>
      <c r="AA38" s="275">
        <f t="shared" si="27"/>
        <v>-0.82804027425149229</v>
      </c>
    </row>
    <row r="39" spans="1:27" hidden="1">
      <c r="A39" s="272" t="s">
        <v>25</v>
      </c>
      <c r="B39" s="273"/>
      <c r="C39" s="274">
        <f>+'2026R'!$D39</f>
        <v>0</v>
      </c>
      <c r="D39" s="275" t="str">
        <f t="shared" si="28"/>
        <v>N. D.</v>
      </c>
      <c r="E39" s="273"/>
      <c r="F39" s="274">
        <f>+'2026P'!$D39</f>
        <v>0</v>
      </c>
      <c r="G39" s="275" t="str">
        <f t="shared" si="29"/>
        <v>N. D.</v>
      </c>
      <c r="H39" s="276">
        <f t="shared" si="20"/>
        <v>0</v>
      </c>
      <c r="I39" s="275" t="str">
        <f t="shared" si="21"/>
        <v>N. D.</v>
      </c>
      <c r="J39" s="273"/>
      <c r="K39" s="274">
        <f>+'2025R'!$D39</f>
        <v>0</v>
      </c>
      <c r="L39" s="275" t="str">
        <f t="shared" si="30"/>
        <v>N. D.</v>
      </c>
      <c r="M39" s="276">
        <f t="shared" si="22"/>
        <v>0</v>
      </c>
      <c r="N39" s="275" t="str">
        <f t="shared" si="23"/>
        <v>N. D.</v>
      </c>
      <c r="O39" s="311"/>
      <c r="P39" s="274">
        <f>+'2026R'!$T39</f>
        <v>0</v>
      </c>
      <c r="Q39" s="275" t="str">
        <f t="shared" si="31"/>
        <v>N. D.</v>
      </c>
      <c r="R39" s="273"/>
      <c r="S39" s="274">
        <f>+'2026P'!$T39</f>
        <v>0</v>
      </c>
      <c r="T39" s="275" t="str">
        <f t="shared" si="32"/>
        <v>N. D.</v>
      </c>
      <c r="U39" s="276">
        <f t="shared" si="24"/>
        <v>0</v>
      </c>
      <c r="V39" s="275" t="str">
        <f t="shared" si="25"/>
        <v>N. D.</v>
      </c>
      <c r="W39" s="273"/>
      <c r="X39" s="274">
        <f>+'2025R'!$T39</f>
        <v>0</v>
      </c>
      <c r="Y39" s="275" t="str">
        <f t="shared" si="33"/>
        <v>N. D.</v>
      </c>
      <c r="Z39" s="276">
        <f t="shared" si="26"/>
        <v>0</v>
      </c>
      <c r="AA39" s="275" t="str">
        <f t="shared" si="27"/>
        <v>N. D.</v>
      </c>
    </row>
    <row r="40" spans="1:27" hidden="1">
      <c r="A40" s="272" t="s">
        <v>26</v>
      </c>
      <c r="B40" s="273"/>
      <c r="C40" s="274">
        <f>+'2026R'!$D40</f>
        <v>0</v>
      </c>
      <c r="D40" s="275">
        <f t="shared" si="28"/>
        <v>0</v>
      </c>
      <c r="E40" s="273"/>
      <c r="F40" s="274">
        <f>+'2026P'!$D40</f>
        <v>0</v>
      </c>
      <c r="G40" s="275">
        <f t="shared" si="29"/>
        <v>0</v>
      </c>
      <c r="H40" s="276">
        <f t="shared" si="20"/>
        <v>0</v>
      </c>
      <c r="I40" s="275" t="str">
        <f t="shared" si="21"/>
        <v>N. D.</v>
      </c>
      <c r="J40" s="273"/>
      <c r="K40" s="274">
        <f>+'2025R'!$D40</f>
        <v>0</v>
      </c>
      <c r="L40" s="275">
        <f t="shared" si="30"/>
        <v>0</v>
      </c>
      <c r="M40" s="276">
        <f t="shared" si="22"/>
        <v>0</v>
      </c>
      <c r="N40" s="275" t="str">
        <f t="shared" si="23"/>
        <v>N. D.</v>
      </c>
      <c r="O40" s="311"/>
      <c r="P40" s="274">
        <f>+'2026R'!$T40</f>
        <v>0</v>
      </c>
      <c r="Q40" s="275">
        <f t="shared" si="31"/>
        <v>0</v>
      </c>
      <c r="R40" s="273"/>
      <c r="S40" s="274">
        <f>+'2026P'!$T40</f>
        <v>0</v>
      </c>
      <c r="T40" s="275">
        <f t="shared" si="32"/>
        <v>0</v>
      </c>
      <c r="U40" s="276">
        <f t="shared" si="24"/>
        <v>0</v>
      </c>
      <c r="V40" s="275" t="str">
        <f t="shared" si="25"/>
        <v>N. D.</v>
      </c>
      <c r="W40" s="273"/>
      <c r="X40" s="274">
        <f>+'2025R'!$T40</f>
        <v>0</v>
      </c>
      <c r="Y40" s="275">
        <f t="shared" si="33"/>
        <v>0</v>
      </c>
      <c r="Z40" s="276">
        <f t="shared" si="26"/>
        <v>0</v>
      </c>
      <c r="AA40" s="275" t="str">
        <f t="shared" si="27"/>
        <v>N. D.</v>
      </c>
    </row>
    <row r="41" spans="1:27" hidden="1">
      <c r="A41" s="272" t="s">
        <v>27</v>
      </c>
      <c r="B41" s="273"/>
      <c r="C41" s="274">
        <f>+'2026R'!$D41</f>
        <v>0</v>
      </c>
      <c r="D41" s="275" t="str">
        <f t="shared" si="28"/>
        <v>N. D.</v>
      </c>
      <c r="E41" s="273"/>
      <c r="F41" s="274">
        <f>+'2026P'!$D41</f>
        <v>0</v>
      </c>
      <c r="G41" s="275" t="str">
        <f t="shared" si="29"/>
        <v>N. D.</v>
      </c>
      <c r="H41" s="276">
        <f t="shared" si="20"/>
        <v>0</v>
      </c>
      <c r="I41" s="275" t="str">
        <f t="shared" si="21"/>
        <v>N. D.</v>
      </c>
      <c r="J41" s="273"/>
      <c r="K41" s="274">
        <f>+'2025R'!$D41</f>
        <v>0</v>
      </c>
      <c r="L41" s="275" t="str">
        <f t="shared" si="30"/>
        <v>N. D.</v>
      </c>
      <c r="M41" s="276">
        <f t="shared" si="22"/>
        <v>0</v>
      </c>
      <c r="N41" s="275" t="str">
        <f t="shared" si="23"/>
        <v>N. D.</v>
      </c>
      <c r="O41" s="311"/>
      <c r="P41" s="274">
        <f>+'2026R'!$T41</f>
        <v>0</v>
      </c>
      <c r="Q41" s="275" t="str">
        <f t="shared" si="31"/>
        <v>N. D.</v>
      </c>
      <c r="R41" s="273"/>
      <c r="S41" s="274">
        <f>+'2026P'!$T41</f>
        <v>0</v>
      </c>
      <c r="T41" s="275" t="str">
        <f t="shared" si="32"/>
        <v>N. D.</v>
      </c>
      <c r="U41" s="276">
        <f t="shared" si="24"/>
        <v>0</v>
      </c>
      <c r="V41" s="275" t="str">
        <f t="shared" si="25"/>
        <v>N. D.</v>
      </c>
      <c r="W41" s="273"/>
      <c r="X41" s="274">
        <f>+'2025R'!$T41</f>
        <v>0</v>
      </c>
      <c r="Y41" s="275" t="str">
        <f t="shared" si="33"/>
        <v>N. D.</v>
      </c>
      <c r="Z41" s="276">
        <f t="shared" si="26"/>
        <v>0</v>
      </c>
      <c r="AA41" s="275" t="str">
        <f t="shared" si="27"/>
        <v>N. D.</v>
      </c>
    </row>
    <row r="42" spans="1:27" hidden="1">
      <c r="A42" s="272" t="s">
        <v>28</v>
      </c>
      <c r="B42" s="273"/>
      <c r="C42" s="274">
        <f>+'2026R'!$D42</f>
        <v>0</v>
      </c>
      <c r="D42" s="275">
        <f t="shared" si="28"/>
        <v>0</v>
      </c>
      <c r="E42" s="273"/>
      <c r="F42" s="274">
        <f>+'2026P'!$D42</f>
        <v>0</v>
      </c>
      <c r="G42" s="275">
        <f t="shared" si="29"/>
        <v>0</v>
      </c>
      <c r="H42" s="276">
        <f t="shared" si="20"/>
        <v>0</v>
      </c>
      <c r="I42" s="275" t="str">
        <f t="shared" si="21"/>
        <v>N. D.</v>
      </c>
      <c r="J42" s="273"/>
      <c r="K42" s="274">
        <f>+'2025R'!$D42</f>
        <v>0</v>
      </c>
      <c r="L42" s="275">
        <f t="shared" si="30"/>
        <v>0</v>
      </c>
      <c r="M42" s="276">
        <f t="shared" si="22"/>
        <v>0</v>
      </c>
      <c r="N42" s="275" t="str">
        <f t="shared" si="23"/>
        <v>N. D.</v>
      </c>
      <c r="O42" s="311"/>
      <c r="P42" s="274">
        <f>+'2026R'!$T42</f>
        <v>0</v>
      </c>
      <c r="Q42" s="275">
        <f t="shared" si="31"/>
        <v>0</v>
      </c>
      <c r="R42" s="273"/>
      <c r="S42" s="274">
        <f>+'2026P'!$T42</f>
        <v>0</v>
      </c>
      <c r="T42" s="275">
        <f t="shared" si="32"/>
        <v>0</v>
      </c>
      <c r="U42" s="276">
        <f t="shared" si="24"/>
        <v>0</v>
      </c>
      <c r="V42" s="275" t="str">
        <f t="shared" si="25"/>
        <v>N. D.</v>
      </c>
      <c r="W42" s="273"/>
      <c r="X42" s="274">
        <f>+'2025R'!$T42</f>
        <v>0</v>
      </c>
      <c r="Y42" s="275">
        <f t="shared" si="33"/>
        <v>0</v>
      </c>
      <c r="Z42" s="276">
        <f t="shared" si="26"/>
        <v>0</v>
      </c>
      <c r="AA42" s="275" t="str">
        <f t="shared" si="27"/>
        <v>N. D.</v>
      </c>
    </row>
    <row r="43" spans="1:27" hidden="1">
      <c r="A43" s="272" t="s">
        <v>29</v>
      </c>
      <c r="B43" s="273"/>
      <c r="C43" s="274">
        <f>+'2026R'!$D43</f>
        <v>0</v>
      </c>
      <c r="D43" s="275" t="str">
        <f t="shared" si="28"/>
        <v>N. D.</v>
      </c>
      <c r="E43" s="273"/>
      <c r="F43" s="274">
        <f>+'2026P'!$D43</f>
        <v>0</v>
      </c>
      <c r="G43" s="275" t="str">
        <f t="shared" si="29"/>
        <v>N. D.</v>
      </c>
      <c r="H43" s="276">
        <f t="shared" si="20"/>
        <v>0</v>
      </c>
      <c r="I43" s="275" t="str">
        <f t="shared" si="21"/>
        <v>N. D.</v>
      </c>
      <c r="J43" s="273"/>
      <c r="K43" s="274">
        <f>+'2025R'!$D43</f>
        <v>0</v>
      </c>
      <c r="L43" s="275" t="str">
        <f t="shared" si="30"/>
        <v>N. D.</v>
      </c>
      <c r="M43" s="276">
        <f t="shared" si="22"/>
        <v>0</v>
      </c>
      <c r="N43" s="275" t="str">
        <f t="shared" si="23"/>
        <v>N. D.</v>
      </c>
      <c r="O43" s="311"/>
      <c r="P43" s="274">
        <f>+'2026R'!$T43</f>
        <v>0</v>
      </c>
      <c r="Q43" s="275" t="str">
        <f t="shared" si="31"/>
        <v>N. D.</v>
      </c>
      <c r="R43" s="273"/>
      <c r="S43" s="274">
        <f>+'2026P'!$T43</f>
        <v>0</v>
      </c>
      <c r="T43" s="275" t="str">
        <f t="shared" si="32"/>
        <v>N. D.</v>
      </c>
      <c r="U43" s="276">
        <f t="shared" si="24"/>
        <v>0</v>
      </c>
      <c r="V43" s="275" t="str">
        <f t="shared" si="25"/>
        <v>N. D.</v>
      </c>
      <c r="W43" s="273"/>
      <c r="X43" s="274">
        <f>+'2025R'!$T43</f>
        <v>0</v>
      </c>
      <c r="Y43" s="275" t="str">
        <f t="shared" si="33"/>
        <v>N. D.</v>
      </c>
      <c r="Z43" s="276">
        <f t="shared" si="26"/>
        <v>0</v>
      </c>
      <c r="AA43" s="275" t="str">
        <f t="shared" si="27"/>
        <v>N. D.</v>
      </c>
    </row>
    <row r="44" spans="1:27" hidden="1">
      <c r="A44" s="277" t="s">
        <v>30</v>
      </c>
      <c r="B44" s="273"/>
      <c r="C44" s="274">
        <f>+'2026R'!$D44</f>
        <v>0</v>
      </c>
      <c r="D44" s="275" t="str">
        <f t="shared" si="28"/>
        <v>N. D.</v>
      </c>
      <c r="E44" s="273"/>
      <c r="F44" s="274">
        <f>+'2026P'!$D44</f>
        <v>0</v>
      </c>
      <c r="G44" s="275" t="str">
        <f t="shared" si="29"/>
        <v>N. D.</v>
      </c>
      <c r="H44" s="276">
        <f t="shared" si="20"/>
        <v>0</v>
      </c>
      <c r="I44" s="275" t="str">
        <f t="shared" si="21"/>
        <v>N. D.</v>
      </c>
      <c r="J44" s="273"/>
      <c r="K44" s="274">
        <f>+'2025R'!$D44</f>
        <v>0</v>
      </c>
      <c r="L44" s="275" t="str">
        <f t="shared" si="30"/>
        <v>N. D.</v>
      </c>
      <c r="M44" s="276">
        <f t="shared" si="22"/>
        <v>0</v>
      </c>
      <c r="N44" s="275" t="str">
        <f t="shared" si="23"/>
        <v>N. D.</v>
      </c>
      <c r="O44" s="311"/>
      <c r="P44" s="274">
        <f>+'2026R'!$T44</f>
        <v>0</v>
      </c>
      <c r="Q44" s="275" t="str">
        <f t="shared" si="31"/>
        <v>N. D.</v>
      </c>
      <c r="R44" s="273"/>
      <c r="S44" s="274">
        <f>+'2026P'!$T44</f>
        <v>0</v>
      </c>
      <c r="T44" s="275" t="str">
        <f t="shared" si="32"/>
        <v>N. D.</v>
      </c>
      <c r="U44" s="276">
        <f t="shared" si="24"/>
        <v>0</v>
      </c>
      <c r="V44" s="275" t="str">
        <f t="shared" si="25"/>
        <v>N. D.</v>
      </c>
      <c r="W44" s="273"/>
      <c r="X44" s="274">
        <f>+'2025R'!$T44</f>
        <v>0</v>
      </c>
      <c r="Y44" s="275" t="str">
        <f t="shared" si="33"/>
        <v>N. D.</v>
      </c>
      <c r="Z44" s="276">
        <f t="shared" si="26"/>
        <v>0</v>
      </c>
      <c r="AA44" s="275" t="str">
        <f t="shared" si="27"/>
        <v>N. D.</v>
      </c>
    </row>
    <row r="45" spans="1:27" hidden="1">
      <c r="A45" s="278" t="s">
        <v>31</v>
      </c>
      <c r="B45" s="265"/>
      <c r="C45" s="279">
        <f>+SUM(C46:C54)</f>
        <v>0</v>
      </c>
      <c r="D45" s="270">
        <f>+IF(ISERROR(C45/C56),"N. D.",C45/C56)</f>
        <v>0</v>
      </c>
      <c r="E45" s="273"/>
      <c r="F45" s="279">
        <f>+SUM(F46:F54)</f>
        <v>0</v>
      </c>
      <c r="G45" s="270" t="str">
        <f>+IF(ISERROR(F45/F56),"N. D.",F45/F56)</f>
        <v>N. D.</v>
      </c>
      <c r="H45" s="271">
        <f t="shared" si="20"/>
        <v>0</v>
      </c>
      <c r="I45" s="270" t="str">
        <f t="shared" si="21"/>
        <v>N. D.</v>
      </c>
      <c r="J45" s="265"/>
      <c r="K45" s="279">
        <f>+SUM(K46:K54)</f>
        <v>0</v>
      </c>
      <c r="L45" s="270" t="str">
        <f>+IF(ISERROR(K45/K56),"N. D.",K45/K56)</f>
        <v>N. D.</v>
      </c>
      <c r="M45" s="271">
        <f t="shared" si="22"/>
        <v>0</v>
      </c>
      <c r="N45" s="270" t="str">
        <f t="shared" si="23"/>
        <v>N. D.</v>
      </c>
      <c r="O45" s="265"/>
      <c r="P45" s="279">
        <f>+SUM(P46:P54)</f>
        <v>0</v>
      </c>
      <c r="Q45" s="270">
        <f>+IF(ISERROR(P45/P56),"N. D.",P45/P56)</f>
        <v>0</v>
      </c>
      <c r="R45" s="273"/>
      <c r="S45" s="279">
        <f>+SUM(S46:S54)</f>
        <v>0</v>
      </c>
      <c r="T45" s="270" t="str">
        <f>+IF(ISERROR(S45/S56),"N. D.",S45/S56)</f>
        <v>N. D.</v>
      </c>
      <c r="U45" s="271">
        <f t="shared" si="24"/>
        <v>0</v>
      </c>
      <c r="V45" s="270" t="str">
        <f t="shared" si="25"/>
        <v>N. D.</v>
      </c>
      <c r="W45" s="265"/>
      <c r="X45" s="279">
        <f>+SUM(X46:X54)</f>
        <v>0</v>
      </c>
      <c r="Y45" s="270">
        <f>+IF(ISERROR(X45/X56),"N. D.",X45/X56)</f>
        <v>0</v>
      </c>
      <c r="Z45" s="271">
        <f t="shared" si="26"/>
        <v>0</v>
      </c>
      <c r="AA45" s="270" t="str">
        <f t="shared" si="27"/>
        <v>N. D.</v>
      </c>
    </row>
    <row r="46" spans="1:27" hidden="1">
      <c r="A46" s="280" t="s">
        <v>32</v>
      </c>
      <c r="B46" s="273"/>
      <c r="C46" s="274">
        <f>+'2026R'!$D46</f>
        <v>0</v>
      </c>
      <c r="D46" s="275" t="str">
        <f t="shared" ref="D46:D54" si="34">+IF(ISERROR(C46/C96),"N. D.",C46/C96)</f>
        <v>N. D.</v>
      </c>
      <c r="E46" s="273"/>
      <c r="F46" s="274">
        <f>+'2026P'!$D46</f>
        <v>0</v>
      </c>
      <c r="G46" s="275" t="str">
        <f t="shared" ref="G46:G54" si="35">+IF(ISERROR(F46/F96),"N. D.",F46/F96)</f>
        <v>N. D.</v>
      </c>
      <c r="H46" s="276">
        <f t="shared" si="20"/>
        <v>0</v>
      </c>
      <c r="I46" s="275" t="str">
        <f t="shared" si="21"/>
        <v>N. D.</v>
      </c>
      <c r="J46" s="273"/>
      <c r="K46" s="274">
        <f>+'2025R'!$D46</f>
        <v>0</v>
      </c>
      <c r="L46" s="275" t="str">
        <f t="shared" ref="L46:L54" si="36">+IF(ISERROR(K46/K96),"N. D.",K46/K96)</f>
        <v>N. D.</v>
      </c>
      <c r="M46" s="276">
        <f t="shared" si="22"/>
        <v>0</v>
      </c>
      <c r="N46" s="275" t="str">
        <f t="shared" si="23"/>
        <v>N. D.</v>
      </c>
      <c r="O46" s="311"/>
      <c r="P46" s="274">
        <f>+'2026R'!$T46</f>
        <v>0</v>
      </c>
      <c r="Q46" s="275" t="str">
        <f t="shared" ref="Q46:Q54" si="37">+IF(ISERROR(P46/P96),"N. D.",P46/P96)</f>
        <v>N. D.</v>
      </c>
      <c r="R46" s="273"/>
      <c r="S46" s="274">
        <f>+'2026P'!$T46</f>
        <v>0</v>
      </c>
      <c r="T46" s="275" t="str">
        <f t="shared" ref="T46:T54" si="38">+IF(ISERROR(S46/S96),"N. D.",S46/S96)</f>
        <v>N. D.</v>
      </c>
      <c r="U46" s="276">
        <f t="shared" si="24"/>
        <v>0</v>
      </c>
      <c r="V46" s="275" t="str">
        <f t="shared" si="25"/>
        <v>N. D.</v>
      </c>
      <c r="W46" s="273"/>
      <c r="X46" s="274">
        <f>+'2025R'!$T46</f>
        <v>0</v>
      </c>
      <c r="Y46" s="275" t="str">
        <f t="shared" ref="Y46:Y54" si="39">+IF(ISERROR(X46/X96),"N. D.",X46/X96)</f>
        <v>N. D.</v>
      </c>
      <c r="Z46" s="276">
        <f t="shared" si="26"/>
        <v>0</v>
      </c>
      <c r="AA46" s="275" t="str">
        <f t="shared" si="27"/>
        <v>N. D.</v>
      </c>
    </row>
    <row r="47" spans="1:27" hidden="1">
      <c r="A47" s="280" t="s">
        <v>33</v>
      </c>
      <c r="B47" s="273"/>
      <c r="C47" s="274">
        <f>+'2026R'!$D47</f>
        <v>0</v>
      </c>
      <c r="D47" s="275" t="str">
        <f t="shared" si="34"/>
        <v>N. D.</v>
      </c>
      <c r="E47" s="273"/>
      <c r="F47" s="274">
        <f>+'2026P'!$D47</f>
        <v>0</v>
      </c>
      <c r="G47" s="275" t="str">
        <f t="shared" si="35"/>
        <v>N. D.</v>
      </c>
      <c r="H47" s="276">
        <f t="shared" si="20"/>
        <v>0</v>
      </c>
      <c r="I47" s="275" t="str">
        <f t="shared" si="21"/>
        <v>N. D.</v>
      </c>
      <c r="J47" s="273"/>
      <c r="K47" s="274">
        <f>+'2025R'!$D47</f>
        <v>0</v>
      </c>
      <c r="L47" s="275" t="str">
        <f t="shared" si="36"/>
        <v>N. D.</v>
      </c>
      <c r="M47" s="276">
        <f t="shared" si="22"/>
        <v>0</v>
      </c>
      <c r="N47" s="275" t="str">
        <f t="shared" si="23"/>
        <v>N. D.</v>
      </c>
      <c r="O47" s="311"/>
      <c r="P47" s="274">
        <f>+'2026R'!$T47</f>
        <v>0</v>
      </c>
      <c r="Q47" s="275" t="str">
        <f t="shared" si="37"/>
        <v>N. D.</v>
      </c>
      <c r="R47" s="273"/>
      <c r="S47" s="274">
        <f>+'2026P'!$T47</f>
        <v>0</v>
      </c>
      <c r="T47" s="275" t="str">
        <f t="shared" si="38"/>
        <v>N. D.</v>
      </c>
      <c r="U47" s="276">
        <f t="shared" si="24"/>
        <v>0</v>
      </c>
      <c r="V47" s="275" t="str">
        <f t="shared" si="25"/>
        <v>N. D.</v>
      </c>
      <c r="W47" s="273"/>
      <c r="X47" s="274">
        <f>+'2025R'!$T47</f>
        <v>0</v>
      </c>
      <c r="Y47" s="275" t="str">
        <f t="shared" si="39"/>
        <v>N. D.</v>
      </c>
      <c r="Z47" s="276">
        <f t="shared" si="26"/>
        <v>0</v>
      </c>
      <c r="AA47" s="275" t="str">
        <f t="shared" si="27"/>
        <v>N. D.</v>
      </c>
    </row>
    <row r="48" spans="1:27" hidden="1">
      <c r="A48" s="280" t="s">
        <v>34</v>
      </c>
      <c r="B48" s="273"/>
      <c r="C48" s="274">
        <f>+'2026R'!$D48</f>
        <v>0</v>
      </c>
      <c r="D48" s="275" t="str">
        <f t="shared" si="34"/>
        <v>N. D.</v>
      </c>
      <c r="E48" s="273"/>
      <c r="F48" s="274">
        <f>+'2026P'!$D48</f>
        <v>0</v>
      </c>
      <c r="G48" s="275" t="str">
        <f t="shared" si="35"/>
        <v>N. D.</v>
      </c>
      <c r="H48" s="276">
        <f t="shared" si="20"/>
        <v>0</v>
      </c>
      <c r="I48" s="275" t="str">
        <f t="shared" si="21"/>
        <v>N. D.</v>
      </c>
      <c r="J48" s="273"/>
      <c r="K48" s="274">
        <f>+'2025R'!$D48</f>
        <v>0</v>
      </c>
      <c r="L48" s="275" t="str">
        <f t="shared" si="36"/>
        <v>N. D.</v>
      </c>
      <c r="M48" s="276">
        <f t="shared" si="22"/>
        <v>0</v>
      </c>
      <c r="N48" s="275" t="str">
        <f t="shared" si="23"/>
        <v>N. D.</v>
      </c>
      <c r="O48" s="311"/>
      <c r="P48" s="274">
        <f>+'2026R'!$T48</f>
        <v>0</v>
      </c>
      <c r="Q48" s="275" t="str">
        <f t="shared" si="37"/>
        <v>N. D.</v>
      </c>
      <c r="R48" s="273"/>
      <c r="S48" s="274">
        <f>+'2026P'!$T48</f>
        <v>0</v>
      </c>
      <c r="T48" s="275" t="str">
        <f t="shared" si="38"/>
        <v>N. D.</v>
      </c>
      <c r="U48" s="276">
        <f t="shared" si="24"/>
        <v>0</v>
      </c>
      <c r="V48" s="275" t="str">
        <f t="shared" si="25"/>
        <v>N. D.</v>
      </c>
      <c r="W48" s="273"/>
      <c r="X48" s="274">
        <f>+'2025R'!$T48</f>
        <v>0</v>
      </c>
      <c r="Y48" s="275" t="str">
        <f t="shared" si="39"/>
        <v>N. D.</v>
      </c>
      <c r="Z48" s="276">
        <f t="shared" si="26"/>
        <v>0</v>
      </c>
      <c r="AA48" s="275" t="str">
        <f t="shared" si="27"/>
        <v>N. D.</v>
      </c>
    </row>
    <row r="49" spans="1:27" hidden="1">
      <c r="A49" s="280" t="s">
        <v>35</v>
      </c>
      <c r="B49" s="273"/>
      <c r="C49" s="274">
        <f>+'2026R'!$D49</f>
        <v>0</v>
      </c>
      <c r="D49" s="275" t="str">
        <f t="shared" si="34"/>
        <v>N. D.</v>
      </c>
      <c r="E49" s="273"/>
      <c r="F49" s="274">
        <f>+'2026P'!$D49</f>
        <v>0</v>
      </c>
      <c r="G49" s="275" t="str">
        <f t="shared" si="35"/>
        <v>N. D.</v>
      </c>
      <c r="H49" s="276">
        <f t="shared" si="20"/>
        <v>0</v>
      </c>
      <c r="I49" s="275" t="str">
        <f t="shared" si="21"/>
        <v>N. D.</v>
      </c>
      <c r="J49" s="273"/>
      <c r="K49" s="274">
        <f>+'2025R'!$D49</f>
        <v>0</v>
      </c>
      <c r="L49" s="275" t="str">
        <f t="shared" si="36"/>
        <v>N. D.</v>
      </c>
      <c r="M49" s="276">
        <f t="shared" si="22"/>
        <v>0</v>
      </c>
      <c r="N49" s="275" t="str">
        <f t="shared" si="23"/>
        <v>N. D.</v>
      </c>
      <c r="O49" s="311"/>
      <c r="P49" s="274">
        <f>+'2026R'!$T49</f>
        <v>0</v>
      </c>
      <c r="Q49" s="275" t="str">
        <f t="shared" si="37"/>
        <v>N. D.</v>
      </c>
      <c r="R49" s="273"/>
      <c r="S49" s="274">
        <f>+'2026P'!$T49</f>
        <v>0</v>
      </c>
      <c r="T49" s="275" t="str">
        <f t="shared" si="38"/>
        <v>N. D.</v>
      </c>
      <c r="U49" s="276">
        <f t="shared" si="24"/>
        <v>0</v>
      </c>
      <c r="V49" s="275" t="str">
        <f t="shared" si="25"/>
        <v>N. D.</v>
      </c>
      <c r="W49" s="273"/>
      <c r="X49" s="274">
        <f>+'2025R'!$T49</f>
        <v>0</v>
      </c>
      <c r="Y49" s="275" t="str">
        <f t="shared" si="39"/>
        <v>N. D.</v>
      </c>
      <c r="Z49" s="276">
        <f t="shared" si="26"/>
        <v>0</v>
      </c>
      <c r="AA49" s="275" t="str">
        <f t="shared" si="27"/>
        <v>N. D.</v>
      </c>
    </row>
    <row r="50" spans="1:27" hidden="1">
      <c r="A50" s="280" t="s">
        <v>36</v>
      </c>
      <c r="B50" s="273"/>
      <c r="C50" s="274">
        <f>+'2026R'!$D50</f>
        <v>0</v>
      </c>
      <c r="D50" s="275" t="str">
        <f t="shared" si="34"/>
        <v>N. D.</v>
      </c>
      <c r="E50" s="273"/>
      <c r="F50" s="274">
        <f>+'2026P'!$D50</f>
        <v>0</v>
      </c>
      <c r="G50" s="275" t="str">
        <f t="shared" si="35"/>
        <v>N. D.</v>
      </c>
      <c r="H50" s="276">
        <f t="shared" si="20"/>
        <v>0</v>
      </c>
      <c r="I50" s="275" t="str">
        <f t="shared" si="21"/>
        <v>N. D.</v>
      </c>
      <c r="J50" s="273"/>
      <c r="K50" s="274">
        <f>+'2025R'!$D50</f>
        <v>0</v>
      </c>
      <c r="L50" s="275" t="str">
        <f t="shared" si="36"/>
        <v>N. D.</v>
      </c>
      <c r="M50" s="276">
        <f t="shared" si="22"/>
        <v>0</v>
      </c>
      <c r="N50" s="275" t="str">
        <f t="shared" si="23"/>
        <v>N. D.</v>
      </c>
      <c r="O50" s="311"/>
      <c r="P50" s="274">
        <f>+'2026R'!$T50</f>
        <v>0</v>
      </c>
      <c r="Q50" s="275" t="str">
        <f t="shared" si="37"/>
        <v>N. D.</v>
      </c>
      <c r="R50" s="273"/>
      <c r="S50" s="274">
        <f>+'2026P'!$T50</f>
        <v>0</v>
      </c>
      <c r="T50" s="275" t="str">
        <f t="shared" si="38"/>
        <v>N. D.</v>
      </c>
      <c r="U50" s="276">
        <f t="shared" si="24"/>
        <v>0</v>
      </c>
      <c r="V50" s="275" t="str">
        <f t="shared" si="25"/>
        <v>N. D.</v>
      </c>
      <c r="W50" s="273"/>
      <c r="X50" s="274">
        <f>+'2025R'!$T50</f>
        <v>0</v>
      </c>
      <c r="Y50" s="275" t="str">
        <f t="shared" si="39"/>
        <v>N. D.</v>
      </c>
      <c r="Z50" s="276">
        <f t="shared" si="26"/>
        <v>0</v>
      </c>
      <c r="AA50" s="275" t="str">
        <f t="shared" si="27"/>
        <v>N. D.</v>
      </c>
    </row>
    <row r="51" spans="1:27" hidden="1">
      <c r="A51" s="280" t="s">
        <v>37</v>
      </c>
      <c r="B51" s="273"/>
      <c r="C51" s="274">
        <f>+'2026R'!$D51</f>
        <v>0</v>
      </c>
      <c r="D51" s="275" t="str">
        <f t="shared" si="34"/>
        <v>N. D.</v>
      </c>
      <c r="E51" s="273"/>
      <c r="F51" s="274">
        <f>+'2026P'!$D51</f>
        <v>0</v>
      </c>
      <c r="G51" s="275" t="str">
        <f t="shared" si="35"/>
        <v>N. D.</v>
      </c>
      <c r="H51" s="276">
        <f t="shared" si="20"/>
        <v>0</v>
      </c>
      <c r="I51" s="275" t="str">
        <f t="shared" si="21"/>
        <v>N. D.</v>
      </c>
      <c r="J51" s="273"/>
      <c r="K51" s="274">
        <f>+'2025R'!$D51</f>
        <v>0</v>
      </c>
      <c r="L51" s="275" t="str">
        <f t="shared" si="36"/>
        <v>N. D.</v>
      </c>
      <c r="M51" s="276">
        <f t="shared" si="22"/>
        <v>0</v>
      </c>
      <c r="N51" s="275" t="str">
        <f t="shared" si="23"/>
        <v>N. D.</v>
      </c>
      <c r="O51" s="311"/>
      <c r="P51" s="274">
        <f>+'2026R'!$T51</f>
        <v>0</v>
      </c>
      <c r="Q51" s="275" t="str">
        <f t="shared" si="37"/>
        <v>N. D.</v>
      </c>
      <c r="R51" s="273"/>
      <c r="S51" s="274">
        <f>+'2026P'!$T51</f>
        <v>0</v>
      </c>
      <c r="T51" s="275" t="str">
        <f t="shared" si="38"/>
        <v>N. D.</v>
      </c>
      <c r="U51" s="276">
        <f t="shared" si="24"/>
        <v>0</v>
      </c>
      <c r="V51" s="275" t="str">
        <f t="shared" si="25"/>
        <v>N. D.</v>
      </c>
      <c r="W51" s="273"/>
      <c r="X51" s="274">
        <f>+'2025R'!$T51</f>
        <v>0</v>
      </c>
      <c r="Y51" s="275" t="str">
        <f t="shared" si="39"/>
        <v>N. D.</v>
      </c>
      <c r="Z51" s="276">
        <f t="shared" si="26"/>
        <v>0</v>
      </c>
      <c r="AA51" s="275" t="str">
        <f t="shared" si="27"/>
        <v>N. D.</v>
      </c>
    </row>
    <row r="52" spans="1:27" hidden="1">
      <c r="A52" s="280" t="s">
        <v>38</v>
      </c>
      <c r="B52" s="273"/>
      <c r="C52" s="274">
        <f>+'2026R'!$D52</f>
        <v>0</v>
      </c>
      <c r="D52" s="275" t="str">
        <f t="shared" si="34"/>
        <v>N. D.</v>
      </c>
      <c r="E52" s="273"/>
      <c r="F52" s="274">
        <f>+'2026P'!$D52</f>
        <v>0</v>
      </c>
      <c r="G52" s="275" t="str">
        <f t="shared" si="35"/>
        <v>N. D.</v>
      </c>
      <c r="H52" s="276">
        <f t="shared" si="20"/>
        <v>0</v>
      </c>
      <c r="I52" s="275" t="str">
        <f t="shared" si="21"/>
        <v>N. D.</v>
      </c>
      <c r="J52" s="273"/>
      <c r="K52" s="274">
        <f>+'2025R'!$D52</f>
        <v>0</v>
      </c>
      <c r="L52" s="275" t="str">
        <f t="shared" si="36"/>
        <v>N. D.</v>
      </c>
      <c r="M52" s="276">
        <f t="shared" si="22"/>
        <v>0</v>
      </c>
      <c r="N52" s="275" t="str">
        <f t="shared" si="23"/>
        <v>N. D.</v>
      </c>
      <c r="O52" s="311"/>
      <c r="P52" s="274">
        <f>+'2026R'!$T52</f>
        <v>0</v>
      </c>
      <c r="Q52" s="275" t="str">
        <f t="shared" si="37"/>
        <v>N. D.</v>
      </c>
      <c r="R52" s="273"/>
      <c r="S52" s="274">
        <f>+'2026P'!$T52</f>
        <v>0</v>
      </c>
      <c r="T52" s="275" t="str">
        <f t="shared" si="38"/>
        <v>N. D.</v>
      </c>
      <c r="U52" s="276">
        <f t="shared" si="24"/>
        <v>0</v>
      </c>
      <c r="V52" s="275" t="str">
        <f t="shared" si="25"/>
        <v>N. D.</v>
      </c>
      <c r="W52" s="273"/>
      <c r="X52" s="274">
        <f>+'2025R'!$T52</f>
        <v>0</v>
      </c>
      <c r="Y52" s="275" t="str">
        <f t="shared" si="39"/>
        <v>N. D.</v>
      </c>
      <c r="Z52" s="276">
        <f t="shared" si="26"/>
        <v>0</v>
      </c>
      <c r="AA52" s="275" t="str">
        <f t="shared" si="27"/>
        <v>N. D.</v>
      </c>
    </row>
    <row r="53" spans="1:27" hidden="1">
      <c r="A53" s="280" t="s">
        <v>39</v>
      </c>
      <c r="B53" s="273"/>
      <c r="C53" s="274">
        <f>+'2026R'!$D53</f>
        <v>0</v>
      </c>
      <c r="D53" s="275" t="str">
        <f t="shared" si="34"/>
        <v>N. D.</v>
      </c>
      <c r="E53" s="273"/>
      <c r="F53" s="274">
        <f>+'2026P'!$D53</f>
        <v>0</v>
      </c>
      <c r="G53" s="275" t="str">
        <f t="shared" si="35"/>
        <v>N. D.</v>
      </c>
      <c r="H53" s="276">
        <f t="shared" si="20"/>
        <v>0</v>
      </c>
      <c r="I53" s="275" t="str">
        <f t="shared" si="21"/>
        <v>N. D.</v>
      </c>
      <c r="J53" s="273"/>
      <c r="K53" s="274">
        <f>+'2025R'!$D53</f>
        <v>0</v>
      </c>
      <c r="L53" s="275" t="str">
        <f t="shared" si="36"/>
        <v>N. D.</v>
      </c>
      <c r="M53" s="276">
        <f t="shared" si="22"/>
        <v>0</v>
      </c>
      <c r="N53" s="275" t="str">
        <f t="shared" si="23"/>
        <v>N. D.</v>
      </c>
      <c r="O53" s="311"/>
      <c r="P53" s="274">
        <f>+'2026R'!$T53</f>
        <v>0</v>
      </c>
      <c r="Q53" s="275" t="str">
        <f t="shared" si="37"/>
        <v>N. D.</v>
      </c>
      <c r="R53" s="273"/>
      <c r="S53" s="274">
        <f>+'2026P'!$T53</f>
        <v>0</v>
      </c>
      <c r="T53" s="275" t="str">
        <f t="shared" si="38"/>
        <v>N. D.</v>
      </c>
      <c r="U53" s="276">
        <f t="shared" si="24"/>
        <v>0</v>
      </c>
      <c r="V53" s="275" t="str">
        <f t="shared" si="25"/>
        <v>N. D.</v>
      </c>
      <c r="W53" s="273"/>
      <c r="X53" s="274">
        <f>+'2025R'!$T53</f>
        <v>0</v>
      </c>
      <c r="Y53" s="275" t="str">
        <f t="shared" si="39"/>
        <v>N. D.</v>
      </c>
      <c r="Z53" s="276">
        <f t="shared" si="26"/>
        <v>0</v>
      </c>
      <c r="AA53" s="275" t="str">
        <f t="shared" si="27"/>
        <v>N. D.</v>
      </c>
    </row>
    <row r="54" spans="1:27" hidden="1">
      <c r="A54" s="280" t="s">
        <v>40</v>
      </c>
      <c r="B54" s="273"/>
      <c r="C54" s="274">
        <f>+'2026R'!$D54</f>
        <v>0</v>
      </c>
      <c r="D54" s="275" t="str">
        <f t="shared" si="34"/>
        <v>N. D.</v>
      </c>
      <c r="E54" s="273"/>
      <c r="F54" s="274">
        <f>+'2026P'!$D54</f>
        <v>0</v>
      </c>
      <c r="G54" s="275" t="str">
        <f t="shared" si="35"/>
        <v>N. D.</v>
      </c>
      <c r="H54" s="276">
        <f t="shared" si="20"/>
        <v>0</v>
      </c>
      <c r="I54" s="275" t="str">
        <f t="shared" si="21"/>
        <v>N. D.</v>
      </c>
      <c r="J54" s="273"/>
      <c r="K54" s="274">
        <f>+'2025R'!$D54</f>
        <v>0</v>
      </c>
      <c r="L54" s="275" t="str">
        <f t="shared" si="36"/>
        <v>N. D.</v>
      </c>
      <c r="M54" s="276">
        <f t="shared" si="22"/>
        <v>0</v>
      </c>
      <c r="N54" s="275" t="str">
        <f t="shared" si="23"/>
        <v>N. D.</v>
      </c>
      <c r="O54" s="311"/>
      <c r="P54" s="274">
        <f>+'2026R'!$T54</f>
        <v>0</v>
      </c>
      <c r="Q54" s="275" t="str">
        <f t="shared" si="37"/>
        <v>N. D.</v>
      </c>
      <c r="R54" s="273"/>
      <c r="S54" s="274">
        <f>+'2026P'!$T54</f>
        <v>0</v>
      </c>
      <c r="T54" s="275" t="str">
        <f t="shared" si="38"/>
        <v>N. D.</v>
      </c>
      <c r="U54" s="276">
        <f t="shared" si="24"/>
        <v>0</v>
      </c>
      <c r="V54" s="275" t="str">
        <f t="shared" si="25"/>
        <v>N. D.</v>
      </c>
      <c r="W54" s="273"/>
      <c r="X54" s="274">
        <f>+'2025R'!$T54</f>
        <v>0</v>
      </c>
      <c r="Y54" s="275" t="str">
        <f t="shared" si="39"/>
        <v>N. D.</v>
      </c>
      <c r="Z54" s="276">
        <f t="shared" si="26"/>
        <v>0</v>
      </c>
      <c r="AA54" s="275" t="str">
        <f t="shared" si="27"/>
        <v>N. D.</v>
      </c>
    </row>
    <row r="55" spans="1:27" ht="6" hidden="1" customHeight="1">
      <c r="A55" s="267"/>
      <c r="B55" s="265"/>
      <c r="C55" s="267"/>
      <c r="D55" s="270"/>
      <c r="E55" s="265"/>
      <c r="F55" s="267"/>
      <c r="G55" s="270"/>
      <c r="H55" s="265"/>
      <c r="I55" s="270"/>
      <c r="J55" s="265"/>
      <c r="K55" s="267"/>
      <c r="L55" s="270"/>
      <c r="M55" s="265"/>
      <c r="N55" s="270"/>
      <c r="O55" s="265"/>
      <c r="P55" s="267"/>
      <c r="Q55" s="270"/>
      <c r="R55" s="265"/>
      <c r="S55" s="267"/>
      <c r="T55" s="270"/>
      <c r="U55" s="265"/>
      <c r="V55" s="270"/>
      <c r="W55" s="265"/>
      <c r="X55" s="267"/>
      <c r="Y55" s="270"/>
      <c r="Z55" s="265"/>
      <c r="AA55" s="270"/>
    </row>
    <row r="56" spans="1:27" hidden="1">
      <c r="A56" s="266" t="s">
        <v>43</v>
      </c>
      <c r="B56" s="265"/>
      <c r="C56" s="281">
        <f>+C35+C45</f>
        <v>8627.5</v>
      </c>
      <c r="D56" s="282">
        <f>+IF(ISERROR(C56/C106),"N. D.",C56/C106)</f>
        <v>9.1311636747896008E-4</v>
      </c>
      <c r="E56" s="265"/>
      <c r="F56" s="281">
        <f>+F35+F45</f>
        <v>0</v>
      </c>
      <c r="G56" s="282">
        <f>+IF(ISERROR(F56/F106),"N. D.",F56/F106)</f>
        <v>0</v>
      </c>
      <c r="H56" s="283">
        <f>+$C56-F56</f>
        <v>8627.5</v>
      </c>
      <c r="I56" s="282" t="str">
        <f>+IF(ISERROR(H56/F56),"N. D.",H56/F56)</f>
        <v>N. D.</v>
      </c>
      <c r="J56" s="265"/>
      <c r="K56" s="281">
        <f>+K35+K45</f>
        <v>0</v>
      </c>
      <c r="L56" s="282">
        <f>+IF(ISERROR(K56/K106),"N. D.",K56/K106)</f>
        <v>0</v>
      </c>
      <c r="M56" s="283">
        <f>+$C56-K56</f>
        <v>8627.5</v>
      </c>
      <c r="N56" s="282" t="str">
        <f>+IF(ISERROR(M56/K56),"N. D.",M56/K56)</f>
        <v>N. D.</v>
      </c>
      <c r="O56" s="265"/>
      <c r="P56" s="281">
        <f>+P35+P45</f>
        <v>70832.42</v>
      </c>
      <c r="Q56" s="282">
        <f>+IF(ISERROR(P56/P106),"N. D.",P56/P106)</f>
        <v>1.2665296904117971E-3</v>
      </c>
      <c r="R56" s="265"/>
      <c r="S56" s="281">
        <f>+S35+S45</f>
        <v>0</v>
      </c>
      <c r="T56" s="282">
        <f>+IF(ISERROR(S56/S106),"N. D.",S56/S106)</f>
        <v>0</v>
      </c>
      <c r="U56" s="283">
        <f>+$P56-S56</f>
        <v>70832.42</v>
      </c>
      <c r="V56" s="282" t="str">
        <f>+IF(ISERROR(U56/S56),"N. D.",U56/S56)</f>
        <v>N. D.</v>
      </c>
      <c r="W56" s="265"/>
      <c r="X56" s="281">
        <f>+X35+X45</f>
        <v>320148.71000000002</v>
      </c>
      <c r="Y56" s="282">
        <f>+IF(ISERROR(X56/X106),"N. D.",X56/X106)</f>
        <v>6.2240410258678673E-3</v>
      </c>
      <c r="Z56" s="283">
        <f>+$P56-X56</f>
        <v>-249316.29000000004</v>
      </c>
      <c r="AA56" s="282">
        <f>+IF(ISERROR(Z56/X56),"N. D.",Z56/X56)</f>
        <v>-0.77875150582365305</v>
      </c>
    </row>
    <row r="57" spans="1:27" ht="6" hidden="1" customHeight="1">
      <c r="A57" s="267"/>
      <c r="B57" s="265"/>
      <c r="C57" s="267"/>
      <c r="D57" s="270"/>
      <c r="E57" s="265"/>
      <c r="F57" s="267"/>
      <c r="G57" s="270"/>
      <c r="H57" s="265"/>
      <c r="I57" s="270"/>
      <c r="J57" s="265"/>
      <c r="K57" s="267"/>
      <c r="L57" s="270"/>
      <c r="M57" s="265"/>
      <c r="N57" s="270"/>
      <c r="O57" s="265"/>
      <c r="P57" s="267"/>
      <c r="Q57" s="270"/>
      <c r="R57" s="265"/>
      <c r="S57" s="267"/>
      <c r="T57" s="270"/>
      <c r="U57" s="265"/>
      <c r="V57" s="270"/>
      <c r="W57" s="265"/>
      <c r="X57" s="267"/>
      <c r="Y57" s="270"/>
      <c r="Z57" s="265"/>
      <c r="AA57" s="270"/>
    </row>
    <row r="58" spans="1:27" hidden="1">
      <c r="A58" s="266" t="s">
        <v>44</v>
      </c>
      <c r="B58" s="265"/>
      <c r="C58" s="267"/>
      <c r="D58" s="270"/>
      <c r="E58" s="265"/>
      <c r="F58" s="267"/>
      <c r="G58" s="270"/>
      <c r="H58" s="265"/>
      <c r="I58" s="270"/>
      <c r="J58" s="265"/>
      <c r="K58" s="267"/>
      <c r="L58" s="270"/>
      <c r="M58" s="265"/>
      <c r="N58" s="270"/>
      <c r="O58" s="265"/>
      <c r="P58" s="267"/>
      <c r="Q58" s="270"/>
      <c r="R58" s="265"/>
      <c r="S58" s="267"/>
      <c r="T58" s="270"/>
      <c r="U58" s="265"/>
      <c r="V58" s="270"/>
      <c r="W58" s="265"/>
      <c r="X58" s="267"/>
      <c r="Y58" s="270"/>
      <c r="Z58" s="265"/>
      <c r="AA58" s="270"/>
    </row>
    <row r="59" spans="1:27" ht="6" hidden="1" customHeight="1">
      <c r="A59" s="267"/>
      <c r="B59" s="265"/>
      <c r="C59" s="267"/>
      <c r="D59" s="270"/>
      <c r="E59" s="265"/>
      <c r="F59" s="267"/>
      <c r="G59" s="270"/>
      <c r="H59" s="265"/>
      <c r="I59" s="270"/>
      <c r="J59" s="265"/>
      <c r="K59" s="267"/>
      <c r="L59" s="270"/>
      <c r="M59" s="265"/>
      <c r="N59" s="270"/>
      <c r="O59" s="265"/>
      <c r="P59" s="267"/>
      <c r="Q59" s="270"/>
      <c r="R59" s="265"/>
      <c r="S59" s="267"/>
      <c r="T59" s="270"/>
      <c r="U59" s="265"/>
      <c r="V59" s="270"/>
      <c r="W59" s="265"/>
      <c r="X59" s="267"/>
      <c r="Y59" s="270"/>
      <c r="Z59" s="265"/>
      <c r="AA59" s="270"/>
    </row>
    <row r="60" spans="1:27" hidden="1">
      <c r="A60" s="268" t="s">
        <v>21</v>
      </c>
      <c r="B60" s="265"/>
      <c r="C60" s="269">
        <f>+SUM(C61:C69)</f>
        <v>0</v>
      </c>
      <c r="D60" s="270" t="str">
        <f>+IF(ISERROR(C60/C81),"N. D.",C60/C81)</f>
        <v>N. D.</v>
      </c>
      <c r="E60" s="265"/>
      <c r="F60" s="269">
        <f>+SUM(F61:F69)</f>
        <v>0</v>
      </c>
      <c r="G60" s="270" t="str">
        <f>+IF(ISERROR(F60/F81),"N. D.",F60/F81)</f>
        <v>N. D.</v>
      </c>
      <c r="H60" s="271">
        <f t="shared" ref="H60:H79" si="40">+$C60-F60</f>
        <v>0</v>
      </c>
      <c r="I60" s="270" t="str">
        <f t="shared" ref="I60:I79" si="41">+IF(ISERROR(H60/F60),"N. D.",H60/F60)</f>
        <v>N. D.</v>
      </c>
      <c r="J60" s="265"/>
      <c r="K60" s="269">
        <f>+SUM(K61:K69)</f>
        <v>0</v>
      </c>
      <c r="L60" s="270" t="str">
        <f>+IF(ISERROR(K60/K81),"N. D.",K60/K81)</f>
        <v>N. D.</v>
      </c>
      <c r="M60" s="271">
        <f t="shared" ref="M60:M79" si="42">+$C60-K60</f>
        <v>0</v>
      </c>
      <c r="N60" s="270" t="str">
        <f t="shared" ref="N60:N79" si="43">+IF(ISERROR(M60/K60),"N. D.",M60/K60)</f>
        <v>N. D.</v>
      </c>
      <c r="O60" s="265"/>
      <c r="P60" s="269">
        <f>+SUM(P61:P69)</f>
        <v>0</v>
      </c>
      <c r="Q60" s="270" t="str">
        <f>+IF(ISERROR(P60/P81),"N. D.",P60/P81)</f>
        <v>N. D.</v>
      </c>
      <c r="R60" s="265"/>
      <c r="S60" s="269">
        <f>+SUM(S61:S69)</f>
        <v>0</v>
      </c>
      <c r="T60" s="270" t="str">
        <f>+IF(ISERROR(S60/S81),"N. D.",S60/S81)</f>
        <v>N. D.</v>
      </c>
      <c r="U60" s="271">
        <f t="shared" ref="U60:U79" si="44">+$P60-S60</f>
        <v>0</v>
      </c>
      <c r="V60" s="270" t="str">
        <f t="shared" ref="V60:V79" si="45">+IF(ISERROR(U60/S60),"N. D.",U60/S60)</f>
        <v>N. D.</v>
      </c>
      <c r="W60" s="265"/>
      <c r="X60" s="269">
        <f>+SUM(X61:X69)</f>
        <v>0</v>
      </c>
      <c r="Y60" s="270" t="str">
        <f>+IF(ISERROR(X60/X81),"N. D.",X60/X81)</f>
        <v>N. D.</v>
      </c>
      <c r="Z60" s="271">
        <f t="shared" ref="Z60:Z79" si="46">+$P60-X60</f>
        <v>0</v>
      </c>
      <c r="AA60" s="270" t="str">
        <f t="shared" ref="AA60:AA79" si="47">+IF(ISERROR(Z60/X60),"N. D.",Z60/X60)</f>
        <v>N. D.</v>
      </c>
    </row>
    <row r="61" spans="1:27" hidden="1">
      <c r="A61" s="272" t="s">
        <v>22</v>
      </c>
      <c r="B61" s="273"/>
      <c r="C61" s="274">
        <f>+'2026R'!$D61</f>
        <v>0</v>
      </c>
      <c r="D61" s="275">
        <f t="shared" ref="D61:D69" si="48">+IF(ISERROR(C61/C86),"N. D.",C61/C86)</f>
        <v>0</v>
      </c>
      <c r="E61" s="273"/>
      <c r="F61" s="274">
        <f>+'2026P'!$D61</f>
        <v>0</v>
      </c>
      <c r="G61" s="275">
        <f t="shared" ref="G61:G69" si="49">+IF(ISERROR(F61/F86),"N. D.",F61/F86)</f>
        <v>0</v>
      </c>
      <c r="H61" s="276">
        <f t="shared" si="40"/>
        <v>0</v>
      </c>
      <c r="I61" s="275" t="str">
        <f t="shared" si="41"/>
        <v>N. D.</v>
      </c>
      <c r="J61" s="273"/>
      <c r="K61" s="274">
        <f>+'2025R'!$D61</f>
        <v>0</v>
      </c>
      <c r="L61" s="275">
        <f t="shared" ref="L61:L69" si="50">+IF(ISERROR(K61/K86),"N. D.",K61/K86)</f>
        <v>0</v>
      </c>
      <c r="M61" s="276">
        <f t="shared" si="42"/>
        <v>0</v>
      </c>
      <c r="N61" s="275" t="str">
        <f t="shared" si="43"/>
        <v>N. D.</v>
      </c>
      <c r="O61" s="311"/>
      <c r="P61" s="274">
        <f>+'2026R'!$T61</f>
        <v>0</v>
      </c>
      <c r="Q61" s="275">
        <f t="shared" ref="Q61:Q69" si="51">+IF(ISERROR(P61/P86),"N. D.",P61/P86)</f>
        <v>0</v>
      </c>
      <c r="R61" s="273"/>
      <c r="S61" s="274">
        <f>+'2026P'!$T61</f>
        <v>0</v>
      </c>
      <c r="T61" s="275">
        <f t="shared" ref="T61:T69" si="52">+IF(ISERROR(S61/S86),"N. D.",S61/S86)</f>
        <v>0</v>
      </c>
      <c r="U61" s="276">
        <f t="shared" si="44"/>
        <v>0</v>
      </c>
      <c r="V61" s="275" t="str">
        <f t="shared" si="45"/>
        <v>N. D.</v>
      </c>
      <c r="W61" s="273"/>
      <c r="X61" s="274">
        <f>+'2025R'!$T61</f>
        <v>0</v>
      </c>
      <c r="Y61" s="275">
        <f t="shared" ref="Y61:Y69" si="53">+IF(ISERROR(X61/X86),"N. D.",X61/X86)</f>
        <v>0</v>
      </c>
      <c r="Z61" s="276">
        <f t="shared" si="46"/>
        <v>0</v>
      </c>
      <c r="AA61" s="275" t="str">
        <f t="shared" si="47"/>
        <v>N. D.</v>
      </c>
    </row>
    <row r="62" spans="1:27" hidden="1">
      <c r="A62" s="272" t="s">
        <v>23</v>
      </c>
      <c r="B62" s="273"/>
      <c r="C62" s="274">
        <f>+'2026R'!$D62</f>
        <v>0</v>
      </c>
      <c r="D62" s="275">
        <f t="shared" si="48"/>
        <v>0</v>
      </c>
      <c r="E62" s="273"/>
      <c r="F62" s="274">
        <f>+'2026P'!$D62</f>
        <v>0</v>
      </c>
      <c r="G62" s="275">
        <f t="shared" si="49"/>
        <v>0</v>
      </c>
      <c r="H62" s="276">
        <f t="shared" si="40"/>
        <v>0</v>
      </c>
      <c r="I62" s="275" t="str">
        <f t="shared" si="41"/>
        <v>N. D.</v>
      </c>
      <c r="J62" s="273"/>
      <c r="K62" s="274">
        <f>+'2025R'!$D62</f>
        <v>0</v>
      </c>
      <c r="L62" s="275">
        <f t="shared" si="50"/>
        <v>0</v>
      </c>
      <c r="M62" s="276">
        <f t="shared" si="42"/>
        <v>0</v>
      </c>
      <c r="N62" s="275" t="str">
        <f t="shared" si="43"/>
        <v>N. D.</v>
      </c>
      <c r="O62" s="311"/>
      <c r="P62" s="274">
        <f>+'2026R'!$T62</f>
        <v>0</v>
      </c>
      <c r="Q62" s="275">
        <f t="shared" si="51"/>
        <v>0</v>
      </c>
      <c r="R62" s="273"/>
      <c r="S62" s="274">
        <f>+'2026P'!$T62</f>
        <v>0</v>
      </c>
      <c r="T62" s="275">
        <f t="shared" si="52"/>
        <v>0</v>
      </c>
      <c r="U62" s="276">
        <f t="shared" si="44"/>
        <v>0</v>
      </c>
      <c r="V62" s="275" t="str">
        <f t="shared" si="45"/>
        <v>N. D.</v>
      </c>
      <c r="W62" s="273"/>
      <c r="X62" s="274">
        <f>+'2025R'!$T62</f>
        <v>0</v>
      </c>
      <c r="Y62" s="275">
        <f t="shared" si="53"/>
        <v>0</v>
      </c>
      <c r="Z62" s="276">
        <f t="shared" si="46"/>
        <v>0</v>
      </c>
      <c r="AA62" s="275" t="str">
        <f t="shared" si="47"/>
        <v>N. D.</v>
      </c>
    </row>
    <row r="63" spans="1:27" hidden="1">
      <c r="A63" s="272" t="s">
        <v>24</v>
      </c>
      <c r="B63" s="273"/>
      <c r="C63" s="274">
        <f>+'2026R'!$D63</f>
        <v>0</v>
      </c>
      <c r="D63" s="275">
        <f t="shared" si="48"/>
        <v>0</v>
      </c>
      <c r="E63" s="273"/>
      <c r="F63" s="274">
        <f>+'2026P'!$D63</f>
        <v>0</v>
      </c>
      <c r="G63" s="275">
        <f t="shared" si="49"/>
        <v>0</v>
      </c>
      <c r="H63" s="276">
        <f t="shared" si="40"/>
        <v>0</v>
      </c>
      <c r="I63" s="275" t="str">
        <f t="shared" si="41"/>
        <v>N. D.</v>
      </c>
      <c r="J63" s="273"/>
      <c r="K63" s="274">
        <f>+'2025R'!$D63</f>
        <v>0</v>
      </c>
      <c r="L63" s="275">
        <f t="shared" si="50"/>
        <v>0</v>
      </c>
      <c r="M63" s="276">
        <f t="shared" si="42"/>
        <v>0</v>
      </c>
      <c r="N63" s="275" t="str">
        <f t="shared" si="43"/>
        <v>N. D.</v>
      </c>
      <c r="O63" s="311"/>
      <c r="P63" s="274">
        <f>+'2026R'!$T63</f>
        <v>0</v>
      </c>
      <c r="Q63" s="275">
        <f t="shared" si="51"/>
        <v>0</v>
      </c>
      <c r="R63" s="273"/>
      <c r="S63" s="274">
        <f>+'2026P'!$T63</f>
        <v>0</v>
      </c>
      <c r="T63" s="275">
        <f t="shared" si="52"/>
        <v>0</v>
      </c>
      <c r="U63" s="276">
        <f t="shared" si="44"/>
        <v>0</v>
      </c>
      <c r="V63" s="275" t="str">
        <f t="shared" si="45"/>
        <v>N. D.</v>
      </c>
      <c r="W63" s="273"/>
      <c r="X63" s="274">
        <f>+'2025R'!$T63</f>
        <v>0</v>
      </c>
      <c r="Y63" s="275">
        <f t="shared" si="53"/>
        <v>0</v>
      </c>
      <c r="Z63" s="276">
        <f t="shared" si="46"/>
        <v>0</v>
      </c>
      <c r="AA63" s="275" t="str">
        <f t="shared" si="47"/>
        <v>N. D.</v>
      </c>
    </row>
    <row r="64" spans="1:27" hidden="1">
      <c r="A64" s="272" t="s">
        <v>25</v>
      </c>
      <c r="B64" s="273"/>
      <c r="C64" s="274">
        <f>+'2026R'!$D64</f>
        <v>0</v>
      </c>
      <c r="D64" s="275" t="str">
        <f t="shared" si="48"/>
        <v>N. D.</v>
      </c>
      <c r="E64" s="273"/>
      <c r="F64" s="274">
        <f>+'2026P'!$D64</f>
        <v>0</v>
      </c>
      <c r="G64" s="275" t="str">
        <f t="shared" si="49"/>
        <v>N. D.</v>
      </c>
      <c r="H64" s="276">
        <f t="shared" si="40"/>
        <v>0</v>
      </c>
      <c r="I64" s="275" t="str">
        <f t="shared" si="41"/>
        <v>N. D.</v>
      </c>
      <c r="J64" s="273"/>
      <c r="K64" s="274">
        <f>+'2025R'!$D64</f>
        <v>0</v>
      </c>
      <c r="L64" s="275" t="str">
        <f t="shared" si="50"/>
        <v>N. D.</v>
      </c>
      <c r="M64" s="276">
        <f t="shared" si="42"/>
        <v>0</v>
      </c>
      <c r="N64" s="275" t="str">
        <f t="shared" si="43"/>
        <v>N. D.</v>
      </c>
      <c r="O64" s="311"/>
      <c r="P64" s="274">
        <f>+'2026R'!$T64</f>
        <v>0</v>
      </c>
      <c r="Q64" s="275" t="str">
        <f t="shared" si="51"/>
        <v>N. D.</v>
      </c>
      <c r="R64" s="273"/>
      <c r="S64" s="274">
        <f>+'2026P'!$T64</f>
        <v>0</v>
      </c>
      <c r="T64" s="275" t="str">
        <f t="shared" si="52"/>
        <v>N. D.</v>
      </c>
      <c r="U64" s="276">
        <f t="shared" si="44"/>
        <v>0</v>
      </c>
      <c r="V64" s="275" t="str">
        <f t="shared" si="45"/>
        <v>N. D.</v>
      </c>
      <c r="W64" s="273"/>
      <c r="X64" s="274">
        <f>+'2025R'!$T64</f>
        <v>0</v>
      </c>
      <c r="Y64" s="275" t="str">
        <f t="shared" si="53"/>
        <v>N. D.</v>
      </c>
      <c r="Z64" s="276">
        <f t="shared" si="46"/>
        <v>0</v>
      </c>
      <c r="AA64" s="275" t="str">
        <f t="shared" si="47"/>
        <v>N. D.</v>
      </c>
    </row>
    <row r="65" spans="1:27" hidden="1">
      <c r="A65" s="272" t="s">
        <v>26</v>
      </c>
      <c r="B65" s="273"/>
      <c r="C65" s="274">
        <f>+'2026R'!$D65</f>
        <v>0</v>
      </c>
      <c r="D65" s="275">
        <f t="shared" si="48"/>
        <v>0</v>
      </c>
      <c r="E65" s="273"/>
      <c r="F65" s="274">
        <f>+'2026P'!$D65</f>
        <v>0</v>
      </c>
      <c r="G65" s="275">
        <f t="shared" si="49"/>
        <v>0</v>
      </c>
      <c r="H65" s="276">
        <f t="shared" si="40"/>
        <v>0</v>
      </c>
      <c r="I65" s="275" t="str">
        <f t="shared" si="41"/>
        <v>N. D.</v>
      </c>
      <c r="J65" s="273"/>
      <c r="K65" s="274">
        <f>+'2025R'!$D65</f>
        <v>0</v>
      </c>
      <c r="L65" s="275">
        <f t="shared" si="50"/>
        <v>0</v>
      </c>
      <c r="M65" s="276">
        <f t="shared" si="42"/>
        <v>0</v>
      </c>
      <c r="N65" s="275" t="str">
        <f t="shared" si="43"/>
        <v>N. D.</v>
      </c>
      <c r="O65" s="311"/>
      <c r="P65" s="274">
        <f>+'2026R'!$T65</f>
        <v>0</v>
      </c>
      <c r="Q65" s="275">
        <f t="shared" si="51"/>
        <v>0</v>
      </c>
      <c r="R65" s="273"/>
      <c r="S65" s="274">
        <f>+'2026P'!$T65</f>
        <v>0</v>
      </c>
      <c r="T65" s="275">
        <f t="shared" si="52"/>
        <v>0</v>
      </c>
      <c r="U65" s="276">
        <f t="shared" si="44"/>
        <v>0</v>
      </c>
      <c r="V65" s="275" t="str">
        <f t="shared" si="45"/>
        <v>N. D.</v>
      </c>
      <c r="W65" s="273"/>
      <c r="X65" s="274">
        <f>+'2025R'!$T65</f>
        <v>0</v>
      </c>
      <c r="Y65" s="275">
        <f t="shared" si="53"/>
        <v>0</v>
      </c>
      <c r="Z65" s="276">
        <f t="shared" si="46"/>
        <v>0</v>
      </c>
      <c r="AA65" s="275" t="str">
        <f t="shared" si="47"/>
        <v>N. D.</v>
      </c>
    </row>
    <row r="66" spans="1:27" hidden="1">
      <c r="A66" s="272" t="s">
        <v>27</v>
      </c>
      <c r="B66" s="273"/>
      <c r="C66" s="274">
        <f>+'2026R'!$D66</f>
        <v>0</v>
      </c>
      <c r="D66" s="275" t="str">
        <f t="shared" si="48"/>
        <v>N. D.</v>
      </c>
      <c r="E66" s="273"/>
      <c r="F66" s="274">
        <f>+'2026P'!$D66</f>
        <v>0</v>
      </c>
      <c r="G66" s="275" t="str">
        <f t="shared" si="49"/>
        <v>N. D.</v>
      </c>
      <c r="H66" s="276">
        <f t="shared" si="40"/>
        <v>0</v>
      </c>
      <c r="I66" s="275" t="str">
        <f t="shared" si="41"/>
        <v>N. D.</v>
      </c>
      <c r="J66" s="273"/>
      <c r="K66" s="274">
        <f>+'2025R'!$D66</f>
        <v>0</v>
      </c>
      <c r="L66" s="275" t="str">
        <f t="shared" si="50"/>
        <v>N. D.</v>
      </c>
      <c r="M66" s="276">
        <f t="shared" si="42"/>
        <v>0</v>
      </c>
      <c r="N66" s="275" t="str">
        <f t="shared" si="43"/>
        <v>N. D.</v>
      </c>
      <c r="O66" s="311"/>
      <c r="P66" s="274">
        <f>+'2026R'!$T66</f>
        <v>0</v>
      </c>
      <c r="Q66" s="275" t="str">
        <f t="shared" si="51"/>
        <v>N. D.</v>
      </c>
      <c r="R66" s="273"/>
      <c r="S66" s="274">
        <f>+'2026P'!$T66</f>
        <v>0</v>
      </c>
      <c r="T66" s="275" t="str">
        <f t="shared" si="52"/>
        <v>N. D.</v>
      </c>
      <c r="U66" s="276">
        <f t="shared" si="44"/>
        <v>0</v>
      </c>
      <c r="V66" s="275" t="str">
        <f t="shared" si="45"/>
        <v>N. D.</v>
      </c>
      <c r="W66" s="273"/>
      <c r="X66" s="274">
        <f>+'2025R'!$T66</f>
        <v>0</v>
      </c>
      <c r="Y66" s="275" t="str">
        <f t="shared" si="53"/>
        <v>N. D.</v>
      </c>
      <c r="Z66" s="276">
        <f t="shared" si="46"/>
        <v>0</v>
      </c>
      <c r="AA66" s="275" t="str">
        <f t="shared" si="47"/>
        <v>N. D.</v>
      </c>
    </row>
    <row r="67" spans="1:27" hidden="1">
      <c r="A67" s="272" t="s">
        <v>28</v>
      </c>
      <c r="B67" s="273"/>
      <c r="C67" s="274">
        <f>+'2026R'!$D67</f>
        <v>0</v>
      </c>
      <c r="D67" s="275">
        <f t="shared" si="48"/>
        <v>0</v>
      </c>
      <c r="E67" s="273"/>
      <c r="F67" s="274">
        <f>+'2026P'!$D67</f>
        <v>0</v>
      </c>
      <c r="G67" s="275">
        <f t="shared" si="49"/>
        <v>0</v>
      </c>
      <c r="H67" s="276">
        <f t="shared" si="40"/>
        <v>0</v>
      </c>
      <c r="I67" s="275" t="str">
        <f t="shared" si="41"/>
        <v>N. D.</v>
      </c>
      <c r="J67" s="273"/>
      <c r="K67" s="274">
        <f>+'2025R'!$D67</f>
        <v>0</v>
      </c>
      <c r="L67" s="275">
        <f t="shared" si="50"/>
        <v>0</v>
      </c>
      <c r="M67" s="276">
        <f t="shared" si="42"/>
        <v>0</v>
      </c>
      <c r="N67" s="275" t="str">
        <f t="shared" si="43"/>
        <v>N. D.</v>
      </c>
      <c r="O67" s="311"/>
      <c r="P67" s="274">
        <f>+'2026R'!$T67</f>
        <v>0</v>
      </c>
      <c r="Q67" s="275">
        <f t="shared" si="51"/>
        <v>0</v>
      </c>
      <c r="R67" s="273"/>
      <c r="S67" s="274">
        <f>+'2026P'!$T67</f>
        <v>0</v>
      </c>
      <c r="T67" s="275">
        <f t="shared" si="52"/>
        <v>0</v>
      </c>
      <c r="U67" s="276">
        <f t="shared" si="44"/>
        <v>0</v>
      </c>
      <c r="V67" s="275" t="str">
        <f t="shared" si="45"/>
        <v>N. D.</v>
      </c>
      <c r="W67" s="273"/>
      <c r="X67" s="274">
        <f>+'2025R'!$T67</f>
        <v>0</v>
      </c>
      <c r="Y67" s="275">
        <f t="shared" si="53"/>
        <v>0</v>
      </c>
      <c r="Z67" s="276">
        <f t="shared" si="46"/>
        <v>0</v>
      </c>
      <c r="AA67" s="275" t="str">
        <f t="shared" si="47"/>
        <v>N. D.</v>
      </c>
    </row>
    <row r="68" spans="1:27" hidden="1">
      <c r="A68" s="272" t="s">
        <v>29</v>
      </c>
      <c r="B68" s="273"/>
      <c r="C68" s="274">
        <f>+'2026R'!$D68</f>
        <v>0</v>
      </c>
      <c r="D68" s="275" t="str">
        <f t="shared" si="48"/>
        <v>N. D.</v>
      </c>
      <c r="E68" s="273"/>
      <c r="F68" s="274">
        <f>+'2026P'!$D68</f>
        <v>0</v>
      </c>
      <c r="G68" s="275" t="str">
        <f t="shared" si="49"/>
        <v>N. D.</v>
      </c>
      <c r="H68" s="276">
        <f t="shared" si="40"/>
        <v>0</v>
      </c>
      <c r="I68" s="275" t="str">
        <f t="shared" si="41"/>
        <v>N. D.</v>
      </c>
      <c r="J68" s="273"/>
      <c r="K68" s="274">
        <f>+'2025R'!$D68</f>
        <v>0</v>
      </c>
      <c r="L68" s="275" t="str">
        <f t="shared" si="50"/>
        <v>N. D.</v>
      </c>
      <c r="M68" s="276">
        <f t="shared" si="42"/>
        <v>0</v>
      </c>
      <c r="N68" s="275" t="str">
        <f t="shared" si="43"/>
        <v>N. D.</v>
      </c>
      <c r="O68" s="311"/>
      <c r="P68" s="274">
        <f>+'2026R'!$T68</f>
        <v>0</v>
      </c>
      <c r="Q68" s="275" t="str">
        <f t="shared" si="51"/>
        <v>N. D.</v>
      </c>
      <c r="R68" s="273"/>
      <c r="S68" s="274">
        <f>+'2026P'!$T68</f>
        <v>0</v>
      </c>
      <c r="T68" s="275" t="str">
        <f t="shared" si="52"/>
        <v>N. D.</v>
      </c>
      <c r="U68" s="276">
        <f t="shared" si="44"/>
        <v>0</v>
      </c>
      <c r="V68" s="275" t="str">
        <f t="shared" si="45"/>
        <v>N. D.</v>
      </c>
      <c r="W68" s="273"/>
      <c r="X68" s="274">
        <f>+'2025R'!$T68</f>
        <v>0</v>
      </c>
      <c r="Y68" s="275" t="str">
        <f t="shared" si="53"/>
        <v>N. D.</v>
      </c>
      <c r="Z68" s="276">
        <f t="shared" si="46"/>
        <v>0</v>
      </c>
      <c r="AA68" s="275" t="str">
        <f t="shared" si="47"/>
        <v>N. D.</v>
      </c>
    </row>
    <row r="69" spans="1:27" hidden="1">
      <c r="A69" s="277" t="s">
        <v>30</v>
      </c>
      <c r="B69" s="273"/>
      <c r="C69" s="274">
        <f>+'2026R'!$D69</f>
        <v>0</v>
      </c>
      <c r="D69" s="275" t="str">
        <f t="shared" si="48"/>
        <v>N. D.</v>
      </c>
      <c r="E69" s="273"/>
      <c r="F69" s="274">
        <f>+'2026P'!$D69</f>
        <v>0</v>
      </c>
      <c r="G69" s="275" t="str">
        <f t="shared" si="49"/>
        <v>N. D.</v>
      </c>
      <c r="H69" s="276">
        <f t="shared" si="40"/>
        <v>0</v>
      </c>
      <c r="I69" s="275" t="str">
        <f t="shared" si="41"/>
        <v>N. D.</v>
      </c>
      <c r="J69" s="273"/>
      <c r="K69" s="274">
        <f>+'2025R'!$D69</f>
        <v>0</v>
      </c>
      <c r="L69" s="275" t="str">
        <f t="shared" si="50"/>
        <v>N. D.</v>
      </c>
      <c r="M69" s="276">
        <f t="shared" si="42"/>
        <v>0</v>
      </c>
      <c r="N69" s="275" t="str">
        <f t="shared" si="43"/>
        <v>N. D.</v>
      </c>
      <c r="O69" s="311"/>
      <c r="P69" s="274">
        <f>+'2026R'!$T69</f>
        <v>0</v>
      </c>
      <c r="Q69" s="275" t="str">
        <f t="shared" si="51"/>
        <v>N. D.</v>
      </c>
      <c r="R69" s="273"/>
      <c r="S69" s="274">
        <f>+'2026P'!$T69</f>
        <v>0</v>
      </c>
      <c r="T69" s="275" t="str">
        <f t="shared" si="52"/>
        <v>N. D.</v>
      </c>
      <c r="U69" s="276">
        <f t="shared" si="44"/>
        <v>0</v>
      </c>
      <c r="V69" s="275" t="str">
        <f t="shared" si="45"/>
        <v>N. D.</v>
      </c>
      <c r="W69" s="273"/>
      <c r="X69" s="274">
        <f>+'2025R'!$T69</f>
        <v>0</v>
      </c>
      <c r="Y69" s="275" t="str">
        <f t="shared" si="53"/>
        <v>N. D.</v>
      </c>
      <c r="Z69" s="276">
        <f t="shared" si="46"/>
        <v>0</v>
      </c>
      <c r="AA69" s="275" t="str">
        <f t="shared" si="47"/>
        <v>N. D.</v>
      </c>
    </row>
    <row r="70" spans="1:27" hidden="1">
      <c r="A70" s="278" t="s">
        <v>31</v>
      </c>
      <c r="B70" s="265"/>
      <c r="C70" s="279">
        <f>+SUM(C71:C79)</f>
        <v>0</v>
      </c>
      <c r="D70" s="270" t="str">
        <f>+IF(ISERROR(C70/C81),"N. D.",C70/C81)</f>
        <v>N. D.</v>
      </c>
      <c r="E70" s="273"/>
      <c r="F70" s="279">
        <f>+SUM(F71:F79)</f>
        <v>0</v>
      </c>
      <c r="G70" s="270" t="str">
        <f>+IF(ISERROR(F70/F81),"N. D.",F70/F81)</f>
        <v>N. D.</v>
      </c>
      <c r="H70" s="271">
        <f t="shared" si="40"/>
        <v>0</v>
      </c>
      <c r="I70" s="270" t="str">
        <f t="shared" si="41"/>
        <v>N. D.</v>
      </c>
      <c r="J70" s="265"/>
      <c r="K70" s="279">
        <f>+SUM(K71:K79)</f>
        <v>0</v>
      </c>
      <c r="L70" s="270" t="str">
        <f>+IF(ISERROR(K70/K81),"N. D.",K70/K81)</f>
        <v>N. D.</v>
      </c>
      <c r="M70" s="271">
        <f t="shared" si="42"/>
        <v>0</v>
      </c>
      <c r="N70" s="270" t="str">
        <f t="shared" si="43"/>
        <v>N. D.</v>
      </c>
      <c r="O70" s="265"/>
      <c r="P70" s="279">
        <f>+SUM(P71:P79)</f>
        <v>0</v>
      </c>
      <c r="Q70" s="270" t="str">
        <f>+IF(ISERROR(P70/P81),"N. D.",P70/P81)</f>
        <v>N. D.</v>
      </c>
      <c r="R70" s="273"/>
      <c r="S70" s="279">
        <f>+SUM(S71:S79)</f>
        <v>0</v>
      </c>
      <c r="T70" s="270" t="str">
        <f>+IF(ISERROR(S70/S81),"N. D.",S70/S81)</f>
        <v>N. D.</v>
      </c>
      <c r="U70" s="271">
        <f t="shared" si="44"/>
        <v>0</v>
      </c>
      <c r="V70" s="270" t="str">
        <f t="shared" si="45"/>
        <v>N. D.</v>
      </c>
      <c r="W70" s="265"/>
      <c r="X70" s="279">
        <f>+SUM(X71:X79)</f>
        <v>0</v>
      </c>
      <c r="Y70" s="270" t="str">
        <f>+IF(ISERROR(X70/X81),"N. D.",X70/X81)</f>
        <v>N. D.</v>
      </c>
      <c r="Z70" s="271">
        <f t="shared" si="46"/>
        <v>0</v>
      </c>
      <c r="AA70" s="270" t="str">
        <f t="shared" si="47"/>
        <v>N. D.</v>
      </c>
    </row>
    <row r="71" spans="1:27" hidden="1">
      <c r="A71" s="280" t="s">
        <v>32</v>
      </c>
      <c r="B71" s="273"/>
      <c r="C71" s="274">
        <f>+'2026R'!$D71</f>
        <v>0</v>
      </c>
      <c r="D71" s="275" t="str">
        <f t="shared" ref="D71:D79" si="54">+IF(ISERROR(C71/C96),"N. D.",C71/C96)</f>
        <v>N. D.</v>
      </c>
      <c r="E71" s="273"/>
      <c r="F71" s="274">
        <f>+'2026P'!$D71</f>
        <v>0</v>
      </c>
      <c r="G71" s="275" t="str">
        <f t="shared" ref="G71:G79" si="55">+IF(ISERROR(F71/F96),"N. D.",F71/F96)</f>
        <v>N. D.</v>
      </c>
      <c r="H71" s="276">
        <f t="shared" si="40"/>
        <v>0</v>
      </c>
      <c r="I71" s="275" t="str">
        <f t="shared" si="41"/>
        <v>N. D.</v>
      </c>
      <c r="J71" s="273"/>
      <c r="K71" s="274">
        <f>+'2025R'!$D71</f>
        <v>0</v>
      </c>
      <c r="L71" s="275" t="str">
        <f t="shared" ref="L71:L79" si="56">+IF(ISERROR(K71/K96),"N. D.",K71/K96)</f>
        <v>N. D.</v>
      </c>
      <c r="M71" s="276">
        <f t="shared" si="42"/>
        <v>0</v>
      </c>
      <c r="N71" s="275" t="str">
        <f t="shared" si="43"/>
        <v>N. D.</v>
      </c>
      <c r="O71" s="311"/>
      <c r="P71" s="274">
        <f>+'2026R'!$T71</f>
        <v>0</v>
      </c>
      <c r="Q71" s="275" t="str">
        <f t="shared" ref="Q71:Q79" si="57">+IF(ISERROR(P71/P96),"N. D.",P71/P96)</f>
        <v>N. D.</v>
      </c>
      <c r="R71" s="273"/>
      <c r="S71" s="274">
        <f>+'2026P'!$T71</f>
        <v>0</v>
      </c>
      <c r="T71" s="275" t="str">
        <f t="shared" ref="T71:T79" si="58">+IF(ISERROR(S71/S96),"N. D.",S71/S96)</f>
        <v>N. D.</v>
      </c>
      <c r="U71" s="276">
        <f t="shared" si="44"/>
        <v>0</v>
      </c>
      <c r="V71" s="275" t="str">
        <f t="shared" si="45"/>
        <v>N. D.</v>
      </c>
      <c r="W71" s="273"/>
      <c r="X71" s="274">
        <f>+'2025R'!$T71</f>
        <v>0</v>
      </c>
      <c r="Y71" s="275" t="str">
        <f t="shared" ref="Y71:Y79" si="59">+IF(ISERROR(X71/X96),"N. D.",X71/X96)</f>
        <v>N. D.</v>
      </c>
      <c r="Z71" s="276">
        <f t="shared" si="46"/>
        <v>0</v>
      </c>
      <c r="AA71" s="275" t="str">
        <f t="shared" si="47"/>
        <v>N. D.</v>
      </c>
    </row>
    <row r="72" spans="1:27" hidden="1">
      <c r="A72" s="280" t="s">
        <v>33</v>
      </c>
      <c r="B72" s="273"/>
      <c r="C72" s="274">
        <f>+'2026R'!$D72</f>
        <v>0</v>
      </c>
      <c r="D72" s="275" t="str">
        <f t="shared" si="54"/>
        <v>N. D.</v>
      </c>
      <c r="E72" s="273"/>
      <c r="F72" s="274">
        <f>+'2026P'!$D72</f>
        <v>0</v>
      </c>
      <c r="G72" s="275" t="str">
        <f t="shared" si="55"/>
        <v>N. D.</v>
      </c>
      <c r="H72" s="276">
        <f t="shared" si="40"/>
        <v>0</v>
      </c>
      <c r="I72" s="275" t="str">
        <f t="shared" si="41"/>
        <v>N. D.</v>
      </c>
      <c r="J72" s="273"/>
      <c r="K72" s="274">
        <f>+'2025R'!$D72</f>
        <v>0</v>
      </c>
      <c r="L72" s="275" t="str">
        <f t="shared" si="56"/>
        <v>N. D.</v>
      </c>
      <c r="M72" s="276">
        <f t="shared" si="42"/>
        <v>0</v>
      </c>
      <c r="N72" s="275" t="str">
        <f t="shared" si="43"/>
        <v>N. D.</v>
      </c>
      <c r="O72" s="311"/>
      <c r="P72" s="274">
        <f>+'2026R'!$T72</f>
        <v>0</v>
      </c>
      <c r="Q72" s="275" t="str">
        <f t="shared" si="57"/>
        <v>N. D.</v>
      </c>
      <c r="R72" s="273"/>
      <c r="S72" s="274">
        <f>+'2026P'!$T72</f>
        <v>0</v>
      </c>
      <c r="T72" s="275" t="str">
        <f t="shared" si="58"/>
        <v>N. D.</v>
      </c>
      <c r="U72" s="276">
        <f t="shared" si="44"/>
        <v>0</v>
      </c>
      <c r="V72" s="275" t="str">
        <f t="shared" si="45"/>
        <v>N. D.</v>
      </c>
      <c r="W72" s="273"/>
      <c r="X72" s="274">
        <f>+'2025R'!$T72</f>
        <v>0</v>
      </c>
      <c r="Y72" s="275" t="str">
        <f t="shared" si="59"/>
        <v>N. D.</v>
      </c>
      <c r="Z72" s="276">
        <f t="shared" si="46"/>
        <v>0</v>
      </c>
      <c r="AA72" s="275" t="str">
        <f t="shared" si="47"/>
        <v>N. D.</v>
      </c>
    </row>
    <row r="73" spans="1:27" hidden="1">
      <c r="A73" s="280" t="s">
        <v>34</v>
      </c>
      <c r="B73" s="273"/>
      <c r="C73" s="274">
        <f>+'2026R'!$D73</f>
        <v>0</v>
      </c>
      <c r="D73" s="275" t="str">
        <f t="shared" si="54"/>
        <v>N. D.</v>
      </c>
      <c r="E73" s="273"/>
      <c r="F73" s="274">
        <f>+'2026P'!$D73</f>
        <v>0</v>
      </c>
      <c r="G73" s="275" t="str">
        <f t="shared" si="55"/>
        <v>N. D.</v>
      </c>
      <c r="H73" s="276">
        <f t="shared" si="40"/>
        <v>0</v>
      </c>
      <c r="I73" s="275" t="str">
        <f t="shared" si="41"/>
        <v>N. D.</v>
      </c>
      <c r="J73" s="273"/>
      <c r="K73" s="274">
        <f>+'2025R'!$D73</f>
        <v>0</v>
      </c>
      <c r="L73" s="275" t="str">
        <f t="shared" si="56"/>
        <v>N. D.</v>
      </c>
      <c r="M73" s="276">
        <f t="shared" si="42"/>
        <v>0</v>
      </c>
      <c r="N73" s="275" t="str">
        <f t="shared" si="43"/>
        <v>N. D.</v>
      </c>
      <c r="O73" s="311"/>
      <c r="P73" s="274">
        <f>+'2026R'!$T73</f>
        <v>0</v>
      </c>
      <c r="Q73" s="275" t="str">
        <f t="shared" si="57"/>
        <v>N. D.</v>
      </c>
      <c r="R73" s="273"/>
      <c r="S73" s="274">
        <f>+'2026P'!$T73</f>
        <v>0</v>
      </c>
      <c r="T73" s="275" t="str">
        <f t="shared" si="58"/>
        <v>N. D.</v>
      </c>
      <c r="U73" s="276">
        <f t="shared" si="44"/>
        <v>0</v>
      </c>
      <c r="V73" s="275" t="str">
        <f t="shared" si="45"/>
        <v>N. D.</v>
      </c>
      <c r="W73" s="273"/>
      <c r="X73" s="274">
        <f>+'2025R'!$T73</f>
        <v>0</v>
      </c>
      <c r="Y73" s="275" t="str">
        <f t="shared" si="59"/>
        <v>N. D.</v>
      </c>
      <c r="Z73" s="276">
        <f t="shared" si="46"/>
        <v>0</v>
      </c>
      <c r="AA73" s="275" t="str">
        <f t="shared" si="47"/>
        <v>N. D.</v>
      </c>
    </row>
    <row r="74" spans="1:27" hidden="1">
      <c r="A74" s="280" t="s">
        <v>35</v>
      </c>
      <c r="B74" s="273"/>
      <c r="C74" s="274">
        <f>+'2026R'!$D74</f>
        <v>0</v>
      </c>
      <c r="D74" s="275" t="str">
        <f t="shared" si="54"/>
        <v>N. D.</v>
      </c>
      <c r="E74" s="273"/>
      <c r="F74" s="274">
        <f>+'2026P'!$D74</f>
        <v>0</v>
      </c>
      <c r="G74" s="275" t="str">
        <f t="shared" si="55"/>
        <v>N. D.</v>
      </c>
      <c r="H74" s="276">
        <f t="shared" si="40"/>
        <v>0</v>
      </c>
      <c r="I74" s="275" t="str">
        <f t="shared" si="41"/>
        <v>N. D.</v>
      </c>
      <c r="J74" s="273"/>
      <c r="K74" s="274">
        <f>+'2025R'!$D74</f>
        <v>0</v>
      </c>
      <c r="L74" s="275" t="str">
        <f t="shared" si="56"/>
        <v>N. D.</v>
      </c>
      <c r="M74" s="276">
        <f t="shared" si="42"/>
        <v>0</v>
      </c>
      <c r="N74" s="275" t="str">
        <f t="shared" si="43"/>
        <v>N. D.</v>
      </c>
      <c r="O74" s="311"/>
      <c r="P74" s="274">
        <f>+'2026R'!$T74</f>
        <v>0</v>
      </c>
      <c r="Q74" s="275" t="str">
        <f t="shared" si="57"/>
        <v>N. D.</v>
      </c>
      <c r="R74" s="273"/>
      <c r="S74" s="274">
        <f>+'2026P'!$T74</f>
        <v>0</v>
      </c>
      <c r="T74" s="275" t="str">
        <f t="shared" si="58"/>
        <v>N. D.</v>
      </c>
      <c r="U74" s="276">
        <f t="shared" si="44"/>
        <v>0</v>
      </c>
      <c r="V74" s="275" t="str">
        <f t="shared" si="45"/>
        <v>N. D.</v>
      </c>
      <c r="W74" s="273"/>
      <c r="X74" s="274">
        <f>+'2025R'!$T74</f>
        <v>0</v>
      </c>
      <c r="Y74" s="275" t="str">
        <f t="shared" si="59"/>
        <v>N. D.</v>
      </c>
      <c r="Z74" s="276">
        <f t="shared" si="46"/>
        <v>0</v>
      </c>
      <c r="AA74" s="275" t="str">
        <f t="shared" si="47"/>
        <v>N. D.</v>
      </c>
    </row>
    <row r="75" spans="1:27" hidden="1">
      <c r="A75" s="280" t="s">
        <v>36</v>
      </c>
      <c r="B75" s="273"/>
      <c r="C75" s="274">
        <f>+'2026R'!$D75</f>
        <v>0</v>
      </c>
      <c r="D75" s="275" t="str">
        <f t="shared" si="54"/>
        <v>N. D.</v>
      </c>
      <c r="E75" s="273"/>
      <c r="F75" s="274">
        <f>+'2026P'!$D75</f>
        <v>0</v>
      </c>
      <c r="G75" s="275" t="str">
        <f t="shared" si="55"/>
        <v>N. D.</v>
      </c>
      <c r="H75" s="276">
        <f t="shared" si="40"/>
        <v>0</v>
      </c>
      <c r="I75" s="275" t="str">
        <f t="shared" si="41"/>
        <v>N. D.</v>
      </c>
      <c r="J75" s="273"/>
      <c r="K75" s="274">
        <f>+'2025R'!$D75</f>
        <v>0</v>
      </c>
      <c r="L75" s="275" t="str">
        <f t="shared" si="56"/>
        <v>N. D.</v>
      </c>
      <c r="M75" s="276">
        <f t="shared" si="42"/>
        <v>0</v>
      </c>
      <c r="N75" s="275" t="str">
        <f t="shared" si="43"/>
        <v>N. D.</v>
      </c>
      <c r="O75" s="311"/>
      <c r="P75" s="274">
        <f>+'2026R'!$T75</f>
        <v>0</v>
      </c>
      <c r="Q75" s="275" t="str">
        <f t="shared" si="57"/>
        <v>N. D.</v>
      </c>
      <c r="R75" s="273"/>
      <c r="S75" s="274">
        <f>+'2026P'!$T75</f>
        <v>0</v>
      </c>
      <c r="T75" s="275" t="str">
        <f t="shared" si="58"/>
        <v>N. D.</v>
      </c>
      <c r="U75" s="276">
        <f t="shared" si="44"/>
        <v>0</v>
      </c>
      <c r="V75" s="275" t="str">
        <f t="shared" si="45"/>
        <v>N. D.</v>
      </c>
      <c r="W75" s="273"/>
      <c r="X75" s="274">
        <f>+'2025R'!$T75</f>
        <v>0</v>
      </c>
      <c r="Y75" s="275" t="str">
        <f t="shared" si="59"/>
        <v>N. D.</v>
      </c>
      <c r="Z75" s="276">
        <f t="shared" si="46"/>
        <v>0</v>
      </c>
      <c r="AA75" s="275" t="str">
        <f t="shared" si="47"/>
        <v>N. D.</v>
      </c>
    </row>
    <row r="76" spans="1:27" hidden="1">
      <c r="A76" s="280" t="s">
        <v>37</v>
      </c>
      <c r="B76" s="273"/>
      <c r="C76" s="274">
        <f>+'2026R'!$D76</f>
        <v>0</v>
      </c>
      <c r="D76" s="275" t="str">
        <f t="shared" si="54"/>
        <v>N. D.</v>
      </c>
      <c r="E76" s="273"/>
      <c r="F76" s="274">
        <f>+'2026P'!$D76</f>
        <v>0</v>
      </c>
      <c r="G76" s="275" t="str">
        <f t="shared" si="55"/>
        <v>N. D.</v>
      </c>
      <c r="H76" s="276">
        <f t="shared" si="40"/>
        <v>0</v>
      </c>
      <c r="I76" s="275" t="str">
        <f t="shared" si="41"/>
        <v>N. D.</v>
      </c>
      <c r="J76" s="273"/>
      <c r="K76" s="274">
        <f>+'2025R'!$D76</f>
        <v>0</v>
      </c>
      <c r="L76" s="275" t="str">
        <f t="shared" si="56"/>
        <v>N. D.</v>
      </c>
      <c r="M76" s="276">
        <f t="shared" si="42"/>
        <v>0</v>
      </c>
      <c r="N76" s="275" t="str">
        <f t="shared" si="43"/>
        <v>N. D.</v>
      </c>
      <c r="O76" s="311"/>
      <c r="P76" s="274">
        <f>+'2026R'!$T76</f>
        <v>0</v>
      </c>
      <c r="Q76" s="275" t="str">
        <f t="shared" si="57"/>
        <v>N. D.</v>
      </c>
      <c r="R76" s="273"/>
      <c r="S76" s="274">
        <f>+'2026P'!$T76</f>
        <v>0</v>
      </c>
      <c r="T76" s="275" t="str">
        <f t="shared" si="58"/>
        <v>N. D.</v>
      </c>
      <c r="U76" s="276">
        <f t="shared" si="44"/>
        <v>0</v>
      </c>
      <c r="V76" s="275" t="str">
        <f t="shared" si="45"/>
        <v>N. D.</v>
      </c>
      <c r="W76" s="273"/>
      <c r="X76" s="274">
        <f>+'2025R'!$T76</f>
        <v>0</v>
      </c>
      <c r="Y76" s="275" t="str">
        <f t="shared" si="59"/>
        <v>N. D.</v>
      </c>
      <c r="Z76" s="276">
        <f t="shared" si="46"/>
        <v>0</v>
      </c>
      <c r="AA76" s="275" t="str">
        <f t="shared" si="47"/>
        <v>N. D.</v>
      </c>
    </row>
    <row r="77" spans="1:27" hidden="1">
      <c r="A77" s="280" t="s">
        <v>38</v>
      </c>
      <c r="B77" s="273"/>
      <c r="C77" s="274">
        <f>+'2026R'!$D77</f>
        <v>0</v>
      </c>
      <c r="D77" s="275" t="str">
        <f t="shared" si="54"/>
        <v>N. D.</v>
      </c>
      <c r="E77" s="273"/>
      <c r="F77" s="274">
        <f>+'2026P'!$D77</f>
        <v>0</v>
      </c>
      <c r="G77" s="275" t="str">
        <f t="shared" si="55"/>
        <v>N. D.</v>
      </c>
      <c r="H77" s="276">
        <f t="shared" si="40"/>
        <v>0</v>
      </c>
      <c r="I77" s="275" t="str">
        <f t="shared" si="41"/>
        <v>N. D.</v>
      </c>
      <c r="J77" s="273"/>
      <c r="K77" s="274">
        <f>+'2025R'!$D77</f>
        <v>0</v>
      </c>
      <c r="L77" s="275" t="str">
        <f t="shared" si="56"/>
        <v>N. D.</v>
      </c>
      <c r="M77" s="276">
        <f t="shared" si="42"/>
        <v>0</v>
      </c>
      <c r="N77" s="275" t="str">
        <f t="shared" si="43"/>
        <v>N. D.</v>
      </c>
      <c r="O77" s="311"/>
      <c r="P77" s="274">
        <f>+'2026R'!$T77</f>
        <v>0</v>
      </c>
      <c r="Q77" s="275" t="str">
        <f t="shared" si="57"/>
        <v>N. D.</v>
      </c>
      <c r="R77" s="273"/>
      <c r="S77" s="274">
        <f>+'2026P'!$T77</f>
        <v>0</v>
      </c>
      <c r="T77" s="275" t="str">
        <f t="shared" si="58"/>
        <v>N. D.</v>
      </c>
      <c r="U77" s="276">
        <f t="shared" si="44"/>
        <v>0</v>
      </c>
      <c r="V77" s="275" t="str">
        <f t="shared" si="45"/>
        <v>N. D.</v>
      </c>
      <c r="W77" s="273"/>
      <c r="X77" s="274">
        <f>+'2025R'!$T77</f>
        <v>0</v>
      </c>
      <c r="Y77" s="275" t="str">
        <f t="shared" si="59"/>
        <v>N. D.</v>
      </c>
      <c r="Z77" s="276">
        <f t="shared" si="46"/>
        <v>0</v>
      </c>
      <c r="AA77" s="275" t="str">
        <f t="shared" si="47"/>
        <v>N. D.</v>
      </c>
    </row>
    <row r="78" spans="1:27" hidden="1">
      <c r="A78" s="280" t="s">
        <v>39</v>
      </c>
      <c r="B78" s="273"/>
      <c r="C78" s="274">
        <f>+'2026R'!$D78</f>
        <v>0</v>
      </c>
      <c r="D78" s="275" t="str">
        <f t="shared" si="54"/>
        <v>N. D.</v>
      </c>
      <c r="E78" s="273"/>
      <c r="F78" s="274">
        <f>+'2026P'!$D78</f>
        <v>0</v>
      </c>
      <c r="G78" s="275" t="str">
        <f t="shared" si="55"/>
        <v>N. D.</v>
      </c>
      <c r="H78" s="276">
        <f t="shared" si="40"/>
        <v>0</v>
      </c>
      <c r="I78" s="275" t="str">
        <f t="shared" si="41"/>
        <v>N. D.</v>
      </c>
      <c r="J78" s="273"/>
      <c r="K78" s="274">
        <f>+'2025R'!$D78</f>
        <v>0</v>
      </c>
      <c r="L78" s="275" t="str">
        <f t="shared" si="56"/>
        <v>N. D.</v>
      </c>
      <c r="M78" s="276">
        <f t="shared" si="42"/>
        <v>0</v>
      </c>
      <c r="N78" s="275" t="str">
        <f t="shared" si="43"/>
        <v>N. D.</v>
      </c>
      <c r="O78" s="311"/>
      <c r="P78" s="274">
        <f>+'2026R'!$T78</f>
        <v>0</v>
      </c>
      <c r="Q78" s="275" t="str">
        <f t="shared" si="57"/>
        <v>N. D.</v>
      </c>
      <c r="R78" s="273"/>
      <c r="S78" s="274">
        <f>+'2026P'!$T78</f>
        <v>0</v>
      </c>
      <c r="T78" s="275" t="str">
        <f t="shared" si="58"/>
        <v>N. D.</v>
      </c>
      <c r="U78" s="276">
        <f t="shared" si="44"/>
        <v>0</v>
      </c>
      <c r="V78" s="275" t="str">
        <f t="shared" si="45"/>
        <v>N. D.</v>
      </c>
      <c r="W78" s="273"/>
      <c r="X78" s="274">
        <f>+'2025R'!$T78</f>
        <v>0</v>
      </c>
      <c r="Y78" s="275" t="str">
        <f t="shared" si="59"/>
        <v>N. D.</v>
      </c>
      <c r="Z78" s="276">
        <f t="shared" si="46"/>
        <v>0</v>
      </c>
      <c r="AA78" s="275" t="str">
        <f t="shared" si="47"/>
        <v>N. D.</v>
      </c>
    </row>
    <row r="79" spans="1:27" hidden="1">
      <c r="A79" s="280" t="s">
        <v>40</v>
      </c>
      <c r="B79" s="273"/>
      <c r="C79" s="274">
        <f>+'2026R'!$D79</f>
        <v>0</v>
      </c>
      <c r="D79" s="275" t="str">
        <f t="shared" si="54"/>
        <v>N. D.</v>
      </c>
      <c r="E79" s="273"/>
      <c r="F79" s="274">
        <f>+'2026P'!$D79</f>
        <v>0</v>
      </c>
      <c r="G79" s="275" t="str">
        <f t="shared" si="55"/>
        <v>N. D.</v>
      </c>
      <c r="H79" s="276">
        <f t="shared" si="40"/>
        <v>0</v>
      </c>
      <c r="I79" s="275" t="str">
        <f t="shared" si="41"/>
        <v>N. D.</v>
      </c>
      <c r="J79" s="273"/>
      <c r="K79" s="274">
        <f>+'2025R'!$D79</f>
        <v>0</v>
      </c>
      <c r="L79" s="275" t="str">
        <f t="shared" si="56"/>
        <v>N. D.</v>
      </c>
      <c r="M79" s="276">
        <f t="shared" si="42"/>
        <v>0</v>
      </c>
      <c r="N79" s="275" t="str">
        <f t="shared" si="43"/>
        <v>N. D.</v>
      </c>
      <c r="O79" s="311"/>
      <c r="P79" s="274">
        <f>+'2026R'!$T79</f>
        <v>0</v>
      </c>
      <c r="Q79" s="275" t="str">
        <f t="shared" si="57"/>
        <v>N. D.</v>
      </c>
      <c r="R79" s="273"/>
      <c r="S79" s="274">
        <f>+'2026P'!$T79</f>
        <v>0</v>
      </c>
      <c r="T79" s="275" t="str">
        <f t="shared" si="58"/>
        <v>N. D.</v>
      </c>
      <c r="U79" s="276">
        <f t="shared" si="44"/>
        <v>0</v>
      </c>
      <c r="V79" s="275" t="str">
        <f t="shared" si="45"/>
        <v>N. D.</v>
      </c>
      <c r="W79" s="273"/>
      <c r="X79" s="274">
        <f>+'2025R'!$T79</f>
        <v>0</v>
      </c>
      <c r="Y79" s="275" t="str">
        <f t="shared" si="59"/>
        <v>N. D.</v>
      </c>
      <c r="Z79" s="276">
        <f t="shared" si="46"/>
        <v>0</v>
      </c>
      <c r="AA79" s="275" t="str">
        <f t="shared" si="47"/>
        <v>N. D.</v>
      </c>
    </row>
    <row r="80" spans="1:27" ht="6" hidden="1" customHeight="1">
      <c r="A80" s="267"/>
      <c r="B80" s="265"/>
      <c r="C80" s="267"/>
      <c r="D80" s="270"/>
      <c r="E80" s="265"/>
      <c r="F80" s="267"/>
      <c r="G80" s="270"/>
      <c r="H80" s="265"/>
      <c r="I80" s="270"/>
      <c r="J80" s="265"/>
      <c r="K80" s="267"/>
      <c r="L80" s="270"/>
      <c r="M80" s="265"/>
      <c r="N80" s="270"/>
      <c r="O80" s="265"/>
      <c r="P80" s="267"/>
      <c r="Q80" s="270"/>
      <c r="R80" s="265"/>
      <c r="S80" s="267"/>
      <c r="T80" s="270"/>
      <c r="U80" s="265"/>
      <c r="V80" s="270"/>
      <c r="W80" s="265"/>
      <c r="X80" s="267"/>
      <c r="Y80" s="270"/>
      <c r="Z80" s="265"/>
      <c r="AA80" s="270"/>
    </row>
    <row r="81" spans="1:27" hidden="1">
      <c r="A81" s="266" t="s">
        <v>45</v>
      </c>
      <c r="B81" s="265"/>
      <c r="C81" s="281">
        <f>+C60+C70</f>
        <v>0</v>
      </c>
      <c r="D81" s="282">
        <f>+IF(ISERROR(C81/C106),"N. D.",C81/C106)</f>
        <v>0</v>
      </c>
      <c r="E81" s="265"/>
      <c r="F81" s="281">
        <f>+F60+F70</f>
        <v>0</v>
      </c>
      <c r="G81" s="282">
        <f>+IF(ISERROR(F81/F106),"N. D.",F81/F106)</f>
        <v>0</v>
      </c>
      <c r="H81" s="283">
        <f>+$C81-F81</f>
        <v>0</v>
      </c>
      <c r="I81" s="282" t="str">
        <f>+IF(ISERROR(H81/F81),"N. D.",H81/F81)</f>
        <v>N. D.</v>
      </c>
      <c r="J81" s="265"/>
      <c r="K81" s="281">
        <f>+K60+K70</f>
        <v>0</v>
      </c>
      <c r="L81" s="282">
        <f>+IF(ISERROR(K81/K106),"N. D.",K81/K106)</f>
        <v>0</v>
      </c>
      <c r="M81" s="283">
        <f>+$C81-K81</f>
        <v>0</v>
      </c>
      <c r="N81" s="282" t="str">
        <f>+IF(ISERROR(M81/K81),"N. D.",M81/K81)</f>
        <v>N. D.</v>
      </c>
      <c r="O81" s="265"/>
      <c r="P81" s="281">
        <f>+P60+P70</f>
        <v>0</v>
      </c>
      <c r="Q81" s="282">
        <f>+IF(ISERROR(P81/P106),"N. D.",P81/P106)</f>
        <v>0</v>
      </c>
      <c r="R81" s="265"/>
      <c r="S81" s="281">
        <f>+S60+S70</f>
        <v>0</v>
      </c>
      <c r="T81" s="282">
        <f>+IF(ISERROR(S81/S106),"N. D.",S81/S106)</f>
        <v>0</v>
      </c>
      <c r="U81" s="283">
        <f>+$P81-S81</f>
        <v>0</v>
      </c>
      <c r="V81" s="282" t="str">
        <f>+IF(ISERROR(U81/S81),"N. D.",U81/S81)</f>
        <v>N. D.</v>
      </c>
      <c r="W81" s="265"/>
      <c r="X81" s="281">
        <f>+X60+X70</f>
        <v>0</v>
      </c>
      <c r="Y81" s="282">
        <f>+IF(ISERROR(X81/X106),"N. D.",X81/X106)</f>
        <v>0</v>
      </c>
      <c r="Z81" s="283">
        <f>+$P81-X81</f>
        <v>0</v>
      </c>
      <c r="AA81" s="282" t="str">
        <f>+IF(ISERROR(Z81/X81),"N. D.",Z81/X81)</f>
        <v>N. D.</v>
      </c>
    </row>
    <row r="82" spans="1:27" ht="6" hidden="1" customHeight="1">
      <c r="A82" s="267"/>
      <c r="B82" s="265"/>
      <c r="C82" s="267"/>
      <c r="D82" s="270"/>
      <c r="E82" s="265"/>
      <c r="F82" s="267"/>
      <c r="G82" s="270"/>
      <c r="H82" s="265"/>
      <c r="I82" s="270"/>
      <c r="J82" s="265"/>
      <c r="K82" s="267"/>
      <c r="L82" s="270"/>
      <c r="M82" s="265"/>
      <c r="N82" s="270"/>
      <c r="O82" s="265"/>
      <c r="P82" s="267"/>
      <c r="Q82" s="270"/>
      <c r="R82" s="265"/>
      <c r="S82" s="267"/>
      <c r="T82" s="270"/>
      <c r="U82" s="265"/>
      <c r="V82" s="270"/>
      <c r="W82" s="265"/>
      <c r="X82" s="267"/>
      <c r="Y82" s="270"/>
      <c r="Z82" s="265"/>
      <c r="AA82" s="270"/>
    </row>
    <row r="83" spans="1:27">
      <c r="A83" s="266" t="s">
        <v>46</v>
      </c>
      <c r="B83" s="265"/>
      <c r="C83" s="267"/>
      <c r="D83" s="270"/>
      <c r="E83" s="265"/>
      <c r="F83" s="267"/>
      <c r="G83" s="270"/>
      <c r="H83" s="265"/>
      <c r="I83" s="270"/>
      <c r="J83" s="265"/>
      <c r="K83" s="267"/>
      <c r="L83" s="270"/>
      <c r="M83" s="265"/>
      <c r="N83" s="270"/>
      <c r="O83" s="265"/>
      <c r="P83" s="267"/>
      <c r="Q83" s="270"/>
      <c r="R83" s="265"/>
      <c r="S83" s="267"/>
      <c r="T83" s="270"/>
      <c r="U83" s="265"/>
      <c r="V83" s="270"/>
      <c r="W83" s="265"/>
      <c r="X83" s="267"/>
      <c r="Y83" s="270"/>
      <c r="Z83" s="265"/>
      <c r="AA83" s="270"/>
    </row>
    <row r="84" spans="1:27" ht="6" customHeight="1">
      <c r="A84" s="267"/>
      <c r="B84" s="265"/>
      <c r="C84" s="267"/>
      <c r="D84" s="270"/>
      <c r="E84" s="265"/>
      <c r="F84" s="267"/>
      <c r="G84" s="270"/>
      <c r="H84" s="265"/>
      <c r="I84" s="270"/>
      <c r="J84" s="265"/>
      <c r="K84" s="267"/>
      <c r="L84" s="270"/>
      <c r="M84" s="265"/>
      <c r="N84" s="270"/>
      <c r="O84" s="265"/>
      <c r="P84" s="267"/>
      <c r="Q84" s="270"/>
      <c r="R84" s="265"/>
      <c r="S84" s="267"/>
      <c r="T84" s="270"/>
      <c r="U84" s="265"/>
      <c r="V84" s="270"/>
      <c r="W84" s="265"/>
      <c r="X84" s="267"/>
      <c r="Y84" s="270"/>
      <c r="Z84" s="265"/>
      <c r="AA84" s="270"/>
    </row>
    <row r="85" spans="1:27" s="308" customFormat="1">
      <c r="A85" s="309" t="s">
        <v>21</v>
      </c>
      <c r="B85" s="297"/>
      <c r="C85" s="305">
        <f>+SUM(C86:C94)</f>
        <v>9448412.3900000006</v>
      </c>
      <c r="D85" s="282">
        <f>+IF(ISERROR(C85/C106),"N. D.",C85/C106)</f>
        <v>1</v>
      </c>
      <c r="E85" s="297"/>
      <c r="F85" s="305">
        <f>+SUM(F86:F94)</f>
        <v>10366156.377010005</v>
      </c>
      <c r="G85" s="282">
        <f>+IF(ISERROR(F85/F106),"N. D.",F85/F106)</f>
        <v>1</v>
      </c>
      <c r="H85" s="310">
        <f t="shared" ref="H85:H104" si="60">+$C85-F85</f>
        <v>-917743.987010004</v>
      </c>
      <c r="I85" s="282">
        <f t="shared" ref="I85:I104" si="61">+IF(ISERROR(H85/F85),"N. D.",H85/F85)</f>
        <v>-8.8532716817331714E-2</v>
      </c>
      <c r="J85" s="297"/>
      <c r="K85" s="305">
        <f>+SUM(K86:K94)</f>
        <v>9232008.3900000006</v>
      </c>
      <c r="L85" s="282">
        <f>+IF(ISERROR(K85/K106),"N. D.",K85/K106)</f>
        <v>1</v>
      </c>
      <c r="M85" s="310">
        <f t="shared" ref="M85:M104" si="62">+$C85-K85</f>
        <v>216404</v>
      </c>
      <c r="N85" s="282">
        <f t="shared" ref="N85:N104" si="63">+IF(ISERROR(M85/K85),"N. D.",M85/K85)</f>
        <v>2.3440619945103838E-2</v>
      </c>
      <c r="O85" s="297"/>
      <c r="P85" s="305">
        <f>+SUM(P86:P94)</f>
        <v>55926379.409999996</v>
      </c>
      <c r="Q85" s="282">
        <f>+IF(ISERROR(P85/P106),"N. D.",P85/P106)</f>
        <v>1</v>
      </c>
      <c r="R85" s="297"/>
      <c r="S85" s="305">
        <f>+SUM(S86:S94)</f>
        <v>57983340.193127863</v>
      </c>
      <c r="T85" s="282">
        <f>+IF(ISERROR(S85/S106),"N. D.",S85/S106)</f>
        <v>1</v>
      </c>
      <c r="U85" s="310">
        <f t="shared" ref="U85:U104" si="64">+$P85-S85</f>
        <v>-2056960.7831278667</v>
      </c>
      <c r="V85" s="282">
        <f t="shared" ref="V85:V104" si="65">+IF(ISERROR(U85/S85),"N. D.",U85/S85)</f>
        <v>-3.5475030867084402E-2</v>
      </c>
      <c r="W85" s="297"/>
      <c r="X85" s="305">
        <f>+SUM(X86:X94)</f>
        <v>51437435.689999998</v>
      </c>
      <c r="Y85" s="282">
        <f>+IF(ISERROR(X85/X106),"N. D.",X85/X106)</f>
        <v>1</v>
      </c>
      <c r="Z85" s="310">
        <f t="shared" ref="Z85:Z104" si="66">+$P85-X85</f>
        <v>4488943.7199999988</v>
      </c>
      <c r="AA85" s="282">
        <f t="shared" ref="AA85:AA104" si="67">+IF(ISERROR(Z85/X85),"N. D.",Z85/X85)</f>
        <v>8.7269974869153499E-2</v>
      </c>
    </row>
    <row r="86" spans="1:27">
      <c r="A86" s="272" t="s">
        <v>22</v>
      </c>
      <c r="B86" s="273"/>
      <c r="C86" s="274">
        <f t="shared" ref="C86:C94" si="68">+C11-C36-C61</f>
        <v>6494103.8399999999</v>
      </c>
      <c r="D86" s="275">
        <f t="shared" ref="D86:D94" si="69">+IF(ISERROR(C86/C86),"N. D.",C86/C86)</f>
        <v>1</v>
      </c>
      <c r="E86" s="273"/>
      <c r="F86" s="274">
        <f t="shared" ref="F86:F94" si="70">+F11-F36-F61</f>
        <v>6660185.034436997</v>
      </c>
      <c r="G86" s="275">
        <f t="shared" ref="G86:G94" si="71">+IF(ISERROR(F86/F86),"N. D.",F86/F86)</f>
        <v>1</v>
      </c>
      <c r="H86" s="276">
        <f t="shared" si="60"/>
        <v>-166081.19443699718</v>
      </c>
      <c r="I86" s="275">
        <f t="shared" si="61"/>
        <v>-2.4936423474462292E-2</v>
      </c>
      <c r="J86" s="273"/>
      <c r="K86" s="274">
        <f t="shared" ref="K86:K94" si="72">+K11-K36-K61</f>
        <v>5911252.8500000006</v>
      </c>
      <c r="L86" s="275">
        <f t="shared" ref="L86:L94" si="73">+IF(ISERROR(K86/K86),"N. D.",K86/K86)</f>
        <v>1</v>
      </c>
      <c r="M86" s="276">
        <f t="shared" si="62"/>
        <v>582850.98999999929</v>
      </c>
      <c r="N86" s="275">
        <f t="shared" si="63"/>
        <v>9.8600246815698164E-2</v>
      </c>
      <c r="O86" s="311"/>
      <c r="P86" s="274">
        <f t="shared" ref="P86:P94" si="74">+P11-P36-P61</f>
        <v>39182854.050000004</v>
      </c>
      <c r="Q86" s="275">
        <f t="shared" ref="Q86:Q94" si="75">+IF(ISERROR(P86/P86),"N. D.",P86/P86)</f>
        <v>1</v>
      </c>
      <c r="R86" s="273"/>
      <c r="S86" s="274">
        <f t="shared" ref="S86:S94" si="76">+S11-S36-S61</f>
        <v>38997584.338889986</v>
      </c>
      <c r="T86" s="275">
        <f t="shared" ref="T86:T94" si="77">+IF(ISERROR(S86/S86),"N. D.",S86/S86)</f>
        <v>1</v>
      </c>
      <c r="U86" s="276">
        <f t="shared" si="64"/>
        <v>185269.71111001819</v>
      </c>
      <c r="V86" s="275">
        <f t="shared" si="65"/>
        <v>4.750799677744646E-3</v>
      </c>
      <c r="W86" s="273"/>
      <c r="X86" s="274">
        <f t="shared" ref="X86:X94" si="78">+X11-X36-X61</f>
        <v>35491987.449999996</v>
      </c>
      <c r="Y86" s="275">
        <f t="shared" ref="Y86:Y94" si="79">+IF(ISERROR(X86/X86),"N. D.",X86/X86)</f>
        <v>1</v>
      </c>
      <c r="Z86" s="276">
        <f t="shared" si="66"/>
        <v>3690866.6000000089</v>
      </c>
      <c r="AA86" s="275">
        <f t="shared" si="67"/>
        <v>0.10399154471694735</v>
      </c>
    </row>
    <row r="87" spans="1:27">
      <c r="A87" s="272" t="s">
        <v>23</v>
      </c>
      <c r="B87" s="273"/>
      <c r="C87" s="274">
        <f t="shared" si="68"/>
        <v>354412.68</v>
      </c>
      <c r="D87" s="275">
        <f t="shared" si="69"/>
        <v>1</v>
      </c>
      <c r="E87" s="273"/>
      <c r="F87" s="274">
        <f t="shared" si="70"/>
        <v>930917.74755399977</v>
      </c>
      <c r="G87" s="275">
        <f t="shared" si="71"/>
        <v>1</v>
      </c>
      <c r="H87" s="276">
        <f t="shared" si="60"/>
        <v>-576505.06755399983</v>
      </c>
      <c r="I87" s="275">
        <f t="shared" si="61"/>
        <v>-0.61928679420794741</v>
      </c>
      <c r="J87" s="273"/>
      <c r="K87" s="274">
        <f t="shared" si="72"/>
        <v>785783.61</v>
      </c>
      <c r="L87" s="275">
        <f t="shared" si="73"/>
        <v>1</v>
      </c>
      <c r="M87" s="276">
        <f t="shared" si="62"/>
        <v>-431370.93</v>
      </c>
      <c r="N87" s="316">
        <f t="shared" si="63"/>
        <v>-0.54896911122898073</v>
      </c>
      <c r="O87" s="311"/>
      <c r="P87" s="274">
        <f t="shared" si="74"/>
        <v>2149334.69</v>
      </c>
      <c r="Q87" s="275">
        <f t="shared" si="75"/>
        <v>1</v>
      </c>
      <c r="R87" s="273"/>
      <c r="S87" s="274">
        <f t="shared" si="76"/>
        <v>2947253.25119974</v>
      </c>
      <c r="T87" s="275">
        <f t="shared" si="77"/>
        <v>1</v>
      </c>
      <c r="U87" s="276">
        <f t="shared" si="64"/>
        <v>-797918.56119974004</v>
      </c>
      <c r="V87" s="275">
        <f t="shared" si="65"/>
        <v>-0.27073294799994907</v>
      </c>
      <c r="W87" s="273"/>
      <c r="X87" s="274">
        <f t="shared" si="78"/>
        <v>1987270.4599999997</v>
      </c>
      <c r="Y87" s="275">
        <f t="shared" si="79"/>
        <v>1</v>
      </c>
      <c r="Z87" s="276">
        <f t="shared" si="66"/>
        <v>162064.23000000021</v>
      </c>
      <c r="AA87" s="275">
        <f t="shared" si="67"/>
        <v>8.1551169436695714E-2</v>
      </c>
    </row>
    <row r="88" spans="1:27">
      <c r="A88" s="272" t="s">
        <v>24</v>
      </c>
      <c r="B88" s="273"/>
      <c r="C88" s="274">
        <f t="shared" si="68"/>
        <v>916164.79</v>
      </c>
      <c r="D88" s="275">
        <f t="shared" si="69"/>
        <v>1</v>
      </c>
      <c r="E88" s="273"/>
      <c r="F88" s="274">
        <f t="shared" si="70"/>
        <v>934548.11601900647</v>
      </c>
      <c r="G88" s="275">
        <f t="shared" si="71"/>
        <v>1</v>
      </c>
      <c r="H88" s="276">
        <f t="shared" si="60"/>
        <v>-18383.326019006432</v>
      </c>
      <c r="I88" s="275">
        <f t="shared" si="61"/>
        <v>-1.9670818124716608E-2</v>
      </c>
      <c r="J88" s="273"/>
      <c r="K88" s="274">
        <f t="shared" si="72"/>
        <v>824215.17999999993</v>
      </c>
      <c r="L88" s="275">
        <f t="shared" si="73"/>
        <v>1</v>
      </c>
      <c r="M88" s="276">
        <f t="shared" si="62"/>
        <v>91949.610000000102</v>
      </c>
      <c r="N88" s="275">
        <f t="shared" si="63"/>
        <v>0.11156019960709788</v>
      </c>
      <c r="O88" s="311"/>
      <c r="P88" s="274">
        <f t="shared" si="74"/>
        <v>5543398.54</v>
      </c>
      <c r="Q88" s="275">
        <f t="shared" si="75"/>
        <v>1</v>
      </c>
      <c r="R88" s="273"/>
      <c r="S88" s="274">
        <f t="shared" si="76"/>
        <v>5456779.417038139</v>
      </c>
      <c r="T88" s="275">
        <f t="shared" si="77"/>
        <v>1</v>
      </c>
      <c r="U88" s="276">
        <f t="shared" si="64"/>
        <v>86619.122961861081</v>
      </c>
      <c r="V88" s="275">
        <f t="shared" si="65"/>
        <v>1.5873671325508095E-2</v>
      </c>
      <c r="W88" s="273"/>
      <c r="X88" s="274">
        <f t="shared" si="78"/>
        <v>5003100.0999999996</v>
      </c>
      <c r="Y88" s="275">
        <f t="shared" si="79"/>
        <v>1</v>
      </c>
      <c r="Z88" s="276">
        <f t="shared" si="66"/>
        <v>540298.44000000041</v>
      </c>
      <c r="AA88" s="275">
        <f t="shared" si="67"/>
        <v>0.10799273034733013</v>
      </c>
    </row>
    <row r="89" spans="1:27">
      <c r="A89" s="272" t="s">
        <v>25</v>
      </c>
      <c r="B89" s="273"/>
      <c r="C89" s="274">
        <f t="shared" si="68"/>
        <v>0</v>
      </c>
      <c r="D89" s="275" t="str">
        <f t="shared" si="69"/>
        <v>N. D.</v>
      </c>
      <c r="E89" s="273"/>
      <c r="F89" s="274">
        <f t="shared" si="70"/>
        <v>0</v>
      </c>
      <c r="G89" s="275" t="str">
        <f t="shared" si="71"/>
        <v>N. D.</v>
      </c>
      <c r="H89" s="276">
        <f t="shared" si="60"/>
        <v>0</v>
      </c>
      <c r="I89" s="275" t="str">
        <f t="shared" si="61"/>
        <v>N. D.</v>
      </c>
      <c r="J89" s="273"/>
      <c r="K89" s="274">
        <f t="shared" si="72"/>
        <v>0</v>
      </c>
      <c r="L89" s="275" t="str">
        <f t="shared" si="73"/>
        <v>N. D.</v>
      </c>
      <c r="M89" s="276">
        <f t="shared" si="62"/>
        <v>0</v>
      </c>
      <c r="N89" s="275" t="str">
        <f t="shared" si="63"/>
        <v>N. D.</v>
      </c>
      <c r="O89" s="311"/>
      <c r="P89" s="274">
        <f t="shared" si="74"/>
        <v>0</v>
      </c>
      <c r="Q89" s="275" t="str">
        <f t="shared" si="75"/>
        <v>N. D.</v>
      </c>
      <c r="R89" s="273"/>
      <c r="S89" s="274">
        <f t="shared" si="76"/>
        <v>0</v>
      </c>
      <c r="T89" s="275" t="str">
        <f t="shared" si="77"/>
        <v>N. D.</v>
      </c>
      <c r="U89" s="276">
        <f t="shared" si="64"/>
        <v>0</v>
      </c>
      <c r="V89" s="275" t="str">
        <f t="shared" si="65"/>
        <v>N. D.</v>
      </c>
      <c r="W89" s="273"/>
      <c r="X89" s="274">
        <f t="shared" si="78"/>
        <v>0</v>
      </c>
      <c r="Y89" s="275" t="str">
        <f t="shared" si="79"/>
        <v>N. D.</v>
      </c>
      <c r="Z89" s="276">
        <f t="shared" si="66"/>
        <v>0</v>
      </c>
      <c r="AA89" s="275" t="str">
        <f t="shared" si="67"/>
        <v>N. D.</v>
      </c>
    </row>
    <row r="90" spans="1:27">
      <c r="A90" s="272" t="s">
        <v>26</v>
      </c>
      <c r="B90" s="273"/>
      <c r="C90" s="274">
        <f t="shared" si="68"/>
        <v>1664810.2</v>
      </c>
      <c r="D90" s="275">
        <f t="shared" si="69"/>
        <v>1</v>
      </c>
      <c r="E90" s="273"/>
      <c r="F90" s="274">
        <f t="shared" si="70"/>
        <v>1826234.9280000003</v>
      </c>
      <c r="G90" s="275">
        <f t="shared" si="71"/>
        <v>1</v>
      </c>
      <c r="H90" s="276">
        <f t="shared" si="60"/>
        <v>-161424.72800000035</v>
      </c>
      <c r="I90" s="275">
        <f t="shared" si="61"/>
        <v>-8.8392093221426063E-2</v>
      </c>
      <c r="J90" s="273"/>
      <c r="K90" s="274">
        <f t="shared" si="72"/>
        <v>1705706.46</v>
      </c>
      <c r="L90" s="275">
        <f t="shared" si="73"/>
        <v>1</v>
      </c>
      <c r="M90" s="276">
        <f t="shared" si="62"/>
        <v>-40896.260000000009</v>
      </c>
      <c r="N90" s="275">
        <f t="shared" si="63"/>
        <v>-2.3976141826888554E-2</v>
      </c>
      <c r="O90" s="311"/>
      <c r="P90" s="274">
        <f t="shared" si="74"/>
        <v>8927194.5800000001</v>
      </c>
      <c r="Q90" s="275">
        <f t="shared" si="75"/>
        <v>1</v>
      </c>
      <c r="R90" s="273"/>
      <c r="S90" s="274">
        <f t="shared" si="76"/>
        <v>10496099.879999999</v>
      </c>
      <c r="T90" s="275">
        <f t="shared" si="77"/>
        <v>1</v>
      </c>
      <c r="U90" s="276">
        <f t="shared" si="64"/>
        <v>-1568905.2999999989</v>
      </c>
      <c r="V90" s="275">
        <f t="shared" si="65"/>
        <v>-0.1494750734022168</v>
      </c>
      <c r="W90" s="273"/>
      <c r="X90" s="274">
        <f t="shared" si="78"/>
        <v>8930380.120000001</v>
      </c>
      <c r="Y90" s="275">
        <f t="shared" si="79"/>
        <v>1</v>
      </c>
      <c r="Z90" s="276">
        <f t="shared" si="66"/>
        <v>-3185.5400000009686</v>
      </c>
      <c r="AA90" s="275">
        <f t="shared" si="67"/>
        <v>-3.5670822038882797E-4</v>
      </c>
    </row>
    <row r="91" spans="1:27">
      <c r="A91" s="272" t="s">
        <v>27</v>
      </c>
      <c r="B91" s="273"/>
      <c r="C91" s="274">
        <f t="shared" si="68"/>
        <v>0</v>
      </c>
      <c r="D91" s="275" t="str">
        <f t="shared" si="69"/>
        <v>N. D.</v>
      </c>
      <c r="E91" s="273"/>
      <c r="F91" s="274">
        <f t="shared" si="70"/>
        <v>0</v>
      </c>
      <c r="G91" s="275" t="str">
        <f t="shared" si="71"/>
        <v>N. D.</v>
      </c>
      <c r="H91" s="276">
        <f t="shared" si="60"/>
        <v>0</v>
      </c>
      <c r="I91" s="275" t="str">
        <f t="shared" si="61"/>
        <v>N. D.</v>
      </c>
      <c r="J91" s="273"/>
      <c r="K91" s="274">
        <f t="shared" si="72"/>
        <v>0</v>
      </c>
      <c r="L91" s="275" t="str">
        <f t="shared" si="73"/>
        <v>N. D.</v>
      </c>
      <c r="M91" s="276">
        <f t="shared" si="62"/>
        <v>0</v>
      </c>
      <c r="N91" s="275" t="str">
        <f t="shared" si="63"/>
        <v>N. D.</v>
      </c>
      <c r="O91" s="311"/>
      <c r="P91" s="274">
        <f t="shared" si="74"/>
        <v>0</v>
      </c>
      <c r="Q91" s="275" t="str">
        <f t="shared" si="75"/>
        <v>N. D.</v>
      </c>
      <c r="R91" s="273"/>
      <c r="S91" s="274">
        <f t="shared" si="76"/>
        <v>0</v>
      </c>
      <c r="T91" s="275" t="str">
        <f t="shared" si="77"/>
        <v>N. D.</v>
      </c>
      <c r="U91" s="276">
        <f t="shared" si="64"/>
        <v>0</v>
      </c>
      <c r="V91" s="275" t="str">
        <f t="shared" si="65"/>
        <v>N. D.</v>
      </c>
      <c r="W91" s="273"/>
      <c r="X91" s="274">
        <f t="shared" si="78"/>
        <v>0</v>
      </c>
      <c r="Y91" s="275" t="str">
        <f t="shared" si="79"/>
        <v>N. D.</v>
      </c>
      <c r="Z91" s="276">
        <f t="shared" si="66"/>
        <v>0</v>
      </c>
      <c r="AA91" s="275" t="str">
        <f t="shared" si="67"/>
        <v>N. D.</v>
      </c>
    </row>
    <row r="92" spans="1:27">
      <c r="A92" s="272" t="s">
        <v>28</v>
      </c>
      <c r="B92" s="273"/>
      <c r="C92" s="274">
        <f t="shared" si="68"/>
        <v>18920.88</v>
      </c>
      <c r="D92" s="275">
        <f t="shared" si="69"/>
        <v>1</v>
      </c>
      <c r="E92" s="273"/>
      <c r="F92" s="274">
        <f t="shared" si="70"/>
        <v>14270.550999999998</v>
      </c>
      <c r="G92" s="275">
        <f t="shared" si="71"/>
        <v>1</v>
      </c>
      <c r="H92" s="276">
        <f t="shared" si="60"/>
        <v>4650.3290000000034</v>
      </c>
      <c r="I92" s="275">
        <f t="shared" si="61"/>
        <v>0.32586891704461896</v>
      </c>
      <c r="J92" s="273"/>
      <c r="K92" s="274">
        <f t="shared" si="72"/>
        <v>5050.29</v>
      </c>
      <c r="L92" s="275">
        <f t="shared" si="73"/>
        <v>1</v>
      </c>
      <c r="M92" s="276">
        <f t="shared" si="62"/>
        <v>13870.59</v>
      </c>
      <c r="N92" s="316">
        <f t="shared" si="63"/>
        <v>2.7464937657045438</v>
      </c>
      <c r="O92" s="311"/>
      <c r="P92" s="274">
        <f t="shared" si="74"/>
        <v>123597.55000000002</v>
      </c>
      <c r="Q92" s="275">
        <f t="shared" si="75"/>
        <v>1</v>
      </c>
      <c r="R92" s="273"/>
      <c r="S92" s="274">
        <f t="shared" si="76"/>
        <v>85623.305999999982</v>
      </c>
      <c r="T92" s="275">
        <f t="shared" si="77"/>
        <v>1</v>
      </c>
      <c r="U92" s="276">
        <f t="shared" si="64"/>
        <v>37974.244000000035</v>
      </c>
      <c r="V92" s="275">
        <f t="shared" si="65"/>
        <v>0.44350359468717598</v>
      </c>
      <c r="W92" s="273"/>
      <c r="X92" s="274">
        <f t="shared" si="78"/>
        <v>24697.559999999998</v>
      </c>
      <c r="Y92" s="275">
        <f t="shared" si="79"/>
        <v>1</v>
      </c>
      <c r="Z92" s="276">
        <f t="shared" si="66"/>
        <v>98899.99000000002</v>
      </c>
      <c r="AA92" s="316">
        <f t="shared" si="67"/>
        <v>4.0044437588166613</v>
      </c>
    </row>
    <row r="93" spans="1:27">
      <c r="A93" s="272" t="s">
        <v>29</v>
      </c>
      <c r="B93" s="273"/>
      <c r="C93" s="274">
        <f t="shared" si="68"/>
        <v>0</v>
      </c>
      <c r="D93" s="275" t="str">
        <f t="shared" si="69"/>
        <v>N. D.</v>
      </c>
      <c r="E93" s="273"/>
      <c r="F93" s="274">
        <f t="shared" si="70"/>
        <v>0</v>
      </c>
      <c r="G93" s="275" t="str">
        <f t="shared" si="71"/>
        <v>N. D.</v>
      </c>
      <c r="H93" s="276">
        <f t="shared" si="60"/>
        <v>0</v>
      </c>
      <c r="I93" s="275" t="str">
        <f t="shared" si="61"/>
        <v>N. D.</v>
      </c>
      <c r="J93" s="273"/>
      <c r="K93" s="274">
        <f t="shared" si="72"/>
        <v>0</v>
      </c>
      <c r="L93" s="275" t="str">
        <f t="shared" si="73"/>
        <v>N. D.</v>
      </c>
      <c r="M93" s="276">
        <f t="shared" si="62"/>
        <v>0</v>
      </c>
      <c r="N93" s="275" t="str">
        <f t="shared" si="63"/>
        <v>N. D.</v>
      </c>
      <c r="O93" s="311"/>
      <c r="P93" s="274">
        <f t="shared" si="74"/>
        <v>0</v>
      </c>
      <c r="Q93" s="275" t="str">
        <f t="shared" si="75"/>
        <v>N. D.</v>
      </c>
      <c r="R93" s="273"/>
      <c r="S93" s="274">
        <f t="shared" si="76"/>
        <v>0</v>
      </c>
      <c r="T93" s="275" t="str">
        <f t="shared" si="77"/>
        <v>N. D.</v>
      </c>
      <c r="U93" s="276">
        <f t="shared" si="64"/>
        <v>0</v>
      </c>
      <c r="V93" s="275" t="str">
        <f t="shared" si="65"/>
        <v>N. D.</v>
      </c>
      <c r="W93" s="273"/>
      <c r="X93" s="274">
        <f t="shared" si="78"/>
        <v>0</v>
      </c>
      <c r="Y93" s="275" t="str">
        <f t="shared" si="79"/>
        <v>N. D.</v>
      </c>
      <c r="Z93" s="276">
        <f t="shared" si="66"/>
        <v>0</v>
      </c>
      <c r="AA93" s="275" t="str">
        <f t="shared" si="67"/>
        <v>N. D.</v>
      </c>
    </row>
    <row r="94" spans="1:27">
      <c r="A94" s="277" t="s">
        <v>30</v>
      </c>
      <c r="B94" s="273"/>
      <c r="C94" s="274">
        <f t="shared" si="68"/>
        <v>0</v>
      </c>
      <c r="D94" s="275" t="str">
        <f t="shared" si="69"/>
        <v>N. D.</v>
      </c>
      <c r="E94" s="273"/>
      <c r="F94" s="274">
        <f t="shared" si="70"/>
        <v>0</v>
      </c>
      <c r="G94" s="275" t="str">
        <f t="shared" si="71"/>
        <v>N. D.</v>
      </c>
      <c r="H94" s="276">
        <f t="shared" si="60"/>
        <v>0</v>
      </c>
      <c r="I94" s="275" t="str">
        <f t="shared" si="61"/>
        <v>N. D.</v>
      </c>
      <c r="J94" s="273"/>
      <c r="K94" s="274">
        <f t="shared" si="72"/>
        <v>0</v>
      </c>
      <c r="L94" s="275" t="str">
        <f t="shared" si="73"/>
        <v>N. D.</v>
      </c>
      <c r="M94" s="276">
        <f t="shared" si="62"/>
        <v>0</v>
      </c>
      <c r="N94" s="275" t="str">
        <f t="shared" si="63"/>
        <v>N. D.</v>
      </c>
      <c r="O94" s="311"/>
      <c r="P94" s="274">
        <f t="shared" si="74"/>
        <v>0</v>
      </c>
      <c r="Q94" s="275" t="str">
        <f t="shared" si="75"/>
        <v>N. D.</v>
      </c>
      <c r="R94" s="273"/>
      <c r="S94" s="274">
        <f t="shared" si="76"/>
        <v>0</v>
      </c>
      <c r="T94" s="275" t="str">
        <f t="shared" si="77"/>
        <v>N. D.</v>
      </c>
      <c r="U94" s="276">
        <f t="shared" si="64"/>
        <v>0</v>
      </c>
      <c r="V94" s="275" t="str">
        <f t="shared" si="65"/>
        <v>N. D.</v>
      </c>
      <c r="W94" s="273"/>
      <c r="X94" s="274">
        <f t="shared" si="78"/>
        <v>0</v>
      </c>
      <c r="Y94" s="275" t="str">
        <f t="shared" si="79"/>
        <v>N. D.</v>
      </c>
      <c r="Z94" s="276">
        <f t="shared" si="66"/>
        <v>0</v>
      </c>
      <c r="AA94" s="275" t="str">
        <f t="shared" si="67"/>
        <v>N. D.</v>
      </c>
    </row>
    <row r="95" spans="1:27" hidden="1">
      <c r="A95" s="278" t="s">
        <v>31</v>
      </c>
      <c r="B95" s="265"/>
      <c r="C95" s="279">
        <f>+SUM(C96:C104)</f>
        <v>0</v>
      </c>
      <c r="D95" s="270">
        <f>+IF(ISERROR(C95/C106),"N. D.",C95/C106)</f>
        <v>0</v>
      </c>
      <c r="E95" s="273"/>
      <c r="F95" s="279">
        <f>+SUM(F96:F104)</f>
        <v>0</v>
      </c>
      <c r="G95" s="270">
        <f>+IF(ISERROR(F95/F106),"N. D.",F95/F106)</f>
        <v>0</v>
      </c>
      <c r="H95" s="271">
        <f t="shared" si="60"/>
        <v>0</v>
      </c>
      <c r="I95" s="270" t="str">
        <f t="shared" si="61"/>
        <v>N. D.</v>
      </c>
      <c r="J95" s="265"/>
      <c r="K95" s="279">
        <f>+SUM(K96:K104)</f>
        <v>0</v>
      </c>
      <c r="L95" s="270">
        <f>+IF(ISERROR(K95/K106),"N. D.",K95/K106)</f>
        <v>0</v>
      </c>
      <c r="M95" s="271">
        <f t="shared" si="62"/>
        <v>0</v>
      </c>
      <c r="N95" s="270" t="str">
        <f t="shared" si="63"/>
        <v>N. D.</v>
      </c>
      <c r="O95" s="265"/>
      <c r="P95" s="279">
        <f>+SUM(P96:P104)</f>
        <v>0</v>
      </c>
      <c r="Q95" s="270">
        <f>+IF(ISERROR(P95/P106),"N. D.",P95/P106)</f>
        <v>0</v>
      </c>
      <c r="R95" s="273"/>
      <c r="S95" s="279">
        <f>+SUM(S96:S104)</f>
        <v>0</v>
      </c>
      <c r="T95" s="270">
        <f>+IF(ISERROR(S95/S106),"N. D.",S95/S106)</f>
        <v>0</v>
      </c>
      <c r="U95" s="271">
        <f t="shared" si="64"/>
        <v>0</v>
      </c>
      <c r="V95" s="270" t="str">
        <f t="shared" si="65"/>
        <v>N. D.</v>
      </c>
      <c r="W95" s="265"/>
      <c r="X95" s="279">
        <f>+SUM(X96:X104)</f>
        <v>0</v>
      </c>
      <c r="Y95" s="270">
        <f>+IF(ISERROR(X95/X106),"N. D.",X95/X106)</f>
        <v>0</v>
      </c>
      <c r="Z95" s="271">
        <f t="shared" si="66"/>
        <v>0</v>
      </c>
      <c r="AA95" s="270" t="str">
        <f t="shared" si="67"/>
        <v>N. D.</v>
      </c>
    </row>
    <row r="96" spans="1:27" hidden="1">
      <c r="A96" s="280" t="s">
        <v>32</v>
      </c>
      <c r="B96" s="273"/>
      <c r="C96" s="274">
        <f t="shared" ref="C96:C104" si="80">+C21-C46-C71</f>
        <v>0</v>
      </c>
      <c r="D96" s="275" t="str">
        <f t="shared" ref="D96:D104" si="81">+IF(ISERROR(C96/C96),"N. D.",C96/C96)</f>
        <v>N. D.</v>
      </c>
      <c r="E96" s="273"/>
      <c r="F96" s="274">
        <f t="shared" ref="F96:F104" si="82">+F21-F46-F71</f>
        <v>0</v>
      </c>
      <c r="G96" s="275" t="str">
        <f t="shared" ref="G96:G104" si="83">+IF(ISERROR(F96/F96),"N. D.",F96/F96)</f>
        <v>N. D.</v>
      </c>
      <c r="H96" s="276">
        <f t="shared" si="60"/>
        <v>0</v>
      </c>
      <c r="I96" s="275" t="str">
        <f t="shared" si="61"/>
        <v>N. D.</v>
      </c>
      <c r="J96" s="273"/>
      <c r="K96" s="274">
        <f t="shared" ref="K96:K104" si="84">+K21-K46-K71</f>
        <v>0</v>
      </c>
      <c r="L96" s="275" t="str">
        <f t="shared" ref="L96:L104" si="85">+IF(ISERROR(K96/K96),"N. D.",K96/K96)</f>
        <v>N. D.</v>
      </c>
      <c r="M96" s="276">
        <f t="shared" si="62"/>
        <v>0</v>
      </c>
      <c r="N96" s="275" t="str">
        <f t="shared" si="63"/>
        <v>N. D.</v>
      </c>
      <c r="O96" s="311"/>
      <c r="P96" s="274">
        <f t="shared" ref="P96:P104" si="86">+P21-P46-P71</f>
        <v>0</v>
      </c>
      <c r="Q96" s="275" t="str">
        <f t="shared" ref="Q96:Q104" si="87">+IF(ISERROR(P96/P96),"N. D.",P96/P96)</f>
        <v>N. D.</v>
      </c>
      <c r="R96" s="273"/>
      <c r="S96" s="274">
        <f t="shared" ref="S96:S104" si="88">+S21-S46-S71</f>
        <v>0</v>
      </c>
      <c r="T96" s="275" t="str">
        <f t="shared" ref="T96:T104" si="89">+IF(ISERROR(S96/S96),"N. D.",S96/S96)</f>
        <v>N. D.</v>
      </c>
      <c r="U96" s="276">
        <f t="shared" si="64"/>
        <v>0</v>
      </c>
      <c r="V96" s="275" t="str">
        <f t="shared" si="65"/>
        <v>N. D.</v>
      </c>
      <c r="W96" s="273"/>
      <c r="X96" s="274">
        <f t="shared" ref="X96:X104" si="90">+X21-X46-X71</f>
        <v>0</v>
      </c>
      <c r="Y96" s="275" t="str">
        <f t="shared" ref="Y96:Y104" si="91">+IF(ISERROR(X96/X96),"N. D.",X96/X96)</f>
        <v>N. D.</v>
      </c>
      <c r="Z96" s="276">
        <f t="shared" si="66"/>
        <v>0</v>
      </c>
      <c r="AA96" s="275" t="str">
        <f t="shared" si="67"/>
        <v>N. D.</v>
      </c>
    </row>
    <row r="97" spans="1:27" hidden="1">
      <c r="A97" s="280" t="s">
        <v>33</v>
      </c>
      <c r="B97" s="273"/>
      <c r="C97" s="274">
        <f t="shared" si="80"/>
        <v>0</v>
      </c>
      <c r="D97" s="275" t="str">
        <f t="shared" si="81"/>
        <v>N. D.</v>
      </c>
      <c r="E97" s="273"/>
      <c r="F97" s="274">
        <f t="shared" si="82"/>
        <v>0</v>
      </c>
      <c r="G97" s="275" t="str">
        <f t="shared" si="83"/>
        <v>N. D.</v>
      </c>
      <c r="H97" s="276">
        <f t="shared" si="60"/>
        <v>0</v>
      </c>
      <c r="I97" s="275" t="str">
        <f t="shared" si="61"/>
        <v>N. D.</v>
      </c>
      <c r="J97" s="273"/>
      <c r="K97" s="274">
        <f t="shared" si="84"/>
        <v>0</v>
      </c>
      <c r="L97" s="275" t="str">
        <f t="shared" si="85"/>
        <v>N. D.</v>
      </c>
      <c r="M97" s="276">
        <f t="shared" si="62"/>
        <v>0</v>
      </c>
      <c r="N97" s="275" t="str">
        <f t="shared" si="63"/>
        <v>N. D.</v>
      </c>
      <c r="O97" s="311"/>
      <c r="P97" s="274">
        <f t="shared" si="86"/>
        <v>0</v>
      </c>
      <c r="Q97" s="275" t="str">
        <f t="shared" si="87"/>
        <v>N. D.</v>
      </c>
      <c r="R97" s="273"/>
      <c r="S97" s="274">
        <f t="shared" si="88"/>
        <v>0</v>
      </c>
      <c r="T97" s="275" t="str">
        <f t="shared" si="89"/>
        <v>N. D.</v>
      </c>
      <c r="U97" s="276">
        <f t="shared" si="64"/>
        <v>0</v>
      </c>
      <c r="V97" s="275" t="str">
        <f t="shared" si="65"/>
        <v>N. D.</v>
      </c>
      <c r="W97" s="273"/>
      <c r="X97" s="274">
        <f t="shared" si="90"/>
        <v>0</v>
      </c>
      <c r="Y97" s="275" t="str">
        <f t="shared" si="91"/>
        <v>N. D.</v>
      </c>
      <c r="Z97" s="276">
        <f t="shared" si="66"/>
        <v>0</v>
      </c>
      <c r="AA97" s="275" t="str">
        <f t="shared" si="67"/>
        <v>N. D.</v>
      </c>
    </row>
    <row r="98" spans="1:27" hidden="1">
      <c r="A98" s="280" t="s">
        <v>34</v>
      </c>
      <c r="B98" s="273"/>
      <c r="C98" s="274">
        <f t="shared" si="80"/>
        <v>0</v>
      </c>
      <c r="D98" s="275" t="str">
        <f t="shared" si="81"/>
        <v>N. D.</v>
      </c>
      <c r="E98" s="273"/>
      <c r="F98" s="274">
        <f t="shared" si="82"/>
        <v>0</v>
      </c>
      <c r="G98" s="275" t="str">
        <f t="shared" si="83"/>
        <v>N. D.</v>
      </c>
      <c r="H98" s="276">
        <f t="shared" si="60"/>
        <v>0</v>
      </c>
      <c r="I98" s="275" t="str">
        <f t="shared" si="61"/>
        <v>N. D.</v>
      </c>
      <c r="J98" s="273"/>
      <c r="K98" s="274">
        <f t="shared" si="84"/>
        <v>0</v>
      </c>
      <c r="L98" s="275" t="str">
        <f t="shared" si="85"/>
        <v>N. D.</v>
      </c>
      <c r="M98" s="276">
        <f t="shared" si="62"/>
        <v>0</v>
      </c>
      <c r="N98" s="275" t="str">
        <f t="shared" si="63"/>
        <v>N. D.</v>
      </c>
      <c r="O98" s="311"/>
      <c r="P98" s="274">
        <f t="shared" si="86"/>
        <v>0</v>
      </c>
      <c r="Q98" s="275" t="str">
        <f t="shared" si="87"/>
        <v>N. D.</v>
      </c>
      <c r="R98" s="273"/>
      <c r="S98" s="274">
        <f t="shared" si="88"/>
        <v>0</v>
      </c>
      <c r="T98" s="275" t="str">
        <f t="shared" si="89"/>
        <v>N. D.</v>
      </c>
      <c r="U98" s="276">
        <f t="shared" si="64"/>
        <v>0</v>
      </c>
      <c r="V98" s="275" t="str">
        <f t="shared" si="65"/>
        <v>N. D.</v>
      </c>
      <c r="W98" s="273"/>
      <c r="X98" s="274">
        <f t="shared" si="90"/>
        <v>0</v>
      </c>
      <c r="Y98" s="275" t="str">
        <f t="shared" si="91"/>
        <v>N. D.</v>
      </c>
      <c r="Z98" s="276">
        <f t="shared" si="66"/>
        <v>0</v>
      </c>
      <c r="AA98" s="275" t="str">
        <f t="shared" si="67"/>
        <v>N. D.</v>
      </c>
    </row>
    <row r="99" spans="1:27" hidden="1">
      <c r="A99" s="280" t="s">
        <v>35</v>
      </c>
      <c r="B99" s="273"/>
      <c r="C99" s="274">
        <f t="shared" si="80"/>
        <v>0</v>
      </c>
      <c r="D99" s="275" t="str">
        <f t="shared" si="81"/>
        <v>N. D.</v>
      </c>
      <c r="E99" s="273"/>
      <c r="F99" s="274">
        <f t="shared" si="82"/>
        <v>0</v>
      </c>
      <c r="G99" s="275" t="str">
        <f t="shared" si="83"/>
        <v>N. D.</v>
      </c>
      <c r="H99" s="276">
        <f t="shared" si="60"/>
        <v>0</v>
      </c>
      <c r="I99" s="275" t="str">
        <f t="shared" si="61"/>
        <v>N. D.</v>
      </c>
      <c r="J99" s="273"/>
      <c r="K99" s="274">
        <f t="shared" si="84"/>
        <v>0</v>
      </c>
      <c r="L99" s="275" t="str">
        <f t="shared" si="85"/>
        <v>N. D.</v>
      </c>
      <c r="M99" s="276">
        <f t="shared" si="62"/>
        <v>0</v>
      </c>
      <c r="N99" s="275" t="str">
        <f t="shared" si="63"/>
        <v>N. D.</v>
      </c>
      <c r="O99" s="311"/>
      <c r="P99" s="274">
        <f t="shared" si="86"/>
        <v>0</v>
      </c>
      <c r="Q99" s="275" t="str">
        <f t="shared" si="87"/>
        <v>N. D.</v>
      </c>
      <c r="R99" s="273"/>
      <c r="S99" s="274">
        <f t="shared" si="88"/>
        <v>0</v>
      </c>
      <c r="T99" s="275" t="str">
        <f t="shared" si="89"/>
        <v>N. D.</v>
      </c>
      <c r="U99" s="276">
        <f t="shared" si="64"/>
        <v>0</v>
      </c>
      <c r="V99" s="275" t="str">
        <f t="shared" si="65"/>
        <v>N. D.</v>
      </c>
      <c r="W99" s="273"/>
      <c r="X99" s="274">
        <f t="shared" si="90"/>
        <v>0</v>
      </c>
      <c r="Y99" s="275" t="str">
        <f t="shared" si="91"/>
        <v>N. D.</v>
      </c>
      <c r="Z99" s="276">
        <f t="shared" si="66"/>
        <v>0</v>
      </c>
      <c r="AA99" s="275" t="str">
        <f t="shared" si="67"/>
        <v>N. D.</v>
      </c>
    </row>
    <row r="100" spans="1:27" hidden="1">
      <c r="A100" s="280" t="s">
        <v>36</v>
      </c>
      <c r="B100" s="273"/>
      <c r="C100" s="274">
        <f t="shared" si="80"/>
        <v>0</v>
      </c>
      <c r="D100" s="275" t="str">
        <f t="shared" si="81"/>
        <v>N. D.</v>
      </c>
      <c r="E100" s="273"/>
      <c r="F100" s="274">
        <f t="shared" si="82"/>
        <v>0</v>
      </c>
      <c r="G100" s="275" t="str">
        <f t="shared" si="83"/>
        <v>N. D.</v>
      </c>
      <c r="H100" s="276">
        <f t="shared" si="60"/>
        <v>0</v>
      </c>
      <c r="I100" s="275" t="str">
        <f t="shared" si="61"/>
        <v>N. D.</v>
      </c>
      <c r="J100" s="273"/>
      <c r="K100" s="274">
        <f t="shared" si="84"/>
        <v>0</v>
      </c>
      <c r="L100" s="275" t="str">
        <f t="shared" si="85"/>
        <v>N. D.</v>
      </c>
      <c r="M100" s="276">
        <f t="shared" si="62"/>
        <v>0</v>
      </c>
      <c r="N100" s="275" t="str">
        <f t="shared" si="63"/>
        <v>N. D.</v>
      </c>
      <c r="O100" s="311"/>
      <c r="P100" s="274">
        <f t="shared" si="86"/>
        <v>0</v>
      </c>
      <c r="Q100" s="275" t="str">
        <f t="shared" si="87"/>
        <v>N. D.</v>
      </c>
      <c r="R100" s="273"/>
      <c r="S100" s="274">
        <f t="shared" si="88"/>
        <v>0</v>
      </c>
      <c r="T100" s="275" t="str">
        <f t="shared" si="89"/>
        <v>N. D.</v>
      </c>
      <c r="U100" s="276">
        <f t="shared" si="64"/>
        <v>0</v>
      </c>
      <c r="V100" s="275" t="str">
        <f t="shared" si="65"/>
        <v>N. D.</v>
      </c>
      <c r="W100" s="273"/>
      <c r="X100" s="274">
        <f t="shared" si="90"/>
        <v>0</v>
      </c>
      <c r="Y100" s="275" t="str">
        <f t="shared" si="91"/>
        <v>N. D.</v>
      </c>
      <c r="Z100" s="276">
        <f t="shared" si="66"/>
        <v>0</v>
      </c>
      <c r="AA100" s="275" t="str">
        <f t="shared" si="67"/>
        <v>N. D.</v>
      </c>
    </row>
    <row r="101" spans="1:27" hidden="1">
      <c r="A101" s="280" t="s">
        <v>37</v>
      </c>
      <c r="B101" s="273"/>
      <c r="C101" s="274">
        <f t="shared" si="80"/>
        <v>0</v>
      </c>
      <c r="D101" s="275" t="str">
        <f t="shared" si="81"/>
        <v>N. D.</v>
      </c>
      <c r="E101" s="273"/>
      <c r="F101" s="274">
        <f t="shared" si="82"/>
        <v>0</v>
      </c>
      <c r="G101" s="275" t="str">
        <f t="shared" si="83"/>
        <v>N. D.</v>
      </c>
      <c r="H101" s="276">
        <f t="shared" si="60"/>
        <v>0</v>
      </c>
      <c r="I101" s="275" t="str">
        <f t="shared" si="61"/>
        <v>N. D.</v>
      </c>
      <c r="J101" s="273"/>
      <c r="K101" s="274">
        <f t="shared" si="84"/>
        <v>0</v>
      </c>
      <c r="L101" s="275" t="str">
        <f t="shared" si="85"/>
        <v>N. D.</v>
      </c>
      <c r="M101" s="276">
        <f t="shared" si="62"/>
        <v>0</v>
      </c>
      <c r="N101" s="275" t="str">
        <f t="shared" si="63"/>
        <v>N. D.</v>
      </c>
      <c r="O101" s="311"/>
      <c r="P101" s="274">
        <f t="shared" si="86"/>
        <v>0</v>
      </c>
      <c r="Q101" s="275" t="str">
        <f t="shared" si="87"/>
        <v>N. D.</v>
      </c>
      <c r="R101" s="273"/>
      <c r="S101" s="274">
        <f t="shared" si="88"/>
        <v>0</v>
      </c>
      <c r="T101" s="275" t="str">
        <f t="shared" si="89"/>
        <v>N. D.</v>
      </c>
      <c r="U101" s="276">
        <f t="shared" si="64"/>
        <v>0</v>
      </c>
      <c r="V101" s="275" t="str">
        <f t="shared" si="65"/>
        <v>N. D.</v>
      </c>
      <c r="W101" s="273"/>
      <c r="X101" s="274">
        <f t="shared" si="90"/>
        <v>0</v>
      </c>
      <c r="Y101" s="275" t="str">
        <f t="shared" si="91"/>
        <v>N. D.</v>
      </c>
      <c r="Z101" s="276">
        <f t="shared" si="66"/>
        <v>0</v>
      </c>
      <c r="AA101" s="275" t="str">
        <f t="shared" si="67"/>
        <v>N. D.</v>
      </c>
    </row>
    <row r="102" spans="1:27" hidden="1">
      <c r="A102" s="280" t="s">
        <v>38</v>
      </c>
      <c r="B102" s="273"/>
      <c r="C102" s="274">
        <f t="shared" si="80"/>
        <v>0</v>
      </c>
      <c r="D102" s="275" t="str">
        <f t="shared" si="81"/>
        <v>N. D.</v>
      </c>
      <c r="E102" s="273"/>
      <c r="F102" s="274">
        <f t="shared" si="82"/>
        <v>0</v>
      </c>
      <c r="G102" s="275" t="str">
        <f t="shared" si="83"/>
        <v>N. D.</v>
      </c>
      <c r="H102" s="276">
        <f t="shared" si="60"/>
        <v>0</v>
      </c>
      <c r="I102" s="275" t="str">
        <f t="shared" si="61"/>
        <v>N. D.</v>
      </c>
      <c r="J102" s="273"/>
      <c r="K102" s="274">
        <f t="shared" si="84"/>
        <v>0</v>
      </c>
      <c r="L102" s="275" t="str">
        <f t="shared" si="85"/>
        <v>N. D.</v>
      </c>
      <c r="M102" s="276">
        <f t="shared" si="62"/>
        <v>0</v>
      </c>
      <c r="N102" s="275" t="str">
        <f t="shared" si="63"/>
        <v>N. D.</v>
      </c>
      <c r="O102" s="311"/>
      <c r="P102" s="274">
        <f t="shared" si="86"/>
        <v>0</v>
      </c>
      <c r="Q102" s="275" t="str">
        <f t="shared" si="87"/>
        <v>N. D.</v>
      </c>
      <c r="R102" s="273"/>
      <c r="S102" s="274">
        <f t="shared" si="88"/>
        <v>0</v>
      </c>
      <c r="T102" s="275" t="str">
        <f t="shared" si="89"/>
        <v>N. D.</v>
      </c>
      <c r="U102" s="276">
        <f t="shared" si="64"/>
        <v>0</v>
      </c>
      <c r="V102" s="275" t="str">
        <f t="shared" si="65"/>
        <v>N. D.</v>
      </c>
      <c r="W102" s="273"/>
      <c r="X102" s="274">
        <f t="shared" si="90"/>
        <v>0</v>
      </c>
      <c r="Y102" s="275" t="str">
        <f t="shared" si="91"/>
        <v>N. D.</v>
      </c>
      <c r="Z102" s="276">
        <f t="shared" si="66"/>
        <v>0</v>
      </c>
      <c r="AA102" s="275" t="str">
        <f t="shared" si="67"/>
        <v>N. D.</v>
      </c>
    </row>
    <row r="103" spans="1:27" hidden="1">
      <c r="A103" s="280" t="s">
        <v>39</v>
      </c>
      <c r="B103" s="273"/>
      <c r="C103" s="274">
        <f t="shared" si="80"/>
        <v>0</v>
      </c>
      <c r="D103" s="275" t="str">
        <f t="shared" si="81"/>
        <v>N. D.</v>
      </c>
      <c r="E103" s="273"/>
      <c r="F103" s="274">
        <f t="shared" si="82"/>
        <v>0</v>
      </c>
      <c r="G103" s="275" t="str">
        <f t="shared" si="83"/>
        <v>N. D.</v>
      </c>
      <c r="H103" s="276">
        <f t="shared" si="60"/>
        <v>0</v>
      </c>
      <c r="I103" s="275" t="str">
        <f t="shared" si="61"/>
        <v>N. D.</v>
      </c>
      <c r="J103" s="273"/>
      <c r="K103" s="274">
        <f t="shared" si="84"/>
        <v>0</v>
      </c>
      <c r="L103" s="275" t="str">
        <f t="shared" si="85"/>
        <v>N. D.</v>
      </c>
      <c r="M103" s="276">
        <f t="shared" si="62"/>
        <v>0</v>
      </c>
      <c r="N103" s="275" t="str">
        <f t="shared" si="63"/>
        <v>N. D.</v>
      </c>
      <c r="O103" s="311"/>
      <c r="P103" s="274">
        <f t="shared" si="86"/>
        <v>0</v>
      </c>
      <c r="Q103" s="275" t="str">
        <f t="shared" si="87"/>
        <v>N. D.</v>
      </c>
      <c r="R103" s="273"/>
      <c r="S103" s="274">
        <f t="shared" si="88"/>
        <v>0</v>
      </c>
      <c r="T103" s="275" t="str">
        <f t="shared" si="89"/>
        <v>N. D.</v>
      </c>
      <c r="U103" s="276">
        <f t="shared" si="64"/>
        <v>0</v>
      </c>
      <c r="V103" s="275" t="str">
        <f t="shared" si="65"/>
        <v>N. D.</v>
      </c>
      <c r="W103" s="273"/>
      <c r="X103" s="274">
        <f t="shared" si="90"/>
        <v>0</v>
      </c>
      <c r="Y103" s="275" t="str">
        <f t="shared" si="91"/>
        <v>N. D.</v>
      </c>
      <c r="Z103" s="276">
        <f t="shared" si="66"/>
        <v>0</v>
      </c>
      <c r="AA103" s="275" t="str">
        <f t="shared" si="67"/>
        <v>N. D.</v>
      </c>
    </row>
    <row r="104" spans="1:27" hidden="1">
      <c r="A104" s="280" t="s">
        <v>40</v>
      </c>
      <c r="B104" s="273"/>
      <c r="C104" s="274">
        <f t="shared" si="80"/>
        <v>0</v>
      </c>
      <c r="D104" s="275" t="str">
        <f t="shared" si="81"/>
        <v>N. D.</v>
      </c>
      <c r="E104" s="273"/>
      <c r="F104" s="274">
        <f t="shared" si="82"/>
        <v>0</v>
      </c>
      <c r="G104" s="275" t="str">
        <f t="shared" si="83"/>
        <v>N. D.</v>
      </c>
      <c r="H104" s="276">
        <f t="shared" si="60"/>
        <v>0</v>
      </c>
      <c r="I104" s="275" t="str">
        <f t="shared" si="61"/>
        <v>N. D.</v>
      </c>
      <c r="J104" s="273"/>
      <c r="K104" s="274">
        <f t="shared" si="84"/>
        <v>0</v>
      </c>
      <c r="L104" s="275" t="str">
        <f t="shared" si="85"/>
        <v>N. D.</v>
      </c>
      <c r="M104" s="276">
        <f t="shared" si="62"/>
        <v>0</v>
      </c>
      <c r="N104" s="275" t="str">
        <f t="shared" si="63"/>
        <v>N. D.</v>
      </c>
      <c r="O104" s="311"/>
      <c r="P104" s="274">
        <f t="shared" si="86"/>
        <v>0</v>
      </c>
      <c r="Q104" s="275" t="str">
        <f t="shared" si="87"/>
        <v>N. D.</v>
      </c>
      <c r="R104" s="273"/>
      <c r="S104" s="274">
        <f t="shared" si="88"/>
        <v>0</v>
      </c>
      <c r="T104" s="275" t="str">
        <f t="shared" si="89"/>
        <v>N. D.</v>
      </c>
      <c r="U104" s="276">
        <f t="shared" si="64"/>
        <v>0</v>
      </c>
      <c r="V104" s="275" t="str">
        <f t="shared" si="65"/>
        <v>N. D.</v>
      </c>
      <c r="W104" s="273"/>
      <c r="X104" s="274">
        <f t="shared" si="90"/>
        <v>0</v>
      </c>
      <c r="Y104" s="275" t="str">
        <f t="shared" si="91"/>
        <v>N. D.</v>
      </c>
      <c r="Z104" s="276">
        <f t="shared" si="66"/>
        <v>0</v>
      </c>
      <c r="AA104" s="275" t="str">
        <f t="shared" si="67"/>
        <v>N. D.</v>
      </c>
    </row>
    <row r="105" spans="1:27" ht="6" customHeight="1">
      <c r="A105" s="267"/>
      <c r="B105" s="265"/>
      <c r="C105" s="267"/>
      <c r="D105" s="270"/>
      <c r="E105" s="265"/>
      <c r="F105" s="267"/>
      <c r="G105" s="270"/>
      <c r="H105" s="265"/>
      <c r="I105" s="270"/>
      <c r="J105" s="265"/>
      <c r="K105" s="267"/>
      <c r="L105" s="270"/>
      <c r="M105" s="265"/>
      <c r="N105" s="270"/>
      <c r="O105" s="265"/>
      <c r="P105" s="267"/>
      <c r="Q105" s="270"/>
      <c r="R105" s="265"/>
      <c r="S105" s="267"/>
      <c r="T105" s="270"/>
      <c r="U105" s="265"/>
      <c r="V105" s="270"/>
      <c r="W105" s="265"/>
      <c r="X105" s="267"/>
      <c r="Y105" s="270"/>
      <c r="Z105" s="265"/>
      <c r="AA105" s="270"/>
    </row>
    <row r="106" spans="1:27">
      <c r="A106" s="284" t="s">
        <v>47</v>
      </c>
      <c r="B106" s="285"/>
      <c r="C106" s="286">
        <f>+C85+C95</f>
        <v>9448412.3900000006</v>
      </c>
      <c r="D106" s="287">
        <f>+IF(ISERROR(C106/C106),"N. D.",C106/C106)</f>
        <v>1</v>
      </c>
      <c r="E106" s="285"/>
      <c r="F106" s="286">
        <f>+F85+F95</f>
        <v>10366156.377010005</v>
      </c>
      <c r="G106" s="287">
        <f>+IF(ISERROR(F106/F106),"N. D.",F106/F106)</f>
        <v>1</v>
      </c>
      <c r="H106" s="285">
        <f>+$C106-F106</f>
        <v>-917743.987010004</v>
      </c>
      <c r="I106" s="287">
        <f>+IF(ISERROR(H106/F106),"N. D.",H106/F106)</f>
        <v>-8.8532716817331714E-2</v>
      </c>
      <c r="J106" s="285"/>
      <c r="K106" s="286">
        <f>+K85+K95</f>
        <v>9232008.3900000006</v>
      </c>
      <c r="L106" s="287">
        <f>+IF(ISERROR(K106/K106),"N. D.",K106/K106)</f>
        <v>1</v>
      </c>
      <c r="M106" s="285">
        <f>+$C106-K106</f>
        <v>216404</v>
      </c>
      <c r="N106" s="287">
        <f>+IF(ISERROR(M106/K106),"N. D.",M106/K106)</f>
        <v>2.3440619945103838E-2</v>
      </c>
      <c r="O106" s="312"/>
      <c r="P106" s="286">
        <f>+P85+P95</f>
        <v>55926379.409999996</v>
      </c>
      <c r="Q106" s="287">
        <f>+IF(ISERROR(P106/P106),"N. D.",P106/P106)</f>
        <v>1</v>
      </c>
      <c r="R106" s="285"/>
      <c r="S106" s="286">
        <f>+S85+S95</f>
        <v>57983340.193127863</v>
      </c>
      <c r="T106" s="287">
        <f>+IF(ISERROR(S106/S106),"N. D.",S106/S106)</f>
        <v>1</v>
      </c>
      <c r="U106" s="285">
        <f>+$P106-S106</f>
        <v>-2056960.7831278667</v>
      </c>
      <c r="V106" s="287">
        <f>+IF(ISERROR(U106/S106),"N. D.",U106/S106)</f>
        <v>-3.5475030867084402E-2</v>
      </c>
      <c r="W106" s="285"/>
      <c r="X106" s="286">
        <f>+X85+X95</f>
        <v>51437435.689999998</v>
      </c>
      <c r="Y106" s="287">
        <f>+IF(ISERROR(X106/X106),"N. D.",X106/X106)</f>
        <v>1</v>
      </c>
      <c r="Z106" s="285">
        <f>+$P106-X106</f>
        <v>4488943.7199999988</v>
      </c>
      <c r="AA106" s="287">
        <f>+IF(ISERROR(Z106/X106),"N. D.",Z106/X106)</f>
        <v>8.7269974869153499E-2</v>
      </c>
    </row>
    <row r="107" spans="1:27" ht="6" customHeight="1">
      <c r="A107" s="267"/>
      <c r="B107" s="265"/>
      <c r="C107" s="267"/>
      <c r="D107" s="288"/>
      <c r="E107" s="265"/>
      <c r="F107" s="267"/>
      <c r="G107" s="288"/>
      <c r="H107" s="265"/>
      <c r="I107" s="288"/>
      <c r="J107" s="265"/>
      <c r="K107" s="267"/>
      <c r="L107" s="288"/>
      <c r="M107" s="265"/>
      <c r="N107" s="288"/>
      <c r="O107" s="265"/>
      <c r="P107" s="267"/>
      <c r="Q107" s="288"/>
      <c r="R107" s="265"/>
      <c r="S107" s="267"/>
      <c r="T107" s="288"/>
      <c r="U107" s="265"/>
      <c r="V107" s="288"/>
      <c r="W107" s="265"/>
      <c r="X107" s="267"/>
      <c r="Y107" s="288"/>
      <c r="Z107" s="265"/>
      <c r="AA107" s="288"/>
    </row>
    <row r="108" spans="1:27" hidden="1">
      <c r="A108" s="266" t="s">
        <v>48</v>
      </c>
      <c r="B108" s="265"/>
      <c r="C108" s="267"/>
      <c r="D108" s="288"/>
      <c r="E108" s="265"/>
      <c r="F108" s="267"/>
      <c r="G108" s="288"/>
      <c r="H108" s="265"/>
      <c r="I108" s="288"/>
      <c r="J108" s="265"/>
      <c r="K108" s="267"/>
      <c r="L108" s="288"/>
      <c r="M108" s="265"/>
      <c r="N108" s="288"/>
      <c r="O108" s="265"/>
      <c r="P108" s="267"/>
      <c r="Q108" s="288"/>
      <c r="R108" s="265"/>
      <c r="S108" s="267"/>
      <c r="T108" s="288"/>
      <c r="U108" s="265"/>
      <c r="V108" s="288"/>
      <c r="W108" s="265"/>
      <c r="X108" s="267"/>
      <c r="Y108" s="288"/>
      <c r="Z108" s="265"/>
      <c r="AA108" s="288"/>
    </row>
    <row r="109" spans="1:27" ht="6" hidden="1" customHeight="1">
      <c r="A109" s="267"/>
      <c r="B109" s="265"/>
      <c r="C109" s="267"/>
      <c r="D109" s="288"/>
      <c r="E109" s="265"/>
      <c r="F109" s="267"/>
      <c r="G109" s="288"/>
      <c r="H109" s="265"/>
      <c r="I109" s="288"/>
      <c r="J109" s="265"/>
      <c r="K109" s="267"/>
      <c r="L109" s="288"/>
      <c r="M109" s="265"/>
      <c r="N109" s="288"/>
      <c r="O109" s="265"/>
      <c r="P109" s="267"/>
      <c r="Q109" s="288"/>
      <c r="R109" s="265"/>
      <c r="S109" s="267"/>
      <c r="T109" s="288"/>
      <c r="U109" s="265"/>
      <c r="V109" s="288"/>
      <c r="W109" s="265"/>
      <c r="X109" s="267"/>
      <c r="Y109" s="288"/>
      <c r="Z109" s="265"/>
      <c r="AA109" s="288"/>
    </row>
    <row r="110" spans="1:27" hidden="1">
      <c r="A110" s="268" t="s">
        <v>21</v>
      </c>
      <c r="B110" s="265"/>
      <c r="C110" s="269">
        <f>+SUM(C111:C119)</f>
        <v>0</v>
      </c>
      <c r="D110" s="270" t="str">
        <f>+IF(ISERROR(C110/#REF!),"N. D.",C110/#REF!)</f>
        <v>N. D.</v>
      </c>
      <c r="E110" s="265"/>
      <c r="F110" s="269">
        <f>+SUM(F111:F119)</f>
        <v>0</v>
      </c>
      <c r="G110" s="270" t="str">
        <f>+IF(ISERROR(F110/#REF!),"N. D.",F110/#REF!)</f>
        <v>N. D.</v>
      </c>
      <c r="H110" s="271">
        <f t="shared" ref="H110:H129" si="92">+$C110-F110</f>
        <v>0</v>
      </c>
      <c r="I110" s="270" t="str">
        <f t="shared" ref="I110:I129" si="93">+IF(ISERROR(H110/F110),"N. D.",H110/F110)</f>
        <v>N. D.</v>
      </c>
      <c r="J110" s="265"/>
      <c r="K110" s="269">
        <f>+SUM(K111:K119)</f>
        <v>0</v>
      </c>
      <c r="L110" s="270" t="str">
        <f>+IF(ISERROR(K110/#REF!),"N. D.",K110/#REF!)</f>
        <v>N. D.</v>
      </c>
      <c r="M110" s="271">
        <f t="shared" ref="M110:M129" si="94">+$C110-K110</f>
        <v>0</v>
      </c>
      <c r="N110" s="270" t="str">
        <f t="shared" ref="N110:N129" si="95">+IF(ISERROR(M110/K110),"N. D.",M110/K110)</f>
        <v>N. D.</v>
      </c>
      <c r="O110" s="265"/>
      <c r="P110" s="269">
        <f>+SUM(P111:P119)</f>
        <v>0</v>
      </c>
      <c r="Q110" s="270" t="str">
        <f>+IF(ISERROR(P110/#REF!),"N. D.",P110/#REF!)</f>
        <v>N. D.</v>
      </c>
      <c r="R110" s="265"/>
      <c r="S110" s="269">
        <f>+SUM(S111:S119)</f>
        <v>0</v>
      </c>
      <c r="T110" s="270" t="str">
        <f>+IF(ISERROR(S110/#REF!),"N. D.",S110/#REF!)</f>
        <v>N. D.</v>
      </c>
      <c r="U110" s="271">
        <f t="shared" ref="U110:U129" si="96">+$P110-S110</f>
        <v>0</v>
      </c>
      <c r="V110" s="270" t="str">
        <f t="shared" ref="V110:V129" si="97">+IF(ISERROR(U110/S110),"N. D.",U110/S110)</f>
        <v>N. D.</v>
      </c>
      <c r="W110" s="265"/>
      <c r="X110" s="269">
        <f>+SUM(X111:X119)</f>
        <v>0</v>
      </c>
      <c r="Y110" s="270" t="str">
        <f>+IF(ISERROR(X110/#REF!),"N. D.",X110/#REF!)</f>
        <v>N. D.</v>
      </c>
      <c r="Z110" s="271">
        <f t="shared" ref="Z110:Z129" si="98">+$P110-X110</f>
        <v>0</v>
      </c>
      <c r="AA110" s="270" t="str">
        <f t="shared" ref="AA110:AA129" si="99">+IF(ISERROR(Z110/X110),"N. D.",Z110/X110)</f>
        <v>N. D.</v>
      </c>
    </row>
    <row r="111" spans="1:27" hidden="1">
      <c r="A111" s="272" t="s">
        <v>22</v>
      </c>
      <c r="B111" s="273"/>
      <c r="C111" s="274">
        <f>+'2026R'!$D111</f>
        <v>0</v>
      </c>
      <c r="D111" s="275" t="str">
        <f>+IF(ISERROR(C111/#REF!),"N. D.",C111/#REF!)</f>
        <v>N. D.</v>
      </c>
      <c r="E111" s="273"/>
      <c r="F111" s="274">
        <f>+'2026P'!$D111</f>
        <v>0</v>
      </c>
      <c r="G111" s="275" t="str">
        <f>+IF(ISERROR(F111/#REF!),"N. D.",F111/#REF!)</f>
        <v>N. D.</v>
      </c>
      <c r="H111" s="276">
        <f t="shared" si="92"/>
        <v>0</v>
      </c>
      <c r="I111" s="275" t="str">
        <f t="shared" si="93"/>
        <v>N. D.</v>
      </c>
      <c r="J111" s="273"/>
      <c r="K111" s="274">
        <f>+'2025R'!$D111</f>
        <v>0</v>
      </c>
      <c r="L111" s="275" t="str">
        <f>+IF(ISERROR(K111/#REF!),"N. D.",K111/#REF!)</f>
        <v>N. D.</v>
      </c>
      <c r="M111" s="276">
        <f t="shared" si="94"/>
        <v>0</v>
      </c>
      <c r="N111" s="275" t="str">
        <f t="shared" si="95"/>
        <v>N. D.</v>
      </c>
      <c r="O111" s="311"/>
      <c r="P111" s="274">
        <f>+'2026R'!$T111</f>
        <v>0</v>
      </c>
      <c r="Q111" s="275" t="str">
        <f>+IF(ISERROR(P111/#REF!),"N. D.",P111/#REF!)</f>
        <v>N. D.</v>
      </c>
      <c r="R111" s="273"/>
      <c r="S111" s="274">
        <f>+'2026P'!$T111</f>
        <v>0</v>
      </c>
      <c r="T111" s="275" t="str">
        <f>+IF(ISERROR(S111/#REF!),"N. D.",S111/#REF!)</f>
        <v>N. D.</v>
      </c>
      <c r="U111" s="276">
        <f t="shared" si="96"/>
        <v>0</v>
      </c>
      <c r="V111" s="275" t="str">
        <f t="shared" si="97"/>
        <v>N. D.</v>
      </c>
      <c r="W111" s="273"/>
      <c r="X111" s="274">
        <f>+'2025R'!$T111</f>
        <v>0</v>
      </c>
      <c r="Y111" s="275" t="str">
        <f>+IF(ISERROR(X111/#REF!),"N. D.",X111/#REF!)</f>
        <v>N. D.</v>
      </c>
      <c r="Z111" s="276">
        <f t="shared" si="98"/>
        <v>0</v>
      </c>
      <c r="AA111" s="275" t="str">
        <f t="shared" si="99"/>
        <v>N. D.</v>
      </c>
    </row>
    <row r="112" spans="1:27" hidden="1">
      <c r="A112" s="272" t="s">
        <v>23</v>
      </c>
      <c r="B112" s="273"/>
      <c r="C112" s="274">
        <f>+'2026R'!$D112</f>
        <v>0</v>
      </c>
      <c r="D112" s="275" t="str">
        <f>+IF(ISERROR(C112/#REF!),"N. D.",C112/#REF!)</f>
        <v>N. D.</v>
      </c>
      <c r="E112" s="273"/>
      <c r="F112" s="274">
        <f>+'2026P'!$D112</f>
        <v>0</v>
      </c>
      <c r="G112" s="275" t="str">
        <f>+IF(ISERROR(F112/#REF!),"N. D.",F112/#REF!)</f>
        <v>N. D.</v>
      </c>
      <c r="H112" s="276">
        <f t="shared" si="92"/>
        <v>0</v>
      </c>
      <c r="I112" s="275" t="str">
        <f t="shared" si="93"/>
        <v>N. D.</v>
      </c>
      <c r="J112" s="273"/>
      <c r="K112" s="274">
        <f>+'2025R'!$D112</f>
        <v>0</v>
      </c>
      <c r="L112" s="275" t="str">
        <f>+IF(ISERROR(K112/#REF!),"N. D.",K112/#REF!)</f>
        <v>N. D.</v>
      </c>
      <c r="M112" s="276">
        <f t="shared" si="94"/>
        <v>0</v>
      </c>
      <c r="N112" s="275" t="str">
        <f t="shared" si="95"/>
        <v>N. D.</v>
      </c>
      <c r="O112" s="311"/>
      <c r="P112" s="274">
        <f>+'2026R'!$T112</f>
        <v>0</v>
      </c>
      <c r="Q112" s="275" t="str">
        <f>+IF(ISERROR(P112/#REF!),"N. D.",P112/#REF!)</f>
        <v>N. D.</v>
      </c>
      <c r="R112" s="273"/>
      <c r="S112" s="274">
        <f>+'2026P'!$T112</f>
        <v>0</v>
      </c>
      <c r="T112" s="275" t="str">
        <f>+IF(ISERROR(S112/#REF!),"N. D.",S112/#REF!)</f>
        <v>N. D.</v>
      </c>
      <c r="U112" s="276">
        <f t="shared" si="96"/>
        <v>0</v>
      </c>
      <c r="V112" s="275" t="str">
        <f t="shared" si="97"/>
        <v>N. D.</v>
      </c>
      <c r="W112" s="273"/>
      <c r="X112" s="274">
        <f>+'2025R'!$T112</f>
        <v>0</v>
      </c>
      <c r="Y112" s="275" t="str">
        <f>+IF(ISERROR(X112/#REF!),"N. D.",X112/#REF!)</f>
        <v>N. D.</v>
      </c>
      <c r="Z112" s="276">
        <f t="shared" si="98"/>
        <v>0</v>
      </c>
      <c r="AA112" s="275" t="str">
        <f t="shared" si="99"/>
        <v>N. D.</v>
      </c>
    </row>
    <row r="113" spans="1:27" hidden="1">
      <c r="A113" s="272" t="s">
        <v>24</v>
      </c>
      <c r="B113" s="273"/>
      <c r="C113" s="274">
        <f>+'2026R'!$D113</f>
        <v>0</v>
      </c>
      <c r="D113" s="275" t="str">
        <f>+IF(ISERROR(C113/#REF!),"N. D.",C113/#REF!)</f>
        <v>N. D.</v>
      </c>
      <c r="E113" s="273"/>
      <c r="F113" s="274">
        <f>+'2026P'!$D113</f>
        <v>0</v>
      </c>
      <c r="G113" s="275" t="str">
        <f>+IF(ISERROR(F113/#REF!),"N. D.",F113/#REF!)</f>
        <v>N. D.</v>
      </c>
      <c r="H113" s="276">
        <f t="shared" si="92"/>
        <v>0</v>
      </c>
      <c r="I113" s="275" t="str">
        <f t="shared" si="93"/>
        <v>N. D.</v>
      </c>
      <c r="J113" s="273"/>
      <c r="K113" s="274">
        <f>+'2025R'!$D113</f>
        <v>0</v>
      </c>
      <c r="L113" s="275" t="str">
        <f>+IF(ISERROR(K113/#REF!),"N. D.",K113/#REF!)</f>
        <v>N. D.</v>
      </c>
      <c r="M113" s="276">
        <f t="shared" si="94"/>
        <v>0</v>
      </c>
      <c r="N113" s="275" t="str">
        <f t="shared" si="95"/>
        <v>N. D.</v>
      </c>
      <c r="O113" s="311"/>
      <c r="P113" s="274">
        <f>+'2026R'!$T113</f>
        <v>0</v>
      </c>
      <c r="Q113" s="275" t="str">
        <f>+IF(ISERROR(P113/#REF!),"N. D.",P113/#REF!)</f>
        <v>N. D.</v>
      </c>
      <c r="R113" s="273"/>
      <c r="S113" s="274">
        <f>+'2026P'!$T113</f>
        <v>0</v>
      </c>
      <c r="T113" s="275" t="str">
        <f>+IF(ISERROR(S113/#REF!),"N. D.",S113/#REF!)</f>
        <v>N. D.</v>
      </c>
      <c r="U113" s="276">
        <f t="shared" si="96"/>
        <v>0</v>
      </c>
      <c r="V113" s="275" t="str">
        <f t="shared" si="97"/>
        <v>N. D.</v>
      </c>
      <c r="W113" s="273"/>
      <c r="X113" s="274">
        <f>+'2025R'!$T113</f>
        <v>0</v>
      </c>
      <c r="Y113" s="275" t="str">
        <f>+IF(ISERROR(X113/#REF!),"N. D.",X113/#REF!)</f>
        <v>N. D.</v>
      </c>
      <c r="Z113" s="276">
        <f t="shared" si="98"/>
        <v>0</v>
      </c>
      <c r="AA113" s="275" t="str">
        <f t="shared" si="99"/>
        <v>N. D.</v>
      </c>
    </row>
    <row r="114" spans="1:27" hidden="1">
      <c r="A114" s="272" t="s">
        <v>25</v>
      </c>
      <c r="B114" s="273"/>
      <c r="C114" s="274">
        <f>+'2026R'!$D114</f>
        <v>0</v>
      </c>
      <c r="D114" s="275" t="str">
        <f>+IF(ISERROR(C114/#REF!),"N. D.",C114/#REF!)</f>
        <v>N. D.</v>
      </c>
      <c r="E114" s="273"/>
      <c r="F114" s="274">
        <f>+'2026P'!$D114</f>
        <v>0</v>
      </c>
      <c r="G114" s="275" t="str">
        <f>+IF(ISERROR(F114/#REF!),"N. D.",F114/#REF!)</f>
        <v>N. D.</v>
      </c>
      <c r="H114" s="276">
        <f t="shared" si="92"/>
        <v>0</v>
      </c>
      <c r="I114" s="275" t="str">
        <f t="shared" si="93"/>
        <v>N. D.</v>
      </c>
      <c r="J114" s="273"/>
      <c r="K114" s="274">
        <f>+'2025R'!$D114</f>
        <v>0</v>
      </c>
      <c r="L114" s="275" t="str">
        <f>+IF(ISERROR(K114/#REF!),"N. D.",K114/#REF!)</f>
        <v>N. D.</v>
      </c>
      <c r="M114" s="276">
        <f t="shared" si="94"/>
        <v>0</v>
      </c>
      <c r="N114" s="275" t="str">
        <f t="shared" si="95"/>
        <v>N. D.</v>
      </c>
      <c r="O114" s="311"/>
      <c r="P114" s="274">
        <f>+'2026R'!$T114</f>
        <v>0</v>
      </c>
      <c r="Q114" s="275" t="str">
        <f>+IF(ISERROR(P114/#REF!),"N. D.",P114/#REF!)</f>
        <v>N. D.</v>
      </c>
      <c r="R114" s="273"/>
      <c r="S114" s="274">
        <f>+'2026P'!$T114</f>
        <v>0</v>
      </c>
      <c r="T114" s="275" t="str">
        <f>+IF(ISERROR(S114/#REF!),"N. D.",S114/#REF!)</f>
        <v>N. D.</v>
      </c>
      <c r="U114" s="276">
        <f t="shared" si="96"/>
        <v>0</v>
      </c>
      <c r="V114" s="275" t="str">
        <f t="shared" si="97"/>
        <v>N. D.</v>
      </c>
      <c r="W114" s="273"/>
      <c r="X114" s="274">
        <f>+'2025R'!$T114</f>
        <v>0</v>
      </c>
      <c r="Y114" s="275" t="str">
        <f>+IF(ISERROR(X114/#REF!),"N. D.",X114/#REF!)</f>
        <v>N. D.</v>
      </c>
      <c r="Z114" s="276">
        <f t="shared" si="98"/>
        <v>0</v>
      </c>
      <c r="AA114" s="275" t="str">
        <f t="shared" si="99"/>
        <v>N. D.</v>
      </c>
    </row>
    <row r="115" spans="1:27" hidden="1">
      <c r="A115" s="272" t="s">
        <v>26</v>
      </c>
      <c r="B115" s="273"/>
      <c r="C115" s="274">
        <f>+'2026R'!$D115</f>
        <v>0</v>
      </c>
      <c r="D115" s="275" t="str">
        <f>+IF(ISERROR(C115/#REF!),"N. D.",C115/#REF!)</f>
        <v>N. D.</v>
      </c>
      <c r="E115" s="273"/>
      <c r="F115" s="274">
        <f>+'2026P'!$D115</f>
        <v>0</v>
      </c>
      <c r="G115" s="275" t="str">
        <f>+IF(ISERROR(F115/#REF!),"N. D.",F115/#REF!)</f>
        <v>N. D.</v>
      </c>
      <c r="H115" s="276">
        <f t="shared" si="92"/>
        <v>0</v>
      </c>
      <c r="I115" s="275" t="str">
        <f t="shared" si="93"/>
        <v>N. D.</v>
      </c>
      <c r="J115" s="273"/>
      <c r="K115" s="274">
        <f>+'2025R'!$D115</f>
        <v>0</v>
      </c>
      <c r="L115" s="275" t="str">
        <f>+IF(ISERROR(K115/#REF!),"N. D.",K115/#REF!)</f>
        <v>N. D.</v>
      </c>
      <c r="M115" s="276">
        <f t="shared" si="94"/>
        <v>0</v>
      </c>
      <c r="N115" s="275" t="str">
        <f t="shared" si="95"/>
        <v>N. D.</v>
      </c>
      <c r="O115" s="311"/>
      <c r="P115" s="274">
        <f>+'2026R'!$T115</f>
        <v>0</v>
      </c>
      <c r="Q115" s="275" t="str">
        <f>+IF(ISERROR(P115/#REF!),"N. D.",P115/#REF!)</f>
        <v>N. D.</v>
      </c>
      <c r="R115" s="273"/>
      <c r="S115" s="274">
        <f>+'2026P'!$T115</f>
        <v>0</v>
      </c>
      <c r="T115" s="275" t="str">
        <f>+IF(ISERROR(S115/#REF!),"N. D.",S115/#REF!)</f>
        <v>N. D.</v>
      </c>
      <c r="U115" s="276">
        <f t="shared" si="96"/>
        <v>0</v>
      </c>
      <c r="V115" s="275" t="str">
        <f t="shared" si="97"/>
        <v>N. D.</v>
      </c>
      <c r="W115" s="273"/>
      <c r="X115" s="274">
        <f>+'2025R'!$T115</f>
        <v>0</v>
      </c>
      <c r="Y115" s="275" t="str">
        <f>+IF(ISERROR(X115/#REF!),"N. D.",X115/#REF!)</f>
        <v>N. D.</v>
      </c>
      <c r="Z115" s="276">
        <f t="shared" si="98"/>
        <v>0</v>
      </c>
      <c r="AA115" s="275" t="str">
        <f t="shared" si="99"/>
        <v>N. D.</v>
      </c>
    </row>
    <row r="116" spans="1:27" hidden="1">
      <c r="A116" s="272" t="s">
        <v>27</v>
      </c>
      <c r="B116" s="273"/>
      <c r="C116" s="274">
        <f>+'2026R'!$D116</f>
        <v>0</v>
      </c>
      <c r="D116" s="275" t="str">
        <f>+IF(ISERROR(C116/#REF!),"N. D.",C116/#REF!)</f>
        <v>N. D.</v>
      </c>
      <c r="E116" s="273"/>
      <c r="F116" s="274">
        <f>+'2026P'!$D116</f>
        <v>0</v>
      </c>
      <c r="G116" s="275" t="str">
        <f>+IF(ISERROR(F116/#REF!),"N. D.",F116/#REF!)</f>
        <v>N. D.</v>
      </c>
      <c r="H116" s="276">
        <f t="shared" si="92"/>
        <v>0</v>
      </c>
      <c r="I116" s="275" t="str">
        <f t="shared" si="93"/>
        <v>N. D.</v>
      </c>
      <c r="J116" s="273"/>
      <c r="K116" s="274">
        <f>+'2025R'!$D116</f>
        <v>0</v>
      </c>
      <c r="L116" s="275" t="str">
        <f>+IF(ISERROR(K116/#REF!),"N. D.",K116/#REF!)</f>
        <v>N. D.</v>
      </c>
      <c r="M116" s="276">
        <f t="shared" si="94"/>
        <v>0</v>
      </c>
      <c r="N116" s="275" t="str">
        <f t="shared" si="95"/>
        <v>N. D.</v>
      </c>
      <c r="O116" s="311"/>
      <c r="P116" s="274">
        <f>+'2026R'!$T116</f>
        <v>0</v>
      </c>
      <c r="Q116" s="275" t="str">
        <f>+IF(ISERROR(P116/#REF!),"N. D.",P116/#REF!)</f>
        <v>N. D.</v>
      </c>
      <c r="R116" s="273"/>
      <c r="S116" s="274">
        <f>+'2026P'!$T116</f>
        <v>0</v>
      </c>
      <c r="T116" s="275" t="str">
        <f>+IF(ISERROR(S116/#REF!),"N. D.",S116/#REF!)</f>
        <v>N. D.</v>
      </c>
      <c r="U116" s="276">
        <f t="shared" si="96"/>
        <v>0</v>
      </c>
      <c r="V116" s="275" t="str">
        <f t="shared" si="97"/>
        <v>N. D.</v>
      </c>
      <c r="W116" s="273"/>
      <c r="X116" s="274">
        <f>+'2025R'!$T116</f>
        <v>0</v>
      </c>
      <c r="Y116" s="275" t="str">
        <f>+IF(ISERROR(X116/#REF!),"N. D.",X116/#REF!)</f>
        <v>N. D.</v>
      </c>
      <c r="Z116" s="276">
        <f t="shared" si="98"/>
        <v>0</v>
      </c>
      <c r="AA116" s="275" t="str">
        <f t="shared" si="99"/>
        <v>N. D.</v>
      </c>
    </row>
    <row r="117" spans="1:27" hidden="1">
      <c r="A117" s="272" t="s">
        <v>28</v>
      </c>
      <c r="B117" s="273"/>
      <c r="C117" s="274">
        <f>+'2026R'!$D117</f>
        <v>0</v>
      </c>
      <c r="D117" s="275" t="str">
        <f>+IF(ISERROR(C117/#REF!),"N. D.",C117/#REF!)</f>
        <v>N. D.</v>
      </c>
      <c r="E117" s="273"/>
      <c r="F117" s="274">
        <f>+'2026P'!$D117</f>
        <v>0</v>
      </c>
      <c r="G117" s="275" t="str">
        <f>+IF(ISERROR(F117/#REF!),"N. D.",F117/#REF!)</f>
        <v>N. D.</v>
      </c>
      <c r="H117" s="276">
        <f t="shared" si="92"/>
        <v>0</v>
      </c>
      <c r="I117" s="275" t="str">
        <f t="shared" si="93"/>
        <v>N. D.</v>
      </c>
      <c r="J117" s="273"/>
      <c r="K117" s="274">
        <f>+'2025R'!$D117</f>
        <v>0</v>
      </c>
      <c r="L117" s="275" t="str">
        <f>+IF(ISERROR(K117/#REF!),"N. D.",K117/#REF!)</f>
        <v>N. D.</v>
      </c>
      <c r="M117" s="276">
        <f t="shared" si="94"/>
        <v>0</v>
      </c>
      <c r="N117" s="275" t="str">
        <f t="shared" si="95"/>
        <v>N. D.</v>
      </c>
      <c r="O117" s="311"/>
      <c r="P117" s="274">
        <f>+'2026R'!$T117</f>
        <v>0</v>
      </c>
      <c r="Q117" s="275" t="str">
        <f>+IF(ISERROR(P117/#REF!),"N. D.",P117/#REF!)</f>
        <v>N. D.</v>
      </c>
      <c r="R117" s="273"/>
      <c r="S117" s="274">
        <f>+'2026P'!$T117</f>
        <v>0</v>
      </c>
      <c r="T117" s="275" t="str">
        <f>+IF(ISERROR(S117/#REF!),"N. D.",S117/#REF!)</f>
        <v>N. D.</v>
      </c>
      <c r="U117" s="276">
        <f t="shared" si="96"/>
        <v>0</v>
      </c>
      <c r="V117" s="275" t="str">
        <f t="shared" si="97"/>
        <v>N. D.</v>
      </c>
      <c r="W117" s="273"/>
      <c r="X117" s="274">
        <f>+'2025R'!$T117</f>
        <v>0</v>
      </c>
      <c r="Y117" s="275" t="str">
        <f>+IF(ISERROR(X117/#REF!),"N. D.",X117/#REF!)</f>
        <v>N. D.</v>
      </c>
      <c r="Z117" s="276">
        <f t="shared" si="98"/>
        <v>0</v>
      </c>
      <c r="AA117" s="275" t="str">
        <f t="shared" si="99"/>
        <v>N. D.</v>
      </c>
    </row>
    <row r="118" spans="1:27" hidden="1">
      <c r="A118" s="272" t="s">
        <v>29</v>
      </c>
      <c r="B118" s="273"/>
      <c r="C118" s="274">
        <f>+'2026R'!$D118</f>
        <v>0</v>
      </c>
      <c r="D118" s="275" t="str">
        <f>+IF(ISERROR(C118/#REF!),"N. D.",C118/#REF!)</f>
        <v>N. D.</v>
      </c>
      <c r="E118" s="273"/>
      <c r="F118" s="274">
        <f>+'2026P'!$D118</f>
        <v>0</v>
      </c>
      <c r="G118" s="275" t="str">
        <f>+IF(ISERROR(F118/#REF!),"N. D.",F118/#REF!)</f>
        <v>N. D.</v>
      </c>
      <c r="H118" s="276">
        <f t="shared" si="92"/>
        <v>0</v>
      </c>
      <c r="I118" s="275" t="str">
        <f t="shared" si="93"/>
        <v>N. D.</v>
      </c>
      <c r="J118" s="273"/>
      <c r="K118" s="274">
        <f>+'2025R'!$D118</f>
        <v>0</v>
      </c>
      <c r="L118" s="275" t="str">
        <f>+IF(ISERROR(K118/#REF!),"N. D.",K118/#REF!)</f>
        <v>N. D.</v>
      </c>
      <c r="M118" s="276">
        <f t="shared" si="94"/>
        <v>0</v>
      </c>
      <c r="N118" s="275" t="str">
        <f t="shared" si="95"/>
        <v>N. D.</v>
      </c>
      <c r="O118" s="311"/>
      <c r="P118" s="274">
        <f>+'2026R'!$T118</f>
        <v>0</v>
      </c>
      <c r="Q118" s="275" t="str">
        <f>+IF(ISERROR(P118/#REF!),"N. D.",P118/#REF!)</f>
        <v>N. D.</v>
      </c>
      <c r="R118" s="273"/>
      <c r="S118" s="274">
        <f>+'2026P'!$T118</f>
        <v>0</v>
      </c>
      <c r="T118" s="275" t="str">
        <f>+IF(ISERROR(S118/#REF!),"N. D.",S118/#REF!)</f>
        <v>N. D.</v>
      </c>
      <c r="U118" s="276">
        <f t="shared" si="96"/>
        <v>0</v>
      </c>
      <c r="V118" s="275" t="str">
        <f t="shared" si="97"/>
        <v>N. D.</v>
      </c>
      <c r="W118" s="273"/>
      <c r="X118" s="274">
        <f>+'2025R'!$T118</f>
        <v>0</v>
      </c>
      <c r="Y118" s="275" t="str">
        <f>+IF(ISERROR(X118/#REF!),"N. D.",X118/#REF!)</f>
        <v>N. D.</v>
      </c>
      <c r="Z118" s="276">
        <f t="shared" si="98"/>
        <v>0</v>
      </c>
      <c r="AA118" s="275" t="str">
        <f t="shared" si="99"/>
        <v>N. D.</v>
      </c>
    </row>
    <row r="119" spans="1:27" hidden="1">
      <c r="A119" s="277" t="s">
        <v>30</v>
      </c>
      <c r="B119" s="273"/>
      <c r="C119" s="274">
        <f>+'2026R'!$D119</f>
        <v>0</v>
      </c>
      <c r="D119" s="275" t="str">
        <f>+IF(ISERROR(C119/C130),"N. D.",C119/C130)</f>
        <v>N. D.</v>
      </c>
      <c r="E119" s="273"/>
      <c r="F119" s="274">
        <f>+'2026P'!$D119</f>
        <v>0</v>
      </c>
      <c r="G119" s="275" t="str">
        <f>+IF(ISERROR(F119/F130),"N. D.",F119/F130)</f>
        <v>N. D.</v>
      </c>
      <c r="H119" s="276">
        <f t="shared" si="92"/>
        <v>0</v>
      </c>
      <c r="I119" s="275" t="str">
        <f t="shared" si="93"/>
        <v>N. D.</v>
      </c>
      <c r="J119" s="273"/>
      <c r="K119" s="274">
        <f>+'2025R'!$D119</f>
        <v>0</v>
      </c>
      <c r="L119" s="275" t="str">
        <f>+IF(ISERROR(K119/K130),"N. D.",K119/K130)</f>
        <v>N. D.</v>
      </c>
      <c r="M119" s="276">
        <f t="shared" si="94"/>
        <v>0</v>
      </c>
      <c r="N119" s="275" t="str">
        <f t="shared" si="95"/>
        <v>N. D.</v>
      </c>
      <c r="O119" s="311"/>
      <c r="P119" s="274">
        <f>+'2026R'!$T119</f>
        <v>0</v>
      </c>
      <c r="Q119" s="275" t="str">
        <f>+IF(ISERROR(P119/P130),"N. D.",P119/P130)</f>
        <v>N. D.</v>
      </c>
      <c r="R119" s="273"/>
      <c r="S119" s="274">
        <f>+'2026P'!$T119</f>
        <v>0</v>
      </c>
      <c r="T119" s="275" t="str">
        <f>+IF(ISERROR(S119/S130),"N. D.",S119/S130)</f>
        <v>N. D.</v>
      </c>
      <c r="U119" s="276">
        <f t="shared" si="96"/>
        <v>0</v>
      </c>
      <c r="V119" s="275" t="str">
        <f t="shared" si="97"/>
        <v>N. D.</v>
      </c>
      <c r="W119" s="273"/>
      <c r="X119" s="274">
        <f>+'2025R'!$T119</f>
        <v>0</v>
      </c>
      <c r="Y119" s="275" t="str">
        <f>+IF(ISERROR(X119/X130),"N. D.",X119/X130)</f>
        <v>N. D.</v>
      </c>
      <c r="Z119" s="276">
        <f t="shared" si="98"/>
        <v>0</v>
      </c>
      <c r="AA119" s="275" t="str">
        <f t="shared" si="99"/>
        <v>N. D.</v>
      </c>
    </row>
    <row r="120" spans="1:27" hidden="1">
      <c r="A120" s="278" t="s">
        <v>31</v>
      </c>
      <c r="B120" s="265"/>
      <c r="C120" s="279">
        <f>+SUM(C121:C129)</f>
        <v>0</v>
      </c>
      <c r="D120" s="270" t="str">
        <f>+IF(ISERROR(C120/#REF!),"N. D.",C120/#REF!)</f>
        <v>N. D.</v>
      </c>
      <c r="E120" s="273"/>
      <c r="F120" s="279">
        <f>+SUM(F121:F129)</f>
        <v>0</v>
      </c>
      <c r="G120" s="270" t="str">
        <f>+IF(ISERROR(F120/#REF!),"N. D.",F120/#REF!)</f>
        <v>N. D.</v>
      </c>
      <c r="H120" s="271">
        <f t="shared" si="92"/>
        <v>0</v>
      </c>
      <c r="I120" s="270" t="str">
        <f t="shared" si="93"/>
        <v>N. D.</v>
      </c>
      <c r="J120" s="265"/>
      <c r="K120" s="279">
        <f>+SUM(K121:K129)</f>
        <v>0</v>
      </c>
      <c r="L120" s="270" t="str">
        <f>+IF(ISERROR(K120/#REF!),"N. D.",K120/#REF!)</f>
        <v>N. D.</v>
      </c>
      <c r="M120" s="271">
        <f t="shared" si="94"/>
        <v>0</v>
      </c>
      <c r="N120" s="270" t="str">
        <f t="shared" si="95"/>
        <v>N. D.</v>
      </c>
      <c r="O120" s="265"/>
      <c r="P120" s="279">
        <f>+SUM(P121:P129)</f>
        <v>0</v>
      </c>
      <c r="Q120" s="270" t="str">
        <f>+IF(ISERROR(P120/#REF!),"N. D.",P120/#REF!)</f>
        <v>N. D.</v>
      </c>
      <c r="R120" s="273"/>
      <c r="S120" s="279">
        <f>+SUM(S121:S129)</f>
        <v>0</v>
      </c>
      <c r="T120" s="270" t="str">
        <f>+IF(ISERROR(S120/#REF!),"N. D.",S120/#REF!)</f>
        <v>N. D.</v>
      </c>
      <c r="U120" s="271">
        <f t="shared" si="96"/>
        <v>0</v>
      </c>
      <c r="V120" s="270" t="str">
        <f t="shared" si="97"/>
        <v>N. D.</v>
      </c>
      <c r="W120" s="265"/>
      <c r="X120" s="279">
        <f>+SUM(X121:X129)</f>
        <v>0</v>
      </c>
      <c r="Y120" s="270" t="str">
        <f>+IF(ISERROR(X120/#REF!),"N. D.",X120/#REF!)</f>
        <v>N. D.</v>
      </c>
      <c r="Z120" s="271">
        <f t="shared" si="98"/>
        <v>0</v>
      </c>
      <c r="AA120" s="270" t="str">
        <f t="shared" si="99"/>
        <v>N. D.</v>
      </c>
    </row>
    <row r="121" spans="1:27" hidden="1">
      <c r="A121" s="280" t="s">
        <v>32</v>
      </c>
      <c r="B121" s="273"/>
      <c r="C121" s="274">
        <f>+'2026R'!$D121</f>
        <v>0</v>
      </c>
      <c r="D121" s="275" t="str">
        <f>+IF(ISERROR(C121/C132),"N. D.",C121/C132)</f>
        <v>N. D.</v>
      </c>
      <c r="E121" s="273"/>
      <c r="F121" s="274">
        <f>+'2026P'!$D121</f>
        <v>0</v>
      </c>
      <c r="G121" s="275" t="str">
        <f>+IF(ISERROR(F121/F132),"N. D.",F121/F132)</f>
        <v>N. D.</v>
      </c>
      <c r="H121" s="276">
        <f t="shared" si="92"/>
        <v>0</v>
      </c>
      <c r="I121" s="275" t="str">
        <f t="shared" si="93"/>
        <v>N. D.</v>
      </c>
      <c r="J121" s="273"/>
      <c r="K121" s="274">
        <f>+'2025R'!$D121</f>
        <v>0</v>
      </c>
      <c r="L121" s="275" t="str">
        <f>+IF(ISERROR(K121/K132),"N. D.",K121/K132)</f>
        <v>N. D.</v>
      </c>
      <c r="M121" s="276">
        <f t="shared" si="94"/>
        <v>0</v>
      </c>
      <c r="N121" s="275" t="str">
        <f t="shared" si="95"/>
        <v>N. D.</v>
      </c>
      <c r="O121" s="311"/>
      <c r="P121" s="274">
        <f>+'2026R'!$T121</f>
        <v>0</v>
      </c>
      <c r="Q121" s="275" t="str">
        <f>+IF(ISERROR(P121/P132),"N. D.",P121/P132)</f>
        <v>N. D.</v>
      </c>
      <c r="R121" s="273"/>
      <c r="S121" s="274">
        <f>+'2026P'!$T121</f>
        <v>0</v>
      </c>
      <c r="T121" s="275" t="str">
        <f>+IF(ISERROR(S121/S132),"N. D.",S121/S132)</f>
        <v>N. D.</v>
      </c>
      <c r="U121" s="276">
        <f t="shared" si="96"/>
        <v>0</v>
      </c>
      <c r="V121" s="275" t="str">
        <f t="shared" si="97"/>
        <v>N. D.</v>
      </c>
      <c r="W121" s="273"/>
      <c r="X121" s="274">
        <f>+'2025R'!$T121</f>
        <v>0</v>
      </c>
      <c r="Y121" s="275" t="str">
        <f>+IF(ISERROR(X121/X132),"N. D.",X121/X132)</f>
        <v>N. D.</v>
      </c>
      <c r="Z121" s="276">
        <f t="shared" si="98"/>
        <v>0</v>
      </c>
      <c r="AA121" s="275" t="str">
        <f t="shared" si="99"/>
        <v>N. D.</v>
      </c>
    </row>
    <row r="122" spans="1:27" hidden="1">
      <c r="A122" s="280" t="s">
        <v>33</v>
      </c>
      <c r="B122" s="273"/>
      <c r="C122" s="274">
        <f>+'2026R'!$D122</f>
        <v>0</v>
      </c>
      <c r="D122" s="275">
        <f>+IF(ISERROR(C122/C133),"N. D.",C122/C133)</f>
        <v>0</v>
      </c>
      <c r="E122" s="273"/>
      <c r="F122" s="274">
        <f>+'2026P'!$D122</f>
        <v>0</v>
      </c>
      <c r="G122" s="275">
        <f>+IF(ISERROR(F122/F133),"N. D.",F122/F133)</f>
        <v>0</v>
      </c>
      <c r="H122" s="276">
        <f t="shared" si="92"/>
        <v>0</v>
      </c>
      <c r="I122" s="275" t="str">
        <f t="shared" si="93"/>
        <v>N. D.</v>
      </c>
      <c r="J122" s="273"/>
      <c r="K122" s="274">
        <f>+'2025R'!$D122</f>
        <v>0</v>
      </c>
      <c r="L122" s="275">
        <f>+IF(ISERROR(K122/K133),"N. D.",K122/K133)</f>
        <v>0</v>
      </c>
      <c r="M122" s="276">
        <f t="shared" si="94"/>
        <v>0</v>
      </c>
      <c r="N122" s="275" t="str">
        <f t="shared" si="95"/>
        <v>N. D.</v>
      </c>
      <c r="O122" s="311"/>
      <c r="P122" s="274">
        <f>+'2026R'!$T122</f>
        <v>0</v>
      </c>
      <c r="Q122" s="275">
        <f>+IF(ISERROR(P122/P133),"N. D.",P122/P133)</f>
        <v>0</v>
      </c>
      <c r="R122" s="273"/>
      <c r="S122" s="274">
        <f>+'2026P'!$T122</f>
        <v>0</v>
      </c>
      <c r="T122" s="275">
        <f>+IF(ISERROR(S122/S133),"N. D.",S122/S133)</f>
        <v>0</v>
      </c>
      <c r="U122" s="276">
        <f t="shared" si="96"/>
        <v>0</v>
      </c>
      <c r="V122" s="275" t="str">
        <f t="shared" si="97"/>
        <v>N. D.</v>
      </c>
      <c r="W122" s="273"/>
      <c r="X122" s="274">
        <f>+'2025R'!$T122</f>
        <v>0</v>
      </c>
      <c r="Y122" s="275">
        <f>+IF(ISERROR(X122/X133),"N. D.",X122/X133)</f>
        <v>0</v>
      </c>
      <c r="Z122" s="276">
        <f t="shared" si="98"/>
        <v>0</v>
      </c>
      <c r="AA122" s="275" t="str">
        <f t="shared" si="99"/>
        <v>N. D.</v>
      </c>
    </row>
    <row r="123" spans="1:27" hidden="1">
      <c r="A123" s="280" t="s">
        <v>34</v>
      </c>
      <c r="B123" s="273"/>
      <c r="C123" s="274">
        <f>+'2026R'!$D123</f>
        <v>0</v>
      </c>
      <c r="D123" s="275" t="str">
        <f>+IF(ISERROR(C123/#REF!),"N. D.",C123/#REF!)</f>
        <v>N. D.</v>
      </c>
      <c r="E123" s="273"/>
      <c r="F123" s="274">
        <f>+'2026P'!$D123</f>
        <v>0</v>
      </c>
      <c r="G123" s="275" t="str">
        <f>+IF(ISERROR(F123/#REF!),"N. D.",F123/#REF!)</f>
        <v>N. D.</v>
      </c>
      <c r="H123" s="276">
        <f t="shared" si="92"/>
        <v>0</v>
      </c>
      <c r="I123" s="275" t="str">
        <f t="shared" si="93"/>
        <v>N. D.</v>
      </c>
      <c r="J123" s="273"/>
      <c r="K123" s="274">
        <f>+'2025R'!$D123</f>
        <v>0</v>
      </c>
      <c r="L123" s="275" t="str">
        <f>+IF(ISERROR(K123/#REF!),"N. D.",K123/#REF!)</f>
        <v>N. D.</v>
      </c>
      <c r="M123" s="276">
        <f t="shared" si="94"/>
        <v>0</v>
      </c>
      <c r="N123" s="275" t="str">
        <f t="shared" si="95"/>
        <v>N. D.</v>
      </c>
      <c r="O123" s="311"/>
      <c r="P123" s="274">
        <f>+'2026R'!$T123</f>
        <v>0</v>
      </c>
      <c r="Q123" s="275" t="str">
        <f>+IF(ISERROR(P123/#REF!),"N. D.",P123/#REF!)</f>
        <v>N. D.</v>
      </c>
      <c r="R123" s="273"/>
      <c r="S123" s="274">
        <f>+'2026P'!$T123</f>
        <v>0</v>
      </c>
      <c r="T123" s="275" t="str">
        <f>+IF(ISERROR(S123/#REF!),"N. D.",S123/#REF!)</f>
        <v>N. D.</v>
      </c>
      <c r="U123" s="276">
        <f t="shared" si="96"/>
        <v>0</v>
      </c>
      <c r="V123" s="275" t="str">
        <f t="shared" si="97"/>
        <v>N. D.</v>
      </c>
      <c r="W123" s="273"/>
      <c r="X123" s="274">
        <f>+'2025R'!$T123</f>
        <v>0</v>
      </c>
      <c r="Y123" s="275" t="str">
        <f>+IF(ISERROR(X123/#REF!),"N. D.",X123/#REF!)</f>
        <v>N. D.</v>
      </c>
      <c r="Z123" s="276">
        <f t="shared" si="98"/>
        <v>0</v>
      </c>
      <c r="AA123" s="275" t="str">
        <f t="shared" si="99"/>
        <v>N. D.</v>
      </c>
    </row>
    <row r="124" spans="1:27" hidden="1">
      <c r="A124" s="280" t="s">
        <v>35</v>
      </c>
      <c r="B124" s="273"/>
      <c r="C124" s="274">
        <f>+'2026R'!$D124</f>
        <v>0</v>
      </c>
      <c r="D124" s="275" t="str">
        <f>+IF(ISERROR(C124/C134),"N. D.",C124/C134)</f>
        <v>N. D.</v>
      </c>
      <c r="E124" s="273"/>
      <c r="F124" s="274">
        <f>+'2026P'!$D124</f>
        <v>0</v>
      </c>
      <c r="G124" s="275" t="str">
        <f>+IF(ISERROR(F124/F134),"N. D.",F124/F134)</f>
        <v>N. D.</v>
      </c>
      <c r="H124" s="276">
        <f t="shared" si="92"/>
        <v>0</v>
      </c>
      <c r="I124" s="275" t="str">
        <f t="shared" si="93"/>
        <v>N. D.</v>
      </c>
      <c r="J124" s="273"/>
      <c r="K124" s="274">
        <f>+'2025R'!$D124</f>
        <v>0</v>
      </c>
      <c r="L124" s="275" t="str">
        <f>+IF(ISERROR(K124/K134),"N. D.",K124/K134)</f>
        <v>N. D.</v>
      </c>
      <c r="M124" s="276">
        <f t="shared" si="94"/>
        <v>0</v>
      </c>
      <c r="N124" s="275" t="str">
        <f t="shared" si="95"/>
        <v>N. D.</v>
      </c>
      <c r="O124" s="311"/>
      <c r="P124" s="274">
        <f>+'2026R'!$T124</f>
        <v>0</v>
      </c>
      <c r="Q124" s="275" t="str">
        <f>+IF(ISERROR(P124/P134),"N. D.",P124/P134)</f>
        <v>N. D.</v>
      </c>
      <c r="R124" s="273"/>
      <c r="S124" s="274">
        <f>+'2026P'!$T124</f>
        <v>0</v>
      </c>
      <c r="T124" s="275" t="str">
        <f>+IF(ISERROR(S124/S134),"N. D.",S124/S134)</f>
        <v>N. D.</v>
      </c>
      <c r="U124" s="276">
        <f t="shared" si="96"/>
        <v>0</v>
      </c>
      <c r="V124" s="275" t="str">
        <f t="shared" si="97"/>
        <v>N. D.</v>
      </c>
      <c r="W124" s="273"/>
      <c r="X124" s="274">
        <f>+'2025R'!$T124</f>
        <v>0</v>
      </c>
      <c r="Y124" s="275" t="str">
        <f>+IF(ISERROR(X124/X134),"N. D.",X124/X134)</f>
        <v>N. D.</v>
      </c>
      <c r="Z124" s="276">
        <f t="shared" si="98"/>
        <v>0</v>
      </c>
      <c r="AA124" s="275" t="str">
        <f t="shared" si="99"/>
        <v>N. D.</v>
      </c>
    </row>
    <row r="125" spans="1:27" hidden="1">
      <c r="A125" s="280" t="s">
        <v>36</v>
      </c>
      <c r="B125" s="273"/>
      <c r="C125" s="274">
        <f>+'2026R'!$D125</f>
        <v>0</v>
      </c>
      <c r="D125" s="275">
        <f>+IF(ISERROR(C125/C135),"N. D.",C125/C135)</f>
        <v>0</v>
      </c>
      <c r="E125" s="273"/>
      <c r="F125" s="274">
        <f>+'2026P'!$D125</f>
        <v>0</v>
      </c>
      <c r="G125" s="275">
        <f>+IF(ISERROR(F125/F135),"N. D.",F125/F135)</f>
        <v>0</v>
      </c>
      <c r="H125" s="276">
        <f t="shared" si="92"/>
        <v>0</v>
      </c>
      <c r="I125" s="275" t="str">
        <f t="shared" si="93"/>
        <v>N. D.</v>
      </c>
      <c r="J125" s="273"/>
      <c r="K125" s="274">
        <f>+'2025R'!$D125</f>
        <v>0</v>
      </c>
      <c r="L125" s="275">
        <f>+IF(ISERROR(K125/K135),"N. D.",K125/K135)</f>
        <v>0</v>
      </c>
      <c r="M125" s="276">
        <f t="shared" si="94"/>
        <v>0</v>
      </c>
      <c r="N125" s="275" t="str">
        <f t="shared" si="95"/>
        <v>N. D.</v>
      </c>
      <c r="O125" s="311"/>
      <c r="P125" s="274">
        <f>+'2026R'!$T125</f>
        <v>0</v>
      </c>
      <c r="Q125" s="275">
        <f>+IF(ISERROR(P125/P135),"N. D.",P125/P135)</f>
        <v>0</v>
      </c>
      <c r="R125" s="273"/>
      <c r="S125" s="274">
        <f>+'2026P'!$T125</f>
        <v>0</v>
      </c>
      <c r="T125" s="275">
        <f>+IF(ISERROR(S125/S135),"N. D.",S125/S135)</f>
        <v>0</v>
      </c>
      <c r="U125" s="276">
        <f t="shared" si="96"/>
        <v>0</v>
      </c>
      <c r="V125" s="275" t="str">
        <f t="shared" si="97"/>
        <v>N. D.</v>
      </c>
      <c r="W125" s="273"/>
      <c r="X125" s="274">
        <f>+'2025R'!$T125</f>
        <v>0</v>
      </c>
      <c r="Y125" s="275">
        <f>+IF(ISERROR(X125/X135),"N. D.",X125/X135)</f>
        <v>0</v>
      </c>
      <c r="Z125" s="276">
        <f t="shared" si="98"/>
        <v>0</v>
      </c>
      <c r="AA125" s="275" t="str">
        <f t="shared" si="99"/>
        <v>N. D.</v>
      </c>
    </row>
    <row r="126" spans="1:27" hidden="1">
      <c r="A126" s="280" t="s">
        <v>37</v>
      </c>
      <c r="B126" s="273"/>
      <c r="C126" s="274">
        <f>+'2026R'!$D126</f>
        <v>0</v>
      </c>
      <c r="D126" s="275" t="str">
        <f>+IF(ISERROR(C126/C136),"N. D.",C126/C136)</f>
        <v>N. D.</v>
      </c>
      <c r="E126" s="273"/>
      <c r="F126" s="274">
        <f>+'2026P'!$D126</f>
        <v>0</v>
      </c>
      <c r="G126" s="275" t="str">
        <f>+IF(ISERROR(F126/F136),"N. D.",F126/F136)</f>
        <v>N. D.</v>
      </c>
      <c r="H126" s="276">
        <f t="shared" si="92"/>
        <v>0</v>
      </c>
      <c r="I126" s="275" t="str">
        <f t="shared" si="93"/>
        <v>N. D.</v>
      </c>
      <c r="J126" s="273"/>
      <c r="K126" s="274">
        <f>+'2025R'!$D126</f>
        <v>0</v>
      </c>
      <c r="L126" s="275" t="str">
        <f>+IF(ISERROR(K126/K136),"N. D.",K126/K136)</f>
        <v>N. D.</v>
      </c>
      <c r="M126" s="276">
        <f t="shared" si="94"/>
        <v>0</v>
      </c>
      <c r="N126" s="275" t="str">
        <f t="shared" si="95"/>
        <v>N. D.</v>
      </c>
      <c r="O126" s="311"/>
      <c r="P126" s="274">
        <f>+'2026R'!$T126</f>
        <v>0</v>
      </c>
      <c r="Q126" s="275" t="str">
        <f>+IF(ISERROR(P126/P136),"N. D.",P126/P136)</f>
        <v>N. D.</v>
      </c>
      <c r="R126" s="273"/>
      <c r="S126" s="274">
        <f>+'2026P'!$T126</f>
        <v>0</v>
      </c>
      <c r="T126" s="275" t="str">
        <f>+IF(ISERROR(S126/S136),"N. D.",S126/S136)</f>
        <v>N. D.</v>
      </c>
      <c r="U126" s="276">
        <f t="shared" si="96"/>
        <v>0</v>
      </c>
      <c r="V126" s="275" t="str">
        <f t="shared" si="97"/>
        <v>N. D.</v>
      </c>
      <c r="W126" s="273"/>
      <c r="X126" s="274">
        <f>+'2025R'!$T126</f>
        <v>0</v>
      </c>
      <c r="Y126" s="275" t="str">
        <f>+IF(ISERROR(X126/X136),"N. D.",X126/X136)</f>
        <v>N. D.</v>
      </c>
      <c r="Z126" s="276">
        <f t="shared" si="98"/>
        <v>0</v>
      </c>
      <c r="AA126" s="275" t="str">
        <f t="shared" si="99"/>
        <v>N. D.</v>
      </c>
    </row>
    <row r="127" spans="1:27" hidden="1">
      <c r="A127" s="280" t="s">
        <v>38</v>
      </c>
      <c r="B127" s="273"/>
      <c r="C127" s="274">
        <f>+'2026R'!$D127</f>
        <v>0</v>
      </c>
      <c r="D127" s="275">
        <f>+IF(ISERROR(C127/C137),"N. D.",C127/C137)</f>
        <v>0</v>
      </c>
      <c r="E127" s="273"/>
      <c r="F127" s="274">
        <f>+'2026P'!$D127</f>
        <v>0</v>
      </c>
      <c r="G127" s="275">
        <f>+IF(ISERROR(F127/F137),"N. D.",F127/F137)</f>
        <v>0</v>
      </c>
      <c r="H127" s="276">
        <f t="shared" si="92"/>
        <v>0</v>
      </c>
      <c r="I127" s="275" t="str">
        <f t="shared" si="93"/>
        <v>N. D.</v>
      </c>
      <c r="J127" s="273"/>
      <c r="K127" s="274">
        <f>+'2025R'!$D127</f>
        <v>0</v>
      </c>
      <c r="L127" s="275">
        <f>+IF(ISERROR(K127/K137),"N. D.",K127/K137)</f>
        <v>0</v>
      </c>
      <c r="M127" s="276">
        <f t="shared" si="94"/>
        <v>0</v>
      </c>
      <c r="N127" s="275" t="str">
        <f t="shared" si="95"/>
        <v>N. D.</v>
      </c>
      <c r="O127" s="311"/>
      <c r="P127" s="274">
        <f>+'2026R'!$T127</f>
        <v>0</v>
      </c>
      <c r="Q127" s="275">
        <f>+IF(ISERROR(P127/P137),"N. D.",P127/P137)</f>
        <v>0</v>
      </c>
      <c r="R127" s="273"/>
      <c r="S127" s="274">
        <f>+'2026P'!$T127</f>
        <v>0</v>
      </c>
      <c r="T127" s="275">
        <f>+IF(ISERROR(S127/S137),"N. D.",S127/S137)</f>
        <v>0</v>
      </c>
      <c r="U127" s="276">
        <f t="shared" si="96"/>
        <v>0</v>
      </c>
      <c r="V127" s="275" t="str">
        <f t="shared" si="97"/>
        <v>N. D.</v>
      </c>
      <c r="W127" s="273"/>
      <c r="X127" s="274">
        <f>+'2025R'!$T127</f>
        <v>0</v>
      </c>
      <c r="Y127" s="275">
        <f>+IF(ISERROR(X127/X137),"N. D.",X127/X137)</f>
        <v>0</v>
      </c>
      <c r="Z127" s="276">
        <f t="shared" si="98"/>
        <v>0</v>
      </c>
      <c r="AA127" s="275" t="str">
        <f t="shared" si="99"/>
        <v>N. D.</v>
      </c>
    </row>
    <row r="128" spans="1:27" hidden="1">
      <c r="A128" s="280" t="s">
        <v>39</v>
      </c>
      <c r="B128" s="273"/>
      <c r="C128" s="274">
        <f>+'2026R'!$D128</f>
        <v>0</v>
      </c>
      <c r="D128" s="275">
        <f>+IF(ISERROR(C128/C137),"N. D.",C128/C137)</f>
        <v>0</v>
      </c>
      <c r="E128" s="273"/>
      <c r="F128" s="274">
        <f>+'2026P'!$D128</f>
        <v>0</v>
      </c>
      <c r="G128" s="275">
        <f>+IF(ISERROR(F128/F137),"N. D.",F128/F137)</f>
        <v>0</v>
      </c>
      <c r="H128" s="276">
        <f t="shared" si="92"/>
        <v>0</v>
      </c>
      <c r="I128" s="275" t="str">
        <f t="shared" si="93"/>
        <v>N. D.</v>
      </c>
      <c r="J128" s="273"/>
      <c r="K128" s="274">
        <f>+'2025R'!$D128</f>
        <v>0</v>
      </c>
      <c r="L128" s="275">
        <f>+IF(ISERROR(K128/K137),"N. D.",K128/K137)</f>
        <v>0</v>
      </c>
      <c r="M128" s="276">
        <f t="shared" si="94"/>
        <v>0</v>
      </c>
      <c r="N128" s="275" t="str">
        <f t="shared" si="95"/>
        <v>N. D.</v>
      </c>
      <c r="O128" s="311"/>
      <c r="P128" s="274">
        <f>+'2026R'!$T128</f>
        <v>0</v>
      </c>
      <c r="Q128" s="275">
        <f>+IF(ISERROR(P128/P137),"N. D.",P128/P137)</f>
        <v>0</v>
      </c>
      <c r="R128" s="273"/>
      <c r="S128" s="274">
        <f>+'2026P'!$T128</f>
        <v>0</v>
      </c>
      <c r="T128" s="275">
        <f>+IF(ISERROR(S128/S137),"N. D.",S128/S137)</f>
        <v>0</v>
      </c>
      <c r="U128" s="276">
        <f t="shared" si="96"/>
        <v>0</v>
      </c>
      <c r="V128" s="275" t="str">
        <f t="shared" si="97"/>
        <v>N. D.</v>
      </c>
      <c r="W128" s="273"/>
      <c r="X128" s="274">
        <f>+'2025R'!$T128</f>
        <v>0</v>
      </c>
      <c r="Y128" s="275">
        <f>+IF(ISERROR(X128/X137),"N. D.",X128/X137)</f>
        <v>0</v>
      </c>
      <c r="Z128" s="276">
        <f t="shared" si="98"/>
        <v>0</v>
      </c>
      <c r="AA128" s="275" t="str">
        <f t="shared" si="99"/>
        <v>N. D.</v>
      </c>
    </row>
    <row r="129" spans="1:27" hidden="1">
      <c r="A129" s="280" t="s">
        <v>40</v>
      </c>
      <c r="B129" s="273"/>
      <c r="C129" s="274">
        <f>+'2026R'!$D129</f>
        <v>0</v>
      </c>
      <c r="D129" s="275">
        <f>+IF(ISERROR(C129/C138),"N. D.",C129/C138)</f>
        <v>0</v>
      </c>
      <c r="E129" s="273"/>
      <c r="F129" s="274">
        <f>+'2026P'!$D129</f>
        <v>0</v>
      </c>
      <c r="G129" s="275">
        <f>+IF(ISERROR(F129/F138),"N. D.",F129/F138)</f>
        <v>0</v>
      </c>
      <c r="H129" s="276">
        <f t="shared" si="92"/>
        <v>0</v>
      </c>
      <c r="I129" s="275" t="str">
        <f t="shared" si="93"/>
        <v>N. D.</v>
      </c>
      <c r="J129" s="273"/>
      <c r="K129" s="274">
        <f>+'2025R'!$D129</f>
        <v>0</v>
      </c>
      <c r="L129" s="275">
        <f>+IF(ISERROR(K129/K138),"N. D.",K129/K138)</f>
        <v>0</v>
      </c>
      <c r="M129" s="276">
        <f t="shared" si="94"/>
        <v>0</v>
      </c>
      <c r="N129" s="275" t="str">
        <f t="shared" si="95"/>
        <v>N. D.</v>
      </c>
      <c r="O129" s="311"/>
      <c r="P129" s="274">
        <f>+'2026R'!$T129</f>
        <v>0</v>
      </c>
      <c r="Q129" s="275">
        <f>+IF(ISERROR(P129/P138),"N. D.",P129/P138)</f>
        <v>0</v>
      </c>
      <c r="R129" s="273"/>
      <c r="S129" s="274">
        <f>+'2026P'!$T129</f>
        <v>0</v>
      </c>
      <c r="T129" s="275">
        <f>+IF(ISERROR(S129/S138),"N. D.",S129/S138)</f>
        <v>0</v>
      </c>
      <c r="U129" s="276">
        <f t="shared" si="96"/>
        <v>0</v>
      </c>
      <c r="V129" s="275" t="str">
        <f t="shared" si="97"/>
        <v>N. D.</v>
      </c>
      <c r="W129" s="273"/>
      <c r="X129" s="274">
        <f>+'2025R'!$T129</f>
        <v>0</v>
      </c>
      <c r="Y129" s="275">
        <f>+IF(ISERROR(X129/X138),"N. D.",X129/X138)</f>
        <v>0</v>
      </c>
      <c r="Z129" s="276">
        <f t="shared" si="98"/>
        <v>0</v>
      </c>
      <c r="AA129" s="275" t="str">
        <f t="shared" si="99"/>
        <v>N. D.</v>
      </c>
    </row>
    <row r="130" spans="1:27" ht="6" hidden="1" customHeight="1">
      <c r="A130" s="267"/>
      <c r="B130" s="265"/>
      <c r="C130" s="265"/>
      <c r="D130" s="288"/>
      <c r="E130" s="265"/>
      <c r="F130" s="265"/>
      <c r="G130" s="288"/>
      <c r="H130" s="265"/>
      <c r="I130" s="270"/>
      <c r="J130" s="265"/>
      <c r="K130" s="265"/>
      <c r="L130" s="288"/>
      <c r="M130" s="265"/>
      <c r="N130" s="270"/>
      <c r="O130" s="265"/>
      <c r="P130" s="265"/>
      <c r="Q130" s="288"/>
      <c r="R130" s="265"/>
      <c r="S130" s="265"/>
      <c r="T130" s="288"/>
      <c r="U130" s="265"/>
      <c r="V130" s="270"/>
      <c r="W130" s="265"/>
      <c r="X130" s="265"/>
      <c r="Y130" s="288"/>
      <c r="Z130" s="265"/>
      <c r="AA130" s="270"/>
    </row>
    <row r="131" spans="1:27" hidden="1">
      <c r="A131" s="284" t="s">
        <v>49</v>
      </c>
      <c r="B131" s="285"/>
      <c r="C131" s="285">
        <f>+C110+C120</f>
        <v>0</v>
      </c>
      <c r="D131" s="287">
        <f>+IF(ISERROR(C131/C106),"N. D.",C131/C106)</f>
        <v>0</v>
      </c>
      <c r="E131" s="285"/>
      <c r="F131" s="285">
        <f>+F110+F120</f>
        <v>0</v>
      </c>
      <c r="G131" s="287">
        <f>+IF(ISERROR(F131/F106),"N. D.",F131/F106)</f>
        <v>0</v>
      </c>
      <c r="H131" s="289">
        <f>+$C131-F131</f>
        <v>0</v>
      </c>
      <c r="I131" s="287" t="str">
        <f>+IF(ISERROR(H131/F131),"N. D.",H131/F131)</f>
        <v>N. D.</v>
      </c>
      <c r="J131" s="285"/>
      <c r="K131" s="285">
        <f>+K110+K120</f>
        <v>0</v>
      </c>
      <c r="L131" s="287">
        <f>+IF(ISERROR(K131/K106),"N. D.",K131/K106)</f>
        <v>0</v>
      </c>
      <c r="M131" s="289">
        <f>+$C131-K131</f>
        <v>0</v>
      </c>
      <c r="N131" s="287" t="str">
        <f>+IF(ISERROR(M131/K131),"N. D.",M131/K131)</f>
        <v>N. D.</v>
      </c>
      <c r="O131" s="312"/>
      <c r="P131" s="285">
        <f>+P110+P120</f>
        <v>0</v>
      </c>
      <c r="Q131" s="287">
        <f>+IF(ISERROR(P131/P106),"N. D.",P131/P106)</f>
        <v>0</v>
      </c>
      <c r="R131" s="285"/>
      <c r="S131" s="285">
        <f>+S110+S120</f>
        <v>0</v>
      </c>
      <c r="T131" s="287">
        <f>+IF(ISERROR(S131/S106),"N. D.",S131/S106)</f>
        <v>0</v>
      </c>
      <c r="U131" s="289">
        <f>+$P131-S131</f>
        <v>0</v>
      </c>
      <c r="V131" s="287" t="str">
        <f>+IF(ISERROR(U131/S131),"N. D.",U131/S131)</f>
        <v>N. D.</v>
      </c>
      <c r="W131" s="285"/>
      <c r="X131" s="285">
        <f>+X110+X120</f>
        <v>0</v>
      </c>
      <c r="Y131" s="287">
        <f>+IF(ISERROR(X131/X106),"N. D.",X131/X106)</f>
        <v>0</v>
      </c>
      <c r="Z131" s="289">
        <f>+$P131-X131</f>
        <v>0</v>
      </c>
      <c r="AA131" s="287" t="str">
        <f>+IF(ISERROR(Z131/X131),"N. D.",Z131/X131)</f>
        <v>N. D.</v>
      </c>
    </row>
    <row r="132" spans="1:27" ht="6" hidden="1" customHeight="1">
      <c r="A132" s="265"/>
      <c r="B132" s="265"/>
      <c r="C132" s="265"/>
      <c r="D132" s="288"/>
      <c r="E132" s="265"/>
      <c r="F132" s="265"/>
      <c r="G132" s="288"/>
      <c r="H132" s="265"/>
      <c r="I132" s="288"/>
      <c r="J132" s="265"/>
      <c r="K132" s="265"/>
      <c r="L132" s="288"/>
      <c r="M132" s="265"/>
      <c r="N132" s="288"/>
      <c r="O132" s="265"/>
      <c r="P132" s="265"/>
      <c r="Q132" s="288"/>
      <c r="R132" s="265"/>
      <c r="S132" s="265"/>
      <c r="T132" s="288"/>
      <c r="U132" s="265"/>
      <c r="V132" s="288"/>
      <c r="W132" s="265"/>
      <c r="X132" s="265"/>
      <c r="Y132" s="288"/>
      <c r="Z132" s="265"/>
      <c r="AA132" s="288"/>
    </row>
    <row r="133" spans="1:27" ht="19" hidden="1" thickBot="1">
      <c r="A133" s="290" t="s">
        <v>50</v>
      </c>
      <c r="B133" s="291"/>
      <c r="C133" s="291">
        <f>+C106-C131</f>
        <v>9448412.3900000006</v>
      </c>
      <c r="D133" s="292">
        <f>+IF(OR(C106&lt;=0,C133&lt;=0),"N. D.",C133/C106)</f>
        <v>1</v>
      </c>
      <c r="E133" s="291"/>
      <c r="F133" s="291">
        <f>+F106-F131</f>
        <v>10366156.377010005</v>
      </c>
      <c r="G133" s="292">
        <f>+IF(OR(F106&lt;=0,F133&lt;=0),"N. D.",F133/F106)</f>
        <v>1</v>
      </c>
      <c r="H133" s="291">
        <f>+$C133-F133</f>
        <v>-917743.987010004</v>
      </c>
      <c r="I133" s="292">
        <f>+IF(ISERROR(H133/F133),"N. D.",H133/F133)</f>
        <v>-8.8532716817331714E-2</v>
      </c>
      <c r="J133" s="291"/>
      <c r="K133" s="291">
        <f>+K106-K131</f>
        <v>9232008.3900000006</v>
      </c>
      <c r="L133" s="292">
        <f>+IF(OR(K106&lt;=0,K133&lt;=0),"N. D.",K133/K106)</f>
        <v>1</v>
      </c>
      <c r="M133" s="291">
        <f>+$C133-K133</f>
        <v>216404</v>
      </c>
      <c r="N133" s="292">
        <f>+IF(ISERROR(M133/K133),"N. D.",M133/K133)</f>
        <v>2.3440619945103838E-2</v>
      </c>
      <c r="O133" s="312"/>
      <c r="P133" s="291">
        <f>+P106-P131</f>
        <v>55926379.409999996</v>
      </c>
      <c r="Q133" s="292">
        <f>+IF(OR(P106&lt;=0,P133&lt;=0),"N. D.",P133/P106)</f>
        <v>1</v>
      </c>
      <c r="R133" s="291"/>
      <c r="S133" s="291">
        <f>+S106-S131</f>
        <v>57983340.193127863</v>
      </c>
      <c r="T133" s="292">
        <f>+IF(OR(S106&lt;=0,S133&lt;=0),"N. D.",S133/S106)</f>
        <v>1</v>
      </c>
      <c r="U133" s="291">
        <f>+$P133-S133</f>
        <v>-2056960.7831278667</v>
      </c>
      <c r="V133" s="292">
        <f>+IF(ISERROR(U133/S133),"N. D.",U133/S133)</f>
        <v>-3.5475030867084402E-2</v>
      </c>
      <c r="W133" s="291"/>
      <c r="X133" s="291">
        <f>+X106-X131</f>
        <v>51437435.689999998</v>
      </c>
      <c r="Y133" s="292">
        <f>+IF(OR(X106&lt;=0,X133&lt;=0),"N. D.",X133/X106)</f>
        <v>1</v>
      </c>
      <c r="Z133" s="291">
        <f>+$P133-X133</f>
        <v>4488943.7199999988</v>
      </c>
      <c r="AA133" s="292">
        <f>+IF(ISERROR(Z133/X133),"N. D.",Z133/X133)</f>
        <v>8.7269974869153499E-2</v>
      </c>
    </row>
    <row r="134" spans="1:27" ht="6" hidden="1" customHeight="1">
      <c r="A134" s="265"/>
      <c r="B134" s="293"/>
      <c r="C134" s="293"/>
      <c r="D134" s="294"/>
      <c r="E134" s="293"/>
      <c r="F134" s="293"/>
      <c r="G134" s="294"/>
      <c r="H134" s="293"/>
      <c r="I134" s="294"/>
      <c r="J134" s="293"/>
      <c r="K134" s="293"/>
      <c r="L134" s="294"/>
      <c r="M134" s="293"/>
      <c r="N134" s="294"/>
      <c r="O134" s="293"/>
      <c r="P134" s="293"/>
      <c r="Q134" s="294"/>
      <c r="R134" s="293"/>
      <c r="S134" s="293"/>
      <c r="T134" s="294"/>
      <c r="U134" s="293"/>
      <c r="V134" s="294"/>
      <c r="W134" s="293"/>
      <c r="X134" s="293"/>
      <c r="Y134" s="294"/>
      <c r="Z134" s="293"/>
      <c r="AA134" s="294"/>
    </row>
    <row r="135" spans="1:27">
      <c r="A135" s="295" t="s">
        <v>51</v>
      </c>
      <c r="B135" s="283"/>
      <c r="C135" s="283">
        <f>+C137+C160</f>
        <v>2415620.7938999999</v>
      </c>
      <c r="D135" s="282">
        <f>+D137+D160</f>
        <v>0.25566419988787126</v>
      </c>
      <c r="E135" s="283"/>
      <c r="F135" s="283">
        <f>+F137+F160</f>
        <v>2340201.7419848475</v>
      </c>
      <c r="G135" s="282">
        <f>+G137+G160</f>
        <v>0.22575404584624365</v>
      </c>
      <c r="H135" s="283">
        <f>+$C135-F135</f>
        <v>75419.051915152464</v>
      </c>
      <c r="I135" s="282">
        <f>+IF(ISERROR(H135/F135),"N. D.",H135/F135)</f>
        <v>3.2227585580372066E-2</v>
      </c>
      <c r="J135" s="283"/>
      <c r="K135" s="283">
        <f>+K137+K160</f>
        <v>2190271.0398999997</v>
      </c>
      <c r="L135" s="282">
        <f>+L137+L160</f>
        <v>0.23724751401574498</v>
      </c>
      <c r="M135" s="283">
        <f>+$C135-K135</f>
        <v>225349.75400000019</v>
      </c>
      <c r="N135" s="282">
        <f>+IF(ISERROR(M135/K135),"N. D.",M135/K135)</f>
        <v>0.10288669753415033</v>
      </c>
      <c r="O135" s="313"/>
      <c r="P135" s="283">
        <f>+P137+P160</f>
        <v>12922515.972999997</v>
      </c>
      <c r="Q135" s="282">
        <f>+Q137+Q160</f>
        <v>0.23106298153621171</v>
      </c>
      <c r="R135" s="283"/>
      <c r="S135" s="283">
        <f>+S137+S160</f>
        <v>12881801.543523299</v>
      </c>
      <c r="T135" s="282">
        <f>+T137+T160</f>
        <v>0.2221638405206956</v>
      </c>
      <c r="U135" s="283">
        <f>+$P135-S135</f>
        <v>40714.429476698861</v>
      </c>
      <c r="V135" s="282">
        <f>+IF(ISERROR(U135/S135),"N. D.",U135/S135)</f>
        <v>3.1606161094112823E-3</v>
      </c>
      <c r="W135" s="283"/>
      <c r="X135" s="283">
        <f>+X137+X160</f>
        <v>11792427.211600002</v>
      </c>
      <c r="Y135" s="282">
        <f>+Y137+Y160</f>
        <v>0.22925768078078157</v>
      </c>
      <c r="Z135" s="283">
        <f>+$P135-X135</f>
        <v>1130088.7613999955</v>
      </c>
      <c r="AA135" s="282">
        <f>+IF(ISERROR(Z135/X135),"N. D.",Z135/X135)</f>
        <v>9.5831735156978307E-2</v>
      </c>
    </row>
    <row r="136" spans="1:27" ht="6" customHeight="1">
      <c r="A136" s="296"/>
      <c r="B136" s="265"/>
      <c r="C136" s="265"/>
      <c r="D136" s="270"/>
      <c r="E136" s="265"/>
      <c r="F136" s="265"/>
      <c r="G136" s="270"/>
      <c r="H136" s="265"/>
      <c r="I136" s="270"/>
      <c r="J136" s="265"/>
      <c r="K136" s="265"/>
      <c r="L136" s="270"/>
      <c r="M136" s="265"/>
      <c r="N136" s="270"/>
      <c r="O136" s="265"/>
      <c r="P136" s="265"/>
      <c r="Q136" s="270"/>
      <c r="R136" s="265"/>
      <c r="S136" s="265"/>
      <c r="T136" s="270"/>
      <c r="U136" s="265"/>
      <c r="V136" s="270"/>
      <c r="W136" s="265"/>
      <c r="X136" s="265"/>
      <c r="Y136" s="270"/>
      <c r="Z136" s="265"/>
      <c r="AA136" s="270"/>
    </row>
    <row r="137" spans="1:27">
      <c r="A137" s="297" t="s">
        <v>52</v>
      </c>
      <c r="B137" s="283"/>
      <c r="C137" s="283">
        <f>+SUM(C138:C150)</f>
        <v>2480948.3838999998</v>
      </c>
      <c r="D137" s="282">
        <f>+SUM(D138:D150)</f>
        <v>0.26257833395648383</v>
      </c>
      <c r="E137" s="283"/>
      <c r="F137" s="283">
        <f>+SUM(F138:F150)</f>
        <v>2340201.7419848475</v>
      </c>
      <c r="G137" s="282">
        <f>+SUM(G138:G150)</f>
        <v>0.22575404584624365</v>
      </c>
      <c r="H137" s="283">
        <f>+$C137-F137</f>
        <v>140746.64191515232</v>
      </c>
      <c r="I137" s="282">
        <f t="shared" ref="I137:I150" si="100">+IF(ISERROR(H137/F137),"N. D.",H137/F137)</f>
        <v>6.0142952374600718E-2</v>
      </c>
      <c r="J137" s="283"/>
      <c r="K137" s="283">
        <f>+SUM(K138:K150)</f>
        <v>2237600.0098999999</v>
      </c>
      <c r="L137" s="282">
        <f>+SUM(L138:L150)</f>
        <v>0.24237413089049417</v>
      </c>
      <c r="M137" s="283">
        <f t="shared" ref="M137:M150" si="101">+$C137-K137</f>
        <v>243348.37399999984</v>
      </c>
      <c r="N137" s="282">
        <f t="shared" ref="N137:N150" si="102">+IF(ISERROR(M137/K137),"N. D.",M137/K137)</f>
        <v>0.10875418882880469</v>
      </c>
      <c r="O137" s="313"/>
      <c r="P137" s="283">
        <f>+SUM(P138:P150)</f>
        <v>13304734.842999997</v>
      </c>
      <c r="Q137" s="282">
        <f>+SUM(Q138:Q150)</f>
        <v>0.23789730326474573</v>
      </c>
      <c r="R137" s="283"/>
      <c r="S137" s="283">
        <f>+SUM(S138:S150)</f>
        <v>13097268.813523298</v>
      </c>
      <c r="T137" s="282">
        <f>+SUM(T138:T150)</f>
        <v>0.2258798608341569</v>
      </c>
      <c r="U137" s="283">
        <f t="shared" ref="U137:U150" si="103">+$P137-S137</f>
        <v>207466.02947669849</v>
      </c>
      <c r="V137" s="282">
        <f t="shared" ref="V137:V150" si="104">+IF(ISERROR(U137/S137),"N. D.",U137/S137)</f>
        <v>1.5840404013276722E-2</v>
      </c>
      <c r="W137" s="283"/>
      <c r="X137" s="283">
        <f>+SUM(X138:X150)</f>
        <v>12007894.481600001</v>
      </c>
      <c r="Y137" s="282">
        <f>+SUM(Y138:Y150)</f>
        <v>0.23344660013707619</v>
      </c>
      <c r="Z137" s="283">
        <f t="shared" ref="Z137:Z150" si="105">+$P137-X137</f>
        <v>1296840.3613999952</v>
      </c>
      <c r="AA137" s="282">
        <f t="shared" ref="AA137:AA150" si="106">+IF(ISERROR(Z137/X137),"N. D.",Z137/X137)</f>
        <v>0.10799898045299917</v>
      </c>
    </row>
    <row r="138" spans="1:27">
      <c r="A138" s="277" t="s">
        <v>53</v>
      </c>
      <c r="B138" s="273"/>
      <c r="C138" s="273">
        <f>+'2026R'!$D138</f>
        <v>393205.79000000004</v>
      </c>
      <c r="D138" s="270">
        <f t="shared" ref="D138:D150" si="107">+IF(ISERROR(C138/C$106),"N. D.",C138/C$106)</f>
        <v>4.1616069850651388E-2</v>
      </c>
      <c r="E138" s="273"/>
      <c r="F138" s="273">
        <f>+'2026P'!$D138</f>
        <v>341486.41356379475</v>
      </c>
      <c r="G138" s="270">
        <f t="shared" ref="G138:G150" si="108">+IF(ISERROR(F138/F$106),"N. D.",F138/F$106)</f>
        <v>3.2942433158845756E-2</v>
      </c>
      <c r="H138" s="273">
        <f t="shared" ref="H138:H150" si="109">+$C138-F138</f>
        <v>51719.37643620529</v>
      </c>
      <c r="I138" s="270">
        <f t="shared" si="100"/>
        <v>0.1514536871217084</v>
      </c>
      <c r="J138" s="273"/>
      <c r="K138" s="273">
        <f>+'2025R'!$D138</f>
        <v>336535.41000000003</v>
      </c>
      <c r="L138" s="270">
        <f t="shared" ref="L138:L150" si="110">+IF(ISERROR(K138/K$106),"N. D.",K138/K$106)</f>
        <v>3.6453109202601149E-2</v>
      </c>
      <c r="M138" s="273">
        <f t="shared" si="101"/>
        <v>56670.380000000005</v>
      </c>
      <c r="N138" s="270">
        <f t="shared" si="102"/>
        <v>0.16839351318186696</v>
      </c>
      <c r="O138" s="311"/>
      <c r="P138" s="273">
        <f>+'2026R'!$T138</f>
        <v>2277057.5300000003</v>
      </c>
      <c r="Q138" s="270">
        <f t="shared" ref="Q138:Q150" si="111">+IF(ISERROR(P138/P$106),"N. D.",P138/P$106)</f>
        <v>4.0715268072455409E-2</v>
      </c>
      <c r="R138" s="273"/>
      <c r="S138" s="273">
        <f>+'2026P'!$T138</f>
        <v>2365767.3074706658</v>
      </c>
      <c r="T138" s="270">
        <f t="shared" ref="T138:T150" si="112">+IF(ISERROR(S138/S$106),"N. D.",S138/S$106)</f>
        <v>4.0800811053500752E-2</v>
      </c>
      <c r="U138" s="273">
        <f t="shared" si="103"/>
        <v>-88709.777470665518</v>
      </c>
      <c r="V138" s="270">
        <f t="shared" si="104"/>
        <v>-3.7497253931329626E-2</v>
      </c>
      <c r="W138" s="273"/>
      <c r="X138" s="273">
        <f>+'2025R'!$T138</f>
        <v>2108448.1549999998</v>
      </c>
      <c r="Y138" s="270">
        <f t="shared" ref="Y138:Y150" si="113">+IF(ISERROR(X138/X$106),"N. D.",X138/X$106)</f>
        <v>4.0990537858595182E-2</v>
      </c>
      <c r="Z138" s="273">
        <f t="shared" si="105"/>
        <v>168609.37500000047</v>
      </c>
      <c r="AA138" s="270">
        <f t="shared" si="106"/>
        <v>7.9968470934491859E-2</v>
      </c>
    </row>
    <row r="139" spans="1:27">
      <c r="A139" s="277" t="s">
        <v>54</v>
      </c>
      <c r="B139" s="273"/>
      <c r="C139" s="273">
        <f>+'2026R'!$D139</f>
        <v>416301.01999999996</v>
      </c>
      <c r="D139" s="270">
        <f t="shared" si="107"/>
        <v>4.4060420186634121E-2</v>
      </c>
      <c r="E139" s="273"/>
      <c r="F139" s="273">
        <f>+'2026P'!$D139</f>
        <v>641629.5</v>
      </c>
      <c r="G139" s="270">
        <f t="shared" si="108"/>
        <v>6.1896567702085008E-2</v>
      </c>
      <c r="H139" s="273">
        <f t="shared" si="109"/>
        <v>-225328.48000000004</v>
      </c>
      <c r="I139" s="270">
        <f t="shared" si="100"/>
        <v>-0.35118160870097159</v>
      </c>
      <c r="J139" s="273"/>
      <c r="K139" s="273">
        <f>+'2025R'!$D139</f>
        <v>577517.47</v>
      </c>
      <c r="L139" s="270">
        <f t="shared" si="110"/>
        <v>6.2555994925823491E-2</v>
      </c>
      <c r="M139" s="273">
        <f t="shared" si="101"/>
        <v>-161216.45000000001</v>
      </c>
      <c r="N139" s="314">
        <f t="shared" si="102"/>
        <v>-0.27915423926483129</v>
      </c>
      <c r="O139" s="311"/>
      <c r="P139" s="273">
        <f>+'2026R'!$T139</f>
        <v>2157784.8034999999</v>
      </c>
      <c r="Q139" s="270">
        <f t="shared" si="111"/>
        <v>3.8582594229480446E-2</v>
      </c>
      <c r="R139" s="273"/>
      <c r="S139" s="273">
        <f>+'2026P'!$T139</f>
        <v>1843118.58</v>
      </c>
      <c r="T139" s="270">
        <f t="shared" si="112"/>
        <v>3.1787036998231516E-2</v>
      </c>
      <c r="U139" s="273">
        <f t="shared" si="103"/>
        <v>314666.22349999985</v>
      </c>
      <c r="V139" s="270">
        <f t="shared" si="104"/>
        <v>0.17072489362024654</v>
      </c>
      <c r="W139" s="273"/>
      <c r="X139" s="273">
        <f>+'2025R'!$T139</f>
        <v>1693091.35</v>
      </c>
      <c r="Y139" s="270">
        <f t="shared" si="113"/>
        <v>3.2915547349673883E-2</v>
      </c>
      <c r="Z139" s="273">
        <f t="shared" si="105"/>
        <v>464693.45349999983</v>
      </c>
      <c r="AA139" s="270">
        <f t="shared" si="106"/>
        <v>0.27446448976305965</v>
      </c>
    </row>
    <row r="140" spans="1:27">
      <c r="A140" s="277" t="s">
        <v>55</v>
      </c>
      <c r="B140" s="273"/>
      <c r="C140" s="273">
        <f>+'2026R'!$D140</f>
        <v>1684.65</v>
      </c>
      <c r="D140" s="270">
        <f t="shared" si="107"/>
        <v>1.7829979582421676E-4</v>
      </c>
      <c r="E140" s="273"/>
      <c r="F140" s="273">
        <f>+'2026P'!$D140</f>
        <v>3373.85</v>
      </c>
      <c r="G140" s="270">
        <f t="shared" si="108"/>
        <v>3.2546778934210396E-4</v>
      </c>
      <c r="H140" s="273">
        <f t="shared" si="109"/>
        <v>-1689.1999999999998</v>
      </c>
      <c r="I140" s="270">
        <f t="shared" si="100"/>
        <v>-0.50067430383686284</v>
      </c>
      <c r="J140" s="273"/>
      <c r="K140" s="273">
        <f>+'2025R'!$D140</f>
        <v>2262.41</v>
      </c>
      <c r="L140" s="270">
        <f t="shared" si="110"/>
        <v>2.4506151905695999E-4</v>
      </c>
      <c r="M140" s="273">
        <f t="shared" si="101"/>
        <v>-577.75999999999976</v>
      </c>
      <c r="N140" s="270">
        <f t="shared" si="102"/>
        <v>-0.25537369442320351</v>
      </c>
      <c r="O140" s="311"/>
      <c r="P140" s="273">
        <f>+'2026R'!$T140</f>
        <v>26422.280000000002</v>
      </c>
      <c r="Q140" s="270">
        <f t="shared" si="111"/>
        <v>4.7244753332406012E-4</v>
      </c>
      <c r="R140" s="273"/>
      <c r="S140" s="273">
        <f>+'2026P'!$T140</f>
        <v>24843.1</v>
      </c>
      <c r="T140" s="270">
        <f t="shared" si="112"/>
        <v>4.2845237817024524E-4</v>
      </c>
      <c r="U140" s="273">
        <f t="shared" si="103"/>
        <v>1579.1800000000039</v>
      </c>
      <c r="V140" s="270">
        <f t="shared" si="104"/>
        <v>6.3566141101553508E-2</v>
      </c>
      <c r="W140" s="273"/>
      <c r="X140" s="273">
        <f>+'2025R'!$T140</f>
        <v>25665.223999999998</v>
      </c>
      <c r="Y140" s="270">
        <f t="shared" si="113"/>
        <v>4.9896002115419602E-4</v>
      </c>
      <c r="Z140" s="273">
        <f t="shared" si="105"/>
        <v>757.05600000000413</v>
      </c>
      <c r="AA140" s="270">
        <f t="shared" si="106"/>
        <v>2.949734629239956E-2</v>
      </c>
    </row>
    <row r="141" spans="1:27">
      <c r="A141" s="277" t="s">
        <v>56</v>
      </c>
      <c r="B141" s="273"/>
      <c r="C141" s="273">
        <f>+'2026R'!$D141</f>
        <v>399078.1</v>
      </c>
      <c r="D141" s="270">
        <f t="shared" si="107"/>
        <v>4.2237582731081441E-2</v>
      </c>
      <c r="E141" s="273"/>
      <c r="F141" s="273">
        <f>+'2026P'!$D141</f>
        <v>398447.59842105262</v>
      </c>
      <c r="G141" s="270">
        <f t="shared" si="108"/>
        <v>3.8437351698140228E-2</v>
      </c>
      <c r="H141" s="273">
        <f t="shared" si="109"/>
        <v>630.50157894735457</v>
      </c>
      <c r="I141" s="270">
        <f t="shared" si="100"/>
        <v>1.5823952295003743E-3</v>
      </c>
      <c r="J141" s="273"/>
      <c r="K141" s="273">
        <f>+'2025R'!$D141</f>
        <v>314618.78000000003</v>
      </c>
      <c r="L141" s="270">
        <f t="shared" si="110"/>
        <v>3.4079126308073041E-2</v>
      </c>
      <c r="M141" s="273">
        <f t="shared" si="101"/>
        <v>84459.319999999949</v>
      </c>
      <c r="N141" s="270">
        <f t="shared" si="102"/>
        <v>0.26844970920044869</v>
      </c>
      <c r="O141" s="311"/>
      <c r="P141" s="273">
        <f>+'2026R'!$T141</f>
        <v>2378971.27</v>
      </c>
      <c r="Q141" s="270">
        <f t="shared" si="111"/>
        <v>4.2537551958434568E-2</v>
      </c>
      <c r="R141" s="273"/>
      <c r="S141" s="273">
        <f>+'2026P'!$T141</f>
        <v>2378707.3460526313</v>
      </c>
      <c r="T141" s="270">
        <f t="shared" si="112"/>
        <v>4.102397926938596E-2</v>
      </c>
      <c r="U141" s="273">
        <f t="shared" si="103"/>
        <v>263.92394736874849</v>
      </c>
      <c r="V141" s="270">
        <f t="shared" si="104"/>
        <v>1.1095267680016191E-4</v>
      </c>
      <c r="W141" s="273"/>
      <c r="X141" s="273">
        <f>+'2025R'!$T141</f>
        <v>2188446.2700000005</v>
      </c>
      <c r="Y141" s="270">
        <f t="shared" si="113"/>
        <v>4.2545788697344773E-2</v>
      </c>
      <c r="Z141" s="273">
        <f t="shared" si="105"/>
        <v>190524.99999999953</v>
      </c>
      <c r="AA141" s="270">
        <f t="shared" si="106"/>
        <v>8.7059482616404144E-2</v>
      </c>
    </row>
    <row r="142" spans="1:27">
      <c r="A142" s="277" t="s">
        <v>57</v>
      </c>
      <c r="B142" s="273"/>
      <c r="C142" s="273">
        <f>+'2026R'!$D142</f>
        <v>320602.65999999997</v>
      </c>
      <c r="D142" s="270">
        <f t="shared" si="107"/>
        <v>3.3931908003858834E-2</v>
      </c>
      <c r="E142" s="273"/>
      <c r="F142" s="273">
        <f>+'2026P'!$D142</f>
        <v>316494.75</v>
      </c>
      <c r="G142" s="270">
        <f t="shared" si="108"/>
        <v>3.0531543080125633E-2</v>
      </c>
      <c r="H142" s="273">
        <f t="shared" si="109"/>
        <v>4107.9099999999744</v>
      </c>
      <c r="I142" s="270">
        <f t="shared" si="100"/>
        <v>1.2979393813009455E-2</v>
      </c>
      <c r="J142" s="273"/>
      <c r="K142" s="273">
        <f>+'2025R'!$D142</f>
        <v>267632.86</v>
      </c>
      <c r="L142" s="270">
        <f t="shared" si="110"/>
        <v>2.8989668195048075E-2</v>
      </c>
      <c r="M142" s="273">
        <f t="shared" si="101"/>
        <v>52969.799999999988</v>
      </c>
      <c r="N142" s="270">
        <f t="shared" si="102"/>
        <v>0.19791964260292996</v>
      </c>
      <c r="O142" s="311"/>
      <c r="P142" s="273">
        <f>+'2026R'!$T142</f>
        <v>1864937.2999999998</v>
      </c>
      <c r="Q142" s="270">
        <f t="shared" si="111"/>
        <v>3.3346290599790503E-2</v>
      </c>
      <c r="R142" s="273"/>
      <c r="S142" s="273">
        <f>+'2026P'!$T142</f>
        <v>1921058.5</v>
      </c>
      <c r="T142" s="270">
        <f t="shared" si="112"/>
        <v>3.3131214821385577E-2</v>
      </c>
      <c r="U142" s="273">
        <f t="shared" si="103"/>
        <v>-56121.200000000186</v>
      </c>
      <c r="V142" s="270">
        <f t="shared" si="104"/>
        <v>-2.9213686100657624E-2</v>
      </c>
      <c r="W142" s="273"/>
      <c r="X142" s="273">
        <f>+'2025R'!$T142</f>
        <v>1790976.0500000003</v>
      </c>
      <c r="Y142" s="270">
        <f t="shared" si="113"/>
        <v>3.4818532960969234E-2</v>
      </c>
      <c r="Z142" s="273">
        <f t="shared" si="105"/>
        <v>73961.249999999534</v>
      </c>
      <c r="AA142" s="270">
        <f t="shared" si="106"/>
        <v>4.1296615887185945E-2</v>
      </c>
    </row>
    <row r="143" spans="1:27">
      <c r="A143" s="277" t="s">
        <v>58</v>
      </c>
      <c r="B143" s="273"/>
      <c r="C143" s="273">
        <f>+'2026R'!$D143</f>
        <v>430086.52</v>
      </c>
      <c r="D143" s="270">
        <f t="shared" si="107"/>
        <v>4.5519448373696564E-2</v>
      </c>
      <c r="E143" s="273"/>
      <c r="F143" s="273">
        <f>+'2026P'!$D143</f>
        <v>218424.15</v>
      </c>
      <c r="G143" s="270">
        <f t="shared" si="108"/>
        <v>2.1070890893023733E-2</v>
      </c>
      <c r="H143" s="273">
        <f t="shared" si="109"/>
        <v>211662.37000000002</v>
      </c>
      <c r="I143" s="270">
        <f t="shared" si="100"/>
        <v>0.96904289200621829</v>
      </c>
      <c r="J143" s="273"/>
      <c r="K143" s="273">
        <f>+'2025R'!$D143</f>
        <v>379341.24</v>
      </c>
      <c r="L143" s="270">
        <f t="shared" si="110"/>
        <v>4.1089785014807589E-2</v>
      </c>
      <c r="M143" s="273">
        <f t="shared" si="101"/>
        <v>50745.280000000028</v>
      </c>
      <c r="N143" s="270">
        <f t="shared" si="102"/>
        <v>0.13377211504870926</v>
      </c>
      <c r="O143" s="311"/>
      <c r="P143" s="273">
        <f>+'2026R'!$T143</f>
        <v>2255249.9500000002</v>
      </c>
      <c r="Q143" s="270">
        <f t="shared" si="111"/>
        <v>4.0325334373366335E-2</v>
      </c>
      <c r="R143" s="273"/>
      <c r="S143" s="273">
        <f>+'2026P'!$T143</f>
        <v>2206194.4900000002</v>
      </c>
      <c r="T143" s="270">
        <f t="shared" si="112"/>
        <v>3.8048765087553144E-2</v>
      </c>
      <c r="U143" s="273">
        <f t="shared" si="103"/>
        <v>49055.459999999963</v>
      </c>
      <c r="V143" s="270">
        <f t="shared" si="104"/>
        <v>2.2235328853531838E-2</v>
      </c>
      <c r="W143" s="273"/>
      <c r="X143" s="273">
        <f>+'2025R'!$T143</f>
        <v>1862131.17</v>
      </c>
      <c r="Y143" s="270">
        <f t="shared" si="113"/>
        <v>3.6201866306527768E-2</v>
      </c>
      <c r="Z143" s="273">
        <f t="shared" si="105"/>
        <v>393118.78000000026</v>
      </c>
      <c r="AA143" s="270">
        <f t="shared" si="106"/>
        <v>0.21111229237411899</v>
      </c>
    </row>
    <row r="144" spans="1:27">
      <c r="A144" s="277" t="s">
        <v>59</v>
      </c>
      <c r="B144" s="273"/>
      <c r="C144" s="273">
        <f>+'2026R'!$D144</f>
        <v>14500</v>
      </c>
      <c r="D144" s="270">
        <f t="shared" si="107"/>
        <v>1.5346493571074958E-3</v>
      </c>
      <c r="E144" s="273"/>
      <c r="F144" s="273">
        <f>+'2026P'!$D144</f>
        <v>14500</v>
      </c>
      <c r="G144" s="270">
        <f t="shared" si="108"/>
        <v>1.3987826801607978E-3</v>
      </c>
      <c r="H144" s="273">
        <f t="shared" si="109"/>
        <v>0</v>
      </c>
      <c r="I144" s="270">
        <f t="shared" si="100"/>
        <v>0</v>
      </c>
      <c r="J144" s="273"/>
      <c r="K144" s="273">
        <f>+'2025R'!$D144</f>
        <v>46008</v>
      </c>
      <c r="L144" s="270">
        <f t="shared" si="110"/>
        <v>4.9835309995856702E-3</v>
      </c>
      <c r="M144" s="273">
        <f t="shared" si="101"/>
        <v>-31508</v>
      </c>
      <c r="N144" s="314">
        <f t="shared" si="102"/>
        <v>-0.68483741957920363</v>
      </c>
      <c r="O144" s="311"/>
      <c r="P144" s="273">
        <f>+'2026R'!$T144</f>
        <v>87000</v>
      </c>
      <c r="Q144" s="270">
        <f t="shared" si="111"/>
        <v>1.5556165251141545E-3</v>
      </c>
      <c r="R144" s="273"/>
      <c r="S144" s="273">
        <f>+'2026P'!$T144</f>
        <v>152000</v>
      </c>
      <c r="T144" s="270">
        <f t="shared" si="112"/>
        <v>2.6214426332413134E-3</v>
      </c>
      <c r="U144" s="273">
        <f t="shared" si="103"/>
        <v>-65000</v>
      </c>
      <c r="V144" s="270">
        <f t="shared" si="104"/>
        <v>-0.42763157894736842</v>
      </c>
      <c r="W144" s="273"/>
      <c r="X144" s="273">
        <f>+'2025R'!$T144</f>
        <v>237008</v>
      </c>
      <c r="Y144" s="270">
        <f t="shared" si="113"/>
        <v>4.6076947036859566E-3</v>
      </c>
      <c r="Z144" s="273">
        <f t="shared" si="105"/>
        <v>-150008</v>
      </c>
      <c r="AA144" s="270">
        <f t="shared" si="106"/>
        <v>-0.63292378316343756</v>
      </c>
    </row>
    <row r="145" spans="1:27">
      <c r="A145" s="277" t="s">
        <v>60</v>
      </c>
      <c r="B145" s="273"/>
      <c r="C145" s="273">
        <f>+'2026R'!$D145</f>
        <v>0</v>
      </c>
      <c r="D145" s="270">
        <f t="shared" si="107"/>
        <v>0</v>
      </c>
      <c r="E145" s="273"/>
      <c r="F145" s="273">
        <f>+'2026P'!$D145</f>
        <v>0</v>
      </c>
      <c r="G145" s="270">
        <f t="shared" si="108"/>
        <v>0</v>
      </c>
      <c r="H145" s="273">
        <f t="shared" si="109"/>
        <v>0</v>
      </c>
      <c r="I145" s="270" t="str">
        <f t="shared" si="100"/>
        <v>N. D.</v>
      </c>
      <c r="J145" s="273"/>
      <c r="K145" s="273">
        <f>+'2025R'!$D145</f>
        <v>0</v>
      </c>
      <c r="L145" s="270">
        <f t="shared" si="110"/>
        <v>0</v>
      </c>
      <c r="M145" s="273">
        <f t="shared" si="101"/>
        <v>0</v>
      </c>
      <c r="N145" s="270" t="str">
        <f t="shared" si="102"/>
        <v>N. D.</v>
      </c>
      <c r="O145" s="311"/>
      <c r="P145" s="273">
        <f>+'2026R'!$T145</f>
        <v>22181.29</v>
      </c>
      <c r="Q145" s="270">
        <f t="shared" si="111"/>
        <v>3.9661587669367069E-4</v>
      </c>
      <c r="R145" s="273"/>
      <c r="S145" s="273">
        <f>+'2026P'!$T145</f>
        <v>0</v>
      </c>
      <c r="T145" s="270">
        <f t="shared" si="112"/>
        <v>0</v>
      </c>
      <c r="U145" s="273">
        <f t="shared" si="103"/>
        <v>22181.29</v>
      </c>
      <c r="V145" s="270" t="str">
        <f t="shared" si="104"/>
        <v>N. D.</v>
      </c>
      <c r="W145" s="273"/>
      <c r="X145" s="273">
        <f>+'2025R'!$T145</f>
        <v>41540.120599999995</v>
      </c>
      <c r="Y145" s="270">
        <f t="shared" si="113"/>
        <v>8.0758537129166906E-4</v>
      </c>
      <c r="Z145" s="273">
        <f t="shared" si="105"/>
        <v>-19358.830599999994</v>
      </c>
      <c r="AA145" s="270">
        <f t="shared" si="106"/>
        <v>-0.46602730854854563</v>
      </c>
    </row>
    <row r="146" spans="1:27">
      <c r="A146" s="277" t="s">
        <v>61</v>
      </c>
      <c r="B146" s="273"/>
      <c r="C146" s="273">
        <f>+'2026R'!$D146</f>
        <v>91750.360599999985</v>
      </c>
      <c r="D146" s="270">
        <f t="shared" si="107"/>
        <v>9.710664269597994E-3</v>
      </c>
      <c r="E146" s="273"/>
      <c r="F146" s="273">
        <f>+'2026P'!$D146</f>
        <v>92789.75</v>
      </c>
      <c r="G146" s="270">
        <f t="shared" si="108"/>
        <v>8.951220358375889E-3</v>
      </c>
      <c r="H146" s="273">
        <f t="shared" si="109"/>
        <v>-1039.3894000000146</v>
      </c>
      <c r="I146" s="270">
        <f t="shared" si="100"/>
        <v>-1.1201554050959449E-2</v>
      </c>
      <c r="J146" s="273"/>
      <c r="K146" s="273">
        <f>+'2025R'!$D146</f>
        <v>100976.08990000001</v>
      </c>
      <c r="L146" s="270">
        <f t="shared" si="110"/>
        <v>1.0937608116710127E-2</v>
      </c>
      <c r="M146" s="273">
        <f t="shared" si="101"/>
        <v>-9225.7293000000209</v>
      </c>
      <c r="N146" s="270">
        <f t="shared" si="102"/>
        <v>-9.1365483741117012E-2</v>
      </c>
      <c r="O146" s="311"/>
      <c r="P146" s="273">
        <f>+'2026R'!$T146</f>
        <v>550502.80299999996</v>
      </c>
      <c r="Q146" s="270">
        <f t="shared" si="111"/>
        <v>9.8433477869938162E-3</v>
      </c>
      <c r="R146" s="273"/>
      <c r="S146" s="273">
        <f>+'2026P'!$T146</f>
        <v>556738.5</v>
      </c>
      <c r="T146" s="270">
        <f t="shared" si="112"/>
        <v>9.6016976280711777E-3</v>
      </c>
      <c r="U146" s="273">
        <f t="shared" si="103"/>
        <v>-6235.6970000000438</v>
      </c>
      <c r="V146" s="270">
        <f t="shared" si="104"/>
        <v>-1.1200405576406237E-2</v>
      </c>
      <c r="W146" s="273"/>
      <c r="X146" s="273">
        <f>+'2025R'!$T146</f>
        <v>589290.07200000004</v>
      </c>
      <c r="Y146" s="270">
        <f t="shared" si="113"/>
        <v>1.1456443426758238E-2</v>
      </c>
      <c r="Z146" s="273">
        <f t="shared" si="105"/>
        <v>-38787.269000000088</v>
      </c>
      <c r="AA146" s="270">
        <f t="shared" si="106"/>
        <v>-6.5820333385830543E-2</v>
      </c>
    </row>
    <row r="147" spans="1:27">
      <c r="A147" s="277" t="s">
        <v>62</v>
      </c>
      <c r="B147" s="273"/>
      <c r="C147" s="273">
        <f>+'2026R'!$D147</f>
        <v>0</v>
      </c>
      <c r="D147" s="270">
        <f t="shared" si="107"/>
        <v>0</v>
      </c>
      <c r="E147" s="273"/>
      <c r="F147" s="273">
        <f>+'2026P'!$D147</f>
        <v>0</v>
      </c>
      <c r="G147" s="270">
        <f t="shared" si="108"/>
        <v>0</v>
      </c>
      <c r="H147" s="273">
        <f t="shared" si="109"/>
        <v>0</v>
      </c>
      <c r="I147" s="270" t="str">
        <f t="shared" si="100"/>
        <v>N. D.</v>
      </c>
      <c r="J147" s="273"/>
      <c r="K147" s="273">
        <f>+'2025R'!$D147</f>
        <v>0</v>
      </c>
      <c r="L147" s="270">
        <f t="shared" si="110"/>
        <v>0</v>
      </c>
      <c r="M147" s="273">
        <f t="shared" si="101"/>
        <v>0</v>
      </c>
      <c r="N147" s="270" t="str">
        <f t="shared" si="102"/>
        <v>N. D.</v>
      </c>
      <c r="O147" s="311"/>
      <c r="P147" s="273">
        <f>+'2026R'!$T147</f>
        <v>0</v>
      </c>
      <c r="Q147" s="270">
        <f t="shared" si="111"/>
        <v>0</v>
      </c>
      <c r="R147" s="273"/>
      <c r="S147" s="273">
        <f>+'2026P'!$T147</f>
        <v>0</v>
      </c>
      <c r="T147" s="270">
        <f t="shared" si="112"/>
        <v>0</v>
      </c>
      <c r="U147" s="273">
        <f t="shared" si="103"/>
        <v>0</v>
      </c>
      <c r="V147" s="270" t="str">
        <f t="shared" si="104"/>
        <v>N. D.</v>
      </c>
      <c r="W147" s="273"/>
      <c r="X147" s="273">
        <f>+'2025R'!$T147</f>
        <v>0</v>
      </c>
      <c r="Y147" s="270">
        <f t="shared" si="113"/>
        <v>0</v>
      </c>
      <c r="Z147" s="273">
        <f t="shared" si="105"/>
        <v>0</v>
      </c>
      <c r="AA147" s="270" t="str">
        <f t="shared" si="106"/>
        <v>N. D.</v>
      </c>
    </row>
    <row r="148" spans="1:27">
      <c r="A148" s="277" t="s">
        <v>25</v>
      </c>
      <c r="B148" s="273"/>
      <c r="C148" s="273">
        <f>+'2026R'!$D148</f>
        <v>255108</v>
      </c>
      <c r="D148" s="270">
        <f t="shared" si="107"/>
        <v>2.7000091599515798E-2</v>
      </c>
      <c r="E148" s="273"/>
      <c r="F148" s="273">
        <f>+'2026P'!$D148</f>
        <v>152141</v>
      </c>
      <c r="G148" s="270">
        <f t="shared" si="108"/>
        <v>1.4676703154644409E-2</v>
      </c>
      <c r="H148" s="273">
        <f t="shared" si="109"/>
        <v>102967</v>
      </c>
      <c r="I148" s="270">
        <f t="shared" si="100"/>
        <v>0.67678666500154461</v>
      </c>
      <c r="J148" s="273"/>
      <c r="K148" s="273">
        <f>+'2025R'!$D148</f>
        <v>39800</v>
      </c>
      <c r="L148" s="270">
        <f t="shared" si="110"/>
        <v>4.3110879365221202E-3</v>
      </c>
      <c r="M148" s="273">
        <f t="shared" si="101"/>
        <v>215308</v>
      </c>
      <c r="N148" s="314">
        <f t="shared" si="102"/>
        <v>5.4097487437185929</v>
      </c>
      <c r="O148" s="311"/>
      <c r="P148" s="273">
        <f>+'2026R'!$T148</f>
        <v>621833</v>
      </c>
      <c r="Q148" s="270">
        <f t="shared" si="111"/>
        <v>1.1118778053578277E-2</v>
      </c>
      <c r="R148" s="273"/>
      <c r="S148" s="273">
        <f>+'2026P'!$T148</f>
        <v>666272</v>
      </c>
      <c r="T148" s="270">
        <f t="shared" si="112"/>
        <v>1.1490748856151029E-2</v>
      </c>
      <c r="U148" s="273">
        <f t="shared" si="103"/>
        <v>-44439</v>
      </c>
      <c r="V148" s="270">
        <f t="shared" si="104"/>
        <v>-6.6697985207242683E-2</v>
      </c>
      <c r="W148" s="273"/>
      <c r="X148" s="273">
        <f>+'2025R'!$T148</f>
        <v>442301.63</v>
      </c>
      <c r="Y148" s="270">
        <f t="shared" si="113"/>
        <v>8.5988273728425449E-3</v>
      </c>
      <c r="Z148" s="273">
        <f t="shared" si="105"/>
        <v>179531.37</v>
      </c>
      <c r="AA148" s="270">
        <f t="shared" si="106"/>
        <v>0.40590257377075456</v>
      </c>
    </row>
    <row r="149" spans="1:27">
      <c r="A149" s="277" t="s">
        <v>63</v>
      </c>
      <c r="B149" s="273"/>
      <c r="C149" s="273">
        <f>+'2026R'!$D149</f>
        <v>0</v>
      </c>
      <c r="D149" s="270">
        <f t="shared" si="107"/>
        <v>0</v>
      </c>
      <c r="E149" s="273"/>
      <c r="F149" s="273">
        <f>+'2026P'!$D149</f>
        <v>0</v>
      </c>
      <c r="G149" s="270">
        <f t="shared" si="108"/>
        <v>0</v>
      </c>
      <c r="H149" s="273">
        <f t="shared" si="109"/>
        <v>0</v>
      </c>
      <c r="I149" s="270" t="str">
        <f t="shared" si="100"/>
        <v>N. D.</v>
      </c>
      <c r="J149" s="273"/>
      <c r="K149" s="273">
        <f>+'2025R'!$D149</f>
        <v>0</v>
      </c>
      <c r="L149" s="270">
        <f t="shared" si="110"/>
        <v>0</v>
      </c>
      <c r="M149" s="273">
        <f t="shared" si="101"/>
        <v>0</v>
      </c>
      <c r="N149" s="270" t="str">
        <f t="shared" si="102"/>
        <v>N. D.</v>
      </c>
      <c r="O149" s="311"/>
      <c r="P149" s="273">
        <f>+'2026R'!$T149</f>
        <v>0</v>
      </c>
      <c r="Q149" s="270">
        <f t="shared" si="111"/>
        <v>0</v>
      </c>
      <c r="R149" s="273"/>
      <c r="S149" s="273">
        <f>+'2026P'!$T149</f>
        <v>0</v>
      </c>
      <c r="T149" s="270">
        <f t="shared" si="112"/>
        <v>0</v>
      </c>
      <c r="U149" s="273">
        <f t="shared" si="103"/>
        <v>0</v>
      </c>
      <c r="V149" s="270" t="str">
        <f t="shared" si="104"/>
        <v>N. D.</v>
      </c>
      <c r="W149" s="273"/>
      <c r="X149" s="273">
        <f>+'2025R'!$T149</f>
        <v>0</v>
      </c>
      <c r="Y149" s="270">
        <f t="shared" si="113"/>
        <v>0</v>
      </c>
      <c r="Z149" s="273">
        <f t="shared" si="105"/>
        <v>0</v>
      </c>
      <c r="AA149" s="270" t="str">
        <f t="shared" si="106"/>
        <v>N. D.</v>
      </c>
    </row>
    <row r="150" spans="1:27">
      <c r="A150" s="277" t="s">
        <v>64</v>
      </c>
      <c r="B150" s="273"/>
      <c r="C150" s="273">
        <f>+'2026R'!$D150</f>
        <v>158631.28330000001</v>
      </c>
      <c r="D150" s="270">
        <f t="shared" si="107"/>
        <v>1.6789199788516004E-2</v>
      </c>
      <c r="E150" s="273"/>
      <c r="F150" s="273">
        <f>+'2026P'!$D150</f>
        <v>160914.72999999998</v>
      </c>
      <c r="G150" s="270">
        <f t="shared" si="108"/>
        <v>1.5523085331500076E-2</v>
      </c>
      <c r="H150" s="273">
        <f t="shared" si="109"/>
        <v>-2283.4466999999713</v>
      </c>
      <c r="I150" s="270">
        <f t="shared" si="100"/>
        <v>-1.4190414389036799E-2</v>
      </c>
      <c r="J150" s="273"/>
      <c r="K150" s="273">
        <f>+'2025R'!$D150</f>
        <v>172907.75</v>
      </c>
      <c r="L150" s="270">
        <f t="shared" si="110"/>
        <v>1.8729158672265895E-2</v>
      </c>
      <c r="M150" s="273">
        <f t="shared" si="101"/>
        <v>-14276.46669999999</v>
      </c>
      <c r="N150" s="270">
        <f t="shared" si="102"/>
        <v>-8.2566956657523963E-2</v>
      </c>
      <c r="O150" s="311"/>
      <c r="P150" s="273">
        <f>+'2026R'!$T150</f>
        <v>1062794.6165</v>
      </c>
      <c r="Q150" s="270">
        <f t="shared" si="111"/>
        <v>1.9003458255514489E-2</v>
      </c>
      <c r="R150" s="273"/>
      <c r="S150" s="273">
        <f>+'2026P'!$T150</f>
        <v>982568.98999999987</v>
      </c>
      <c r="T150" s="270">
        <f t="shared" si="112"/>
        <v>1.6945712108466168E-2</v>
      </c>
      <c r="U150" s="273">
        <f t="shared" si="103"/>
        <v>80225.626500000129</v>
      </c>
      <c r="V150" s="270">
        <f t="shared" si="104"/>
        <v>8.1648848392823936E-2</v>
      </c>
      <c r="W150" s="273"/>
      <c r="X150" s="273">
        <f>+'2025R'!$T150</f>
        <v>1028996.44</v>
      </c>
      <c r="Y150" s="270">
        <f t="shared" si="113"/>
        <v>2.0004816068232737E-2</v>
      </c>
      <c r="Z150" s="273">
        <f t="shared" si="105"/>
        <v>33798.17650000006</v>
      </c>
      <c r="AA150" s="270">
        <f t="shared" si="106"/>
        <v>3.2845766210814163E-2</v>
      </c>
    </row>
    <row r="151" spans="1:27" ht="6" customHeight="1">
      <c r="A151" s="296"/>
      <c r="B151" s="265"/>
      <c r="C151" s="265"/>
      <c r="D151" s="270"/>
      <c r="E151" s="265"/>
      <c r="F151" s="265"/>
      <c r="G151" s="270"/>
      <c r="H151" s="265"/>
      <c r="I151" s="270"/>
      <c r="J151" s="265"/>
      <c r="K151" s="265"/>
      <c r="L151" s="270"/>
      <c r="M151" s="265"/>
      <c r="N151" s="270"/>
      <c r="O151" s="265"/>
      <c r="P151" s="265"/>
      <c r="Q151" s="270"/>
      <c r="R151" s="265"/>
      <c r="S151" s="265"/>
      <c r="T151" s="270"/>
      <c r="U151" s="265"/>
      <c r="V151" s="270"/>
      <c r="W151" s="265"/>
      <c r="X151" s="265"/>
      <c r="Y151" s="270"/>
      <c r="Z151" s="265"/>
      <c r="AA151" s="270"/>
    </row>
    <row r="152" spans="1:27">
      <c r="A152" s="297" t="s">
        <v>65</v>
      </c>
      <c r="B152" s="283"/>
      <c r="C152" s="283">
        <v>2121955.5138999997</v>
      </c>
      <c r="D152" s="282">
        <f>+SUM(D153:D166)</f>
        <v>0.20384088505053072</v>
      </c>
      <c r="E152" s="283"/>
      <c r="F152" s="283">
        <v>1713235.6945000002</v>
      </c>
      <c r="G152" s="282">
        <f>+SUM(G153:G166)</f>
        <v>0.16527202872412802</v>
      </c>
      <c r="H152" s="283">
        <f t="shared" ref="H152:H158" si="114">+$C152-F152</f>
        <v>408719.81939999945</v>
      </c>
      <c r="I152" s="282">
        <f t="shared" ref="I152:I158" si="115">+IF(ISERROR(H152/F152),"N. D.",H152/F152)</f>
        <v>0.23856601909014183</v>
      </c>
      <c r="J152" s="283"/>
      <c r="K152" s="283">
        <v>1828484.2429</v>
      </c>
      <c r="L152" s="282">
        <f>+SUM(L153:L166)</f>
        <v>0.18267935444326427</v>
      </c>
      <c r="M152" s="283">
        <f t="shared" ref="M152:M158" si="116">+$C152-K152</f>
        <v>293471.27099999972</v>
      </c>
      <c r="N152" s="282">
        <f t="shared" ref="N152:N158" si="117">+IF(ISERROR(M152/K152),"N. D.",M152/K152)</f>
        <v>0.16049975390247304</v>
      </c>
      <c r="O152" s="313"/>
      <c r="P152" s="283">
        <v>9805294.4716999996</v>
      </c>
      <c r="Q152" s="282">
        <f>+SUM(Q153:Q166)</f>
        <v>0.15482207060505296</v>
      </c>
      <c r="R152" s="283"/>
      <c r="S152" s="283">
        <f>+SUM(S153:S158)</f>
        <v>10242498</v>
      </c>
      <c r="T152" s="282">
        <f>+SUM(T153:T166)</f>
        <v>0.16549747148125352</v>
      </c>
      <c r="U152" s="283">
        <f t="shared" ref="U152:U158" si="118">+$P152-S152</f>
        <v>-437203.52830000035</v>
      </c>
      <c r="V152" s="282">
        <f t="shared" ref="V152:V158" si="119">+IF(ISERROR(U152/S152),"N. D.",U152/S152)</f>
        <v>-4.2685244195312548E-2</v>
      </c>
      <c r="W152" s="283"/>
      <c r="X152" s="283">
        <v>9380823.9213000014</v>
      </c>
      <c r="Y152" s="282">
        <f>+SUM(Y153:Y166)</f>
        <v>0.16980671750318352</v>
      </c>
      <c r="Z152" s="283">
        <f t="shared" ref="Z152:Z158" si="120">+$P152-X152</f>
        <v>424470.5503999982</v>
      </c>
      <c r="AA152" s="282">
        <f t="shared" ref="AA152:AA158" si="121">+IF(ISERROR(Z152/X152),"N. D.",Z152/X152)</f>
        <v>4.5248749359445901E-2</v>
      </c>
    </row>
    <row r="153" spans="1:27" hidden="1">
      <c r="A153" s="277" t="s">
        <v>26</v>
      </c>
      <c r="B153" s="273"/>
      <c r="C153" s="274">
        <v>186361.8</v>
      </c>
      <c r="D153" s="275">
        <f t="shared" ref="D153:D158" si="122">+IF(ISERROR(C153/C$106),"N. D.",C153/C$106)</f>
        <v>1.9724139073061774E-2</v>
      </c>
      <c r="E153" s="273"/>
      <c r="F153" s="274">
        <v>210701.72</v>
      </c>
      <c r="G153" s="275">
        <f t="shared" ref="G153:G158" si="123">+IF(ISERROR(F153/F$106),"N. D.",F153/F$106)</f>
        <v>2.0325925283868274E-2</v>
      </c>
      <c r="H153" s="274">
        <f t="shared" si="114"/>
        <v>-24339.920000000013</v>
      </c>
      <c r="I153" s="275">
        <f t="shared" si="115"/>
        <v>-0.11551837355670382</v>
      </c>
      <c r="J153" s="273"/>
      <c r="K153" s="274">
        <v>252858.32999999996</v>
      </c>
      <c r="L153" s="275">
        <f t="shared" ref="L153:L158" si="124">+IF(ISERROR(K153/K$106),"N. D.",K153/K$106)</f>
        <v>2.7389308947540932E-2</v>
      </c>
      <c r="M153" s="274">
        <f t="shared" si="116"/>
        <v>-66496.52999999997</v>
      </c>
      <c r="N153" s="275">
        <f t="shared" si="117"/>
        <v>-0.26297939245268281</v>
      </c>
      <c r="O153" s="311"/>
      <c r="P153" s="274">
        <v>1124758.1900000002</v>
      </c>
      <c r="Q153" s="275">
        <f t="shared" ref="Q153:Q158" si="125">+IF(ISERROR(P153/P$106),"N. D.",P153/P$106)</f>
        <v>2.0111407208292947E-2</v>
      </c>
      <c r="R153" s="273"/>
      <c r="S153" s="274">
        <v>976510</v>
      </c>
      <c r="T153" s="275">
        <f t="shared" ref="T153:T158" si="126">+IF(ISERROR(S153/S$106),"N. D.",S153/S$106)</f>
        <v>1.684121674859523E-2</v>
      </c>
      <c r="U153" s="274">
        <f t="shared" si="118"/>
        <v>148248.19000000018</v>
      </c>
      <c r="V153" s="275">
        <f t="shared" si="119"/>
        <v>0.15181430809720348</v>
      </c>
      <c r="W153" s="273"/>
      <c r="X153" s="274">
        <v>1173307.46</v>
      </c>
      <c r="Y153" s="275">
        <f t="shared" ref="Y153:Y158" si="127">+IF(ISERROR(X153/X$106),"N. D.",X153/X$106)</f>
        <v>2.2810380110533074E-2</v>
      </c>
      <c r="Z153" s="274">
        <f t="shared" si="120"/>
        <v>-48549.269999999786</v>
      </c>
      <c r="AA153" s="275">
        <f t="shared" si="121"/>
        <v>-4.1378131184813045E-2</v>
      </c>
    </row>
    <row r="154" spans="1:27" hidden="1">
      <c r="A154" s="277" t="s">
        <v>66</v>
      </c>
      <c r="B154" s="273"/>
      <c r="C154" s="274">
        <v>1900593.7138999999</v>
      </c>
      <c r="D154" s="275">
        <f t="shared" si="122"/>
        <v>0.20115482214890917</v>
      </c>
      <c r="E154" s="273"/>
      <c r="F154" s="274">
        <v>1502533.9745000002</v>
      </c>
      <c r="G154" s="275">
        <f t="shared" si="123"/>
        <v>0.14494610344025974</v>
      </c>
      <c r="H154" s="274">
        <f t="shared" si="114"/>
        <v>398059.73939999961</v>
      </c>
      <c r="I154" s="275">
        <f t="shared" si="115"/>
        <v>0.26492561642904772</v>
      </c>
      <c r="J154" s="273"/>
      <c r="K154" s="274">
        <v>1575625.9128999999</v>
      </c>
      <c r="L154" s="275">
        <f t="shared" si="124"/>
        <v>0.17066989611997091</v>
      </c>
      <c r="M154" s="274">
        <f t="shared" si="116"/>
        <v>324967.80099999998</v>
      </c>
      <c r="N154" s="275">
        <f t="shared" si="117"/>
        <v>0.20624679902724136</v>
      </c>
      <c r="O154" s="311"/>
      <c r="P154" s="274">
        <v>8645536.2817000002</v>
      </c>
      <c r="Q154" s="275">
        <f t="shared" si="125"/>
        <v>0.15458780584237361</v>
      </c>
      <c r="R154" s="273"/>
      <c r="S154" s="274">
        <v>9199988</v>
      </c>
      <c r="T154" s="275">
        <f t="shared" si="126"/>
        <v>0.15866605768755582</v>
      </c>
      <c r="U154" s="274">
        <f t="shared" si="118"/>
        <v>-554451.71829999983</v>
      </c>
      <c r="V154" s="275">
        <f t="shared" si="119"/>
        <v>-6.0266569728134413E-2</v>
      </c>
      <c r="W154" s="273"/>
      <c r="X154" s="274">
        <v>8207516.4613000005</v>
      </c>
      <c r="Y154" s="275">
        <f t="shared" si="127"/>
        <v>0.1595630954615343</v>
      </c>
      <c r="Z154" s="274">
        <f t="shared" si="120"/>
        <v>438019.82039999962</v>
      </c>
      <c r="AA154" s="275">
        <f t="shared" si="121"/>
        <v>5.3368131817383042E-2</v>
      </c>
    </row>
    <row r="155" spans="1:27" hidden="1">
      <c r="A155" s="277" t="s">
        <v>67</v>
      </c>
      <c r="B155" s="273"/>
      <c r="C155" s="274">
        <v>0</v>
      </c>
      <c r="D155" s="275">
        <f t="shared" si="122"/>
        <v>0</v>
      </c>
      <c r="E155" s="273"/>
      <c r="F155" s="274">
        <v>0</v>
      </c>
      <c r="G155" s="275">
        <f t="shared" si="123"/>
        <v>0</v>
      </c>
      <c r="H155" s="274">
        <f t="shared" si="114"/>
        <v>0</v>
      </c>
      <c r="I155" s="275" t="str">
        <f t="shared" si="115"/>
        <v>N. D.</v>
      </c>
      <c r="J155" s="273"/>
      <c r="K155" s="274">
        <v>0</v>
      </c>
      <c r="L155" s="275">
        <f t="shared" si="124"/>
        <v>0</v>
      </c>
      <c r="M155" s="274">
        <f t="shared" si="116"/>
        <v>0</v>
      </c>
      <c r="N155" s="275" t="str">
        <f t="shared" si="117"/>
        <v>N. D.</v>
      </c>
      <c r="O155" s="311"/>
      <c r="P155" s="274">
        <v>0</v>
      </c>
      <c r="Q155" s="275">
        <f t="shared" si="125"/>
        <v>0</v>
      </c>
      <c r="R155" s="273"/>
      <c r="S155" s="274">
        <f>+'2026P'!$T155</f>
        <v>0</v>
      </c>
      <c r="T155" s="275">
        <f t="shared" si="126"/>
        <v>0</v>
      </c>
      <c r="U155" s="274">
        <f t="shared" si="118"/>
        <v>0</v>
      </c>
      <c r="V155" s="275" t="str">
        <f t="shared" si="119"/>
        <v>N. D.</v>
      </c>
      <c r="W155" s="273"/>
      <c r="X155" s="274">
        <v>0</v>
      </c>
      <c r="Y155" s="275">
        <f t="shared" si="127"/>
        <v>0</v>
      </c>
      <c r="Z155" s="274">
        <f t="shared" si="120"/>
        <v>0</v>
      </c>
      <c r="AA155" s="275" t="str">
        <f t="shared" si="121"/>
        <v>N. D.</v>
      </c>
    </row>
    <row r="156" spans="1:27" hidden="1">
      <c r="A156" s="277" t="s">
        <v>68</v>
      </c>
      <c r="B156" s="273"/>
      <c r="C156" s="274">
        <v>0</v>
      </c>
      <c r="D156" s="275">
        <f t="shared" si="122"/>
        <v>0</v>
      </c>
      <c r="E156" s="273"/>
      <c r="F156" s="274">
        <v>0</v>
      </c>
      <c r="G156" s="275">
        <f t="shared" si="123"/>
        <v>0</v>
      </c>
      <c r="H156" s="274">
        <f t="shared" si="114"/>
        <v>0</v>
      </c>
      <c r="I156" s="275" t="str">
        <f t="shared" si="115"/>
        <v>N. D.</v>
      </c>
      <c r="J156" s="273"/>
      <c r="K156" s="274">
        <v>0</v>
      </c>
      <c r="L156" s="275">
        <f t="shared" si="124"/>
        <v>0</v>
      </c>
      <c r="M156" s="274">
        <f t="shared" si="116"/>
        <v>0</v>
      </c>
      <c r="N156" s="275" t="str">
        <f t="shared" si="117"/>
        <v>N. D.</v>
      </c>
      <c r="O156" s="311"/>
      <c r="P156" s="274">
        <v>0</v>
      </c>
      <c r="Q156" s="275">
        <f t="shared" si="125"/>
        <v>0</v>
      </c>
      <c r="R156" s="273"/>
      <c r="S156" s="274">
        <f>+'2026P'!$T156</f>
        <v>0</v>
      </c>
      <c r="T156" s="275">
        <f t="shared" si="126"/>
        <v>0</v>
      </c>
      <c r="U156" s="274">
        <f t="shared" si="118"/>
        <v>0</v>
      </c>
      <c r="V156" s="275" t="str">
        <f t="shared" si="119"/>
        <v>N. D.</v>
      </c>
      <c r="W156" s="273"/>
      <c r="X156" s="274">
        <v>0</v>
      </c>
      <c r="Y156" s="275">
        <f t="shared" si="127"/>
        <v>0</v>
      </c>
      <c r="Z156" s="274">
        <f t="shared" si="120"/>
        <v>0</v>
      </c>
      <c r="AA156" s="275" t="str">
        <f t="shared" si="121"/>
        <v>N. D.</v>
      </c>
    </row>
    <row r="157" spans="1:27" hidden="1">
      <c r="A157" s="277" t="s">
        <v>69</v>
      </c>
      <c r="B157" s="273"/>
      <c r="C157" s="274">
        <v>35000</v>
      </c>
      <c r="D157" s="275">
        <f t="shared" si="122"/>
        <v>3.7043260343974042E-3</v>
      </c>
      <c r="E157" s="273"/>
      <c r="F157" s="274">
        <v>0</v>
      </c>
      <c r="G157" s="275">
        <f t="shared" si="123"/>
        <v>0</v>
      </c>
      <c r="H157" s="274">
        <f t="shared" si="114"/>
        <v>35000</v>
      </c>
      <c r="I157" s="275" t="str">
        <f t="shared" si="115"/>
        <v>N. D.</v>
      </c>
      <c r="J157" s="273"/>
      <c r="K157" s="274">
        <v>0</v>
      </c>
      <c r="L157" s="275">
        <f t="shared" si="124"/>
        <v>0</v>
      </c>
      <c r="M157" s="274">
        <f t="shared" si="116"/>
        <v>35000</v>
      </c>
      <c r="N157" s="275" t="str">
        <f t="shared" si="117"/>
        <v>N. D.</v>
      </c>
      <c r="O157" s="311"/>
      <c r="P157" s="274">
        <v>35000</v>
      </c>
      <c r="Q157" s="275">
        <f t="shared" si="125"/>
        <v>6.2582273998845305E-4</v>
      </c>
      <c r="R157" s="273"/>
      <c r="S157" s="274">
        <v>66000</v>
      </c>
      <c r="T157" s="275">
        <f t="shared" si="126"/>
        <v>1.1382579854863598E-3</v>
      </c>
      <c r="U157" s="274">
        <f t="shared" si="118"/>
        <v>-31000</v>
      </c>
      <c r="V157" s="275">
        <f t="shared" si="119"/>
        <v>-0.46969696969696972</v>
      </c>
      <c r="W157" s="273"/>
      <c r="X157" s="274">
        <v>0</v>
      </c>
      <c r="Y157" s="275">
        <f t="shared" si="127"/>
        <v>0</v>
      </c>
      <c r="Z157" s="274">
        <f t="shared" si="120"/>
        <v>35000</v>
      </c>
      <c r="AA157" s="275" t="str">
        <f t="shared" si="121"/>
        <v>N. D.</v>
      </c>
    </row>
    <row r="158" spans="1:27" hidden="1">
      <c r="A158" s="277" t="s">
        <v>70</v>
      </c>
      <c r="B158" s="273"/>
      <c r="C158" s="274">
        <v>0</v>
      </c>
      <c r="D158" s="275">
        <f t="shared" si="122"/>
        <v>0</v>
      </c>
      <c r="E158" s="273"/>
      <c r="F158" s="274">
        <v>0</v>
      </c>
      <c r="G158" s="275">
        <f t="shared" si="123"/>
        <v>0</v>
      </c>
      <c r="H158" s="274">
        <f t="shared" si="114"/>
        <v>0</v>
      </c>
      <c r="I158" s="275" t="str">
        <f t="shared" si="115"/>
        <v>N. D.</v>
      </c>
      <c r="J158" s="273"/>
      <c r="K158" s="274">
        <v>0</v>
      </c>
      <c r="L158" s="275">
        <f t="shared" si="124"/>
        <v>0</v>
      </c>
      <c r="M158" s="274">
        <f t="shared" si="116"/>
        <v>0</v>
      </c>
      <c r="N158" s="275" t="str">
        <f t="shared" si="117"/>
        <v>N. D.</v>
      </c>
      <c r="O158" s="311"/>
      <c r="P158" s="274">
        <v>0</v>
      </c>
      <c r="Q158" s="275">
        <f t="shared" si="125"/>
        <v>0</v>
      </c>
      <c r="R158" s="273"/>
      <c r="S158" s="274">
        <f>+'2026P'!$T158</f>
        <v>0</v>
      </c>
      <c r="T158" s="275">
        <f t="shared" si="126"/>
        <v>0</v>
      </c>
      <c r="U158" s="274">
        <f t="shared" si="118"/>
        <v>0</v>
      </c>
      <c r="V158" s="275" t="str">
        <f t="shared" si="119"/>
        <v>N. D.</v>
      </c>
      <c r="W158" s="273"/>
      <c r="X158" s="274">
        <v>0</v>
      </c>
      <c r="Y158" s="275">
        <f t="shared" si="127"/>
        <v>0</v>
      </c>
      <c r="Z158" s="274">
        <f t="shared" si="120"/>
        <v>0</v>
      </c>
      <c r="AA158" s="275" t="str">
        <f t="shared" si="121"/>
        <v>N. D.</v>
      </c>
    </row>
    <row r="159" spans="1:27" ht="6" customHeight="1">
      <c r="A159" s="296"/>
      <c r="B159" s="265"/>
      <c r="C159" s="265"/>
      <c r="D159" s="288"/>
      <c r="E159" s="265"/>
      <c r="F159" s="265"/>
      <c r="G159" s="288"/>
      <c r="H159" s="265"/>
      <c r="I159" s="288"/>
      <c r="J159" s="265"/>
      <c r="K159" s="265"/>
      <c r="L159" s="288"/>
      <c r="M159" s="265"/>
      <c r="N159" s="288"/>
      <c r="O159" s="265"/>
      <c r="P159" s="265"/>
      <c r="Q159" s="288"/>
      <c r="R159" s="265"/>
      <c r="S159" s="265"/>
      <c r="T159" s="288"/>
      <c r="U159" s="265"/>
      <c r="V159" s="288"/>
      <c r="W159" s="265"/>
      <c r="X159" s="265"/>
      <c r="Y159" s="288"/>
      <c r="Z159" s="265"/>
      <c r="AA159" s="288"/>
    </row>
    <row r="160" spans="1:27">
      <c r="A160" s="297" t="s">
        <v>71</v>
      </c>
      <c r="B160" s="283"/>
      <c r="C160" s="283">
        <f>+C161+C164</f>
        <v>-65327.59</v>
      </c>
      <c r="D160" s="282">
        <f>+SUM(D161:D164)</f>
        <v>-6.9141340686125572E-3</v>
      </c>
      <c r="E160" s="283"/>
      <c r="F160" s="283">
        <f>+F161+F164</f>
        <v>0</v>
      </c>
      <c r="G160" s="282">
        <f>+SUM(G161:G164)</f>
        <v>0</v>
      </c>
      <c r="H160" s="283">
        <f t="shared" ref="H160:H166" si="128">+$C160-F160</f>
        <v>-65327.59</v>
      </c>
      <c r="I160" s="282" t="str">
        <f t="shared" ref="I160:I166" si="129">+IF(ISERROR(H160/F160),"N. D.",H160/F160)</f>
        <v>N. D.</v>
      </c>
      <c r="J160" s="283"/>
      <c r="K160" s="283">
        <f>+K161+K164</f>
        <v>-47328.97</v>
      </c>
      <c r="L160" s="282">
        <f>+SUM(L161:L164)</f>
        <v>-5.126616874749179E-3</v>
      </c>
      <c r="M160" s="283">
        <f t="shared" ref="M160:M166" si="130">+$C160-K160</f>
        <v>-17998.619999999995</v>
      </c>
      <c r="N160" s="282">
        <f t="shared" ref="N160:N166" si="131">+IF(ISERROR(M160/K160),"N. D.",M160/K160)</f>
        <v>0.38028759129978945</v>
      </c>
      <c r="O160" s="313"/>
      <c r="P160" s="283">
        <f>+P161+P164</f>
        <v>-382218.87</v>
      </c>
      <c r="Q160" s="282">
        <f>+SUM(Q161:Q164)</f>
        <v>-6.8343217285340091E-3</v>
      </c>
      <c r="R160" s="283"/>
      <c r="S160" s="283">
        <f>+S161+S164</f>
        <v>-215467.27</v>
      </c>
      <c r="T160" s="282">
        <f>+SUM(T161:T164)</f>
        <v>-3.7160203134612964E-3</v>
      </c>
      <c r="U160" s="283">
        <f t="shared" ref="U160:U166" si="132">+$P160-S160</f>
        <v>-166751.6</v>
      </c>
      <c r="V160" s="282">
        <f t="shared" ref="V160:V166" si="133">+IF(ISERROR(U160/S160),"N. D.",U160/S160)</f>
        <v>0.77390686761845551</v>
      </c>
      <c r="W160" s="283"/>
      <c r="X160" s="283">
        <f>+X161+X164</f>
        <v>-215467.27</v>
      </c>
      <c r="Y160" s="282">
        <f>+SUM(Y161:Y164)</f>
        <v>-4.1889193562946059E-3</v>
      </c>
      <c r="Z160" s="283">
        <f t="shared" ref="Z160:Z166" si="134">+$P160-X160</f>
        <v>-166751.6</v>
      </c>
      <c r="AA160" s="282">
        <f t="shared" ref="AA160:AA166" si="135">+IF(ISERROR(Z160/X160),"N. D.",Z160/X160)</f>
        <v>0.77390686761845551</v>
      </c>
    </row>
    <row r="161" spans="1:27" hidden="1">
      <c r="A161" s="298" t="s">
        <v>72</v>
      </c>
      <c r="B161" s="273"/>
      <c r="C161" s="273">
        <f>+SUM(C162:C163)</f>
        <v>0</v>
      </c>
      <c r="D161" s="270">
        <f t="shared" ref="D161:D166" si="136">+IF(ISERROR(C161/C$106),"N. D.",C161/C$106)</f>
        <v>0</v>
      </c>
      <c r="E161" s="273"/>
      <c r="F161" s="273">
        <f>+SUM(F162:F163)</f>
        <v>0</v>
      </c>
      <c r="G161" s="270">
        <f t="shared" ref="G161:G166" si="137">+IF(ISERROR(F161/F$106),"N. D.",F161/F$106)</f>
        <v>0</v>
      </c>
      <c r="H161" s="273">
        <f t="shared" si="128"/>
        <v>0</v>
      </c>
      <c r="I161" s="270" t="str">
        <f t="shared" si="129"/>
        <v>N. D.</v>
      </c>
      <c r="J161" s="273"/>
      <c r="K161" s="273">
        <f>+SUM(K162:K163)</f>
        <v>0</v>
      </c>
      <c r="L161" s="270">
        <f t="shared" ref="L161:L166" si="138">+IF(ISERROR(K161/K$106),"N. D.",K161/K$106)</f>
        <v>0</v>
      </c>
      <c r="M161" s="273">
        <f t="shared" si="130"/>
        <v>0</v>
      </c>
      <c r="N161" s="270" t="str">
        <f t="shared" si="131"/>
        <v>N. D.</v>
      </c>
      <c r="O161" s="311"/>
      <c r="P161" s="273">
        <v>0</v>
      </c>
      <c r="Q161" s="270">
        <f t="shared" ref="Q161:Q166" si="139">+IF(ISERROR(P161/P$106),"N. D.",P161/P$106)</f>
        <v>0</v>
      </c>
      <c r="R161" s="273"/>
      <c r="S161" s="273">
        <f>+SUM(S162:S163)</f>
        <v>0</v>
      </c>
      <c r="T161" s="270">
        <f t="shared" ref="T161:T166" si="140">+IF(ISERROR(S161/S$106),"N. D.",S161/S$106)</f>
        <v>0</v>
      </c>
      <c r="U161" s="273">
        <f t="shared" si="132"/>
        <v>0</v>
      </c>
      <c r="V161" s="270" t="str">
        <f t="shared" si="133"/>
        <v>N. D.</v>
      </c>
      <c r="W161" s="273"/>
      <c r="X161" s="273">
        <f>+SUM(X162:X163)</f>
        <v>0</v>
      </c>
      <c r="Y161" s="270">
        <f t="shared" ref="Y161:Y166" si="141">+IF(ISERROR(X161/X$106),"N. D.",X161/X$106)</f>
        <v>0</v>
      </c>
      <c r="Z161" s="273">
        <f t="shared" si="134"/>
        <v>0</v>
      </c>
      <c r="AA161" s="270" t="str">
        <f t="shared" si="135"/>
        <v>N. D.</v>
      </c>
    </row>
    <row r="162" spans="1:27" hidden="1">
      <c r="A162" s="299" t="s">
        <v>72</v>
      </c>
      <c r="B162" s="273"/>
      <c r="C162" s="274">
        <f>+'2026R'!$D162</f>
        <v>0</v>
      </c>
      <c r="D162" s="275">
        <f t="shared" si="136"/>
        <v>0</v>
      </c>
      <c r="E162" s="273"/>
      <c r="F162" s="274">
        <f>+'2026P'!$D162</f>
        <v>0</v>
      </c>
      <c r="G162" s="275">
        <f t="shared" si="137"/>
        <v>0</v>
      </c>
      <c r="H162" s="276">
        <f t="shared" si="128"/>
        <v>0</v>
      </c>
      <c r="I162" s="275" t="str">
        <f t="shared" si="129"/>
        <v>N. D.</v>
      </c>
      <c r="J162" s="273"/>
      <c r="K162" s="274">
        <f>+'2025R'!$D162</f>
        <v>0</v>
      </c>
      <c r="L162" s="275">
        <f t="shared" si="138"/>
        <v>0</v>
      </c>
      <c r="M162" s="276">
        <f t="shared" si="130"/>
        <v>0</v>
      </c>
      <c r="N162" s="275" t="str">
        <f t="shared" si="131"/>
        <v>N. D.</v>
      </c>
      <c r="O162" s="311"/>
      <c r="P162" s="274">
        <v>0</v>
      </c>
      <c r="Q162" s="275">
        <f t="shared" si="139"/>
        <v>0</v>
      </c>
      <c r="R162" s="273"/>
      <c r="S162" s="274">
        <f>+'2026P'!$T162</f>
        <v>0</v>
      </c>
      <c r="T162" s="275">
        <f t="shared" si="140"/>
        <v>0</v>
      </c>
      <c r="U162" s="276">
        <f t="shared" si="132"/>
        <v>0</v>
      </c>
      <c r="V162" s="275" t="str">
        <f t="shared" si="133"/>
        <v>N. D.</v>
      </c>
      <c r="W162" s="273"/>
      <c r="X162" s="274">
        <f>+'2025R'!$T162</f>
        <v>0</v>
      </c>
      <c r="Y162" s="275">
        <f t="shared" si="141"/>
        <v>0</v>
      </c>
      <c r="Z162" s="276">
        <f t="shared" si="134"/>
        <v>0</v>
      </c>
      <c r="AA162" s="275" t="str">
        <f t="shared" si="135"/>
        <v>N. D.</v>
      </c>
    </row>
    <row r="163" spans="1:27" hidden="1">
      <c r="A163" s="299" t="s">
        <v>73</v>
      </c>
      <c r="B163" s="273"/>
      <c r="C163" s="274">
        <f>+'2026R'!$D163</f>
        <v>0</v>
      </c>
      <c r="D163" s="275">
        <f t="shared" si="136"/>
        <v>0</v>
      </c>
      <c r="E163" s="273"/>
      <c r="F163" s="274">
        <f>+'2026P'!$D163</f>
        <v>0</v>
      </c>
      <c r="G163" s="275">
        <f t="shared" si="137"/>
        <v>0</v>
      </c>
      <c r="H163" s="276">
        <f t="shared" si="128"/>
        <v>0</v>
      </c>
      <c r="I163" s="275" t="str">
        <f t="shared" si="129"/>
        <v>N. D.</v>
      </c>
      <c r="J163" s="273"/>
      <c r="K163" s="274">
        <f>+'2025R'!$D163</f>
        <v>0</v>
      </c>
      <c r="L163" s="275">
        <f t="shared" si="138"/>
        <v>0</v>
      </c>
      <c r="M163" s="276">
        <f t="shared" si="130"/>
        <v>0</v>
      </c>
      <c r="N163" s="275" t="str">
        <f t="shared" si="131"/>
        <v>N. D.</v>
      </c>
      <c r="O163" s="311"/>
      <c r="P163" s="274">
        <v>0</v>
      </c>
      <c r="Q163" s="275">
        <f t="shared" si="139"/>
        <v>0</v>
      </c>
      <c r="R163" s="273"/>
      <c r="S163" s="274">
        <f>+'2026P'!$T163</f>
        <v>0</v>
      </c>
      <c r="T163" s="275">
        <f t="shared" si="140"/>
        <v>0</v>
      </c>
      <c r="U163" s="276">
        <f t="shared" si="132"/>
        <v>0</v>
      </c>
      <c r="V163" s="275" t="str">
        <f t="shared" si="133"/>
        <v>N. D.</v>
      </c>
      <c r="W163" s="273"/>
      <c r="X163" s="274">
        <f>+'2025R'!$T163</f>
        <v>0</v>
      </c>
      <c r="Y163" s="275">
        <f t="shared" si="141"/>
        <v>0</v>
      </c>
      <c r="Z163" s="276">
        <f t="shared" si="134"/>
        <v>0</v>
      </c>
      <c r="AA163" s="275" t="str">
        <f t="shared" si="135"/>
        <v>N. D.</v>
      </c>
    </row>
    <row r="164" spans="1:27" hidden="1">
      <c r="A164" s="298" t="s">
        <v>74</v>
      </c>
      <c r="B164" s="273"/>
      <c r="C164" s="273">
        <f>+SUM(C165:C166)</f>
        <v>-65327.59</v>
      </c>
      <c r="D164" s="270">
        <f t="shared" si="136"/>
        <v>-6.9141340686125572E-3</v>
      </c>
      <c r="E164" s="273"/>
      <c r="F164" s="273">
        <f>+SUM(F165:F166)</f>
        <v>0</v>
      </c>
      <c r="G164" s="270">
        <f t="shared" si="137"/>
        <v>0</v>
      </c>
      <c r="H164" s="273">
        <f t="shared" si="128"/>
        <v>-65327.59</v>
      </c>
      <c r="I164" s="270" t="str">
        <f t="shared" si="129"/>
        <v>N. D.</v>
      </c>
      <c r="J164" s="273"/>
      <c r="K164" s="273">
        <f>+SUM(K165:K166)</f>
        <v>-47328.97</v>
      </c>
      <c r="L164" s="270">
        <f t="shared" si="138"/>
        <v>-5.126616874749179E-3</v>
      </c>
      <c r="M164" s="273">
        <f t="shared" si="130"/>
        <v>-17998.619999999995</v>
      </c>
      <c r="N164" s="270">
        <f t="shared" si="131"/>
        <v>0.38028759129978945</v>
      </c>
      <c r="O164" s="311"/>
      <c r="P164" s="273">
        <f>+SUM(P165:P166)</f>
        <v>-382218.87</v>
      </c>
      <c r="Q164" s="270">
        <f t="shared" si="139"/>
        <v>-6.8343217285340091E-3</v>
      </c>
      <c r="R164" s="273"/>
      <c r="S164" s="273">
        <f>+SUM(S165:S166)</f>
        <v>-215467.27</v>
      </c>
      <c r="T164" s="270">
        <f t="shared" si="140"/>
        <v>-3.7160203134612964E-3</v>
      </c>
      <c r="U164" s="273">
        <f t="shared" si="132"/>
        <v>-166751.6</v>
      </c>
      <c r="V164" s="270">
        <f t="shared" si="133"/>
        <v>0.77390686761845551</v>
      </c>
      <c r="W164" s="273"/>
      <c r="X164" s="273">
        <f>+SUM(X165:X166)</f>
        <v>-215467.27</v>
      </c>
      <c r="Y164" s="270">
        <f t="shared" si="141"/>
        <v>-4.1889193562946059E-3</v>
      </c>
      <c r="Z164" s="273">
        <f t="shared" si="134"/>
        <v>-166751.6</v>
      </c>
      <c r="AA164" s="270">
        <f t="shared" si="135"/>
        <v>0.77390686761845551</v>
      </c>
    </row>
    <row r="165" spans="1:27" hidden="1">
      <c r="A165" s="299" t="s">
        <v>75</v>
      </c>
      <c r="B165" s="273"/>
      <c r="C165" s="274">
        <f>+'2026R'!$D165</f>
        <v>0</v>
      </c>
      <c r="D165" s="275">
        <f t="shared" si="136"/>
        <v>0</v>
      </c>
      <c r="E165" s="273"/>
      <c r="F165" s="274">
        <f>+'2026P'!$D165</f>
        <v>0</v>
      </c>
      <c r="G165" s="275">
        <f t="shared" si="137"/>
        <v>0</v>
      </c>
      <c r="H165" s="276">
        <f t="shared" si="128"/>
        <v>0</v>
      </c>
      <c r="I165" s="275" t="str">
        <f t="shared" si="129"/>
        <v>N. D.</v>
      </c>
      <c r="J165" s="273"/>
      <c r="K165" s="274">
        <f>+'2025R'!$D165</f>
        <v>0</v>
      </c>
      <c r="L165" s="275">
        <f t="shared" si="138"/>
        <v>0</v>
      </c>
      <c r="M165" s="276">
        <f t="shared" si="130"/>
        <v>0</v>
      </c>
      <c r="N165" s="275" t="str">
        <f t="shared" si="131"/>
        <v>N. D.</v>
      </c>
      <c r="O165" s="311"/>
      <c r="P165" s="274">
        <v>0</v>
      </c>
      <c r="Q165" s="275">
        <f t="shared" si="139"/>
        <v>0</v>
      </c>
      <c r="R165" s="273"/>
      <c r="S165" s="274">
        <f>+'2026P'!$T165</f>
        <v>0</v>
      </c>
      <c r="T165" s="275">
        <f t="shared" si="140"/>
        <v>0</v>
      </c>
      <c r="U165" s="276">
        <f t="shared" si="132"/>
        <v>0</v>
      </c>
      <c r="V165" s="275" t="str">
        <f t="shared" si="133"/>
        <v>N. D.</v>
      </c>
      <c r="W165" s="273"/>
      <c r="X165" s="274">
        <f>+'2025R'!$T165</f>
        <v>0</v>
      </c>
      <c r="Y165" s="275">
        <f t="shared" si="141"/>
        <v>0</v>
      </c>
      <c r="Z165" s="276">
        <f t="shared" si="134"/>
        <v>0</v>
      </c>
      <c r="AA165" s="275" t="str">
        <f t="shared" si="135"/>
        <v>N. D.</v>
      </c>
    </row>
    <row r="166" spans="1:27" hidden="1">
      <c r="A166" s="299" t="s">
        <v>64</v>
      </c>
      <c r="B166" s="273"/>
      <c r="C166" s="274">
        <f>+'2026R'!$D166</f>
        <v>-65327.59</v>
      </c>
      <c r="D166" s="275">
        <f t="shared" si="136"/>
        <v>-6.9141340686125572E-3</v>
      </c>
      <c r="E166" s="273"/>
      <c r="F166" s="274">
        <f>+'2026P'!$D166</f>
        <v>0</v>
      </c>
      <c r="G166" s="275">
        <f t="shared" si="137"/>
        <v>0</v>
      </c>
      <c r="H166" s="276">
        <f t="shared" si="128"/>
        <v>-65327.59</v>
      </c>
      <c r="I166" s="275" t="str">
        <f t="shared" si="129"/>
        <v>N. D.</v>
      </c>
      <c r="J166" s="273"/>
      <c r="K166" s="274">
        <f>+'2025R'!$D166</f>
        <v>-47328.97</v>
      </c>
      <c r="L166" s="275">
        <f t="shared" si="138"/>
        <v>-5.126616874749179E-3</v>
      </c>
      <c r="M166" s="276">
        <f t="shared" si="130"/>
        <v>-17998.619999999995</v>
      </c>
      <c r="N166" s="275">
        <f t="shared" si="131"/>
        <v>0.38028759129978945</v>
      </c>
      <c r="O166" s="311"/>
      <c r="P166" s="274">
        <f>+'2026R'!$T166</f>
        <v>-382218.87</v>
      </c>
      <c r="Q166" s="275">
        <f t="shared" si="139"/>
        <v>-6.8343217285340091E-3</v>
      </c>
      <c r="R166" s="273"/>
      <c r="S166" s="274">
        <f>+'2025R'!$T166</f>
        <v>-215467.27</v>
      </c>
      <c r="T166" s="275">
        <f t="shared" si="140"/>
        <v>-3.7160203134612964E-3</v>
      </c>
      <c r="U166" s="276">
        <f t="shared" si="132"/>
        <v>-166751.6</v>
      </c>
      <c r="V166" s="275">
        <f t="shared" si="133"/>
        <v>0.77390686761845551</v>
      </c>
      <c r="W166" s="273"/>
      <c r="X166" s="274">
        <f>+'2025R'!$T166</f>
        <v>-215467.27</v>
      </c>
      <c r="Y166" s="275">
        <f t="shared" si="141"/>
        <v>-4.1889193562946059E-3</v>
      </c>
      <c r="Z166" s="276">
        <f t="shared" si="134"/>
        <v>-166751.6</v>
      </c>
      <c r="AA166" s="275">
        <f t="shared" si="135"/>
        <v>0.77390686761845551</v>
      </c>
    </row>
    <row r="167" spans="1:27" ht="6" customHeight="1">
      <c r="A167" s="296"/>
      <c r="B167" s="265"/>
      <c r="C167" s="265"/>
      <c r="D167" s="288"/>
      <c r="E167" s="265"/>
      <c r="F167" s="265"/>
      <c r="G167" s="288"/>
      <c r="H167" s="265"/>
      <c r="I167" s="288"/>
      <c r="J167" s="265"/>
      <c r="K167" s="265"/>
      <c r="L167" s="288"/>
      <c r="M167" s="265"/>
      <c r="N167" s="288"/>
      <c r="O167" s="265"/>
      <c r="P167" s="265"/>
      <c r="Q167" s="288"/>
      <c r="R167" s="265"/>
      <c r="S167" s="265"/>
      <c r="T167" s="288"/>
      <c r="U167" s="265"/>
      <c r="V167" s="288"/>
      <c r="W167" s="265"/>
      <c r="X167" s="265"/>
      <c r="Y167" s="288"/>
      <c r="Z167" s="265"/>
      <c r="AA167" s="288"/>
    </row>
    <row r="168" spans="1:27" ht="19" thickBot="1">
      <c r="A168" s="290" t="s">
        <v>76</v>
      </c>
      <c r="B168" s="291"/>
      <c r="C168" s="291">
        <f>+C133-C135</f>
        <v>7032791.5961000007</v>
      </c>
      <c r="D168" s="292">
        <f>+IF(OR(C106&lt;=0,C168&lt;=0),"N. D.",C168/C$106)</f>
        <v>0.74433580011212874</v>
      </c>
      <c r="E168" s="291"/>
      <c r="F168" s="291">
        <f>+F133-F135</f>
        <v>8025954.6350251567</v>
      </c>
      <c r="G168" s="292">
        <f>+IF(OR(F106&lt;=0,F168&lt;=0),"N. D.",F168/F$106)</f>
        <v>0.7742459541537563</v>
      </c>
      <c r="H168" s="291">
        <f>+$C168-F168</f>
        <v>-993163.038925156</v>
      </c>
      <c r="I168" s="292">
        <f>+IF(ISERROR(H168/F168),"N. D.",H168/F168)</f>
        <v>-0.1237439138505725</v>
      </c>
      <c r="J168" s="291"/>
      <c r="K168" s="291">
        <f>+K133-K135</f>
        <v>7041737.3501000013</v>
      </c>
      <c r="L168" s="292">
        <f>+IF(OR(K106&lt;=0,K168&lt;=0),"N. D.",K168/K$106)</f>
        <v>0.76275248598425516</v>
      </c>
      <c r="M168" s="291">
        <f>+$C168-K168</f>
        <v>-8945.7540000006557</v>
      </c>
      <c r="N168" s="292">
        <f>+IF(ISERROR(M168/K168),"N. D.",M168/K168)</f>
        <v>-1.2703901828820148E-3</v>
      </c>
      <c r="O168" s="312"/>
      <c r="P168" s="291">
        <f>+P133-P135</f>
        <v>43003863.436999999</v>
      </c>
      <c r="Q168" s="292">
        <f>+IF(OR(P106&lt;=0,P168&lt;=0),"N. D.",P168/P$106)</f>
        <v>0.76893701846378837</v>
      </c>
      <c r="R168" s="291"/>
      <c r="S168" s="291">
        <f>+S133-S135</f>
        <v>45101538.649604566</v>
      </c>
      <c r="T168" s="292">
        <f>+IF(OR(S106&lt;=0,S168&lt;=0),"N. D.",S168/S$106)</f>
        <v>0.7778361594793044</v>
      </c>
      <c r="U168" s="291">
        <f>+$P168-S168</f>
        <v>-2097675.2126045674</v>
      </c>
      <c r="V168" s="292">
        <f>+IF(ISERROR(U168/S168),"N. D.",U168/S168)</f>
        <v>-4.6510058756564374E-2</v>
      </c>
      <c r="W168" s="291"/>
      <c r="X168" s="291">
        <f>+X133-X135</f>
        <v>39645008.478399992</v>
      </c>
      <c r="Y168" s="292">
        <f>+IF(OR(X106&lt;=0,X168&lt;=0),"N. D.",X168/X$106)</f>
        <v>0.77074231921921832</v>
      </c>
      <c r="Z168" s="291">
        <f>+$P168-X168</f>
        <v>3358854.958600007</v>
      </c>
      <c r="AA168" s="292">
        <f>+IF(ISERROR(Z168/X168),"N. D.",Z168/X168)</f>
        <v>8.472327507333062E-2</v>
      </c>
    </row>
    <row r="169" spans="1:27" ht="6" customHeight="1">
      <c r="A169" s="296"/>
      <c r="B169" s="265"/>
      <c r="C169" s="265"/>
      <c r="D169" s="288"/>
      <c r="E169" s="265"/>
      <c r="F169" s="265"/>
      <c r="G169" s="288"/>
      <c r="H169" s="265"/>
      <c r="I169" s="288"/>
      <c r="J169" s="265"/>
      <c r="K169" s="265"/>
      <c r="L169" s="288"/>
      <c r="M169" s="265"/>
      <c r="N169" s="288"/>
      <c r="O169" s="265"/>
      <c r="P169" s="265"/>
      <c r="Q169" s="288"/>
      <c r="R169" s="265"/>
      <c r="S169" s="265"/>
      <c r="T169" s="288"/>
      <c r="U169" s="265"/>
      <c r="V169" s="288"/>
      <c r="W169" s="265"/>
      <c r="X169" s="265"/>
      <c r="Y169" s="288"/>
      <c r="Z169" s="265"/>
      <c r="AA169" s="288"/>
    </row>
    <row r="170" spans="1:27">
      <c r="A170" s="295" t="s">
        <v>77</v>
      </c>
      <c r="B170" s="283"/>
      <c r="C170" s="283">
        <f>+SUM(C172:C175)</f>
        <v>642634.88</v>
      </c>
      <c r="D170" s="282">
        <f>+SUM(D172:D175)</f>
        <v>6.8015117617024334E-2</v>
      </c>
      <c r="E170" s="283"/>
      <c r="F170" s="283">
        <f>+SUM(F172:F175)</f>
        <v>506908.76400000002</v>
      </c>
      <c r="G170" s="282">
        <f>+SUM(G172:G175)</f>
        <v>4.8900358586546025E-2</v>
      </c>
      <c r="H170" s="283">
        <f>+$C170-F170</f>
        <v>135726.11599999998</v>
      </c>
      <c r="I170" s="282">
        <f>+IF(ISERROR(H170/F170),"N. D.",H170/F170)</f>
        <v>0.26775255359364819</v>
      </c>
      <c r="J170" s="283"/>
      <c r="K170" s="283">
        <f>+SUM(K172:K175)</f>
        <v>825797.71</v>
      </c>
      <c r="L170" s="282">
        <f>+SUM(L172:L175)</f>
        <v>8.94494106931807E-2</v>
      </c>
      <c r="M170" s="283">
        <f>+$C170-K170</f>
        <v>-183162.82999999996</v>
      </c>
      <c r="N170" s="282">
        <f>+IF(ISERROR(M170/K170),"N. D.",M170/K170)</f>
        <v>-0.22180108733893192</v>
      </c>
      <c r="O170" s="313"/>
      <c r="P170" s="283">
        <f>+SUM(P172:P175)</f>
        <v>3178443.85</v>
      </c>
      <c r="Q170" s="282">
        <f>+SUM(Q172:Q175)</f>
        <v>5.6832641117327075E-2</v>
      </c>
      <c r="R170" s="283"/>
      <c r="S170" s="283">
        <f>+SUM(S172:S175)</f>
        <v>3486840.8489490002</v>
      </c>
      <c r="T170" s="282">
        <f>+SUM(T172:T175)</f>
        <v>6.0135218794488451E-2</v>
      </c>
      <c r="U170" s="283">
        <f>+$P170-S170</f>
        <v>-308396.99894900015</v>
      </c>
      <c r="V170" s="282">
        <f>+IF(ISERROR(U170/S170),"N. D.",U170/S170)</f>
        <v>-8.8445963641259062E-2</v>
      </c>
      <c r="W170" s="283"/>
      <c r="X170" s="283">
        <f>+SUM(X172:X175)</f>
        <v>3778801.74</v>
      </c>
      <c r="Y170" s="282">
        <f>+SUM(Y172:Y175)</f>
        <v>7.3464038191441969E-2</v>
      </c>
      <c r="Z170" s="283">
        <f>+$P170-X170</f>
        <v>-600357.89000000013</v>
      </c>
      <c r="AA170" s="282">
        <f>+IF(ISERROR(Z170/X170),"N. D.",Z170/X170)</f>
        <v>-0.15887520206339276</v>
      </c>
    </row>
    <row r="171" spans="1:27" ht="6" customHeight="1">
      <c r="A171" s="296"/>
      <c r="B171" s="265"/>
      <c r="C171" s="265"/>
      <c r="D171" s="288"/>
      <c r="E171" s="265"/>
      <c r="F171" s="265"/>
      <c r="G171" s="288"/>
      <c r="H171" s="265"/>
      <c r="I171" s="288"/>
      <c r="J171" s="265"/>
      <c r="K171" s="265"/>
      <c r="L171" s="288"/>
      <c r="M171" s="265"/>
      <c r="N171" s="288"/>
      <c r="O171" s="265"/>
      <c r="P171" s="265"/>
      <c r="Q171" s="288"/>
      <c r="R171" s="265"/>
      <c r="S171" s="265"/>
      <c r="T171" s="288"/>
      <c r="U171" s="265"/>
      <c r="V171" s="288"/>
      <c r="W171" s="265"/>
      <c r="X171" s="265"/>
      <c r="Y171" s="288"/>
      <c r="Z171" s="265"/>
      <c r="AA171" s="288"/>
    </row>
    <row r="172" spans="1:27">
      <c r="A172" s="298" t="s">
        <v>78</v>
      </c>
      <c r="B172" s="273"/>
      <c r="C172" s="273">
        <f>+'2026R'!$D172</f>
        <v>0</v>
      </c>
      <c r="D172" s="270">
        <f>+IF(ISERROR(C172/C$106),"N. D.",C172/C$106)</f>
        <v>0</v>
      </c>
      <c r="E172" s="273"/>
      <c r="F172" s="273">
        <f>+'2026P'!$D172</f>
        <v>0</v>
      </c>
      <c r="G172" s="270">
        <f>+IF(ISERROR(F172/F$106),"N. D.",F172/F$106)</f>
        <v>0</v>
      </c>
      <c r="H172" s="273">
        <f>+$C172-F172</f>
        <v>0</v>
      </c>
      <c r="I172" s="270" t="str">
        <f>+IF(ISERROR(H172/F172),"N. D.",H172/F172)</f>
        <v>N. D.</v>
      </c>
      <c r="J172" s="273"/>
      <c r="K172" s="273">
        <f>+'2025R'!$D172</f>
        <v>352645.51</v>
      </c>
      <c r="L172" s="270">
        <f>+IF(ISERROR(K172/K$106),"N. D.",K172/K$106)</f>
        <v>3.8198135779640464E-2</v>
      </c>
      <c r="M172" s="273">
        <f>+$C172-K172</f>
        <v>-352645.51</v>
      </c>
      <c r="N172" s="270">
        <f>+IF(ISERROR(M172/K172),"N. D.",M172/K172)</f>
        <v>-1</v>
      </c>
      <c r="O172" s="311"/>
      <c r="P172" s="273">
        <f>+'2026R'!$T172</f>
        <v>132384.24</v>
      </c>
      <c r="Q172" s="270">
        <f>+IF(ISERROR(P172/P$106),"N. D.",P172/P$106)</f>
        <v>2.367116223088256E-3</v>
      </c>
      <c r="R172" s="273"/>
      <c r="S172" s="273">
        <f>+'2026P'!$T172</f>
        <v>252124.97304000001</v>
      </c>
      <c r="T172" s="270">
        <f>+IF(ISERROR(S172/S$106),"N. D.",S172/S$106)</f>
        <v>4.3482312712623209E-3</v>
      </c>
      <c r="U172" s="273">
        <f>+$P172-S172</f>
        <v>-119740.73304000002</v>
      </c>
      <c r="V172" s="270">
        <f>+IF(ISERROR(U172/S172),"N. D.",U172/S172)</f>
        <v>-0.47492611142888641</v>
      </c>
      <c r="W172" s="273"/>
      <c r="X172" s="273">
        <f>+'2025R'!$T172</f>
        <v>951614.65</v>
      </c>
      <c r="Y172" s="270">
        <f>+IF(ISERROR(X172/X$106),"N. D.",X172/X$106)</f>
        <v>1.8500429448604964E-2</v>
      </c>
      <c r="Z172" s="273">
        <f>+$P172-X172</f>
        <v>-819230.41</v>
      </c>
      <c r="AA172" s="270">
        <f>+IF(ISERROR(Z172/X172),"N. D.",Z172/X172)</f>
        <v>-0.86088461332536237</v>
      </c>
    </row>
    <row r="173" spans="1:27">
      <c r="A173" s="298" t="s">
        <v>79</v>
      </c>
      <c r="B173" s="273"/>
      <c r="C173" s="273">
        <f>+'2026R'!$D173</f>
        <v>80274</v>
      </c>
      <c r="D173" s="270">
        <f>+IF(ISERROR(C173/C$106),"N. D.",C173/C$106)</f>
        <v>8.4960305167204909E-3</v>
      </c>
      <c r="E173" s="273"/>
      <c r="F173" s="273">
        <f>+'2026P'!$D173</f>
        <v>32541.054000000004</v>
      </c>
      <c r="G173" s="270">
        <f>+IF(ISERROR(F173/F$106),"N. D.",F173/F$106)</f>
        <v>3.1391629468536038E-3</v>
      </c>
      <c r="H173" s="273">
        <f>+$C173-F173</f>
        <v>47732.945999999996</v>
      </c>
      <c r="I173" s="270">
        <f>+IF(ISERROR(H173/F173),"N. D.",H173/F173)</f>
        <v>1.4668531019308715</v>
      </c>
      <c r="J173" s="273"/>
      <c r="K173" s="273">
        <f>+'2025R'!$D173</f>
        <v>102760.32000000001</v>
      </c>
      <c r="L173" s="270">
        <f>+IF(ISERROR(K173/K$106),"N. D.",K173/K$106)</f>
        <v>1.1130873766461125E-2</v>
      </c>
      <c r="M173" s="273">
        <f>+$C173-K173</f>
        <v>-22486.320000000007</v>
      </c>
      <c r="N173" s="270">
        <f>+IF(ISERROR(M173/K173),"N. D.",M173/K173)</f>
        <v>-0.21882298537022857</v>
      </c>
      <c r="O173" s="311"/>
      <c r="P173" s="273">
        <f>+'2026R'!$T173</f>
        <v>227546.05</v>
      </c>
      <c r="Q173" s="270">
        <f>+IF(ISERROR(P173/P$106),"N. D.",P173/P$106)</f>
        <v>4.0686712138442724E-3</v>
      </c>
      <c r="R173" s="273"/>
      <c r="S173" s="273">
        <f>+'2026P'!$T173</f>
        <v>388509.61590899999</v>
      </c>
      <c r="T173" s="270">
        <f>+IF(ISERROR(S173/S$106),"N. D.",S173/S$106)</f>
        <v>6.7003662537372388E-3</v>
      </c>
      <c r="U173" s="273">
        <f>+$P173-S173</f>
        <v>-160963.565909</v>
      </c>
      <c r="V173" s="270">
        <f>+IF(ISERROR(U173/S173),"N. D.",U173/S173)</f>
        <v>-0.41431037821906125</v>
      </c>
      <c r="W173" s="273"/>
      <c r="X173" s="273">
        <f>+'2025R'!$T173</f>
        <v>424515.21</v>
      </c>
      <c r="Y173" s="270">
        <f>+IF(ISERROR(X173/X$106),"N. D.",X173/X$106)</f>
        <v>8.2530399174337229E-3</v>
      </c>
      <c r="Z173" s="273">
        <f>+$P173-X173</f>
        <v>-196969.16000000003</v>
      </c>
      <c r="AA173" s="270">
        <f>+IF(ISERROR(Z173/X173),"N. D.",Z173/X173)</f>
        <v>-0.46398610782402833</v>
      </c>
    </row>
    <row r="174" spans="1:27">
      <c r="A174" s="298" t="s">
        <v>80</v>
      </c>
      <c r="B174" s="273"/>
      <c r="C174" s="273">
        <f>+'2026R'!$D174</f>
        <v>562360.88</v>
      </c>
      <c r="D174" s="270">
        <f>+IF(ISERROR(C174/C$106),"N. D.",C174/C$106)</f>
        <v>5.951908710030384E-2</v>
      </c>
      <c r="E174" s="273"/>
      <c r="F174" s="273">
        <f>+'2026P'!$D174</f>
        <v>474367.71</v>
      </c>
      <c r="G174" s="270">
        <f>+IF(ISERROR(F174/F$106),"N. D.",F174/F$106)</f>
        <v>4.5761195639692422E-2</v>
      </c>
      <c r="H174" s="273">
        <f>+$C174-F174</f>
        <v>87993.169999999984</v>
      </c>
      <c r="I174" s="270">
        <f>+IF(ISERROR(H174/F174),"N. D.",H174/F174)</f>
        <v>0.18549569910650113</v>
      </c>
      <c r="J174" s="273"/>
      <c r="K174" s="273">
        <f>+'2025R'!$D174</f>
        <v>370391.88</v>
      </c>
      <c r="L174" s="270">
        <f>+IF(ISERROR(K174/K$106),"N. D.",K174/K$106)</f>
        <v>4.0120401147079113E-2</v>
      </c>
      <c r="M174" s="273">
        <f>+$C174-K174</f>
        <v>191969</v>
      </c>
      <c r="N174" s="270">
        <f>+IF(ISERROR(M174/K174),"N. D.",M174/K174)</f>
        <v>0.51828620001064818</v>
      </c>
      <c r="O174" s="311"/>
      <c r="P174" s="273">
        <f>+'2026R'!$T174</f>
        <v>2818513.56</v>
      </c>
      <c r="Q174" s="270">
        <f>+IF(ISERROR(P174/P$106),"N. D.",P174/P$106)</f>
        <v>5.0396853680394545E-2</v>
      </c>
      <c r="R174" s="273"/>
      <c r="S174" s="273">
        <f>+'2026P'!$T174</f>
        <v>2846206.2600000002</v>
      </c>
      <c r="T174" s="270">
        <f>+IF(ISERROR(S174/S$106),"N. D.",S174/S$106)</f>
        <v>4.9086621269488893E-2</v>
      </c>
      <c r="U174" s="273">
        <f>+$P174-S174</f>
        <v>-27692.700000000186</v>
      </c>
      <c r="V174" s="270">
        <f>+IF(ISERROR(U174/S174),"N. D.",U174/S174)</f>
        <v>-9.7296883887818385E-3</v>
      </c>
      <c r="W174" s="273"/>
      <c r="X174" s="273">
        <f>+'2025R'!$T174</f>
        <v>2402671.88</v>
      </c>
      <c r="Y174" s="270">
        <f>+IF(ISERROR(X174/X$106),"N. D.",X174/X$106)</f>
        <v>4.6710568825403281E-2</v>
      </c>
      <c r="Z174" s="273">
        <f>+$P174-X174</f>
        <v>415841.68000000017</v>
      </c>
      <c r="AA174" s="270">
        <f>+IF(ISERROR(Z174/X174),"N. D.",Z174/X174)</f>
        <v>0.17307468550387337</v>
      </c>
    </row>
    <row r="175" spans="1:27">
      <c r="A175" s="298" t="s">
        <v>81</v>
      </c>
      <c r="B175" s="273"/>
      <c r="C175" s="273">
        <f>+'2026R'!$D175</f>
        <v>0</v>
      </c>
      <c r="D175" s="270">
        <f>+IF(ISERROR(C175/C$106),"N. D.",C175/C$106)</f>
        <v>0</v>
      </c>
      <c r="E175" s="273"/>
      <c r="F175" s="273">
        <f>+'2026P'!$D175</f>
        <v>0</v>
      </c>
      <c r="G175" s="270">
        <f>+IF(ISERROR(F175/F$106),"N. D.",F175/F$106)</f>
        <v>0</v>
      </c>
      <c r="H175" s="273">
        <f>+$C175-F175</f>
        <v>0</v>
      </c>
      <c r="I175" s="270" t="str">
        <f>+IF(ISERROR(H175/F175),"N. D.",H175/F175)</f>
        <v>N. D.</v>
      </c>
      <c r="J175" s="273"/>
      <c r="K175" s="273">
        <f>+'2025R'!$D175</f>
        <v>0</v>
      </c>
      <c r="L175" s="270">
        <f>+IF(ISERROR(K175/K$106),"N. D.",K175/K$106)</f>
        <v>0</v>
      </c>
      <c r="M175" s="273">
        <f>+$C175-K175</f>
        <v>0</v>
      </c>
      <c r="N175" s="270" t="str">
        <f>+IF(ISERROR(M175/K175),"N. D.",M175/K175)</f>
        <v>N. D.</v>
      </c>
      <c r="O175" s="311"/>
      <c r="P175" s="273">
        <f>+'2026R'!$T175</f>
        <v>0</v>
      </c>
      <c r="Q175" s="270">
        <f>+IF(ISERROR(P175/P$106),"N. D.",P175/P$106)</f>
        <v>0</v>
      </c>
      <c r="R175" s="273"/>
      <c r="S175" s="273">
        <f>+'2026P'!$T175</f>
        <v>0</v>
      </c>
      <c r="T175" s="270">
        <f>+IF(ISERROR(S175/S$106),"N. D.",S175/S$106)</f>
        <v>0</v>
      </c>
      <c r="U175" s="273">
        <f>+$P175-S175</f>
        <v>0</v>
      </c>
      <c r="V175" s="270" t="str">
        <f>+IF(ISERROR(U175/S175),"N. D.",U175/S175)</f>
        <v>N. D.</v>
      </c>
      <c r="W175" s="273"/>
      <c r="X175" s="273">
        <f>+'2025R'!$T175</f>
        <v>0</v>
      </c>
      <c r="Y175" s="270">
        <f>+IF(ISERROR(X175/X$106),"N. D.",X175/X$106)</f>
        <v>0</v>
      </c>
      <c r="Z175" s="273">
        <f>+$P175-X175</f>
        <v>0</v>
      </c>
      <c r="AA175" s="270" t="str">
        <f>+IF(ISERROR(Z175/X175),"N. D.",Z175/X175)</f>
        <v>N. D.</v>
      </c>
    </row>
    <row r="176" spans="1:27" ht="6" customHeight="1">
      <c r="A176" s="296"/>
      <c r="B176" s="265"/>
      <c r="C176" s="265"/>
      <c r="D176" s="288"/>
      <c r="E176" s="265"/>
      <c r="F176" s="265"/>
      <c r="G176" s="288"/>
      <c r="H176" s="265"/>
      <c r="I176" s="288"/>
      <c r="J176" s="265"/>
      <c r="K176" s="265"/>
      <c r="L176" s="288"/>
      <c r="M176" s="265"/>
      <c r="N176" s="288"/>
      <c r="O176" s="265"/>
      <c r="P176" s="265"/>
      <c r="Q176" s="288"/>
      <c r="R176" s="265"/>
      <c r="S176" s="265"/>
      <c r="T176" s="288"/>
      <c r="U176" s="265"/>
      <c r="V176" s="288"/>
      <c r="W176" s="265"/>
      <c r="X176" s="265"/>
      <c r="Y176" s="288"/>
      <c r="Z176" s="265"/>
      <c r="AA176" s="288"/>
    </row>
    <row r="177" spans="1:27" ht="19" thickBot="1">
      <c r="A177" s="290" t="s">
        <v>82</v>
      </c>
      <c r="B177" s="291"/>
      <c r="C177" s="291">
        <f>+C168-C170</f>
        <v>6390156.7161000008</v>
      </c>
      <c r="D177" s="292">
        <f>+IF(OR(C106&lt;=0,C177&lt;=0),"N. D.",C177/C$106)</f>
        <v>0.67632068249510435</v>
      </c>
      <c r="E177" s="291"/>
      <c r="F177" s="291">
        <f>+F168-F170</f>
        <v>7519045.8710251562</v>
      </c>
      <c r="G177" s="292">
        <f>+IF(OR(F106&lt;=0,F177&lt;=0),"N. D.",F177/F$106)</f>
        <v>0.72534559556721023</v>
      </c>
      <c r="H177" s="291">
        <f>+$C177-F177</f>
        <v>-1128889.1549251555</v>
      </c>
      <c r="I177" s="292">
        <f>+IF(ISERROR(H177/F177),"N. D.",H177/F177)</f>
        <v>-0.150137287933747</v>
      </c>
      <c r="J177" s="291"/>
      <c r="K177" s="291">
        <f>+K168-K170</f>
        <v>6215939.6401000014</v>
      </c>
      <c r="L177" s="292">
        <f>+IF(OR(K106&lt;=0,K177&lt;=0),"N. D.",K177/K$106)</f>
        <v>0.67330307529107447</v>
      </c>
      <c r="M177" s="291">
        <f>+$C177-K177</f>
        <v>174217.07599999942</v>
      </c>
      <c r="N177" s="292">
        <f>+IF(ISERROR(M177/K177),"N. D.",M177/K177)</f>
        <v>2.8027472286908602E-2</v>
      </c>
      <c r="O177" s="312"/>
      <c r="P177" s="291">
        <f>+P168-P170</f>
        <v>39825419.586999997</v>
      </c>
      <c r="Q177" s="292">
        <f>+IF(OR(P106&lt;=0,P177&lt;=0),"N. D.",P177/P$106)</f>
        <v>0.71210437734646126</v>
      </c>
      <c r="R177" s="291"/>
      <c r="S177" s="291">
        <f>+S168-S170</f>
        <v>41614697.800655566</v>
      </c>
      <c r="T177" s="292">
        <f>+IF(OR(S106&lt;=0,S177&lt;=0),"N. D.",S177/S$106)</f>
        <v>0.71770094068481594</v>
      </c>
      <c r="U177" s="291">
        <f>+$P177-S177</f>
        <v>-1789278.2136555687</v>
      </c>
      <c r="V177" s="292">
        <f>+IF(ISERROR(U177/S177),"N. D.",U177/S177)</f>
        <v>-4.2996304388094868E-2</v>
      </c>
      <c r="W177" s="291"/>
      <c r="X177" s="291">
        <f>+X168-X170</f>
        <v>35866206.73839999</v>
      </c>
      <c r="Y177" s="292">
        <f>+IF(OR(X106&lt;=0,X177&lt;=0),"N. D.",X177/X$106)</f>
        <v>0.69727828102777634</v>
      </c>
      <c r="Z177" s="291">
        <f>+$P177-X177</f>
        <v>3959212.8486000076</v>
      </c>
      <c r="AA177" s="292">
        <f>+IF(ISERROR(Z177/X177),"N. D.",Z177/X177)</f>
        <v>0.11038839087382761</v>
      </c>
    </row>
    <row r="178" spans="1:27">
      <c r="C178" s="315"/>
      <c r="P178" s="315"/>
    </row>
    <row r="180" spans="1:27">
      <c r="C180" s="260"/>
      <c r="D180" s="260"/>
      <c r="F180" s="260"/>
      <c r="G180" s="260"/>
      <c r="H180" s="260"/>
      <c r="I180" s="260"/>
      <c r="K180" s="260"/>
      <c r="L180" s="260"/>
      <c r="M180" s="260"/>
      <c r="N180" s="260"/>
      <c r="P180" s="260"/>
      <c r="Q180" s="260"/>
      <c r="S180" s="260"/>
      <c r="T180" s="260"/>
      <c r="U180" s="260"/>
      <c r="V180" s="260"/>
      <c r="X180" s="260"/>
      <c r="Y180" s="260"/>
      <c r="Z180" s="260"/>
      <c r="AA180" s="260"/>
    </row>
    <row r="181" spans="1:27">
      <c r="C181" s="373" t="s">
        <v>0</v>
      </c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P181" s="370" t="s">
        <v>1</v>
      </c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  <c r="AA181" s="370"/>
    </row>
    <row r="182" spans="1:27">
      <c r="B182" s="261"/>
      <c r="C182" s="261"/>
      <c r="D182" s="260"/>
      <c r="E182" s="261"/>
      <c r="F182" s="261"/>
      <c r="G182" s="260"/>
      <c r="H182" s="261"/>
      <c r="I182" s="260"/>
      <c r="J182" s="261"/>
      <c r="K182" s="261"/>
      <c r="L182" s="260"/>
      <c r="M182" s="261"/>
      <c r="N182" s="260"/>
      <c r="O182" s="261"/>
      <c r="P182" s="261"/>
      <c r="Q182" s="260"/>
      <c r="R182" s="261"/>
      <c r="S182" s="261"/>
      <c r="T182" s="260"/>
      <c r="U182" s="261"/>
      <c r="V182" s="260"/>
      <c r="W182" s="261"/>
      <c r="X182" s="261"/>
      <c r="Y182" s="260"/>
      <c r="Z182" s="261"/>
      <c r="AA182" s="260"/>
    </row>
    <row r="183" spans="1:27" ht="6" customHeight="1"/>
    <row r="184" spans="1:27" s="265" customFormat="1" ht="14.25" customHeight="1">
      <c r="A184" s="263" t="s">
        <v>83</v>
      </c>
      <c r="B184" s="372"/>
      <c r="C184" s="264">
        <f>+C5</f>
        <v>46174</v>
      </c>
      <c r="D184" s="372" t="s">
        <v>99</v>
      </c>
      <c r="E184" s="372"/>
      <c r="F184" s="264">
        <f>+F5</f>
        <v>46174</v>
      </c>
      <c r="G184" s="372" t="s">
        <v>99</v>
      </c>
      <c r="H184" s="264" t="str">
        <f>+H5</f>
        <v>DIFERENCIAS</v>
      </c>
      <c r="I184" s="372" t="s">
        <v>99</v>
      </c>
      <c r="J184" s="372"/>
      <c r="K184" s="264">
        <f>+K5</f>
        <v>45838</v>
      </c>
      <c r="L184" s="372" t="s">
        <v>99</v>
      </c>
      <c r="M184" s="264" t="str">
        <f>+M5</f>
        <v>DIFERENCIAS</v>
      </c>
      <c r="N184" s="372" t="s">
        <v>99</v>
      </c>
      <c r="O184" s="371"/>
      <c r="P184" s="264">
        <f>+P5</f>
        <v>46174</v>
      </c>
      <c r="Q184" s="372" t="s">
        <v>99</v>
      </c>
      <c r="R184" s="372"/>
      <c r="S184" s="264">
        <f>+S5</f>
        <v>46174</v>
      </c>
      <c r="T184" s="372" t="s">
        <v>99</v>
      </c>
      <c r="U184" s="264" t="str">
        <f>+U5</f>
        <v>DIFERENCIAS</v>
      </c>
      <c r="V184" s="372" t="s">
        <v>99</v>
      </c>
      <c r="W184" s="372"/>
      <c r="X184" s="264">
        <f>+X5</f>
        <v>45838</v>
      </c>
      <c r="Y184" s="372" t="s">
        <v>99</v>
      </c>
      <c r="Z184" s="264" t="str">
        <f>+Z5</f>
        <v>DIFERENCIAS</v>
      </c>
      <c r="AA184" s="372" t="s">
        <v>99</v>
      </c>
    </row>
    <row r="185" spans="1:27" s="265" customFormat="1" ht="14.25" customHeight="1">
      <c r="A185" s="263" t="s">
        <v>113</v>
      </c>
      <c r="B185" s="372"/>
      <c r="C185" s="264" t="str">
        <f>+C6</f>
        <v>REAL</v>
      </c>
      <c r="D185" s="372"/>
      <c r="E185" s="372"/>
      <c r="F185" s="264" t="str">
        <f>+F6</f>
        <v>PPTO</v>
      </c>
      <c r="G185" s="372"/>
      <c r="H185" s="264" t="str">
        <f>+H6</f>
        <v>2026R vs 2026P</v>
      </c>
      <c r="I185" s="372"/>
      <c r="J185" s="372"/>
      <c r="K185" s="264" t="str">
        <f>+K6</f>
        <v>REAL</v>
      </c>
      <c r="L185" s="372"/>
      <c r="M185" s="264" t="str">
        <f>+M6</f>
        <v>2026R vs 2025R</v>
      </c>
      <c r="N185" s="372"/>
      <c r="O185" s="371"/>
      <c r="P185" s="264" t="str">
        <f>+P6</f>
        <v>REAL</v>
      </c>
      <c r="Q185" s="372"/>
      <c r="R185" s="372"/>
      <c r="S185" s="264" t="str">
        <f>+S6</f>
        <v>PPTO</v>
      </c>
      <c r="T185" s="372"/>
      <c r="U185" s="264" t="str">
        <f>+U6</f>
        <v>2026R vs 2026P</v>
      </c>
      <c r="V185" s="372"/>
      <c r="W185" s="372"/>
      <c r="X185" s="264" t="str">
        <f>+X6</f>
        <v>REAL</v>
      </c>
      <c r="Y185" s="372"/>
      <c r="Z185" s="264" t="str">
        <f>+Z6</f>
        <v>2026R vs 2025R</v>
      </c>
      <c r="AA185" s="372"/>
    </row>
    <row r="186" spans="1:27" ht="6" customHeight="1"/>
    <row r="187" spans="1:27">
      <c r="C187" s="301" t="s">
        <v>85</v>
      </c>
      <c r="F187" s="301" t="s">
        <v>86</v>
      </c>
      <c r="K187" s="301" t="s">
        <v>108</v>
      </c>
      <c r="P187" s="301" t="s">
        <v>85</v>
      </c>
      <c r="S187" s="301" t="s">
        <v>86</v>
      </c>
      <c r="X187" s="301" t="s">
        <v>108</v>
      </c>
    </row>
    <row r="190" spans="1:27">
      <c r="A190" s="266" t="s">
        <v>87</v>
      </c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</row>
    <row r="191" spans="1:27" ht="6" customHeight="1">
      <c r="A191" s="267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</row>
    <row r="192" spans="1:27">
      <c r="A192" s="272" t="s">
        <v>88</v>
      </c>
      <c r="B192" s="273"/>
      <c r="C192" s="269">
        <f>+C31</f>
        <v>9457039.8900000006</v>
      </c>
      <c r="D192" s="302">
        <f>+IF(ISERROR(C192/C$196),"N. D.",C192/C$196)</f>
        <v>1.0009131163674789</v>
      </c>
      <c r="E192" s="303"/>
      <c r="F192" s="269">
        <f>+F31</f>
        <v>10366156.377010005</v>
      </c>
      <c r="G192" s="302">
        <f>+IF(ISERROR(F192/F$196),"N. D.",F192/F$196)</f>
        <v>1</v>
      </c>
      <c r="H192" s="303">
        <f>+$C192-F192</f>
        <v>-909116.487010004</v>
      </c>
      <c r="I192" s="302">
        <f>+IF(ISERROR(H192/F192),"N. D.",H192/F192)</f>
        <v>-8.770044112263603E-2</v>
      </c>
      <c r="J192" s="303"/>
      <c r="K192" s="269">
        <f>+K31</f>
        <v>9232008.3900000006</v>
      </c>
      <c r="L192" s="302">
        <f>+IF(ISERROR(K192/K$196),"N. D.",K192/K$196)</f>
        <v>1</v>
      </c>
      <c r="M192" s="303">
        <f>+$C192-K192</f>
        <v>225031.5</v>
      </c>
      <c r="N192" s="302">
        <f>+IF(ISERROR(M192/K192),"N. D.",M192/K192)</f>
        <v>2.4375140326318528E-2</v>
      </c>
      <c r="O192" s="311"/>
      <c r="P192" s="269">
        <f>+P31</f>
        <v>55997211.829999998</v>
      </c>
      <c r="Q192" s="302">
        <f>+IF(ISERROR(P192/P$196),"N. D.",P192/P$196)</f>
        <v>1.0012665296904117</v>
      </c>
      <c r="R192" s="303"/>
      <c r="S192" s="269">
        <f>+S31</f>
        <v>57983340.193127863</v>
      </c>
      <c r="T192" s="302">
        <f>+IF(ISERROR(S192/S$196),"N. D.",S192/S$196)</f>
        <v>1</v>
      </c>
      <c r="U192" s="303">
        <f>+$P192-S192</f>
        <v>-1986128.3631278649</v>
      </c>
      <c r="V192" s="302">
        <f>+IF(ISERROR(U192/S192),"N. D.",U192/S192)</f>
        <v>-3.4253431356534011E-2</v>
      </c>
      <c r="W192" s="303"/>
      <c r="X192" s="269">
        <f>+X31</f>
        <v>51757584.400000006</v>
      </c>
      <c r="Y192" s="302">
        <f>+IF(ISERROR(X192/X$196),"N. D.",X192/X$196)</f>
        <v>1.0062240410258678</v>
      </c>
      <c r="Z192" s="303">
        <f>+$P192-X192</f>
        <v>4239627.4299999923</v>
      </c>
      <c r="AA192" s="302">
        <f>+IF(ISERROR(Z192/X192),"N. D.",Z192/X192)</f>
        <v>8.1913162662977601E-2</v>
      </c>
    </row>
    <row r="193" spans="1:27">
      <c r="A193" s="272" t="s">
        <v>89</v>
      </c>
      <c r="B193" s="273"/>
      <c r="C193" s="269">
        <f>+C56</f>
        <v>8627.5</v>
      </c>
      <c r="D193" s="302">
        <f>+IF(ISERROR(C193/C$196),"N. D.",C193/C$196)</f>
        <v>9.1311636747896008E-4</v>
      </c>
      <c r="E193" s="303"/>
      <c r="F193" s="269">
        <f>+F56</f>
        <v>0</v>
      </c>
      <c r="G193" s="302">
        <f>+IF(ISERROR(F193/F$196),"N. D.",F193/F$196)</f>
        <v>0</v>
      </c>
      <c r="H193" s="303">
        <f>+$C193-F193</f>
        <v>8627.5</v>
      </c>
      <c r="I193" s="302" t="str">
        <f>+IF(ISERROR(H193/F193),"N. D.",H193/F193)</f>
        <v>N. D.</v>
      </c>
      <c r="J193" s="303"/>
      <c r="K193" s="269">
        <f>+K56</f>
        <v>0</v>
      </c>
      <c r="L193" s="302">
        <f>+IF(ISERROR(K193/K$196),"N. D.",K193/K$196)</f>
        <v>0</v>
      </c>
      <c r="M193" s="303">
        <f>+$C193-K193</f>
        <v>8627.5</v>
      </c>
      <c r="N193" s="302" t="str">
        <f>+IF(ISERROR(M193/K193),"N. D.",M193/K193)</f>
        <v>N. D.</v>
      </c>
      <c r="O193" s="311"/>
      <c r="P193" s="269">
        <f>+P56</f>
        <v>70832.42</v>
      </c>
      <c r="Q193" s="302">
        <f>+IF(ISERROR(P193/P$196),"N. D.",P193/P$196)</f>
        <v>1.2665296904117971E-3</v>
      </c>
      <c r="R193" s="303"/>
      <c r="S193" s="269">
        <f>+S56</f>
        <v>0</v>
      </c>
      <c r="T193" s="302">
        <f>+IF(ISERROR(S193/S$196),"N. D.",S193/S$196)</f>
        <v>0</v>
      </c>
      <c r="U193" s="303">
        <f>+$P193-S193</f>
        <v>70832.42</v>
      </c>
      <c r="V193" s="302" t="str">
        <f>+IF(ISERROR(U193/S193),"N. D.",U193/S193)</f>
        <v>N. D.</v>
      </c>
      <c r="W193" s="303"/>
      <c r="X193" s="269">
        <f>+X56</f>
        <v>320148.71000000002</v>
      </c>
      <c r="Y193" s="302">
        <f>+IF(ISERROR(X193/X$196),"N. D.",X193/X$196)</f>
        <v>6.2240410258678665E-3</v>
      </c>
      <c r="Z193" s="303">
        <f>+$P193-X193</f>
        <v>-249316.29000000004</v>
      </c>
      <c r="AA193" s="302">
        <f>+IF(ISERROR(Z193/X193),"N. D.",Z193/X193)</f>
        <v>-0.77875150582365305</v>
      </c>
    </row>
    <row r="194" spans="1:27">
      <c r="A194" s="272" t="s">
        <v>90</v>
      </c>
      <c r="B194" s="273"/>
      <c r="C194" s="269">
        <f>+C81</f>
        <v>0</v>
      </c>
      <c r="D194" s="302">
        <f>+IF(ISERROR(C194/C$196),"N. D.",C194/C$196)</f>
        <v>0</v>
      </c>
      <c r="E194" s="303"/>
      <c r="F194" s="269">
        <f>+F81</f>
        <v>0</v>
      </c>
      <c r="G194" s="302">
        <f>+IF(ISERROR(F194/F$196),"N. D.",F194/F$196)</f>
        <v>0</v>
      </c>
      <c r="H194" s="303">
        <f>+$C194-F194</f>
        <v>0</v>
      </c>
      <c r="I194" s="302" t="str">
        <f>+IF(ISERROR(H194/F194),"N. D.",H194/F194)</f>
        <v>N. D.</v>
      </c>
      <c r="J194" s="303"/>
      <c r="K194" s="269">
        <f>+K81</f>
        <v>0</v>
      </c>
      <c r="L194" s="302">
        <f>+IF(ISERROR(K194/K$196),"N. D.",K194/K$196)</f>
        <v>0</v>
      </c>
      <c r="M194" s="303">
        <f>+$C194-K194</f>
        <v>0</v>
      </c>
      <c r="N194" s="302" t="str">
        <f>+IF(ISERROR(M194/K194),"N. D.",M194/K194)</f>
        <v>N. D.</v>
      </c>
      <c r="O194" s="311"/>
      <c r="P194" s="269">
        <f>+P81</f>
        <v>0</v>
      </c>
      <c r="Q194" s="302">
        <f>+IF(ISERROR(P194/P$196),"N. D.",P194/P$196)</f>
        <v>0</v>
      </c>
      <c r="R194" s="303"/>
      <c r="S194" s="269">
        <f>+S81</f>
        <v>0</v>
      </c>
      <c r="T194" s="302">
        <f>+IF(ISERROR(S194/S$196),"N. D.",S194/S$196)</f>
        <v>0</v>
      </c>
      <c r="U194" s="303">
        <f>+$P194-S194</f>
        <v>0</v>
      </c>
      <c r="V194" s="302" t="str">
        <f>+IF(ISERROR(U194/S194),"N. D.",U194/S194)</f>
        <v>N. D.</v>
      </c>
      <c r="W194" s="303"/>
      <c r="X194" s="269">
        <f>+X81</f>
        <v>0</v>
      </c>
      <c r="Y194" s="302">
        <f>+IF(ISERROR(X194/X$196),"N. D.",X194/X$196)</f>
        <v>0</v>
      </c>
      <c r="Z194" s="303">
        <f>+$P194-X194</f>
        <v>0</v>
      </c>
      <c r="AA194" s="302" t="str">
        <f>+IF(ISERROR(Z194/X194),"N. D.",Z194/X194)</f>
        <v>N. D.</v>
      </c>
    </row>
    <row r="195" spans="1:27" ht="6" customHeight="1">
      <c r="A195" s="267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</row>
    <row r="196" spans="1:27" s="308" customFormat="1">
      <c r="A196" s="304" t="s">
        <v>46</v>
      </c>
      <c r="B196" s="283"/>
      <c r="C196" s="305">
        <f>+C192-C193-C194</f>
        <v>9448412.3900000006</v>
      </c>
      <c r="D196" s="306">
        <f>+IF(ISERROR(C196/C$196),"N. D.",C196/C$196)</f>
        <v>1</v>
      </c>
      <c r="E196" s="307"/>
      <c r="F196" s="305">
        <f>+F192-F193-F194</f>
        <v>10366156.377010005</v>
      </c>
      <c r="G196" s="306">
        <f>+IF(ISERROR(F196/F$196),"N. D.",F196/F$196)</f>
        <v>1</v>
      </c>
      <c r="H196" s="307">
        <f>+$C196-F196</f>
        <v>-917743.987010004</v>
      </c>
      <c r="I196" s="306">
        <f>+IF(ISERROR(H196/F196),"N. D.",H196/F196)</f>
        <v>-8.8532716817331714E-2</v>
      </c>
      <c r="J196" s="307"/>
      <c r="K196" s="305">
        <f>+K192-K193-K194</f>
        <v>9232008.3900000006</v>
      </c>
      <c r="L196" s="306">
        <f>+IF(ISERROR(K196/K$196),"N. D.",K196/K$196)</f>
        <v>1</v>
      </c>
      <c r="M196" s="307">
        <f>+$C196-K196</f>
        <v>216404</v>
      </c>
      <c r="N196" s="306">
        <f>+IF(ISERROR(M196/K196),"N. D.",M196/K196)</f>
        <v>2.3440619945103838E-2</v>
      </c>
      <c r="O196" s="313"/>
      <c r="P196" s="305">
        <f>+P192-P193-P194</f>
        <v>55926379.409999996</v>
      </c>
      <c r="Q196" s="306">
        <f>+IF(ISERROR(P196/P$196),"N. D.",P196/P$196)</f>
        <v>1</v>
      </c>
      <c r="R196" s="307"/>
      <c r="S196" s="305">
        <f>+S192-S193-S194</f>
        <v>57983340.193127863</v>
      </c>
      <c r="T196" s="306">
        <f>+IF(ISERROR(S196/S$196),"N. D.",S196/S$196)</f>
        <v>1</v>
      </c>
      <c r="U196" s="307">
        <f>+$P196-S196</f>
        <v>-2056960.7831278667</v>
      </c>
      <c r="V196" s="306">
        <f>+IF(ISERROR(U196/S196),"N. D.",U196/S196)</f>
        <v>-3.5475030867084402E-2</v>
      </c>
      <c r="W196" s="307"/>
      <c r="X196" s="305">
        <f>+X192-X193-X194</f>
        <v>51437435.690000005</v>
      </c>
      <c r="Y196" s="306">
        <f>+IF(ISERROR(X196/X$196),"N. D.",X196/X$196)</f>
        <v>1</v>
      </c>
      <c r="Z196" s="307">
        <f>+$P196-X196</f>
        <v>4488943.7199999914</v>
      </c>
      <c r="AA196" s="306">
        <f>+IF(ISERROR(Z196/X196),"N. D.",Z196/X196)</f>
        <v>8.7269974869153333E-2</v>
      </c>
    </row>
    <row r="198" spans="1:27">
      <c r="A198" s="266" t="s">
        <v>91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</row>
    <row r="199" spans="1:27" ht="6" customHeight="1">
      <c r="A199" s="267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</row>
    <row r="200" spans="1:27">
      <c r="A200" s="272" t="s">
        <v>22</v>
      </c>
      <c r="B200" s="273"/>
      <c r="C200" s="269">
        <f t="shared" ref="C200:C208" si="142">+C86</f>
        <v>6494103.8399999999</v>
      </c>
      <c r="D200" s="302">
        <f t="shared" ref="D200:D208" si="143">+IF(ISERROR(C200/C$210),"N. D.",C200/C$210)</f>
        <v>0.68732222641691865</v>
      </c>
      <c r="E200" s="303"/>
      <c r="F200" s="269">
        <f t="shared" ref="F200:F208" si="144">+F86</f>
        <v>6660185.034436997</v>
      </c>
      <c r="G200" s="302">
        <f t="shared" ref="G200:G208" si="145">+IF(ISERROR(F200/F$210),"N. D.",F200/F$210)</f>
        <v>0.64249320502321505</v>
      </c>
      <c r="H200" s="303">
        <f t="shared" ref="H200:H208" si="146">+$C200-F200</f>
        <v>-166081.19443699718</v>
      </c>
      <c r="I200" s="302">
        <f t="shared" ref="I200:I208" si="147">+IF(ISERROR(H200/F200),"N. D.",H200/F200)</f>
        <v>-2.4936423474462292E-2</v>
      </c>
      <c r="J200" s="303"/>
      <c r="K200" s="269">
        <f t="shared" ref="K200:K208" si="148">+K86</f>
        <v>5911252.8500000006</v>
      </c>
      <c r="L200" s="302">
        <f t="shared" ref="L200:L208" si="149">+IF(ISERROR(K200/K$210),"N. D.",K200/K$210)</f>
        <v>0.64029977013484929</v>
      </c>
      <c r="M200" s="303">
        <f t="shared" ref="M200:M208" si="150">+$C200-K200</f>
        <v>582850.98999999929</v>
      </c>
      <c r="N200" s="302">
        <f t="shared" ref="N200:N208" si="151">+IF(ISERROR(M200/K200),"N. D.",M200/K200)</f>
        <v>9.8600246815698164E-2</v>
      </c>
      <c r="O200" s="311"/>
      <c r="P200" s="269">
        <f t="shared" ref="P200:P208" si="152">+P86</f>
        <v>39182854.050000004</v>
      </c>
      <c r="Q200" s="302">
        <f t="shared" ref="Q200:Q208" si="153">+IF(ISERROR(P200/P$210),"N. D.",P200/P$210)</f>
        <v>0.7006148880611045</v>
      </c>
      <c r="R200" s="303"/>
      <c r="S200" s="269">
        <f t="shared" ref="S200:S208" si="154">+S86</f>
        <v>38997584.338889986</v>
      </c>
      <c r="T200" s="302">
        <f t="shared" ref="T200:T208" si="155">+IF(ISERROR(S200/S$210),"N. D.",S200/S$210)</f>
        <v>0.67256533012756559</v>
      </c>
      <c r="U200" s="303">
        <f t="shared" ref="U200:U208" si="156">+$P200-S200</f>
        <v>185269.71111001819</v>
      </c>
      <c r="V200" s="302">
        <f t="shared" ref="V200:V208" si="157">+IF(ISERROR(U200/S200),"N. D.",U200/S200)</f>
        <v>4.750799677744646E-3</v>
      </c>
      <c r="W200" s="303"/>
      <c r="X200" s="269">
        <f t="shared" ref="X200:X208" si="158">+X86</f>
        <v>35491987.449999996</v>
      </c>
      <c r="Y200" s="302">
        <f t="shared" ref="Y200:Y208" si="159">+IF(ISERROR(X200/X$210),"N. D.",X200/X$210)</f>
        <v>0.69000304882811314</v>
      </c>
      <c r="Z200" s="303">
        <f t="shared" ref="Z200:Z208" si="160">+$P200-X200</f>
        <v>3690866.6000000089</v>
      </c>
      <c r="AA200" s="302">
        <f t="shared" ref="AA200:AA208" si="161">+IF(ISERROR(Z200/X200),"N. D.",Z200/X200)</f>
        <v>0.10399154471694735</v>
      </c>
    </row>
    <row r="201" spans="1:27">
      <c r="A201" s="272" t="s">
        <v>23</v>
      </c>
      <c r="B201" s="273"/>
      <c r="C201" s="269">
        <f t="shared" si="142"/>
        <v>354412.68</v>
      </c>
      <c r="D201" s="302">
        <f t="shared" si="143"/>
        <v>3.7510289069844459E-2</v>
      </c>
      <c r="E201" s="303"/>
      <c r="F201" s="269">
        <f t="shared" si="144"/>
        <v>930917.74755399977</v>
      </c>
      <c r="G201" s="302">
        <f t="shared" si="145"/>
        <v>8.9803560133299085E-2</v>
      </c>
      <c r="H201" s="303">
        <f t="shared" si="146"/>
        <v>-576505.06755399983</v>
      </c>
      <c r="I201" s="302">
        <f t="shared" si="147"/>
        <v>-0.61928679420794741</v>
      </c>
      <c r="J201" s="303"/>
      <c r="K201" s="269">
        <f t="shared" si="148"/>
        <v>785783.61</v>
      </c>
      <c r="L201" s="302">
        <f t="shared" si="149"/>
        <v>8.5115131703211111E-2</v>
      </c>
      <c r="M201" s="303">
        <f t="shared" si="150"/>
        <v>-431370.93</v>
      </c>
      <c r="N201" s="302">
        <f t="shared" si="151"/>
        <v>-0.54896911122898073</v>
      </c>
      <c r="O201" s="311"/>
      <c r="P201" s="269">
        <f t="shared" si="152"/>
        <v>2149334.69</v>
      </c>
      <c r="Q201" s="302">
        <f t="shared" si="153"/>
        <v>3.8431500709943778E-2</v>
      </c>
      <c r="R201" s="303"/>
      <c r="S201" s="269">
        <f t="shared" si="154"/>
        <v>2947253.25119974</v>
      </c>
      <c r="T201" s="302">
        <f t="shared" si="155"/>
        <v>5.0829311339829403E-2</v>
      </c>
      <c r="U201" s="303">
        <f t="shared" si="156"/>
        <v>-797918.56119974004</v>
      </c>
      <c r="V201" s="302">
        <f t="shared" si="157"/>
        <v>-0.27073294799994907</v>
      </c>
      <c r="W201" s="303"/>
      <c r="X201" s="269">
        <f t="shared" si="158"/>
        <v>1987270.4599999997</v>
      </c>
      <c r="Y201" s="302">
        <f t="shared" si="159"/>
        <v>3.863471095209256E-2</v>
      </c>
      <c r="Z201" s="303">
        <f t="shared" si="160"/>
        <v>162064.23000000021</v>
      </c>
      <c r="AA201" s="302">
        <f t="shared" si="161"/>
        <v>8.1551169436695714E-2</v>
      </c>
    </row>
    <row r="202" spans="1:27">
      <c r="A202" s="272" t="s">
        <v>24</v>
      </c>
      <c r="B202" s="273"/>
      <c r="C202" s="269">
        <f t="shared" si="142"/>
        <v>916164.79</v>
      </c>
      <c r="D202" s="302">
        <f t="shared" si="143"/>
        <v>9.6964945239863723E-2</v>
      </c>
      <c r="E202" s="303"/>
      <c r="F202" s="269">
        <f t="shared" si="144"/>
        <v>934548.11601900647</v>
      </c>
      <c r="G202" s="302">
        <f t="shared" si="145"/>
        <v>9.0153773687192421E-2</v>
      </c>
      <c r="H202" s="303">
        <f t="shared" si="146"/>
        <v>-18383.326019006432</v>
      </c>
      <c r="I202" s="302">
        <f t="shared" si="147"/>
        <v>-1.9670818124716608E-2</v>
      </c>
      <c r="J202" s="303"/>
      <c r="K202" s="269">
        <f t="shared" si="148"/>
        <v>824215.17999999993</v>
      </c>
      <c r="L202" s="302">
        <f t="shared" si="149"/>
        <v>8.9277992954683597E-2</v>
      </c>
      <c r="M202" s="303">
        <f t="shared" si="150"/>
        <v>91949.610000000102</v>
      </c>
      <c r="N202" s="302">
        <f t="shared" si="151"/>
        <v>0.11156019960709788</v>
      </c>
      <c r="O202" s="311"/>
      <c r="P202" s="269">
        <f t="shared" si="152"/>
        <v>5543398.54</v>
      </c>
      <c r="Q202" s="302">
        <f t="shared" si="153"/>
        <v>9.9119567518594007E-2</v>
      </c>
      <c r="R202" s="303"/>
      <c r="S202" s="269">
        <f t="shared" si="154"/>
        <v>5456779.417038139</v>
      </c>
      <c r="T202" s="302">
        <f t="shared" si="155"/>
        <v>9.4109435552746437E-2</v>
      </c>
      <c r="U202" s="303">
        <f t="shared" si="156"/>
        <v>86619.122961861081</v>
      </c>
      <c r="V202" s="302">
        <f t="shared" si="157"/>
        <v>1.5873671325508095E-2</v>
      </c>
      <c r="W202" s="303"/>
      <c r="X202" s="269">
        <f t="shared" si="158"/>
        <v>5003100.0999999996</v>
      </c>
      <c r="Y202" s="302">
        <f t="shared" si="159"/>
        <v>9.7265737159845572E-2</v>
      </c>
      <c r="Z202" s="303">
        <f t="shared" si="160"/>
        <v>540298.44000000041</v>
      </c>
      <c r="AA202" s="302">
        <f t="shared" si="161"/>
        <v>0.10799273034733013</v>
      </c>
    </row>
    <row r="203" spans="1:27">
      <c r="A203" s="272" t="s">
        <v>25</v>
      </c>
      <c r="B203" s="273"/>
      <c r="C203" s="269">
        <f t="shared" si="142"/>
        <v>0</v>
      </c>
      <c r="D203" s="302">
        <f t="shared" si="143"/>
        <v>0</v>
      </c>
      <c r="E203" s="303"/>
      <c r="F203" s="269">
        <f t="shared" si="144"/>
        <v>0</v>
      </c>
      <c r="G203" s="302">
        <f t="shared" si="145"/>
        <v>0</v>
      </c>
      <c r="H203" s="303">
        <f t="shared" si="146"/>
        <v>0</v>
      </c>
      <c r="I203" s="302" t="str">
        <f t="shared" si="147"/>
        <v>N. D.</v>
      </c>
      <c r="J203" s="303"/>
      <c r="K203" s="269">
        <f t="shared" si="148"/>
        <v>0</v>
      </c>
      <c r="L203" s="302">
        <f t="shared" si="149"/>
        <v>0</v>
      </c>
      <c r="M203" s="303">
        <f t="shared" si="150"/>
        <v>0</v>
      </c>
      <c r="N203" s="302" t="str">
        <f t="shared" si="151"/>
        <v>N. D.</v>
      </c>
      <c r="O203" s="311"/>
      <c r="P203" s="269">
        <f t="shared" si="152"/>
        <v>0</v>
      </c>
      <c r="Q203" s="302">
        <f t="shared" si="153"/>
        <v>0</v>
      </c>
      <c r="R203" s="303"/>
      <c r="S203" s="269">
        <f t="shared" si="154"/>
        <v>0</v>
      </c>
      <c r="T203" s="302">
        <f t="shared" si="155"/>
        <v>0</v>
      </c>
      <c r="U203" s="303">
        <f t="shared" si="156"/>
        <v>0</v>
      </c>
      <c r="V203" s="302" t="str">
        <f t="shared" si="157"/>
        <v>N. D.</v>
      </c>
      <c r="W203" s="303"/>
      <c r="X203" s="269">
        <f t="shared" si="158"/>
        <v>0</v>
      </c>
      <c r="Y203" s="302">
        <f t="shared" si="159"/>
        <v>0</v>
      </c>
      <c r="Z203" s="303">
        <f t="shared" si="160"/>
        <v>0</v>
      </c>
      <c r="AA203" s="302" t="str">
        <f t="shared" si="161"/>
        <v>N. D.</v>
      </c>
    </row>
    <row r="204" spans="1:27">
      <c r="A204" s="272" t="s">
        <v>26</v>
      </c>
      <c r="B204" s="273"/>
      <c r="C204" s="269">
        <f t="shared" si="142"/>
        <v>1664810.2</v>
      </c>
      <c r="D204" s="302">
        <f t="shared" si="143"/>
        <v>0.17619999331972425</v>
      </c>
      <c r="E204" s="303"/>
      <c r="F204" s="269">
        <f t="shared" si="144"/>
        <v>1826234.9280000003</v>
      </c>
      <c r="G204" s="302">
        <f t="shared" si="145"/>
        <v>0.17617281290973116</v>
      </c>
      <c r="H204" s="303">
        <f t="shared" si="146"/>
        <v>-161424.72800000035</v>
      </c>
      <c r="I204" s="302">
        <f t="shared" si="147"/>
        <v>-8.8392093221426063E-2</v>
      </c>
      <c r="J204" s="303"/>
      <c r="K204" s="269">
        <f t="shared" si="148"/>
        <v>1705706.46</v>
      </c>
      <c r="L204" s="302">
        <f t="shared" si="149"/>
        <v>0.18476006389331281</v>
      </c>
      <c r="M204" s="303">
        <f t="shared" si="150"/>
        <v>-40896.260000000009</v>
      </c>
      <c r="N204" s="302">
        <f t="shared" si="151"/>
        <v>-2.3976141826888554E-2</v>
      </c>
      <c r="O204" s="311"/>
      <c r="P204" s="269">
        <f t="shared" si="152"/>
        <v>8927194.5800000001</v>
      </c>
      <c r="Q204" s="302">
        <f t="shared" si="153"/>
        <v>0.15962403921330479</v>
      </c>
      <c r="R204" s="303"/>
      <c r="S204" s="269">
        <f t="shared" si="154"/>
        <v>10496099.879999999</v>
      </c>
      <c r="T204" s="302">
        <f t="shared" si="155"/>
        <v>0.18101923492230942</v>
      </c>
      <c r="U204" s="303">
        <f t="shared" si="156"/>
        <v>-1568905.2999999989</v>
      </c>
      <c r="V204" s="302">
        <f t="shared" si="157"/>
        <v>-0.1494750734022168</v>
      </c>
      <c r="W204" s="303"/>
      <c r="X204" s="269">
        <f t="shared" si="158"/>
        <v>8930380.120000001</v>
      </c>
      <c r="Y204" s="302">
        <f t="shared" si="159"/>
        <v>0.17361635548515816</v>
      </c>
      <c r="Z204" s="303">
        <f t="shared" si="160"/>
        <v>-3185.5400000009686</v>
      </c>
      <c r="AA204" s="302">
        <f t="shared" si="161"/>
        <v>-3.5670822038882797E-4</v>
      </c>
    </row>
    <row r="205" spans="1:27">
      <c r="A205" s="272" t="s">
        <v>27</v>
      </c>
      <c r="B205" s="273"/>
      <c r="C205" s="269">
        <f t="shared" si="142"/>
        <v>0</v>
      </c>
      <c r="D205" s="302">
        <f t="shared" si="143"/>
        <v>0</v>
      </c>
      <c r="E205" s="303"/>
      <c r="F205" s="269">
        <f t="shared" si="144"/>
        <v>0</v>
      </c>
      <c r="G205" s="302">
        <f t="shared" si="145"/>
        <v>0</v>
      </c>
      <c r="H205" s="303">
        <f t="shared" si="146"/>
        <v>0</v>
      </c>
      <c r="I205" s="302" t="str">
        <f t="shared" si="147"/>
        <v>N. D.</v>
      </c>
      <c r="J205" s="303"/>
      <c r="K205" s="269">
        <f t="shared" si="148"/>
        <v>0</v>
      </c>
      <c r="L205" s="302">
        <f t="shared" si="149"/>
        <v>0</v>
      </c>
      <c r="M205" s="303">
        <f t="shared" si="150"/>
        <v>0</v>
      </c>
      <c r="N205" s="302" t="str">
        <f t="shared" si="151"/>
        <v>N. D.</v>
      </c>
      <c r="O205" s="311"/>
      <c r="P205" s="269">
        <f t="shared" si="152"/>
        <v>0</v>
      </c>
      <c r="Q205" s="302">
        <f t="shared" si="153"/>
        <v>0</v>
      </c>
      <c r="R205" s="303"/>
      <c r="S205" s="269">
        <f t="shared" si="154"/>
        <v>0</v>
      </c>
      <c r="T205" s="302">
        <f t="shared" si="155"/>
        <v>0</v>
      </c>
      <c r="U205" s="303">
        <f t="shared" si="156"/>
        <v>0</v>
      </c>
      <c r="V205" s="302" t="str">
        <f t="shared" si="157"/>
        <v>N. D.</v>
      </c>
      <c r="W205" s="303"/>
      <c r="X205" s="269">
        <f t="shared" si="158"/>
        <v>0</v>
      </c>
      <c r="Y205" s="302">
        <f t="shared" si="159"/>
        <v>0</v>
      </c>
      <c r="Z205" s="303">
        <f t="shared" si="160"/>
        <v>0</v>
      </c>
      <c r="AA205" s="302" t="str">
        <f t="shared" si="161"/>
        <v>N. D.</v>
      </c>
    </row>
    <row r="206" spans="1:27">
      <c r="A206" s="272" t="s">
        <v>28</v>
      </c>
      <c r="B206" s="273"/>
      <c r="C206" s="269">
        <f t="shared" si="142"/>
        <v>18920.88</v>
      </c>
      <c r="D206" s="302">
        <f t="shared" si="143"/>
        <v>2.0025459536488332E-3</v>
      </c>
      <c r="E206" s="303"/>
      <c r="F206" s="269">
        <f t="shared" si="144"/>
        <v>14270.550999999998</v>
      </c>
      <c r="G206" s="302">
        <f t="shared" si="145"/>
        <v>1.376648246562162E-3</v>
      </c>
      <c r="H206" s="303">
        <f t="shared" si="146"/>
        <v>4650.3290000000034</v>
      </c>
      <c r="I206" s="302">
        <f t="shared" si="147"/>
        <v>0.32586891704461896</v>
      </c>
      <c r="J206" s="303"/>
      <c r="K206" s="269">
        <f t="shared" si="148"/>
        <v>5050.29</v>
      </c>
      <c r="L206" s="302">
        <f t="shared" si="149"/>
        <v>5.4704131394317328E-4</v>
      </c>
      <c r="M206" s="303">
        <f t="shared" si="150"/>
        <v>13870.59</v>
      </c>
      <c r="N206" s="302">
        <f t="shared" si="151"/>
        <v>2.7464937657045438</v>
      </c>
      <c r="O206" s="311"/>
      <c r="P206" s="269">
        <f t="shared" si="152"/>
        <v>123597.55000000002</v>
      </c>
      <c r="Q206" s="302">
        <f t="shared" si="153"/>
        <v>2.210004497053138E-3</v>
      </c>
      <c r="R206" s="303"/>
      <c r="S206" s="269">
        <f t="shared" si="154"/>
        <v>85623.305999999982</v>
      </c>
      <c r="T206" s="302">
        <f t="shared" si="155"/>
        <v>1.4766880575491231E-3</v>
      </c>
      <c r="U206" s="303">
        <f t="shared" si="156"/>
        <v>37974.244000000035</v>
      </c>
      <c r="V206" s="302">
        <f t="shared" si="157"/>
        <v>0.44350359468717598</v>
      </c>
      <c r="W206" s="303"/>
      <c r="X206" s="269">
        <f t="shared" si="158"/>
        <v>24697.559999999998</v>
      </c>
      <c r="Y206" s="302">
        <f t="shared" si="159"/>
        <v>4.8014757479058145E-4</v>
      </c>
      <c r="Z206" s="303">
        <f t="shared" si="160"/>
        <v>98899.99000000002</v>
      </c>
      <c r="AA206" s="302">
        <f t="shared" si="161"/>
        <v>4.0044437588166613</v>
      </c>
    </row>
    <row r="207" spans="1:27">
      <c r="A207" s="272" t="s">
        <v>29</v>
      </c>
      <c r="B207" s="273"/>
      <c r="C207" s="269">
        <f t="shared" si="142"/>
        <v>0</v>
      </c>
      <c r="D207" s="302">
        <f t="shared" si="143"/>
        <v>0</v>
      </c>
      <c r="E207" s="303"/>
      <c r="F207" s="269">
        <f t="shared" si="144"/>
        <v>0</v>
      </c>
      <c r="G207" s="302">
        <f t="shared" si="145"/>
        <v>0</v>
      </c>
      <c r="H207" s="303">
        <f t="shared" si="146"/>
        <v>0</v>
      </c>
      <c r="I207" s="302" t="str">
        <f t="shared" si="147"/>
        <v>N. D.</v>
      </c>
      <c r="J207" s="303"/>
      <c r="K207" s="269">
        <f t="shared" si="148"/>
        <v>0</v>
      </c>
      <c r="L207" s="302">
        <f t="shared" si="149"/>
        <v>0</v>
      </c>
      <c r="M207" s="303">
        <f t="shared" si="150"/>
        <v>0</v>
      </c>
      <c r="N207" s="302" t="str">
        <f t="shared" si="151"/>
        <v>N. D.</v>
      </c>
      <c r="O207" s="311"/>
      <c r="P207" s="269">
        <f t="shared" si="152"/>
        <v>0</v>
      </c>
      <c r="Q207" s="302">
        <f t="shared" si="153"/>
        <v>0</v>
      </c>
      <c r="R207" s="303"/>
      <c r="S207" s="269">
        <f t="shared" si="154"/>
        <v>0</v>
      </c>
      <c r="T207" s="302">
        <f t="shared" si="155"/>
        <v>0</v>
      </c>
      <c r="U207" s="303">
        <f t="shared" si="156"/>
        <v>0</v>
      </c>
      <c r="V207" s="302" t="str">
        <f t="shared" si="157"/>
        <v>N. D.</v>
      </c>
      <c r="W207" s="303"/>
      <c r="X207" s="269">
        <f t="shared" si="158"/>
        <v>0</v>
      </c>
      <c r="Y207" s="302">
        <f t="shared" si="159"/>
        <v>0</v>
      </c>
      <c r="Z207" s="303">
        <f t="shared" si="160"/>
        <v>0</v>
      </c>
      <c r="AA207" s="302" t="str">
        <f t="shared" si="161"/>
        <v>N. D.</v>
      </c>
    </row>
    <row r="208" spans="1:27">
      <c r="A208" s="277" t="s">
        <v>30</v>
      </c>
      <c r="B208" s="273"/>
      <c r="C208" s="269">
        <f t="shared" si="142"/>
        <v>0</v>
      </c>
      <c r="D208" s="302">
        <f t="shared" si="143"/>
        <v>0</v>
      </c>
      <c r="E208" s="303"/>
      <c r="F208" s="269">
        <f t="shared" si="144"/>
        <v>0</v>
      </c>
      <c r="G208" s="302">
        <f t="shared" si="145"/>
        <v>0</v>
      </c>
      <c r="H208" s="303">
        <f t="shared" si="146"/>
        <v>0</v>
      </c>
      <c r="I208" s="302" t="str">
        <f t="shared" si="147"/>
        <v>N. D.</v>
      </c>
      <c r="J208" s="303"/>
      <c r="K208" s="269">
        <f t="shared" si="148"/>
        <v>0</v>
      </c>
      <c r="L208" s="302">
        <f t="shared" si="149"/>
        <v>0</v>
      </c>
      <c r="M208" s="303">
        <f t="shared" si="150"/>
        <v>0</v>
      </c>
      <c r="N208" s="302" t="str">
        <f t="shared" si="151"/>
        <v>N. D.</v>
      </c>
      <c r="O208" s="311"/>
      <c r="P208" s="269">
        <f t="shared" si="152"/>
        <v>0</v>
      </c>
      <c r="Q208" s="302">
        <f t="shared" si="153"/>
        <v>0</v>
      </c>
      <c r="R208" s="303"/>
      <c r="S208" s="269">
        <f t="shared" si="154"/>
        <v>0</v>
      </c>
      <c r="T208" s="302">
        <f t="shared" si="155"/>
        <v>0</v>
      </c>
      <c r="U208" s="303">
        <f t="shared" si="156"/>
        <v>0</v>
      </c>
      <c r="V208" s="302" t="str">
        <f t="shared" si="157"/>
        <v>N. D.</v>
      </c>
      <c r="W208" s="303"/>
      <c r="X208" s="269">
        <f t="shared" si="158"/>
        <v>0</v>
      </c>
      <c r="Y208" s="302">
        <f t="shared" si="159"/>
        <v>0</v>
      </c>
      <c r="Z208" s="303">
        <f t="shared" si="160"/>
        <v>0</v>
      </c>
      <c r="AA208" s="302" t="str">
        <f t="shared" si="161"/>
        <v>N. D.</v>
      </c>
    </row>
    <row r="209" spans="1:27" ht="6" customHeight="1">
      <c r="A209" s="267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</row>
    <row r="210" spans="1:27" s="308" customFormat="1">
      <c r="A210" s="304" t="s">
        <v>46</v>
      </c>
      <c r="B210" s="283"/>
      <c r="C210" s="305">
        <f>+SUM(C200:C208)</f>
        <v>9448412.3900000006</v>
      </c>
      <c r="D210" s="306">
        <f>+IF(ISERROR(C210/C$210),"N. D.",C210/C$210)</f>
        <v>1</v>
      </c>
      <c r="E210" s="307"/>
      <c r="F210" s="305">
        <f>+SUM(F200:F208)</f>
        <v>10366156.377010005</v>
      </c>
      <c r="G210" s="306">
        <f>+IF(ISERROR(F210/F$210),"N. D.",F210/F$210)</f>
        <v>1</v>
      </c>
      <c r="H210" s="307">
        <f>+$C210-F210</f>
        <v>-917743.987010004</v>
      </c>
      <c r="I210" s="306">
        <f>+IF(ISERROR(H210/F210),"N. D.",H210/F210)</f>
        <v>-8.8532716817331714E-2</v>
      </c>
      <c r="J210" s="307"/>
      <c r="K210" s="305">
        <f>+SUM(K200:K208)</f>
        <v>9232008.3900000006</v>
      </c>
      <c r="L210" s="306">
        <f>+IF(ISERROR(K210/K$210),"N. D.",K210/K$210)</f>
        <v>1</v>
      </c>
      <c r="M210" s="307">
        <f>+$C210-K210</f>
        <v>216404</v>
      </c>
      <c r="N210" s="306">
        <f>+IF(ISERROR(M210/K210),"N. D.",M210/K210)</f>
        <v>2.3440619945103838E-2</v>
      </c>
      <c r="O210" s="313"/>
      <c r="P210" s="305">
        <f>+SUM(P200:P208)</f>
        <v>55926379.409999996</v>
      </c>
      <c r="Q210" s="306">
        <f>+IF(ISERROR(P210/P$210),"N. D.",P210/P$210)</f>
        <v>1</v>
      </c>
      <c r="R210" s="307"/>
      <c r="S210" s="305">
        <f>+SUM(S200:S208)</f>
        <v>57983340.193127863</v>
      </c>
      <c r="T210" s="306">
        <f>+IF(ISERROR(S210/S$210),"N. D.",S210/S$210)</f>
        <v>1</v>
      </c>
      <c r="U210" s="307">
        <f>+$P210-S210</f>
        <v>-2056960.7831278667</v>
      </c>
      <c r="V210" s="306">
        <f>+IF(ISERROR(U210/S210),"N. D.",U210/S210)</f>
        <v>-3.5475030867084402E-2</v>
      </c>
      <c r="W210" s="307"/>
      <c r="X210" s="305">
        <f>+SUM(X200:X208)</f>
        <v>51437435.689999998</v>
      </c>
      <c r="Y210" s="306">
        <f>+IF(ISERROR(X210/X$210),"N. D.",X210/X$210)</f>
        <v>1</v>
      </c>
      <c r="Z210" s="307">
        <f>+$P210-X210</f>
        <v>4488943.7199999988</v>
      </c>
      <c r="AA210" s="306">
        <f>+IF(ISERROR(Z210/X210),"N. D.",Z210/X210)</f>
        <v>8.7269974869153499E-2</v>
      </c>
    </row>
    <row r="212" spans="1:27">
      <c r="A212" s="266" t="s">
        <v>92</v>
      </c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</row>
    <row r="213" spans="1:27" ht="6" customHeight="1">
      <c r="A213" s="267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</row>
    <row r="214" spans="1:27">
      <c r="A214" s="277" t="s">
        <v>53</v>
      </c>
      <c r="B214" s="273"/>
      <c r="C214" s="269">
        <f t="shared" ref="C214:C226" si="162">+C138</f>
        <v>393205.79000000004</v>
      </c>
      <c r="D214" s="302">
        <f t="shared" ref="D214:D226" si="163">+IF(ISERROR(C214/C$210),"N. D.",C214/C$210)</f>
        <v>4.1616069850651388E-2</v>
      </c>
      <c r="E214" s="303"/>
      <c r="F214" s="269">
        <f t="shared" ref="F214:F226" si="164">+F138</f>
        <v>341486.41356379475</v>
      </c>
      <c r="G214" s="302">
        <f t="shared" ref="G214:G226" si="165">+IF(ISERROR(F214/F$210),"N. D.",F214/F$210)</f>
        <v>3.2942433158845756E-2</v>
      </c>
      <c r="H214" s="303">
        <f t="shared" ref="H214:H226" si="166">+$C214-F214</f>
        <v>51719.37643620529</v>
      </c>
      <c r="I214" s="302">
        <f t="shared" ref="I214:I226" si="167">+IF(ISERROR(H214/F214),"N. D.",H214/F214)</f>
        <v>0.1514536871217084</v>
      </c>
      <c r="J214" s="303"/>
      <c r="K214" s="269">
        <f t="shared" ref="K214:K226" si="168">+K138</f>
        <v>336535.41000000003</v>
      </c>
      <c r="L214" s="302">
        <f t="shared" ref="L214:L226" si="169">+IF(ISERROR(K214/K$210),"N. D.",K214/K$210)</f>
        <v>3.6453109202601149E-2</v>
      </c>
      <c r="M214" s="303">
        <f t="shared" ref="M214:M226" si="170">+$C214-K214</f>
        <v>56670.380000000005</v>
      </c>
      <c r="N214" s="302">
        <f t="shared" ref="N214:N226" si="171">+IF(ISERROR(M214/K214),"N. D.",M214/K214)</f>
        <v>0.16839351318186696</v>
      </c>
      <c r="O214" s="311"/>
      <c r="P214" s="269">
        <f t="shared" ref="P214:P226" si="172">+P138</f>
        <v>2277057.5300000003</v>
      </c>
      <c r="Q214" s="302">
        <f t="shared" ref="Q214:Q226" si="173">+IF(ISERROR(P214/P$210),"N. D.",P214/P$210)</f>
        <v>4.0715268072455409E-2</v>
      </c>
      <c r="R214" s="303"/>
      <c r="S214" s="269">
        <f t="shared" ref="S214:S226" si="174">+S138</f>
        <v>2365767.3074706658</v>
      </c>
      <c r="T214" s="302">
        <f t="shared" ref="T214:T226" si="175">+IF(ISERROR(S214/S$210),"N. D.",S214/S$210)</f>
        <v>4.0800811053500752E-2</v>
      </c>
      <c r="U214" s="303">
        <f t="shared" ref="U214:U226" si="176">+$P214-S214</f>
        <v>-88709.777470665518</v>
      </c>
      <c r="V214" s="302">
        <f t="shared" ref="V214:V226" si="177">+IF(ISERROR(U214/S214),"N. D.",U214/S214)</f>
        <v>-3.7497253931329626E-2</v>
      </c>
      <c r="W214" s="303"/>
      <c r="X214" s="269">
        <f t="shared" ref="X214:X226" si="178">+X138</f>
        <v>2108448.1549999998</v>
      </c>
      <c r="Y214" s="302">
        <f t="shared" ref="Y214:Y226" si="179">+IF(ISERROR(X214/X$210),"N. D.",X214/X$210)</f>
        <v>4.0990537858595182E-2</v>
      </c>
      <c r="Z214" s="303">
        <f t="shared" ref="Z214:Z226" si="180">+$P214-X214</f>
        <v>168609.37500000047</v>
      </c>
      <c r="AA214" s="302">
        <f t="shared" ref="AA214:AA226" si="181">+IF(ISERROR(Z214/X214),"N. D.",Z214/X214)</f>
        <v>7.9968470934491859E-2</v>
      </c>
    </row>
    <row r="215" spans="1:27">
      <c r="A215" s="277" t="s">
        <v>54</v>
      </c>
      <c r="B215" s="273"/>
      <c r="C215" s="269">
        <f t="shared" si="162"/>
        <v>416301.01999999996</v>
      </c>
      <c r="D215" s="302">
        <f t="shared" si="163"/>
        <v>4.4060420186634121E-2</v>
      </c>
      <c r="E215" s="303"/>
      <c r="F215" s="269">
        <f t="shared" si="164"/>
        <v>641629.5</v>
      </c>
      <c r="G215" s="302">
        <f t="shared" si="165"/>
        <v>6.1896567702085008E-2</v>
      </c>
      <c r="H215" s="303">
        <f t="shared" si="166"/>
        <v>-225328.48000000004</v>
      </c>
      <c r="I215" s="302">
        <f t="shared" si="167"/>
        <v>-0.35118160870097159</v>
      </c>
      <c r="J215" s="303"/>
      <c r="K215" s="269">
        <f t="shared" si="168"/>
        <v>577517.47</v>
      </c>
      <c r="L215" s="302">
        <f t="shared" si="169"/>
        <v>6.2555994925823491E-2</v>
      </c>
      <c r="M215" s="303">
        <f t="shared" si="170"/>
        <v>-161216.45000000001</v>
      </c>
      <c r="N215" s="302">
        <f t="shared" si="171"/>
        <v>-0.27915423926483129</v>
      </c>
      <c r="O215" s="311"/>
      <c r="P215" s="269">
        <f t="shared" si="172"/>
        <v>2157784.8034999999</v>
      </c>
      <c r="Q215" s="302">
        <f t="shared" si="173"/>
        <v>3.8582594229480446E-2</v>
      </c>
      <c r="R215" s="303"/>
      <c r="S215" s="269">
        <f t="shared" si="174"/>
        <v>1843118.58</v>
      </c>
      <c r="T215" s="302">
        <f t="shared" si="175"/>
        <v>3.1787036998231516E-2</v>
      </c>
      <c r="U215" s="303">
        <f t="shared" si="176"/>
        <v>314666.22349999985</v>
      </c>
      <c r="V215" s="302">
        <f t="shared" si="177"/>
        <v>0.17072489362024654</v>
      </c>
      <c r="W215" s="303"/>
      <c r="X215" s="269">
        <f t="shared" si="178"/>
        <v>1693091.35</v>
      </c>
      <c r="Y215" s="302">
        <f t="shared" si="179"/>
        <v>3.2915547349673883E-2</v>
      </c>
      <c r="Z215" s="303">
        <f t="shared" si="180"/>
        <v>464693.45349999983</v>
      </c>
      <c r="AA215" s="302">
        <f t="shared" si="181"/>
        <v>0.27446448976305965</v>
      </c>
    </row>
    <row r="216" spans="1:27">
      <c r="A216" s="277" t="s">
        <v>55</v>
      </c>
      <c r="B216" s="273"/>
      <c r="C216" s="269">
        <f t="shared" si="162"/>
        <v>1684.65</v>
      </c>
      <c r="D216" s="302">
        <f t="shared" si="163"/>
        <v>1.7829979582421676E-4</v>
      </c>
      <c r="E216" s="303"/>
      <c r="F216" s="269">
        <f t="shared" si="164"/>
        <v>3373.85</v>
      </c>
      <c r="G216" s="302">
        <f t="shared" si="165"/>
        <v>3.2546778934210396E-4</v>
      </c>
      <c r="H216" s="303">
        <f t="shared" si="166"/>
        <v>-1689.1999999999998</v>
      </c>
      <c r="I216" s="302">
        <f t="shared" si="167"/>
        <v>-0.50067430383686284</v>
      </c>
      <c r="J216" s="303"/>
      <c r="K216" s="269">
        <f t="shared" si="168"/>
        <v>2262.41</v>
      </c>
      <c r="L216" s="302">
        <f t="shared" si="169"/>
        <v>2.4506151905695999E-4</v>
      </c>
      <c r="M216" s="303">
        <f t="shared" si="170"/>
        <v>-577.75999999999976</v>
      </c>
      <c r="N216" s="302">
        <f t="shared" si="171"/>
        <v>-0.25537369442320351</v>
      </c>
      <c r="O216" s="311"/>
      <c r="P216" s="269">
        <f t="shared" si="172"/>
        <v>26422.280000000002</v>
      </c>
      <c r="Q216" s="302">
        <f t="shared" si="173"/>
        <v>4.7244753332406012E-4</v>
      </c>
      <c r="R216" s="303"/>
      <c r="S216" s="269">
        <f t="shared" si="174"/>
        <v>24843.1</v>
      </c>
      <c r="T216" s="302">
        <f t="shared" si="175"/>
        <v>4.2845237817024524E-4</v>
      </c>
      <c r="U216" s="303">
        <f t="shared" si="176"/>
        <v>1579.1800000000039</v>
      </c>
      <c r="V216" s="302">
        <f t="shared" si="177"/>
        <v>6.3566141101553508E-2</v>
      </c>
      <c r="W216" s="303"/>
      <c r="X216" s="269">
        <f t="shared" si="178"/>
        <v>25665.223999999998</v>
      </c>
      <c r="Y216" s="302">
        <f t="shared" si="179"/>
        <v>4.9896002115419602E-4</v>
      </c>
      <c r="Z216" s="303">
        <f t="shared" si="180"/>
        <v>757.05600000000413</v>
      </c>
      <c r="AA216" s="302">
        <f t="shared" si="181"/>
        <v>2.949734629239956E-2</v>
      </c>
    </row>
    <row r="217" spans="1:27">
      <c r="A217" s="277" t="s">
        <v>56</v>
      </c>
      <c r="B217" s="273"/>
      <c r="C217" s="269">
        <f t="shared" si="162"/>
        <v>399078.1</v>
      </c>
      <c r="D217" s="302">
        <f t="shared" si="163"/>
        <v>4.2237582731081441E-2</v>
      </c>
      <c r="E217" s="303"/>
      <c r="F217" s="269">
        <f t="shared" si="164"/>
        <v>398447.59842105262</v>
      </c>
      <c r="G217" s="302">
        <f t="shared" si="165"/>
        <v>3.8437351698140228E-2</v>
      </c>
      <c r="H217" s="303">
        <f t="shared" si="166"/>
        <v>630.50157894735457</v>
      </c>
      <c r="I217" s="302">
        <f t="shared" si="167"/>
        <v>1.5823952295003743E-3</v>
      </c>
      <c r="J217" s="303"/>
      <c r="K217" s="269">
        <f t="shared" si="168"/>
        <v>314618.78000000003</v>
      </c>
      <c r="L217" s="302">
        <f t="shared" si="169"/>
        <v>3.4079126308073041E-2</v>
      </c>
      <c r="M217" s="303">
        <f t="shared" si="170"/>
        <v>84459.319999999949</v>
      </c>
      <c r="N217" s="302">
        <f t="shared" si="171"/>
        <v>0.26844970920044869</v>
      </c>
      <c r="O217" s="311"/>
      <c r="P217" s="269">
        <f t="shared" si="172"/>
        <v>2378971.27</v>
      </c>
      <c r="Q217" s="302">
        <f t="shared" si="173"/>
        <v>4.2537551958434568E-2</v>
      </c>
      <c r="R217" s="303"/>
      <c r="S217" s="269">
        <f t="shared" si="174"/>
        <v>2378707.3460526313</v>
      </c>
      <c r="T217" s="302">
        <f t="shared" si="175"/>
        <v>4.102397926938596E-2</v>
      </c>
      <c r="U217" s="303">
        <f t="shared" si="176"/>
        <v>263.92394736874849</v>
      </c>
      <c r="V217" s="302">
        <f t="shared" si="177"/>
        <v>1.1095267680016191E-4</v>
      </c>
      <c r="W217" s="303"/>
      <c r="X217" s="269">
        <f t="shared" si="178"/>
        <v>2188446.2700000005</v>
      </c>
      <c r="Y217" s="302">
        <f t="shared" si="179"/>
        <v>4.2545788697344773E-2</v>
      </c>
      <c r="Z217" s="303">
        <f t="shared" si="180"/>
        <v>190524.99999999953</v>
      </c>
      <c r="AA217" s="302">
        <f t="shared" si="181"/>
        <v>8.7059482616404144E-2</v>
      </c>
    </row>
    <row r="218" spans="1:27">
      <c r="A218" s="277" t="s">
        <v>57</v>
      </c>
      <c r="B218" s="273"/>
      <c r="C218" s="269">
        <f t="shared" si="162"/>
        <v>320602.65999999997</v>
      </c>
      <c r="D218" s="302">
        <f t="shared" si="163"/>
        <v>3.3931908003858834E-2</v>
      </c>
      <c r="E218" s="303"/>
      <c r="F218" s="269">
        <f t="shared" si="164"/>
        <v>316494.75</v>
      </c>
      <c r="G218" s="302">
        <f t="shared" si="165"/>
        <v>3.0531543080125633E-2</v>
      </c>
      <c r="H218" s="303">
        <f t="shared" si="166"/>
        <v>4107.9099999999744</v>
      </c>
      <c r="I218" s="302">
        <f t="shared" si="167"/>
        <v>1.2979393813009455E-2</v>
      </c>
      <c r="J218" s="303"/>
      <c r="K218" s="269">
        <f t="shared" si="168"/>
        <v>267632.86</v>
      </c>
      <c r="L218" s="302">
        <f t="shared" si="169"/>
        <v>2.8989668195048075E-2</v>
      </c>
      <c r="M218" s="303">
        <f t="shared" si="170"/>
        <v>52969.799999999988</v>
      </c>
      <c r="N218" s="302">
        <f t="shared" si="171"/>
        <v>0.19791964260292996</v>
      </c>
      <c r="O218" s="311"/>
      <c r="P218" s="269">
        <f t="shared" si="172"/>
        <v>1864937.2999999998</v>
      </c>
      <c r="Q218" s="302">
        <f t="shared" si="173"/>
        <v>3.3346290599790503E-2</v>
      </c>
      <c r="R218" s="303"/>
      <c r="S218" s="269">
        <f t="shared" si="174"/>
        <v>1921058.5</v>
      </c>
      <c r="T218" s="302">
        <f t="shared" si="175"/>
        <v>3.3131214821385577E-2</v>
      </c>
      <c r="U218" s="303">
        <f t="shared" si="176"/>
        <v>-56121.200000000186</v>
      </c>
      <c r="V218" s="302">
        <f t="shared" si="177"/>
        <v>-2.9213686100657624E-2</v>
      </c>
      <c r="W218" s="303"/>
      <c r="X218" s="269">
        <f t="shared" si="178"/>
        <v>1790976.0500000003</v>
      </c>
      <c r="Y218" s="302">
        <f t="shared" si="179"/>
        <v>3.4818532960969234E-2</v>
      </c>
      <c r="Z218" s="303">
        <f t="shared" si="180"/>
        <v>73961.249999999534</v>
      </c>
      <c r="AA218" s="302">
        <f t="shared" si="181"/>
        <v>4.1296615887185945E-2</v>
      </c>
    </row>
    <row r="219" spans="1:27">
      <c r="A219" s="277" t="s">
        <v>58</v>
      </c>
      <c r="B219" s="273"/>
      <c r="C219" s="269">
        <f t="shared" si="162"/>
        <v>430086.52</v>
      </c>
      <c r="D219" s="302">
        <f t="shared" si="163"/>
        <v>4.5519448373696564E-2</v>
      </c>
      <c r="E219" s="303"/>
      <c r="F219" s="269">
        <f t="shared" si="164"/>
        <v>218424.15</v>
      </c>
      <c r="G219" s="302">
        <f t="shared" si="165"/>
        <v>2.1070890893023733E-2</v>
      </c>
      <c r="H219" s="303">
        <f t="shared" si="166"/>
        <v>211662.37000000002</v>
      </c>
      <c r="I219" s="302">
        <f t="shared" si="167"/>
        <v>0.96904289200621829</v>
      </c>
      <c r="J219" s="303"/>
      <c r="K219" s="269">
        <f t="shared" si="168"/>
        <v>379341.24</v>
      </c>
      <c r="L219" s="302">
        <f t="shared" si="169"/>
        <v>4.1089785014807589E-2</v>
      </c>
      <c r="M219" s="303">
        <f t="shared" si="170"/>
        <v>50745.280000000028</v>
      </c>
      <c r="N219" s="302">
        <f t="shared" si="171"/>
        <v>0.13377211504870926</v>
      </c>
      <c r="O219" s="311"/>
      <c r="P219" s="269">
        <f t="shared" si="172"/>
        <v>2255249.9500000002</v>
      </c>
      <c r="Q219" s="302">
        <f t="shared" si="173"/>
        <v>4.0325334373366335E-2</v>
      </c>
      <c r="R219" s="303"/>
      <c r="S219" s="269">
        <f t="shared" si="174"/>
        <v>2206194.4900000002</v>
      </c>
      <c r="T219" s="302">
        <f t="shared" si="175"/>
        <v>3.8048765087553144E-2</v>
      </c>
      <c r="U219" s="303">
        <f t="shared" si="176"/>
        <v>49055.459999999963</v>
      </c>
      <c r="V219" s="302">
        <f t="shared" si="177"/>
        <v>2.2235328853531838E-2</v>
      </c>
      <c r="W219" s="303"/>
      <c r="X219" s="269">
        <f t="shared" si="178"/>
        <v>1862131.17</v>
      </c>
      <c r="Y219" s="302">
        <f t="shared" si="179"/>
        <v>3.6201866306527768E-2</v>
      </c>
      <c r="Z219" s="303">
        <f t="shared" si="180"/>
        <v>393118.78000000026</v>
      </c>
      <c r="AA219" s="302">
        <f t="shared" si="181"/>
        <v>0.21111229237411899</v>
      </c>
    </row>
    <row r="220" spans="1:27">
      <c r="A220" s="277" t="s">
        <v>59</v>
      </c>
      <c r="B220" s="273"/>
      <c r="C220" s="269">
        <f t="shared" si="162"/>
        <v>14500</v>
      </c>
      <c r="D220" s="302">
        <f t="shared" si="163"/>
        <v>1.5346493571074958E-3</v>
      </c>
      <c r="E220" s="303"/>
      <c r="F220" s="269">
        <f t="shared" si="164"/>
        <v>14500</v>
      </c>
      <c r="G220" s="302">
        <f t="shared" si="165"/>
        <v>1.3987826801607978E-3</v>
      </c>
      <c r="H220" s="303">
        <f t="shared" si="166"/>
        <v>0</v>
      </c>
      <c r="I220" s="302">
        <f t="shared" si="167"/>
        <v>0</v>
      </c>
      <c r="J220" s="303"/>
      <c r="K220" s="269">
        <f t="shared" si="168"/>
        <v>46008</v>
      </c>
      <c r="L220" s="302">
        <f t="shared" si="169"/>
        <v>4.9835309995856702E-3</v>
      </c>
      <c r="M220" s="303">
        <f t="shared" si="170"/>
        <v>-31508</v>
      </c>
      <c r="N220" s="302">
        <f t="shared" si="171"/>
        <v>-0.68483741957920363</v>
      </c>
      <c r="O220" s="311"/>
      <c r="P220" s="269">
        <f t="shared" si="172"/>
        <v>87000</v>
      </c>
      <c r="Q220" s="302">
        <f t="shared" si="173"/>
        <v>1.5556165251141545E-3</v>
      </c>
      <c r="R220" s="303"/>
      <c r="S220" s="269">
        <f t="shared" si="174"/>
        <v>152000</v>
      </c>
      <c r="T220" s="302">
        <f t="shared" si="175"/>
        <v>2.6214426332413134E-3</v>
      </c>
      <c r="U220" s="303">
        <f t="shared" si="176"/>
        <v>-65000</v>
      </c>
      <c r="V220" s="302">
        <f t="shared" si="177"/>
        <v>-0.42763157894736842</v>
      </c>
      <c r="W220" s="303"/>
      <c r="X220" s="269">
        <f t="shared" si="178"/>
        <v>237008</v>
      </c>
      <c r="Y220" s="302">
        <f t="shared" si="179"/>
        <v>4.6076947036859566E-3</v>
      </c>
      <c r="Z220" s="303">
        <f t="shared" si="180"/>
        <v>-150008</v>
      </c>
      <c r="AA220" s="302">
        <f t="shared" si="181"/>
        <v>-0.63292378316343756</v>
      </c>
    </row>
    <row r="221" spans="1:27">
      <c r="A221" s="277" t="s">
        <v>60</v>
      </c>
      <c r="B221" s="273"/>
      <c r="C221" s="269">
        <f t="shared" si="162"/>
        <v>0</v>
      </c>
      <c r="D221" s="302">
        <f t="shared" si="163"/>
        <v>0</v>
      </c>
      <c r="E221" s="303"/>
      <c r="F221" s="269">
        <f t="shared" si="164"/>
        <v>0</v>
      </c>
      <c r="G221" s="302">
        <f t="shared" si="165"/>
        <v>0</v>
      </c>
      <c r="H221" s="303">
        <f t="shared" si="166"/>
        <v>0</v>
      </c>
      <c r="I221" s="302" t="str">
        <f t="shared" si="167"/>
        <v>N. D.</v>
      </c>
      <c r="J221" s="303"/>
      <c r="K221" s="269">
        <f t="shared" si="168"/>
        <v>0</v>
      </c>
      <c r="L221" s="302">
        <f t="shared" si="169"/>
        <v>0</v>
      </c>
      <c r="M221" s="303">
        <f t="shared" si="170"/>
        <v>0</v>
      </c>
      <c r="N221" s="302" t="str">
        <f t="shared" si="171"/>
        <v>N. D.</v>
      </c>
      <c r="O221" s="311"/>
      <c r="P221" s="269">
        <f t="shared" si="172"/>
        <v>22181.29</v>
      </c>
      <c r="Q221" s="302">
        <f t="shared" si="173"/>
        <v>3.9661587669367069E-4</v>
      </c>
      <c r="R221" s="303"/>
      <c r="S221" s="269">
        <f t="shared" si="174"/>
        <v>0</v>
      </c>
      <c r="T221" s="302">
        <f t="shared" si="175"/>
        <v>0</v>
      </c>
      <c r="U221" s="303">
        <f t="shared" si="176"/>
        <v>22181.29</v>
      </c>
      <c r="V221" s="302" t="str">
        <f t="shared" si="177"/>
        <v>N. D.</v>
      </c>
      <c r="W221" s="303"/>
      <c r="X221" s="269">
        <f t="shared" si="178"/>
        <v>41540.120599999995</v>
      </c>
      <c r="Y221" s="302">
        <f t="shared" si="179"/>
        <v>8.0758537129166906E-4</v>
      </c>
      <c r="Z221" s="303">
        <f t="shared" si="180"/>
        <v>-19358.830599999994</v>
      </c>
      <c r="AA221" s="302">
        <f t="shared" si="181"/>
        <v>-0.46602730854854563</v>
      </c>
    </row>
    <row r="222" spans="1:27">
      <c r="A222" s="277" t="s">
        <v>61</v>
      </c>
      <c r="B222" s="273"/>
      <c r="C222" s="269">
        <f t="shared" si="162"/>
        <v>91750.360599999985</v>
      </c>
      <c r="D222" s="302">
        <f t="shared" si="163"/>
        <v>9.710664269597994E-3</v>
      </c>
      <c r="E222" s="303"/>
      <c r="F222" s="269">
        <f t="shared" si="164"/>
        <v>92789.75</v>
      </c>
      <c r="G222" s="302">
        <f t="shared" si="165"/>
        <v>8.951220358375889E-3</v>
      </c>
      <c r="H222" s="303">
        <f t="shared" si="166"/>
        <v>-1039.3894000000146</v>
      </c>
      <c r="I222" s="302">
        <f t="shared" si="167"/>
        <v>-1.1201554050959449E-2</v>
      </c>
      <c r="J222" s="303"/>
      <c r="K222" s="269">
        <f t="shared" si="168"/>
        <v>100976.08990000001</v>
      </c>
      <c r="L222" s="302">
        <f t="shared" si="169"/>
        <v>1.0937608116710127E-2</v>
      </c>
      <c r="M222" s="303">
        <f t="shared" si="170"/>
        <v>-9225.7293000000209</v>
      </c>
      <c r="N222" s="302">
        <f t="shared" si="171"/>
        <v>-9.1365483741117012E-2</v>
      </c>
      <c r="O222" s="311"/>
      <c r="P222" s="269">
        <f t="shared" si="172"/>
        <v>550502.80299999996</v>
      </c>
      <c r="Q222" s="302">
        <f t="shared" si="173"/>
        <v>9.8433477869938162E-3</v>
      </c>
      <c r="R222" s="303"/>
      <c r="S222" s="269">
        <f t="shared" si="174"/>
        <v>556738.5</v>
      </c>
      <c r="T222" s="302">
        <f t="shared" si="175"/>
        <v>9.6016976280711777E-3</v>
      </c>
      <c r="U222" s="303">
        <f t="shared" si="176"/>
        <v>-6235.6970000000438</v>
      </c>
      <c r="V222" s="302">
        <f t="shared" si="177"/>
        <v>-1.1200405576406237E-2</v>
      </c>
      <c r="W222" s="303"/>
      <c r="X222" s="269">
        <f t="shared" si="178"/>
        <v>589290.07200000004</v>
      </c>
      <c r="Y222" s="302">
        <f t="shared" si="179"/>
        <v>1.1456443426758238E-2</v>
      </c>
      <c r="Z222" s="303">
        <f t="shared" si="180"/>
        <v>-38787.269000000088</v>
      </c>
      <c r="AA222" s="302">
        <f t="shared" si="181"/>
        <v>-6.5820333385830543E-2</v>
      </c>
    </row>
    <row r="223" spans="1:27">
      <c r="A223" s="277" t="s">
        <v>62</v>
      </c>
      <c r="B223" s="273"/>
      <c r="C223" s="269">
        <f t="shared" si="162"/>
        <v>0</v>
      </c>
      <c r="D223" s="302">
        <f t="shared" si="163"/>
        <v>0</v>
      </c>
      <c r="E223" s="303"/>
      <c r="F223" s="269">
        <f t="shared" si="164"/>
        <v>0</v>
      </c>
      <c r="G223" s="302">
        <f t="shared" si="165"/>
        <v>0</v>
      </c>
      <c r="H223" s="303">
        <f t="shared" si="166"/>
        <v>0</v>
      </c>
      <c r="I223" s="302" t="str">
        <f t="shared" si="167"/>
        <v>N. D.</v>
      </c>
      <c r="J223" s="303"/>
      <c r="K223" s="269">
        <f t="shared" si="168"/>
        <v>0</v>
      </c>
      <c r="L223" s="302">
        <f t="shared" si="169"/>
        <v>0</v>
      </c>
      <c r="M223" s="303">
        <f t="shared" si="170"/>
        <v>0</v>
      </c>
      <c r="N223" s="302" t="str">
        <f t="shared" si="171"/>
        <v>N. D.</v>
      </c>
      <c r="O223" s="311"/>
      <c r="P223" s="269">
        <f t="shared" si="172"/>
        <v>0</v>
      </c>
      <c r="Q223" s="302">
        <f t="shared" si="173"/>
        <v>0</v>
      </c>
      <c r="R223" s="303"/>
      <c r="S223" s="269">
        <f t="shared" si="174"/>
        <v>0</v>
      </c>
      <c r="T223" s="302">
        <f t="shared" si="175"/>
        <v>0</v>
      </c>
      <c r="U223" s="303">
        <f t="shared" si="176"/>
        <v>0</v>
      </c>
      <c r="V223" s="302" t="str">
        <f t="shared" si="177"/>
        <v>N. D.</v>
      </c>
      <c r="W223" s="303"/>
      <c r="X223" s="269">
        <f t="shared" si="178"/>
        <v>0</v>
      </c>
      <c r="Y223" s="302">
        <f t="shared" si="179"/>
        <v>0</v>
      </c>
      <c r="Z223" s="303">
        <f t="shared" si="180"/>
        <v>0</v>
      </c>
      <c r="AA223" s="302" t="str">
        <f t="shared" si="181"/>
        <v>N. D.</v>
      </c>
    </row>
    <row r="224" spans="1:27">
      <c r="A224" s="277" t="s">
        <v>25</v>
      </c>
      <c r="B224" s="273"/>
      <c r="C224" s="269">
        <f t="shared" si="162"/>
        <v>255108</v>
      </c>
      <c r="D224" s="302">
        <f t="shared" si="163"/>
        <v>2.7000091599515798E-2</v>
      </c>
      <c r="E224" s="303"/>
      <c r="F224" s="269">
        <f t="shared" si="164"/>
        <v>152141</v>
      </c>
      <c r="G224" s="302">
        <f t="shared" si="165"/>
        <v>1.4676703154644409E-2</v>
      </c>
      <c r="H224" s="303">
        <f t="shared" si="166"/>
        <v>102967</v>
      </c>
      <c r="I224" s="302">
        <f t="shared" si="167"/>
        <v>0.67678666500154461</v>
      </c>
      <c r="J224" s="303"/>
      <c r="K224" s="269">
        <f t="shared" si="168"/>
        <v>39800</v>
      </c>
      <c r="L224" s="302">
        <f t="shared" si="169"/>
        <v>4.3110879365221202E-3</v>
      </c>
      <c r="M224" s="303">
        <f t="shared" si="170"/>
        <v>215308</v>
      </c>
      <c r="N224" s="302">
        <f t="shared" si="171"/>
        <v>5.4097487437185929</v>
      </c>
      <c r="O224" s="311"/>
      <c r="P224" s="269">
        <f t="shared" si="172"/>
        <v>621833</v>
      </c>
      <c r="Q224" s="302">
        <f t="shared" si="173"/>
        <v>1.1118778053578277E-2</v>
      </c>
      <c r="R224" s="303"/>
      <c r="S224" s="269">
        <f t="shared" si="174"/>
        <v>666272</v>
      </c>
      <c r="T224" s="302">
        <f t="shared" si="175"/>
        <v>1.1490748856151029E-2</v>
      </c>
      <c r="U224" s="303">
        <f t="shared" si="176"/>
        <v>-44439</v>
      </c>
      <c r="V224" s="302">
        <f t="shared" si="177"/>
        <v>-6.6697985207242683E-2</v>
      </c>
      <c r="W224" s="303"/>
      <c r="X224" s="269">
        <f t="shared" si="178"/>
        <v>442301.63</v>
      </c>
      <c r="Y224" s="302">
        <f t="shared" si="179"/>
        <v>8.5988273728425449E-3</v>
      </c>
      <c r="Z224" s="303">
        <f t="shared" si="180"/>
        <v>179531.37</v>
      </c>
      <c r="AA224" s="302">
        <f t="shared" si="181"/>
        <v>0.40590257377075456</v>
      </c>
    </row>
    <row r="225" spans="1:27">
      <c r="A225" s="277" t="s">
        <v>63</v>
      </c>
      <c r="B225" s="273"/>
      <c r="C225" s="269">
        <f t="shared" si="162"/>
        <v>0</v>
      </c>
      <c r="D225" s="302">
        <f t="shared" si="163"/>
        <v>0</v>
      </c>
      <c r="E225" s="303"/>
      <c r="F225" s="269">
        <f t="shared" si="164"/>
        <v>0</v>
      </c>
      <c r="G225" s="302">
        <f t="shared" si="165"/>
        <v>0</v>
      </c>
      <c r="H225" s="303">
        <f t="shared" si="166"/>
        <v>0</v>
      </c>
      <c r="I225" s="302" t="str">
        <f t="shared" si="167"/>
        <v>N. D.</v>
      </c>
      <c r="J225" s="303"/>
      <c r="K225" s="269">
        <f t="shared" si="168"/>
        <v>0</v>
      </c>
      <c r="L225" s="302">
        <f t="shared" si="169"/>
        <v>0</v>
      </c>
      <c r="M225" s="303">
        <f t="shared" si="170"/>
        <v>0</v>
      </c>
      <c r="N225" s="302" t="str">
        <f t="shared" si="171"/>
        <v>N. D.</v>
      </c>
      <c r="O225" s="311"/>
      <c r="P225" s="269">
        <f t="shared" si="172"/>
        <v>0</v>
      </c>
      <c r="Q225" s="302">
        <f t="shared" si="173"/>
        <v>0</v>
      </c>
      <c r="R225" s="303"/>
      <c r="S225" s="269">
        <f t="shared" si="174"/>
        <v>0</v>
      </c>
      <c r="T225" s="302">
        <f t="shared" si="175"/>
        <v>0</v>
      </c>
      <c r="U225" s="303">
        <f t="shared" si="176"/>
        <v>0</v>
      </c>
      <c r="V225" s="302" t="str">
        <f t="shared" si="177"/>
        <v>N. D.</v>
      </c>
      <c r="W225" s="303"/>
      <c r="X225" s="269">
        <f t="shared" si="178"/>
        <v>0</v>
      </c>
      <c r="Y225" s="302">
        <f t="shared" si="179"/>
        <v>0</v>
      </c>
      <c r="Z225" s="303">
        <f t="shared" si="180"/>
        <v>0</v>
      </c>
      <c r="AA225" s="302" t="str">
        <f t="shared" si="181"/>
        <v>N. D.</v>
      </c>
    </row>
    <row r="226" spans="1:27">
      <c r="A226" s="277" t="s">
        <v>64</v>
      </c>
      <c r="B226" s="273"/>
      <c r="C226" s="269">
        <f t="shared" si="162"/>
        <v>158631.28330000001</v>
      </c>
      <c r="D226" s="302">
        <f t="shared" si="163"/>
        <v>1.6789199788516004E-2</v>
      </c>
      <c r="E226" s="303"/>
      <c r="F226" s="269">
        <f t="shared" si="164"/>
        <v>160914.72999999998</v>
      </c>
      <c r="G226" s="302">
        <f t="shared" si="165"/>
        <v>1.5523085331500076E-2</v>
      </c>
      <c r="H226" s="303">
        <f t="shared" si="166"/>
        <v>-2283.4466999999713</v>
      </c>
      <c r="I226" s="302">
        <f t="shared" si="167"/>
        <v>-1.4190414389036799E-2</v>
      </c>
      <c r="J226" s="303"/>
      <c r="K226" s="269">
        <f t="shared" si="168"/>
        <v>172907.75</v>
      </c>
      <c r="L226" s="302">
        <f t="shared" si="169"/>
        <v>1.8729158672265895E-2</v>
      </c>
      <c r="M226" s="303">
        <f t="shared" si="170"/>
        <v>-14276.46669999999</v>
      </c>
      <c r="N226" s="302">
        <f t="shared" si="171"/>
        <v>-8.2566956657523963E-2</v>
      </c>
      <c r="O226" s="311"/>
      <c r="P226" s="269">
        <f t="shared" si="172"/>
        <v>1062794.6165</v>
      </c>
      <c r="Q226" s="302">
        <f t="shared" si="173"/>
        <v>1.9003458255514489E-2</v>
      </c>
      <c r="R226" s="303"/>
      <c r="S226" s="269">
        <f t="shared" si="174"/>
        <v>982568.98999999987</v>
      </c>
      <c r="T226" s="302">
        <f t="shared" si="175"/>
        <v>1.6945712108466168E-2</v>
      </c>
      <c r="U226" s="303">
        <f t="shared" si="176"/>
        <v>80225.626500000129</v>
      </c>
      <c r="V226" s="302">
        <f t="shared" si="177"/>
        <v>8.1648848392823936E-2</v>
      </c>
      <c r="W226" s="303"/>
      <c r="X226" s="269">
        <f t="shared" si="178"/>
        <v>1028996.44</v>
      </c>
      <c r="Y226" s="302">
        <f t="shared" si="179"/>
        <v>2.0004816068232737E-2</v>
      </c>
      <c r="Z226" s="303">
        <f t="shared" si="180"/>
        <v>33798.17650000006</v>
      </c>
      <c r="AA226" s="302">
        <f t="shared" si="181"/>
        <v>3.2845766210814163E-2</v>
      </c>
    </row>
    <row r="227" spans="1:27" ht="6" customHeight="1">
      <c r="A227" s="267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</row>
    <row r="228" spans="1:27" s="308" customFormat="1">
      <c r="A228" s="304" t="s">
        <v>93</v>
      </c>
      <c r="B228" s="283"/>
      <c r="C228" s="305">
        <f>+SUM(C214:C226)</f>
        <v>2480948.3838999998</v>
      </c>
      <c r="D228" s="306">
        <f>+IF(ISERROR(C228/C$210),"N. D.",C228/C$210)</f>
        <v>0.26257833395648383</v>
      </c>
      <c r="E228" s="307"/>
      <c r="F228" s="305">
        <f>+SUM(F214:F226)</f>
        <v>2340201.7419848475</v>
      </c>
      <c r="G228" s="306">
        <f>+IF(ISERROR(F228/F$210),"N. D.",F228/F$210)</f>
        <v>0.22575404584624365</v>
      </c>
      <c r="H228" s="307">
        <f>+$C228-F228</f>
        <v>140746.64191515232</v>
      </c>
      <c r="I228" s="306">
        <f>+IF(ISERROR(H228/F228),"N. D.",H228/F228)</f>
        <v>6.0142952374600718E-2</v>
      </c>
      <c r="J228" s="307"/>
      <c r="K228" s="305">
        <f>+SUM(K214:K226)</f>
        <v>2237600.0098999999</v>
      </c>
      <c r="L228" s="306">
        <f>+IF(ISERROR(K228/K$210),"N. D.",K228/K$210)</f>
        <v>0.24237413089049412</v>
      </c>
      <c r="M228" s="307">
        <f>+$C228-K228</f>
        <v>243348.37399999984</v>
      </c>
      <c r="N228" s="306">
        <f>+IF(ISERROR(M228/K228),"N. D.",M228/K228)</f>
        <v>0.10875418882880469</v>
      </c>
      <c r="O228" s="313"/>
      <c r="P228" s="305">
        <f>+SUM(P214:P226)</f>
        <v>13304734.842999997</v>
      </c>
      <c r="Q228" s="306">
        <f>+IF(ISERROR(P228/P$210),"N. D.",P228/P$210)</f>
        <v>0.23789730326474565</v>
      </c>
      <c r="R228" s="307"/>
      <c r="S228" s="305">
        <f>+SUM(S214:S226)</f>
        <v>13097268.813523298</v>
      </c>
      <c r="T228" s="306">
        <f>+IF(ISERROR(S228/S$210),"N. D.",S228/S$210)</f>
        <v>0.2258798608341569</v>
      </c>
      <c r="U228" s="307">
        <f>+$P228-S228</f>
        <v>207466.02947669849</v>
      </c>
      <c r="V228" s="306">
        <f>+IF(ISERROR(U228/S228),"N. D.",U228/S228)</f>
        <v>1.5840404013276722E-2</v>
      </c>
      <c r="W228" s="307"/>
      <c r="X228" s="305">
        <f>+SUM(X214:X226)</f>
        <v>12007894.481600001</v>
      </c>
      <c r="Y228" s="306">
        <f>+IF(ISERROR(X228/X$210),"N. D.",X228/X$210)</f>
        <v>0.23344660013707619</v>
      </c>
      <c r="Z228" s="307">
        <f>+$P228-X228</f>
        <v>1296840.3613999952</v>
      </c>
      <c r="AA228" s="306">
        <f>+IF(ISERROR(Z228/X228),"N. D.",Z228/X228)</f>
        <v>0.10799898045299917</v>
      </c>
    </row>
    <row r="230" spans="1:27">
      <c r="A230" s="266" t="s">
        <v>94</v>
      </c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</row>
    <row r="231" spans="1:27" ht="6" customHeight="1">
      <c r="A231" s="267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</row>
    <row r="232" spans="1:27">
      <c r="A232" s="272" t="s">
        <v>95</v>
      </c>
      <c r="B232" s="273"/>
      <c r="C232" s="269">
        <f>+C106</f>
        <v>9448412.3900000006</v>
      </c>
      <c r="D232" s="302">
        <f>+IF(ISERROR(C232/C$232),"N. D.",C232/C$232)</f>
        <v>1</v>
      </c>
      <c r="E232" s="303"/>
      <c r="F232" s="269">
        <f>+F106</f>
        <v>10366156.377010005</v>
      </c>
      <c r="G232" s="302">
        <f>+IF(ISERROR(F232/F$232),"N. D.",F232/F$232)</f>
        <v>1</v>
      </c>
      <c r="H232" s="303">
        <f>+$C232-F232</f>
        <v>-917743.987010004</v>
      </c>
      <c r="I232" s="302">
        <f>+IF(ISERROR(H232/F232),"N. D.",H232/F232)</f>
        <v>-8.8532716817331714E-2</v>
      </c>
      <c r="J232" s="303"/>
      <c r="K232" s="269">
        <f>+K106</f>
        <v>9232008.3900000006</v>
      </c>
      <c r="L232" s="302">
        <f>+IF(ISERROR(K232/K$232),"N. D.",K232/K$232)</f>
        <v>1</v>
      </c>
      <c r="M232" s="303">
        <f>+$C232-K232</f>
        <v>216404</v>
      </c>
      <c r="N232" s="302">
        <f>+IF(ISERROR(M232/K232),"N. D.",M232/K232)</f>
        <v>2.3440619945103838E-2</v>
      </c>
      <c r="O232" s="311"/>
      <c r="P232" s="269">
        <f>+P106</f>
        <v>55926379.409999996</v>
      </c>
      <c r="Q232" s="302">
        <f>+IF(ISERROR(P232/P$232),"N. D.",P232/P$232)</f>
        <v>1</v>
      </c>
      <c r="R232" s="303"/>
      <c r="S232" s="269">
        <f>+S106</f>
        <v>57983340.193127863</v>
      </c>
      <c r="T232" s="302">
        <f>+IF(ISERROR(S232/S$232),"N. D.",S232/S$232)</f>
        <v>1</v>
      </c>
      <c r="U232" s="303">
        <f>+$P232-S232</f>
        <v>-2056960.7831278667</v>
      </c>
      <c r="V232" s="302">
        <f>+IF(ISERROR(U232/S232),"N. D.",U232/S232)</f>
        <v>-3.5475030867084402E-2</v>
      </c>
      <c r="W232" s="303"/>
      <c r="X232" s="269">
        <f>+X106</f>
        <v>51437435.689999998</v>
      </c>
      <c r="Y232" s="302">
        <f>+IF(ISERROR(X232/X$232),"N. D.",X232/X$232)</f>
        <v>1</v>
      </c>
      <c r="Z232" s="303">
        <f>+$P232-X232</f>
        <v>4488943.7199999988</v>
      </c>
      <c r="AA232" s="302">
        <f>+IF(ISERROR(Z232/X232),"N. D.",Z232/X232)</f>
        <v>8.7269974869153499E-2</v>
      </c>
    </row>
    <row r="233" spans="1:27">
      <c r="A233" s="272" t="s">
        <v>96</v>
      </c>
      <c r="B233" s="273"/>
      <c r="C233" s="269">
        <f>+C135</f>
        <v>2415620.7938999999</v>
      </c>
      <c r="D233" s="302">
        <f>+IF(ISERROR(C233/C$232),"N. D.",C233/C$232)</f>
        <v>0.25566419988787131</v>
      </c>
      <c r="E233" s="303"/>
      <c r="F233" s="269">
        <f>+F135</f>
        <v>2340201.7419848475</v>
      </c>
      <c r="G233" s="302">
        <f>+IF(ISERROR(F233/F$232),"N. D.",F233/F$232)</f>
        <v>0.22575404584624365</v>
      </c>
      <c r="H233" s="303">
        <f>+$C233-F233</f>
        <v>75419.051915152464</v>
      </c>
      <c r="I233" s="302">
        <f>+IF(ISERROR(H233/F233),"N. D.",H233/F233)</f>
        <v>3.2227585580372066E-2</v>
      </c>
      <c r="J233" s="303"/>
      <c r="K233" s="269">
        <f>+K135</f>
        <v>2190271.0398999997</v>
      </c>
      <c r="L233" s="302">
        <f>+IF(ISERROR(K233/K$232),"N. D.",K233/K$232)</f>
        <v>0.2372475140157449</v>
      </c>
      <c r="M233" s="303">
        <f>+$C233-K233</f>
        <v>225349.75400000019</v>
      </c>
      <c r="N233" s="302">
        <f>+IF(ISERROR(M233/K233),"N. D.",M233/K233)</f>
        <v>0.10288669753415033</v>
      </c>
      <c r="O233" s="311"/>
      <c r="P233" s="269">
        <f>+P135</f>
        <v>12922515.972999997</v>
      </c>
      <c r="Q233" s="302">
        <f>+IF(ISERROR(P233/P$232),"N. D.",P233/P$232)</f>
        <v>0.23106298153621166</v>
      </c>
      <c r="R233" s="303"/>
      <c r="S233" s="269">
        <f>+S135</f>
        <v>12881801.543523299</v>
      </c>
      <c r="T233" s="302">
        <f>+IF(ISERROR(S233/S$232),"N. D.",S233/S$232)</f>
        <v>0.22216384052069563</v>
      </c>
      <c r="U233" s="303">
        <f>+$P233-S233</f>
        <v>40714.429476698861</v>
      </c>
      <c r="V233" s="302">
        <f>+IF(ISERROR(U233/S233),"N. D.",U233/S233)</f>
        <v>3.1606161094112823E-3</v>
      </c>
      <c r="W233" s="303"/>
      <c r="X233" s="269">
        <f>+X135</f>
        <v>11792427.211600002</v>
      </c>
      <c r="Y233" s="302">
        <f>+IF(ISERROR(X233/X$232),"N. D.",X233/X$232)</f>
        <v>0.2292576807807816</v>
      </c>
      <c r="Z233" s="303">
        <f>+$P233-X233</f>
        <v>1130088.7613999955</v>
      </c>
      <c r="AA233" s="302">
        <f>+IF(ISERROR(Z233/X233),"N. D.",Z233/X233)</f>
        <v>9.5831735156978307E-2</v>
      </c>
    </row>
    <row r="234" spans="1:27">
      <c r="A234" s="272" t="s">
        <v>97</v>
      </c>
      <c r="B234" s="273"/>
      <c r="C234" s="269">
        <f>+C168</f>
        <v>7032791.5961000007</v>
      </c>
      <c r="D234" s="302">
        <f>+IF(ISERROR(C234/C$232),"N. D.",C234/C$232)</f>
        <v>0.74433580011212874</v>
      </c>
      <c r="E234" s="303"/>
      <c r="F234" s="269">
        <f>+F168</f>
        <v>8025954.6350251567</v>
      </c>
      <c r="G234" s="302">
        <f>+IF(ISERROR(F234/F$232),"N. D.",F234/F$232)</f>
        <v>0.7742459541537563</v>
      </c>
      <c r="H234" s="303">
        <f>+$C234-F234</f>
        <v>-993163.038925156</v>
      </c>
      <c r="I234" s="302">
        <f>+IF(ISERROR(H234/F234),"N. D.",H234/F234)</f>
        <v>-0.1237439138505725</v>
      </c>
      <c r="J234" s="303"/>
      <c r="K234" s="269">
        <f>+K168</f>
        <v>7041737.3501000013</v>
      </c>
      <c r="L234" s="302">
        <f>+IF(ISERROR(K234/K$232),"N. D.",K234/K$232)</f>
        <v>0.76275248598425516</v>
      </c>
      <c r="M234" s="303">
        <f>+$C234-K234</f>
        <v>-8945.7540000006557</v>
      </c>
      <c r="N234" s="302">
        <f>+IF(ISERROR(M234/K234),"N. D.",M234/K234)</f>
        <v>-1.2703901828820148E-3</v>
      </c>
      <c r="O234" s="311"/>
      <c r="P234" s="269">
        <f>+P168</f>
        <v>43003863.436999999</v>
      </c>
      <c r="Q234" s="302">
        <f>+IF(ISERROR(P234/P$232),"N. D.",P234/P$232)</f>
        <v>0.76893701846378837</v>
      </c>
      <c r="R234" s="303"/>
      <c r="S234" s="269">
        <f>+S168</f>
        <v>45101538.649604566</v>
      </c>
      <c r="T234" s="302">
        <f>+IF(ISERROR(S234/S$232),"N. D.",S234/S$232)</f>
        <v>0.7778361594793044</v>
      </c>
      <c r="U234" s="303">
        <f>+$P234-S234</f>
        <v>-2097675.2126045674</v>
      </c>
      <c r="V234" s="302">
        <f>+IF(ISERROR(U234/S234),"N. D.",U234/S234)</f>
        <v>-4.6510058756564374E-2</v>
      </c>
      <c r="W234" s="303"/>
      <c r="X234" s="269">
        <f>+X168</f>
        <v>39645008.478399992</v>
      </c>
      <c r="Y234" s="302">
        <f>+IF(ISERROR(X234/X$232),"N. D.",X234/X$232)</f>
        <v>0.77074231921921832</v>
      </c>
      <c r="Z234" s="303">
        <f>+$P234-X234</f>
        <v>3358854.958600007</v>
      </c>
      <c r="AA234" s="302">
        <f>+IF(ISERROR(Z234/X234),"N. D.",Z234/X234)</f>
        <v>8.472327507333062E-2</v>
      </c>
    </row>
    <row r="235" spans="1:27">
      <c r="A235" s="272" t="s">
        <v>98</v>
      </c>
      <c r="B235" s="273"/>
      <c r="C235" s="269">
        <f>+C177</f>
        <v>6390156.7161000008</v>
      </c>
      <c r="D235" s="302">
        <f>+IF(ISERROR(C235/C$232),"N. D.",C235/C$232)</f>
        <v>0.67632068249510435</v>
      </c>
      <c r="E235" s="303"/>
      <c r="F235" s="269">
        <f>+F177</f>
        <v>7519045.8710251562</v>
      </c>
      <c r="G235" s="302">
        <f>+IF(ISERROR(F235/F$232),"N. D.",F235/F$232)</f>
        <v>0.72534559556721023</v>
      </c>
      <c r="H235" s="303">
        <f>+$C235-F235</f>
        <v>-1128889.1549251555</v>
      </c>
      <c r="I235" s="302">
        <f>+IF(ISERROR(H235/F235),"N. D.",H235/F235)</f>
        <v>-0.150137287933747</v>
      </c>
      <c r="J235" s="303"/>
      <c r="K235" s="269">
        <f>+K177</f>
        <v>6215939.6401000014</v>
      </c>
      <c r="L235" s="302">
        <f>+IF(ISERROR(K235/K$232),"N. D.",K235/K$232)</f>
        <v>0.67330307529107447</v>
      </c>
      <c r="M235" s="303">
        <f>+$C235-K235</f>
        <v>174217.07599999942</v>
      </c>
      <c r="N235" s="302">
        <f>+IF(ISERROR(M235/K235),"N. D.",M235/K235)</f>
        <v>2.8027472286908602E-2</v>
      </c>
      <c r="O235" s="311"/>
      <c r="P235" s="269">
        <f>+P177</f>
        <v>39825419.586999997</v>
      </c>
      <c r="Q235" s="302">
        <f>+IF(ISERROR(P235/P$232),"N. D.",P235/P$232)</f>
        <v>0.71210437734646126</v>
      </c>
      <c r="R235" s="303"/>
      <c r="S235" s="269">
        <f>+S177</f>
        <v>41614697.800655566</v>
      </c>
      <c r="T235" s="302">
        <f>+IF(ISERROR(S235/S$232),"N. D.",S235/S$232)</f>
        <v>0.71770094068481594</v>
      </c>
      <c r="U235" s="303">
        <f>+$P235-S235</f>
        <v>-1789278.2136555687</v>
      </c>
      <c r="V235" s="302">
        <f>+IF(ISERROR(U235/S235),"N. D.",U235/S235)</f>
        <v>-4.2996304388094868E-2</v>
      </c>
      <c r="W235" s="303"/>
      <c r="X235" s="269">
        <f>+X177</f>
        <v>35866206.73839999</v>
      </c>
      <c r="Y235" s="302">
        <f>+IF(ISERROR(X235/X$232),"N. D.",X235/X$232)</f>
        <v>0.69727828102777634</v>
      </c>
      <c r="Z235" s="303">
        <f>+$P235-X235</f>
        <v>3959212.8486000076</v>
      </c>
      <c r="AA235" s="302">
        <f>+IF(ISERROR(Z235/X235),"N. D.",Z235/X235)</f>
        <v>0.11038839087382761</v>
      </c>
    </row>
  </sheetData>
  <mergeCells count="36">
    <mergeCell ref="C181:N181"/>
    <mergeCell ref="B184:B185"/>
    <mergeCell ref="D184:D185"/>
    <mergeCell ref="E184:E185"/>
    <mergeCell ref="G184:G185"/>
    <mergeCell ref="I184:I185"/>
    <mergeCell ref="J184:J185"/>
    <mergeCell ref="L184:L185"/>
    <mergeCell ref="N184:N185"/>
    <mergeCell ref="C2:N2"/>
    <mergeCell ref="B5:B6"/>
    <mergeCell ref="D5:D6"/>
    <mergeCell ref="E5:E6"/>
    <mergeCell ref="G5:G6"/>
    <mergeCell ref="I5:I6"/>
    <mergeCell ref="J5:J6"/>
    <mergeCell ref="L5:L6"/>
    <mergeCell ref="N5:N6"/>
    <mergeCell ref="O5:O6"/>
    <mergeCell ref="P2:AA2"/>
    <mergeCell ref="Y5:Y6"/>
    <mergeCell ref="AA5:AA6"/>
    <mergeCell ref="R5:R6"/>
    <mergeCell ref="T5:T6"/>
    <mergeCell ref="V5:V6"/>
    <mergeCell ref="W5:W6"/>
    <mergeCell ref="Q5:Q6"/>
    <mergeCell ref="P181:AA181"/>
    <mergeCell ref="O184:O185"/>
    <mergeCell ref="Y184:Y185"/>
    <mergeCell ref="AA184:AA185"/>
    <mergeCell ref="W184:W185"/>
    <mergeCell ref="Q184:Q185"/>
    <mergeCell ref="R184:R185"/>
    <mergeCell ref="T184:T185"/>
    <mergeCell ref="V184:V185"/>
  </mergeCells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DAC88C16-036F-EF48-9086-BCDFD2F4DF4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I85:I106 I168 N85:N106 N168 V85:V106 V168 AA85:AA106 AA168</xm:sqref>
        </x14:conditionalFormatting>
        <x14:conditionalFormatting xmlns:xm="http://schemas.microsoft.com/office/excel/2006/main">
          <x14:cfRule type="iconSet" priority="1" id="{396AC263-8013-0F47-8776-1A45C4B10E62}">
            <x14:iconSet iconSet="3Triangles" revers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I135:I160 N135:N160 V135:V160 AA135:AA160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71BC-CD21-B645-8AAC-94FC6FAC2DA5}">
  <sheetPr>
    <tabColor rgb="FF8EC6D2"/>
  </sheetPr>
  <dimension ref="A1:AA235"/>
  <sheetViews>
    <sheetView showGridLines="0" zoomScale="90" zoomScaleNormal="90" workbookViewId="0">
      <pane xSplit="1" ySplit="6" topLeftCell="K7" activePane="bottomRight" state="frozen"/>
      <selection pane="topRight" activeCell="B1" sqref="B1"/>
      <selection pane="bottomLeft" activeCell="A7" sqref="A7"/>
      <selection pane="bottomRight" activeCell="A143" sqref="A143:XFD143"/>
    </sheetView>
  </sheetViews>
  <sheetFormatPr baseColWidth="10" defaultColWidth="10.7109375" defaultRowHeight="18"/>
  <cols>
    <col min="1" max="1" width="32.7109375" style="259" customWidth="1"/>
    <col min="2" max="2" width="1.5703125" style="259" customWidth="1"/>
    <col min="3" max="3" width="14.7109375" style="259" customWidth="1"/>
    <col min="4" max="4" width="8.7109375" style="259" customWidth="1"/>
    <col min="5" max="5" width="1.5703125" style="259" customWidth="1"/>
    <col min="6" max="6" width="14.7109375" style="259" hidden="1" customWidth="1"/>
    <col min="7" max="7" width="10.7109375" style="259" hidden="1" customWidth="1"/>
    <col min="8" max="8" width="14.7109375" style="259" hidden="1" customWidth="1"/>
    <col min="9" max="9" width="9.7109375" style="259" hidden="1" customWidth="1"/>
    <col min="10" max="10" width="1.5703125" style="259" hidden="1" customWidth="1"/>
    <col min="11" max="11" width="14.7109375" style="259" customWidth="1"/>
    <col min="12" max="12" width="8.7109375" style="259" customWidth="1"/>
    <col min="13" max="13" width="14.7109375" style="259" customWidth="1"/>
    <col min="14" max="14" width="9.7109375" style="259" customWidth="1"/>
    <col min="15" max="15" width="1.5703125" style="259" customWidth="1"/>
    <col min="16" max="16" width="14.7109375" style="259" customWidth="1"/>
    <col min="17" max="17" width="8.7109375" style="259" customWidth="1"/>
    <col min="18" max="18" width="1.5703125" style="259" customWidth="1"/>
    <col min="19" max="19" width="14.7109375" style="259" customWidth="1"/>
    <col min="20" max="20" width="10.7109375" style="259" customWidth="1"/>
    <col min="21" max="21" width="14.7109375" style="259" customWidth="1"/>
    <col min="22" max="22" width="9.7109375" style="259" customWidth="1"/>
    <col min="23" max="23" width="1.5703125" style="259" customWidth="1"/>
    <col min="24" max="24" width="14.7109375" style="259" customWidth="1"/>
    <col min="25" max="25" width="8.7109375" style="259" customWidth="1"/>
    <col min="26" max="26" width="14.7109375" style="259" customWidth="1"/>
    <col min="27" max="27" width="9.7109375" style="259" customWidth="1"/>
    <col min="28" max="16384" width="10.7109375" style="259"/>
  </cols>
  <sheetData>
    <row r="1" spans="1:27">
      <c r="C1" s="260"/>
      <c r="D1" s="260"/>
      <c r="F1" s="260"/>
      <c r="G1" s="260"/>
      <c r="H1" s="260"/>
      <c r="I1" s="260"/>
      <c r="K1" s="260"/>
      <c r="L1" s="260"/>
      <c r="M1" s="260"/>
      <c r="N1" s="260"/>
      <c r="P1" s="260"/>
      <c r="Q1" s="260"/>
      <c r="S1" s="260"/>
      <c r="T1" s="260"/>
      <c r="U1" s="260"/>
      <c r="V1" s="260"/>
      <c r="X1" s="260"/>
      <c r="Y1" s="260"/>
      <c r="Z1" s="260"/>
      <c r="AA1" s="260"/>
    </row>
    <row r="2" spans="1:27">
      <c r="C2" s="373" t="s">
        <v>0</v>
      </c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P2" s="370" t="s">
        <v>1</v>
      </c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</row>
    <row r="3" spans="1:27">
      <c r="B3" s="261"/>
      <c r="C3" s="261"/>
      <c r="D3" s="260"/>
      <c r="E3" s="261"/>
      <c r="F3" s="261"/>
      <c r="G3" s="260"/>
      <c r="H3" s="261"/>
      <c r="I3" s="260"/>
      <c r="J3" s="261"/>
      <c r="K3" s="261"/>
      <c r="L3" s="260"/>
      <c r="M3" s="261"/>
      <c r="N3" s="260"/>
      <c r="O3" s="261"/>
      <c r="P3" s="261"/>
      <c r="Q3" s="260"/>
      <c r="R3" s="261"/>
      <c r="S3" s="261"/>
      <c r="T3" s="260"/>
      <c r="U3" s="261"/>
      <c r="V3" s="260"/>
      <c r="W3" s="261"/>
      <c r="X3" s="261"/>
      <c r="Y3" s="260"/>
      <c r="Z3" s="261"/>
      <c r="AA3" s="260"/>
    </row>
    <row r="4" spans="1:27" ht="6" customHeight="1"/>
    <row r="5" spans="1:27" s="265" customFormat="1" ht="18" customHeight="1">
      <c r="A5" s="263" t="s">
        <v>2</v>
      </c>
      <c r="B5" s="372"/>
      <c r="C5" s="264">
        <v>46174</v>
      </c>
      <c r="D5" s="372" t="s">
        <v>99</v>
      </c>
      <c r="E5" s="372"/>
      <c r="F5" s="264">
        <f>+C5</f>
        <v>46174</v>
      </c>
      <c r="G5" s="372" t="s">
        <v>99</v>
      </c>
      <c r="H5" s="264" t="s">
        <v>100</v>
      </c>
      <c r="I5" s="372" t="s">
        <v>99</v>
      </c>
      <c r="J5" s="372"/>
      <c r="K5" s="264">
        <f>+EOMONTH(F5,-12)</f>
        <v>45838</v>
      </c>
      <c r="L5" s="372" t="s">
        <v>99</v>
      </c>
      <c r="M5" s="264" t="s">
        <v>100</v>
      </c>
      <c r="N5" s="372" t="s">
        <v>99</v>
      </c>
      <c r="O5" s="371"/>
      <c r="P5" s="264">
        <f>+C5</f>
        <v>46174</v>
      </c>
      <c r="Q5" s="372" t="s">
        <v>99</v>
      </c>
      <c r="R5" s="372"/>
      <c r="S5" s="264">
        <f>+P5</f>
        <v>46174</v>
      </c>
      <c r="T5" s="372" t="s">
        <v>99</v>
      </c>
      <c r="U5" s="264" t="s">
        <v>100</v>
      </c>
      <c r="V5" s="372" t="s">
        <v>99</v>
      </c>
      <c r="W5" s="372"/>
      <c r="X5" s="264">
        <f>+EOMONTH(S5,-12)</f>
        <v>45838</v>
      </c>
      <c r="Y5" s="372" t="s">
        <v>99</v>
      </c>
      <c r="Z5" s="264" t="s">
        <v>100</v>
      </c>
      <c r="AA5" s="372" t="s">
        <v>99</v>
      </c>
    </row>
    <row r="6" spans="1:27" s="265" customFormat="1" ht="18" customHeight="1">
      <c r="A6" s="263" t="s">
        <v>114</v>
      </c>
      <c r="B6" s="372"/>
      <c r="C6" s="264" t="s">
        <v>103</v>
      </c>
      <c r="D6" s="372"/>
      <c r="E6" s="372"/>
      <c r="F6" s="264" t="s">
        <v>102</v>
      </c>
      <c r="G6" s="372"/>
      <c r="H6" s="264" t="str">
        <f>+YEAR(C5)&amp;"R"&amp;" vs "&amp;YEAR(F5)&amp;"P"</f>
        <v>2026R vs 2026P</v>
      </c>
      <c r="I6" s="372"/>
      <c r="J6" s="372"/>
      <c r="K6" s="264" t="s">
        <v>103</v>
      </c>
      <c r="L6" s="372"/>
      <c r="M6" s="264" t="str">
        <f>+YEAR(C5)&amp;"R"&amp;" vs "&amp;YEAR(K5)&amp;"R"</f>
        <v>2026R vs 2025R</v>
      </c>
      <c r="N6" s="372"/>
      <c r="O6" s="371"/>
      <c r="P6" s="264" t="s">
        <v>103</v>
      </c>
      <c r="Q6" s="372"/>
      <c r="R6" s="372"/>
      <c r="S6" s="264" t="s">
        <v>102</v>
      </c>
      <c r="T6" s="372"/>
      <c r="U6" s="264" t="str">
        <f>+H6</f>
        <v>2026R vs 2026P</v>
      </c>
      <c r="V6" s="372"/>
      <c r="W6" s="372"/>
      <c r="X6" s="264" t="s">
        <v>103</v>
      </c>
      <c r="Y6" s="372"/>
      <c r="Z6" s="264" t="str">
        <f>+M6</f>
        <v>2026R vs 2025R</v>
      </c>
      <c r="AA6" s="372"/>
    </row>
    <row r="7" spans="1:27" ht="6" customHeight="1"/>
    <row r="8" spans="1:27" hidden="1">
      <c r="A8" s="266" t="s">
        <v>20</v>
      </c>
      <c r="B8" s="265"/>
      <c r="C8" s="265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</row>
    <row r="9" spans="1:27" ht="6" hidden="1" customHeight="1">
      <c r="A9" s="267"/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</row>
    <row r="10" spans="1:27" hidden="1">
      <c r="A10" s="268" t="s">
        <v>21</v>
      </c>
      <c r="B10" s="265"/>
      <c r="C10" s="269">
        <f>+SUM(C11:C19)</f>
        <v>10802671.330000002</v>
      </c>
      <c r="D10" s="270">
        <f>+IF(ISERROR(C10/C31),"N. D.",C10/C31)</f>
        <v>1</v>
      </c>
      <c r="E10" s="265"/>
      <c r="F10" s="269">
        <f>+SUM(F11:F19)</f>
        <v>10888271.06906319</v>
      </c>
      <c r="G10" s="270">
        <f>+IF(ISERROR(F10/F31),"N. D.",F10/F31)</f>
        <v>1</v>
      </c>
      <c r="H10" s="271">
        <f t="shared" ref="H10:H29" si="0">+$C10-F10</f>
        <v>-85599.739063188434</v>
      </c>
      <c r="I10" s="270">
        <f t="shared" ref="I10:I29" si="1">+IF(ISERROR(H10/F10),"N. D.",H10/F10)</f>
        <v>-7.8616465846816294E-3</v>
      </c>
      <c r="J10" s="265"/>
      <c r="K10" s="269">
        <f>+SUM(K11:K19)</f>
        <v>11497739.880000001</v>
      </c>
      <c r="L10" s="270">
        <f>+IF(ISERROR(K10/K31),"N. D.",K10/K31)</f>
        <v>1</v>
      </c>
      <c r="M10" s="271">
        <f t="shared" ref="M10:M29" si="2">+$C10-K10</f>
        <v>-695068.54999999888</v>
      </c>
      <c r="N10" s="270">
        <f t="shared" ref="N10:N29" si="3">+IF(ISERROR(M10/K10),"N. D.",M10/K10)</f>
        <v>-6.0452624363945766E-2</v>
      </c>
      <c r="O10" s="265"/>
      <c r="P10" s="269">
        <f>+SUM(P11:P19)</f>
        <v>65848761.93</v>
      </c>
      <c r="Q10" s="270">
        <f>+IF(ISERROR(P10/P31),"N. D.",P10/P31)</f>
        <v>1</v>
      </c>
      <c r="R10" s="265"/>
      <c r="S10" s="269">
        <f>+SUM(S11:S19)</f>
        <v>63888276.887408271</v>
      </c>
      <c r="T10" s="270">
        <f>+IF(ISERROR(S10/S31),"N. D.",S10/S31)</f>
        <v>1</v>
      </c>
      <c r="U10" s="271">
        <f t="shared" ref="U10:U29" si="4">+$P10-S10</f>
        <v>1960485.0425917283</v>
      </c>
      <c r="V10" s="270">
        <f t="shared" ref="V10:V29" si="5">+IF(ISERROR(U10/S10),"N. D.",U10/S10)</f>
        <v>3.068614678787995E-2</v>
      </c>
      <c r="W10" s="265"/>
      <c r="X10" s="269">
        <f>+SUM(X11:X19)</f>
        <v>59889617.100000009</v>
      </c>
      <c r="Y10" s="270">
        <f>+IF(ISERROR(X10/X31),"N. D.",X10/X31)</f>
        <v>1</v>
      </c>
      <c r="Z10" s="271">
        <f t="shared" ref="Z10:Z29" si="6">+$P10-X10</f>
        <v>5959144.8299999908</v>
      </c>
      <c r="AA10" s="270">
        <f t="shared" ref="AA10:AA29" si="7">+IF(ISERROR(Z10/X10),"N. D.",Z10/X10)</f>
        <v>9.9502136072264019E-2</v>
      </c>
    </row>
    <row r="11" spans="1:27" hidden="1">
      <c r="A11" s="272" t="s">
        <v>22</v>
      </c>
      <c r="B11" s="273"/>
      <c r="C11" s="274">
        <f>+'2026R'!$E11</f>
        <v>8191397.1800000016</v>
      </c>
      <c r="D11" s="275">
        <f t="shared" ref="D11:D19" si="8">+IF(ISERROR(C11/C86),"N. D.",C11/C86)</f>
        <v>1.0037032624500244</v>
      </c>
      <c r="E11" s="273"/>
      <c r="F11" s="274">
        <f>+'2026P'!$E11</f>
        <v>8048538.3766495017</v>
      </c>
      <c r="G11" s="275">
        <f t="shared" ref="G11:G19" si="9">+IF(ISERROR(F11/F86),"N. D.",F11/F86)</f>
        <v>1</v>
      </c>
      <c r="H11" s="276">
        <f t="shared" si="0"/>
        <v>142858.80335049983</v>
      </c>
      <c r="I11" s="275">
        <f t="shared" si="1"/>
        <v>1.7749657970814077E-2</v>
      </c>
      <c r="J11" s="273"/>
      <c r="K11" s="274">
        <f>+'2025R'!$E11</f>
        <v>7855681.9100000011</v>
      </c>
      <c r="L11" s="275">
        <f t="shared" ref="L11:L19" si="10">+IF(ISERROR(K11/K86),"N. D.",K11/K86)</f>
        <v>1</v>
      </c>
      <c r="M11" s="276">
        <f t="shared" si="2"/>
        <v>335715.27000000048</v>
      </c>
      <c r="N11" s="275">
        <f t="shared" si="3"/>
        <v>4.2735344155501891E-2</v>
      </c>
      <c r="O11" s="311"/>
      <c r="P11" s="274">
        <f>+'2026R'!$U11</f>
        <v>50265099.630000003</v>
      </c>
      <c r="Q11" s="275">
        <f t="shared" ref="Q11:Q19" si="11">+IF(ISERROR(P11/P86),"N. D.",P11/P86)</f>
        <v>1.0079552376069558</v>
      </c>
      <c r="R11" s="273"/>
      <c r="S11" s="274">
        <f>+'2026P'!$U11</f>
        <v>47740380.384257011</v>
      </c>
      <c r="T11" s="275">
        <f t="shared" ref="T11:T19" si="12">+IF(ISERROR(S11/S86),"N. D.",S11/S86)</f>
        <v>1</v>
      </c>
      <c r="U11" s="276">
        <f t="shared" si="4"/>
        <v>2524719.2457429916</v>
      </c>
      <c r="V11" s="275">
        <f t="shared" si="5"/>
        <v>5.2884355453848654E-2</v>
      </c>
      <c r="W11" s="273"/>
      <c r="X11" s="274">
        <f>+'2025R'!$U11</f>
        <v>45371649.090000004</v>
      </c>
      <c r="Y11" s="275">
        <f t="shared" ref="Y11:Y19" si="13">+IF(ISERROR(X11/X86),"N. D.",X11/X86)</f>
        <v>1.0000968656808225</v>
      </c>
      <c r="Z11" s="276">
        <f t="shared" si="6"/>
        <v>4893450.5399999991</v>
      </c>
      <c r="AA11" s="275">
        <f t="shared" si="7"/>
        <v>0.10785260483464607</v>
      </c>
    </row>
    <row r="12" spans="1:27" hidden="1">
      <c r="A12" s="272" t="s">
        <v>23</v>
      </c>
      <c r="B12" s="273"/>
      <c r="C12" s="274">
        <f>+'2026R'!$E12</f>
        <v>154073.93</v>
      </c>
      <c r="D12" s="275">
        <f t="shared" si="8"/>
        <v>1</v>
      </c>
      <c r="E12" s="273"/>
      <c r="F12" s="274">
        <f>+'2026P'!$E12</f>
        <v>431731.41906524997</v>
      </c>
      <c r="G12" s="275">
        <f t="shared" si="9"/>
        <v>1</v>
      </c>
      <c r="H12" s="276">
        <f t="shared" si="0"/>
        <v>-277657.48906524997</v>
      </c>
      <c r="I12" s="275">
        <f t="shared" si="1"/>
        <v>-0.64312550999047413</v>
      </c>
      <c r="J12" s="273"/>
      <c r="K12" s="274">
        <f>+'2025R'!$E12</f>
        <v>225941.85</v>
      </c>
      <c r="L12" s="275">
        <f t="shared" si="10"/>
        <v>1</v>
      </c>
      <c r="M12" s="276">
        <f t="shared" si="2"/>
        <v>-71867.920000000013</v>
      </c>
      <c r="N12" s="275">
        <f t="shared" si="3"/>
        <v>-0.31808148866622105</v>
      </c>
      <c r="O12" s="311"/>
      <c r="P12" s="274">
        <f>+'2026R'!$U12</f>
        <v>1601322.0799999998</v>
      </c>
      <c r="Q12" s="275">
        <f t="shared" si="11"/>
        <v>1</v>
      </c>
      <c r="R12" s="273"/>
      <c r="S12" s="274">
        <f>+'2026P'!$U12</f>
        <v>2750351.5005387501</v>
      </c>
      <c r="T12" s="275">
        <f t="shared" si="12"/>
        <v>1</v>
      </c>
      <c r="U12" s="276">
        <f t="shared" si="4"/>
        <v>-1149029.4205387502</v>
      </c>
      <c r="V12" s="275">
        <f t="shared" si="5"/>
        <v>-0.41777548081169757</v>
      </c>
      <c r="W12" s="273"/>
      <c r="X12" s="274">
        <f>+'2025R'!$U12</f>
        <v>1426671.59</v>
      </c>
      <c r="Y12" s="275">
        <f t="shared" si="13"/>
        <v>1</v>
      </c>
      <c r="Z12" s="276">
        <f t="shared" si="6"/>
        <v>174650.48999999976</v>
      </c>
      <c r="AA12" s="275">
        <f t="shared" si="7"/>
        <v>0.12241814529999841</v>
      </c>
    </row>
    <row r="13" spans="1:27" hidden="1">
      <c r="A13" s="272" t="s">
        <v>24</v>
      </c>
      <c r="B13" s="273"/>
      <c r="C13" s="274">
        <f>+'2026R'!$E13</f>
        <v>1104314.1500000001</v>
      </c>
      <c r="D13" s="275">
        <f t="shared" si="8"/>
        <v>1.005503739901523</v>
      </c>
      <c r="E13" s="273"/>
      <c r="F13" s="274">
        <f>+'2026P'!$E13</f>
        <v>1093709.1149119418</v>
      </c>
      <c r="G13" s="275">
        <f t="shared" si="9"/>
        <v>1</v>
      </c>
      <c r="H13" s="276">
        <f t="shared" si="0"/>
        <v>10605.035088058328</v>
      </c>
      <c r="I13" s="275">
        <f t="shared" si="1"/>
        <v>9.6963945380597605E-3</v>
      </c>
      <c r="J13" s="273"/>
      <c r="K13" s="274">
        <f>+'2025R'!$E13</f>
        <v>1033159.6800000001</v>
      </c>
      <c r="L13" s="275">
        <f t="shared" si="10"/>
        <v>1</v>
      </c>
      <c r="M13" s="276">
        <f t="shared" si="2"/>
        <v>71154.470000000088</v>
      </c>
      <c r="N13" s="275">
        <f t="shared" si="3"/>
        <v>6.8870738354791475E-2</v>
      </c>
      <c r="O13" s="311"/>
      <c r="P13" s="274">
        <f>+'2026R'!$U13</f>
        <v>6800608.1100000003</v>
      </c>
      <c r="Q13" s="275">
        <f t="shared" si="11"/>
        <v>1.0094082552653076</v>
      </c>
      <c r="R13" s="273"/>
      <c r="S13" s="274">
        <f>+'2026P'!$U13</f>
        <v>6482638.6584518403</v>
      </c>
      <c r="T13" s="275">
        <f t="shared" si="12"/>
        <v>1</v>
      </c>
      <c r="U13" s="276">
        <f t="shared" si="4"/>
        <v>317969.45154816005</v>
      </c>
      <c r="V13" s="275">
        <f t="shared" si="5"/>
        <v>4.90493868779193E-2</v>
      </c>
      <c r="W13" s="273"/>
      <c r="X13" s="274">
        <f>+'2025R'!$U13</f>
        <v>6121172.8599999994</v>
      </c>
      <c r="Y13" s="275">
        <f t="shared" si="13"/>
        <v>1.000143605847559</v>
      </c>
      <c r="Z13" s="276">
        <f t="shared" si="6"/>
        <v>679435.25000000093</v>
      </c>
      <c r="AA13" s="275">
        <f t="shared" si="7"/>
        <v>0.1109975597062294</v>
      </c>
    </row>
    <row r="14" spans="1:27" hidden="1">
      <c r="A14" s="272" t="s">
        <v>25</v>
      </c>
      <c r="B14" s="273"/>
      <c r="C14" s="274">
        <f>+'2026R'!$E14</f>
        <v>13081.09</v>
      </c>
      <c r="D14" s="275">
        <f t="shared" si="8"/>
        <v>1</v>
      </c>
      <c r="E14" s="273"/>
      <c r="F14" s="274">
        <f>+'2026P'!$E14</f>
        <v>13043.384536499998</v>
      </c>
      <c r="G14" s="275">
        <f t="shared" si="9"/>
        <v>1</v>
      </c>
      <c r="H14" s="276">
        <f t="shared" si="0"/>
        <v>37.705463500002224</v>
      </c>
      <c r="I14" s="275">
        <f t="shared" si="1"/>
        <v>2.8907729734172151E-3</v>
      </c>
      <c r="J14" s="273"/>
      <c r="K14" s="274">
        <f>+'2025R'!$E14</f>
        <v>13378.17</v>
      </c>
      <c r="L14" s="275">
        <f t="shared" si="10"/>
        <v>1</v>
      </c>
      <c r="M14" s="276">
        <f t="shared" si="2"/>
        <v>-297.07999999999993</v>
      </c>
      <c r="N14" s="275">
        <f t="shared" si="3"/>
        <v>-2.2206325678325207E-2</v>
      </c>
      <c r="O14" s="311"/>
      <c r="P14" s="274">
        <f>+'2026R'!$U14</f>
        <v>78486.539999999994</v>
      </c>
      <c r="Q14" s="275">
        <f t="shared" si="11"/>
        <v>1</v>
      </c>
      <c r="R14" s="273"/>
      <c r="S14" s="274">
        <f>+'2026P'!$U14</f>
        <v>78260.307218999995</v>
      </c>
      <c r="T14" s="275">
        <f t="shared" si="12"/>
        <v>1</v>
      </c>
      <c r="U14" s="276">
        <f t="shared" si="4"/>
        <v>226.23278099999879</v>
      </c>
      <c r="V14" s="275">
        <f t="shared" si="5"/>
        <v>2.8907729734170291E-3</v>
      </c>
      <c r="W14" s="273"/>
      <c r="X14" s="274">
        <f>+'2025R'!$U14</f>
        <v>85484.65</v>
      </c>
      <c r="Y14" s="275">
        <f t="shared" si="13"/>
        <v>1</v>
      </c>
      <c r="Z14" s="276">
        <f t="shared" si="6"/>
        <v>-6998.1100000000006</v>
      </c>
      <c r="AA14" s="275">
        <f t="shared" si="7"/>
        <v>-8.1863936975819646E-2</v>
      </c>
    </row>
    <row r="15" spans="1:27" hidden="1">
      <c r="A15" s="272" t="s">
        <v>26</v>
      </c>
      <c r="B15" s="273"/>
      <c r="C15" s="274">
        <f>+'2026R'!$E15</f>
        <v>1297657.3600000001</v>
      </c>
      <c r="D15" s="275">
        <f t="shared" si="8"/>
        <v>1</v>
      </c>
      <c r="E15" s="273"/>
      <c r="F15" s="274">
        <f>+'2026P'!$E15</f>
        <v>1285428.95</v>
      </c>
      <c r="G15" s="275">
        <f t="shared" si="9"/>
        <v>1</v>
      </c>
      <c r="H15" s="276">
        <f t="shared" si="0"/>
        <v>12228.410000000149</v>
      </c>
      <c r="I15" s="275">
        <f t="shared" si="1"/>
        <v>9.5130967759829502E-3</v>
      </c>
      <c r="J15" s="273"/>
      <c r="K15" s="274">
        <f>+'2025R'!$E15</f>
        <v>992616.66</v>
      </c>
      <c r="L15" s="275">
        <f t="shared" si="10"/>
        <v>1</v>
      </c>
      <c r="M15" s="276">
        <f t="shared" si="2"/>
        <v>305040.70000000007</v>
      </c>
      <c r="N15" s="275">
        <f t="shared" si="3"/>
        <v>0.30730967179212976</v>
      </c>
      <c r="O15" s="311"/>
      <c r="P15" s="274">
        <f>+'2026R'!$U15</f>
        <v>6964036.0299999993</v>
      </c>
      <c r="Q15" s="275">
        <f t="shared" si="11"/>
        <v>1</v>
      </c>
      <c r="R15" s="273"/>
      <c r="S15" s="274">
        <f>+'2026P'!$U15</f>
        <v>6741727.0935416669</v>
      </c>
      <c r="T15" s="275">
        <f t="shared" si="12"/>
        <v>1</v>
      </c>
      <c r="U15" s="276">
        <f t="shared" si="4"/>
        <v>222308.93645833246</v>
      </c>
      <c r="V15" s="275">
        <f t="shared" si="5"/>
        <v>3.2975072021425557E-2</v>
      </c>
      <c r="W15" s="273"/>
      <c r="X15" s="274">
        <f>+'2025R'!$U15</f>
        <v>5485503.8700000001</v>
      </c>
      <c r="Y15" s="275">
        <f t="shared" si="13"/>
        <v>1</v>
      </c>
      <c r="Z15" s="276">
        <f t="shared" si="6"/>
        <v>1478532.1599999992</v>
      </c>
      <c r="AA15" s="275">
        <f t="shared" si="7"/>
        <v>0.26953443020722895</v>
      </c>
    </row>
    <row r="16" spans="1:27" hidden="1">
      <c r="A16" s="272" t="s">
        <v>27</v>
      </c>
      <c r="B16" s="273"/>
      <c r="C16" s="274">
        <f>+'2026R'!$E16</f>
        <v>0</v>
      </c>
      <c r="D16" s="275" t="str">
        <f t="shared" si="8"/>
        <v>N. D.</v>
      </c>
      <c r="E16" s="273"/>
      <c r="F16" s="274">
        <f>+'2026P'!$E16</f>
        <v>0</v>
      </c>
      <c r="G16" s="275" t="str">
        <f t="shared" si="9"/>
        <v>N. D.</v>
      </c>
      <c r="H16" s="276">
        <f t="shared" si="0"/>
        <v>0</v>
      </c>
      <c r="I16" s="275" t="str">
        <f t="shared" si="1"/>
        <v>N. D.</v>
      </c>
      <c r="J16" s="273"/>
      <c r="K16" s="274">
        <f>+'2025R'!$E16</f>
        <v>0</v>
      </c>
      <c r="L16" s="275" t="str">
        <f t="shared" si="10"/>
        <v>N. D.</v>
      </c>
      <c r="M16" s="276">
        <f t="shared" si="2"/>
        <v>0</v>
      </c>
      <c r="N16" s="275" t="str">
        <f t="shared" si="3"/>
        <v>N. D.</v>
      </c>
      <c r="O16" s="311"/>
      <c r="P16" s="274">
        <f>+'2026R'!$U16</f>
        <v>0</v>
      </c>
      <c r="Q16" s="275" t="str">
        <f t="shared" si="11"/>
        <v>N. D.</v>
      </c>
      <c r="R16" s="273"/>
      <c r="S16" s="274">
        <f>+'2026P'!$U16</f>
        <v>0</v>
      </c>
      <c r="T16" s="275" t="str">
        <f t="shared" si="12"/>
        <v>N. D.</v>
      </c>
      <c r="U16" s="276">
        <f t="shared" si="4"/>
        <v>0</v>
      </c>
      <c r="V16" s="275" t="str">
        <f t="shared" si="5"/>
        <v>N. D.</v>
      </c>
      <c r="W16" s="273"/>
      <c r="X16" s="274">
        <f>+'2025R'!$U16</f>
        <v>0</v>
      </c>
      <c r="Y16" s="275" t="str">
        <f t="shared" si="13"/>
        <v>N. D.</v>
      </c>
      <c r="Z16" s="276">
        <f t="shared" si="6"/>
        <v>0</v>
      </c>
      <c r="AA16" s="275" t="str">
        <f t="shared" si="7"/>
        <v>N. D.</v>
      </c>
    </row>
    <row r="17" spans="1:27" hidden="1">
      <c r="A17" s="272" t="s">
        <v>28</v>
      </c>
      <c r="B17" s="273"/>
      <c r="C17" s="274">
        <f>+'2026R'!$E17</f>
        <v>16063.050000000001</v>
      </c>
      <c r="D17" s="275">
        <f t="shared" si="8"/>
        <v>1</v>
      </c>
      <c r="E17" s="273"/>
      <c r="F17" s="274">
        <f>+'2026P'!$E17</f>
        <v>15819.823899999999</v>
      </c>
      <c r="G17" s="275">
        <f t="shared" si="9"/>
        <v>1</v>
      </c>
      <c r="H17" s="276">
        <f t="shared" si="0"/>
        <v>243.22610000000168</v>
      </c>
      <c r="I17" s="275">
        <f t="shared" si="1"/>
        <v>1.5374766592692709E-2</v>
      </c>
      <c r="J17" s="273"/>
      <c r="K17" s="274">
        <f>+'2025R'!$E17</f>
        <v>19386.77</v>
      </c>
      <c r="L17" s="275">
        <f t="shared" si="10"/>
        <v>1</v>
      </c>
      <c r="M17" s="276">
        <f t="shared" si="2"/>
        <v>-3323.7199999999993</v>
      </c>
      <c r="N17" s="275">
        <f t="shared" si="3"/>
        <v>-0.17144269004068236</v>
      </c>
      <c r="O17" s="311"/>
      <c r="P17" s="274">
        <f>+'2026R'!$U17</f>
        <v>87040.400000000009</v>
      </c>
      <c r="Q17" s="275">
        <f t="shared" si="11"/>
        <v>1</v>
      </c>
      <c r="R17" s="273"/>
      <c r="S17" s="274">
        <f>+'2026P'!$U17</f>
        <v>94918.943400000004</v>
      </c>
      <c r="T17" s="275">
        <f t="shared" si="12"/>
        <v>1</v>
      </c>
      <c r="U17" s="276">
        <f t="shared" si="4"/>
        <v>-7878.543399999995</v>
      </c>
      <c r="V17" s="275">
        <f t="shared" si="5"/>
        <v>-8.300285609795352E-2</v>
      </c>
      <c r="W17" s="273"/>
      <c r="X17" s="274">
        <f>+'2025R'!$U17</f>
        <v>41560.199999999997</v>
      </c>
      <c r="Y17" s="275">
        <f t="shared" si="13"/>
        <v>1</v>
      </c>
      <c r="Z17" s="276">
        <f t="shared" si="6"/>
        <v>45480.200000000012</v>
      </c>
      <c r="AA17" s="275">
        <f t="shared" si="7"/>
        <v>1.0943210090423052</v>
      </c>
    </row>
    <row r="18" spans="1:27" hidden="1">
      <c r="A18" s="272" t="s">
        <v>29</v>
      </c>
      <c r="B18" s="273"/>
      <c r="C18" s="274">
        <f>+'2026R'!$E18</f>
        <v>26084.57</v>
      </c>
      <c r="D18" s="275">
        <f t="shared" si="8"/>
        <v>1</v>
      </c>
      <c r="E18" s="273"/>
      <c r="F18" s="274">
        <f>+'2026P'!$E18</f>
        <v>0</v>
      </c>
      <c r="G18" s="275" t="str">
        <f t="shared" si="9"/>
        <v>N. D.</v>
      </c>
      <c r="H18" s="276">
        <f t="shared" si="0"/>
        <v>26084.57</v>
      </c>
      <c r="I18" s="275" t="str">
        <f t="shared" si="1"/>
        <v>N. D.</v>
      </c>
      <c r="J18" s="273"/>
      <c r="K18" s="274">
        <f>+'2025R'!$E18</f>
        <v>1357574.84</v>
      </c>
      <c r="L18" s="275">
        <f t="shared" si="10"/>
        <v>1</v>
      </c>
      <c r="M18" s="276">
        <f t="shared" si="2"/>
        <v>-1331490.27</v>
      </c>
      <c r="N18" s="275">
        <f t="shared" si="3"/>
        <v>-0.98078590643297425</v>
      </c>
      <c r="O18" s="311"/>
      <c r="P18" s="274">
        <f>+'2026R'!$U18</f>
        <v>52169.14</v>
      </c>
      <c r="Q18" s="275">
        <f t="shared" si="11"/>
        <v>3.8699592152836604</v>
      </c>
      <c r="R18" s="273"/>
      <c r="S18" s="274">
        <f>+'2026P'!$U18</f>
        <v>0</v>
      </c>
      <c r="T18" s="275" t="str">
        <f t="shared" si="12"/>
        <v>N. D.</v>
      </c>
      <c r="U18" s="276">
        <f t="shared" si="4"/>
        <v>52169.14</v>
      </c>
      <c r="V18" s="275" t="str">
        <f t="shared" si="5"/>
        <v>N. D.</v>
      </c>
      <c r="W18" s="273"/>
      <c r="X18" s="274">
        <f>+'2025R'!$U18</f>
        <v>1357574.84</v>
      </c>
      <c r="Y18" s="275">
        <f t="shared" si="13"/>
        <v>1</v>
      </c>
      <c r="Z18" s="276">
        <f t="shared" si="6"/>
        <v>-1305405.7000000002</v>
      </c>
      <c r="AA18" s="275">
        <f t="shared" si="7"/>
        <v>-0.96157181286594862</v>
      </c>
    </row>
    <row r="19" spans="1:27" hidden="1">
      <c r="A19" s="277" t="s">
        <v>30</v>
      </c>
      <c r="B19" s="273"/>
      <c r="C19" s="274">
        <f>+'2026R'!$E19</f>
        <v>0</v>
      </c>
      <c r="D19" s="275" t="str">
        <f t="shared" si="8"/>
        <v>N. D.</v>
      </c>
      <c r="E19" s="273"/>
      <c r="F19" s="274">
        <f>+'2026P'!$E19</f>
        <v>0</v>
      </c>
      <c r="G19" s="275" t="str">
        <f t="shared" si="9"/>
        <v>N. D.</v>
      </c>
      <c r="H19" s="276">
        <f t="shared" si="0"/>
        <v>0</v>
      </c>
      <c r="I19" s="275" t="str">
        <f t="shared" si="1"/>
        <v>N. D.</v>
      </c>
      <c r="J19" s="273"/>
      <c r="K19" s="274">
        <f>+'2025R'!$E19</f>
        <v>0</v>
      </c>
      <c r="L19" s="275" t="str">
        <f t="shared" si="10"/>
        <v>N. D.</v>
      </c>
      <c r="M19" s="276">
        <f t="shared" si="2"/>
        <v>0</v>
      </c>
      <c r="N19" s="275" t="str">
        <f t="shared" si="3"/>
        <v>N. D.</v>
      </c>
      <c r="O19" s="311"/>
      <c r="P19" s="274">
        <f>+'2026R'!$U19</f>
        <v>0</v>
      </c>
      <c r="Q19" s="275" t="str">
        <f t="shared" si="11"/>
        <v>N. D.</v>
      </c>
      <c r="R19" s="273"/>
      <c r="S19" s="274">
        <f>+'2026P'!$U19</f>
        <v>0</v>
      </c>
      <c r="T19" s="275" t="str">
        <f t="shared" si="12"/>
        <v>N. D.</v>
      </c>
      <c r="U19" s="276">
        <f t="shared" si="4"/>
        <v>0</v>
      </c>
      <c r="V19" s="275" t="str">
        <f t="shared" si="5"/>
        <v>N. D.</v>
      </c>
      <c r="W19" s="273"/>
      <c r="X19" s="274">
        <f>+'2025R'!$U19</f>
        <v>0</v>
      </c>
      <c r="Y19" s="275" t="str">
        <f t="shared" si="13"/>
        <v>N. D.</v>
      </c>
      <c r="Z19" s="276">
        <f t="shared" si="6"/>
        <v>0</v>
      </c>
      <c r="AA19" s="275" t="str">
        <f t="shared" si="7"/>
        <v>N. D.</v>
      </c>
    </row>
    <row r="20" spans="1:27" hidden="1">
      <c r="A20" s="278" t="s">
        <v>31</v>
      </c>
      <c r="B20" s="265"/>
      <c r="C20" s="279">
        <f>+SUM(C21:C29)</f>
        <v>0</v>
      </c>
      <c r="D20" s="270">
        <f>+IF(ISERROR(C20/C31),"N. D.",C20/C31)</f>
        <v>0</v>
      </c>
      <c r="E20" s="273"/>
      <c r="F20" s="279">
        <f>+SUM(F21:F29)</f>
        <v>0</v>
      </c>
      <c r="G20" s="270">
        <f>+IF(ISERROR(F20/F31),"N. D.",F20/F31)</f>
        <v>0</v>
      </c>
      <c r="H20" s="271">
        <f t="shared" si="0"/>
        <v>0</v>
      </c>
      <c r="I20" s="270" t="str">
        <f t="shared" si="1"/>
        <v>N. D.</v>
      </c>
      <c r="J20" s="265"/>
      <c r="K20" s="279">
        <f>+SUM(K21:K29)</f>
        <v>0</v>
      </c>
      <c r="L20" s="270">
        <f>+IF(ISERROR(K20/K31),"N. D.",K20/K31)</f>
        <v>0</v>
      </c>
      <c r="M20" s="271">
        <f t="shared" si="2"/>
        <v>0</v>
      </c>
      <c r="N20" s="270" t="str">
        <f t="shared" si="3"/>
        <v>N. D.</v>
      </c>
      <c r="O20" s="265"/>
      <c r="P20" s="279">
        <f>+SUM(P21:P29)</f>
        <v>0</v>
      </c>
      <c r="Q20" s="270">
        <f>+IF(ISERROR(P20/P31),"N. D.",P20/P31)</f>
        <v>0</v>
      </c>
      <c r="R20" s="273"/>
      <c r="S20" s="279">
        <f>+SUM(S21:S29)</f>
        <v>0</v>
      </c>
      <c r="T20" s="270">
        <f>+IF(ISERROR(S20/S31),"N. D.",S20/S31)</f>
        <v>0</v>
      </c>
      <c r="U20" s="271">
        <f t="shared" si="4"/>
        <v>0</v>
      </c>
      <c r="V20" s="270" t="str">
        <f t="shared" si="5"/>
        <v>N. D.</v>
      </c>
      <c r="W20" s="265"/>
      <c r="X20" s="279">
        <f>+SUM(X21:X29)</f>
        <v>0</v>
      </c>
      <c r="Y20" s="270">
        <f>+IF(ISERROR(X20/X31),"N. D.",X20/X31)</f>
        <v>0</v>
      </c>
      <c r="Z20" s="271">
        <f t="shared" si="6"/>
        <v>0</v>
      </c>
      <c r="AA20" s="270" t="str">
        <f t="shared" si="7"/>
        <v>N. D.</v>
      </c>
    </row>
    <row r="21" spans="1:27" hidden="1">
      <c r="A21" s="280" t="s">
        <v>32</v>
      </c>
      <c r="B21" s="273"/>
      <c r="C21" s="274">
        <f>+'2026R'!$E21</f>
        <v>0</v>
      </c>
      <c r="D21" s="275" t="str">
        <f t="shared" ref="D21:D29" si="14">+IF(ISERROR(C21/C96),"N. D.",C21/C96)</f>
        <v>N. D.</v>
      </c>
      <c r="E21" s="273"/>
      <c r="F21" s="274">
        <f>+'2026P'!$E21</f>
        <v>0</v>
      </c>
      <c r="G21" s="275" t="str">
        <f t="shared" ref="G21:G29" si="15">+IF(ISERROR(F21/F96),"N. D.",F21/F96)</f>
        <v>N. D.</v>
      </c>
      <c r="H21" s="276">
        <f t="shared" si="0"/>
        <v>0</v>
      </c>
      <c r="I21" s="275" t="str">
        <f t="shared" si="1"/>
        <v>N. D.</v>
      </c>
      <c r="J21" s="273"/>
      <c r="K21" s="274">
        <f>+'2025R'!$E21</f>
        <v>0</v>
      </c>
      <c r="L21" s="275" t="str">
        <f t="shared" ref="L21:L29" si="16">+IF(ISERROR(K21/K96),"N. D.",K21/K96)</f>
        <v>N. D.</v>
      </c>
      <c r="M21" s="276">
        <f t="shared" si="2"/>
        <v>0</v>
      </c>
      <c r="N21" s="275" t="str">
        <f t="shared" si="3"/>
        <v>N. D.</v>
      </c>
      <c r="O21" s="311"/>
      <c r="P21" s="274">
        <f>+'2026R'!$U21</f>
        <v>0</v>
      </c>
      <c r="Q21" s="275" t="str">
        <f t="shared" ref="Q21:Q29" si="17">+IF(ISERROR(P21/P96),"N. D.",P21/P96)</f>
        <v>N. D.</v>
      </c>
      <c r="R21" s="273"/>
      <c r="S21" s="274">
        <f>+'2026P'!$U21</f>
        <v>0</v>
      </c>
      <c r="T21" s="275" t="str">
        <f t="shared" ref="T21:T29" si="18">+IF(ISERROR(S21/S96),"N. D.",S21/S96)</f>
        <v>N. D.</v>
      </c>
      <c r="U21" s="276">
        <f t="shared" si="4"/>
        <v>0</v>
      </c>
      <c r="V21" s="275" t="str">
        <f t="shared" si="5"/>
        <v>N. D.</v>
      </c>
      <c r="W21" s="273"/>
      <c r="X21" s="274">
        <f>+'2025R'!$U21</f>
        <v>0</v>
      </c>
      <c r="Y21" s="275" t="str">
        <f t="shared" ref="Y21:Y29" si="19">+IF(ISERROR(X21/X96),"N. D.",X21/X96)</f>
        <v>N. D.</v>
      </c>
      <c r="Z21" s="276">
        <f t="shared" si="6"/>
        <v>0</v>
      </c>
      <c r="AA21" s="275" t="str">
        <f t="shared" si="7"/>
        <v>N. D.</v>
      </c>
    </row>
    <row r="22" spans="1:27" hidden="1">
      <c r="A22" s="280" t="s">
        <v>33</v>
      </c>
      <c r="B22" s="273"/>
      <c r="C22" s="274">
        <f>+'2026R'!$E22</f>
        <v>0</v>
      </c>
      <c r="D22" s="275" t="str">
        <f t="shared" si="14"/>
        <v>N. D.</v>
      </c>
      <c r="E22" s="273"/>
      <c r="F22" s="274">
        <f>+'2026P'!$E22</f>
        <v>0</v>
      </c>
      <c r="G22" s="275" t="str">
        <f t="shared" si="15"/>
        <v>N. D.</v>
      </c>
      <c r="H22" s="276">
        <f t="shared" si="0"/>
        <v>0</v>
      </c>
      <c r="I22" s="275" t="str">
        <f t="shared" si="1"/>
        <v>N. D.</v>
      </c>
      <c r="J22" s="273"/>
      <c r="K22" s="274">
        <f>+'2025R'!$E22</f>
        <v>0</v>
      </c>
      <c r="L22" s="275" t="str">
        <f t="shared" si="16"/>
        <v>N. D.</v>
      </c>
      <c r="M22" s="276">
        <f t="shared" si="2"/>
        <v>0</v>
      </c>
      <c r="N22" s="275" t="str">
        <f t="shared" si="3"/>
        <v>N. D.</v>
      </c>
      <c r="O22" s="311"/>
      <c r="P22" s="274">
        <f>+'2026R'!$U22</f>
        <v>0</v>
      </c>
      <c r="Q22" s="275" t="str">
        <f t="shared" si="17"/>
        <v>N. D.</v>
      </c>
      <c r="R22" s="273"/>
      <c r="S22" s="274">
        <f>+'2026P'!$U22</f>
        <v>0</v>
      </c>
      <c r="T22" s="275" t="str">
        <f t="shared" si="18"/>
        <v>N. D.</v>
      </c>
      <c r="U22" s="276">
        <f t="shared" si="4"/>
        <v>0</v>
      </c>
      <c r="V22" s="275" t="str">
        <f t="shared" si="5"/>
        <v>N. D.</v>
      </c>
      <c r="W22" s="273"/>
      <c r="X22" s="274">
        <f>+'2025R'!$U22</f>
        <v>0</v>
      </c>
      <c r="Y22" s="275" t="str">
        <f t="shared" si="19"/>
        <v>N. D.</v>
      </c>
      <c r="Z22" s="276">
        <f t="shared" si="6"/>
        <v>0</v>
      </c>
      <c r="AA22" s="275" t="str">
        <f t="shared" si="7"/>
        <v>N. D.</v>
      </c>
    </row>
    <row r="23" spans="1:27" hidden="1">
      <c r="A23" s="280" t="s">
        <v>34</v>
      </c>
      <c r="B23" s="273"/>
      <c r="C23" s="274">
        <f>+'2026R'!$E23</f>
        <v>0</v>
      </c>
      <c r="D23" s="275" t="str">
        <f t="shared" si="14"/>
        <v>N. D.</v>
      </c>
      <c r="E23" s="273"/>
      <c r="F23" s="274">
        <f>+'2026P'!$E23</f>
        <v>0</v>
      </c>
      <c r="G23" s="275" t="str">
        <f t="shared" si="15"/>
        <v>N. D.</v>
      </c>
      <c r="H23" s="276">
        <f t="shared" si="0"/>
        <v>0</v>
      </c>
      <c r="I23" s="275" t="str">
        <f t="shared" si="1"/>
        <v>N. D.</v>
      </c>
      <c r="J23" s="273"/>
      <c r="K23" s="274">
        <f>+'2025R'!$E23</f>
        <v>0</v>
      </c>
      <c r="L23" s="275" t="str">
        <f t="shared" si="16"/>
        <v>N. D.</v>
      </c>
      <c r="M23" s="276">
        <f t="shared" si="2"/>
        <v>0</v>
      </c>
      <c r="N23" s="275" t="str">
        <f t="shared" si="3"/>
        <v>N. D.</v>
      </c>
      <c r="O23" s="311"/>
      <c r="P23" s="274">
        <f>+'2026R'!$U23</f>
        <v>0</v>
      </c>
      <c r="Q23" s="275" t="str">
        <f t="shared" si="17"/>
        <v>N. D.</v>
      </c>
      <c r="R23" s="273"/>
      <c r="S23" s="274">
        <f>+'2026P'!$U23</f>
        <v>0</v>
      </c>
      <c r="T23" s="275" t="str">
        <f t="shared" si="18"/>
        <v>N. D.</v>
      </c>
      <c r="U23" s="276">
        <f t="shared" si="4"/>
        <v>0</v>
      </c>
      <c r="V23" s="275" t="str">
        <f t="shared" si="5"/>
        <v>N. D.</v>
      </c>
      <c r="W23" s="273"/>
      <c r="X23" s="274">
        <f>+'2025R'!$U23</f>
        <v>0</v>
      </c>
      <c r="Y23" s="275" t="str">
        <f t="shared" si="19"/>
        <v>N. D.</v>
      </c>
      <c r="Z23" s="276">
        <f t="shared" si="6"/>
        <v>0</v>
      </c>
      <c r="AA23" s="275" t="str">
        <f t="shared" si="7"/>
        <v>N. D.</v>
      </c>
    </row>
    <row r="24" spans="1:27" hidden="1">
      <c r="A24" s="280" t="s">
        <v>35</v>
      </c>
      <c r="B24" s="273"/>
      <c r="C24" s="274">
        <f>+'2026R'!$E24</f>
        <v>0</v>
      </c>
      <c r="D24" s="275" t="str">
        <f t="shared" si="14"/>
        <v>N. D.</v>
      </c>
      <c r="E24" s="273"/>
      <c r="F24" s="274">
        <f>+'2026P'!$E24</f>
        <v>0</v>
      </c>
      <c r="G24" s="275" t="str">
        <f t="shared" si="15"/>
        <v>N. D.</v>
      </c>
      <c r="H24" s="276">
        <f t="shared" si="0"/>
        <v>0</v>
      </c>
      <c r="I24" s="275" t="str">
        <f t="shared" si="1"/>
        <v>N. D.</v>
      </c>
      <c r="J24" s="273"/>
      <c r="K24" s="274">
        <f>+'2025R'!$E24</f>
        <v>0</v>
      </c>
      <c r="L24" s="275" t="str">
        <f t="shared" si="16"/>
        <v>N. D.</v>
      </c>
      <c r="M24" s="276">
        <f t="shared" si="2"/>
        <v>0</v>
      </c>
      <c r="N24" s="275" t="str">
        <f t="shared" si="3"/>
        <v>N. D.</v>
      </c>
      <c r="O24" s="311"/>
      <c r="P24" s="274">
        <f>+'2026R'!$U24</f>
        <v>0</v>
      </c>
      <c r="Q24" s="275" t="str">
        <f t="shared" si="17"/>
        <v>N. D.</v>
      </c>
      <c r="R24" s="273"/>
      <c r="S24" s="274">
        <f>+'2026P'!$U24</f>
        <v>0</v>
      </c>
      <c r="T24" s="275" t="str">
        <f t="shared" si="18"/>
        <v>N. D.</v>
      </c>
      <c r="U24" s="276">
        <f t="shared" si="4"/>
        <v>0</v>
      </c>
      <c r="V24" s="275" t="str">
        <f t="shared" si="5"/>
        <v>N. D.</v>
      </c>
      <c r="W24" s="273"/>
      <c r="X24" s="274">
        <f>+'2025R'!$U24</f>
        <v>0</v>
      </c>
      <c r="Y24" s="275" t="str">
        <f t="shared" si="19"/>
        <v>N. D.</v>
      </c>
      <c r="Z24" s="276">
        <f t="shared" si="6"/>
        <v>0</v>
      </c>
      <c r="AA24" s="275" t="str">
        <f t="shared" si="7"/>
        <v>N. D.</v>
      </c>
    </row>
    <row r="25" spans="1:27" hidden="1">
      <c r="A25" s="280" t="s">
        <v>36</v>
      </c>
      <c r="B25" s="273"/>
      <c r="C25" s="274">
        <f>+'2026R'!$E25</f>
        <v>0</v>
      </c>
      <c r="D25" s="275" t="str">
        <f t="shared" si="14"/>
        <v>N. D.</v>
      </c>
      <c r="E25" s="273"/>
      <c r="F25" s="274">
        <f>+'2026P'!$E25</f>
        <v>0</v>
      </c>
      <c r="G25" s="275" t="str">
        <f t="shared" si="15"/>
        <v>N. D.</v>
      </c>
      <c r="H25" s="276">
        <f t="shared" si="0"/>
        <v>0</v>
      </c>
      <c r="I25" s="275" t="str">
        <f t="shared" si="1"/>
        <v>N. D.</v>
      </c>
      <c r="J25" s="273"/>
      <c r="K25" s="274">
        <f>+'2025R'!$E25</f>
        <v>0</v>
      </c>
      <c r="L25" s="275" t="str">
        <f t="shared" si="16"/>
        <v>N. D.</v>
      </c>
      <c r="M25" s="276">
        <f t="shared" si="2"/>
        <v>0</v>
      </c>
      <c r="N25" s="275" t="str">
        <f t="shared" si="3"/>
        <v>N. D.</v>
      </c>
      <c r="O25" s="311"/>
      <c r="P25" s="274">
        <f>+'2026R'!$U25</f>
        <v>0</v>
      </c>
      <c r="Q25" s="275" t="str">
        <f t="shared" si="17"/>
        <v>N. D.</v>
      </c>
      <c r="R25" s="273"/>
      <c r="S25" s="274">
        <f>+'2026P'!$U25</f>
        <v>0</v>
      </c>
      <c r="T25" s="275" t="str">
        <f t="shared" si="18"/>
        <v>N. D.</v>
      </c>
      <c r="U25" s="276">
        <f t="shared" si="4"/>
        <v>0</v>
      </c>
      <c r="V25" s="275" t="str">
        <f t="shared" si="5"/>
        <v>N. D.</v>
      </c>
      <c r="W25" s="273"/>
      <c r="X25" s="274">
        <f>+'2025R'!$U25</f>
        <v>0</v>
      </c>
      <c r="Y25" s="275" t="str">
        <f t="shared" si="19"/>
        <v>N. D.</v>
      </c>
      <c r="Z25" s="276">
        <f t="shared" si="6"/>
        <v>0</v>
      </c>
      <c r="AA25" s="275" t="str">
        <f t="shared" si="7"/>
        <v>N. D.</v>
      </c>
    </row>
    <row r="26" spans="1:27" hidden="1">
      <c r="A26" s="280" t="s">
        <v>37</v>
      </c>
      <c r="B26" s="273"/>
      <c r="C26" s="274">
        <f>+'2026R'!$E26</f>
        <v>0</v>
      </c>
      <c r="D26" s="275" t="str">
        <f t="shared" si="14"/>
        <v>N. D.</v>
      </c>
      <c r="E26" s="273"/>
      <c r="F26" s="274">
        <f>+'2026P'!$E26</f>
        <v>0</v>
      </c>
      <c r="G26" s="275" t="str">
        <f t="shared" si="15"/>
        <v>N. D.</v>
      </c>
      <c r="H26" s="276">
        <f t="shared" si="0"/>
        <v>0</v>
      </c>
      <c r="I26" s="275" t="str">
        <f t="shared" si="1"/>
        <v>N. D.</v>
      </c>
      <c r="J26" s="273"/>
      <c r="K26" s="274">
        <f>+'2025R'!$E26</f>
        <v>0</v>
      </c>
      <c r="L26" s="275" t="str">
        <f t="shared" si="16"/>
        <v>N. D.</v>
      </c>
      <c r="M26" s="276">
        <f t="shared" si="2"/>
        <v>0</v>
      </c>
      <c r="N26" s="275" t="str">
        <f t="shared" si="3"/>
        <v>N. D.</v>
      </c>
      <c r="O26" s="311"/>
      <c r="P26" s="274">
        <f>+'2026R'!$U26</f>
        <v>0</v>
      </c>
      <c r="Q26" s="275" t="str">
        <f t="shared" si="17"/>
        <v>N. D.</v>
      </c>
      <c r="R26" s="273"/>
      <c r="S26" s="274">
        <f>+'2026P'!$U26</f>
        <v>0</v>
      </c>
      <c r="T26" s="275" t="str">
        <f t="shared" si="18"/>
        <v>N. D.</v>
      </c>
      <c r="U26" s="276">
        <f t="shared" si="4"/>
        <v>0</v>
      </c>
      <c r="V26" s="275" t="str">
        <f t="shared" si="5"/>
        <v>N. D.</v>
      </c>
      <c r="W26" s="273"/>
      <c r="X26" s="274">
        <f>+'2025R'!$U26</f>
        <v>0</v>
      </c>
      <c r="Y26" s="275" t="str">
        <f t="shared" si="19"/>
        <v>N. D.</v>
      </c>
      <c r="Z26" s="276">
        <f t="shared" si="6"/>
        <v>0</v>
      </c>
      <c r="AA26" s="275" t="str">
        <f t="shared" si="7"/>
        <v>N. D.</v>
      </c>
    </row>
    <row r="27" spans="1:27" hidden="1">
      <c r="A27" s="280" t="s">
        <v>38</v>
      </c>
      <c r="B27" s="273"/>
      <c r="C27" s="274">
        <f>+'2026R'!$E27</f>
        <v>0</v>
      </c>
      <c r="D27" s="275" t="str">
        <f t="shared" si="14"/>
        <v>N. D.</v>
      </c>
      <c r="E27" s="273"/>
      <c r="F27" s="274">
        <f>+'2026P'!$E27</f>
        <v>0</v>
      </c>
      <c r="G27" s="275" t="str">
        <f t="shared" si="15"/>
        <v>N. D.</v>
      </c>
      <c r="H27" s="276">
        <f t="shared" si="0"/>
        <v>0</v>
      </c>
      <c r="I27" s="275" t="str">
        <f t="shared" si="1"/>
        <v>N. D.</v>
      </c>
      <c r="J27" s="273"/>
      <c r="K27" s="274">
        <f>+'2025R'!$E27</f>
        <v>0</v>
      </c>
      <c r="L27" s="275" t="str">
        <f t="shared" si="16"/>
        <v>N. D.</v>
      </c>
      <c r="M27" s="276">
        <f t="shared" si="2"/>
        <v>0</v>
      </c>
      <c r="N27" s="275" t="str">
        <f t="shared" si="3"/>
        <v>N. D.</v>
      </c>
      <c r="O27" s="311"/>
      <c r="P27" s="274">
        <f>+'2026R'!$U27</f>
        <v>0</v>
      </c>
      <c r="Q27" s="275" t="str">
        <f t="shared" si="17"/>
        <v>N. D.</v>
      </c>
      <c r="R27" s="273"/>
      <c r="S27" s="274">
        <f>+'2026P'!$U27</f>
        <v>0</v>
      </c>
      <c r="T27" s="275" t="str">
        <f t="shared" si="18"/>
        <v>N. D.</v>
      </c>
      <c r="U27" s="276">
        <f t="shared" si="4"/>
        <v>0</v>
      </c>
      <c r="V27" s="275" t="str">
        <f t="shared" si="5"/>
        <v>N. D.</v>
      </c>
      <c r="W27" s="273"/>
      <c r="X27" s="274">
        <f>+'2025R'!$U27</f>
        <v>0</v>
      </c>
      <c r="Y27" s="275" t="str">
        <f t="shared" si="19"/>
        <v>N. D.</v>
      </c>
      <c r="Z27" s="276">
        <f t="shared" si="6"/>
        <v>0</v>
      </c>
      <c r="AA27" s="275" t="str">
        <f t="shared" si="7"/>
        <v>N. D.</v>
      </c>
    </row>
    <row r="28" spans="1:27" hidden="1">
      <c r="A28" s="280" t="s">
        <v>39</v>
      </c>
      <c r="B28" s="273"/>
      <c r="C28" s="274">
        <f>+'2026R'!$E28</f>
        <v>0</v>
      </c>
      <c r="D28" s="275" t="str">
        <f t="shared" si="14"/>
        <v>N. D.</v>
      </c>
      <c r="E28" s="273"/>
      <c r="F28" s="274">
        <f>+'2026P'!$E28</f>
        <v>0</v>
      </c>
      <c r="G28" s="275" t="str">
        <f t="shared" si="15"/>
        <v>N. D.</v>
      </c>
      <c r="H28" s="276">
        <f t="shared" si="0"/>
        <v>0</v>
      </c>
      <c r="I28" s="275" t="str">
        <f t="shared" si="1"/>
        <v>N. D.</v>
      </c>
      <c r="J28" s="273"/>
      <c r="K28" s="274">
        <f>+'2025R'!$E28</f>
        <v>0</v>
      </c>
      <c r="L28" s="275" t="str">
        <f t="shared" si="16"/>
        <v>N. D.</v>
      </c>
      <c r="M28" s="276">
        <f t="shared" si="2"/>
        <v>0</v>
      </c>
      <c r="N28" s="275" t="str">
        <f t="shared" si="3"/>
        <v>N. D.</v>
      </c>
      <c r="O28" s="311"/>
      <c r="P28" s="274">
        <f>+'2026R'!$U28</f>
        <v>0</v>
      </c>
      <c r="Q28" s="275" t="str">
        <f t="shared" si="17"/>
        <v>N. D.</v>
      </c>
      <c r="R28" s="273"/>
      <c r="S28" s="274">
        <f>+'2026P'!$U28</f>
        <v>0</v>
      </c>
      <c r="T28" s="275" t="str">
        <f t="shared" si="18"/>
        <v>N. D.</v>
      </c>
      <c r="U28" s="276">
        <f t="shared" si="4"/>
        <v>0</v>
      </c>
      <c r="V28" s="275" t="str">
        <f t="shared" si="5"/>
        <v>N. D.</v>
      </c>
      <c r="W28" s="273"/>
      <c r="X28" s="274">
        <f>+'2025R'!$U28</f>
        <v>0</v>
      </c>
      <c r="Y28" s="275" t="str">
        <f t="shared" si="19"/>
        <v>N. D.</v>
      </c>
      <c r="Z28" s="276">
        <f t="shared" si="6"/>
        <v>0</v>
      </c>
      <c r="AA28" s="275" t="str">
        <f t="shared" si="7"/>
        <v>N. D.</v>
      </c>
    </row>
    <row r="29" spans="1:27" hidden="1">
      <c r="A29" s="280" t="s">
        <v>40</v>
      </c>
      <c r="B29" s="273"/>
      <c r="C29" s="274">
        <f>+'2026R'!$E29</f>
        <v>0</v>
      </c>
      <c r="D29" s="275" t="str">
        <f t="shared" si="14"/>
        <v>N. D.</v>
      </c>
      <c r="E29" s="273"/>
      <c r="F29" s="274">
        <f>+'2026P'!$E29</f>
        <v>0</v>
      </c>
      <c r="G29" s="275" t="str">
        <f t="shared" si="15"/>
        <v>N. D.</v>
      </c>
      <c r="H29" s="276">
        <f t="shared" si="0"/>
        <v>0</v>
      </c>
      <c r="I29" s="275" t="str">
        <f t="shared" si="1"/>
        <v>N. D.</v>
      </c>
      <c r="J29" s="273"/>
      <c r="K29" s="274">
        <f>+'2025R'!$E29</f>
        <v>0</v>
      </c>
      <c r="L29" s="275" t="str">
        <f t="shared" si="16"/>
        <v>N. D.</v>
      </c>
      <c r="M29" s="276">
        <f t="shared" si="2"/>
        <v>0</v>
      </c>
      <c r="N29" s="275" t="str">
        <f t="shared" si="3"/>
        <v>N. D.</v>
      </c>
      <c r="O29" s="311"/>
      <c r="P29" s="274">
        <f>+'2026R'!$U29</f>
        <v>0</v>
      </c>
      <c r="Q29" s="275" t="str">
        <f t="shared" si="17"/>
        <v>N. D.</v>
      </c>
      <c r="R29" s="273"/>
      <c r="S29" s="274">
        <f>+'2026P'!$U29</f>
        <v>0</v>
      </c>
      <c r="T29" s="275" t="str">
        <f t="shared" si="18"/>
        <v>N. D.</v>
      </c>
      <c r="U29" s="276">
        <f t="shared" si="4"/>
        <v>0</v>
      </c>
      <c r="V29" s="275" t="str">
        <f t="shared" si="5"/>
        <v>N. D.</v>
      </c>
      <c r="W29" s="273"/>
      <c r="X29" s="274">
        <f>+'2025R'!$U29</f>
        <v>0</v>
      </c>
      <c r="Y29" s="275" t="str">
        <f t="shared" si="19"/>
        <v>N. D.</v>
      </c>
      <c r="Z29" s="276">
        <f t="shared" si="6"/>
        <v>0</v>
      </c>
      <c r="AA29" s="275" t="str">
        <f t="shared" si="7"/>
        <v>N. D.</v>
      </c>
    </row>
    <row r="30" spans="1:27" ht="6" hidden="1" customHeight="1">
      <c r="A30" s="267"/>
      <c r="B30" s="265"/>
      <c r="C30" s="267"/>
      <c r="D30" s="270"/>
      <c r="E30" s="265"/>
      <c r="F30" s="267"/>
      <c r="G30" s="270"/>
      <c r="H30" s="265"/>
      <c r="I30" s="270"/>
      <c r="J30" s="265"/>
      <c r="K30" s="267"/>
      <c r="L30" s="270"/>
      <c r="M30" s="265"/>
      <c r="N30" s="270"/>
      <c r="O30" s="265"/>
      <c r="P30" s="267"/>
      <c r="Q30" s="270"/>
      <c r="R30" s="265"/>
      <c r="S30" s="267"/>
      <c r="T30" s="270"/>
      <c r="U30" s="265"/>
      <c r="V30" s="270"/>
      <c r="W30" s="265"/>
      <c r="X30" s="267"/>
      <c r="Y30" s="270"/>
      <c r="Z30" s="265"/>
      <c r="AA30" s="270"/>
    </row>
    <row r="31" spans="1:27" hidden="1">
      <c r="A31" s="266" t="s">
        <v>41</v>
      </c>
      <c r="B31" s="265"/>
      <c r="C31" s="281">
        <f>+C10+C20</f>
        <v>10802671.330000002</v>
      </c>
      <c r="D31" s="282">
        <f>+IF(ISERROR(C31/C106),"N. D.",C31/C106)</f>
        <v>1.0033685862777186</v>
      </c>
      <c r="E31" s="265"/>
      <c r="F31" s="281">
        <f>+F10+F20</f>
        <v>10888271.06906319</v>
      </c>
      <c r="G31" s="282">
        <f>+IF(ISERROR(F31/F106),"N. D.",F31/F106)</f>
        <v>1</v>
      </c>
      <c r="H31" s="283">
        <f>+$C31-F31</f>
        <v>-85599.739063188434</v>
      </c>
      <c r="I31" s="282">
        <f>+IF(ISERROR(H31/F31),"N. D.",H31/F31)</f>
        <v>-7.8616465846816294E-3</v>
      </c>
      <c r="J31" s="265"/>
      <c r="K31" s="281">
        <f>+K10+K20</f>
        <v>11497739.880000001</v>
      </c>
      <c r="L31" s="282">
        <f>+IF(ISERROR(K31/K106),"N. D.",K31/K106)</f>
        <v>1</v>
      </c>
      <c r="M31" s="283">
        <f>+$C31-K31</f>
        <v>-695068.54999999888</v>
      </c>
      <c r="N31" s="282">
        <f>+IF(ISERROR(M31/K31),"N. D.",M31/K31)</f>
        <v>-6.0452624363945766E-2</v>
      </c>
      <c r="O31" s="265"/>
      <c r="P31" s="281">
        <f>+P10+P20</f>
        <v>65848761.93</v>
      </c>
      <c r="Q31" s="282">
        <f>+IF(ISERROR(P31/P106),"N. D.",P31/P106)</f>
        <v>1.007632580968763</v>
      </c>
      <c r="R31" s="265"/>
      <c r="S31" s="281">
        <f>+S10+S20</f>
        <v>63888276.887408271</v>
      </c>
      <c r="T31" s="282">
        <f>+IF(ISERROR(S31/S106),"N. D.",S31/S106)</f>
        <v>1</v>
      </c>
      <c r="U31" s="283">
        <f>+$P31-S31</f>
        <v>1960485.0425917283</v>
      </c>
      <c r="V31" s="282">
        <f>+IF(ISERROR(U31/S31),"N. D.",U31/S31)</f>
        <v>3.068614678787995E-2</v>
      </c>
      <c r="W31" s="265"/>
      <c r="X31" s="281">
        <f>+X10+X20</f>
        <v>59889617.100000009</v>
      </c>
      <c r="Y31" s="282">
        <f>+IF(ISERROR(X31/X106),"N. D.",X31/X106)</f>
        <v>1.0000880604124167</v>
      </c>
      <c r="Z31" s="283">
        <f>+$P31-X31</f>
        <v>5959144.8299999908</v>
      </c>
      <c r="AA31" s="282">
        <f>+IF(ISERROR(Z31/X31),"N. D.",Z31/X31)</f>
        <v>9.9502136072264019E-2</v>
      </c>
    </row>
    <row r="32" spans="1:27" ht="6" hidden="1" customHeight="1">
      <c r="A32" s="267"/>
      <c r="B32" s="265"/>
      <c r="C32" s="267"/>
      <c r="D32" s="270"/>
      <c r="E32" s="265"/>
      <c r="F32" s="267"/>
      <c r="G32" s="270"/>
      <c r="H32" s="265"/>
      <c r="I32" s="270"/>
      <c r="J32" s="265"/>
      <c r="K32" s="267"/>
      <c r="L32" s="270"/>
      <c r="M32" s="265"/>
      <c r="N32" s="270"/>
      <c r="O32" s="265"/>
      <c r="P32" s="267"/>
      <c r="Q32" s="270"/>
      <c r="R32" s="265"/>
      <c r="S32" s="267"/>
      <c r="T32" s="270"/>
      <c r="U32" s="265"/>
      <c r="V32" s="270"/>
      <c r="W32" s="265"/>
      <c r="X32" s="267"/>
      <c r="Y32" s="270"/>
      <c r="Z32" s="265"/>
      <c r="AA32" s="270"/>
    </row>
    <row r="33" spans="1:27" hidden="1">
      <c r="A33" s="266" t="s">
        <v>42</v>
      </c>
      <c r="B33" s="265"/>
      <c r="C33" s="267"/>
      <c r="D33" s="270"/>
      <c r="E33" s="265"/>
      <c r="F33" s="267"/>
      <c r="G33" s="270"/>
      <c r="H33" s="265"/>
      <c r="I33" s="270"/>
      <c r="J33" s="265"/>
      <c r="K33" s="267"/>
      <c r="L33" s="270"/>
      <c r="M33" s="265"/>
      <c r="N33" s="270"/>
      <c r="O33" s="265"/>
      <c r="P33" s="267"/>
      <c r="Q33" s="270"/>
      <c r="R33" s="265"/>
      <c r="S33" s="267"/>
      <c r="T33" s="270"/>
      <c r="U33" s="265"/>
      <c r="V33" s="270"/>
      <c r="W33" s="265"/>
      <c r="X33" s="267"/>
      <c r="Y33" s="270"/>
      <c r="Z33" s="265"/>
      <c r="AA33" s="270"/>
    </row>
    <row r="34" spans="1:27" ht="6" hidden="1" customHeight="1">
      <c r="A34" s="267"/>
      <c r="B34" s="265"/>
      <c r="C34" s="267"/>
      <c r="D34" s="270"/>
      <c r="E34" s="265"/>
      <c r="F34" s="267"/>
      <c r="G34" s="270"/>
      <c r="H34" s="265"/>
      <c r="I34" s="270"/>
      <c r="J34" s="265"/>
      <c r="K34" s="267"/>
      <c r="L34" s="270"/>
      <c r="M34" s="265"/>
      <c r="N34" s="270"/>
      <c r="O34" s="265"/>
      <c r="P34" s="267"/>
      <c r="Q34" s="270"/>
      <c r="R34" s="265"/>
      <c r="S34" s="267"/>
      <c r="T34" s="270"/>
      <c r="U34" s="265"/>
      <c r="V34" s="270"/>
      <c r="W34" s="265"/>
      <c r="X34" s="267"/>
      <c r="Y34" s="270"/>
      <c r="Z34" s="265"/>
      <c r="AA34" s="270"/>
    </row>
    <row r="35" spans="1:27" hidden="1">
      <c r="A35" s="268" t="s">
        <v>21</v>
      </c>
      <c r="B35" s="265"/>
      <c r="C35" s="269">
        <f>+SUM(C36:C44)</f>
        <v>36267.56</v>
      </c>
      <c r="D35" s="270">
        <f>+IF(ISERROR(C35/C56),"N. D.",C35/C56)</f>
        <v>1</v>
      </c>
      <c r="E35" s="265"/>
      <c r="F35" s="269">
        <f>+SUM(F36:F44)</f>
        <v>0</v>
      </c>
      <c r="G35" s="270" t="str">
        <f>+IF(ISERROR(F35/F56),"N. D.",F35/F56)</f>
        <v>N. D.</v>
      </c>
      <c r="H35" s="271">
        <f t="shared" ref="H35:H54" si="20">+$C35-F35</f>
        <v>36267.56</v>
      </c>
      <c r="I35" s="270" t="str">
        <f t="shared" ref="I35:I54" si="21">+IF(ISERROR(H35/F35),"N. D.",H35/F35)</f>
        <v>N. D.</v>
      </c>
      <c r="J35" s="265"/>
      <c r="K35" s="269">
        <f>+SUM(K36:K44)</f>
        <v>0</v>
      </c>
      <c r="L35" s="270" t="str">
        <f>+IF(ISERROR(K35/K56),"N. D.",K35/K56)</f>
        <v>N. D.</v>
      </c>
      <c r="M35" s="271">
        <f t="shared" ref="M35:M54" si="22">+$C35-K35</f>
        <v>36267.56</v>
      </c>
      <c r="N35" s="270" t="str">
        <f t="shared" ref="N35:N54" si="23">+IF(ISERROR(M35/K35),"N. D.",M35/K35)</f>
        <v>N. D.</v>
      </c>
      <c r="O35" s="265"/>
      <c r="P35" s="269">
        <f>+SUM(P36:P44)</f>
        <v>179325.4</v>
      </c>
      <c r="Q35" s="270">
        <f>+IF(ISERROR(P35/P56),"N. D.",P35/P56)</f>
        <v>1</v>
      </c>
      <c r="R35" s="265"/>
      <c r="S35" s="269">
        <f>+SUM(S36:S44)</f>
        <v>0</v>
      </c>
      <c r="T35" s="270" t="str">
        <f>+IF(ISERROR(S35/S56),"N. D.",S35/S56)</f>
        <v>N. D.</v>
      </c>
      <c r="U35" s="271">
        <f t="shared" ref="U35:U54" si="24">+$P35-S35</f>
        <v>179325.4</v>
      </c>
      <c r="V35" s="270" t="str">
        <f t="shared" ref="V35:V54" si="25">+IF(ISERROR(U35/S35),"N. D.",U35/S35)</f>
        <v>N. D.</v>
      </c>
      <c r="W35" s="265"/>
      <c r="X35" s="269">
        <f>+SUM(X36:X44)</f>
        <v>5273.44</v>
      </c>
      <c r="Y35" s="270">
        <f>+IF(ISERROR(X35/X56),"N. D.",X35/X56)</f>
        <v>1</v>
      </c>
      <c r="Z35" s="271">
        <f t="shared" ref="Z35:Z54" si="26">+$P35-X35</f>
        <v>174051.96</v>
      </c>
      <c r="AA35" s="270">
        <f t="shared" ref="AA35:AA54" si="27">+IF(ISERROR(Z35/X35),"N. D.",Z35/X35)</f>
        <v>33.005393064109953</v>
      </c>
    </row>
    <row r="36" spans="1:27" hidden="1">
      <c r="A36" s="272" t="s">
        <v>22</v>
      </c>
      <c r="B36" s="273"/>
      <c r="C36" s="274">
        <f>+'2026R'!$E36</f>
        <v>30222.97</v>
      </c>
      <c r="D36" s="275">
        <f t="shared" ref="D36:D44" si="28">+IF(ISERROR(C36/C86),"N. D.",C36/C86)</f>
        <v>3.7032624500243322E-3</v>
      </c>
      <c r="E36" s="273"/>
      <c r="F36" s="274">
        <f>+'2026P'!$E36</f>
        <v>0</v>
      </c>
      <c r="G36" s="275">
        <f t="shared" ref="G36:G44" si="29">+IF(ISERROR(F36/F86),"N. D.",F36/F86)</f>
        <v>0</v>
      </c>
      <c r="H36" s="276">
        <f t="shared" si="20"/>
        <v>30222.97</v>
      </c>
      <c r="I36" s="275" t="str">
        <f t="shared" si="21"/>
        <v>N. D.</v>
      </c>
      <c r="J36" s="273"/>
      <c r="K36" s="274">
        <f>+'2025R'!$E36</f>
        <v>0</v>
      </c>
      <c r="L36" s="275">
        <f t="shared" ref="L36:L44" si="30">+IF(ISERROR(K36/K86),"N. D.",K36/K86)</f>
        <v>0</v>
      </c>
      <c r="M36" s="276">
        <f t="shared" si="22"/>
        <v>30222.97</v>
      </c>
      <c r="N36" s="275" t="str">
        <f t="shared" si="23"/>
        <v>N. D.</v>
      </c>
      <c r="O36" s="311"/>
      <c r="P36" s="274">
        <f>+'2026R'!$U36</f>
        <v>119466.37</v>
      </c>
      <c r="Q36" s="275">
        <f t="shared" ref="Q36:Q44" si="31">+IF(ISERROR(P36/P86),"N. D.",P36/P86)</f>
        <v>2.3956334364355156E-3</v>
      </c>
      <c r="R36" s="273"/>
      <c r="S36" s="274">
        <f>+'2026P'!$U36</f>
        <v>0</v>
      </c>
      <c r="T36" s="275">
        <f t="shared" ref="T36:T44" si="32">+IF(ISERROR(S36/S86),"N. D.",S36/S86)</f>
        <v>0</v>
      </c>
      <c r="U36" s="276">
        <f t="shared" si="24"/>
        <v>119466.37</v>
      </c>
      <c r="V36" s="275" t="str">
        <f t="shared" si="25"/>
        <v>N. D.</v>
      </c>
      <c r="W36" s="273"/>
      <c r="X36" s="274">
        <f>+'2025R'!$U36</f>
        <v>4394.53</v>
      </c>
      <c r="Y36" s="275">
        <f t="shared" ref="Y36:Y44" si="33">+IF(ISERROR(X36/X86),"N. D.",X36/X86)</f>
        <v>9.6865680822454418E-5</v>
      </c>
      <c r="Z36" s="276">
        <f t="shared" si="26"/>
        <v>115071.84</v>
      </c>
      <c r="AA36" s="275">
        <f t="shared" si="27"/>
        <v>26.185243928247164</v>
      </c>
    </row>
    <row r="37" spans="1:27" hidden="1">
      <c r="A37" s="272" t="s">
        <v>23</v>
      </c>
      <c r="B37" s="273"/>
      <c r="C37" s="274">
        <f>+'2026R'!$E37</f>
        <v>0</v>
      </c>
      <c r="D37" s="275">
        <f t="shared" si="28"/>
        <v>0</v>
      </c>
      <c r="E37" s="273"/>
      <c r="F37" s="274">
        <f>+'2026P'!$E37</f>
        <v>0</v>
      </c>
      <c r="G37" s="275">
        <f t="shared" si="29"/>
        <v>0</v>
      </c>
      <c r="H37" s="276">
        <f t="shared" si="20"/>
        <v>0</v>
      </c>
      <c r="I37" s="275" t="str">
        <f t="shared" si="21"/>
        <v>N. D.</v>
      </c>
      <c r="J37" s="273"/>
      <c r="K37" s="274">
        <f>+'2025R'!$E37</f>
        <v>0</v>
      </c>
      <c r="L37" s="275">
        <f t="shared" si="30"/>
        <v>0</v>
      </c>
      <c r="M37" s="276">
        <f t="shared" si="22"/>
        <v>0</v>
      </c>
      <c r="N37" s="275" t="str">
        <f t="shared" si="23"/>
        <v>N. D.</v>
      </c>
      <c r="O37" s="311"/>
      <c r="P37" s="274">
        <f>+'2026R'!$U37</f>
        <v>0</v>
      </c>
      <c r="Q37" s="275">
        <f t="shared" si="31"/>
        <v>0</v>
      </c>
      <c r="R37" s="273"/>
      <c r="S37" s="274">
        <f>+'2026P'!$U37</f>
        <v>0</v>
      </c>
      <c r="T37" s="275">
        <f t="shared" si="32"/>
        <v>0</v>
      </c>
      <c r="U37" s="276">
        <f t="shared" si="24"/>
        <v>0</v>
      </c>
      <c r="V37" s="275" t="str">
        <f t="shared" si="25"/>
        <v>N. D.</v>
      </c>
      <c r="W37" s="273"/>
      <c r="X37" s="274">
        <f>+'2025R'!$U37</f>
        <v>0</v>
      </c>
      <c r="Y37" s="275">
        <f t="shared" si="33"/>
        <v>0</v>
      </c>
      <c r="Z37" s="276">
        <f t="shared" si="26"/>
        <v>0</v>
      </c>
      <c r="AA37" s="275" t="str">
        <f t="shared" si="27"/>
        <v>N. D.</v>
      </c>
    </row>
    <row r="38" spans="1:27" hidden="1">
      <c r="A38" s="272" t="s">
        <v>24</v>
      </c>
      <c r="B38" s="273"/>
      <c r="C38" s="274">
        <f>+'2026R'!$E38</f>
        <v>6044.59</v>
      </c>
      <c r="D38" s="275">
        <f t="shared" si="28"/>
        <v>5.5037399015229011E-3</v>
      </c>
      <c r="E38" s="273"/>
      <c r="F38" s="274">
        <f>+'2026P'!$E38</f>
        <v>0</v>
      </c>
      <c r="G38" s="275">
        <f t="shared" si="29"/>
        <v>0</v>
      </c>
      <c r="H38" s="276">
        <f t="shared" si="20"/>
        <v>6044.59</v>
      </c>
      <c r="I38" s="275" t="str">
        <f t="shared" si="21"/>
        <v>N. D.</v>
      </c>
      <c r="J38" s="273"/>
      <c r="K38" s="274">
        <f>+'2025R'!$E38</f>
        <v>0</v>
      </c>
      <c r="L38" s="275">
        <f t="shared" si="30"/>
        <v>0</v>
      </c>
      <c r="M38" s="276">
        <f t="shared" si="22"/>
        <v>6044.59</v>
      </c>
      <c r="N38" s="275" t="str">
        <f t="shared" si="23"/>
        <v>N. D.</v>
      </c>
      <c r="O38" s="311"/>
      <c r="P38" s="274">
        <f>+'2026R'!$U38</f>
        <v>21170.43</v>
      </c>
      <c r="Q38" s="275">
        <f t="shared" si="31"/>
        <v>3.1423082265383362E-3</v>
      </c>
      <c r="R38" s="273"/>
      <c r="S38" s="274">
        <f>+'2026P'!$U38</f>
        <v>0</v>
      </c>
      <c r="T38" s="275">
        <f t="shared" si="32"/>
        <v>0</v>
      </c>
      <c r="U38" s="276">
        <f t="shared" si="24"/>
        <v>21170.43</v>
      </c>
      <c r="V38" s="275" t="str">
        <f t="shared" si="25"/>
        <v>N. D.</v>
      </c>
      <c r="W38" s="273"/>
      <c r="X38" s="274">
        <f>+'2025R'!$U38</f>
        <v>878.91</v>
      </c>
      <c r="Y38" s="275">
        <f t="shared" si="33"/>
        <v>1.4360584755900493E-4</v>
      </c>
      <c r="Z38" s="276">
        <f t="shared" si="26"/>
        <v>20291.52</v>
      </c>
      <c r="AA38" s="275">
        <f t="shared" si="27"/>
        <v>23.087142028194016</v>
      </c>
    </row>
    <row r="39" spans="1:27" hidden="1">
      <c r="A39" s="272" t="s">
        <v>25</v>
      </c>
      <c r="B39" s="273"/>
      <c r="C39" s="274">
        <f>+'2026R'!$E39</f>
        <v>0</v>
      </c>
      <c r="D39" s="275">
        <f t="shared" si="28"/>
        <v>0</v>
      </c>
      <c r="E39" s="273"/>
      <c r="F39" s="274">
        <f>+'2026P'!$E39</f>
        <v>0</v>
      </c>
      <c r="G39" s="275">
        <f t="shared" si="29"/>
        <v>0</v>
      </c>
      <c r="H39" s="276">
        <f t="shared" si="20"/>
        <v>0</v>
      </c>
      <c r="I39" s="275" t="str">
        <f t="shared" si="21"/>
        <v>N. D.</v>
      </c>
      <c r="J39" s="273"/>
      <c r="K39" s="274">
        <f>+'2025R'!$E39</f>
        <v>0</v>
      </c>
      <c r="L39" s="275">
        <f t="shared" si="30"/>
        <v>0</v>
      </c>
      <c r="M39" s="276">
        <f t="shared" si="22"/>
        <v>0</v>
      </c>
      <c r="N39" s="275" t="str">
        <f t="shared" si="23"/>
        <v>N. D.</v>
      </c>
      <c r="O39" s="311"/>
      <c r="P39" s="274">
        <f>+'2026R'!$U39</f>
        <v>0</v>
      </c>
      <c r="Q39" s="275">
        <f t="shared" si="31"/>
        <v>0</v>
      </c>
      <c r="R39" s="273"/>
      <c r="S39" s="274">
        <f>+'2026P'!$U39</f>
        <v>0</v>
      </c>
      <c r="T39" s="275">
        <f t="shared" si="32"/>
        <v>0</v>
      </c>
      <c r="U39" s="276">
        <f t="shared" si="24"/>
        <v>0</v>
      </c>
      <c r="V39" s="275" t="str">
        <f t="shared" si="25"/>
        <v>N. D.</v>
      </c>
      <c r="W39" s="273"/>
      <c r="X39" s="274">
        <f>+'2025R'!$U39</f>
        <v>0</v>
      </c>
      <c r="Y39" s="275">
        <f t="shared" si="33"/>
        <v>0</v>
      </c>
      <c r="Z39" s="276">
        <f t="shared" si="26"/>
        <v>0</v>
      </c>
      <c r="AA39" s="275" t="str">
        <f t="shared" si="27"/>
        <v>N. D.</v>
      </c>
    </row>
    <row r="40" spans="1:27" hidden="1">
      <c r="A40" s="272" t="s">
        <v>26</v>
      </c>
      <c r="B40" s="273"/>
      <c r="C40" s="274">
        <f>+'2026R'!$E40</f>
        <v>0</v>
      </c>
      <c r="D40" s="275">
        <f t="shared" si="28"/>
        <v>0</v>
      </c>
      <c r="E40" s="273"/>
      <c r="F40" s="274">
        <f>+'2026P'!$E40</f>
        <v>0</v>
      </c>
      <c r="G40" s="275">
        <f t="shared" si="29"/>
        <v>0</v>
      </c>
      <c r="H40" s="276">
        <f t="shared" si="20"/>
        <v>0</v>
      </c>
      <c r="I40" s="275" t="str">
        <f t="shared" si="21"/>
        <v>N. D.</v>
      </c>
      <c r="J40" s="273"/>
      <c r="K40" s="274">
        <f>+'2025R'!$E40</f>
        <v>0</v>
      </c>
      <c r="L40" s="275">
        <f t="shared" si="30"/>
        <v>0</v>
      </c>
      <c r="M40" s="276">
        <f t="shared" si="22"/>
        <v>0</v>
      </c>
      <c r="N40" s="275" t="str">
        <f t="shared" si="23"/>
        <v>N. D.</v>
      </c>
      <c r="O40" s="311"/>
      <c r="P40" s="274">
        <f>+'2026R'!$U40</f>
        <v>0</v>
      </c>
      <c r="Q40" s="275">
        <f t="shared" si="31"/>
        <v>0</v>
      </c>
      <c r="R40" s="273"/>
      <c r="S40" s="274">
        <f>+'2026P'!$U40</f>
        <v>0</v>
      </c>
      <c r="T40" s="275">
        <f t="shared" si="32"/>
        <v>0</v>
      </c>
      <c r="U40" s="276">
        <f t="shared" si="24"/>
        <v>0</v>
      </c>
      <c r="V40" s="275" t="str">
        <f t="shared" si="25"/>
        <v>N. D.</v>
      </c>
      <c r="W40" s="273"/>
      <c r="X40" s="274">
        <f>+'2025R'!$U40</f>
        <v>0</v>
      </c>
      <c r="Y40" s="275">
        <f t="shared" si="33"/>
        <v>0</v>
      </c>
      <c r="Z40" s="276">
        <f t="shared" si="26"/>
        <v>0</v>
      </c>
      <c r="AA40" s="275" t="str">
        <f t="shared" si="27"/>
        <v>N. D.</v>
      </c>
    </row>
    <row r="41" spans="1:27" hidden="1">
      <c r="A41" s="272" t="s">
        <v>27</v>
      </c>
      <c r="B41" s="273"/>
      <c r="C41" s="274">
        <f>+'2026R'!$E41</f>
        <v>0</v>
      </c>
      <c r="D41" s="275" t="str">
        <f t="shared" si="28"/>
        <v>N. D.</v>
      </c>
      <c r="E41" s="273"/>
      <c r="F41" s="274">
        <f>+'2026P'!$E41</f>
        <v>0</v>
      </c>
      <c r="G41" s="275" t="str">
        <f t="shared" si="29"/>
        <v>N. D.</v>
      </c>
      <c r="H41" s="276">
        <f t="shared" si="20"/>
        <v>0</v>
      </c>
      <c r="I41" s="275" t="str">
        <f t="shared" si="21"/>
        <v>N. D.</v>
      </c>
      <c r="J41" s="273"/>
      <c r="K41" s="274">
        <f>+'2025R'!$E41</f>
        <v>0</v>
      </c>
      <c r="L41" s="275" t="str">
        <f t="shared" si="30"/>
        <v>N. D.</v>
      </c>
      <c r="M41" s="276">
        <f t="shared" si="22"/>
        <v>0</v>
      </c>
      <c r="N41" s="275" t="str">
        <f t="shared" si="23"/>
        <v>N. D.</v>
      </c>
      <c r="O41" s="311"/>
      <c r="P41" s="274">
        <f>+'2026R'!$U41</f>
        <v>0</v>
      </c>
      <c r="Q41" s="275" t="str">
        <f t="shared" si="31"/>
        <v>N. D.</v>
      </c>
      <c r="R41" s="273"/>
      <c r="S41" s="274">
        <f>+'2026P'!$U41</f>
        <v>0</v>
      </c>
      <c r="T41" s="275" t="str">
        <f t="shared" si="32"/>
        <v>N. D.</v>
      </c>
      <c r="U41" s="276">
        <f t="shared" si="24"/>
        <v>0</v>
      </c>
      <c r="V41" s="275" t="str">
        <f t="shared" si="25"/>
        <v>N. D.</v>
      </c>
      <c r="W41" s="273"/>
      <c r="X41" s="274">
        <f>+'2025R'!$U41</f>
        <v>0</v>
      </c>
      <c r="Y41" s="275" t="str">
        <f t="shared" si="33"/>
        <v>N. D.</v>
      </c>
      <c r="Z41" s="276">
        <f t="shared" si="26"/>
        <v>0</v>
      </c>
      <c r="AA41" s="275" t="str">
        <f t="shared" si="27"/>
        <v>N. D.</v>
      </c>
    </row>
    <row r="42" spans="1:27" hidden="1">
      <c r="A42" s="272" t="s">
        <v>28</v>
      </c>
      <c r="B42" s="273"/>
      <c r="C42" s="274">
        <f>+'2026R'!$E42</f>
        <v>0</v>
      </c>
      <c r="D42" s="275">
        <f t="shared" si="28"/>
        <v>0</v>
      </c>
      <c r="E42" s="273"/>
      <c r="F42" s="274">
        <f>+'2026P'!$E42</f>
        <v>0</v>
      </c>
      <c r="G42" s="275">
        <f t="shared" si="29"/>
        <v>0</v>
      </c>
      <c r="H42" s="276">
        <f t="shared" si="20"/>
        <v>0</v>
      </c>
      <c r="I42" s="275" t="str">
        <f t="shared" si="21"/>
        <v>N. D.</v>
      </c>
      <c r="J42" s="273"/>
      <c r="K42" s="274">
        <f>+'2025R'!$E42</f>
        <v>0</v>
      </c>
      <c r="L42" s="275">
        <f t="shared" si="30"/>
        <v>0</v>
      </c>
      <c r="M42" s="276">
        <f t="shared" si="22"/>
        <v>0</v>
      </c>
      <c r="N42" s="275" t="str">
        <f t="shared" si="23"/>
        <v>N. D.</v>
      </c>
      <c r="O42" s="311"/>
      <c r="P42" s="274">
        <f>+'2026R'!$U42</f>
        <v>0</v>
      </c>
      <c r="Q42" s="275">
        <f t="shared" si="31"/>
        <v>0</v>
      </c>
      <c r="R42" s="273"/>
      <c r="S42" s="274">
        <f>+'2026P'!$U42</f>
        <v>0</v>
      </c>
      <c r="T42" s="275">
        <f t="shared" si="32"/>
        <v>0</v>
      </c>
      <c r="U42" s="276">
        <f t="shared" si="24"/>
        <v>0</v>
      </c>
      <c r="V42" s="275" t="str">
        <f t="shared" si="25"/>
        <v>N. D.</v>
      </c>
      <c r="W42" s="273"/>
      <c r="X42" s="274">
        <f>+'2025R'!$U42</f>
        <v>0</v>
      </c>
      <c r="Y42" s="275">
        <f t="shared" si="33"/>
        <v>0</v>
      </c>
      <c r="Z42" s="276">
        <f t="shared" si="26"/>
        <v>0</v>
      </c>
      <c r="AA42" s="275" t="str">
        <f t="shared" si="27"/>
        <v>N. D.</v>
      </c>
    </row>
    <row r="43" spans="1:27" hidden="1">
      <c r="A43" s="272" t="s">
        <v>29</v>
      </c>
      <c r="B43" s="273"/>
      <c r="C43" s="274">
        <f>+'2026R'!$E43</f>
        <v>0</v>
      </c>
      <c r="D43" s="275">
        <f t="shared" si="28"/>
        <v>0</v>
      </c>
      <c r="E43" s="273"/>
      <c r="F43" s="274">
        <f>+'2026P'!$E43</f>
        <v>0</v>
      </c>
      <c r="G43" s="275" t="str">
        <f t="shared" si="29"/>
        <v>N. D.</v>
      </c>
      <c r="H43" s="276">
        <f t="shared" si="20"/>
        <v>0</v>
      </c>
      <c r="I43" s="275" t="str">
        <f t="shared" si="21"/>
        <v>N. D.</v>
      </c>
      <c r="J43" s="273"/>
      <c r="K43" s="274">
        <f>+'2025R'!$E43</f>
        <v>0</v>
      </c>
      <c r="L43" s="275">
        <f t="shared" si="30"/>
        <v>0</v>
      </c>
      <c r="M43" s="276">
        <f t="shared" si="22"/>
        <v>0</v>
      </c>
      <c r="N43" s="275" t="str">
        <f t="shared" si="23"/>
        <v>N. D.</v>
      </c>
      <c r="O43" s="311"/>
      <c r="P43" s="274">
        <f>+'2026R'!$U43</f>
        <v>38688.6</v>
      </c>
      <c r="Q43" s="275">
        <f t="shared" si="31"/>
        <v>2.8699592152836604</v>
      </c>
      <c r="R43" s="273"/>
      <c r="S43" s="274">
        <f>+'2026P'!$U43</f>
        <v>0</v>
      </c>
      <c r="T43" s="275" t="str">
        <f t="shared" si="32"/>
        <v>N. D.</v>
      </c>
      <c r="U43" s="276">
        <f t="shared" si="24"/>
        <v>38688.6</v>
      </c>
      <c r="V43" s="275" t="str">
        <f t="shared" si="25"/>
        <v>N. D.</v>
      </c>
      <c r="W43" s="273"/>
      <c r="X43" s="274">
        <f>+'2025R'!$U43</f>
        <v>0</v>
      </c>
      <c r="Y43" s="275">
        <f t="shared" si="33"/>
        <v>0</v>
      </c>
      <c r="Z43" s="276">
        <f t="shared" si="26"/>
        <v>38688.6</v>
      </c>
      <c r="AA43" s="275" t="str">
        <f t="shared" si="27"/>
        <v>N. D.</v>
      </c>
    </row>
    <row r="44" spans="1:27" hidden="1">
      <c r="A44" s="277" t="s">
        <v>30</v>
      </c>
      <c r="B44" s="273"/>
      <c r="C44" s="274">
        <f>+'2026R'!$E44</f>
        <v>0</v>
      </c>
      <c r="D44" s="275" t="str">
        <f t="shared" si="28"/>
        <v>N. D.</v>
      </c>
      <c r="E44" s="273"/>
      <c r="F44" s="274">
        <f>+'2026P'!$E44</f>
        <v>0</v>
      </c>
      <c r="G44" s="275" t="str">
        <f t="shared" si="29"/>
        <v>N. D.</v>
      </c>
      <c r="H44" s="276">
        <f t="shared" si="20"/>
        <v>0</v>
      </c>
      <c r="I44" s="275" t="str">
        <f t="shared" si="21"/>
        <v>N. D.</v>
      </c>
      <c r="J44" s="273"/>
      <c r="K44" s="274">
        <f>+'2025R'!$E44</f>
        <v>0</v>
      </c>
      <c r="L44" s="275" t="str">
        <f t="shared" si="30"/>
        <v>N. D.</v>
      </c>
      <c r="M44" s="276">
        <f t="shared" si="22"/>
        <v>0</v>
      </c>
      <c r="N44" s="275" t="str">
        <f t="shared" si="23"/>
        <v>N. D.</v>
      </c>
      <c r="O44" s="311"/>
      <c r="P44" s="274">
        <f>+'2026R'!$U44</f>
        <v>0</v>
      </c>
      <c r="Q44" s="275" t="str">
        <f t="shared" si="31"/>
        <v>N. D.</v>
      </c>
      <c r="R44" s="273"/>
      <c r="S44" s="274">
        <f>+'2026P'!$U44</f>
        <v>0</v>
      </c>
      <c r="T44" s="275" t="str">
        <f t="shared" si="32"/>
        <v>N. D.</v>
      </c>
      <c r="U44" s="276">
        <f t="shared" si="24"/>
        <v>0</v>
      </c>
      <c r="V44" s="275" t="str">
        <f t="shared" si="25"/>
        <v>N. D.</v>
      </c>
      <c r="W44" s="273"/>
      <c r="X44" s="274">
        <f>+'2025R'!$U44</f>
        <v>0</v>
      </c>
      <c r="Y44" s="275" t="str">
        <f t="shared" si="33"/>
        <v>N. D.</v>
      </c>
      <c r="Z44" s="276">
        <f t="shared" si="26"/>
        <v>0</v>
      </c>
      <c r="AA44" s="275" t="str">
        <f t="shared" si="27"/>
        <v>N. D.</v>
      </c>
    </row>
    <row r="45" spans="1:27" hidden="1">
      <c r="A45" s="278" t="s">
        <v>31</v>
      </c>
      <c r="B45" s="265"/>
      <c r="C45" s="279">
        <f>+SUM(C46:C54)</f>
        <v>0</v>
      </c>
      <c r="D45" s="270">
        <f>+IF(ISERROR(C45/C56),"N. D.",C45/C56)</f>
        <v>0</v>
      </c>
      <c r="E45" s="273"/>
      <c r="F45" s="279">
        <f>+SUM(F46:F54)</f>
        <v>0</v>
      </c>
      <c r="G45" s="270" t="str">
        <f>+IF(ISERROR(F45/F56),"N. D.",F45/F56)</f>
        <v>N. D.</v>
      </c>
      <c r="H45" s="271">
        <f t="shared" si="20"/>
        <v>0</v>
      </c>
      <c r="I45" s="270" t="str">
        <f t="shared" si="21"/>
        <v>N. D.</v>
      </c>
      <c r="J45" s="265"/>
      <c r="K45" s="279">
        <f>+SUM(K46:K54)</f>
        <v>0</v>
      </c>
      <c r="L45" s="270" t="str">
        <f>+IF(ISERROR(K45/K56),"N. D.",K45/K56)</f>
        <v>N. D.</v>
      </c>
      <c r="M45" s="271">
        <f t="shared" si="22"/>
        <v>0</v>
      </c>
      <c r="N45" s="270" t="str">
        <f t="shared" si="23"/>
        <v>N. D.</v>
      </c>
      <c r="O45" s="265"/>
      <c r="P45" s="279">
        <f>+SUM(P46:P54)</f>
        <v>0</v>
      </c>
      <c r="Q45" s="270">
        <f>+IF(ISERROR(P45/P56),"N. D.",P45/P56)</f>
        <v>0</v>
      </c>
      <c r="R45" s="273"/>
      <c r="S45" s="279">
        <f>+SUM(S46:S54)</f>
        <v>0</v>
      </c>
      <c r="T45" s="270" t="str">
        <f>+IF(ISERROR(S45/S56),"N. D.",S45/S56)</f>
        <v>N. D.</v>
      </c>
      <c r="U45" s="271">
        <f t="shared" si="24"/>
        <v>0</v>
      </c>
      <c r="V45" s="270" t="str">
        <f t="shared" si="25"/>
        <v>N. D.</v>
      </c>
      <c r="W45" s="265"/>
      <c r="X45" s="279">
        <f>+SUM(X46:X54)</f>
        <v>0</v>
      </c>
      <c r="Y45" s="270">
        <f>+IF(ISERROR(X45/X56),"N. D.",X45/X56)</f>
        <v>0</v>
      </c>
      <c r="Z45" s="271">
        <f t="shared" si="26"/>
        <v>0</v>
      </c>
      <c r="AA45" s="270" t="str">
        <f t="shared" si="27"/>
        <v>N. D.</v>
      </c>
    </row>
    <row r="46" spans="1:27" hidden="1">
      <c r="A46" s="280" t="s">
        <v>32</v>
      </c>
      <c r="B46" s="273"/>
      <c r="C46" s="274">
        <f>+'2026R'!$E46</f>
        <v>0</v>
      </c>
      <c r="D46" s="275" t="str">
        <f t="shared" ref="D46:D54" si="34">+IF(ISERROR(C46/C96),"N. D.",C46/C96)</f>
        <v>N. D.</v>
      </c>
      <c r="E46" s="273"/>
      <c r="F46" s="274">
        <f>+'2026P'!$E46</f>
        <v>0</v>
      </c>
      <c r="G46" s="275" t="str">
        <f t="shared" ref="G46:G54" si="35">+IF(ISERROR(F46/F96),"N. D.",F46/F96)</f>
        <v>N. D.</v>
      </c>
      <c r="H46" s="276">
        <f t="shared" si="20"/>
        <v>0</v>
      </c>
      <c r="I46" s="275" t="str">
        <f t="shared" si="21"/>
        <v>N. D.</v>
      </c>
      <c r="J46" s="273"/>
      <c r="K46" s="274">
        <f>+'2025R'!$E46</f>
        <v>0</v>
      </c>
      <c r="L46" s="275" t="str">
        <f t="shared" ref="L46:L54" si="36">+IF(ISERROR(K46/K96),"N. D.",K46/K96)</f>
        <v>N. D.</v>
      </c>
      <c r="M46" s="276">
        <f t="shared" si="22"/>
        <v>0</v>
      </c>
      <c r="N46" s="275" t="str">
        <f t="shared" si="23"/>
        <v>N. D.</v>
      </c>
      <c r="O46" s="311"/>
      <c r="P46" s="274">
        <f>+'2026R'!$U46</f>
        <v>0</v>
      </c>
      <c r="Q46" s="275" t="str">
        <f t="shared" ref="Q46:Q54" si="37">+IF(ISERROR(P46/P96),"N. D.",P46/P96)</f>
        <v>N. D.</v>
      </c>
      <c r="R46" s="273"/>
      <c r="S46" s="274">
        <f>+'2026P'!$U46</f>
        <v>0</v>
      </c>
      <c r="T46" s="275" t="str">
        <f t="shared" ref="T46:T54" si="38">+IF(ISERROR(S46/S96),"N. D.",S46/S96)</f>
        <v>N. D.</v>
      </c>
      <c r="U46" s="276">
        <f t="shared" si="24"/>
        <v>0</v>
      </c>
      <c r="V46" s="275" t="str">
        <f t="shared" si="25"/>
        <v>N. D.</v>
      </c>
      <c r="W46" s="273"/>
      <c r="X46" s="274">
        <f>+'2025R'!$U46</f>
        <v>0</v>
      </c>
      <c r="Y46" s="275" t="str">
        <f t="shared" ref="Y46:Y54" si="39">+IF(ISERROR(X46/X96),"N. D.",X46/X96)</f>
        <v>N. D.</v>
      </c>
      <c r="Z46" s="276">
        <f t="shared" si="26"/>
        <v>0</v>
      </c>
      <c r="AA46" s="275" t="str">
        <f t="shared" si="27"/>
        <v>N. D.</v>
      </c>
    </row>
    <row r="47" spans="1:27" hidden="1">
      <c r="A47" s="280" t="s">
        <v>33</v>
      </c>
      <c r="B47" s="273"/>
      <c r="C47" s="274">
        <f>+'2026R'!$E47</f>
        <v>0</v>
      </c>
      <c r="D47" s="275" t="str">
        <f t="shared" si="34"/>
        <v>N. D.</v>
      </c>
      <c r="E47" s="273"/>
      <c r="F47" s="274">
        <f>+'2026P'!$E47</f>
        <v>0</v>
      </c>
      <c r="G47" s="275" t="str">
        <f t="shared" si="35"/>
        <v>N. D.</v>
      </c>
      <c r="H47" s="276">
        <f t="shared" si="20"/>
        <v>0</v>
      </c>
      <c r="I47" s="275" t="str">
        <f t="shared" si="21"/>
        <v>N. D.</v>
      </c>
      <c r="J47" s="273"/>
      <c r="K47" s="274">
        <f>+'2025R'!$E47</f>
        <v>0</v>
      </c>
      <c r="L47" s="275" t="str">
        <f t="shared" si="36"/>
        <v>N. D.</v>
      </c>
      <c r="M47" s="276">
        <f t="shared" si="22"/>
        <v>0</v>
      </c>
      <c r="N47" s="275" t="str">
        <f t="shared" si="23"/>
        <v>N. D.</v>
      </c>
      <c r="O47" s="311"/>
      <c r="P47" s="274">
        <f>+'2026R'!$U47</f>
        <v>0</v>
      </c>
      <c r="Q47" s="275" t="str">
        <f t="shared" si="37"/>
        <v>N. D.</v>
      </c>
      <c r="R47" s="273"/>
      <c r="S47" s="274">
        <f>+'2026P'!$U47</f>
        <v>0</v>
      </c>
      <c r="T47" s="275" t="str">
        <f t="shared" si="38"/>
        <v>N. D.</v>
      </c>
      <c r="U47" s="276">
        <f t="shared" si="24"/>
        <v>0</v>
      </c>
      <c r="V47" s="275" t="str">
        <f t="shared" si="25"/>
        <v>N. D.</v>
      </c>
      <c r="W47" s="273"/>
      <c r="X47" s="274">
        <f>+'2025R'!$U47</f>
        <v>0</v>
      </c>
      <c r="Y47" s="275" t="str">
        <f t="shared" si="39"/>
        <v>N. D.</v>
      </c>
      <c r="Z47" s="276">
        <f t="shared" si="26"/>
        <v>0</v>
      </c>
      <c r="AA47" s="275" t="str">
        <f t="shared" si="27"/>
        <v>N. D.</v>
      </c>
    </row>
    <row r="48" spans="1:27" hidden="1">
      <c r="A48" s="280" t="s">
        <v>34</v>
      </c>
      <c r="B48" s="273"/>
      <c r="C48" s="274">
        <f>+'2026R'!$E48</f>
        <v>0</v>
      </c>
      <c r="D48" s="275" t="str">
        <f t="shared" si="34"/>
        <v>N. D.</v>
      </c>
      <c r="E48" s="273"/>
      <c r="F48" s="274">
        <f>+'2026P'!$E48</f>
        <v>0</v>
      </c>
      <c r="G48" s="275" t="str">
        <f t="shared" si="35"/>
        <v>N. D.</v>
      </c>
      <c r="H48" s="276">
        <f t="shared" si="20"/>
        <v>0</v>
      </c>
      <c r="I48" s="275" t="str">
        <f t="shared" si="21"/>
        <v>N. D.</v>
      </c>
      <c r="J48" s="273"/>
      <c r="K48" s="274">
        <f>+'2025R'!$E48</f>
        <v>0</v>
      </c>
      <c r="L48" s="275" t="str">
        <f t="shared" si="36"/>
        <v>N. D.</v>
      </c>
      <c r="M48" s="276">
        <f t="shared" si="22"/>
        <v>0</v>
      </c>
      <c r="N48" s="275" t="str">
        <f t="shared" si="23"/>
        <v>N. D.</v>
      </c>
      <c r="O48" s="311"/>
      <c r="P48" s="274">
        <f>+'2026R'!$U48</f>
        <v>0</v>
      </c>
      <c r="Q48" s="275" t="str">
        <f t="shared" si="37"/>
        <v>N. D.</v>
      </c>
      <c r="R48" s="273"/>
      <c r="S48" s="274">
        <f>+'2026P'!$U48</f>
        <v>0</v>
      </c>
      <c r="T48" s="275" t="str">
        <f t="shared" si="38"/>
        <v>N. D.</v>
      </c>
      <c r="U48" s="276">
        <f t="shared" si="24"/>
        <v>0</v>
      </c>
      <c r="V48" s="275" t="str">
        <f t="shared" si="25"/>
        <v>N. D.</v>
      </c>
      <c r="W48" s="273"/>
      <c r="X48" s="274">
        <f>+'2025R'!$U48</f>
        <v>0</v>
      </c>
      <c r="Y48" s="275" t="str">
        <f t="shared" si="39"/>
        <v>N. D.</v>
      </c>
      <c r="Z48" s="276">
        <f t="shared" si="26"/>
        <v>0</v>
      </c>
      <c r="AA48" s="275" t="str">
        <f t="shared" si="27"/>
        <v>N. D.</v>
      </c>
    </row>
    <row r="49" spans="1:27" hidden="1">
      <c r="A49" s="280" t="s">
        <v>35</v>
      </c>
      <c r="B49" s="273"/>
      <c r="C49" s="274">
        <f>+'2026R'!$E49</f>
        <v>0</v>
      </c>
      <c r="D49" s="275" t="str">
        <f t="shared" si="34"/>
        <v>N. D.</v>
      </c>
      <c r="E49" s="273"/>
      <c r="F49" s="274">
        <f>+'2026P'!$E49</f>
        <v>0</v>
      </c>
      <c r="G49" s="275" t="str">
        <f t="shared" si="35"/>
        <v>N. D.</v>
      </c>
      <c r="H49" s="276">
        <f t="shared" si="20"/>
        <v>0</v>
      </c>
      <c r="I49" s="275" t="str">
        <f t="shared" si="21"/>
        <v>N. D.</v>
      </c>
      <c r="J49" s="273"/>
      <c r="K49" s="274">
        <f>+'2025R'!$E49</f>
        <v>0</v>
      </c>
      <c r="L49" s="275" t="str">
        <f t="shared" si="36"/>
        <v>N. D.</v>
      </c>
      <c r="M49" s="276">
        <f t="shared" si="22"/>
        <v>0</v>
      </c>
      <c r="N49" s="275" t="str">
        <f t="shared" si="23"/>
        <v>N. D.</v>
      </c>
      <c r="O49" s="311"/>
      <c r="P49" s="274">
        <f>+'2026R'!$U49</f>
        <v>0</v>
      </c>
      <c r="Q49" s="275" t="str">
        <f t="shared" si="37"/>
        <v>N. D.</v>
      </c>
      <c r="R49" s="273"/>
      <c r="S49" s="274">
        <f>+'2026P'!$U49</f>
        <v>0</v>
      </c>
      <c r="T49" s="275" t="str">
        <f t="shared" si="38"/>
        <v>N. D.</v>
      </c>
      <c r="U49" s="276">
        <f t="shared" si="24"/>
        <v>0</v>
      </c>
      <c r="V49" s="275" t="str">
        <f t="shared" si="25"/>
        <v>N. D.</v>
      </c>
      <c r="W49" s="273"/>
      <c r="X49" s="274">
        <f>+'2025R'!$U49</f>
        <v>0</v>
      </c>
      <c r="Y49" s="275" t="str">
        <f t="shared" si="39"/>
        <v>N. D.</v>
      </c>
      <c r="Z49" s="276">
        <f t="shared" si="26"/>
        <v>0</v>
      </c>
      <c r="AA49" s="275" t="str">
        <f t="shared" si="27"/>
        <v>N. D.</v>
      </c>
    </row>
    <row r="50" spans="1:27" hidden="1">
      <c r="A50" s="280" t="s">
        <v>36</v>
      </c>
      <c r="B50" s="273"/>
      <c r="C50" s="274">
        <f>+'2026R'!$E50</f>
        <v>0</v>
      </c>
      <c r="D50" s="275" t="str">
        <f t="shared" si="34"/>
        <v>N. D.</v>
      </c>
      <c r="E50" s="273"/>
      <c r="F50" s="274">
        <f>+'2026P'!$E50</f>
        <v>0</v>
      </c>
      <c r="G50" s="275" t="str">
        <f t="shared" si="35"/>
        <v>N. D.</v>
      </c>
      <c r="H50" s="276">
        <f t="shared" si="20"/>
        <v>0</v>
      </c>
      <c r="I50" s="275" t="str">
        <f t="shared" si="21"/>
        <v>N. D.</v>
      </c>
      <c r="J50" s="273"/>
      <c r="K50" s="274">
        <f>+'2025R'!$E50</f>
        <v>0</v>
      </c>
      <c r="L50" s="275" t="str">
        <f t="shared" si="36"/>
        <v>N. D.</v>
      </c>
      <c r="M50" s="276">
        <f t="shared" si="22"/>
        <v>0</v>
      </c>
      <c r="N50" s="275" t="str">
        <f t="shared" si="23"/>
        <v>N. D.</v>
      </c>
      <c r="O50" s="311"/>
      <c r="P50" s="274">
        <f>+'2026R'!$U50</f>
        <v>0</v>
      </c>
      <c r="Q50" s="275" t="str">
        <f t="shared" si="37"/>
        <v>N. D.</v>
      </c>
      <c r="R50" s="273"/>
      <c r="S50" s="274">
        <f>+'2026P'!$U50</f>
        <v>0</v>
      </c>
      <c r="T50" s="275" t="str">
        <f t="shared" si="38"/>
        <v>N. D.</v>
      </c>
      <c r="U50" s="276">
        <f t="shared" si="24"/>
        <v>0</v>
      </c>
      <c r="V50" s="275" t="str">
        <f t="shared" si="25"/>
        <v>N. D.</v>
      </c>
      <c r="W50" s="273"/>
      <c r="X50" s="274">
        <f>+'2025R'!$U50</f>
        <v>0</v>
      </c>
      <c r="Y50" s="275" t="str">
        <f t="shared" si="39"/>
        <v>N. D.</v>
      </c>
      <c r="Z50" s="276">
        <f t="shared" si="26"/>
        <v>0</v>
      </c>
      <c r="AA50" s="275" t="str">
        <f t="shared" si="27"/>
        <v>N. D.</v>
      </c>
    </row>
    <row r="51" spans="1:27" hidden="1">
      <c r="A51" s="280" t="s">
        <v>37</v>
      </c>
      <c r="B51" s="273"/>
      <c r="C51" s="274">
        <f>+'2026R'!$E51</f>
        <v>0</v>
      </c>
      <c r="D51" s="275" t="str">
        <f t="shared" si="34"/>
        <v>N. D.</v>
      </c>
      <c r="E51" s="273"/>
      <c r="F51" s="274">
        <f>+'2026P'!$E51</f>
        <v>0</v>
      </c>
      <c r="G51" s="275" t="str">
        <f t="shared" si="35"/>
        <v>N. D.</v>
      </c>
      <c r="H51" s="276">
        <f t="shared" si="20"/>
        <v>0</v>
      </c>
      <c r="I51" s="275" t="str">
        <f t="shared" si="21"/>
        <v>N. D.</v>
      </c>
      <c r="J51" s="273"/>
      <c r="K51" s="274">
        <f>+'2025R'!$E51</f>
        <v>0</v>
      </c>
      <c r="L51" s="275" t="str">
        <f t="shared" si="36"/>
        <v>N. D.</v>
      </c>
      <c r="M51" s="276">
        <f t="shared" si="22"/>
        <v>0</v>
      </c>
      <c r="N51" s="275" t="str">
        <f t="shared" si="23"/>
        <v>N. D.</v>
      </c>
      <c r="O51" s="311"/>
      <c r="P51" s="274">
        <f>+'2026R'!$U51</f>
        <v>0</v>
      </c>
      <c r="Q51" s="275" t="str">
        <f t="shared" si="37"/>
        <v>N. D.</v>
      </c>
      <c r="R51" s="273"/>
      <c r="S51" s="274">
        <f>+'2026P'!$U51</f>
        <v>0</v>
      </c>
      <c r="T51" s="275" t="str">
        <f t="shared" si="38"/>
        <v>N. D.</v>
      </c>
      <c r="U51" s="276">
        <f t="shared" si="24"/>
        <v>0</v>
      </c>
      <c r="V51" s="275" t="str">
        <f t="shared" si="25"/>
        <v>N. D.</v>
      </c>
      <c r="W51" s="273"/>
      <c r="X51" s="274">
        <f>+'2025R'!$U51</f>
        <v>0</v>
      </c>
      <c r="Y51" s="275" t="str">
        <f t="shared" si="39"/>
        <v>N. D.</v>
      </c>
      <c r="Z51" s="276">
        <f t="shared" si="26"/>
        <v>0</v>
      </c>
      <c r="AA51" s="275" t="str">
        <f t="shared" si="27"/>
        <v>N. D.</v>
      </c>
    </row>
    <row r="52" spans="1:27" hidden="1">
      <c r="A52" s="280" t="s">
        <v>38</v>
      </c>
      <c r="B52" s="273"/>
      <c r="C52" s="274">
        <f>+'2026R'!$E52</f>
        <v>0</v>
      </c>
      <c r="D52" s="275" t="str">
        <f t="shared" si="34"/>
        <v>N. D.</v>
      </c>
      <c r="E52" s="273"/>
      <c r="F52" s="274">
        <f>+'2026P'!$E52</f>
        <v>0</v>
      </c>
      <c r="G52" s="275" t="str">
        <f t="shared" si="35"/>
        <v>N. D.</v>
      </c>
      <c r="H52" s="276">
        <f t="shared" si="20"/>
        <v>0</v>
      </c>
      <c r="I52" s="275" t="str">
        <f t="shared" si="21"/>
        <v>N. D.</v>
      </c>
      <c r="J52" s="273"/>
      <c r="K52" s="274">
        <f>+'2025R'!$E52</f>
        <v>0</v>
      </c>
      <c r="L52" s="275" t="str">
        <f t="shared" si="36"/>
        <v>N. D.</v>
      </c>
      <c r="M52" s="276">
        <f t="shared" si="22"/>
        <v>0</v>
      </c>
      <c r="N52" s="275" t="str">
        <f t="shared" si="23"/>
        <v>N. D.</v>
      </c>
      <c r="O52" s="311"/>
      <c r="P52" s="274">
        <f>+'2026R'!$U52</f>
        <v>0</v>
      </c>
      <c r="Q52" s="275" t="str">
        <f t="shared" si="37"/>
        <v>N. D.</v>
      </c>
      <c r="R52" s="273"/>
      <c r="S52" s="274">
        <f>+'2026P'!$U52</f>
        <v>0</v>
      </c>
      <c r="T52" s="275" t="str">
        <f t="shared" si="38"/>
        <v>N. D.</v>
      </c>
      <c r="U52" s="276">
        <f t="shared" si="24"/>
        <v>0</v>
      </c>
      <c r="V52" s="275" t="str">
        <f t="shared" si="25"/>
        <v>N. D.</v>
      </c>
      <c r="W52" s="273"/>
      <c r="X52" s="274">
        <f>+'2025R'!$U52</f>
        <v>0</v>
      </c>
      <c r="Y52" s="275" t="str">
        <f t="shared" si="39"/>
        <v>N. D.</v>
      </c>
      <c r="Z52" s="276">
        <f t="shared" si="26"/>
        <v>0</v>
      </c>
      <c r="AA52" s="275" t="str">
        <f t="shared" si="27"/>
        <v>N. D.</v>
      </c>
    </row>
    <row r="53" spans="1:27" hidden="1">
      <c r="A53" s="280" t="s">
        <v>39</v>
      </c>
      <c r="B53" s="273"/>
      <c r="C53" s="274">
        <f>+'2026R'!$E53</f>
        <v>0</v>
      </c>
      <c r="D53" s="275" t="str">
        <f t="shared" si="34"/>
        <v>N. D.</v>
      </c>
      <c r="E53" s="273"/>
      <c r="F53" s="274">
        <f>+'2026P'!$E53</f>
        <v>0</v>
      </c>
      <c r="G53" s="275" t="str">
        <f t="shared" si="35"/>
        <v>N. D.</v>
      </c>
      <c r="H53" s="276">
        <f t="shared" si="20"/>
        <v>0</v>
      </c>
      <c r="I53" s="275" t="str">
        <f t="shared" si="21"/>
        <v>N. D.</v>
      </c>
      <c r="J53" s="273"/>
      <c r="K53" s="274">
        <f>+'2025R'!$E53</f>
        <v>0</v>
      </c>
      <c r="L53" s="275" t="str">
        <f t="shared" si="36"/>
        <v>N. D.</v>
      </c>
      <c r="M53" s="276">
        <f t="shared" si="22"/>
        <v>0</v>
      </c>
      <c r="N53" s="275" t="str">
        <f t="shared" si="23"/>
        <v>N. D.</v>
      </c>
      <c r="O53" s="311"/>
      <c r="P53" s="274">
        <f>+'2026R'!$U53</f>
        <v>0</v>
      </c>
      <c r="Q53" s="275" t="str">
        <f t="shared" si="37"/>
        <v>N. D.</v>
      </c>
      <c r="R53" s="273"/>
      <c r="S53" s="274">
        <f>+'2026P'!$U53</f>
        <v>0</v>
      </c>
      <c r="T53" s="275" t="str">
        <f t="shared" si="38"/>
        <v>N. D.</v>
      </c>
      <c r="U53" s="276">
        <f t="shared" si="24"/>
        <v>0</v>
      </c>
      <c r="V53" s="275" t="str">
        <f t="shared" si="25"/>
        <v>N. D.</v>
      </c>
      <c r="W53" s="273"/>
      <c r="X53" s="274">
        <f>+'2025R'!$U53</f>
        <v>0</v>
      </c>
      <c r="Y53" s="275" t="str">
        <f t="shared" si="39"/>
        <v>N. D.</v>
      </c>
      <c r="Z53" s="276">
        <f t="shared" si="26"/>
        <v>0</v>
      </c>
      <c r="AA53" s="275" t="str">
        <f t="shared" si="27"/>
        <v>N. D.</v>
      </c>
    </row>
    <row r="54" spans="1:27" hidden="1">
      <c r="A54" s="280" t="s">
        <v>40</v>
      </c>
      <c r="B54" s="273"/>
      <c r="C54" s="274">
        <f>+'2026R'!$E54</f>
        <v>0</v>
      </c>
      <c r="D54" s="275" t="str">
        <f t="shared" si="34"/>
        <v>N. D.</v>
      </c>
      <c r="E54" s="273"/>
      <c r="F54" s="274">
        <f>+'2026P'!$E54</f>
        <v>0</v>
      </c>
      <c r="G54" s="275" t="str">
        <f t="shared" si="35"/>
        <v>N. D.</v>
      </c>
      <c r="H54" s="276">
        <f t="shared" si="20"/>
        <v>0</v>
      </c>
      <c r="I54" s="275" t="str">
        <f t="shared" si="21"/>
        <v>N. D.</v>
      </c>
      <c r="J54" s="273"/>
      <c r="K54" s="274">
        <f>+'2025R'!$E54</f>
        <v>0</v>
      </c>
      <c r="L54" s="275" t="str">
        <f t="shared" si="36"/>
        <v>N. D.</v>
      </c>
      <c r="M54" s="276">
        <f t="shared" si="22"/>
        <v>0</v>
      </c>
      <c r="N54" s="275" t="str">
        <f t="shared" si="23"/>
        <v>N. D.</v>
      </c>
      <c r="O54" s="311"/>
      <c r="P54" s="274">
        <f>+'2026R'!$U54</f>
        <v>0</v>
      </c>
      <c r="Q54" s="275" t="str">
        <f t="shared" si="37"/>
        <v>N. D.</v>
      </c>
      <c r="R54" s="273"/>
      <c r="S54" s="274">
        <f>+'2026P'!$U54</f>
        <v>0</v>
      </c>
      <c r="T54" s="275" t="str">
        <f t="shared" si="38"/>
        <v>N. D.</v>
      </c>
      <c r="U54" s="276">
        <f t="shared" si="24"/>
        <v>0</v>
      </c>
      <c r="V54" s="275" t="str">
        <f t="shared" si="25"/>
        <v>N. D.</v>
      </c>
      <c r="W54" s="273"/>
      <c r="X54" s="274">
        <f>+'2025R'!$U54</f>
        <v>0</v>
      </c>
      <c r="Y54" s="275" t="str">
        <f t="shared" si="39"/>
        <v>N. D.</v>
      </c>
      <c r="Z54" s="276">
        <f t="shared" si="26"/>
        <v>0</v>
      </c>
      <c r="AA54" s="275" t="str">
        <f t="shared" si="27"/>
        <v>N. D.</v>
      </c>
    </row>
    <row r="55" spans="1:27" ht="6" hidden="1" customHeight="1">
      <c r="A55" s="267"/>
      <c r="B55" s="265"/>
      <c r="C55" s="267"/>
      <c r="D55" s="270"/>
      <c r="E55" s="265"/>
      <c r="F55" s="267"/>
      <c r="G55" s="270"/>
      <c r="H55" s="265"/>
      <c r="I55" s="270"/>
      <c r="J55" s="265"/>
      <c r="K55" s="267"/>
      <c r="L55" s="270"/>
      <c r="M55" s="265"/>
      <c r="N55" s="270"/>
      <c r="O55" s="265"/>
      <c r="P55" s="267"/>
      <c r="Q55" s="270"/>
      <c r="R55" s="265"/>
      <c r="S55" s="267"/>
      <c r="T55" s="270"/>
      <c r="U55" s="265"/>
      <c r="V55" s="270"/>
      <c r="W55" s="265"/>
      <c r="X55" s="267"/>
      <c r="Y55" s="270"/>
      <c r="Z55" s="265"/>
      <c r="AA55" s="270"/>
    </row>
    <row r="56" spans="1:27" hidden="1">
      <c r="A56" s="266" t="s">
        <v>43</v>
      </c>
      <c r="B56" s="265"/>
      <c r="C56" s="281">
        <f>+C35+C45</f>
        <v>36267.56</v>
      </c>
      <c r="D56" s="282">
        <f>+IF(ISERROR(C56/C106),"N. D.",C56/C106)</f>
        <v>3.3685862777186179E-3</v>
      </c>
      <c r="E56" s="265"/>
      <c r="F56" s="281">
        <f>+F35+F45</f>
        <v>0</v>
      </c>
      <c r="G56" s="282">
        <f>+IF(ISERROR(F56/F106),"N. D.",F56/F106)</f>
        <v>0</v>
      </c>
      <c r="H56" s="283">
        <f>+$C56-F56</f>
        <v>36267.56</v>
      </c>
      <c r="I56" s="282" t="str">
        <f>+IF(ISERROR(H56/F56),"N. D.",H56/F56)</f>
        <v>N. D.</v>
      </c>
      <c r="J56" s="265"/>
      <c r="K56" s="281">
        <f>+K35+K45</f>
        <v>0</v>
      </c>
      <c r="L56" s="282">
        <f>+IF(ISERROR(K56/K106),"N. D.",K56/K106)</f>
        <v>0</v>
      </c>
      <c r="M56" s="283">
        <f>+$C56-K56</f>
        <v>36267.56</v>
      </c>
      <c r="N56" s="282" t="str">
        <f>+IF(ISERROR(M56/K56),"N. D.",M56/K56)</f>
        <v>N. D.</v>
      </c>
      <c r="O56" s="265"/>
      <c r="P56" s="281">
        <f>+P35+P45</f>
        <v>179325.4</v>
      </c>
      <c r="Q56" s="282">
        <f>+IF(ISERROR(P56/P106),"N. D.",P56/P106)</f>
        <v>2.7440776460966911E-3</v>
      </c>
      <c r="R56" s="265"/>
      <c r="S56" s="281">
        <f>+S35+S45</f>
        <v>0</v>
      </c>
      <c r="T56" s="282">
        <f>+IF(ISERROR(S56/S106),"N. D.",S56/S106)</f>
        <v>0</v>
      </c>
      <c r="U56" s="283">
        <f>+$P56-S56</f>
        <v>179325.4</v>
      </c>
      <c r="V56" s="282" t="str">
        <f>+IF(ISERROR(U56/S56),"N. D.",U56/S56)</f>
        <v>N. D.</v>
      </c>
      <c r="W56" s="265"/>
      <c r="X56" s="281">
        <f>+X35+X45</f>
        <v>5273.44</v>
      </c>
      <c r="Y56" s="282">
        <f>+IF(ISERROR(X56/X106),"N. D.",X56/X106)</f>
        <v>8.8060412416649978E-5</v>
      </c>
      <c r="Z56" s="283">
        <f>+$P56-X56</f>
        <v>174051.96</v>
      </c>
      <c r="AA56" s="282">
        <f>+IF(ISERROR(Z56/X56),"N. D.",Z56/X56)</f>
        <v>33.005393064109953</v>
      </c>
    </row>
    <row r="57" spans="1:27" ht="6" hidden="1" customHeight="1">
      <c r="A57" s="267"/>
      <c r="B57" s="265"/>
      <c r="C57" s="267"/>
      <c r="D57" s="270"/>
      <c r="E57" s="265"/>
      <c r="F57" s="267"/>
      <c r="G57" s="270"/>
      <c r="H57" s="265"/>
      <c r="I57" s="270"/>
      <c r="J57" s="265"/>
      <c r="K57" s="267"/>
      <c r="L57" s="270"/>
      <c r="M57" s="265"/>
      <c r="N57" s="270"/>
      <c r="O57" s="265"/>
      <c r="P57" s="267"/>
      <c r="Q57" s="270"/>
      <c r="R57" s="265"/>
      <c r="S57" s="267"/>
      <c r="T57" s="270"/>
      <c r="U57" s="265"/>
      <c r="V57" s="270"/>
      <c r="W57" s="265"/>
      <c r="X57" s="267"/>
      <c r="Y57" s="270"/>
      <c r="Z57" s="265"/>
      <c r="AA57" s="270"/>
    </row>
    <row r="58" spans="1:27" hidden="1">
      <c r="A58" s="266" t="s">
        <v>44</v>
      </c>
      <c r="B58" s="265"/>
      <c r="C58" s="267"/>
      <c r="D58" s="270"/>
      <c r="E58" s="265"/>
      <c r="F58" s="267"/>
      <c r="G58" s="270"/>
      <c r="H58" s="265"/>
      <c r="I58" s="270"/>
      <c r="J58" s="265"/>
      <c r="K58" s="267"/>
      <c r="L58" s="270"/>
      <c r="M58" s="265"/>
      <c r="N58" s="270"/>
      <c r="O58" s="265"/>
      <c r="P58" s="267"/>
      <c r="Q58" s="270"/>
      <c r="R58" s="265"/>
      <c r="S58" s="267"/>
      <c r="T58" s="270"/>
      <c r="U58" s="265"/>
      <c r="V58" s="270"/>
      <c r="W58" s="265"/>
      <c r="X58" s="267"/>
      <c r="Y58" s="270"/>
      <c r="Z58" s="265"/>
      <c r="AA58" s="270"/>
    </row>
    <row r="59" spans="1:27" ht="6" hidden="1" customHeight="1">
      <c r="A59" s="267"/>
      <c r="B59" s="265"/>
      <c r="C59" s="267"/>
      <c r="D59" s="270"/>
      <c r="E59" s="265"/>
      <c r="F59" s="267"/>
      <c r="G59" s="270"/>
      <c r="H59" s="265"/>
      <c r="I59" s="270"/>
      <c r="J59" s="265"/>
      <c r="K59" s="267"/>
      <c r="L59" s="270"/>
      <c r="M59" s="265"/>
      <c r="N59" s="270"/>
      <c r="O59" s="265"/>
      <c r="P59" s="267"/>
      <c r="Q59" s="270"/>
      <c r="R59" s="265"/>
      <c r="S59" s="267"/>
      <c r="T59" s="270"/>
      <c r="U59" s="265"/>
      <c r="V59" s="270"/>
      <c r="W59" s="265"/>
      <c r="X59" s="267"/>
      <c r="Y59" s="270"/>
      <c r="Z59" s="265"/>
      <c r="AA59" s="270"/>
    </row>
    <row r="60" spans="1:27" hidden="1">
      <c r="A60" s="268" t="s">
        <v>21</v>
      </c>
      <c r="B60" s="265"/>
      <c r="C60" s="269">
        <f>+SUM(C61:C69)</f>
        <v>0</v>
      </c>
      <c r="D60" s="270" t="str">
        <f>+IF(ISERROR(C60/C81),"N. D.",C60/C81)</f>
        <v>N. D.</v>
      </c>
      <c r="E60" s="265"/>
      <c r="F60" s="269">
        <f>+SUM(F61:F69)</f>
        <v>0</v>
      </c>
      <c r="G60" s="270" t="str">
        <f>+IF(ISERROR(F60/F81),"N. D.",F60/F81)</f>
        <v>N. D.</v>
      </c>
      <c r="H60" s="271">
        <f t="shared" ref="H60:H79" si="40">+$C60-F60</f>
        <v>0</v>
      </c>
      <c r="I60" s="270" t="str">
        <f t="shared" ref="I60:I79" si="41">+IF(ISERROR(H60/F60),"N. D.",H60/F60)</f>
        <v>N. D.</v>
      </c>
      <c r="J60" s="265"/>
      <c r="K60" s="269">
        <f>+SUM(K61:K69)</f>
        <v>0</v>
      </c>
      <c r="L60" s="270" t="str">
        <f>+IF(ISERROR(K60/K81),"N. D.",K60/K81)</f>
        <v>N. D.</v>
      </c>
      <c r="M60" s="271">
        <f t="shared" ref="M60:M79" si="42">+$C60-K60</f>
        <v>0</v>
      </c>
      <c r="N60" s="270" t="str">
        <f t="shared" ref="N60:N79" si="43">+IF(ISERROR(M60/K60),"N. D.",M60/K60)</f>
        <v>N. D.</v>
      </c>
      <c r="O60" s="265"/>
      <c r="P60" s="269">
        <f>+SUM(P61:P69)</f>
        <v>319463.56000000006</v>
      </c>
      <c r="Q60" s="270">
        <f>+IF(ISERROR(P60/P81),"N. D.",P60/P81)</f>
        <v>1</v>
      </c>
      <c r="R60" s="265"/>
      <c r="S60" s="269">
        <f>+SUM(S61:S69)</f>
        <v>0</v>
      </c>
      <c r="T60" s="270" t="str">
        <f>+IF(ISERROR(S60/S81),"N. D.",S60/S81)</f>
        <v>N. D.</v>
      </c>
      <c r="U60" s="271">
        <f t="shared" ref="U60:U79" si="44">+$P60-S60</f>
        <v>319463.56000000006</v>
      </c>
      <c r="V60" s="270" t="str">
        <f t="shared" ref="V60:V79" si="45">+IF(ISERROR(U60/S60),"N. D.",U60/S60)</f>
        <v>N. D.</v>
      </c>
      <c r="W60" s="265"/>
      <c r="X60" s="269">
        <f>+SUM(X61:X69)</f>
        <v>0</v>
      </c>
      <c r="Y60" s="270" t="str">
        <f>+IF(ISERROR(X60/X81),"N. D.",X60/X81)</f>
        <v>N. D.</v>
      </c>
      <c r="Z60" s="271">
        <f t="shared" ref="Z60:Z79" si="46">+$P60-X60</f>
        <v>319463.56000000006</v>
      </c>
      <c r="AA60" s="270" t="str">
        <f t="shared" ref="AA60:AA79" si="47">+IF(ISERROR(Z60/X60),"N. D.",Z60/X60)</f>
        <v>N. D.</v>
      </c>
    </row>
    <row r="61" spans="1:27" hidden="1">
      <c r="A61" s="272" t="s">
        <v>22</v>
      </c>
      <c r="B61" s="273"/>
      <c r="C61" s="274">
        <f>+'2026R'!$E61</f>
        <v>0</v>
      </c>
      <c r="D61" s="275">
        <f t="shared" ref="D61:D69" si="48">+IF(ISERROR(C61/C86),"N. D.",C61/C86)</f>
        <v>0</v>
      </c>
      <c r="E61" s="273"/>
      <c r="F61" s="274">
        <f>+'2026P'!$E61</f>
        <v>0</v>
      </c>
      <c r="G61" s="275">
        <f t="shared" ref="G61:G69" si="49">+IF(ISERROR(F61/F86),"N. D.",F61/F86)</f>
        <v>0</v>
      </c>
      <c r="H61" s="276">
        <f t="shared" si="40"/>
        <v>0</v>
      </c>
      <c r="I61" s="275" t="str">
        <f t="shared" si="41"/>
        <v>N. D.</v>
      </c>
      <c r="J61" s="273"/>
      <c r="K61" s="274">
        <f>+'2025R'!$E61</f>
        <v>0</v>
      </c>
      <c r="L61" s="275">
        <f t="shared" ref="L61:L69" si="50">+IF(ISERROR(K61/K86),"N. D.",K61/K86)</f>
        <v>0</v>
      </c>
      <c r="M61" s="276">
        <f t="shared" si="42"/>
        <v>0</v>
      </c>
      <c r="N61" s="275" t="str">
        <f t="shared" si="43"/>
        <v>N. D.</v>
      </c>
      <c r="O61" s="311"/>
      <c r="P61" s="274">
        <f>+'2026R'!$U61</f>
        <v>277248.48000000004</v>
      </c>
      <c r="Q61" s="275">
        <f t="shared" ref="Q61:Q69" si="51">+IF(ISERROR(P61/P86),"N. D.",P61/P86)</f>
        <v>5.5596041705203185E-3</v>
      </c>
      <c r="R61" s="273"/>
      <c r="S61" s="274">
        <f>+'2026P'!$U61</f>
        <v>0</v>
      </c>
      <c r="T61" s="275">
        <f t="shared" ref="T61:T69" si="52">+IF(ISERROR(S61/S86),"N. D.",S61/S86)</f>
        <v>0</v>
      </c>
      <c r="U61" s="276">
        <f t="shared" si="44"/>
        <v>277248.48000000004</v>
      </c>
      <c r="V61" s="275" t="str">
        <f t="shared" si="45"/>
        <v>N. D.</v>
      </c>
      <c r="W61" s="273"/>
      <c r="X61" s="274">
        <f>+'2025R'!$U61</f>
        <v>0</v>
      </c>
      <c r="Y61" s="275">
        <f t="shared" ref="Y61:Y69" si="53">+IF(ISERROR(X61/X86),"N. D.",X61/X86)</f>
        <v>0</v>
      </c>
      <c r="Z61" s="276">
        <f t="shared" si="46"/>
        <v>277248.48000000004</v>
      </c>
      <c r="AA61" s="275" t="str">
        <f t="shared" si="47"/>
        <v>N. D.</v>
      </c>
    </row>
    <row r="62" spans="1:27" hidden="1">
      <c r="A62" s="272" t="s">
        <v>23</v>
      </c>
      <c r="B62" s="273"/>
      <c r="C62" s="274">
        <f>+'2026R'!$E62</f>
        <v>0</v>
      </c>
      <c r="D62" s="275">
        <f t="shared" si="48"/>
        <v>0</v>
      </c>
      <c r="E62" s="273"/>
      <c r="F62" s="274">
        <f>+'2026P'!$E62</f>
        <v>0</v>
      </c>
      <c r="G62" s="275">
        <f t="shared" si="49"/>
        <v>0</v>
      </c>
      <c r="H62" s="276">
        <f t="shared" si="40"/>
        <v>0</v>
      </c>
      <c r="I62" s="275" t="str">
        <f t="shared" si="41"/>
        <v>N. D.</v>
      </c>
      <c r="J62" s="273"/>
      <c r="K62" s="274">
        <f>+'2025R'!$E62</f>
        <v>0</v>
      </c>
      <c r="L62" s="275">
        <f t="shared" si="50"/>
        <v>0</v>
      </c>
      <c r="M62" s="276">
        <f t="shared" si="42"/>
        <v>0</v>
      </c>
      <c r="N62" s="275" t="str">
        <f t="shared" si="43"/>
        <v>N. D.</v>
      </c>
      <c r="O62" s="311"/>
      <c r="P62" s="274">
        <f>+'2026R'!$U62</f>
        <v>0</v>
      </c>
      <c r="Q62" s="275">
        <f t="shared" si="51"/>
        <v>0</v>
      </c>
      <c r="R62" s="273"/>
      <c r="S62" s="274">
        <f>+'2026P'!$U62</f>
        <v>0</v>
      </c>
      <c r="T62" s="275">
        <f t="shared" si="52"/>
        <v>0</v>
      </c>
      <c r="U62" s="276">
        <f t="shared" si="44"/>
        <v>0</v>
      </c>
      <c r="V62" s="275" t="str">
        <f t="shared" si="45"/>
        <v>N. D.</v>
      </c>
      <c r="W62" s="273"/>
      <c r="X62" s="274">
        <f>+'2025R'!$U62</f>
        <v>0</v>
      </c>
      <c r="Y62" s="275">
        <f t="shared" si="53"/>
        <v>0</v>
      </c>
      <c r="Z62" s="276">
        <f t="shared" si="46"/>
        <v>0</v>
      </c>
      <c r="AA62" s="275" t="str">
        <f t="shared" si="47"/>
        <v>N. D.</v>
      </c>
    </row>
    <row r="63" spans="1:27" hidden="1">
      <c r="A63" s="272" t="s">
        <v>24</v>
      </c>
      <c r="B63" s="273"/>
      <c r="C63" s="274">
        <f>+'2026R'!$E63</f>
        <v>0</v>
      </c>
      <c r="D63" s="275">
        <f t="shared" si="48"/>
        <v>0</v>
      </c>
      <c r="E63" s="273"/>
      <c r="F63" s="274">
        <f>+'2026P'!$E63</f>
        <v>0</v>
      </c>
      <c r="G63" s="275">
        <f t="shared" si="49"/>
        <v>0</v>
      </c>
      <c r="H63" s="276">
        <f t="shared" si="40"/>
        <v>0</v>
      </c>
      <c r="I63" s="275" t="str">
        <f t="shared" si="41"/>
        <v>N. D.</v>
      </c>
      <c r="J63" s="273"/>
      <c r="K63" s="274">
        <f>+'2025R'!$E63</f>
        <v>0</v>
      </c>
      <c r="L63" s="275">
        <f t="shared" si="50"/>
        <v>0</v>
      </c>
      <c r="M63" s="276">
        <f t="shared" si="42"/>
        <v>0</v>
      </c>
      <c r="N63" s="275" t="str">
        <f t="shared" si="43"/>
        <v>N. D.</v>
      </c>
      <c r="O63" s="311"/>
      <c r="P63" s="274">
        <f>+'2026R'!$U63</f>
        <v>42215.08</v>
      </c>
      <c r="Q63" s="275">
        <f t="shared" si="51"/>
        <v>6.2659470387693584E-3</v>
      </c>
      <c r="R63" s="273"/>
      <c r="S63" s="274">
        <f>+'2026P'!$U63</f>
        <v>0</v>
      </c>
      <c r="T63" s="275">
        <f t="shared" si="52"/>
        <v>0</v>
      </c>
      <c r="U63" s="276">
        <f t="shared" si="44"/>
        <v>42215.08</v>
      </c>
      <c r="V63" s="275" t="str">
        <f t="shared" si="45"/>
        <v>N. D.</v>
      </c>
      <c r="W63" s="273"/>
      <c r="X63" s="274">
        <f>+'2025R'!$U63</f>
        <v>0</v>
      </c>
      <c r="Y63" s="275">
        <f t="shared" si="53"/>
        <v>0</v>
      </c>
      <c r="Z63" s="276">
        <f t="shared" si="46"/>
        <v>42215.08</v>
      </c>
      <c r="AA63" s="275" t="str">
        <f t="shared" si="47"/>
        <v>N. D.</v>
      </c>
    </row>
    <row r="64" spans="1:27" hidden="1">
      <c r="A64" s="272" t="s">
        <v>25</v>
      </c>
      <c r="B64" s="273"/>
      <c r="C64" s="274">
        <f>+'2026R'!$E64</f>
        <v>0</v>
      </c>
      <c r="D64" s="275">
        <f t="shared" si="48"/>
        <v>0</v>
      </c>
      <c r="E64" s="273"/>
      <c r="F64" s="274">
        <f>+'2026P'!$E64</f>
        <v>0</v>
      </c>
      <c r="G64" s="275">
        <f t="shared" si="49"/>
        <v>0</v>
      </c>
      <c r="H64" s="276">
        <f t="shared" si="40"/>
        <v>0</v>
      </c>
      <c r="I64" s="275" t="str">
        <f t="shared" si="41"/>
        <v>N. D.</v>
      </c>
      <c r="J64" s="273"/>
      <c r="K64" s="274">
        <f>+'2025R'!$E64</f>
        <v>0</v>
      </c>
      <c r="L64" s="275">
        <f t="shared" si="50"/>
        <v>0</v>
      </c>
      <c r="M64" s="276">
        <f t="shared" si="42"/>
        <v>0</v>
      </c>
      <c r="N64" s="275" t="str">
        <f t="shared" si="43"/>
        <v>N. D.</v>
      </c>
      <c r="O64" s="311"/>
      <c r="P64" s="274">
        <f>+'2026R'!$U64</f>
        <v>0</v>
      </c>
      <c r="Q64" s="275">
        <f t="shared" si="51"/>
        <v>0</v>
      </c>
      <c r="R64" s="273"/>
      <c r="S64" s="274">
        <f>+'2026P'!$U64</f>
        <v>0</v>
      </c>
      <c r="T64" s="275">
        <f t="shared" si="52"/>
        <v>0</v>
      </c>
      <c r="U64" s="276">
        <f t="shared" si="44"/>
        <v>0</v>
      </c>
      <c r="V64" s="275" t="str">
        <f t="shared" si="45"/>
        <v>N. D.</v>
      </c>
      <c r="W64" s="273"/>
      <c r="X64" s="274">
        <f>+'2025R'!$U64</f>
        <v>0</v>
      </c>
      <c r="Y64" s="275">
        <f t="shared" si="53"/>
        <v>0</v>
      </c>
      <c r="Z64" s="276">
        <f t="shared" si="46"/>
        <v>0</v>
      </c>
      <c r="AA64" s="275" t="str">
        <f t="shared" si="47"/>
        <v>N. D.</v>
      </c>
    </row>
    <row r="65" spans="1:27" hidden="1">
      <c r="A65" s="272" t="s">
        <v>26</v>
      </c>
      <c r="B65" s="273"/>
      <c r="C65" s="274">
        <f>+'2026R'!$E65</f>
        <v>0</v>
      </c>
      <c r="D65" s="275">
        <f t="shared" si="48"/>
        <v>0</v>
      </c>
      <c r="E65" s="273"/>
      <c r="F65" s="274">
        <f>+'2026P'!$E65</f>
        <v>0</v>
      </c>
      <c r="G65" s="275">
        <f t="shared" si="49"/>
        <v>0</v>
      </c>
      <c r="H65" s="276">
        <f t="shared" si="40"/>
        <v>0</v>
      </c>
      <c r="I65" s="275" t="str">
        <f t="shared" si="41"/>
        <v>N. D.</v>
      </c>
      <c r="J65" s="273"/>
      <c r="K65" s="274">
        <f>+'2025R'!$E65</f>
        <v>0</v>
      </c>
      <c r="L65" s="275">
        <f t="shared" si="50"/>
        <v>0</v>
      </c>
      <c r="M65" s="276">
        <f t="shared" si="42"/>
        <v>0</v>
      </c>
      <c r="N65" s="275" t="str">
        <f t="shared" si="43"/>
        <v>N. D.</v>
      </c>
      <c r="O65" s="311"/>
      <c r="P65" s="274">
        <f>+'2026R'!$U65</f>
        <v>0</v>
      </c>
      <c r="Q65" s="275">
        <f t="shared" si="51"/>
        <v>0</v>
      </c>
      <c r="R65" s="273"/>
      <c r="S65" s="274">
        <f>+'2026P'!$U65</f>
        <v>0</v>
      </c>
      <c r="T65" s="275">
        <f t="shared" si="52"/>
        <v>0</v>
      </c>
      <c r="U65" s="276">
        <f t="shared" si="44"/>
        <v>0</v>
      </c>
      <c r="V65" s="275" t="str">
        <f t="shared" si="45"/>
        <v>N. D.</v>
      </c>
      <c r="W65" s="273"/>
      <c r="X65" s="274">
        <f>+'2025R'!$U65</f>
        <v>0</v>
      </c>
      <c r="Y65" s="275">
        <f t="shared" si="53"/>
        <v>0</v>
      </c>
      <c r="Z65" s="276">
        <f t="shared" si="46"/>
        <v>0</v>
      </c>
      <c r="AA65" s="275" t="str">
        <f t="shared" si="47"/>
        <v>N. D.</v>
      </c>
    </row>
    <row r="66" spans="1:27" hidden="1">
      <c r="A66" s="272" t="s">
        <v>27</v>
      </c>
      <c r="B66" s="273"/>
      <c r="C66" s="274">
        <f>+'2026R'!$E66</f>
        <v>0</v>
      </c>
      <c r="D66" s="275" t="str">
        <f t="shared" si="48"/>
        <v>N. D.</v>
      </c>
      <c r="E66" s="273"/>
      <c r="F66" s="274">
        <f>+'2026P'!$E66</f>
        <v>0</v>
      </c>
      <c r="G66" s="275" t="str">
        <f t="shared" si="49"/>
        <v>N. D.</v>
      </c>
      <c r="H66" s="276">
        <f t="shared" si="40"/>
        <v>0</v>
      </c>
      <c r="I66" s="275" t="str">
        <f t="shared" si="41"/>
        <v>N. D.</v>
      </c>
      <c r="J66" s="273"/>
      <c r="K66" s="274">
        <f>+'2025R'!$E66</f>
        <v>0</v>
      </c>
      <c r="L66" s="275" t="str">
        <f t="shared" si="50"/>
        <v>N. D.</v>
      </c>
      <c r="M66" s="276">
        <f t="shared" si="42"/>
        <v>0</v>
      </c>
      <c r="N66" s="275" t="str">
        <f t="shared" si="43"/>
        <v>N. D.</v>
      </c>
      <c r="O66" s="311"/>
      <c r="P66" s="274">
        <f>+'2026R'!$U66</f>
        <v>0</v>
      </c>
      <c r="Q66" s="275" t="str">
        <f t="shared" si="51"/>
        <v>N. D.</v>
      </c>
      <c r="R66" s="273"/>
      <c r="S66" s="274">
        <f>+'2026P'!$U66</f>
        <v>0</v>
      </c>
      <c r="T66" s="275" t="str">
        <f t="shared" si="52"/>
        <v>N. D.</v>
      </c>
      <c r="U66" s="276">
        <f t="shared" si="44"/>
        <v>0</v>
      </c>
      <c r="V66" s="275" t="str">
        <f t="shared" si="45"/>
        <v>N. D.</v>
      </c>
      <c r="W66" s="273"/>
      <c r="X66" s="274">
        <f>+'2025R'!$U66</f>
        <v>0</v>
      </c>
      <c r="Y66" s="275" t="str">
        <f t="shared" si="53"/>
        <v>N. D.</v>
      </c>
      <c r="Z66" s="276">
        <f t="shared" si="46"/>
        <v>0</v>
      </c>
      <c r="AA66" s="275" t="str">
        <f t="shared" si="47"/>
        <v>N. D.</v>
      </c>
    </row>
    <row r="67" spans="1:27" hidden="1">
      <c r="A67" s="272" t="s">
        <v>28</v>
      </c>
      <c r="B67" s="273"/>
      <c r="C67" s="274">
        <f>+'2026R'!$E67</f>
        <v>0</v>
      </c>
      <c r="D67" s="275">
        <f t="shared" si="48"/>
        <v>0</v>
      </c>
      <c r="E67" s="273"/>
      <c r="F67" s="274">
        <f>+'2026P'!$E67</f>
        <v>0</v>
      </c>
      <c r="G67" s="275">
        <f t="shared" si="49"/>
        <v>0</v>
      </c>
      <c r="H67" s="276">
        <f t="shared" si="40"/>
        <v>0</v>
      </c>
      <c r="I67" s="275" t="str">
        <f t="shared" si="41"/>
        <v>N. D.</v>
      </c>
      <c r="J67" s="273"/>
      <c r="K67" s="274">
        <f>+'2025R'!$E67</f>
        <v>0</v>
      </c>
      <c r="L67" s="275">
        <f t="shared" si="50"/>
        <v>0</v>
      </c>
      <c r="M67" s="276">
        <f t="shared" si="42"/>
        <v>0</v>
      </c>
      <c r="N67" s="275" t="str">
        <f t="shared" si="43"/>
        <v>N. D.</v>
      </c>
      <c r="O67" s="311"/>
      <c r="P67" s="274">
        <f>+'2026R'!$U67</f>
        <v>0</v>
      </c>
      <c r="Q67" s="275">
        <f t="shared" si="51"/>
        <v>0</v>
      </c>
      <c r="R67" s="273"/>
      <c r="S67" s="274">
        <f>+'2026P'!$U67</f>
        <v>0</v>
      </c>
      <c r="T67" s="275">
        <f t="shared" si="52"/>
        <v>0</v>
      </c>
      <c r="U67" s="276">
        <f t="shared" si="44"/>
        <v>0</v>
      </c>
      <c r="V67" s="275" t="str">
        <f t="shared" si="45"/>
        <v>N. D.</v>
      </c>
      <c r="W67" s="273"/>
      <c r="X67" s="274">
        <f>+'2025R'!$U67</f>
        <v>0</v>
      </c>
      <c r="Y67" s="275">
        <f t="shared" si="53"/>
        <v>0</v>
      </c>
      <c r="Z67" s="276">
        <f t="shared" si="46"/>
        <v>0</v>
      </c>
      <c r="AA67" s="275" t="str">
        <f t="shared" si="47"/>
        <v>N. D.</v>
      </c>
    </row>
    <row r="68" spans="1:27" hidden="1">
      <c r="A68" s="272" t="s">
        <v>29</v>
      </c>
      <c r="B68" s="273"/>
      <c r="C68" s="274">
        <f>+'2026R'!$E68</f>
        <v>0</v>
      </c>
      <c r="D68" s="275">
        <f t="shared" si="48"/>
        <v>0</v>
      </c>
      <c r="E68" s="273"/>
      <c r="F68" s="274">
        <f>+'2026P'!$E68</f>
        <v>0</v>
      </c>
      <c r="G68" s="275" t="str">
        <f t="shared" si="49"/>
        <v>N. D.</v>
      </c>
      <c r="H68" s="276">
        <f t="shared" si="40"/>
        <v>0</v>
      </c>
      <c r="I68" s="275" t="str">
        <f t="shared" si="41"/>
        <v>N. D.</v>
      </c>
      <c r="J68" s="273"/>
      <c r="K68" s="274">
        <f>+'2025R'!$E68</f>
        <v>0</v>
      </c>
      <c r="L68" s="275">
        <f t="shared" si="50"/>
        <v>0</v>
      </c>
      <c r="M68" s="276">
        <f t="shared" si="42"/>
        <v>0</v>
      </c>
      <c r="N68" s="275" t="str">
        <f t="shared" si="43"/>
        <v>N. D.</v>
      </c>
      <c r="O68" s="311"/>
      <c r="P68" s="274">
        <f>+'2026R'!$U68</f>
        <v>0</v>
      </c>
      <c r="Q68" s="275">
        <f t="shared" si="51"/>
        <v>0</v>
      </c>
      <c r="R68" s="273"/>
      <c r="S68" s="274">
        <f>+'2026P'!$U68</f>
        <v>0</v>
      </c>
      <c r="T68" s="275" t="str">
        <f t="shared" si="52"/>
        <v>N. D.</v>
      </c>
      <c r="U68" s="276">
        <f t="shared" si="44"/>
        <v>0</v>
      </c>
      <c r="V68" s="275" t="str">
        <f t="shared" si="45"/>
        <v>N. D.</v>
      </c>
      <c r="W68" s="273"/>
      <c r="X68" s="274">
        <f>+'2025R'!$U68</f>
        <v>0</v>
      </c>
      <c r="Y68" s="275">
        <f t="shared" si="53"/>
        <v>0</v>
      </c>
      <c r="Z68" s="276">
        <f t="shared" si="46"/>
        <v>0</v>
      </c>
      <c r="AA68" s="275" t="str">
        <f t="shared" si="47"/>
        <v>N. D.</v>
      </c>
    </row>
    <row r="69" spans="1:27" hidden="1">
      <c r="A69" s="277" t="s">
        <v>30</v>
      </c>
      <c r="B69" s="273"/>
      <c r="C69" s="274">
        <f>+'2026R'!$E69</f>
        <v>0</v>
      </c>
      <c r="D69" s="275" t="str">
        <f t="shared" si="48"/>
        <v>N. D.</v>
      </c>
      <c r="E69" s="273"/>
      <c r="F69" s="274">
        <f>+'2026P'!$E69</f>
        <v>0</v>
      </c>
      <c r="G69" s="275" t="str">
        <f t="shared" si="49"/>
        <v>N. D.</v>
      </c>
      <c r="H69" s="276">
        <f t="shared" si="40"/>
        <v>0</v>
      </c>
      <c r="I69" s="275" t="str">
        <f t="shared" si="41"/>
        <v>N. D.</v>
      </c>
      <c r="J69" s="273"/>
      <c r="K69" s="274">
        <f>+'2025R'!$E69</f>
        <v>0</v>
      </c>
      <c r="L69" s="275" t="str">
        <f t="shared" si="50"/>
        <v>N. D.</v>
      </c>
      <c r="M69" s="276">
        <f t="shared" si="42"/>
        <v>0</v>
      </c>
      <c r="N69" s="275" t="str">
        <f t="shared" si="43"/>
        <v>N. D.</v>
      </c>
      <c r="O69" s="311"/>
      <c r="P69" s="274">
        <f>+'2026R'!$U69</f>
        <v>0</v>
      </c>
      <c r="Q69" s="275" t="str">
        <f t="shared" si="51"/>
        <v>N. D.</v>
      </c>
      <c r="R69" s="273"/>
      <c r="S69" s="274">
        <f>+'2026P'!$U69</f>
        <v>0</v>
      </c>
      <c r="T69" s="275" t="str">
        <f t="shared" si="52"/>
        <v>N. D.</v>
      </c>
      <c r="U69" s="276">
        <f t="shared" si="44"/>
        <v>0</v>
      </c>
      <c r="V69" s="275" t="str">
        <f t="shared" si="45"/>
        <v>N. D.</v>
      </c>
      <c r="W69" s="273"/>
      <c r="X69" s="274">
        <f>+'2025R'!$U69</f>
        <v>0</v>
      </c>
      <c r="Y69" s="275" t="str">
        <f t="shared" si="53"/>
        <v>N. D.</v>
      </c>
      <c r="Z69" s="276">
        <f t="shared" si="46"/>
        <v>0</v>
      </c>
      <c r="AA69" s="275" t="str">
        <f t="shared" si="47"/>
        <v>N. D.</v>
      </c>
    </row>
    <row r="70" spans="1:27" hidden="1">
      <c r="A70" s="278" t="s">
        <v>31</v>
      </c>
      <c r="B70" s="265"/>
      <c r="C70" s="279">
        <f>+SUM(C71:C79)</f>
        <v>0</v>
      </c>
      <c r="D70" s="270" t="str">
        <f>+IF(ISERROR(C70/C81),"N. D.",C70/C81)</f>
        <v>N. D.</v>
      </c>
      <c r="E70" s="273"/>
      <c r="F70" s="279">
        <f>+SUM(F71:F79)</f>
        <v>0</v>
      </c>
      <c r="G70" s="270" t="str">
        <f>+IF(ISERROR(F70/F81),"N. D.",F70/F81)</f>
        <v>N. D.</v>
      </c>
      <c r="H70" s="271">
        <f t="shared" si="40"/>
        <v>0</v>
      </c>
      <c r="I70" s="270" t="str">
        <f t="shared" si="41"/>
        <v>N. D.</v>
      </c>
      <c r="J70" s="265"/>
      <c r="K70" s="279">
        <f>+SUM(K71:K79)</f>
        <v>0</v>
      </c>
      <c r="L70" s="270" t="str">
        <f>+IF(ISERROR(K70/K81),"N. D.",K70/K81)</f>
        <v>N. D.</v>
      </c>
      <c r="M70" s="271">
        <f t="shared" si="42"/>
        <v>0</v>
      </c>
      <c r="N70" s="270" t="str">
        <f t="shared" si="43"/>
        <v>N. D.</v>
      </c>
      <c r="O70" s="265"/>
      <c r="P70" s="279">
        <f>+SUM(P71:P79)</f>
        <v>0</v>
      </c>
      <c r="Q70" s="270">
        <f>+IF(ISERROR(P70/P81),"N. D.",P70/P81)</f>
        <v>0</v>
      </c>
      <c r="R70" s="273"/>
      <c r="S70" s="279">
        <f>+SUM(S71:S79)</f>
        <v>0</v>
      </c>
      <c r="T70" s="270" t="str">
        <f>+IF(ISERROR(S70/S81),"N. D.",S70/S81)</f>
        <v>N. D.</v>
      </c>
      <c r="U70" s="271">
        <f t="shared" si="44"/>
        <v>0</v>
      </c>
      <c r="V70" s="270" t="str">
        <f t="shared" si="45"/>
        <v>N. D.</v>
      </c>
      <c r="W70" s="265"/>
      <c r="X70" s="279">
        <f>+SUM(X71:X79)</f>
        <v>0</v>
      </c>
      <c r="Y70" s="270" t="str">
        <f>+IF(ISERROR(X70/X81),"N. D.",X70/X81)</f>
        <v>N. D.</v>
      </c>
      <c r="Z70" s="271">
        <f t="shared" si="46"/>
        <v>0</v>
      </c>
      <c r="AA70" s="270" t="str">
        <f t="shared" si="47"/>
        <v>N. D.</v>
      </c>
    </row>
    <row r="71" spans="1:27" hidden="1">
      <c r="A71" s="280" t="s">
        <v>32</v>
      </c>
      <c r="B71" s="273"/>
      <c r="C71" s="274">
        <f>+'2026R'!$E71</f>
        <v>0</v>
      </c>
      <c r="D71" s="275" t="str">
        <f t="shared" ref="D71:D79" si="54">+IF(ISERROR(C71/C96),"N. D.",C71/C96)</f>
        <v>N. D.</v>
      </c>
      <c r="E71" s="273"/>
      <c r="F71" s="274">
        <f>+'2026P'!$E71</f>
        <v>0</v>
      </c>
      <c r="G71" s="275" t="str">
        <f t="shared" ref="G71:G79" si="55">+IF(ISERROR(F71/F96),"N. D.",F71/F96)</f>
        <v>N. D.</v>
      </c>
      <c r="H71" s="276">
        <f t="shared" si="40"/>
        <v>0</v>
      </c>
      <c r="I71" s="275" t="str">
        <f t="shared" si="41"/>
        <v>N. D.</v>
      </c>
      <c r="J71" s="273"/>
      <c r="K71" s="274">
        <f>+'2025R'!$E71</f>
        <v>0</v>
      </c>
      <c r="L71" s="275" t="str">
        <f t="shared" ref="L71:L79" si="56">+IF(ISERROR(K71/K96),"N. D.",K71/K96)</f>
        <v>N. D.</v>
      </c>
      <c r="M71" s="276">
        <f t="shared" si="42"/>
        <v>0</v>
      </c>
      <c r="N71" s="275" t="str">
        <f t="shared" si="43"/>
        <v>N. D.</v>
      </c>
      <c r="O71" s="311"/>
      <c r="P71" s="274">
        <f>+'2026R'!$U71</f>
        <v>0</v>
      </c>
      <c r="Q71" s="275" t="str">
        <f t="shared" ref="Q71:Q79" si="57">+IF(ISERROR(P71/P96),"N. D.",P71/P96)</f>
        <v>N. D.</v>
      </c>
      <c r="R71" s="273"/>
      <c r="S71" s="274">
        <f>+'2026P'!$U71</f>
        <v>0</v>
      </c>
      <c r="T71" s="275" t="str">
        <f t="shared" ref="T71:T79" si="58">+IF(ISERROR(S71/S96),"N. D.",S71/S96)</f>
        <v>N. D.</v>
      </c>
      <c r="U71" s="276">
        <f t="shared" si="44"/>
        <v>0</v>
      </c>
      <c r="V71" s="275" t="str">
        <f t="shared" si="45"/>
        <v>N. D.</v>
      </c>
      <c r="W71" s="273"/>
      <c r="X71" s="274">
        <f>+'2025R'!$U71</f>
        <v>0</v>
      </c>
      <c r="Y71" s="275" t="str">
        <f t="shared" ref="Y71:Y79" si="59">+IF(ISERROR(X71/X96),"N. D.",X71/X96)</f>
        <v>N. D.</v>
      </c>
      <c r="Z71" s="276">
        <f t="shared" si="46"/>
        <v>0</v>
      </c>
      <c r="AA71" s="275" t="str">
        <f t="shared" si="47"/>
        <v>N. D.</v>
      </c>
    </row>
    <row r="72" spans="1:27" hidden="1">
      <c r="A72" s="280" t="s">
        <v>33</v>
      </c>
      <c r="B72" s="273"/>
      <c r="C72" s="274">
        <f>+'2026R'!$E72</f>
        <v>0</v>
      </c>
      <c r="D72" s="275" t="str">
        <f t="shared" si="54"/>
        <v>N. D.</v>
      </c>
      <c r="E72" s="273"/>
      <c r="F72" s="274">
        <f>+'2026P'!$E72</f>
        <v>0</v>
      </c>
      <c r="G72" s="275" t="str">
        <f t="shared" si="55"/>
        <v>N. D.</v>
      </c>
      <c r="H72" s="276">
        <f t="shared" si="40"/>
        <v>0</v>
      </c>
      <c r="I72" s="275" t="str">
        <f t="shared" si="41"/>
        <v>N. D.</v>
      </c>
      <c r="J72" s="273"/>
      <c r="K72" s="274">
        <f>+'2025R'!$E72</f>
        <v>0</v>
      </c>
      <c r="L72" s="275" t="str">
        <f t="shared" si="56"/>
        <v>N. D.</v>
      </c>
      <c r="M72" s="276">
        <f t="shared" si="42"/>
        <v>0</v>
      </c>
      <c r="N72" s="275" t="str">
        <f t="shared" si="43"/>
        <v>N. D.</v>
      </c>
      <c r="O72" s="311"/>
      <c r="P72" s="274">
        <f>+'2026R'!$U72</f>
        <v>0</v>
      </c>
      <c r="Q72" s="275" t="str">
        <f t="shared" si="57"/>
        <v>N. D.</v>
      </c>
      <c r="R72" s="273"/>
      <c r="S72" s="274">
        <f>+'2026P'!$U72</f>
        <v>0</v>
      </c>
      <c r="T72" s="275" t="str">
        <f t="shared" si="58"/>
        <v>N. D.</v>
      </c>
      <c r="U72" s="276">
        <f t="shared" si="44"/>
        <v>0</v>
      </c>
      <c r="V72" s="275" t="str">
        <f t="shared" si="45"/>
        <v>N. D.</v>
      </c>
      <c r="W72" s="273"/>
      <c r="X72" s="274">
        <f>+'2025R'!$U72</f>
        <v>0</v>
      </c>
      <c r="Y72" s="275" t="str">
        <f t="shared" si="59"/>
        <v>N. D.</v>
      </c>
      <c r="Z72" s="276">
        <f t="shared" si="46"/>
        <v>0</v>
      </c>
      <c r="AA72" s="275" t="str">
        <f t="shared" si="47"/>
        <v>N. D.</v>
      </c>
    </row>
    <row r="73" spans="1:27" hidden="1">
      <c r="A73" s="280" t="s">
        <v>34</v>
      </c>
      <c r="B73" s="273"/>
      <c r="C73" s="274">
        <f>+'2026R'!$E73</f>
        <v>0</v>
      </c>
      <c r="D73" s="275" t="str">
        <f t="shared" si="54"/>
        <v>N. D.</v>
      </c>
      <c r="E73" s="273"/>
      <c r="F73" s="274">
        <f>+'2026P'!$E73</f>
        <v>0</v>
      </c>
      <c r="G73" s="275" t="str">
        <f t="shared" si="55"/>
        <v>N. D.</v>
      </c>
      <c r="H73" s="276">
        <f t="shared" si="40"/>
        <v>0</v>
      </c>
      <c r="I73" s="275" t="str">
        <f t="shared" si="41"/>
        <v>N. D.</v>
      </c>
      <c r="J73" s="273"/>
      <c r="K73" s="274">
        <f>+'2025R'!$E73</f>
        <v>0</v>
      </c>
      <c r="L73" s="275" t="str">
        <f t="shared" si="56"/>
        <v>N. D.</v>
      </c>
      <c r="M73" s="276">
        <f t="shared" si="42"/>
        <v>0</v>
      </c>
      <c r="N73" s="275" t="str">
        <f t="shared" si="43"/>
        <v>N. D.</v>
      </c>
      <c r="O73" s="311"/>
      <c r="P73" s="274">
        <f>+'2026R'!$U73</f>
        <v>0</v>
      </c>
      <c r="Q73" s="275" t="str">
        <f t="shared" si="57"/>
        <v>N. D.</v>
      </c>
      <c r="R73" s="273"/>
      <c r="S73" s="274">
        <f>+'2026P'!$U73</f>
        <v>0</v>
      </c>
      <c r="T73" s="275" t="str">
        <f t="shared" si="58"/>
        <v>N. D.</v>
      </c>
      <c r="U73" s="276">
        <f t="shared" si="44"/>
        <v>0</v>
      </c>
      <c r="V73" s="275" t="str">
        <f t="shared" si="45"/>
        <v>N. D.</v>
      </c>
      <c r="W73" s="273"/>
      <c r="X73" s="274">
        <f>+'2025R'!$U73</f>
        <v>0</v>
      </c>
      <c r="Y73" s="275" t="str">
        <f t="shared" si="59"/>
        <v>N. D.</v>
      </c>
      <c r="Z73" s="276">
        <f t="shared" si="46"/>
        <v>0</v>
      </c>
      <c r="AA73" s="275" t="str">
        <f t="shared" si="47"/>
        <v>N. D.</v>
      </c>
    </row>
    <row r="74" spans="1:27" hidden="1">
      <c r="A74" s="280" t="s">
        <v>35</v>
      </c>
      <c r="B74" s="273"/>
      <c r="C74" s="274">
        <f>+'2026R'!$E74</f>
        <v>0</v>
      </c>
      <c r="D74" s="275" t="str">
        <f t="shared" si="54"/>
        <v>N. D.</v>
      </c>
      <c r="E74" s="273"/>
      <c r="F74" s="274">
        <f>+'2026P'!$E74</f>
        <v>0</v>
      </c>
      <c r="G74" s="275" t="str">
        <f t="shared" si="55"/>
        <v>N. D.</v>
      </c>
      <c r="H74" s="276">
        <f t="shared" si="40"/>
        <v>0</v>
      </c>
      <c r="I74" s="275" t="str">
        <f t="shared" si="41"/>
        <v>N. D.</v>
      </c>
      <c r="J74" s="273"/>
      <c r="K74" s="274">
        <f>+'2025R'!$E74</f>
        <v>0</v>
      </c>
      <c r="L74" s="275" t="str">
        <f t="shared" si="56"/>
        <v>N. D.</v>
      </c>
      <c r="M74" s="276">
        <f t="shared" si="42"/>
        <v>0</v>
      </c>
      <c r="N74" s="275" t="str">
        <f t="shared" si="43"/>
        <v>N. D.</v>
      </c>
      <c r="O74" s="311"/>
      <c r="P74" s="274">
        <f>+'2026R'!$U74</f>
        <v>0</v>
      </c>
      <c r="Q74" s="275" t="str">
        <f t="shared" si="57"/>
        <v>N. D.</v>
      </c>
      <c r="R74" s="273"/>
      <c r="S74" s="274">
        <f>+'2026P'!$U74</f>
        <v>0</v>
      </c>
      <c r="T74" s="275" t="str">
        <f t="shared" si="58"/>
        <v>N. D.</v>
      </c>
      <c r="U74" s="276">
        <f t="shared" si="44"/>
        <v>0</v>
      </c>
      <c r="V74" s="275" t="str">
        <f t="shared" si="45"/>
        <v>N. D.</v>
      </c>
      <c r="W74" s="273"/>
      <c r="X74" s="274">
        <f>+'2025R'!$U74</f>
        <v>0</v>
      </c>
      <c r="Y74" s="275" t="str">
        <f t="shared" si="59"/>
        <v>N. D.</v>
      </c>
      <c r="Z74" s="276">
        <f t="shared" si="46"/>
        <v>0</v>
      </c>
      <c r="AA74" s="275" t="str">
        <f t="shared" si="47"/>
        <v>N. D.</v>
      </c>
    </row>
    <row r="75" spans="1:27" hidden="1">
      <c r="A75" s="280" t="s">
        <v>36</v>
      </c>
      <c r="B75" s="273"/>
      <c r="C75" s="274">
        <f>+'2026R'!$E75</f>
        <v>0</v>
      </c>
      <c r="D75" s="275" t="str">
        <f t="shared" si="54"/>
        <v>N. D.</v>
      </c>
      <c r="E75" s="273"/>
      <c r="F75" s="274">
        <f>+'2026P'!$E75</f>
        <v>0</v>
      </c>
      <c r="G75" s="275" t="str">
        <f t="shared" si="55"/>
        <v>N. D.</v>
      </c>
      <c r="H75" s="276">
        <f t="shared" si="40"/>
        <v>0</v>
      </c>
      <c r="I75" s="275" t="str">
        <f t="shared" si="41"/>
        <v>N. D.</v>
      </c>
      <c r="J75" s="273"/>
      <c r="K75" s="274">
        <f>+'2025R'!$E75</f>
        <v>0</v>
      </c>
      <c r="L75" s="275" t="str">
        <f t="shared" si="56"/>
        <v>N. D.</v>
      </c>
      <c r="M75" s="276">
        <f t="shared" si="42"/>
        <v>0</v>
      </c>
      <c r="N75" s="275" t="str">
        <f t="shared" si="43"/>
        <v>N. D.</v>
      </c>
      <c r="O75" s="311"/>
      <c r="P75" s="274">
        <f>+'2026R'!$U75</f>
        <v>0</v>
      </c>
      <c r="Q75" s="275" t="str">
        <f t="shared" si="57"/>
        <v>N. D.</v>
      </c>
      <c r="R75" s="273"/>
      <c r="S75" s="274">
        <f>+'2026P'!$U75</f>
        <v>0</v>
      </c>
      <c r="T75" s="275" t="str">
        <f t="shared" si="58"/>
        <v>N. D.</v>
      </c>
      <c r="U75" s="276">
        <f t="shared" si="44"/>
        <v>0</v>
      </c>
      <c r="V75" s="275" t="str">
        <f t="shared" si="45"/>
        <v>N. D.</v>
      </c>
      <c r="W75" s="273"/>
      <c r="X75" s="274">
        <f>+'2025R'!$U75</f>
        <v>0</v>
      </c>
      <c r="Y75" s="275" t="str">
        <f t="shared" si="59"/>
        <v>N. D.</v>
      </c>
      <c r="Z75" s="276">
        <f t="shared" si="46"/>
        <v>0</v>
      </c>
      <c r="AA75" s="275" t="str">
        <f t="shared" si="47"/>
        <v>N. D.</v>
      </c>
    </row>
    <row r="76" spans="1:27" hidden="1">
      <c r="A76" s="280" t="s">
        <v>37</v>
      </c>
      <c r="B76" s="273"/>
      <c r="C76" s="274">
        <f>+'2026R'!$E76</f>
        <v>0</v>
      </c>
      <c r="D76" s="275" t="str">
        <f t="shared" si="54"/>
        <v>N. D.</v>
      </c>
      <c r="E76" s="273"/>
      <c r="F76" s="274">
        <f>+'2026P'!$E76</f>
        <v>0</v>
      </c>
      <c r="G76" s="275" t="str">
        <f t="shared" si="55"/>
        <v>N. D.</v>
      </c>
      <c r="H76" s="276">
        <f t="shared" si="40"/>
        <v>0</v>
      </c>
      <c r="I76" s="275" t="str">
        <f t="shared" si="41"/>
        <v>N. D.</v>
      </c>
      <c r="J76" s="273"/>
      <c r="K76" s="274">
        <f>+'2025R'!$E76</f>
        <v>0</v>
      </c>
      <c r="L76" s="275" t="str">
        <f t="shared" si="56"/>
        <v>N. D.</v>
      </c>
      <c r="M76" s="276">
        <f t="shared" si="42"/>
        <v>0</v>
      </c>
      <c r="N76" s="275" t="str">
        <f t="shared" si="43"/>
        <v>N. D.</v>
      </c>
      <c r="O76" s="311"/>
      <c r="P76" s="274">
        <f>+'2026R'!$U76</f>
        <v>0</v>
      </c>
      <c r="Q76" s="275" t="str">
        <f t="shared" si="57"/>
        <v>N. D.</v>
      </c>
      <c r="R76" s="273"/>
      <c r="S76" s="274">
        <f>+'2026P'!$U76</f>
        <v>0</v>
      </c>
      <c r="T76" s="275" t="str">
        <f t="shared" si="58"/>
        <v>N. D.</v>
      </c>
      <c r="U76" s="276">
        <f t="shared" si="44"/>
        <v>0</v>
      </c>
      <c r="V76" s="275" t="str">
        <f t="shared" si="45"/>
        <v>N. D.</v>
      </c>
      <c r="W76" s="273"/>
      <c r="X76" s="274">
        <f>+'2025R'!$U76</f>
        <v>0</v>
      </c>
      <c r="Y76" s="275" t="str">
        <f t="shared" si="59"/>
        <v>N. D.</v>
      </c>
      <c r="Z76" s="276">
        <f t="shared" si="46"/>
        <v>0</v>
      </c>
      <c r="AA76" s="275" t="str">
        <f t="shared" si="47"/>
        <v>N. D.</v>
      </c>
    </row>
    <row r="77" spans="1:27" hidden="1">
      <c r="A77" s="280" t="s">
        <v>38</v>
      </c>
      <c r="B77" s="273"/>
      <c r="C77" s="274">
        <f>+'2026R'!$E77</f>
        <v>0</v>
      </c>
      <c r="D77" s="275" t="str">
        <f t="shared" si="54"/>
        <v>N. D.</v>
      </c>
      <c r="E77" s="273"/>
      <c r="F77" s="274">
        <f>+'2026P'!$E77</f>
        <v>0</v>
      </c>
      <c r="G77" s="275" t="str">
        <f t="shared" si="55"/>
        <v>N. D.</v>
      </c>
      <c r="H77" s="276">
        <f t="shared" si="40"/>
        <v>0</v>
      </c>
      <c r="I77" s="275" t="str">
        <f t="shared" si="41"/>
        <v>N. D.</v>
      </c>
      <c r="J77" s="273"/>
      <c r="K77" s="274">
        <f>+'2025R'!$E77</f>
        <v>0</v>
      </c>
      <c r="L77" s="275" t="str">
        <f t="shared" si="56"/>
        <v>N. D.</v>
      </c>
      <c r="M77" s="276">
        <f t="shared" si="42"/>
        <v>0</v>
      </c>
      <c r="N77" s="275" t="str">
        <f t="shared" si="43"/>
        <v>N. D.</v>
      </c>
      <c r="O77" s="311"/>
      <c r="P77" s="274">
        <f>+'2026R'!$U77</f>
        <v>0</v>
      </c>
      <c r="Q77" s="275" t="str">
        <f t="shared" si="57"/>
        <v>N. D.</v>
      </c>
      <c r="R77" s="273"/>
      <c r="S77" s="274">
        <f>+'2026P'!$U77</f>
        <v>0</v>
      </c>
      <c r="T77" s="275" t="str">
        <f t="shared" si="58"/>
        <v>N. D.</v>
      </c>
      <c r="U77" s="276">
        <f t="shared" si="44"/>
        <v>0</v>
      </c>
      <c r="V77" s="275" t="str">
        <f t="shared" si="45"/>
        <v>N. D.</v>
      </c>
      <c r="W77" s="273"/>
      <c r="X77" s="274">
        <f>+'2025R'!$U77</f>
        <v>0</v>
      </c>
      <c r="Y77" s="275" t="str">
        <f t="shared" si="59"/>
        <v>N. D.</v>
      </c>
      <c r="Z77" s="276">
        <f t="shared" si="46"/>
        <v>0</v>
      </c>
      <c r="AA77" s="275" t="str">
        <f t="shared" si="47"/>
        <v>N. D.</v>
      </c>
    </row>
    <row r="78" spans="1:27" hidden="1">
      <c r="A78" s="280" t="s">
        <v>39</v>
      </c>
      <c r="B78" s="273"/>
      <c r="C78" s="274">
        <f>+'2026R'!$E78</f>
        <v>0</v>
      </c>
      <c r="D78" s="275" t="str">
        <f t="shared" si="54"/>
        <v>N. D.</v>
      </c>
      <c r="E78" s="273"/>
      <c r="F78" s="274">
        <f>+'2026P'!$E78</f>
        <v>0</v>
      </c>
      <c r="G78" s="275" t="str">
        <f t="shared" si="55"/>
        <v>N. D.</v>
      </c>
      <c r="H78" s="276">
        <f t="shared" si="40"/>
        <v>0</v>
      </c>
      <c r="I78" s="275" t="str">
        <f t="shared" si="41"/>
        <v>N. D.</v>
      </c>
      <c r="J78" s="273"/>
      <c r="K78" s="274">
        <f>+'2025R'!$E78</f>
        <v>0</v>
      </c>
      <c r="L78" s="275" t="str">
        <f t="shared" si="56"/>
        <v>N. D.</v>
      </c>
      <c r="M78" s="276">
        <f t="shared" si="42"/>
        <v>0</v>
      </c>
      <c r="N78" s="275" t="str">
        <f t="shared" si="43"/>
        <v>N. D.</v>
      </c>
      <c r="O78" s="311"/>
      <c r="P78" s="274">
        <f>+'2026R'!$U78</f>
        <v>0</v>
      </c>
      <c r="Q78" s="275" t="str">
        <f t="shared" si="57"/>
        <v>N. D.</v>
      </c>
      <c r="R78" s="273"/>
      <c r="S78" s="274">
        <f>+'2026P'!$U78</f>
        <v>0</v>
      </c>
      <c r="T78" s="275" t="str">
        <f t="shared" si="58"/>
        <v>N. D.</v>
      </c>
      <c r="U78" s="276">
        <f t="shared" si="44"/>
        <v>0</v>
      </c>
      <c r="V78" s="275" t="str">
        <f t="shared" si="45"/>
        <v>N. D.</v>
      </c>
      <c r="W78" s="273"/>
      <c r="X78" s="274">
        <f>+'2025R'!$U78</f>
        <v>0</v>
      </c>
      <c r="Y78" s="275" t="str">
        <f t="shared" si="59"/>
        <v>N. D.</v>
      </c>
      <c r="Z78" s="276">
        <f t="shared" si="46"/>
        <v>0</v>
      </c>
      <c r="AA78" s="275" t="str">
        <f t="shared" si="47"/>
        <v>N. D.</v>
      </c>
    </row>
    <row r="79" spans="1:27" hidden="1">
      <c r="A79" s="280" t="s">
        <v>40</v>
      </c>
      <c r="B79" s="273"/>
      <c r="C79" s="274">
        <f>+'2026R'!$E79</f>
        <v>0</v>
      </c>
      <c r="D79" s="275" t="str">
        <f t="shared" si="54"/>
        <v>N. D.</v>
      </c>
      <c r="E79" s="273"/>
      <c r="F79" s="274">
        <f>+'2026P'!$E79</f>
        <v>0</v>
      </c>
      <c r="G79" s="275" t="str">
        <f t="shared" si="55"/>
        <v>N. D.</v>
      </c>
      <c r="H79" s="276">
        <f t="shared" si="40"/>
        <v>0</v>
      </c>
      <c r="I79" s="275" t="str">
        <f t="shared" si="41"/>
        <v>N. D.</v>
      </c>
      <c r="J79" s="273"/>
      <c r="K79" s="274">
        <f>+'2025R'!$E79</f>
        <v>0</v>
      </c>
      <c r="L79" s="275" t="str">
        <f t="shared" si="56"/>
        <v>N. D.</v>
      </c>
      <c r="M79" s="276">
        <f t="shared" si="42"/>
        <v>0</v>
      </c>
      <c r="N79" s="275" t="str">
        <f t="shared" si="43"/>
        <v>N. D.</v>
      </c>
      <c r="O79" s="311"/>
      <c r="P79" s="274">
        <f>+'2026R'!$U79</f>
        <v>0</v>
      </c>
      <c r="Q79" s="275" t="str">
        <f t="shared" si="57"/>
        <v>N. D.</v>
      </c>
      <c r="R79" s="273"/>
      <c r="S79" s="274">
        <f>+'2026P'!$U79</f>
        <v>0</v>
      </c>
      <c r="T79" s="275" t="str">
        <f t="shared" si="58"/>
        <v>N. D.</v>
      </c>
      <c r="U79" s="276">
        <f t="shared" si="44"/>
        <v>0</v>
      </c>
      <c r="V79" s="275" t="str">
        <f t="shared" si="45"/>
        <v>N. D.</v>
      </c>
      <c r="W79" s="273"/>
      <c r="X79" s="274">
        <f>+'2025R'!$U79</f>
        <v>0</v>
      </c>
      <c r="Y79" s="275" t="str">
        <f t="shared" si="59"/>
        <v>N. D.</v>
      </c>
      <c r="Z79" s="276">
        <f t="shared" si="46"/>
        <v>0</v>
      </c>
      <c r="AA79" s="275" t="str">
        <f t="shared" si="47"/>
        <v>N. D.</v>
      </c>
    </row>
    <row r="80" spans="1:27" ht="6" hidden="1" customHeight="1">
      <c r="A80" s="267"/>
      <c r="B80" s="265"/>
      <c r="C80" s="267"/>
      <c r="D80" s="270"/>
      <c r="E80" s="265"/>
      <c r="F80" s="267"/>
      <c r="G80" s="270"/>
      <c r="H80" s="265"/>
      <c r="I80" s="270"/>
      <c r="J80" s="265"/>
      <c r="K80" s="267"/>
      <c r="L80" s="270"/>
      <c r="M80" s="265"/>
      <c r="N80" s="270"/>
      <c r="O80" s="265"/>
      <c r="P80" s="267"/>
      <c r="Q80" s="270"/>
      <c r="R80" s="265"/>
      <c r="S80" s="267"/>
      <c r="T80" s="270"/>
      <c r="U80" s="265"/>
      <c r="V80" s="270"/>
      <c r="W80" s="265"/>
      <c r="X80" s="267"/>
      <c r="Y80" s="270"/>
      <c r="Z80" s="265"/>
      <c r="AA80" s="270"/>
    </row>
    <row r="81" spans="1:27" hidden="1">
      <c r="A81" s="266" t="s">
        <v>45</v>
      </c>
      <c r="B81" s="265"/>
      <c r="C81" s="281">
        <f>+C60+C70</f>
        <v>0</v>
      </c>
      <c r="D81" s="282">
        <f>+IF(ISERROR(C81/C106),"N. D.",C81/C106)</f>
        <v>0</v>
      </c>
      <c r="E81" s="265"/>
      <c r="F81" s="281">
        <f>+F60+F70</f>
        <v>0</v>
      </c>
      <c r="G81" s="282">
        <f>+IF(ISERROR(F81/F106),"N. D.",F81/F106)</f>
        <v>0</v>
      </c>
      <c r="H81" s="283">
        <f>+$C81-F81</f>
        <v>0</v>
      </c>
      <c r="I81" s="282" t="str">
        <f>+IF(ISERROR(H81/F81),"N. D.",H81/F81)</f>
        <v>N. D.</v>
      </c>
      <c r="J81" s="265"/>
      <c r="K81" s="281">
        <f>+K60+K70</f>
        <v>0</v>
      </c>
      <c r="L81" s="282">
        <f>+IF(ISERROR(K81/K106),"N. D.",K81/K106)</f>
        <v>0</v>
      </c>
      <c r="M81" s="283">
        <f>+$C81-K81</f>
        <v>0</v>
      </c>
      <c r="N81" s="282" t="str">
        <f>+IF(ISERROR(M81/K81),"N. D.",M81/K81)</f>
        <v>N. D.</v>
      </c>
      <c r="O81" s="265"/>
      <c r="P81" s="281">
        <f>+P60+P70</f>
        <v>319463.56000000006</v>
      </c>
      <c r="Q81" s="282">
        <f>+IF(ISERROR(P81/P106),"N. D.",P81/P106)</f>
        <v>4.8885033226663327E-3</v>
      </c>
      <c r="R81" s="265"/>
      <c r="S81" s="281">
        <f>+S60+S70</f>
        <v>0</v>
      </c>
      <c r="T81" s="282">
        <f>+IF(ISERROR(S81/S106),"N. D.",S81/S106)</f>
        <v>0</v>
      </c>
      <c r="U81" s="283">
        <f>+$P81-S81</f>
        <v>319463.56000000006</v>
      </c>
      <c r="V81" s="282" t="str">
        <f>+IF(ISERROR(U81/S81),"N. D.",U81/S81)</f>
        <v>N. D.</v>
      </c>
      <c r="W81" s="265"/>
      <c r="X81" s="281">
        <f>+X60+X70</f>
        <v>0</v>
      </c>
      <c r="Y81" s="282">
        <f>+IF(ISERROR(X81/X106),"N. D.",X81/X106)</f>
        <v>0</v>
      </c>
      <c r="Z81" s="283">
        <f>+$P81-X81</f>
        <v>319463.56000000006</v>
      </c>
      <c r="AA81" s="282" t="str">
        <f>+IF(ISERROR(Z81/X81),"N. D.",Z81/X81)</f>
        <v>N. D.</v>
      </c>
    </row>
    <row r="82" spans="1:27" ht="6" hidden="1" customHeight="1">
      <c r="A82" s="267"/>
      <c r="B82" s="265"/>
      <c r="C82" s="267"/>
      <c r="D82" s="270"/>
      <c r="E82" s="265"/>
      <c r="F82" s="267"/>
      <c r="G82" s="270"/>
      <c r="H82" s="265"/>
      <c r="I82" s="270"/>
      <c r="J82" s="265"/>
      <c r="K82" s="267"/>
      <c r="L82" s="270"/>
      <c r="M82" s="265"/>
      <c r="N82" s="270"/>
      <c r="O82" s="265"/>
      <c r="P82" s="267"/>
      <c r="Q82" s="270"/>
      <c r="R82" s="265"/>
      <c r="S82" s="267"/>
      <c r="T82" s="270"/>
      <c r="U82" s="265"/>
      <c r="V82" s="270"/>
      <c r="W82" s="265"/>
      <c r="X82" s="267"/>
      <c r="Y82" s="270"/>
      <c r="Z82" s="265"/>
      <c r="AA82" s="270"/>
    </row>
    <row r="83" spans="1:27">
      <c r="A83" s="266" t="s">
        <v>46</v>
      </c>
      <c r="B83" s="265"/>
      <c r="C83" s="267"/>
      <c r="D83" s="270"/>
      <c r="E83" s="265"/>
      <c r="F83" s="267"/>
      <c r="G83" s="270"/>
      <c r="H83" s="265"/>
      <c r="I83" s="270"/>
      <c r="J83" s="265"/>
      <c r="K83" s="267"/>
      <c r="L83" s="270"/>
      <c r="M83" s="265"/>
      <c r="N83" s="270"/>
      <c r="O83" s="265"/>
      <c r="P83" s="267"/>
      <c r="Q83" s="270"/>
      <c r="R83" s="265"/>
      <c r="S83" s="267"/>
      <c r="T83" s="270"/>
      <c r="U83" s="265"/>
      <c r="V83" s="270"/>
      <c r="W83" s="265"/>
      <c r="X83" s="267"/>
      <c r="Y83" s="270"/>
      <c r="Z83" s="265"/>
      <c r="AA83" s="270"/>
    </row>
    <row r="84" spans="1:27" ht="6" customHeight="1">
      <c r="A84" s="267"/>
      <c r="B84" s="265"/>
      <c r="C84" s="267"/>
      <c r="D84" s="270"/>
      <c r="E84" s="265"/>
      <c r="F84" s="267"/>
      <c r="G84" s="270"/>
      <c r="H84" s="265"/>
      <c r="I84" s="270"/>
      <c r="J84" s="265"/>
      <c r="K84" s="267"/>
      <c r="L84" s="270"/>
      <c r="M84" s="265"/>
      <c r="N84" s="270"/>
      <c r="O84" s="265"/>
      <c r="P84" s="267"/>
      <c r="Q84" s="270"/>
      <c r="R84" s="265"/>
      <c r="S84" s="267"/>
      <c r="T84" s="270"/>
      <c r="U84" s="265"/>
      <c r="V84" s="270"/>
      <c r="W84" s="265"/>
      <c r="X84" s="267"/>
      <c r="Y84" s="270"/>
      <c r="Z84" s="265"/>
      <c r="AA84" s="270"/>
    </row>
    <row r="85" spans="1:27" s="308" customFormat="1">
      <c r="A85" s="309" t="s">
        <v>21</v>
      </c>
      <c r="B85" s="297"/>
      <c r="C85" s="305">
        <f>+SUM(C86:C94)</f>
        <v>10766403.770000001</v>
      </c>
      <c r="D85" s="282">
        <f>+IF(ISERROR(C85/C106),"N. D.",C85/C106)</f>
        <v>1</v>
      </c>
      <c r="E85" s="297"/>
      <c r="F85" s="305">
        <f>+SUM(F86:F94)</f>
        <v>10888271.06906319</v>
      </c>
      <c r="G85" s="282">
        <f>+IF(ISERROR(F85/F106),"N. D.",F85/F106)</f>
        <v>1</v>
      </c>
      <c r="H85" s="310">
        <f t="shared" ref="H85:H104" si="60">+$C85-F85</f>
        <v>-121867.29906318896</v>
      </c>
      <c r="I85" s="282">
        <f t="shared" ref="I85:I104" si="61">+IF(ISERROR(H85/F85),"N. D.",H85/F85)</f>
        <v>-1.1192529859901277E-2</v>
      </c>
      <c r="J85" s="297"/>
      <c r="K85" s="305">
        <f>+SUM(K86:K94)</f>
        <v>11497739.880000001</v>
      </c>
      <c r="L85" s="282">
        <f>+IF(ISERROR(K85/K106),"N. D.",K85/K106)</f>
        <v>1</v>
      </c>
      <c r="M85" s="310">
        <f t="shared" ref="M85:M104" si="62">+$C85-K85</f>
        <v>-731336.1099999994</v>
      </c>
      <c r="N85" s="282">
        <f t="shared" ref="N85:N104" si="63">+IF(ISERROR(M85/K85),"N. D.",M85/K85)</f>
        <v>-6.3606945159034103E-2</v>
      </c>
      <c r="O85" s="297"/>
      <c r="P85" s="305">
        <f>+SUM(P86:P94)</f>
        <v>65349972.970000006</v>
      </c>
      <c r="Q85" s="282">
        <f>+IF(ISERROR(P85/P106),"N. D.",P85/P106)</f>
        <v>1</v>
      </c>
      <c r="R85" s="297"/>
      <c r="S85" s="305">
        <f>+SUM(S86:S94)</f>
        <v>63888276.887408271</v>
      </c>
      <c r="T85" s="282">
        <f>+IF(ISERROR(S85/S106),"N. D.",S85/S106)</f>
        <v>1</v>
      </c>
      <c r="U85" s="310">
        <f t="shared" ref="U85:U104" si="64">+$P85-S85</f>
        <v>1461696.0825917348</v>
      </c>
      <c r="V85" s="282">
        <f t="shared" ref="V85:V104" si="65">+IF(ISERROR(U85/S85),"N. D.",U85/S85)</f>
        <v>2.2878940453625228E-2</v>
      </c>
      <c r="W85" s="297"/>
      <c r="X85" s="305">
        <f>+SUM(X86:X94)</f>
        <v>59884343.660000011</v>
      </c>
      <c r="Y85" s="282">
        <f>+IF(ISERROR(X85/X106),"N. D.",X85/X106)</f>
        <v>1</v>
      </c>
      <c r="Z85" s="310">
        <f t="shared" ref="Z85:Z104" si="66">+$P85-X85</f>
        <v>5465629.3099999949</v>
      </c>
      <c r="AA85" s="282">
        <f t="shared" ref="AA85:AA104" si="67">+IF(ISERROR(Z85/X85),"N. D.",Z85/X85)</f>
        <v>9.1269753928200498E-2</v>
      </c>
    </row>
    <row r="86" spans="1:27">
      <c r="A86" s="272" t="s">
        <v>22</v>
      </c>
      <c r="B86" s="273"/>
      <c r="C86" s="274">
        <f t="shared" ref="C86:C94" si="68">+C11-C36-C61</f>
        <v>8161174.2100000018</v>
      </c>
      <c r="D86" s="275">
        <f t="shared" ref="D86:D94" si="69">+IF(ISERROR(C86/C86),"N. D.",C86/C86)</f>
        <v>1</v>
      </c>
      <c r="E86" s="273"/>
      <c r="F86" s="274">
        <f t="shared" ref="F86:F94" si="70">+F11-F36-F61</f>
        <v>8048538.3766495017</v>
      </c>
      <c r="G86" s="275">
        <f t="shared" ref="G86:G94" si="71">+IF(ISERROR(F86/F86),"N. D.",F86/F86)</f>
        <v>1</v>
      </c>
      <c r="H86" s="276">
        <f t="shared" si="60"/>
        <v>112635.83335050009</v>
      </c>
      <c r="I86" s="275">
        <f t="shared" si="61"/>
        <v>1.3994569955369818E-2</v>
      </c>
      <c r="J86" s="273"/>
      <c r="K86" s="274">
        <f t="shared" ref="K86:K94" si="72">+K11-K36-K61</f>
        <v>7855681.9100000011</v>
      </c>
      <c r="L86" s="275">
        <f t="shared" ref="L86:L94" si="73">+IF(ISERROR(K86/K86),"N. D.",K86/K86)</f>
        <v>1</v>
      </c>
      <c r="M86" s="276">
        <f t="shared" si="62"/>
        <v>305492.30000000075</v>
      </c>
      <c r="N86" s="275">
        <f t="shared" si="63"/>
        <v>3.8888068979870481E-2</v>
      </c>
      <c r="O86" s="311"/>
      <c r="P86" s="274">
        <f t="shared" ref="P86:P94" si="74">+P11-P36-P61</f>
        <v>49868384.780000009</v>
      </c>
      <c r="Q86" s="275">
        <f t="shared" ref="Q86:Q94" si="75">+IF(ISERROR(P86/P86),"N. D.",P86/P86)</f>
        <v>1</v>
      </c>
      <c r="R86" s="273"/>
      <c r="S86" s="274">
        <f t="shared" ref="S86:S94" si="76">+S11-S36-S61</f>
        <v>47740380.384257011</v>
      </c>
      <c r="T86" s="275">
        <f t="shared" ref="T86:T94" si="77">+IF(ISERROR(S86/S86),"N. D.",S86/S86)</f>
        <v>1</v>
      </c>
      <c r="U86" s="276">
        <f t="shared" si="64"/>
        <v>2128004.3957429975</v>
      </c>
      <c r="V86" s="275">
        <f t="shared" si="65"/>
        <v>4.4574516973156203E-2</v>
      </c>
      <c r="W86" s="273"/>
      <c r="X86" s="274">
        <f t="shared" ref="X86:X94" si="78">+X11-X36-X61</f>
        <v>45367254.560000002</v>
      </c>
      <c r="Y86" s="275">
        <f t="shared" ref="Y86:Y94" si="79">+IF(ISERROR(X86/X86),"N. D.",X86/X86)</f>
        <v>1</v>
      </c>
      <c r="Z86" s="276">
        <f t="shared" si="66"/>
        <v>4501130.2200000063</v>
      </c>
      <c r="AA86" s="275">
        <f t="shared" si="67"/>
        <v>9.9215398058683096E-2</v>
      </c>
    </row>
    <row r="87" spans="1:27">
      <c r="A87" s="272" t="s">
        <v>23</v>
      </c>
      <c r="B87" s="273"/>
      <c r="C87" s="274">
        <f t="shared" si="68"/>
        <v>154073.93</v>
      </c>
      <c r="D87" s="275">
        <f t="shared" si="69"/>
        <v>1</v>
      </c>
      <c r="E87" s="273"/>
      <c r="F87" s="274">
        <f t="shared" si="70"/>
        <v>431731.41906524997</v>
      </c>
      <c r="G87" s="275">
        <f t="shared" si="71"/>
        <v>1</v>
      </c>
      <c r="H87" s="276">
        <f t="shared" si="60"/>
        <v>-277657.48906524997</v>
      </c>
      <c r="I87" s="275">
        <f t="shared" si="61"/>
        <v>-0.64312550999047413</v>
      </c>
      <c r="J87" s="273"/>
      <c r="K87" s="274">
        <f t="shared" si="72"/>
        <v>225941.85</v>
      </c>
      <c r="L87" s="275">
        <f t="shared" si="73"/>
        <v>1</v>
      </c>
      <c r="M87" s="276">
        <f t="shared" si="62"/>
        <v>-71867.920000000013</v>
      </c>
      <c r="N87" s="275">
        <f t="shared" si="63"/>
        <v>-0.31808148866622105</v>
      </c>
      <c r="O87" s="311"/>
      <c r="P87" s="274">
        <f t="shared" si="74"/>
        <v>1601322.0799999998</v>
      </c>
      <c r="Q87" s="275">
        <f t="shared" si="75"/>
        <v>1</v>
      </c>
      <c r="R87" s="273"/>
      <c r="S87" s="274">
        <f t="shared" si="76"/>
        <v>2750351.5005387501</v>
      </c>
      <c r="T87" s="275">
        <f t="shared" si="77"/>
        <v>1</v>
      </c>
      <c r="U87" s="276">
        <f t="shared" si="64"/>
        <v>-1149029.4205387502</v>
      </c>
      <c r="V87" s="275">
        <f t="shared" si="65"/>
        <v>-0.41777548081169757</v>
      </c>
      <c r="W87" s="273"/>
      <c r="X87" s="274">
        <f t="shared" si="78"/>
        <v>1426671.59</v>
      </c>
      <c r="Y87" s="275">
        <f t="shared" si="79"/>
        <v>1</v>
      </c>
      <c r="Z87" s="276">
        <f t="shared" si="66"/>
        <v>174650.48999999976</v>
      </c>
      <c r="AA87" s="275">
        <f t="shared" si="67"/>
        <v>0.12241814529999841</v>
      </c>
    </row>
    <row r="88" spans="1:27">
      <c r="A88" s="272" t="s">
        <v>24</v>
      </c>
      <c r="B88" s="273"/>
      <c r="C88" s="274">
        <f t="shared" si="68"/>
        <v>1098269.56</v>
      </c>
      <c r="D88" s="275">
        <f t="shared" si="69"/>
        <v>1</v>
      </c>
      <c r="E88" s="273"/>
      <c r="F88" s="274">
        <f t="shared" si="70"/>
        <v>1093709.1149119418</v>
      </c>
      <c r="G88" s="275">
        <f t="shared" si="71"/>
        <v>1</v>
      </c>
      <c r="H88" s="276">
        <f t="shared" si="60"/>
        <v>4560.4450880582444</v>
      </c>
      <c r="I88" s="275">
        <f t="shared" si="61"/>
        <v>4.1697056611121148E-3</v>
      </c>
      <c r="J88" s="273"/>
      <c r="K88" s="274">
        <f t="shared" si="72"/>
        <v>1033159.6800000001</v>
      </c>
      <c r="L88" s="275">
        <f t="shared" si="73"/>
        <v>1</v>
      </c>
      <c r="M88" s="276">
        <f t="shared" si="62"/>
        <v>65109.880000000005</v>
      </c>
      <c r="N88" s="275">
        <f t="shared" si="63"/>
        <v>6.3020151928499579E-2</v>
      </c>
      <c r="O88" s="311"/>
      <c r="P88" s="274">
        <f t="shared" si="74"/>
        <v>6737222.6000000006</v>
      </c>
      <c r="Q88" s="275">
        <f t="shared" si="75"/>
        <v>1</v>
      </c>
      <c r="R88" s="273"/>
      <c r="S88" s="274">
        <f t="shared" si="76"/>
        <v>6482638.6584518403</v>
      </c>
      <c r="T88" s="275">
        <f t="shared" si="77"/>
        <v>1</v>
      </c>
      <c r="U88" s="276">
        <f t="shared" si="64"/>
        <v>254583.94154816028</v>
      </c>
      <c r="V88" s="275">
        <f t="shared" si="65"/>
        <v>3.9271653868327601E-2</v>
      </c>
      <c r="W88" s="273"/>
      <c r="X88" s="274">
        <f t="shared" si="78"/>
        <v>6120293.9499999993</v>
      </c>
      <c r="Y88" s="275">
        <f t="shared" si="79"/>
        <v>1</v>
      </c>
      <c r="Z88" s="276">
        <f t="shared" si="66"/>
        <v>616928.6500000013</v>
      </c>
      <c r="AA88" s="275">
        <f t="shared" si="67"/>
        <v>0.10080049341420952</v>
      </c>
    </row>
    <row r="89" spans="1:27">
      <c r="A89" s="272" t="s">
        <v>25</v>
      </c>
      <c r="B89" s="273"/>
      <c r="C89" s="274">
        <f t="shared" si="68"/>
        <v>13081.09</v>
      </c>
      <c r="D89" s="275">
        <f t="shared" si="69"/>
        <v>1</v>
      </c>
      <c r="E89" s="273"/>
      <c r="F89" s="274">
        <f t="shared" si="70"/>
        <v>13043.384536499998</v>
      </c>
      <c r="G89" s="275">
        <f t="shared" si="71"/>
        <v>1</v>
      </c>
      <c r="H89" s="276">
        <f t="shared" si="60"/>
        <v>37.705463500002224</v>
      </c>
      <c r="I89" s="275">
        <f t="shared" si="61"/>
        <v>2.8907729734172151E-3</v>
      </c>
      <c r="J89" s="273"/>
      <c r="K89" s="274">
        <f t="shared" si="72"/>
        <v>13378.17</v>
      </c>
      <c r="L89" s="275">
        <f t="shared" si="73"/>
        <v>1</v>
      </c>
      <c r="M89" s="276">
        <f t="shared" si="62"/>
        <v>-297.07999999999993</v>
      </c>
      <c r="N89" s="275">
        <f t="shared" si="63"/>
        <v>-2.2206325678325207E-2</v>
      </c>
      <c r="O89" s="311"/>
      <c r="P89" s="274">
        <f t="shared" si="74"/>
        <v>78486.539999999994</v>
      </c>
      <c r="Q89" s="275">
        <f t="shared" si="75"/>
        <v>1</v>
      </c>
      <c r="R89" s="273"/>
      <c r="S89" s="274">
        <f t="shared" si="76"/>
        <v>78260.307218999995</v>
      </c>
      <c r="T89" s="275">
        <f t="shared" si="77"/>
        <v>1</v>
      </c>
      <c r="U89" s="276">
        <f t="shared" si="64"/>
        <v>226.23278099999879</v>
      </c>
      <c r="V89" s="275">
        <f t="shared" si="65"/>
        <v>2.8907729734170291E-3</v>
      </c>
      <c r="W89" s="273"/>
      <c r="X89" s="274">
        <f t="shared" si="78"/>
        <v>85484.65</v>
      </c>
      <c r="Y89" s="275">
        <f t="shared" si="79"/>
        <v>1</v>
      </c>
      <c r="Z89" s="276">
        <f t="shared" si="66"/>
        <v>-6998.1100000000006</v>
      </c>
      <c r="AA89" s="275">
        <f t="shared" si="67"/>
        <v>-8.1863936975819646E-2</v>
      </c>
    </row>
    <row r="90" spans="1:27">
      <c r="A90" s="272" t="s">
        <v>26</v>
      </c>
      <c r="B90" s="273"/>
      <c r="C90" s="274">
        <f t="shared" si="68"/>
        <v>1297657.3600000001</v>
      </c>
      <c r="D90" s="275">
        <f t="shared" si="69"/>
        <v>1</v>
      </c>
      <c r="E90" s="273"/>
      <c r="F90" s="274">
        <f t="shared" si="70"/>
        <v>1285428.95</v>
      </c>
      <c r="G90" s="275">
        <f t="shared" si="71"/>
        <v>1</v>
      </c>
      <c r="H90" s="276">
        <f t="shared" si="60"/>
        <v>12228.410000000149</v>
      </c>
      <c r="I90" s="275">
        <f t="shared" si="61"/>
        <v>9.5130967759829502E-3</v>
      </c>
      <c r="J90" s="273"/>
      <c r="K90" s="274">
        <f t="shared" si="72"/>
        <v>992616.66</v>
      </c>
      <c r="L90" s="275">
        <f t="shared" si="73"/>
        <v>1</v>
      </c>
      <c r="M90" s="276">
        <f t="shared" si="62"/>
        <v>305040.70000000007</v>
      </c>
      <c r="N90" s="275">
        <f t="shared" si="63"/>
        <v>0.30730967179212976</v>
      </c>
      <c r="O90" s="311"/>
      <c r="P90" s="274">
        <f t="shared" si="74"/>
        <v>6964036.0299999993</v>
      </c>
      <c r="Q90" s="275">
        <f t="shared" si="75"/>
        <v>1</v>
      </c>
      <c r="R90" s="273"/>
      <c r="S90" s="274">
        <f t="shared" si="76"/>
        <v>6741727.0935416669</v>
      </c>
      <c r="T90" s="275">
        <f t="shared" si="77"/>
        <v>1</v>
      </c>
      <c r="U90" s="276">
        <f t="shared" si="64"/>
        <v>222308.93645833246</v>
      </c>
      <c r="V90" s="275">
        <f t="shared" si="65"/>
        <v>3.2975072021425557E-2</v>
      </c>
      <c r="W90" s="273"/>
      <c r="X90" s="274">
        <f t="shared" si="78"/>
        <v>5485503.8700000001</v>
      </c>
      <c r="Y90" s="275">
        <f t="shared" si="79"/>
        <v>1</v>
      </c>
      <c r="Z90" s="276">
        <f t="shared" si="66"/>
        <v>1478532.1599999992</v>
      </c>
      <c r="AA90" s="275">
        <f t="shared" si="67"/>
        <v>0.26953443020722895</v>
      </c>
    </row>
    <row r="91" spans="1:27">
      <c r="A91" s="272" t="s">
        <v>27</v>
      </c>
      <c r="B91" s="273"/>
      <c r="C91" s="274">
        <f t="shared" si="68"/>
        <v>0</v>
      </c>
      <c r="D91" s="275" t="str">
        <f t="shared" si="69"/>
        <v>N. D.</v>
      </c>
      <c r="E91" s="273"/>
      <c r="F91" s="274">
        <f t="shared" si="70"/>
        <v>0</v>
      </c>
      <c r="G91" s="275" t="str">
        <f t="shared" si="71"/>
        <v>N. D.</v>
      </c>
      <c r="H91" s="276">
        <f t="shared" si="60"/>
        <v>0</v>
      </c>
      <c r="I91" s="275" t="str">
        <f t="shared" si="61"/>
        <v>N. D.</v>
      </c>
      <c r="J91" s="273"/>
      <c r="K91" s="274">
        <f t="shared" si="72"/>
        <v>0</v>
      </c>
      <c r="L91" s="275" t="str">
        <f t="shared" si="73"/>
        <v>N. D.</v>
      </c>
      <c r="M91" s="276">
        <f t="shared" si="62"/>
        <v>0</v>
      </c>
      <c r="N91" s="275" t="str">
        <f t="shared" si="63"/>
        <v>N. D.</v>
      </c>
      <c r="O91" s="311"/>
      <c r="P91" s="274">
        <f t="shared" si="74"/>
        <v>0</v>
      </c>
      <c r="Q91" s="275" t="str">
        <f t="shared" si="75"/>
        <v>N. D.</v>
      </c>
      <c r="R91" s="273"/>
      <c r="S91" s="274">
        <f t="shared" si="76"/>
        <v>0</v>
      </c>
      <c r="T91" s="275" t="str">
        <f t="shared" si="77"/>
        <v>N. D.</v>
      </c>
      <c r="U91" s="276">
        <f t="shared" si="64"/>
        <v>0</v>
      </c>
      <c r="V91" s="275" t="str">
        <f t="shared" si="65"/>
        <v>N. D.</v>
      </c>
      <c r="W91" s="273"/>
      <c r="X91" s="274">
        <f t="shared" si="78"/>
        <v>0</v>
      </c>
      <c r="Y91" s="275" t="str">
        <f t="shared" si="79"/>
        <v>N. D.</v>
      </c>
      <c r="Z91" s="276">
        <f t="shared" si="66"/>
        <v>0</v>
      </c>
      <c r="AA91" s="275" t="str">
        <f t="shared" si="67"/>
        <v>N. D.</v>
      </c>
    </row>
    <row r="92" spans="1:27">
      <c r="A92" s="272" t="s">
        <v>28</v>
      </c>
      <c r="B92" s="273"/>
      <c r="C92" s="274">
        <f t="shared" si="68"/>
        <v>16063.050000000001</v>
      </c>
      <c r="D92" s="275">
        <f t="shared" si="69"/>
        <v>1</v>
      </c>
      <c r="E92" s="273"/>
      <c r="F92" s="274">
        <f t="shared" si="70"/>
        <v>15819.823899999999</v>
      </c>
      <c r="G92" s="275">
        <f t="shared" si="71"/>
        <v>1</v>
      </c>
      <c r="H92" s="276">
        <f t="shared" si="60"/>
        <v>243.22610000000168</v>
      </c>
      <c r="I92" s="275">
        <f t="shared" si="61"/>
        <v>1.5374766592692709E-2</v>
      </c>
      <c r="J92" s="273"/>
      <c r="K92" s="274">
        <f t="shared" si="72"/>
        <v>19386.77</v>
      </c>
      <c r="L92" s="275">
        <f t="shared" si="73"/>
        <v>1</v>
      </c>
      <c r="M92" s="276">
        <f t="shared" si="62"/>
        <v>-3323.7199999999993</v>
      </c>
      <c r="N92" s="275">
        <f t="shared" si="63"/>
        <v>-0.17144269004068236</v>
      </c>
      <c r="O92" s="311"/>
      <c r="P92" s="274">
        <f t="shared" si="74"/>
        <v>87040.400000000009</v>
      </c>
      <c r="Q92" s="275">
        <f t="shared" si="75"/>
        <v>1</v>
      </c>
      <c r="R92" s="273"/>
      <c r="S92" s="274">
        <f t="shared" si="76"/>
        <v>94918.943400000004</v>
      </c>
      <c r="T92" s="275">
        <f t="shared" si="77"/>
        <v>1</v>
      </c>
      <c r="U92" s="276">
        <f t="shared" si="64"/>
        <v>-7878.543399999995</v>
      </c>
      <c r="V92" s="275">
        <f t="shared" si="65"/>
        <v>-8.300285609795352E-2</v>
      </c>
      <c r="W92" s="273"/>
      <c r="X92" s="274">
        <f t="shared" si="78"/>
        <v>41560.199999999997</v>
      </c>
      <c r="Y92" s="275">
        <f t="shared" si="79"/>
        <v>1</v>
      </c>
      <c r="Z92" s="276">
        <f t="shared" si="66"/>
        <v>45480.200000000012</v>
      </c>
      <c r="AA92" s="275">
        <f t="shared" si="67"/>
        <v>1.0943210090423052</v>
      </c>
    </row>
    <row r="93" spans="1:27">
      <c r="A93" s="272" t="s">
        <v>29</v>
      </c>
      <c r="B93" s="273"/>
      <c r="C93" s="274">
        <f t="shared" si="68"/>
        <v>26084.57</v>
      </c>
      <c r="D93" s="275">
        <f t="shared" si="69"/>
        <v>1</v>
      </c>
      <c r="E93" s="273"/>
      <c r="F93" s="274">
        <f t="shared" si="70"/>
        <v>0</v>
      </c>
      <c r="G93" s="275" t="str">
        <f t="shared" si="71"/>
        <v>N. D.</v>
      </c>
      <c r="H93" s="276">
        <f t="shared" si="60"/>
        <v>26084.57</v>
      </c>
      <c r="I93" s="275" t="str">
        <f t="shared" si="61"/>
        <v>N. D.</v>
      </c>
      <c r="J93" s="273"/>
      <c r="K93" s="274">
        <f t="shared" si="72"/>
        <v>1357574.84</v>
      </c>
      <c r="L93" s="275">
        <f t="shared" si="73"/>
        <v>1</v>
      </c>
      <c r="M93" s="276">
        <f t="shared" si="62"/>
        <v>-1331490.27</v>
      </c>
      <c r="N93" s="275">
        <f t="shared" si="63"/>
        <v>-0.98078590643297425</v>
      </c>
      <c r="O93" s="311"/>
      <c r="P93" s="274">
        <f t="shared" si="74"/>
        <v>13480.54</v>
      </c>
      <c r="Q93" s="275">
        <f t="shared" si="75"/>
        <v>1</v>
      </c>
      <c r="R93" s="273"/>
      <c r="S93" s="274">
        <f t="shared" si="76"/>
        <v>0</v>
      </c>
      <c r="T93" s="275" t="str">
        <f t="shared" si="77"/>
        <v>N. D.</v>
      </c>
      <c r="U93" s="276">
        <f t="shared" si="64"/>
        <v>13480.54</v>
      </c>
      <c r="V93" s="275" t="str">
        <f t="shared" si="65"/>
        <v>N. D.</v>
      </c>
      <c r="W93" s="273"/>
      <c r="X93" s="274">
        <f t="shared" si="78"/>
        <v>1357574.84</v>
      </c>
      <c r="Y93" s="275">
        <f t="shared" si="79"/>
        <v>1</v>
      </c>
      <c r="Z93" s="276">
        <f t="shared" si="66"/>
        <v>-1344094.3</v>
      </c>
      <c r="AA93" s="275">
        <f t="shared" si="67"/>
        <v>-0.99007013123490117</v>
      </c>
    </row>
    <row r="94" spans="1:27">
      <c r="A94" s="277" t="s">
        <v>30</v>
      </c>
      <c r="B94" s="273"/>
      <c r="C94" s="274">
        <f t="shared" si="68"/>
        <v>0</v>
      </c>
      <c r="D94" s="275" t="str">
        <f t="shared" si="69"/>
        <v>N. D.</v>
      </c>
      <c r="E94" s="273"/>
      <c r="F94" s="274">
        <f t="shared" si="70"/>
        <v>0</v>
      </c>
      <c r="G94" s="275" t="str">
        <f t="shared" si="71"/>
        <v>N. D.</v>
      </c>
      <c r="H94" s="276">
        <f t="shared" si="60"/>
        <v>0</v>
      </c>
      <c r="I94" s="275" t="str">
        <f t="shared" si="61"/>
        <v>N. D.</v>
      </c>
      <c r="J94" s="273"/>
      <c r="K94" s="274">
        <f t="shared" si="72"/>
        <v>0</v>
      </c>
      <c r="L94" s="275" t="str">
        <f t="shared" si="73"/>
        <v>N. D.</v>
      </c>
      <c r="M94" s="276">
        <f t="shared" si="62"/>
        <v>0</v>
      </c>
      <c r="N94" s="275" t="str">
        <f t="shared" si="63"/>
        <v>N. D.</v>
      </c>
      <c r="O94" s="311"/>
      <c r="P94" s="274">
        <f t="shared" si="74"/>
        <v>0</v>
      </c>
      <c r="Q94" s="275" t="str">
        <f t="shared" si="75"/>
        <v>N. D.</v>
      </c>
      <c r="R94" s="273"/>
      <c r="S94" s="274">
        <f t="shared" si="76"/>
        <v>0</v>
      </c>
      <c r="T94" s="275" t="str">
        <f t="shared" si="77"/>
        <v>N. D.</v>
      </c>
      <c r="U94" s="276">
        <f t="shared" si="64"/>
        <v>0</v>
      </c>
      <c r="V94" s="275" t="str">
        <f t="shared" si="65"/>
        <v>N. D.</v>
      </c>
      <c r="W94" s="273"/>
      <c r="X94" s="274">
        <f t="shared" si="78"/>
        <v>0</v>
      </c>
      <c r="Y94" s="275" t="str">
        <f t="shared" si="79"/>
        <v>N. D.</v>
      </c>
      <c r="Z94" s="276">
        <f t="shared" si="66"/>
        <v>0</v>
      </c>
      <c r="AA94" s="275" t="str">
        <f t="shared" si="67"/>
        <v>N. D.</v>
      </c>
    </row>
    <row r="95" spans="1:27" hidden="1">
      <c r="A95" s="278" t="s">
        <v>31</v>
      </c>
      <c r="B95" s="265"/>
      <c r="C95" s="279">
        <f>+SUM(C96:C104)</f>
        <v>0</v>
      </c>
      <c r="D95" s="270">
        <f>+IF(ISERROR(C95/C106),"N. D.",C95/C106)</f>
        <v>0</v>
      </c>
      <c r="E95" s="273"/>
      <c r="F95" s="279">
        <f>+SUM(F96:F104)</f>
        <v>0</v>
      </c>
      <c r="G95" s="270">
        <f>+IF(ISERROR(F95/F106),"N. D.",F95/F106)</f>
        <v>0</v>
      </c>
      <c r="H95" s="271">
        <f t="shared" si="60"/>
        <v>0</v>
      </c>
      <c r="I95" s="270" t="str">
        <f t="shared" si="61"/>
        <v>N. D.</v>
      </c>
      <c r="J95" s="265"/>
      <c r="K95" s="279">
        <f>+SUM(K96:K104)</f>
        <v>0</v>
      </c>
      <c r="L95" s="270">
        <f>+IF(ISERROR(K95/K106),"N. D.",K95/K106)</f>
        <v>0</v>
      </c>
      <c r="M95" s="271">
        <f t="shared" si="62"/>
        <v>0</v>
      </c>
      <c r="N95" s="270" t="str">
        <f t="shared" si="63"/>
        <v>N. D.</v>
      </c>
      <c r="O95" s="265"/>
      <c r="P95" s="279">
        <f>+SUM(P96:P104)</f>
        <v>0</v>
      </c>
      <c r="Q95" s="270">
        <f>+IF(ISERROR(P95/P106),"N. D.",P95/P106)</f>
        <v>0</v>
      </c>
      <c r="R95" s="273"/>
      <c r="S95" s="279">
        <f>+SUM(S96:S104)</f>
        <v>0</v>
      </c>
      <c r="T95" s="270">
        <f>+IF(ISERROR(S95/S106),"N. D.",S95/S106)</f>
        <v>0</v>
      </c>
      <c r="U95" s="271">
        <f t="shared" si="64"/>
        <v>0</v>
      </c>
      <c r="V95" s="270" t="str">
        <f t="shared" si="65"/>
        <v>N. D.</v>
      </c>
      <c r="W95" s="265"/>
      <c r="X95" s="279">
        <f>+SUM(X96:X104)</f>
        <v>0</v>
      </c>
      <c r="Y95" s="270">
        <f>+IF(ISERROR(X95/X106),"N. D.",X95/X106)</f>
        <v>0</v>
      </c>
      <c r="Z95" s="271">
        <f t="shared" si="66"/>
        <v>0</v>
      </c>
      <c r="AA95" s="270" t="str">
        <f t="shared" si="67"/>
        <v>N. D.</v>
      </c>
    </row>
    <row r="96" spans="1:27" hidden="1">
      <c r="A96" s="280" t="s">
        <v>32</v>
      </c>
      <c r="B96" s="273"/>
      <c r="C96" s="274">
        <f t="shared" ref="C96:C104" si="80">+C21-C46-C71</f>
        <v>0</v>
      </c>
      <c r="D96" s="275" t="str">
        <f t="shared" ref="D96:D104" si="81">+IF(ISERROR(C96/C96),"N. D.",C96/C96)</f>
        <v>N. D.</v>
      </c>
      <c r="E96" s="273"/>
      <c r="F96" s="274">
        <f t="shared" ref="F96:F104" si="82">+F21-F46-F71</f>
        <v>0</v>
      </c>
      <c r="G96" s="275" t="str">
        <f t="shared" ref="G96:G104" si="83">+IF(ISERROR(F96/F96),"N. D.",F96/F96)</f>
        <v>N. D.</v>
      </c>
      <c r="H96" s="276">
        <f t="shared" si="60"/>
        <v>0</v>
      </c>
      <c r="I96" s="275" t="str">
        <f t="shared" si="61"/>
        <v>N. D.</v>
      </c>
      <c r="J96" s="273"/>
      <c r="K96" s="274">
        <f t="shared" ref="K96:K104" si="84">+K21-K46-K71</f>
        <v>0</v>
      </c>
      <c r="L96" s="275" t="str">
        <f t="shared" ref="L96:L104" si="85">+IF(ISERROR(K96/K96),"N. D.",K96/K96)</f>
        <v>N. D.</v>
      </c>
      <c r="M96" s="276">
        <f t="shared" si="62"/>
        <v>0</v>
      </c>
      <c r="N96" s="275" t="str">
        <f t="shared" si="63"/>
        <v>N. D.</v>
      </c>
      <c r="O96" s="311"/>
      <c r="P96" s="274">
        <f t="shared" ref="P96:P104" si="86">+P21-P46-P71</f>
        <v>0</v>
      </c>
      <c r="Q96" s="275" t="str">
        <f t="shared" ref="Q96:Q104" si="87">+IF(ISERROR(P96/P96),"N. D.",P96/P96)</f>
        <v>N. D.</v>
      </c>
      <c r="R96" s="273"/>
      <c r="S96" s="274">
        <f t="shared" ref="S96:S104" si="88">+S21-S46-S71</f>
        <v>0</v>
      </c>
      <c r="T96" s="275" t="str">
        <f t="shared" ref="T96:T104" si="89">+IF(ISERROR(S96/S96),"N. D.",S96/S96)</f>
        <v>N. D.</v>
      </c>
      <c r="U96" s="276">
        <f t="shared" si="64"/>
        <v>0</v>
      </c>
      <c r="V96" s="275" t="str">
        <f t="shared" si="65"/>
        <v>N. D.</v>
      </c>
      <c r="W96" s="273"/>
      <c r="X96" s="274">
        <f t="shared" ref="X96:X104" si="90">+X21-X46-X71</f>
        <v>0</v>
      </c>
      <c r="Y96" s="275" t="str">
        <f t="shared" ref="Y96:Y104" si="91">+IF(ISERROR(X96/X96),"N. D.",X96/X96)</f>
        <v>N. D.</v>
      </c>
      <c r="Z96" s="276">
        <f t="shared" si="66"/>
        <v>0</v>
      </c>
      <c r="AA96" s="275" t="str">
        <f t="shared" si="67"/>
        <v>N. D.</v>
      </c>
    </row>
    <row r="97" spans="1:27" hidden="1">
      <c r="A97" s="280" t="s">
        <v>33</v>
      </c>
      <c r="B97" s="273"/>
      <c r="C97" s="274">
        <f t="shared" si="80"/>
        <v>0</v>
      </c>
      <c r="D97" s="275" t="str">
        <f t="shared" si="81"/>
        <v>N. D.</v>
      </c>
      <c r="E97" s="273"/>
      <c r="F97" s="274">
        <f t="shared" si="82"/>
        <v>0</v>
      </c>
      <c r="G97" s="275" t="str">
        <f t="shared" si="83"/>
        <v>N. D.</v>
      </c>
      <c r="H97" s="276">
        <f t="shared" si="60"/>
        <v>0</v>
      </c>
      <c r="I97" s="275" t="str">
        <f t="shared" si="61"/>
        <v>N. D.</v>
      </c>
      <c r="J97" s="273"/>
      <c r="K97" s="274">
        <f t="shared" si="84"/>
        <v>0</v>
      </c>
      <c r="L97" s="275" t="str">
        <f t="shared" si="85"/>
        <v>N. D.</v>
      </c>
      <c r="M97" s="276">
        <f t="shared" si="62"/>
        <v>0</v>
      </c>
      <c r="N97" s="275" t="str">
        <f t="shared" si="63"/>
        <v>N. D.</v>
      </c>
      <c r="O97" s="311"/>
      <c r="P97" s="274">
        <f t="shared" si="86"/>
        <v>0</v>
      </c>
      <c r="Q97" s="275" t="str">
        <f t="shared" si="87"/>
        <v>N. D.</v>
      </c>
      <c r="R97" s="273"/>
      <c r="S97" s="274">
        <f t="shared" si="88"/>
        <v>0</v>
      </c>
      <c r="T97" s="275" t="str">
        <f t="shared" si="89"/>
        <v>N. D.</v>
      </c>
      <c r="U97" s="276">
        <f t="shared" si="64"/>
        <v>0</v>
      </c>
      <c r="V97" s="275" t="str">
        <f t="shared" si="65"/>
        <v>N. D.</v>
      </c>
      <c r="W97" s="273"/>
      <c r="X97" s="274">
        <f t="shared" si="90"/>
        <v>0</v>
      </c>
      <c r="Y97" s="275" t="str">
        <f t="shared" si="91"/>
        <v>N. D.</v>
      </c>
      <c r="Z97" s="276">
        <f t="shared" si="66"/>
        <v>0</v>
      </c>
      <c r="AA97" s="275" t="str">
        <f t="shared" si="67"/>
        <v>N. D.</v>
      </c>
    </row>
    <row r="98" spans="1:27" hidden="1">
      <c r="A98" s="280" t="s">
        <v>34</v>
      </c>
      <c r="B98" s="273"/>
      <c r="C98" s="274">
        <f t="shared" si="80"/>
        <v>0</v>
      </c>
      <c r="D98" s="275" t="str">
        <f t="shared" si="81"/>
        <v>N. D.</v>
      </c>
      <c r="E98" s="273"/>
      <c r="F98" s="274">
        <f t="shared" si="82"/>
        <v>0</v>
      </c>
      <c r="G98" s="275" t="str">
        <f t="shared" si="83"/>
        <v>N. D.</v>
      </c>
      <c r="H98" s="276">
        <f t="shared" si="60"/>
        <v>0</v>
      </c>
      <c r="I98" s="275" t="str">
        <f t="shared" si="61"/>
        <v>N. D.</v>
      </c>
      <c r="J98" s="273"/>
      <c r="K98" s="274">
        <f t="shared" si="84"/>
        <v>0</v>
      </c>
      <c r="L98" s="275" t="str">
        <f t="shared" si="85"/>
        <v>N. D.</v>
      </c>
      <c r="M98" s="276">
        <f t="shared" si="62"/>
        <v>0</v>
      </c>
      <c r="N98" s="275" t="str">
        <f t="shared" si="63"/>
        <v>N. D.</v>
      </c>
      <c r="O98" s="311"/>
      <c r="P98" s="274">
        <f t="shared" si="86"/>
        <v>0</v>
      </c>
      <c r="Q98" s="275" t="str">
        <f t="shared" si="87"/>
        <v>N. D.</v>
      </c>
      <c r="R98" s="273"/>
      <c r="S98" s="274">
        <f t="shared" si="88"/>
        <v>0</v>
      </c>
      <c r="T98" s="275" t="str">
        <f t="shared" si="89"/>
        <v>N. D.</v>
      </c>
      <c r="U98" s="276">
        <f t="shared" si="64"/>
        <v>0</v>
      </c>
      <c r="V98" s="275" t="str">
        <f t="shared" si="65"/>
        <v>N. D.</v>
      </c>
      <c r="W98" s="273"/>
      <c r="X98" s="274">
        <f t="shared" si="90"/>
        <v>0</v>
      </c>
      <c r="Y98" s="275" t="str">
        <f t="shared" si="91"/>
        <v>N. D.</v>
      </c>
      <c r="Z98" s="276">
        <f t="shared" si="66"/>
        <v>0</v>
      </c>
      <c r="AA98" s="275" t="str">
        <f t="shared" si="67"/>
        <v>N. D.</v>
      </c>
    </row>
    <row r="99" spans="1:27" hidden="1">
      <c r="A99" s="280" t="s">
        <v>35</v>
      </c>
      <c r="B99" s="273"/>
      <c r="C99" s="274">
        <f t="shared" si="80"/>
        <v>0</v>
      </c>
      <c r="D99" s="275" t="str">
        <f t="shared" si="81"/>
        <v>N. D.</v>
      </c>
      <c r="E99" s="273"/>
      <c r="F99" s="274">
        <f t="shared" si="82"/>
        <v>0</v>
      </c>
      <c r="G99" s="275" t="str">
        <f t="shared" si="83"/>
        <v>N. D.</v>
      </c>
      <c r="H99" s="276">
        <f t="shared" si="60"/>
        <v>0</v>
      </c>
      <c r="I99" s="275" t="str">
        <f t="shared" si="61"/>
        <v>N. D.</v>
      </c>
      <c r="J99" s="273"/>
      <c r="K99" s="274">
        <f t="shared" si="84"/>
        <v>0</v>
      </c>
      <c r="L99" s="275" t="str">
        <f t="shared" si="85"/>
        <v>N. D.</v>
      </c>
      <c r="M99" s="276">
        <f t="shared" si="62"/>
        <v>0</v>
      </c>
      <c r="N99" s="275" t="str">
        <f t="shared" si="63"/>
        <v>N. D.</v>
      </c>
      <c r="O99" s="311"/>
      <c r="P99" s="274">
        <f t="shared" si="86"/>
        <v>0</v>
      </c>
      <c r="Q99" s="275" t="str">
        <f t="shared" si="87"/>
        <v>N. D.</v>
      </c>
      <c r="R99" s="273"/>
      <c r="S99" s="274">
        <f t="shared" si="88"/>
        <v>0</v>
      </c>
      <c r="T99" s="275" t="str">
        <f t="shared" si="89"/>
        <v>N. D.</v>
      </c>
      <c r="U99" s="276">
        <f t="shared" si="64"/>
        <v>0</v>
      </c>
      <c r="V99" s="275" t="str">
        <f t="shared" si="65"/>
        <v>N. D.</v>
      </c>
      <c r="W99" s="273"/>
      <c r="X99" s="274">
        <f t="shared" si="90"/>
        <v>0</v>
      </c>
      <c r="Y99" s="275" t="str">
        <f t="shared" si="91"/>
        <v>N. D.</v>
      </c>
      <c r="Z99" s="276">
        <f t="shared" si="66"/>
        <v>0</v>
      </c>
      <c r="AA99" s="275" t="str">
        <f t="shared" si="67"/>
        <v>N. D.</v>
      </c>
    </row>
    <row r="100" spans="1:27" hidden="1">
      <c r="A100" s="280" t="s">
        <v>36</v>
      </c>
      <c r="B100" s="273"/>
      <c r="C100" s="274">
        <f t="shared" si="80"/>
        <v>0</v>
      </c>
      <c r="D100" s="275" t="str">
        <f t="shared" si="81"/>
        <v>N. D.</v>
      </c>
      <c r="E100" s="273"/>
      <c r="F100" s="274">
        <f t="shared" si="82"/>
        <v>0</v>
      </c>
      <c r="G100" s="275" t="str">
        <f t="shared" si="83"/>
        <v>N. D.</v>
      </c>
      <c r="H100" s="276">
        <f t="shared" si="60"/>
        <v>0</v>
      </c>
      <c r="I100" s="275" t="str">
        <f t="shared" si="61"/>
        <v>N. D.</v>
      </c>
      <c r="J100" s="273"/>
      <c r="K100" s="274">
        <f t="shared" si="84"/>
        <v>0</v>
      </c>
      <c r="L100" s="275" t="str">
        <f t="shared" si="85"/>
        <v>N. D.</v>
      </c>
      <c r="M100" s="276">
        <f t="shared" si="62"/>
        <v>0</v>
      </c>
      <c r="N100" s="275" t="str">
        <f t="shared" si="63"/>
        <v>N. D.</v>
      </c>
      <c r="O100" s="311"/>
      <c r="P100" s="274">
        <f t="shared" si="86"/>
        <v>0</v>
      </c>
      <c r="Q100" s="275" t="str">
        <f t="shared" si="87"/>
        <v>N. D.</v>
      </c>
      <c r="R100" s="273"/>
      <c r="S100" s="274">
        <f t="shared" si="88"/>
        <v>0</v>
      </c>
      <c r="T100" s="275" t="str">
        <f t="shared" si="89"/>
        <v>N. D.</v>
      </c>
      <c r="U100" s="276">
        <f t="shared" si="64"/>
        <v>0</v>
      </c>
      <c r="V100" s="275" t="str">
        <f t="shared" si="65"/>
        <v>N. D.</v>
      </c>
      <c r="W100" s="273"/>
      <c r="X100" s="274">
        <f t="shared" si="90"/>
        <v>0</v>
      </c>
      <c r="Y100" s="275" t="str">
        <f t="shared" si="91"/>
        <v>N. D.</v>
      </c>
      <c r="Z100" s="276">
        <f t="shared" si="66"/>
        <v>0</v>
      </c>
      <c r="AA100" s="275" t="str">
        <f t="shared" si="67"/>
        <v>N. D.</v>
      </c>
    </row>
    <row r="101" spans="1:27" hidden="1">
      <c r="A101" s="280" t="s">
        <v>37</v>
      </c>
      <c r="B101" s="273"/>
      <c r="C101" s="274">
        <f t="shared" si="80"/>
        <v>0</v>
      </c>
      <c r="D101" s="275" t="str">
        <f t="shared" si="81"/>
        <v>N. D.</v>
      </c>
      <c r="E101" s="273"/>
      <c r="F101" s="274">
        <f t="shared" si="82"/>
        <v>0</v>
      </c>
      <c r="G101" s="275" t="str">
        <f t="shared" si="83"/>
        <v>N. D.</v>
      </c>
      <c r="H101" s="276">
        <f t="shared" si="60"/>
        <v>0</v>
      </c>
      <c r="I101" s="275" t="str">
        <f t="shared" si="61"/>
        <v>N. D.</v>
      </c>
      <c r="J101" s="273"/>
      <c r="K101" s="274">
        <f t="shared" si="84"/>
        <v>0</v>
      </c>
      <c r="L101" s="275" t="str">
        <f t="shared" si="85"/>
        <v>N. D.</v>
      </c>
      <c r="M101" s="276">
        <f t="shared" si="62"/>
        <v>0</v>
      </c>
      <c r="N101" s="275" t="str">
        <f t="shared" si="63"/>
        <v>N. D.</v>
      </c>
      <c r="O101" s="311"/>
      <c r="P101" s="274">
        <f t="shared" si="86"/>
        <v>0</v>
      </c>
      <c r="Q101" s="275" t="str">
        <f t="shared" si="87"/>
        <v>N. D.</v>
      </c>
      <c r="R101" s="273"/>
      <c r="S101" s="274">
        <f t="shared" si="88"/>
        <v>0</v>
      </c>
      <c r="T101" s="275" t="str">
        <f t="shared" si="89"/>
        <v>N. D.</v>
      </c>
      <c r="U101" s="276">
        <f t="shared" si="64"/>
        <v>0</v>
      </c>
      <c r="V101" s="275" t="str">
        <f t="shared" si="65"/>
        <v>N. D.</v>
      </c>
      <c r="W101" s="273"/>
      <c r="X101" s="274">
        <f t="shared" si="90"/>
        <v>0</v>
      </c>
      <c r="Y101" s="275" t="str">
        <f t="shared" si="91"/>
        <v>N. D.</v>
      </c>
      <c r="Z101" s="276">
        <f t="shared" si="66"/>
        <v>0</v>
      </c>
      <c r="AA101" s="275" t="str">
        <f t="shared" si="67"/>
        <v>N. D.</v>
      </c>
    </row>
    <row r="102" spans="1:27" hidden="1">
      <c r="A102" s="280" t="s">
        <v>38</v>
      </c>
      <c r="B102" s="273"/>
      <c r="C102" s="274">
        <f t="shared" si="80"/>
        <v>0</v>
      </c>
      <c r="D102" s="275" t="str">
        <f t="shared" si="81"/>
        <v>N. D.</v>
      </c>
      <c r="E102" s="273"/>
      <c r="F102" s="274">
        <f t="shared" si="82"/>
        <v>0</v>
      </c>
      <c r="G102" s="275" t="str">
        <f t="shared" si="83"/>
        <v>N. D.</v>
      </c>
      <c r="H102" s="276">
        <f t="shared" si="60"/>
        <v>0</v>
      </c>
      <c r="I102" s="275" t="str">
        <f t="shared" si="61"/>
        <v>N. D.</v>
      </c>
      <c r="J102" s="273"/>
      <c r="K102" s="274">
        <f t="shared" si="84"/>
        <v>0</v>
      </c>
      <c r="L102" s="275" t="str">
        <f t="shared" si="85"/>
        <v>N. D.</v>
      </c>
      <c r="M102" s="276">
        <f t="shared" si="62"/>
        <v>0</v>
      </c>
      <c r="N102" s="275" t="str">
        <f t="shared" si="63"/>
        <v>N. D.</v>
      </c>
      <c r="O102" s="311"/>
      <c r="P102" s="274">
        <f t="shared" si="86"/>
        <v>0</v>
      </c>
      <c r="Q102" s="275" t="str">
        <f t="shared" si="87"/>
        <v>N. D.</v>
      </c>
      <c r="R102" s="273"/>
      <c r="S102" s="274">
        <f t="shared" si="88"/>
        <v>0</v>
      </c>
      <c r="T102" s="275" t="str">
        <f t="shared" si="89"/>
        <v>N. D.</v>
      </c>
      <c r="U102" s="276">
        <f t="shared" si="64"/>
        <v>0</v>
      </c>
      <c r="V102" s="275" t="str">
        <f t="shared" si="65"/>
        <v>N. D.</v>
      </c>
      <c r="W102" s="273"/>
      <c r="X102" s="274">
        <f t="shared" si="90"/>
        <v>0</v>
      </c>
      <c r="Y102" s="275" t="str">
        <f t="shared" si="91"/>
        <v>N. D.</v>
      </c>
      <c r="Z102" s="276">
        <f t="shared" si="66"/>
        <v>0</v>
      </c>
      <c r="AA102" s="275" t="str">
        <f t="shared" si="67"/>
        <v>N. D.</v>
      </c>
    </row>
    <row r="103" spans="1:27" hidden="1">
      <c r="A103" s="280" t="s">
        <v>39</v>
      </c>
      <c r="B103" s="273"/>
      <c r="C103" s="274">
        <f t="shared" si="80"/>
        <v>0</v>
      </c>
      <c r="D103" s="275" t="str">
        <f t="shared" si="81"/>
        <v>N. D.</v>
      </c>
      <c r="E103" s="273"/>
      <c r="F103" s="274">
        <f t="shared" si="82"/>
        <v>0</v>
      </c>
      <c r="G103" s="275" t="str">
        <f t="shared" si="83"/>
        <v>N. D.</v>
      </c>
      <c r="H103" s="276">
        <f t="shared" si="60"/>
        <v>0</v>
      </c>
      <c r="I103" s="275" t="str">
        <f t="shared" si="61"/>
        <v>N. D.</v>
      </c>
      <c r="J103" s="273"/>
      <c r="K103" s="274">
        <f t="shared" si="84"/>
        <v>0</v>
      </c>
      <c r="L103" s="275" t="str">
        <f t="shared" si="85"/>
        <v>N. D.</v>
      </c>
      <c r="M103" s="276">
        <f t="shared" si="62"/>
        <v>0</v>
      </c>
      <c r="N103" s="275" t="str">
        <f t="shared" si="63"/>
        <v>N. D.</v>
      </c>
      <c r="O103" s="311"/>
      <c r="P103" s="274">
        <f t="shared" si="86"/>
        <v>0</v>
      </c>
      <c r="Q103" s="275" t="str">
        <f t="shared" si="87"/>
        <v>N. D.</v>
      </c>
      <c r="R103" s="273"/>
      <c r="S103" s="274">
        <f t="shared" si="88"/>
        <v>0</v>
      </c>
      <c r="T103" s="275" t="str">
        <f t="shared" si="89"/>
        <v>N. D.</v>
      </c>
      <c r="U103" s="276">
        <f t="shared" si="64"/>
        <v>0</v>
      </c>
      <c r="V103" s="275" t="str">
        <f t="shared" si="65"/>
        <v>N. D.</v>
      </c>
      <c r="W103" s="273"/>
      <c r="X103" s="274">
        <f t="shared" si="90"/>
        <v>0</v>
      </c>
      <c r="Y103" s="275" t="str">
        <f t="shared" si="91"/>
        <v>N. D.</v>
      </c>
      <c r="Z103" s="276">
        <f t="shared" si="66"/>
        <v>0</v>
      </c>
      <c r="AA103" s="275" t="str">
        <f t="shared" si="67"/>
        <v>N. D.</v>
      </c>
    </row>
    <row r="104" spans="1:27" hidden="1">
      <c r="A104" s="280" t="s">
        <v>40</v>
      </c>
      <c r="B104" s="273"/>
      <c r="C104" s="274">
        <f t="shared" si="80"/>
        <v>0</v>
      </c>
      <c r="D104" s="275" t="str">
        <f t="shared" si="81"/>
        <v>N. D.</v>
      </c>
      <c r="E104" s="273"/>
      <c r="F104" s="274">
        <f t="shared" si="82"/>
        <v>0</v>
      </c>
      <c r="G104" s="275" t="str">
        <f t="shared" si="83"/>
        <v>N. D.</v>
      </c>
      <c r="H104" s="276">
        <f t="shared" si="60"/>
        <v>0</v>
      </c>
      <c r="I104" s="275" t="str">
        <f t="shared" si="61"/>
        <v>N. D.</v>
      </c>
      <c r="J104" s="273"/>
      <c r="K104" s="274">
        <f t="shared" si="84"/>
        <v>0</v>
      </c>
      <c r="L104" s="275" t="str">
        <f t="shared" si="85"/>
        <v>N. D.</v>
      </c>
      <c r="M104" s="276">
        <f t="shared" si="62"/>
        <v>0</v>
      </c>
      <c r="N104" s="275" t="str">
        <f t="shared" si="63"/>
        <v>N. D.</v>
      </c>
      <c r="O104" s="311"/>
      <c r="P104" s="274">
        <f t="shared" si="86"/>
        <v>0</v>
      </c>
      <c r="Q104" s="275" t="str">
        <f t="shared" si="87"/>
        <v>N. D.</v>
      </c>
      <c r="R104" s="273"/>
      <c r="S104" s="274">
        <f t="shared" si="88"/>
        <v>0</v>
      </c>
      <c r="T104" s="275" t="str">
        <f t="shared" si="89"/>
        <v>N. D.</v>
      </c>
      <c r="U104" s="276">
        <f t="shared" si="64"/>
        <v>0</v>
      </c>
      <c r="V104" s="275" t="str">
        <f t="shared" si="65"/>
        <v>N. D.</v>
      </c>
      <c r="W104" s="273"/>
      <c r="X104" s="274">
        <f t="shared" si="90"/>
        <v>0</v>
      </c>
      <c r="Y104" s="275" t="str">
        <f t="shared" si="91"/>
        <v>N. D.</v>
      </c>
      <c r="Z104" s="276">
        <f t="shared" si="66"/>
        <v>0</v>
      </c>
      <c r="AA104" s="275" t="str">
        <f t="shared" si="67"/>
        <v>N. D.</v>
      </c>
    </row>
    <row r="105" spans="1:27" ht="6" customHeight="1">
      <c r="A105" s="267"/>
      <c r="B105" s="265"/>
      <c r="C105" s="267"/>
      <c r="D105" s="270"/>
      <c r="E105" s="265"/>
      <c r="F105" s="267"/>
      <c r="G105" s="270"/>
      <c r="H105" s="265"/>
      <c r="I105" s="270"/>
      <c r="J105" s="265"/>
      <c r="K105" s="267"/>
      <c r="L105" s="270"/>
      <c r="M105" s="265"/>
      <c r="N105" s="270"/>
      <c r="O105" s="265"/>
      <c r="P105" s="267"/>
      <c r="Q105" s="270"/>
      <c r="R105" s="265"/>
      <c r="S105" s="267"/>
      <c r="T105" s="270"/>
      <c r="U105" s="265"/>
      <c r="V105" s="270"/>
      <c r="W105" s="265"/>
      <c r="X105" s="267"/>
      <c r="Y105" s="270"/>
      <c r="Z105" s="265"/>
      <c r="AA105" s="270"/>
    </row>
    <row r="106" spans="1:27">
      <c r="A106" s="284" t="s">
        <v>47</v>
      </c>
      <c r="B106" s="285"/>
      <c r="C106" s="286">
        <f>+C85+C95</f>
        <v>10766403.770000001</v>
      </c>
      <c r="D106" s="287">
        <f>+IF(ISERROR(C106/C106),"N. D.",C106/C106)</f>
        <v>1</v>
      </c>
      <c r="E106" s="285"/>
      <c r="F106" s="286">
        <f>+F85+F95</f>
        <v>10888271.06906319</v>
      </c>
      <c r="G106" s="287">
        <f>+IF(ISERROR(F106/F106),"N. D.",F106/F106)</f>
        <v>1</v>
      </c>
      <c r="H106" s="285">
        <f>+$C106-F106</f>
        <v>-121867.29906318896</v>
      </c>
      <c r="I106" s="287">
        <f>+IF(ISERROR(H106/F106),"N. D.",H106/F106)</f>
        <v>-1.1192529859901277E-2</v>
      </c>
      <c r="J106" s="285"/>
      <c r="K106" s="286">
        <f>+K85+K95</f>
        <v>11497739.880000001</v>
      </c>
      <c r="L106" s="287">
        <f>+IF(ISERROR(K106/K106),"N. D.",K106/K106)</f>
        <v>1</v>
      </c>
      <c r="M106" s="285">
        <f>+$C106-K106</f>
        <v>-731336.1099999994</v>
      </c>
      <c r="N106" s="287">
        <f>+IF(ISERROR(M106/K106),"N. D.",M106/K106)</f>
        <v>-6.3606945159034103E-2</v>
      </c>
      <c r="O106" s="312"/>
      <c r="P106" s="286">
        <f>+P85+P95</f>
        <v>65349972.970000006</v>
      </c>
      <c r="Q106" s="287">
        <f>+IF(ISERROR(P106/P106),"N. D.",P106/P106)</f>
        <v>1</v>
      </c>
      <c r="R106" s="285"/>
      <c r="S106" s="286">
        <f>+S85+S95</f>
        <v>63888276.887408271</v>
      </c>
      <c r="T106" s="287">
        <f>+IF(ISERROR(S106/S106),"N. D.",S106/S106)</f>
        <v>1</v>
      </c>
      <c r="U106" s="285">
        <f>+$P106-S106</f>
        <v>1461696.0825917348</v>
      </c>
      <c r="V106" s="287">
        <f>+IF(ISERROR(U106/S106),"N. D.",U106/S106)</f>
        <v>2.2878940453625228E-2</v>
      </c>
      <c r="W106" s="285"/>
      <c r="X106" s="286">
        <f>+X85+X95</f>
        <v>59884343.660000011</v>
      </c>
      <c r="Y106" s="287">
        <f>+IF(ISERROR(X106/X106),"N. D.",X106/X106)</f>
        <v>1</v>
      </c>
      <c r="Z106" s="285">
        <f>+$P106-X106</f>
        <v>5465629.3099999949</v>
      </c>
      <c r="AA106" s="287">
        <f>+IF(ISERROR(Z106/X106),"N. D.",Z106/X106)</f>
        <v>9.1269753928200498E-2</v>
      </c>
    </row>
    <row r="107" spans="1:27" ht="6" customHeight="1">
      <c r="A107" s="267"/>
      <c r="B107" s="265"/>
      <c r="C107" s="267"/>
      <c r="D107" s="288"/>
      <c r="E107" s="265"/>
      <c r="F107" s="267"/>
      <c r="G107" s="288"/>
      <c r="H107" s="265"/>
      <c r="I107" s="288"/>
      <c r="J107" s="265"/>
      <c r="K107" s="267"/>
      <c r="L107" s="288"/>
      <c r="M107" s="265"/>
      <c r="N107" s="288"/>
      <c r="O107" s="265"/>
      <c r="P107" s="267"/>
      <c r="Q107" s="288"/>
      <c r="R107" s="265"/>
      <c r="S107" s="267"/>
      <c r="T107" s="288"/>
      <c r="U107" s="265"/>
      <c r="V107" s="288"/>
      <c r="W107" s="265"/>
      <c r="X107" s="267"/>
      <c r="Y107" s="288"/>
      <c r="Z107" s="265"/>
      <c r="AA107" s="288"/>
    </row>
    <row r="108" spans="1:27" hidden="1">
      <c r="A108" s="266" t="s">
        <v>48</v>
      </c>
      <c r="B108" s="265"/>
      <c r="C108" s="267"/>
      <c r="D108" s="288"/>
      <c r="E108" s="265"/>
      <c r="F108" s="267"/>
      <c r="G108" s="288"/>
      <c r="H108" s="265"/>
      <c r="I108" s="288"/>
      <c r="J108" s="265"/>
      <c r="K108" s="267"/>
      <c r="L108" s="288"/>
      <c r="M108" s="265"/>
      <c r="N108" s="288"/>
      <c r="O108" s="265"/>
      <c r="P108" s="267"/>
      <c r="Q108" s="288"/>
      <c r="R108" s="265"/>
      <c r="S108" s="267"/>
      <c r="T108" s="288"/>
      <c r="U108" s="265"/>
      <c r="V108" s="288"/>
      <c r="W108" s="265"/>
      <c r="X108" s="267"/>
      <c r="Y108" s="288"/>
      <c r="Z108" s="265"/>
      <c r="AA108" s="288"/>
    </row>
    <row r="109" spans="1:27" ht="6" hidden="1" customHeight="1">
      <c r="A109" s="267"/>
      <c r="B109" s="265"/>
      <c r="C109" s="267"/>
      <c r="D109" s="288"/>
      <c r="E109" s="265"/>
      <c r="F109" s="267"/>
      <c r="G109" s="288"/>
      <c r="H109" s="265"/>
      <c r="I109" s="288"/>
      <c r="J109" s="265"/>
      <c r="K109" s="267"/>
      <c r="L109" s="288"/>
      <c r="M109" s="265"/>
      <c r="N109" s="288"/>
      <c r="O109" s="265"/>
      <c r="P109" s="267"/>
      <c r="Q109" s="288"/>
      <c r="R109" s="265"/>
      <c r="S109" s="267"/>
      <c r="T109" s="288"/>
      <c r="U109" s="265"/>
      <c r="V109" s="288"/>
      <c r="W109" s="265"/>
      <c r="X109" s="267"/>
      <c r="Y109" s="288"/>
      <c r="Z109" s="265"/>
      <c r="AA109" s="288"/>
    </row>
    <row r="110" spans="1:27" hidden="1">
      <c r="A110" s="268" t="s">
        <v>21</v>
      </c>
      <c r="B110" s="265"/>
      <c r="C110" s="269">
        <f>+SUM(C111:C119)</f>
        <v>0</v>
      </c>
      <c r="D110" s="270" t="str">
        <f>+IF(ISERROR(C110/#REF!),"N. D.",C110/#REF!)</f>
        <v>N. D.</v>
      </c>
      <c r="E110" s="265"/>
      <c r="F110" s="269">
        <f>+SUM(F111:F119)</f>
        <v>0</v>
      </c>
      <c r="G110" s="270" t="str">
        <f>+IF(ISERROR(F110/#REF!),"N. D.",F110/#REF!)</f>
        <v>N. D.</v>
      </c>
      <c r="H110" s="271">
        <f t="shared" ref="H110:H129" si="92">+$C110-F110</f>
        <v>0</v>
      </c>
      <c r="I110" s="270" t="str">
        <f t="shared" ref="I110:I129" si="93">+IF(ISERROR(H110/F110),"N. D.",H110/F110)</f>
        <v>N. D.</v>
      </c>
      <c r="J110" s="265"/>
      <c r="K110" s="269">
        <f>+SUM(K111:K119)</f>
        <v>0</v>
      </c>
      <c r="L110" s="270" t="str">
        <f>+IF(ISERROR(K110/#REF!),"N. D.",K110/#REF!)</f>
        <v>N. D.</v>
      </c>
      <c r="M110" s="271">
        <f t="shared" ref="M110:M129" si="94">+$C110-K110</f>
        <v>0</v>
      </c>
      <c r="N110" s="270" t="str">
        <f t="shared" ref="N110:N129" si="95">+IF(ISERROR(M110/K110),"N. D.",M110/K110)</f>
        <v>N. D.</v>
      </c>
      <c r="O110" s="265"/>
      <c r="P110" s="269">
        <f>+SUM(P111:P119)</f>
        <v>0</v>
      </c>
      <c r="Q110" s="270" t="str">
        <f>+IF(ISERROR(P110/#REF!),"N. D.",P110/#REF!)</f>
        <v>N. D.</v>
      </c>
      <c r="R110" s="265"/>
      <c r="S110" s="269">
        <f>+SUM(S111:S119)</f>
        <v>0</v>
      </c>
      <c r="T110" s="270" t="str">
        <f>+IF(ISERROR(S110/#REF!),"N. D.",S110/#REF!)</f>
        <v>N. D.</v>
      </c>
      <c r="U110" s="271">
        <f t="shared" ref="U110:U129" si="96">+$P110-S110</f>
        <v>0</v>
      </c>
      <c r="V110" s="270" t="str">
        <f t="shared" ref="V110:V129" si="97">+IF(ISERROR(U110/S110),"N. D.",U110/S110)</f>
        <v>N. D.</v>
      </c>
      <c r="W110" s="265"/>
      <c r="X110" s="269">
        <f>+SUM(X111:X119)</f>
        <v>0</v>
      </c>
      <c r="Y110" s="270" t="str">
        <f>+IF(ISERROR(X110/#REF!),"N. D.",X110/#REF!)</f>
        <v>N. D.</v>
      </c>
      <c r="Z110" s="271">
        <f t="shared" ref="Z110:Z129" si="98">+$P110-X110</f>
        <v>0</v>
      </c>
      <c r="AA110" s="270" t="str">
        <f t="shared" ref="AA110:AA129" si="99">+IF(ISERROR(Z110/X110),"N. D.",Z110/X110)</f>
        <v>N. D.</v>
      </c>
    </row>
    <row r="111" spans="1:27" hidden="1">
      <c r="A111" s="272" t="s">
        <v>22</v>
      </c>
      <c r="B111" s="273"/>
      <c r="C111" s="274">
        <f>+'2026R'!$E111</f>
        <v>0</v>
      </c>
      <c r="D111" s="275" t="str">
        <f>+IF(ISERROR(C111/#REF!),"N. D.",C111/#REF!)</f>
        <v>N. D.</v>
      </c>
      <c r="E111" s="273"/>
      <c r="F111" s="274">
        <f>+'2026P'!$E111</f>
        <v>0</v>
      </c>
      <c r="G111" s="275" t="str">
        <f>+IF(ISERROR(F111/#REF!),"N. D.",F111/#REF!)</f>
        <v>N. D.</v>
      </c>
      <c r="H111" s="276">
        <f t="shared" si="92"/>
        <v>0</v>
      </c>
      <c r="I111" s="275" t="str">
        <f t="shared" si="93"/>
        <v>N. D.</v>
      </c>
      <c r="J111" s="273"/>
      <c r="K111" s="274">
        <f>+'2025R'!$E111</f>
        <v>0</v>
      </c>
      <c r="L111" s="275" t="str">
        <f>+IF(ISERROR(K111/#REF!),"N. D.",K111/#REF!)</f>
        <v>N. D.</v>
      </c>
      <c r="M111" s="276">
        <f t="shared" si="94"/>
        <v>0</v>
      </c>
      <c r="N111" s="275" t="str">
        <f t="shared" si="95"/>
        <v>N. D.</v>
      </c>
      <c r="O111" s="311"/>
      <c r="P111" s="274">
        <f>+'2026R'!$U111</f>
        <v>0</v>
      </c>
      <c r="Q111" s="275" t="str">
        <f>+IF(ISERROR(P111/#REF!),"N. D.",P111/#REF!)</f>
        <v>N. D.</v>
      </c>
      <c r="R111" s="273"/>
      <c r="S111" s="274">
        <f>+'2026P'!$U111</f>
        <v>0</v>
      </c>
      <c r="T111" s="275" t="str">
        <f>+IF(ISERROR(S111/#REF!),"N. D.",S111/#REF!)</f>
        <v>N. D.</v>
      </c>
      <c r="U111" s="276">
        <f t="shared" si="96"/>
        <v>0</v>
      </c>
      <c r="V111" s="275" t="str">
        <f t="shared" si="97"/>
        <v>N. D.</v>
      </c>
      <c r="W111" s="273"/>
      <c r="X111" s="274">
        <f>+'2025R'!$U111</f>
        <v>0</v>
      </c>
      <c r="Y111" s="275" t="str">
        <f>+IF(ISERROR(X111/#REF!),"N. D.",X111/#REF!)</f>
        <v>N. D.</v>
      </c>
      <c r="Z111" s="276">
        <f t="shared" si="98"/>
        <v>0</v>
      </c>
      <c r="AA111" s="275" t="str">
        <f t="shared" si="99"/>
        <v>N. D.</v>
      </c>
    </row>
    <row r="112" spans="1:27" hidden="1">
      <c r="A112" s="272" t="s">
        <v>23</v>
      </c>
      <c r="B112" s="273"/>
      <c r="C112" s="274">
        <f>+'2026R'!$E112</f>
        <v>0</v>
      </c>
      <c r="D112" s="275" t="str">
        <f>+IF(ISERROR(C112/#REF!),"N. D.",C112/#REF!)</f>
        <v>N. D.</v>
      </c>
      <c r="E112" s="273"/>
      <c r="F112" s="274">
        <f>+'2026P'!$E112</f>
        <v>0</v>
      </c>
      <c r="G112" s="275" t="str">
        <f>+IF(ISERROR(F112/#REF!),"N. D.",F112/#REF!)</f>
        <v>N. D.</v>
      </c>
      <c r="H112" s="276">
        <f t="shared" si="92"/>
        <v>0</v>
      </c>
      <c r="I112" s="275" t="str">
        <f t="shared" si="93"/>
        <v>N. D.</v>
      </c>
      <c r="J112" s="273"/>
      <c r="K112" s="274">
        <f>+'2025R'!$E112</f>
        <v>0</v>
      </c>
      <c r="L112" s="275" t="str">
        <f>+IF(ISERROR(K112/#REF!),"N. D.",K112/#REF!)</f>
        <v>N. D.</v>
      </c>
      <c r="M112" s="276">
        <f t="shared" si="94"/>
        <v>0</v>
      </c>
      <c r="N112" s="275" t="str">
        <f t="shared" si="95"/>
        <v>N. D.</v>
      </c>
      <c r="O112" s="311"/>
      <c r="P112" s="274">
        <f>+'2026R'!$U112</f>
        <v>0</v>
      </c>
      <c r="Q112" s="275" t="str">
        <f>+IF(ISERROR(P112/#REF!),"N. D.",P112/#REF!)</f>
        <v>N. D.</v>
      </c>
      <c r="R112" s="273"/>
      <c r="S112" s="274">
        <f>+'2026P'!$U112</f>
        <v>0</v>
      </c>
      <c r="T112" s="275" t="str">
        <f>+IF(ISERROR(S112/#REF!),"N. D.",S112/#REF!)</f>
        <v>N. D.</v>
      </c>
      <c r="U112" s="276">
        <f t="shared" si="96"/>
        <v>0</v>
      </c>
      <c r="V112" s="275" t="str">
        <f t="shared" si="97"/>
        <v>N. D.</v>
      </c>
      <c r="W112" s="273"/>
      <c r="X112" s="274">
        <f>+'2025R'!$U112</f>
        <v>0</v>
      </c>
      <c r="Y112" s="275" t="str">
        <f>+IF(ISERROR(X112/#REF!),"N. D.",X112/#REF!)</f>
        <v>N. D.</v>
      </c>
      <c r="Z112" s="276">
        <f t="shared" si="98"/>
        <v>0</v>
      </c>
      <c r="AA112" s="275" t="str">
        <f t="shared" si="99"/>
        <v>N. D.</v>
      </c>
    </row>
    <row r="113" spans="1:27" hidden="1">
      <c r="A113" s="272" t="s">
        <v>24</v>
      </c>
      <c r="B113" s="273"/>
      <c r="C113" s="274">
        <f>+'2026R'!$E113</f>
        <v>0</v>
      </c>
      <c r="D113" s="275" t="str">
        <f>+IF(ISERROR(C113/#REF!),"N. D.",C113/#REF!)</f>
        <v>N. D.</v>
      </c>
      <c r="E113" s="273"/>
      <c r="F113" s="274">
        <f>+'2026P'!$E113</f>
        <v>0</v>
      </c>
      <c r="G113" s="275" t="str">
        <f>+IF(ISERROR(F113/#REF!),"N. D.",F113/#REF!)</f>
        <v>N. D.</v>
      </c>
      <c r="H113" s="276">
        <f t="shared" si="92"/>
        <v>0</v>
      </c>
      <c r="I113" s="275" t="str">
        <f t="shared" si="93"/>
        <v>N. D.</v>
      </c>
      <c r="J113" s="273"/>
      <c r="K113" s="274">
        <f>+'2025R'!$E113</f>
        <v>0</v>
      </c>
      <c r="L113" s="275" t="str">
        <f>+IF(ISERROR(K113/#REF!),"N. D.",K113/#REF!)</f>
        <v>N. D.</v>
      </c>
      <c r="M113" s="276">
        <f t="shared" si="94"/>
        <v>0</v>
      </c>
      <c r="N113" s="275" t="str">
        <f t="shared" si="95"/>
        <v>N. D.</v>
      </c>
      <c r="O113" s="311"/>
      <c r="P113" s="274">
        <f>+'2026R'!$U113</f>
        <v>0</v>
      </c>
      <c r="Q113" s="275" t="str">
        <f>+IF(ISERROR(P113/#REF!),"N. D.",P113/#REF!)</f>
        <v>N. D.</v>
      </c>
      <c r="R113" s="273"/>
      <c r="S113" s="274">
        <f>+'2026P'!$U113</f>
        <v>0</v>
      </c>
      <c r="T113" s="275" t="str">
        <f>+IF(ISERROR(S113/#REF!),"N. D.",S113/#REF!)</f>
        <v>N. D.</v>
      </c>
      <c r="U113" s="276">
        <f t="shared" si="96"/>
        <v>0</v>
      </c>
      <c r="V113" s="275" t="str">
        <f t="shared" si="97"/>
        <v>N. D.</v>
      </c>
      <c r="W113" s="273"/>
      <c r="X113" s="274">
        <f>+'2025R'!$U113</f>
        <v>0</v>
      </c>
      <c r="Y113" s="275" t="str">
        <f>+IF(ISERROR(X113/#REF!),"N. D.",X113/#REF!)</f>
        <v>N. D.</v>
      </c>
      <c r="Z113" s="276">
        <f t="shared" si="98"/>
        <v>0</v>
      </c>
      <c r="AA113" s="275" t="str">
        <f t="shared" si="99"/>
        <v>N. D.</v>
      </c>
    </row>
    <row r="114" spans="1:27" hidden="1">
      <c r="A114" s="272" t="s">
        <v>25</v>
      </c>
      <c r="B114" s="273"/>
      <c r="C114" s="274">
        <f>+'2026R'!$E114</f>
        <v>0</v>
      </c>
      <c r="D114" s="275" t="str">
        <f>+IF(ISERROR(C114/#REF!),"N. D.",C114/#REF!)</f>
        <v>N. D.</v>
      </c>
      <c r="E114" s="273"/>
      <c r="F114" s="274">
        <f>+'2026P'!$E114</f>
        <v>0</v>
      </c>
      <c r="G114" s="275" t="str">
        <f>+IF(ISERROR(F114/#REF!),"N. D.",F114/#REF!)</f>
        <v>N. D.</v>
      </c>
      <c r="H114" s="276">
        <f t="shared" si="92"/>
        <v>0</v>
      </c>
      <c r="I114" s="275" t="str">
        <f t="shared" si="93"/>
        <v>N. D.</v>
      </c>
      <c r="J114" s="273"/>
      <c r="K114" s="274">
        <f>+'2025R'!$E114</f>
        <v>0</v>
      </c>
      <c r="L114" s="275" t="str">
        <f>+IF(ISERROR(K114/#REF!),"N. D.",K114/#REF!)</f>
        <v>N. D.</v>
      </c>
      <c r="M114" s="276">
        <f t="shared" si="94"/>
        <v>0</v>
      </c>
      <c r="N114" s="275" t="str">
        <f t="shared" si="95"/>
        <v>N. D.</v>
      </c>
      <c r="O114" s="311"/>
      <c r="P114" s="274">
        <f>+'2026R'!$U114</f>
        <v>0</v>
      </c>
      <c r="Q114" s="275" t="str">
        <f>+IF(ISERROR(P114/#REF!),"N. D.",P114/#REF!)</f>
        <v>N. D.</v>
      </c>
      <c r="R114" s="273"/>
      <c r="S114" s="274">
        <f>+'2026P'!$U114</f>
        <v>0</v>
      </c>
      <c r="T114" s="275" t="str">
        <f>+IF(ISERROR(S114/#REF!),"N. D.",S114/#REF!)</f>
        <v>N. D.</v>
      </c>
      <c r="U114" s="276">
        <f t="shared" si="96"/>
        <v>0</v>
      </c>
      <c r="V114" s="275" t="str">
        <f t="shared" si="97"/>
        <v>N. D.</v>
      </c>
      <c r="W114" s="273"/>
      <c r="X114" s="274">
        <f>+'2025R'!$U114</f>
        <v>0</v>
      </c>
      <c r="Y114" s="275" t="str">
        <f>+IF(ISERROR(X114/#REF!),"N. D.",X114/#REF!)</f>
        <v>N. D.</v>
      </c>
      <c r="Z114" s="276">
        <f t="shared" si="98"/>
        <v>0</v>
      </c>
      <c r="AA114" s="275" t="str">
        <f t="shared" si="99"/>
        <v>N. D.</v>
      </c>
    </row>
    <row r="115" spans="1:27" hidden="1">
      <c r="A115" s="272" t="s">
        <v>26</v>
      </c>
      <c r="B115" s="273"/>
      <c r="C115" s="274">
        <f>+'2026R'!$E115</f>
        <v>0</v>
      </c>
      <c r="D115" s="275" t="str">
        <f>+IF(ISERROR(C115/#REF!),"N. D.",C115/#REF!)</f>
        <v>N. D.</v>
      </c>
      <c r="E115" s="273"/>
      <c r="F115" s="274">
        <f>+'2026P'!$E115</f>
        <v>0</v>
      </c>
      <c r="G115" s="275" t="str">
        <f>+IF(ISERROR(F115/#REF!),"N. D.",F115/#REF!)</f>
        <v>N. D.</v>
      </c>
      <c r="H115" s="276">
        <f t="shared" si="92"/>
        <v>0</v>
      </c>
      <c r="I115" s="275" t="str">
        <f t="shared" si="93"/>
        <v>N. D.</v>
      </c>
      <c r="J115" s="273"/>
      <c r="K115" s="274">
        <f>+'2025R'!$E115</f>
        <v>0</v>
      </c>
      <c r="L115" s="275" t="str">
        <f>+IF(ISERROR(K115/#REF!),"N. D.",K115/#REF!)</f>
        <v>N. D.</v>
      </c>
      <c r="M115" s="276">
        <f t="shared" si="94"/>
        <v>0</v>
      </c>
      <c r="N115" s="275" t="str">
        <f t="shared" si="95"/>
        <v>N. D.</v>
      </c>
      <c r="O115" s="311"/>
      <c r="P115" s="274">
        <f>+'2026R'!$U115</f>
        <v>0</v>
      </c>
      <c r="Q115" s="275" t="str">
        <f>+IF(ISERROR(P115/#REF!),"N. D.",P115/#REF!)</f>
        <v>N. D.</v>
      </c>
      <c r="R115" s="273"/>
      <c r="S115" s="274">
        <f>+'2026P'!$U115</f>
        <v>0</v>
      </c>
      <c r="T115" s="275" t="str">
        <f>+IF(ISERROR(S115/#REF!),"N. D.",S115/#REF!)</f>
        <v>N. D.</v>
      </c>
      <c r="U115" s="276">
        <f t="shared" si="96"/>
        <v>0</v>
      </c>
      <c r="V115" s="275" t="str">
        <f t="shared" si="97"/>
        <v>N. D.</v>
      </c>
      <c r="W115" s="273"/>
      <c r="X115" s="274">
        <f>+'2025R'!$U115</f>
        <v>0</v>
      </c>
      <c r="Y115" s="275" t="str">
        <f>+IF(ISERROR(X115/#REF!),"N. D.",X115/#REF!)</f>
        <v>N. D.</v>
      </c>
      <c r="Z115" s="276">
        <f t="shared" si="98"/>
        <v>0</v>
      </c>
      <c r="AA115" s="275" t="str">
        <f t="shared" si="99"/>
        <v>N. D.</v>
      </c>
    </row>
    <row r="116" spans="1:27" hidden="1">
      <c r="A116" s="272" t="s">
        <v>27</v>
      </c>
      <c r="B116" s="273"/>
      <c r="C116" s="274">
        <f>+'2026R'!$E116</f>
        <v>0</v>
      </c>
      <c r="D116" s="275" t="str">
        <f>+IF(ISERROR(C116/#REF!),"N. D.",C116/#REF!)</f>
        <v>N. D.</v>
      </c>
      <c r="E116" s="273"/>
      <c r="F116" s="274">
        <f>+'2026P'!$E116</f>
        <v>0</v>
      </c>
      <c r="G116" s="275" t="str">
        <f>+IF(ISERROR(F116/#REF!),"N. D.",F116/#REF!)</f>
        <v>N. D.</v>
      </c>
      <c r="H116" s="276">
        <f t="shared" si="92"/>
        <v>0</v>
      </c>
      <c r="I116" s="275" t="str">
        <f t="shared" si="93"/>
        <v>N. D.</v>
      </c>
      <c r="J116" s="273"/>
      <c r="K116" s="274">
        <f>+'2025R'!$E116</f>
        <v>0</v>
      </c>
      <c r="L116" s="275" t="str">
        <f>+IF(ISERROR(K116/#REF!),"N. D.",K116/#REF!)</f>
        <v>N. D.</v>
      </c>
      <c r="M116" s="276">
        <f t="shared" si="94"/>
        <v>0</v>
      </c>
      <c r="N116" s="275" t="str">
        <f t="shared" si="95"/>
        <v>N. D.</v>
      </c>
      <c r="O116" s="311"/>
      <c r="P116" s="274">
        <f>+'2026R'!$U116</f>
        <v>0</v>
      </c>
      <c r="Q116" s="275" t="str">
        <f>+IF(ISERROR(P116/#REF!),"N. D.",P116/#REF!)</f>
        <v>N. D.</v>
      </c>
      <c r="R116" s="273"/>
      <c r="S116" s="274">
        <f>+'2026P'!$U116</f>
        <v>0</v>
      </c>
      <c r="T116" s="275" t="str">
        <f>+IF(ISERROR(S116/#REF!),"N. D.",S116/#REF!)</f>
        <v>N. D.</v>
      </c>
      <c r="U116" s="276">
        <f t="shared" si="96"/>
        <v>0</v>
      </c>
      <c r="V116" s="275" t="str">
        <f t="shared" si="97"/>
        <v>N. D.</v>
      </c>
      <c r="W116" s="273"/>
      <c r="X116" s="274">
        <f>+'2025R'!$U116</f>
        <v>0</v>
      </c>
      <c r="Y116" s="275" t="str">
        <f>+IF(ISERROR(X116/#REF!),"N. D.",X116/#REF!)</f>
        <v>N. D.</v>
      </c>
      <c r="Z116" s="276">
        <f t="shared" si="98"/>
        <v>0</v>
      </c>
      <c r="AA116" s="275" t="str">
        <f t="shared" si="99"/>
        <v>N. D.</v>
      </c>
    </row>
    <row r="117" spans="1:27" hidden="1">
      <c r="A117" s="272" t="s">
        <v>28</v>
      </c>
      <c r="B117" s="273"/>
      <c r="C117" s="274">
        <f>+'2026R'!$E117</f>
        <v>0</v>
      </c>
      <c r="D117" s="275" t="str">
        <f>+IF(ISERROR(C117/#REF!),"N. D.",C117/#REF!)</f>
        <v>N. D.</v>
      </c>
      <c r="E117" s="273"/>
      <c r="F117" s="274">
        <f>+'2026P'!$E117</f>
        <v>0</v>
      </c>
      <c r="G117" s="275" t="str">
        <f>+IF(ISERROR(F117/#REF!),"N. D.",F117/#REF!)</f>
        <v>N. D.</v>
      </c>
      <c r="H117" s="276">
        <f t="shared" si="92"/>
        <v>0</v>
      </c>
      <c r="I117" s="275" t="str">
        <f t="shared" si="93"/>
        <v>N. D.</v>
      </c>
      <c r="J117" s="273"/>
      <c r="K117" s="274">
        <f>+'2025R'!$E117</f>
        <v>0</v>
      </c>
      <c r="L117" s="275" t="str">
        <f>+IF(ISERROR(K117/#REF!),"N. D.",K117/#REF!)</f>
        <v>N. D.</v>
      </c>
      <c r="M117" s="276">
        <f t="shared" si="94"/>
        <v>0</v>
      </c>
      <c r="N117" s="275" t="str">
        <f t="shared" si="95"/>
        <v>N. D.</v>
      </c>
      <c r="O117" s="311"/>
      <c r="P117" s="274">
        <f>+'2026R'!$U117</f>
        <v>0</v>
      </c>
      <c r="Q117" s="275" t="str">
        <f>+IF(ISERROR(P117/#REF!),"N. D.",P117/#REF!)</f>
        <v>N. D.</v>
      </c>
      <c r="R117" s="273"/>
      <c r="S117" s="274">
        <f>+'2026P'!$U117</f>
        <v>0</v>
      </c>
      <c r="T117" s="275" t="str">
        <f>+IF(ISERROR(S117/#REF!),"N. D.",S117/#REF!)</f>
        <v>N. D.</v>
      </c>
      <c r="U117" s="276">
        <f t="shared" si="96"/>
        <v>0</v>
      </c>
      <c r="V117" s="275" t="str">
        <f t="shared" si="97"/>
        <v>N. D.</v>
      </c>
      <c r="W117" s="273"/>
      <c r="X117" s="274">
        <f>+'2025R'!$U117</f>
        <v>0</v>
      </c>
      <c r="Y117" s="275" t="str">
        <f>+IF(ISERROR(X117/#REF!),"N. D.",X117/#REF!)</f>
        <v>N. D.</v>
      </c>
      <c r="Z117" s="276">
        <f t="shared" si="98"/>
        <v>0</v>
      </c>
      <c r="AA117" s="275" t="str">
        <f t="shared" si="99"/>
        <v>N. D.</v>
      </c>
    </row>
    <row r="118" spans="1:27" hidden="1">
      <c r="A118" s="272" t="s">
        <v>29</v>
      </c>
      <c r="B118" s="273"/>
      <c r="C118" s="274">
        <f>+'2026R'!$E118</f>
        <v>0</v>
      </c>
      <c r="D118" s="275" t="str">
        <f>+IF(ISERROR(C118/#REF!),"N. D.",C118/#REF!)</f>
        <v>N. D.</v>
      </c>
      <c r="E118" s="273"/>
      <c r="F118" s="274">
        <f>+'2026P'!$E118</f>
        <v>0</v>
      </c>
      <c r="G118" s="275" t="str">
        <f>+IF(ISERROR(F118/#REF!),"N. D.",F118/#REF!)</f>
        <v>N. D.</v>
      </c>
      <c r="H118" s="276">
        <f t="shared" si="92"/>
        <v>0</v>
      </c>
      <c r="I118" s="275" t="str">
        <f t="shared" si="93"/>
        <v>N. D.</v>
      </c>
      <c r="J118" s="273"/>
      <c r="K118" s="274">
        <f>+'2025R'!$E118</f>
        <v>0</v>
      </c>
      <c r="L118" s="275" t="str">
        <f>+IF(ISERROR(K118/#REF!),"N. D.",K118/#REF!)</f>
        <v>N. D.</v>
      </c>
      <c r="M118" s="276">
        <f t="shared" si="94"/>
        <v>0</v>
      </c>
      <c r="N118" s="275" t="str">
        <f t="shared" si="95"/>
        <v>N. D.</v>
      </c>
      <c r="O118" s="311"/>
      <c r="P118" s="274">
        <f>+'2026R'!$U118</f>
        <v>0</v>
      </c>
      <c r="Q118" s="275" t="str">
        <f>+IF(ISERROR(P118/#REF!),"N. D.",P118/#REF!)</f>
        <v>N. D.</v>
      </c>
      <c r="R118" s="273"/>
      <c r="S118" s="274">
        <f>+'2026P'!$U118</f>
        <v>0</v>
      </c>
      <c r="T118" s="275" t="str">
        <f>+IF(ISERROR(S118/#REF!),"N. D.",S118/#REF!)</f>
        <v>N. D.</v>
      </c>
      <c r="U118" s="276">
        <f t="shared" si="96"/>
        <v>0</v>
      </c>
      <c r="V118" s="275" t="str">
        <f t="shared" si="97"/>
        <v>N. D.</v>
      </c>
      <c r="W118" s="273"/>
      <c r="X118" s="274">
        <f>+'2025R'!$U118</f>
        <v>0</v>
      </c>
      <c r="Y118" s="275" t="str">
        <f>+IF(ISERROR(X118/#REF!),"N. D.",X118/#REF!)</f>
        <v>N. D.</v>
      </c>
      <c r="Z118" s="276">
        <f t="shared" si="98"/>
        <v>0</v>
      </c>
      <c r="AA118" s="275" t="str">
        <f t="shared" si="99"/>
        <v>N. D.</v>
      </c>
    </row>
    <row r="119" spans="1:27" hidden="1">
      <c r="A119" s="277" t="s">
        <v>30</v>
      </c>
      <c r="B119" s="273"/>
      <c r="C119" s="274">
        <f>+'2026R'!$E119</f>
        <v>0</v>
      </c>
      <c r="D119" s="275" t="str">
        <f>+IF(ISERROR(C119/C130),"N. D.",C119/C130)</f>
        <v>N. D.</v>
      </c>
      <c r="E119" s="273"/>
      <c r="F119" s="274">
        <f>+'2026P'!$E119</f>
        <v>0</v>
      </c>
      <c r="G119" s="275" t="str">
        <f>+IF(ISERROR(F119/F130),"N. D.",F119/F130)</f>
        <v>N. D.</v>
      </c>
      <c r="H119" s="276">
        <f t="shared" si="92"/>
        <v>0</v>
      </c>
      <c r="I119" s="275" t="str">
        <f t="shared" si="93"/>
        <v>N. D.</v>
      </c>
      <c r="J119" s="273"/>
      <c r="K119" s="274">
        <f>+'2025R'!$E119</f>
        <v>0</v>
      </c>
      <c r="L119" s="275" t="str">
        <f>+IF(ISERROR(K119/K130),"N. D.",K119/K130)</f>
        <v>N. D.</v>
      </c>
      <c r="M119" s="276">
        <f t="shared" si="94"/>
        <v>0</v>
      </c>
      <c r="N119" s="275" t="str">
        <f t="shared" si="95"/>
        <v>N. D.</v>
      </c>
      <c r="O119" s="311"/>
      <c r="P119" s="274">
        <f>+'2026R'!$U119</f>
        <v>0</v>
      </c>
      <c r="Q119" s="275" t="str">
        <f>+IF(ISERROR(P119/P130),"N. D.",P119/P130)</f>
        <v>N. D.</v>
      </c>
      <c r="R119" s="273"/>
      <c r="S119" s="274">
        <f>+'2026P'!$U119</f>
        <v>0</v>
      </c>
      <c r="T119" s="275" t="str">
        <f>+IF(ISERROR(S119/S130),"N. D.",S119/S130)</f>
        <v>N. D.</v>
      </c>
      <c r="U119" s="276">
        <f t="shared" si="96"/>
        <v>0</v>
      </c>
      <c r="V119" s="275" t="str">
        <f t="shared" si="97"/>
        <v>N. D.</v>
      </c>
      <c r="W119" s="273"/>
      <c r="X119" s="274">
        <f>+'2025R'!$U119</f>
        <v>0</v>
      </c>
      <c r="Y119" s="275" t="str">
        <f>+IF(ISERROR(X119/X130),"N. D.",X119/X130)</f>
        <v>N. D.</v>
      </c>
      <c r="Z119" s="276">
        <f t="shared" si="98"/>
        <v>0</v>
      </c>
      <c r="AA119" s="275" t="str">
        <f t="shared" si="99"/>
        <v>N. D.</v>
      </c>
    </row>
    <row r="120" spans="1:27" hidden="1">
      <c r="A120" s="278" t="s">
        <v>31</v>
      </c>
      <c r="B120" s="265"/>
      <c r="C120" s="279">
        <f>+SUM(C121:C129)</f>
        <v>0</v>
      </c>
      <c r="D120" s="270" t="str">
        <f>+IF(ISERROR(C120/#REF!),"N. D.",C120/#REF!)</f>
        <v>N. D.</v>
      </c>
      <c r="E120" s="273"/>
      <c r="F120" s="279">
        <f>+SUM(F121:F129)</f>
        <v>0</v>
      </c>
      <c r="G120" s="270" t="str">
        <f>+IF(ISERROR(F120/#REF!),"N. D.",F120/#REF!)</f>
        <v>N. D.</v>
      </c>
      <c r="H120" s="271">
        <f t="shared" si="92"/>
        <v>0</v>
      </c>
      <c r="I120" s="270" t="str">
        <f t="shared" si="93"/>
        <v>N. D.</v>
      </c>
      <c r="J120" s="265"/>
      <c r="K120" s="279">
        <f>+SUM(K121:K129)</f>
        <v>0</v>
      </c>
      <c r="L120" s="270" t="str">
        <f>+IF(ISERROR(K120/#REF!),"N. D.",K120/#REF!)</f>
        <v>N. D.</v>
      </c>
      <c r="M120" s="271">
        <f t="shared" si="94"/>
        <v>0</v>
      </c>
      <c r="N120" s="270" t="str">
        <f t="shared" si="95"/>
        <v>N. D.</v>
      </c>
      <c r="O120" s="265"/>
      <c r="P120" s="279">
        <f>+SUM(P121:P129)</f>
        <v>0</v>
      </c>
      <c r="Q120" s="270" t="str">
        <f>+IF(ISERROR(P120/#REF!),"N. D.",P120/#REF!)</f>
        <v>N. D.</v>
      </c>
      <c r="R120" s="273"/>
      <c r="S120" s="279">
        <f>+SUM(S121:S129)</f>
        <v>0</v>
      </c>
      <c r="T120" s="270" t="str">
        <f>+IF(ISERROR(S120/#REF!),"N. D.",S120/#REF!)</f>
        <v>N. D.</v>
      </c>
      <c r="U120" s="271">
        <f t="shared" si="96"/>
        <v>0</v>
      </c>
      <c r="V120" s="270" t="str">
        <f t="shared" si="97"/>
        <v>N. D.</v>
      </c>
      <c r="W120" s="265"/>
      <c r="X120" s="279">
        <f>+SUM(X121:X129)</f>
        <v>0</v>
      </c>
      <c r="Y120" s="270" t="str">
        <f>+IF(ISERROR(X120/#REF!),"N. D.",X120/#REF!)</f>
        <v>N. D.</v>
      </c>
      <c r="Z120" s="271">
        <f t="shared" si="98"/>
        <v>0</v>
      </c>
      <c r="AA120" s="270" t="str">
        <f t="shared" si="99"/>
        <v>N. D.</v>
      </c>
    </row>
    <row r="121" spans="1:27" hidden="1">
      <c r="A121" s="280" t="s">
        <v>32</v>
      </c>
      <c r="B121" s="273"/>
      <c r="C121" s="274">
        <f>+'2026R'!$E121</f>
        <v>0</v>
      </c>
      <c r="D121" s="275" t="str">
        <f>+IF(ISERROR(C121/C132),"N. D.",C121/C132)</f>
        <v>N. D.</v>
      </c>
      <c r="E121" s="273"/>
      <c r="F121" s="274">
        <f>+'2026P'!$E121</f>
        <v>0</v>
      </c>
      <c r="G121" s="275" t="str">
        <f>+IF(ISERROR(F121/F132),"N. D.",F121/F132)</f>
        <v>N. D.</v>
      </c>
      <c r="H121" s="276">
        <f t="shared" si="92"/>
        <v>0</v>
      </c>
      <c r="I121" s="275" t="str">
        <f t="shared" si="93"/>
        <v>N. D.</v>
      </c>
      <c r="J121" s="273"/>
      <c r="K121" s="274">
        <f>+'2025R'!$E121</f>
        <v>0</v>
      </c>
      <c r="L121" s="275" t="str">
        <f>+IF(ISERROR(K121/K132),"N. D.",K121/K132)</f>
        <v>N. D.</v>
      </c>
      <c r="M121" s="276">
        <f t="shared" si="94"/>
        <v>0</v>
      </c>
      <c r="N121" s="275" t="str">
        <f t="shared" si="95"/>
        <v>N. D.</v>
      </c>
      <c r="O121" s="311"/>
      <c r="P121" s="274">
        <f>+'2026R'!$U121</f>
        <v>0</v>
      </c>
      <c r="Q121" s="275" t="str">
        <f>+IF(ISERROR(P121/P132),"N. D.",P121/P132)</f>
        <v>N. D.</v>
      </c>
      <c r="R121" s="273"/>
      <c r="S121" s="274">
        <f>+'2026P'!$U121</f>
        <v>0</v>
      </c>
      <c r="T121" s="275" t="str">
        <f>+IF(ISERROR(S121/S132),"N. D.",S121/S132)</f>
        <v>N. D.</v>
      </c>
      <c r="U121" s="276">
        <f t="shared" si="96"/>
        <v>0</v>
      </c>
      <c r="V121" s="275" t="str">
        <f t="shared" si="97"/>
        <v>N. D.</v>
      </c>
      <c r="W121" s="273"/>
      <c r="X121" s="274">
        <f>+'2025R'!$U121</f>
        <v>0</v>
      </c>
      <c r="Y121" s="275" t="str">
        <f>+IF(ISERROR(X121/X132),"N. D.",X121/X132)</f>
        <v>N. D.</v>
      </c>
      <c r="Z121" s="276">
        <f t="shared" si="98"/>
        <v>0</v>
      </c>
      <c r="AA121" s="275" t="str">
        <f t="shared" si="99"/>
        <v>N. D.</v>
      </c>
    </row>
    <row r="122" spans="1:27" hidden="1">
      <c r="A122" s="280" t="s">
        <v>33</v>
      </c>
      <c r="B122" s="273"/>
      <c r="C122" s="274">
        <f>+'2026R'!$E122</f>
        <v>0</v>
      </c>
      <c r="D122" s="275">
        <f>+IF(ISERROR(C122/C133),"N. D.",C122/C133)</f>
        <v>0</v>
      </c>
      <c r="E122" s="273"/>
      <c r="F122" s="274">
        <f>+'2026P'!$E122</f>
        <v>0</v>
      </c>
      <c r="G122" s="275">
        <f>+IF(ISERROR(F122/F133),"N. D.",F122/F133)</f>
        <v>0</v>
      </c>
      <c r="H122" s="276">
        <f t="shared" si="92"/>
        <v>0</v>
      </c>
      <c r="I122" s="275" t="str">
        <f t="shared" si="93"/>
        <v>N. D.</v>
      </c>
      <c r="J122" s="273"/>
      <c r="K122" s="274">
        <f>+'2025R'!$E122</f>
        <v>0</v>
      </c>
      <c r="L122" s="275">
        <f>+IF(ISERROR(K122/K133),"N. D.",K122/K133)</f>
        <v>0</v>
      </c>
      <c r="M122" s="276">
        <f t="shared" si="94"/>
        <v>0</v>
      </c>
      <c r="N122" s="275" t="str">
        <f t="shared" si="95"/>
        <v>N. D.</v>
      </c>
      <c r="O122" s="311"/>
      <c r="P122" s="274">
        <f>+'2026R'!$U122</f>
        <v>0</v>
      </c>
      <c r="Q122" s="275">
        <f>+IF(ISERROR(P122/P133),"N. D.",P122/P133)</f>
        <v>0</v>
      </c>
      <c r="R122" s="273"/>
      <c r="S122" s="274">
        <f>+'2026P'!$U122</f>
        <v>0</v>
      </c>
      <c r="T122" s="275">
        <f>+IF(ISERROR(S122/S133),"N. D.",S122/S133)</f>
        <v>0</v>
      </c>
      <c r="U122" s="276">
        <f t="shared" si="96"/>
        <v>0</v>
      </c>
      <c r="V122" s="275" t="str">
        <f t="shared" si="97"/>
        <v>N. D.</v>
      </c>
      <c r="W122" s="273"/>
      <c r="X122" s="274">
        <f>+'2025R'!$U122</f>
        <v>0</v>
      </c>
      <c r="Y122" s="275">
        <f>+IF(ISERROR(X122/X133),"N. D.",X122/X133)</f>
        <v>0</v>
      </c>
      <c r="Z122" s="276">
        <f t="shared" si="98"/>
        <v>0</v>
      </c>
      <c r="AA122" s="275" t="str">
        <f t="shared" si="99"/>
        <v>N. D.</v>
      </c>
    </row>
    <row r="123" spans="1:27" hidden="1">
      <c r="A123" s="280" t="s">
        <v>34</v>
      </c>
      <c r="B123" s="273"/>
      <c r="C123" s="274">
        <f>+'2026R'!$E123</f>
        <v>0</v>
      </c>
      <c r="D123" s="275" t="str">
        <f>+IF(ISERROR(C123/#REF!),"N. D.",C123/#REF!)</f>
        <v>N. D.</v>
      </c>
      <c r="E123" s="273"/>
      <c r="F123" s="274">
        <f>+'2026P'!$E123</f>
        <v>0</v>
      </c>
      <c r="G123" s="275" t="str">
        <f>+IF(ISERROR(F123/#REF!),"N. D.",F123/#REF!)</f>
        <v>N. D.</v>
      </c>
      <c r="H123" s="276">
        <f t="shared" si="92"/>
        <v>0</v>
      </c>
      <c r="I123" s="275" t="str">
        <f t="shared" si="93"/>
        <v>N. D.</v>
      </c>
      <c r="J123" s="273"/>
      <c r="K123" s="274">
        <f>+'2025R'!$E123</f>
        <v>0</v>
      </c>
      <c r="L123" s="275" t="str">
        <f>+IF(ISERROR(K123/#REF!),"N. D.",K123/#REF!)</f>
        <v>N. D.</v>
      </c>
      <c r="M123" s="276">
        <f t="shared" si="94"/>
        <v>0</v>
      </c>
      <c r="N123" s="275" t="str">
        <f t="shared" si="95"/>
        <v>N. D.</v>
      </c>
      <c r="O123" s="311"/>
      <c r="P123" s="274">
        <f>+'2026R'!$U123</f>
        <v>0</v>
      </c>
      <c r="Q123" s="275" t="str">
        <f>+IF(ISERROR(P123/#REF!),"N. D.",P123/#REF!)</f>
        <v>N. D.</v>
      </c>
      <c r="R123" s="273"/>
      <c r="S123" s="274">
        <f>+'2026P'!$U123</f>
        <v>0</v>
      </c>
      <c r="T123" s="275" t="str">
        <f>+IF(ISERROR(S123/#REF!),"N. D.",S123/#REF!)</f>
        <v>N. D.</v>
      </c>
      <c r="U123" s="276">
        <f t="shared" si="96"/>
        <v>0</v>
      </c>
      <c r="V123" s="275" t="str">
        <f t="shared" si="97"/>
        <v>N. D.</v>
      </c>
      <c r="W123" s="273"/>
      <c r="X123" s="274">
        <f>+'2025R'!$U123</f>
        <v>0</v>
      </c>
      <c r="Y123" s="275" t="str">
        <f>+IF(ISERROR(X123/#REF!),"N. D.",X123/#REF!)</f>
        <v>N. D.</v>
      </c>
      <c r="Z123" s="276">
        <f t="shared" si="98"/>
        <v>0</v>
      </c>
      <c r="AA123" s="275" t="str">
        <f t="shared" si="99"/>
        <v>N. D.</v>
      </c>
    </row>
    <row r="124" spans="1:27" hidden="1">
      <c r="A124" s="280" t="s">
        <v>35</v>
      </c>
      <c r="B124" s="273"/>
      <c r="C124" s="274">
        <f>+'2026R'!$E124</f>
        <v>0</v>
      </c>
      <c r="D124" s="275" t="str">
        <f>+IF(ISERROR(C124/C134),"N. D.",C124/C134)</f>
        <v>N. D.</v>
      </c>
      <c r="E124" s="273"/>
      <c r="F124" s="274">
        <f>+'2026P'!$E124</f>
        <v>0</v>
      </c>
      <c r="G124" s="275" t="str">
        <f>+IF(ISERROR(F124/F134),"N. D.",F124/F134)</f>
        <v>N. D.</v>
      </c>
      <c r="H124" s="276">
        <f t="shared" si="92"/>
        <v>0</v>
      </c>
      <c r="I124" s="275" t="str">
        <f t="shared" si="93"/>
        <v>N. D.</v>
      </c>
      <c r="J124" s="273"/>
      <c r="K124" s="274">
        <f>+'2025R'!$E124</f>
        <v>0</v>
      </c>
      <c r="L124" s="275" t="str">
        <f>+IF(ISERROR(K124/K134),"N. D.",K124/K134)</f>
        <v>N. D.</v>
      </c>
      <c r="M124" s="276">
        <f t="shared" si="94"/>
        <v>0</v>
      </c>
      <c r="N124" s="275" t="str">
        <f t="shared" si="95"/>
        <v>N. D.</v>
      </c>
      <c r="O124" s="311"/>
      <c r="P124" s="274">
        <f>+'2026R'!$U124</f>
        <v>0</v>
      </c>
      <c r="Q124" s="275" t="str">
        <f>+IF(ISERROR(P124/P134),"N. D.",P124/P134)</f>
        <v>N. D.</v>
      </c>
      <c r="R124" s="273"/>
      <c r="S124" s="274">
        <f>+'2026P'!$U124</f>
        <v>0</v>
      </c>
      <c r="T124" s="275" t="str">
        <f>+IF(ISERROR(S124/S134),"N. D.",S124/S134)</f>
        <v>N. D.</v>
      </c>
      <c r="U124" s="276">
        <f t="shared" si="96"/>
        <v>0</v>
      </c>
      <c r="V124" s="275" t="str">
        <f t="shared" si="97"/>
        <v>N. D.</v>
      </c>
      <c r="W124" s="273"/>
      <c r="X124" s="274">
        <f>+'2025R'!$U124</f>
        <v>0</v>
      </c>
      <c r="Y124" s="275" t="str">
        <f>+IF(ISERROR(X124/X134),"N. D.",X124/X134)</f>
        <v>N. D.</v>
      </c>
      <c r="Z124" s="276">
        <f t="shared" si="98"/>
        <v>0</v>
      </c>
      <c r="AA124" s="275" t="str">
        <f t="shared" si="99"/>
        <v>N. D.</v>
      </c>
    </row>
    <row r="125" spans="1:27" hidden="1">
      <c r="A125" s="280" t="s">
        <v>36</v>
      </c>
      <c r="B125" s="273"/>
      <c r="C125" s="274">
        <f>+'2026R'!$E125</f>
        <v>0</v>
      </c>
      <c r="D125" s="275">
        <f>+IF(ISERROR(C125/C135),"N. D.",C125/C135)</f>
        <v>0</v>
      </c>
      <c r="E125" s="273"/>
      <c r="F125" s="274">
        <f>+'2026P'!$E125</f>
        <v>0</v>
      </c>
      <c r="G125" s="275">
        <f>+IF(ISERROR(F125/F135),"N. D.",F125/F135)</f>
        <v>0</v>
      </c>
      <c r="H125" s="276">
        <f t="shared" si="92"/>
        <v>0</v>
      </c>
      <c r="I125" s="275" t="str">
        <f t="shared" si="93"/>
        <v>N. D.</v>
      </c>
      <c r="J125" s="273"/>
      <c r="K125" s="274">
        <f>+'2025R'!$E125</f>
        <v>0</v>
      </c>
      <c r="L125" s="275">
        <f>+IF(ISERROR(K125/K135),"N. D.",K125/K135)</f>
        <v>0</v>
      </c>
      <c r="M125" s="276">
        <f t="shared" si="94"/>
        <v>0</v>
      </c>
      <c r="N125" s="275" t="str">
        <f t="shared" si="95"/>
        <v>N. D.</v>
      </c>
      <c r="O125" s="311"/>
      <c r="P125" s="274">
        <f>+'2026R'!$U125</f>
        <v>0</v>
      </c>
      <c r="Q125" s="275">
        <f>+IF(ISERROR(P125/P135),"N. D.",P125/P135)</f>
        <v>0</v>
      </c>
      <c r="R125" s="273"/>
      <c r="S125" s="274">
        <f>+'2026P'!$U125</f>
        <v>0</v>
      </c>
      <c r="T125" s="275">
        <f>+IF(ISERROR(S125/S135),"N. D.",S125/S135)</f>
        <v>0</v>
      </c>
      <c r="U125" s="276">
        <f t="shared" si="96"/>
        <v>0</v>
      </c>
      <c r="V125" s="275" t="str">
        <f t="shared" si="97"/>
        <v>N. D.</v>
      </c>
      <c r="W125" s="273"/>
      <c r="X125" s="274">
        <f>+'2025R'!$U125</f>
        <v>0</v>
      </c>
      <c r="Y125" s="275">
        <f>+IF(ISERROR(X125/X135),"N. D.",X125/X135)</f>
        <v>0</v>
      </c>
      <c r="Z125" s="276">
        <f t="shared" si="98"/>
        <v>0</v>
      </c>
      <c r="AA125" s="275" t="str">
        <f t="shared" si="99"/>
        <v>N. D.</v>
      </c>
    </row>
    <row r="126" spans="1:27" hidden="1">
      <c r="A126" s="280" t="s">
        <v>37</v>
      </c>
      <c r="B126" s="273"/>
      <c r="C126" s="274">
        <f>+'2026R'!$E126</f>
        <v>0</v>
      </c>
      <c r="D126" s="275" t="str">
        <f>+IF(ISERROR(C126/C136),"N. D.",C126/C136)</f>
        <v>N. D.</v>
      </c>
      <c r="E126" s="273"/>
      <c r="F126" s="274">
        <f>+'2026P'!$E126</f>
        <v>0</v>
      </c>
      <c r="G126" s="275" t="str">
        <f>+IF(ISERROR(F126/F136),"N. D.",F126/F136)</f>
        <v>N. D.</v>
      </c>
      <c r="H126" s="276">
        <f t="shared" si="92"/>
        <v>0</v>
      </c>
      <c r="I126" s="275" t="str">
        <f t="shared" si="93"/>
        <v>N. D.</v>
      </c>
      <c r="J126" s="273"/>
      <c r="K126" s="274">
        <f>+'2025R'!$E126</f>
        <v>0</v>
      </c>
      <c r="L126" s="275" t="str">
        <f>+IF(ISERROR(K126/K136),"N. D.",K126/K136)</f>
        <v>N. D.</v>
      </c>
      <c r="M126" s="276">
        <f t="shared" si="94"/>
        <v>0</v>
      </c>
      <c r="N126" s="275" t="str">
        <f t="shared" si="95"/>
        <v>N. D.</v>
      </c>
      <c r="O126" s="311"/>
      <c r="P126" s="274">
        <f>+'2026R'!$U126</f>
        <v>0</v>
      </c>
      <c r="Q126" s="275" t="str">
        <f>+IF(ISERROR(P126/P136),"N. D.",P126/P136)</f>
        <v>N. D.</v>
      </c>
      <c r="R126" s="273"/>
      <c r="S126" s="274">
        <f>+'2026P'!$U126</f>
        <v>0</v>
      </c>
      <c r="T126" s="275" t="str">
        <f>+IF(ISERROR(S126/S136),"N. D.",S126/S136)</f>
        <v>N. D.</v>
      </c>
      <c r="U126" s="276">
        <f t="shared" si="96"/>
        <v>0</v>
      </c>
      <c r="V126" s="275" t="str">
        <f t="shared" si="97"/>
        <v>N. D.</v>
      </c>
      <c r="W126" s="273"/>
      <c r="X126" s="274">
        <f>+'2025R'!$U126</f>
        <v>0</v>
      </c>
      <c r="Y126" s="275" t="str">
        <f>+IF(ISERROR(X126/X136),"N. D.",X126/X136)</f>
        <v>N. D.</v>
      </c>
      <c r="Z126" s="276">
        <f t="shared" si="98"/>
        <v>0</v>
      </c>
      <c r="AA126" s="275" t="str">
        <f t="shared" si="99"/>
        <v>N. D.</v>
      </c>
    </row>
    <row r="127" spans="1:27" hidden="1">
      <c r="A127" s="280" t="s">
        <v>38</v>
      </c>
      <c r="B127" s="273"/>
      <c r="C127" s="274">
        <f>+'2026R'!$E127</f>
        <v>0</v>
      </c>
      <c r="D127" s="275">
        <f>+IF(ISERROR(C127/C137),"N. D.",C127/C137)</f>
        <v>0</v>
      </c>
      <c r="E127" s="273"/>
      <c r="F127" s="274">
        <f>+'2026P'!$E127</f>
        <v>0</v>
      </c>
      <c r="G127" s="275">
        <f>+IF(ISERROR(F127/F137),"N. D.",F127/F137)</f>
        <v>0</v>
      </c>
      <c r="H127" s="276">
        <f t="shared" si="92"/>
        <v>0</v>
      </c>
      <c r="I127" s="275" t="str">
        <f t="shared" si="93"/>
        <v>N. D.</v>
      </c>
      <c r="J127" s="273"/>
      <c r="K127" s="274">
        <f>+'2025R'!$E127</f>
        <v>0</v>
      </c>
      <c r="L127" s="275">
        <f>+IF(ISERROR(K127/K137),"N. D.",K127/K137)</f>
        <v>0</v>
      </c>
      <c r="M127" s="276">
        <f t="shared" si="94"/>
        <v>0</v>
      </c>
      <c r="N127" s="275" t="str">
        <f t="shared" si="95"/>
        <v>N. D.</v>
      </c>
      <c r="O127" s="311"/>
      <c r="P127" s="274">
        <f>+'2026R'!$U127</f>
        <v>0</v>
      </c>
      <c r="Q127" s="275">
        <f>+IF(ISERROR(P127/P137),"N. D.",P127/P137)</f>
        <v>0</v>
      </c>
      <c r="R127" s="273"/>
      <c r="S127" s="274">
        <f>+'2026P'!$U127</f>
        <v>0</v>
      </c>
      <c r="T127" s="275">
        <f>+IF(ISERROR(S127/S137),"N. D.",S127/S137)</f>
        <v>0</v>
      </c>
      <c r="U127" s="276">
        <f t="shared" si="96"/>
        <v>0</v>
      </c>
      <c r="V127" s="275" t="str">
        <f t="shared" si="97"/>
        <v>N. D.</v>
      </c>
      <c r="W127" s="273"/>
      <c r="X127" s="274">
        <f>+'2025R'!$U127</f>
        <v>0</v>
      </c>
      <c r="Y127" s="275">
        <f>+IF(ISERROR(X127/X137),"N. D.",X127/X137)</f>
        <v>0</v>
      </c>
      <c r="Z127" s="276">
        <f t="shared" si="98"/>
        <v>0</v>
      </c>
      <c r="AA127" s="275" t="str">
        <f t="shared" si="99"/>
        <v>N. D.</v>
      </c>
    </row>
    <row r="128" spans="1:27" hidden="1">
      <c r="A128" s="280" t="s">
        <v>39</v>
      </c>
      <c r="B128" s="273"/>
      <c r="C128" s="274">
        <f>+'2026R'!$E128</f>
        <v>0</v>
      </c>
      <c r="D128" s="275">
        <f>+IF(ISERROR(C128/C137),"N. D.",C128/C137)</f>
        <v>0</v>
      </c>
      <c r="E128" s="273"/>
      <c r="F128" s="274">
        <f>+'2026P'!$E128</f>
        <v>0</v>
      </c>
      <c r="G128" s="275">
        <f>+IF(ISERROR(F128/F137),"N. D.",F128/F137)</f>
        <v>0</v>
      </c>
      <c r="H128" s="276">
        <f t="shared" si="92"/>
        <v>0</v>
      </c>
      <c r="I128" s="275" t="str">
        <f t="shared" si="93"/>
        <v>N. D.</v>
      </c>
      <c r="J128" s="273"/>
      <c r="K128" s="274">
        <f>+'2025R'!$E128</f>
        <v>0</v>
      </c>
      <c r="L128" s="275">
        <f>+IF(ISERROR(K128/K137),"N. D.",K128/K137)</f>
        <v>0</v>
      </c>
      <c r="M128" s="276">
        <f t="shared" si="94"/>
        <v>0</v>
      </c>
      <c r="N128" s="275" t="str">
        <f t="shared" si="95"/>
        <v>N. D.</v>
      </c>
      <c r="O128" s="311"/>
      <c r="P128" s="274">
        <f>+'2026R'!$U128</f>
        <v>0</v>
      </c>
      <c r="Q128" s="275">
        <f>+IF(ISERROR(P128/P137),"N. D.",P128/P137)</f>
        <v>0</v>
      </c>
      <c r="R128" s="273"/>
      <c r="S128" s="274">
        <f>+'2026P'!$U128</f>
        <v>0</v>
      </c>
      <c r="T128" s="275">
        <f>+IF(ISERROR(S128/S137),"N. D.",S128/S137)</f>
        <v>0</v>
      </c>
      <c r="U128" s="276">
        <f t="shared" si="96"/>
        <v>0</v>
      </c>
      <c r="V128" s="275" t="str">
        <f t="shared" si="97"/>
        <v>N. D.</v>
      </c>
      <c r="W128" s="273"/>
      <c r="X128" s="274">
        <f>+'2025R'!$U128</f>
        <v>0</v>
      </c>
      <c r="Y128" s="275">
        <f>+IF(ISERROR(X128/X137),"N. D.",X128/X137)</f>
        <v>0</v>
      </c>
      <c r="Z128" s="276">
        <f t="shared" si="98"/>
        <v>0</v>
      </c>
      <c r="AA128" s="275" t="str">
        <f t="shared" si="99"/>
        <v>N. D.</v>
      </c>
    </row>
    <row r="129" spans="1:27" hidden="1">
      <c r="A129" s="280" t="s">
        <v>40</v>
      </c>
      <c r="B129" s="273"/>
      <c r="C129" s="274">
        <f>+'2026R'!$E129</f>
        <v>0</v>
      </c>
      <c r="D129" s="275">
        <f>+IF(ISERROR(C129/C138),"N. D.",C129/C138)</f>
        <v>0</v>
      </c>
      <c r="E129" s="273"/>
      <c r="F129" s="274">
        <f>+'2026P'!$E129</f>
        <v>0</v>
      </c>
      <c r="G129" s="275">
        <f>+IF(ISERROR(F129/F138),"N. D.",F129/F138)</f>
        <v>0</v>
      </c>
      <c r="H129" s="276">
        <f t="shared" si="92"/>
        <v>0</v>
      </c>
      <c r="I129" s="275" t="str">
        <f t="shared" si="93"/>
        <v>N. D.</v>
      </c>
      <c r="J129" s="273"/>
      <c r="K129" s="274">
        <f>+'2025R'!$E129</f>
        <v>0</v>
      </c>
      <c r="L129" s="275">
        <f>+IF(ISERROR(K129/K138),"N. D.",K129/K138)</f>
        <v>0</v>
      </c>
      <c r="M129" s="276">
        <f t="shared" si="94"/>
        <v>0</v>
      </c>
      <c r="N129" s="275" t="str">
        <f t="shared" si="95"/>
        <v>N. D.</v>
      </c>
      <c r="O129" s="311"/>
      <c r="P129" s="274">
        <f>+'2026R'!$U129</f>
        <v>0</v>
      </c>
      <c r="Q129" s="275">
        <f>+IF(ISERROR(P129/P138),"N. D.",P129/P138)</f>
        <v>0</v>
      </c>
      <c r="R129" s="273"/>
      <c r="S129" s="274">
        <f>+'2026P'!$U129</f>
        <v>0</v>
      </c>
      <c r="T129" s="275">
        <f>+IF(ISERROR(S129/S138),"N. D.",S129/S138)</f>
        <v>0</v>
      </c>
      <c r="U129" s="276">
        <f t="shared" si="96"/>
        <v>0</v>
      </c>
      <c r="V129" s="275" t="str">
        <f t="shared" si="97"/>
        <v>N. D.</v>
      </c>
      <c r="W129" s="273"/>
      <c r="X129" s="274">
        <f>+'2025R'!$U129</f>
        <v>0</v>
      </c>
      <c r="Y129" s="275">
        <f>+IF(ISERROR(X129/X138),"N. D.",X129/X138)</f>
        <v>0</v>
      </c>
      <c r="Z129" s="276">
        <f t="shared" si="98"/>
        <v>0</v>
      </c>
      <c r="AA129" s="275" t="str">
        <f t="shared" si="99"/>
        <v>N. D.</v>
      </c>
    </row>
    <row r="130" spans="1:27" ht="6" hidden="1" customHeight="1">
      <c r="A130" s="267"/>
      <c r="B130" s="265"/>
      <c r="C130" s="265"/>
      <c r="D130" s="288"/>
      <c r="E130" s="265"/>
      <c r="F130" s="265"/>
      <c r="G130" s="288"/>
      <c r="H130" s="265"/>
      <c r="I130" s="270"/>
      <c r="J130" s="265"/>
      <c r="K130" s="265"/>
      <c r="L130" s="288"/>
      <c r="M130" s="265"/>
      <c r="N130" s="270"/>
      <c r="O130" s="265"/>
      <c r="P130" s="265"/>
      <c r="Q130" s="288"/>
      <c r="R130" s="265"/>
      <c r="S130" s="265"/>
      <c r="T130" s="288"/>
      <c r="U130" s="265"/>
      <c r="V130" s="270"/>
      <c r="W130" s="265"/>
      <c r="X130" s="265"/>
      <c r="Y130" s="288"/>
      <c r="Z130" s="265"/>
      <c r="AA130" s="270"/>
    </row>
    <row r="131" spans="1:27" hidden="1">
      <c r="A131" s="284" t="s">
        <v>49</v>
      </c>
      <c r="B131" s="285"/>
      <c r="C131" s="285">
        <f>+C110+C120</f>
        <v>0</v>
      </c>
      <c r="D131" s="287">
        <f>+IF(ISERROR(C131/C106),"N. D.",C131/C106)</f>
        <v>0</v>
      </c>
      <c r="E131" s="285"/>
      <c r="F131" s="285">
        <f>+F110+F120</f>
        <v>0</v>
      </c>
      <c r="G131" s="287">
        <f>+IF(ISERROR(F131/F106),"N. D.",F131/F106)</f>
        <v>0</v>
      </c>
      <c r="H131" s="289">
        <f>+$C131-F131</f>
        <v>0</v>
      </c>
      <c r="I131" s="287" t="str">
        <f>+IF(ISERROR(H131/F131),"N. D.",H131/F131)</f>
        <v>N. D.</v>
      </c>
      <c r="J131" s="285"/>
      <c r="K131" s="285">
        <f>+K110+K120</f>
        <v>0</v>
      </c>
      <c r="L131" s="287">
        <f>+IF(ISERROR(K131/K106),"N. D.",K131/K106)</f>
        <v>0</v>
      </c>
      <c r="M131" s="289">
        <f>+$C131-K131</f>
        <v>0</v>
      </c>
      <c r="N131" s="287" t="str">
        <f>+IF(ISERROR(M131/K131),"N. D.",M131/K131)</f>
        <v>N. D.</v>
      </c>
      <c r="O131" s="312"/>
      <c r="P131" s="285">
        <f>+P110+P120</f>
        <v>0</v>
      </c>
      <c r="Q131" s="287">
        <f>+IF(ISERROR(P131/P106),"N. D.",P131/P106)</f>
        <v>0</v>
      </c>
      <c r="R131" s="285"/>
      <c r="S131" s="285">
        <f>+S110+S120</f>
        <v>0</v>
      </c>
      <c r="T131" s="287">
        <f>+IF(ISERROR(S131/S106),"N. D.",S131/S106)</f>
        <v>0</v>
      </c>
      <c r="U131" s="289">
        <f>+$P131-S131</f>
        <v>0</v>
      </c>
      <c r="V131" s="287" t="str">
        <f>+IF(ISERROR(U131/S131),"N. D.",U131/S131)</f>
        <v>N. D.</v>
      </c>
      <c r="W131" s="285"/>
      <c r="X131" s="285">
        <f>+X110+X120</f>
        <v>0</v>
      </c>
      <c r="Y131" s="287">
        <f>+IF(ISERROR(X131/X106),"N. D.",X131/X106)</f>
        <v>0</v>
      </c>
      <c r="Z131" s="289">
        <f>+$P131-X131</f>
        <v>0</v>
      </c>
      <c r="AA131" s="287" t="str">
        <f>+IF(ISERROR(Z131/X131),"N. D.",Z131/X131)</f>
        <v>N. D.</v>
      </c>
    </row>
    <row r="132" spans="1:27" ht="6" hidden="1" customHeight="1">
      <c r="A132" s="265"/>
      <c r="B132" s="265"/>
      <c r="C132" s="265"/>
      <c r="D132" s="288"/>
      <c r="E132" s="265"/>
      <c r="F132" s="265"/>
      <c r="G132" s="288"/>
      <c r="H132" s="265"/>
      <c r="I132" s="288"/>
      <c r="J132" s="265"/>
      <c r="K132" s="265"/>
      <c r="L132" s="288"/>
      <c r="M132" s="265"/>
      <c r="N132" s="288"/>
      <c r="O132" s="265"/>
      <c r="P132" s="265"/>
      <c r="Q132" s="288"/>
      <c r="R132" s="265"/>
      <c r="S132" s="265"/>
      <c r="T132" s="288"/>
      <c r="U132" s="265"/>
      <c r="V132" s="288"/>
      <c r="W132" s="265"/>
      <c r="X132" s="265"/>
      <c r="Y132" s="288"/>
      <c r="Z132" s="265"/>
      <c r="AA132" s="288"/>
    </row>
    <row r="133" spans="1:27" ht="19" hidden="1" thickBot="1">
      <c r="A133" s="290" t="s">
        <v>50</v>
      </c>
      <c r="B133" s="291"/>
      <c r="C133" s="291">
        <f>+C106-C131</f>
        <v>10766403.770000001</v>
      </c>
      <c r="D133" s="292">
        <f>+IF(OR(C106&lt;=0,C133&lt;=0),"N. D.",C133/C106)</f>
        <v>1</v>
      </c>
      <c r="E133" s="291"/>
      <c r="F133" s="291">
        <f>+F106-F131</f>
        <v>10888271.06906319</v>
      </c>
      <c r="G133" s="292">
        <f>+IF(OR(F106&lt;=0,F133&lt;=0),"N. D.",F133/F106)</f>
        <v>1</v>
      </c>
      <c r="H133" s="291">
        <f>+$C133-F133</f>
        <v>-121867.29906318896</v>
      </c>
      <c r="I133" s="292">
        <f>+IF(ISERROR(H133/F133),"N. D.",H133/F133)</f>
        <v>-1.1192529859901277E-2</v>
      </c>
      <c r="J133" s="291"/>
      <c r="K133" s="291">
        <f>+K106-K131</f>
        <v>11497739.880000001</v>
      </c>
      <c r="L133" s="292">
        <f>+IF(OR(K106&lt;=0,K133&lt;=0),"N. D.",K133/K106)</f>
        <v>1</v>
      </c>
      <c r="M133" s="291">
        <f>+$C133-K133</f>
        <v>-731336.1099999994</v>
      </c>
      <c r="N133" s="292">
        <f>+IF(ISERROR(M133/K133),"N. D.",M133/K133)</f>
        <v>-6.3606945159034103E-2</v>
      </c>
      <c r="O133" s="312"/>
      <c r="P133" s="291">
        <f>+P106-P131</f>
        <v>65349972.970000006</v>
      </c>
      <c r="Q133" s="292">
        <f>+IF(OR(P106&lt;=0,P133&lt;=0),"N. D.",P133/P106)</f>
        <v>1</v>
      </c>
      <c r="R133" s="291"/>
      <c r="S133" s="291">
        <f>+S106-S131</f>
        <v>63888276.887408271</v>
      </c>
      <c r="T133" s="292">
        <f>+IF(OR(S106&lt;=0,S133&lt;=0),"N. D.",S133/S106)</f>
        <v>1</v>
      </c>
      <c r="U133" s="291">
        <f>+$P133-S133</f>
        <v>1461696.0825917348</v>
      </c>
      <c r="V133" s="292">
        <f>+IF(ISERROR(U133/S133),"N. D.",U133/S133)</f>
        <v>2.2878940453625228E-2</v>
      </c>
      <c r="W133" s="291"/>
      <c r="X133" s="291">
        <f>+X106-X131</f>
        <v>59884343.660000011</v>
      </c>
      <c r="Y133" s="292">
        <f>+IF(OR(X106&lt;=0,X133&lt;=0),"N. D.",X133/X106)</f>
        <v>1</v>
      </c>
      <c r="Z133" s="291">
        <f>+$P133-X133</f>
        <v>5465629.3099999949</v>
      </c>
      <c r="AA133" s="292">
        <f>+IF(ISERROR(Z133/X133),"N. D.",Z133/X133)</f>
        <v>9.1269753928200498E-2</v>
      </c>
    </row>
    <row r="134" spans="1:27" ht="6" hidden="1" customHeight="1">
      <c r="A134" s="265"/>
      <c r="B134" s="293"/>
      <c r="C134" s="293"/>
      <c r="D134" s="294"/>
      <c r="E134" s="293"/>
      <c r="F134" s="293"/>
      <c r="G134" s="294"/>
      <c r="H134" s="293"/>
      <c r="I134" s="294"/>
      <c r="J134" s="293"/>
      <c r="K134" s="293"/>
      <c r="L134" s="294"/>
      <c r="M134" s="293"/>
      <c r="N134" s="294"/>
      <c r="O134" s="293"/>
      <c r="P134" s="293"/>
      <c r="Q134" s="294"/>
      <c r="R134" s="293"/>
      <c r="S134" s="293"/>
      <c r="T134" s="294"/>
      <c r="U134" s="293"/>
      <c r="V134" s="294"/>
      <c r="W134" s="293"/>
      <c r="X134" s="293"/>
      <c r="Y134" s="294"/>
      <c r="Z134" s="293"/>
      <c r="AA134" s="294"/>
    </row>
    <row r="135" spans="1:27">
      <c r="A135" s="295" t="s">
        <v>51</v>
      </c>
      <c r="B135" s="283"/>
      <c r="C135" s="283">
        <f>+C137+C160</f>
        <v>1743304.4038000002</v>
      </c>
      <c r="D135" s="282">
        <f>+D137+D160</f>
        <v>0.16192077141465033</v>
      </c>
      <c r="E135" s="283"/>
      <c r="F135" s="283">
        <f>+F137+F160</f>
        <v>1879710.1411536036</v>
      </c>
      <c r="G135" s="282">
        <f>+G137+G160</f>
        <v>0.17263623666519631</v>
      </c>
      <c r="H135" s="283">
        <f>+$C135-F135</f>
        <v>-136405.73735360336</v>
      </c>
      <c r="I135" s="282">
        <f>+IF(ISERROR(H135/F135),"N. D.",H135/F135)</f>
        <v>-7.2567431737049257E-2</v>
      </c>
      <c r="J135" s="283"/>
      <c r="K135" s="283">
        <f>+K137+K160</f>
        <v>1531054.8704000004</v>
      </c>
      <c r="L135" s="282">
        <f>+L137+L160</f>
        <v>0.13316137661656682</v>
      </c>
      <c r="M135" s="283">
        <f>+$C135-K135</f>
        <v>212249.53339999984</v>
      </c>
      <c r="N135" s="282">
        <f>+IF(ISERROR(M135/K135),"N. D.",M135/K135)</f>
        <v>0.13862960596869264</v>
      </c>
      <c r="O135" s="313"/>
      <c r="P135" s="283">
        <f>+P137+P160</f>
        <v>11736420.638500001</v>
      </c>
      <c r="Q135" s="282">
        <f>+Q137+Q160</f>
        <v>0.17959335107740287</v>
      </c>
      <c r="R135" s="283"/>
      <c r="S135" s="283">
        <f>+S137+S160</f>
        <v>11716295.637705047</v>
      </c>
      <c r="T135" s="282">
        <f>+T137+T160</f>
        <v>0.18338725363266467</v>
      </c>
      <c r="U135" s="283">
        <f>+$P135-S135</f>
        <v>20125.000794954598</v>
      </c>
      <c r="V135" s="282">
        <f>+IF(ISERROR(U135/S135),"N. D.",U135/S135)</f>
        <v>1.7176931529611541E-3</v>
      </c>
      <c r="W135" s="283"/>
      <c r="X135" s="283">
        <f>+X137+X160</f>
        <v>11687850.901800003</v>
      </c>
      <c r="Y135" s="282">
        <f>+Y137+Y160</f>
        <v>0.19517373302376106</v>
      </c>
      <c r="Z135" s="283">
        <f>+$P135-X135</f>
        <v>48569.736699998379</v>
      </c>
      <c r="AA135" s="282">
        <f>+IF(ISERROR(Z135/X135),"N. D.",Z135/X135)</f>
        <v>4.1555746311341402E-3</v>
      </c>
    </row>
    <row r="136" spans="1:27" ht="6" customHeight="1">
      <c r="A136" s="296"/>
      <c r="B136" s="265"/>
      <c r="C136" s="265"/>
      <c r="D136" s="270"/>
      <c r="E136" s="265"/>
      <c r="F136" s="265"/>
      <c r="G136" s="270"/>
      <c r="H136" s="265"/>
      <c r="I136" s="270"/>
      <c r="J136" s="265"/>
      <c r="K136" s="265"/>
      <c r="L136" s="270"/>
      <c r="M136" s="265"/>
      <c r="N136" s="270"/>
      <c r="O136" s="265"/>
      <c r="P136" s="265"/>
      <c r="Q136" s="270"/>
      <c r="R136" s="265"/>
      <c r="S136" s="265"/>
      <c r="T136" s="270"/>
      <c r="U136" s="265"/>
      <c r="V136" s="270"/>
      <c r="W136" s="265"/>
      <c r="X136" s="265"/>
      <c r="Y136" s="270"/>
      <c r="Z136" s="265"/>
      <c r="AA136" s="270"/>
    </row>
    <row r="137" spans="1:27">
      <c r="A137" s="297" t="s">
        <v>52</v>
      </c>
      <c r="B137" s="283"/>
      <c r="C137" s="283">
        <f>+SUM(C138:C150)</f>
        <v>2049312.1038000002</v>
      </c>
      <c r="D137" s="282">
        <f>+SUM(D138:D150)</f>
        <v>0.19034323322614896</v>
      </c>
      <c r="E137" s="283"/>
      <c r="F137" s="283">
        <f>+SUM(F138:F150)</f>
        <v>1882583.0211536034</v>
      </c>
      <c r="G137" s="282">
        <f>+SUM(G138:G150)</f>
        <v>0.17290008755408195</v>
      </c>
      <c r="H137" s="283">
        <f t="shared" ref="H137:H150" si="100">+$C137-F137</f>
        <v>166729.08264639671</v>
      </c>
      <c r="I137" s="282">
        <f t="shared" ref="I137:I150" si="101">+IF(ISERROR(H137/F137),"N. D.",H137/F137)</f>
        <v>8.856399997925668E-2</v>
      </c>
      <c r="J137" s="283"/>
      <c r="K137" s="283">
        <f>+SUM(K138:K150)</f>
        <v>1535819.0004000003</v>
      </c>
      <c r="L137" s="282">
        <f>+SUM(L138:L150)</f>
        <v>0.13357573022429517</v>
      </c>
      <c r="M137" s="283">
        <f t="shared" ref="M137:M150" si="102">+$C137-K137</f>
        <v>513493.10339999991</v>
      </c>
      <c r="N137" s="282">
        <f t="shared" ref="N137:N150" si="103">+IF(ISERROR(M137/K137),"N. D.",M137/K137)</f>
        <v>0.33434480447647924</v>
      </c>
      <c r="O137" s="313"/>
      <c r="P137" s="283">
        <f>+SUM(P138:P150)</f>
        <v>12056110.808500001</v>
      </c>
      <c r="Q137" s="282">
        <f>+SUM(Q138:Q150)</f>
        <v>0.18448532203731069</v>
      </c>
      <c r="R137" s="283"/>
      <c r="S137" s="283">
        <f>+SUM(S138:S150)</f>
        <v>11735131.007705046</v>
      </c>
      <c r="T137" s="282">
        <f>+SUM(T138:T150)</f>
        <v>0.18368207094372149</v>
      </c>
      <c r="U137" s="283">
        <f t="shared" ref="U137:U150" si="104">+$P137-S137</f>
        <v>320979.80079495534</v>
      </c>
      <c r="V137" s="282">
        <f t="shared" ref="V137:V150" si="105">+IF(ISERROR(U137/S137),"N. D.",U137/S137)</f>
        <v>2.7352042391704582E-2</v>
      </c>
      <c r="W137" s="283"/>
      <c r="X137" s="283">
        <f>+SUM(X138:X150)</f>
        <v>11704746.381800003</v>
      </c>
      <c r="Y137" s="282">
        <f>+SUM(Y138:Y150)</f>
        <v>0.19545586820246363</v>
      </c>
      <c r="Z137" s="283">
        <f t="shared" ref="Z137:Z150" si="106">+$P137-X137</f>
        <v>351364.42669999786</v>
      </c>
      <c r="AA137" s="282">
        <f t="shared" ref="AA137:AA150" si="107">+IF(ISERROR(Z137/X137),"N. D.",Z137/X137)</f>
        <v>3.0018969675954962E-2</v>
      </c>
    </row>
    <row r="138" spans="1:27">
      <c r="A138" s="277" t="s">
        <v>53</v>
      </c>
      <c r="B138" s="273"/>
      <c r="C138" s="273">
        <f>+'2026R'!$E138</f>
        <v>570822.16000000015</v>
      </c>
      <c r="D138" s="270">
        <f t="shared" ref="D138:D150" si="108">+IF(ISERROR(C138/C$106),"N. D.",C138/C$106)</f>
        <v>5.3018832675639109E-2</v>
      </c>
      <c r="E138" s="273"/>
      <c r="F138" s="273">
        <f>+'2026P'!$E138</f>
        <v>521126.29115360335</v>
      </c>
      <c r="G138" s="270">
        <f t="shared" ref="G138:G150" si="109">+IF(ISERROR(F138/F$106),"N. D.",F138/F$106)</f>
        <v>4.7861252521006557E-2</v>
      </c>
      <c r="H138" s="273">
        <f t="shared" si="100"/>
        <v>49695.868846396799</v>
      </c>
      <c r="I138" s="270">
        <f t="shared" si="101"/>
        <v>9.5362428820058923E-2</v>
      </c>
      <c r="J138" s="273"/>
      <c r="K138" s="273">
        <f>+'2025R'!$E138</f>
        <v>497846.42000000004</v>
      </c>
      <c r="L138" s="270">
        <f t="shared" ref="L138:L150" si="110">+IF(ISERROR(K138/K$106),"N. D.",K138/K$106)</f>
        <v>4.3299502788890713E-2</v>
      </c>
      <c r="M138" s="273">
        <f t="shared" si="102"/>
        <v>72975.740000000107</v>
      </c>
      <c r="N138" s="270">
        <f t="shared" si="103"/>
        <v>0.14658283572672895</v>
      </c>
      <c r="O138" s="311"/>
      <c r="P138" s="273">
        <f>+'2026R'!$U138</f>
        <v>3543073.1050000004</v>
      </c>
      <c r="Q138" s="270">
        <f t="shared" ref="Q138:Q150" si="111">+IF(ISERROR(P138/P$106),"N. D.",P138/P$106)</f>
        <v>5.421690237923292E-2</v>
      </c>
      <c r="R138" s="273"/>
      <c r="S138" s="273">
        <f>+'2026P'!$U138</f>
        <v>3617102.1077050474</v>
      </c>
      <c r="T138" s="270">
        <f t="shared" ref="T138:T150" si="112">+IF(ISERROR(S138/S$106),"N. D.",S138/S$106)</f>
        <v>5.6616053584909586E-2</v>
      </c>
      <c r="U138" s="273">
        <f t="shared" si="104"/>
        <v>-74029.002705046907</v>
      </c>
      <c r="V138" s="270">
        <f t="shared" si="105"/>
        <v>-2.0466384553356247E-2</v>
      </c>
      <c r="W138" s="273"/>
      <c r="X138" s="273">
        <f>+'2025R'!$U138</f>
        <v>3064190.2650000001</v>
      </c>
      <c r="Y138" s="270">
        <f t="shared" ref="Y138:Y150" si="113">+IF(ISERROR(X138/X$106),"N. D.",X138/X$106)</f>
        <v>5.1168470383465829E-2</v>
      </c>
      <c r="Z138" s="273">
        <f>+$P138-X138</f>
        <v>478882.84000000032</v>
      </c>
      <c r="AA138" s="270">
        <f t="shared" si="107"/>
        <v>0.15628365035615707</v>
      </c>
    </row>
    <row r="139" spans="1:27">
      <c r="A139" s="277" t="s">
        <v>54</v>
      </c>
      <c r="B139" s="273"/>
      <c r="C139" s="273">
        <f>+'2026R'!$E139</f>
        <v>331202.13</v>
      </c>
      <c r="D139" s="270">
        <f t="shared" si="108"/>
        <v>3.076255888924366E-2</v>
      </c>
      <c r="E139" s="273"/>
      <c r="F139" s="273">
        <f>+'2026P'!$E139</f>
        <v>338421.99000000005</v>
      </c>
      <c r="G139" s="270">
        <f t="shared" si="109"/>
        <v>3.1081334020196957E-2</v>
      </c>
      <c r="H139" s="273">
        <f t="shared" si="100"/>
        <v>-7219.8600000000442</v>
      </c>
      <c r="I139" s="270">
        <f t="shared" si="101"/>
        <v>-2.1333897362875394E-2</v>
      </c>
      <c r="J139" s="273"/>
      <c r="K139" s="273">
        <f>+'2025R'!$E139</f>
        <v>158457.84</v>
      </c>
      <c r="L139" s="270">
        <f t="shared" si="110"/>
        <v>1.3781651146555595E-2</v>
      </c>
      <c r="M139" s="273">
        <f t="shared" si="102"/>
        <v>172744.29</v>
      </c>
      <c r="N139" s="314">
        <f t="shared" si="103"/>
        <v>1.0901593130387237</v>
      </c>
      <c r="O139" s="311"/>
      <c r="P139" s="273">
        <f>+'2026R'!$U139</f>
        <v>2030786.6377999999</v>
      </c>
      <c r="Q139" s="270">
        <f t="shared" si="111"/>
        <v>3.1075554365298151E-2</v>
      </c>
      <c r="R139" s="273"/>
      <c r="S139" s="273">
        <f>+'2026P'!$U139</f>
        <v>2001956.4100000004</v>
      </c>
      <c r="T139" s="270">
        <f t="shared" si="112"/>
        <v>3.1335270061017495E-2</v>
      </c>
      <c r="U139" s="273">
        <f t="shared" si="104"/>
        <v>28830.227799999528</v>
      </c>
      <c r="V139" s="270">
        <f t="shared" si="105"/>
        <v>1.4401026743634004E-2</v>
      </c>
      <c r="W139" s="273"/>
      <c r="X139" s="273">
        <f>+'2025R'!$U139</f>
        <v>2208751.96</v>
      </c>
      <c r="Y139" s="270">
        <f t="shared" si="113"/>
        <v>3.6883629760400043E-2</v>
      </c>
      <c r="Z139" s="273">
        <f t="shared" si="106"/>
        <v>-177965.32220000005</v>
      </c>
      <c r="AA139" s="270">
        <f t="shared" si="107"/>
        <v>-8.0572796503596569E-2</v>
      </c>
    </row>
    <row r="140" spans="1:27">
      <c r="A140" s="277" t="s">
        <v>55</v>
      </c>
      <c r="B140" s="273"/>
      <c r="C140" s="273">
        <f>+'2026R'!$E140</f>
        <v>2969.02</v>
      </c>
      <c r="D140" s="270">
        <f t="shared" si="108"/>
        <v>2.7576710510087061E-4</v>
      </c>
      <c r="E140" s="273"/>
      <c r="F140" s="273">
        <f>+'2026P'!$E140</f>
        <v>1732.46</v>
      </c>
      <c r="G140" s="270">
        <f t="shared" si="109"/>
        <v>1.5911249720099575E-4</v>
      </c>
      <c r="H140" s="273">
        <f t="shared" si="100"/>
        <v>1236.56</v>
      </c>
      <c r="I140" s="270">
        <f t="shared" si="101"/>
        <v>0.71375962504184798</v>
      </c>
      <c r="J140" s="273"/>
      <c r="K140" s="273">
        <f>+'2025R'!$E140</f>
        <v>7176.67</v>
      </c>
      <c r="L140" s="270">
        <f t="shared" si="110"/>
        <v>6.2418093250514548E-4</v>
      </c>
      <c r="M140" s="273">
        <f t="shared" si="102"/>
        <v>-4207.6499999999996</v>
      </c>
      <c r="N140" s="270">
        <f t="shared" si="103"/>
        <v>-0.58629559391751318</v>
      </c>
      <c r="O140" s="311"/>
      <c r="P140" s="273">
        <f>+'2026R'!$U140</f>
        <v>21198.48</v>
      </c>
      <c r="Q140" s="270">
        <f t="shared" si="111"/>
        <v>3.2438391381939079E-4</v>
      </c>
      <c r="R140" s="273"/>
      <c r="S140" s="273">
        <f>+'2026P'!$U140</f>
        <v>19094.759999999998</v>
      </c>
      <c r="T140" s="270">
        <f t="shared" si="112"/>
        <v>2.9887736734003829E-4</v>
      </c>
      <c r="U140" s="273">
        <f t="shared" si="104"/>
        <v>2103.7200000000012</v>
      </c>
      <c r="V140" s="270">
        <f t="shared" si="105"/>
        <v>0.11017263374873533</v>
      </c>
      <c r="W140" s="273"/>
      <c r="X140" s="273">
        <f>+'2025R'!$U140</f>
        <v>22048.11</v>
      </c>
      <c r="Y140" s="270">
        <f t="shared" si="113"/>
        <v>3.6817820238926863E-4</v>
      </c>
      <c r="Z140" s="273">
        <f t="shared" si="106"/>
        <v>-849.63000000000102</v>
      </c>
      <c r="AA140" s="270">
        <f t="shared" si="107"/>
        <v>-3.8535275812756786E-2</v>
      </c>
    </row>
    <row r="141" spans="1:27">
      <c r="A141" s="277" t="s">
        <v>56</v>
      </c>
      <c r="B141" s="273"/>
      <c r="C141" s="273">
        <f>+'2026R'!$E141</f>
        <v>212014.12</v>
      </c>
      <c r="D141" s="270">
        <f t="shared" si="108"/>
        <v>1.9692194768950223E-2</v>
      </c>
      <c r="E141" s="273"/>
      <c r="F141" s="273">
        <f>+'2026P'!$E141</f>
        <v>233525.25</v>
      </c>
      <c r="G141" s="270">
        <f t="shared" si="109"/>
        <v>2.1447413323820944E-2</v>
      </c>
      <c r="H141" s="273">
        <f t="shared" si="100"/>
        <v>-21511.130000000005</v>
      </c>
      <c r="I141" s="270">
        <f t="shared" si="101"/>
        <v>-9.2114792725840153E-2</v>
      </c>
      <c r="J141" s="273"/>
      <c r="K141" s="273">
        <f>+'2025R'!$E141</f>
        <v>161812.71000000002</v>
      </c>
      <c r="L141" s="270">
        <f t="shared" si="110"/>
        <v>1.4073436317816577E-2</v>
      </c>
      <c r="M141" s="273">
        <f t="shared" si="102"/>
        <v>50201.409999999974</v>
      </c>
      <c r="N141" s="270">
        <f t="shared" si="103"/>
        <v>0.31024392336053186</v>
      </c>
      <c r="O141" s="311"/>
      <c r="P141" s="273">
        <f>+'2026R'!$U141</f>
        <v>1405995.21</v>
      </c>
      <c r="Q141" s="270">
        <f t="shared" si="111"/>
        <v>2.1514855264675403E-2</v>
      </c>
      <c r="R141" s="273"/>
      <c r="S141" s="273">
        <f>+'2026P'!$U141</f>
        <v>1299734.95</v>
      </c>
      <c r="T141" s="270">
        <f t="shared" si="112"/>
        <v>2.0343872355339177E-2</v>
      </c>
      <c r="U141" s="273">
        <f t="shared" si="104"/>
        <v>106260.26000000001</v>
      </c>
      <c r="V141" s="270">
        <f t="shared" si="105"/>
        <v>8.1755330192513492E-2</v>
      </c>
      <c r="W141" s="273"/>
      <c r="X141" s="273">
        <f>+'2025R'!$U141</f>
        <v>1299988.2999999998</v>
      </c>
      <c r="Y141" s="270">
        <f t="shared" si="113"/>
        <v>2.1708316741030464E-2</v>
      </c>
      <c r="Z141" s="273">
        <f t="shared" si="106"/>
        <v>106006.91000000015</v>
      </c>
      <c r="AA141" s="270">
        <f t="shared" si="107"/>
        <v>8.1544510823674463E-2</v>
      </c>
    </row>
    <row r="142" spans="1:27">
      <c r="A142" s="277" t="s">
        <v>57</v>
      </c>
      <c r="B142" s="273"/>
      <c r="C142" s="273">
        <f>+'2026R'!$E142</f>
        <v>432677.49</v>
      </c>
      <c r="D142" s="270">
        <f t="shared" si="108"/>
        <v>4.018774506726492E-2</v>
      </c>
      <c r="E142" s="273"/>
      <c r="F142" s="273">
        <f>+'2026P'!$E142</f>
        <v>399278.2</v>
      </c>
      <c r="G142" s="270">
        <f t="shared" si="109"/>
        <v>3.6670486752893937E-2</v>
      </c>
      <c r="H142" s="273">
        <f t="shared" si="100"/>
        <v>33399.289999999979</v>
      </c>
      <c r="I142" s="270">
        <f t="shared" si="101"/>
        <v>8.3649169927133463E-2</v>
      </c>
      <c r="J142" s="273"/>
      <c r="K142" s="273">
        <f>+'2025R'!$E142</f>
        <v>355700</v>
      </c>
      <c r="L142" s="270">
        <f t="shared" si="110"/>
        <v>3.0936514803116242E-2</v>
      </c>
      <c r="M142" s="273">
        <f t="shared" si="102"/>
        <v>76977.489999999991</v>
      </c>
      <c r="N142" s="270">
        <f t="shared" si="103"/>
        <v>0.21641127354512227</v>
      </c>
      <c r="O142" s="311"/>
      <c r="P142" s="273">
        <f>+'2026R'!$U142</f>
        <v>2453627.2000000002</v>
      </c>
      <c r="Q142" s="270">
        <f t="shared" si="111"/>
        <v>3.7545955851066362E-2</v>
      </c>
      <c r="R142" s="273"/>
      <c r="S142" s="273">
        <f>+'2026P'!$U142</f>
        <v>2448820.8000000003</v>
      </c>
      <c r="T142" s="270">
        <f t="shared" si="112"/>
        <v>3.8329736209909239E-2</v>
      </c>
      <c r="U142" s="273">
        <f t="shared" si="104"/>
        <v>4806.3999999999069</v>
      </c>
      <c r="V142" s="270">
        <f t="shared" si="105"/>
        <v>1.9627405974336327E-3</v>
      </c>
      <c r="W142" s="273"/>
      <c r="X142" s="273">
        <f>+'2025R'!$U142</f>
        <v>2414558.3448000001</v>
      </c>
      <c r="Y142" s="270">
        <f t="shared" si="113"/>
        <v>4.0320360836029571E-2</v>
      </c>
      <c r="Z142" s="273">
        <f t="shared" si="106"/>
        <v>39068.855200000107</v>
      </c>
      <c r="AA142" s="270">
        <f t="shared" si="107"/>
        <v>1.6180538889912895E-2</v>
      </c>
    </row>
    <row r="143" spans="1:27">
      <c r="A143" s="277" t="s">
        <v>58</v>
      </c>
      <c r="B143" s="273"/>
      <c r="C143" s="273">
        <f>+'2026R'!$E143</f>
        <v>91533.09</v>
      </c>
      <c r="D143" s="270">
        <f t="shared" si="108"/>
        <v>8.5017329793121797E-3</v>
      </c>
      <c r="E143" s="273"/>
      <c r="F143" s="273">
        <f>+'2026P'!$E143</f>
        <v>94861.22</v>
      </c>
      <c r="G143" s="270">
        <f t="shared" si="109"/>
        <v>8.7122390137336757E-3</v>
      </c>
      <c r="H143" s="273">
        <f t="shared" si="100"/>
        <v>-3328.1300000000047</v>
      </c>
      <c r="I143" s="270">
        <f t="shared" si="101"/>
        <v>-3.508419984478383E-2</v>
      </c>
      <c r="J143" s="273"/>
      <c r="K143" s="273">
        <f>+'2025R'!$E143</f>
        <v>64124.49</v>
      </c>
      <c r="L143" s="270">
        <f t="shared" si="110"/>
        <v>5.577138695887769E-3</v>
      </c>
      <c r="M143" s="273">
        <f t="shared" si="102"/>
        <v>27408.6</v>
      </c>
      <c r="N143" s="270">
        <f t="shared" si="103"/>
        <v>0.42742796083056567</v>
      </c>
      <c r="O143" s="311"/>
      <c r="P143" s="273">
        <f>+'2026R'!$U143</f>
        <v>700370.92999999993</v>
      </c>
      <c r="Q143" s="270">
        <f t="shared" si="111"/>
        <v>1.0717233660089146E-2</v>
      </c>
      <c r="R143" s="273"/>
      <c r="S143" s="273">
        <f>+'2026P'!$U143</f>
        <v>571283.15</v>
      </c>
      <c r="T143" s="270">
        <f t="shared" si="112"/>
        <v>8.9419088733099662E-3</v>
      </c>
      <c r="U143" s="273">
        <f t="shared" si="104"/>
        <v>129087.77999999991</v>
      </c>
      <c r="V143" s="270">
        <f t="shared" si="105"/>
        <v>0.22596111928034268</v>
      </c>
      <c r="W143" s="273"/>
      <c r="X143" s="273">
        <f>+'2025R'!$U143</f>
        <v>864416.48</v>
      </c>
      <c r="Y143" s="270">
        <f t="shared" si="113"/>
        <v>1.4434765869821004E-2</v>
      </c>
      <c r="Z143" s="273">
        <f t="shared" si="106"/>
        <v>-164045.55000000005</v>
      </c>
      <c r="AA143" s="314">
        <f t="shared" si="107"/>
        <v>-0.18977605563466357</v>
      </c>
    </row>
    <row r="144" spans="1:27">
      <c r="A144" s="277" t="s">
        <v>59</v>
      </c>
      <c r="B144" s="273"/>
      <c r="C144" s="273">
        <f>+'2026R'!$E144</f>
        <v>14500</v>
      </c>
      <c r="D144" s="270">
        <f t="shared" si="108"/>
        <v>1.3467821112564495E-3</v>
      </c>
      <c r="E144" s="273"/>
      <c r="F144" s="273">
        <f>+'2026P'!$E144</f>
        <v>14500</v>
      </c>
      <c r="G144" s="270">
        <f t="shared" si="109"/>
        <v>1.3317082122614309E-3</v>
      </c>
      <c r="H144" s="273">
        <f t="shared" si="100"/>
        <v>0</v>
      </c>
      <c r="I144" s="270">
        <f t="shared" si="101"/>
        <v>0</v>
      </c>
      <c r="J144" s="273"/>
      <c r="K144" s="273">
        <f>+'2025R'!$E144</f>
        <v>46008</v>
      </c>
      <c r="L144" s="270">
        <f t="shared" si="110"/>
        <v>4.0014820721444256E-3</v>
      </c>
      <c r="M144" s="273">
        <f t="shared" si="102"/>
        <v>-31508</v>
      </c>
      <c r="N144" s="270">
        <f t="shared" si="103"/>
        <v>-0.68483741957920363</v>
      </c>
      <c r="O144" s="311"/>
      <c r="P144" s="273">
        <f>+'2026R'!$U144</f>
        <v>148988.41999999998</v>
      </c>
      <c r="Q144" s="270">
        <f t="shared" si="111"/>
        <v>2.2798543477347052E-3</v>
      </c>
      <c r="R144" s="273"/>
      <c r="S144" s="273">
        <f>+'2026P'!$U144</f>
        <v>152000</v>
      </c>
      <c r="T144" s="270">
        <f t="shared" si="112"/>
        <v>2.3791532250568123E-3</v>
      </c>
      <c r="U144" s="273">
        <f t="shared" si="104"/>
        <v>-3011.5800000000163</v>
      </c>
      <c r="V144" s="270">
        <f t="shared" si="105"/>
        <v>-1.9813026315789579E-2</v>
      </c>
      <c r="W144" s="273"/>
      <c r="X144" s="273">
        <f>+'2025R'!$U144</f>
        <v>362008</v>
      </c>
      <c r="Y144" s="270">
        <f t="shared" si="113"/>
        <v>6.0451192728326539E-3</v>
      </c>
      <c r="Z144" s="273">
        <f t="shared" si="106"/>
        <v>-213019.58000000002</v>
      </c>
      <c r="AA144" s="314">
        <f t="shared" si="107"/>
        <v>-0.58843887427902153</v>
      </c>
    </row>
    <row r="145" spans="1:27" ht="18" customHeight="1">
      <c r="A145" s="277" t="s">
        <v>60</v>
      </c>
      <c r="B145" s="273"/>
      <c r="C145" s="273">
        <f>+'2026R'!$E145</f>
        <v>0</v>
      </c>
      <c r="D145" s="270">
        <f t="shared" si="108"/>
        <v>0</v>
      </c>
      <c r="E145" s="273"/>
      <c r="F145" s="273">
        <f>+'2026P'!$E145</f>
        <v>0</v>
      </c>
      <c r="G145" s="270">
        <f t="shared" si="109"/>
        <v>0</v>
      </c>
      <c r="H145" s="273">
        <f t="shared" si="100"/>
        <v>0</v>
      </c>
      <c r="I145" s="270" t="str">
        <f t="shared" si="101"/>
        <v>N. D.</v>
      </c>
      <c r="J145" s="273"/>
      <c r="K145" s="273">
        <f>+'2025R'!$E145</f>
        <v>0</v>
      </c>
      <c r="L145" s="270">
        <f t="shared" si="110"/>
        <v>0</v>
      </c>
      <c r="M145" s="273">
        <f t="shared" si="102"/>
        <v>0</v>
      </c>
      <c r="N145" s="270" t="str">
        <f t="shared" si="103"/>
        <v>N. D.</v>
      </c>
      <c r="O145" s="311"/>
      <c r="P145" s="273">
        <f>+'2026R'!$U145</f>
        <v>22441.190000000002</v>
      </c>
      <c r="Q145" s="270">
        <f t="shared" si="111"/>
        <v>3.4340014203681465E-4</v>
      </c>
      <c r="R145" s="273"/>
      <c r="S145" s="273">
        <f>+'2026P'!$U145</f>
        <v>23869.34</v>
      </c>
      <c r="T145" s="270">
        <f t="shared" si="112"/>
        <v>3.7361063974327352E-4</v>
      </c>
      <c r="U145" s="273">
        <f t="shared" si="104"/>
        <v>-1428.1499999999978</v>
      </c>
      <c r="V145" s="270">
        <f t="shared" si="105"/>
        <v>-5.9831985299970497E-2</v>
      </c>
      <c r="W145" s="273"/>
      <c r="X145" s="273">
        <f>+'2025R'!$U145</f>
        <v>22983.9</v>
      </c>
      <c r="Y145" s="270">
        <f t="shared" si="113"/>
        <v>3.8380482435431936E-4</v>
      </c>
      <c r="Z145" s="273">
        <f t="shared" si="106"/>
        <v>-542.70999999999913</v>
      </c>
      <c r="AA145" s="270">
        <f t="shared" si="107"/>
        <v>-2.3612615787573E-2</v>
      </c>
    </row>
    <row r="146" spans="1:27">
      <c r="A146" s="277" t="s">
        <v>61</v>
      </c>
      <c r="B146" s="273"/>
      <c r="C146" s="273">
        <f>+'2026R'!$E146</f>
        <v>76312.177200000006</v>
      </c>
      <c r="D146" s="270">
        <f t="shared" si="108"/>
        <v>7.0879913878615381E-3</v>
      </c>
      <c r="E146" s="273"/>
      <c r="F146" s="273">
        <f>+'2026P'!$E146</f>
        <v>77167.51999999999</v>
      </c>
      <c r="G146" s="270">
        <f t="shared" si="109"/>
        <v>7.087215179575738E-3</v>
      </c>
      <c r="H146" s="273">
        <f t="shared" si="100"/>
        <v>-855.34279999998398</v>
      </c>
      <c r="I146" s="270">
        <f t="shared" si="101"/>
        <v>-1.108423336657682E-2</v>
      </c>
      <c r="J146" s="273"/>
      <c r="K146" s="273">
        <f>+'2025R'!$E146</f>
        <v>83753.013099999996</v>
      </c>
      <c r="L146" s="270">
        <f t="shared" si="110"/>
        <v>7.2843023041150928E-3</v>
      </c>
      <c r="M146" s="273">
        <f t="shared" si="102"/>
        <v>-7440.8358999999909</v>
      </c>
      <c r="N146" s="270">
        <f t="shared" si="103"/>
        <v>-8.8842605472781389E-2</v>
      </c>
      <c r="O146" s="311"/>
      <c r="P146" s="273">
        <f>+'2026R'!$U146</f>
        <v>457872.88600000006</v>
      </c>
      <c r="Q146" s="270">
        <f t="shared" si="111"/>
        <v>7.0064739921192349E-3</v>
      </c>
      <c r="R146" s="273"/>
      <c r="S146" s="273">
        <f>+'2026P'!$U146</f>
        <v>463005.12</v>
      </c>
      <c r="T146" s="270">
        <f t="shared" si="112"/>
        <v>7.2471060820119499E-3</v>
      </c>
      <c r="U146" s="273">
        <f t="shared" si="104"/>
        <v>-5132.2339999999385</v>
      </c>
      <c r="V146" s="270">
        <f t="shared" si="105"/>
        <v>-1.1084616083726975E-2</v>
      </c>
      <c r="W146" s="273"/>
      <c r="X146" s="273">
        <f>+'2025R'!$U146</f>
        <v>489105.3581999999</v>
      </c>
      <c r="Y146" s="270">
        <f t="shared" si="113"/>
        <v>8.1674996886823992E-3</v>
      </c>
      <c r="Z146" s="273">
        <f t="shared" si="106"/>
        <v>-31232.472199999844</v>
      </c>
      <c r="AA146" s="270">
        <f t="shared" si="107"/>
        <v>-6.3856328041347249E-2</v>
      </c>
    </row>
    <row r="147" spans="1:27">
      <c r="A147" s="277" t="s">
        <v>62</v>
      </c>
      <c r="B147" s="273"/>
      <c r="C147" s="273">
        <f>+'2026R'!$E147</f>
        <v>0</v>
      </c>
      <c r="D147" s="270">
        <f t="shared" si="108"/>
        <v>0</v>
      </c>
      <c r="E147" s="273"/>
      <c r="F147" s="273">
        <f>+'2026P'!$E147</f>
        <v>0</v>
      </c>
      <c r="G147" s="270">
        <f t="shared" si="109"/>
        <v>0</v>
      </c>
      <c r="H147" s="273">
        <f t="shared" si="100"/>
        <v>0</v>
      </c>
      <c r="I147" s="270" t="str">
        <f t="shared" si="101"/>
        <v>N. D.</v>
      </c>
      <c r="J147" s="273"/>
      <c r="K147" s="273">
        <f>+'2025R'!$E147</f>
        <v>0</v>
      </c>
      <c r="L147" s="270">
        <f t="shared" si="110"/>
        <v>0</v>
      </c>
      <c r="M147" s="273">
        <f t="shared" si="102"/>
        <v>0</v>
      </c>
      <c r="N147" s="270" t="str">
        <f t="shared" si="103"/>
        <v>N. D.</v>
      </c>
      <c r="O147" s="311"/>
      <c r="P147" s="273">
        <f>+'2026R'!$U147</f>
        <v>0</v>
      </c>
      <c r="Q147" s="270">
        <f t="shared" si="111"/>
        <v>0</v>
      </c>
      <c r="R147" s="273"/>
      <c r="S147" s="273">
        <f>+'2026P'!$U147</f>
        <v>0</v>
      </c>
      <c r="T147" s="270">
        <f t="shared" si="112"/>
        <v>0</v>
      </c>
      <c r="U147" s="273">
        <f t="shared" si="104"/>
        <v>0</v>
      </c>
      <c r="V147" s="270" t="str">
        <f t="shared" si="105"/>
        <v>N. D.</v>
      </c>
      <c r="W147" s="273"/>
      <c r="X147" s="273">
        <f>+'2025R'!$U147</f>
        <v>0</v>
      </c>
      <c r="Y147" s="270">
        <f t="shared" si="113"/>
        <v>0</v>
      </c>
      <c r="Z147" s="273">
        <f t="shared" si="106"/>
        <v>0</v>
      </c>
      <c r="AA147" s="270" t="str">
        <f t="shared" si="107"/>
        <v>N. D.</v>
      </c>
    </row>
    <row r="148" spans="1:27">
      <c r="A148" s="277" t="s">
        <v>25</v>
      </c>
      <c r="B148" s="273"/>
      <c r="C148" s="273">
        <f>+'2026R'!$E148</f>
        <v>207303</v>
      </c>
      <c r="D148" s="270">
        <f t="shared" si="108"/>
        <v>1.9254618759296259E-2</v>
      </c>
      <c r="E148" s="273"/>
      <c r="F148" s="273">
        <f>+'2026P'!$E148</f>
        <v>75187.100000000006</v>
      </c>
      <c r="G148" s="270">
        <f t="shared" si="109"/>
        <v>6.9053295535256159E-3</v>
      </c>
      <c r="H148" s="273">
        <f t="shared" si="100"/>
        <v>132115.9</v>
      </c>
      <c r="I148" s="314">
        <f t="shared" si="101"/>
        <v>1.75716180036203</v>
      </c>
      <c r="J148" s="273"/>
      <c r="K148" s="273">
        <f>+'2025R'!$E148</f>
        <v>69203</v>
      </c>
      <c r="L148" s="270">
        <f t="shared" si="110"/>
        <v>6.0188350686535093E-3</v>
      </c>
      <c r="M148" s="273">
        <f t="shared" si="102"/>
        <v>138100</v>
      </c>
      <c r="N148" s="314">
        <f t="shared" si="103"/>
        <v>1.9955782263774693</v>
      </c>
      <c r="O148" s="311"/>
      <c r="P148" s="273">
        <f>+'2026R'!$U148</f>
        <v>693396</v>
      </c>
      <c r="Q148" s="270">
        <f t="shared" si="111"/>
        <v>1.0610501710816544E-2</v>
      </c>
      <c r="R148" s="273"/>
      <c r="S148" s="273">
        <f>+'2026P'!$U148</f>
        <v>528730.1</v>
      </c>
      <c r="T148" s="270">
        <f t="shared" si="112"/>
        <v>8.2758547539448085E-3</v>
      </c>
      <c r="U148" s="273">
        <f t="shared" si="104"/>
        <v>164665.90000000002</v>
      </c>
      <c r="V148" s="270">
        <f t="shared" si="105"/>
        <v>0.31143659118328998</v>
      </c>
      <c r="W148" s="273"/>
      <c r="X148" s="273">
        <f>+'2025R'!$U148</f>
        <v>488267.64</v>
      </c>
      <c r="Y148" s="270">
        <f t="shared" si="113"/>
        <v>8.1535107535317345E-3</v>
      </c>
      <c r="Z148" s="273">
        <f t="shared" si="106"/>
        <v>205128.36</v>
      </c>
      <c r="AA148" s="270">
        <f t="shared" si="107"/>
        <v>0.42011459125163403</v>
      </c>
    </row>
    <row r="149" spans="1:27">
      <c r="A149" s="277" t="s">
        <v>63</v>
      </c>
      <c r="B149" s="273"/>
      <c r="C149" s="273">
        <f>+'2026R'!$E149</f>
        <v>0</v>
      </c>
      <c r="D149" s="270">
        <f t="shared" si="108"/>
        <v>0</v>
      </c>
      <c r="E149" s="273"/>
      <c r="F149" s="273">
        <f>+'2026P'!$E149</f>
        <v>15400</v>
      </c>
      <c r="G149" s="270">
        <f t="shared" si="109"/>
        <v>1.4143659633673129E-3</v>
      </c>
      <c r="H149" s="273">
        <f t="shared" si="100"/>
        <v>-15400</v>
      </c>
      <c r="I149" s="314">
        <f t="shared" si="101"/>
        <v>-1</v>
      </c>
      <c r="J149" s="273"/>
      <c r="K149" s="273">
        <f>+'2025R'!$E149</f>
        <v>0</v>
      </c>
      <c r="L149" s="270">
        <f t="shared" si="110"/>
        <v>0</v>
      </c>
      <c r="M149" s="273">
        <f t="shared" si="102"/>
        <v>0</v>
      </c>
      <c r="N149" s="270" t="str">
        <f t="shared" si="103"/>
        <v>N. D.</v>
      </c>
      <c r="O149" s="311"/>
      <c r="P149" s="273">
        <f>+'2026R'!$U149</f>
        <v>0</v>
      </c>
      <c r="Q149" s="270">
        <f t="shared" si="111"/>
        <v>0</v>
      </c>
      <c r="R149" s="273"/>
      <c r="S149" s="273">
        <f>+'2026P'!$U149</f>
        <v>15400</v>
      </c>
      <c r="T149" s="270">
        <f t="shared" si="112"/>
        <v>2.4104578727549285E-4</v>
      </c>
      <c r="U149" s="273">
        <f t="shared" si="104"/>
        <v>-15400</v>
      </c>
      <c r="V149" s="270">
        <f t="shared" si="105"/>
        <v>-1</v>
      </c>
      <c r="W149" s="273"/>
      <c r="X149" s="273">
        <f>+'2025R'!$U149</f>
        <v>0</v>
      </c>
      <c r="Y149" s="270">
        <f t="shared" si="113"/>
        <v>0</v>
      </c>
      <c r="Z149" s="273">
        <f t="shared" si="106"/>
        <v>0</v>
      </c>
      <c r="AA149" s="270" t="str">
        <f t="shared" si="107"/>
        <v>N. D.</v>
      </c>
    </row>
    <row r="150" spans="1:27">
      <c r="A150" s="277" t="s">
        <v>64</v>
      </c>
      <c r="B150" s="273"/>
      <c r="C150" s="273">
        <f>+'2026R'!$E150</f>
        <v>109978.9166</v>
      </c>
      <c r="D150" s="270">
        <f t="shared" si="108"/>
        <v>1.0215009482223793E-2</v>
      </c>
      <c r="E150" s="273"/>
      <c r="F150" s="273">
        <f>+'2026P'!$E150</f>
        <v>111382.99</v>
      </c>
      <c r="G150" s="270">
        <f t="shared" si="109"/>
        <v>1.0229630516498816E-2</v>
      </c>
      <c r="H150" s="273">
        <f t="shared" si="100"/>
        <v>-1404.0734000000084</v>
      </c>
      <c r="I150" s="270">
        <f t="shared" si="101"/>
        <v>-1.2605815304473406E-2</v>
      </c>
      <c r="J150" s="273"/>
      <c r="K150" s="273">
        <f>+'2025R'!$E150</f>
        <v>91736.857300000003</v>
      </c>
      <c r="L150" s="270">
        <f t="shared" si="110"/>
        <v>7.9786860946100997E-3</v>
      </c>
      <c r="M150" s="273">
        <f t="shared" si="102"/>
        <v>18242.059299999994</v>
      </c>
      <c r="N150" s="270">
        <f t="shared" si="103"/>
        <v>0.19885201910006997</v>
      </c>
      <c r="O150" s="311"/>
      <c r="P150" s="273">
        <f>+'2026R'!$U150</f>
        <v>578360.74970000004</v>
      </c>
      <c r="Q150" s="270">
        <f t="shared" si="111"/>
        <v>8.8502064104220238E-3</v>
      </c>
      <c r="R150" s="273"/>
      <c r="S150" s="273">
        <f>+'2026P'!$U150</f>
        <v>594134.2699999999</v>
      </c>
      <c r="T150" s="270">
        <f t="shared" si="112"/>
        <v>9.2995820038636497E-3</v>
      </c>
      <c r="U150" s="273">
        <f t="shared" si="104"/>
        <v>-15773.520299999858</v>
      </c>
      <c r="V150" s="270">
        <f t="shared" si="105"/>
        <v>-2.654874680095437E-2</v>
      </c>
      <c r="W150" s="273"/>
      <c r="X150" s="273">
        <f>+'2025R'!$U150</f>
        <v>468428.02379999997</v>
      </c>
      <c r="Y150" s="270">
        <f t="shared" si="113"/>
        <v>7.8222118699263349E-3</v>
      </c>
      <c r="Z150" s="273">
        <f t="shared" si="106"/>
        <v>109932.72590000008</v>
      </c>
      <c r="AA150" s="270">
        <f t="shared" si="107"/>
        <v>0.23468434917321887</v>
      </c>
    </row>
    <row r="151" spans="1:27" ht="6" customHeight="1">
      <c r="A151" s="296"/>
      <c r="B151" s="265"/>
      <c r="C151" s="265"/>
      <c r="D151" s="270"/>
      <c r="E151" s="265"/>
      <c r="F151" s="265"/>
      <c r="G151" s="270"/>
      <c r="H151" s="265"/>
      <c r="I151" s="270"/>
      <c r="J151" s="265"/>
      <c r="K151" s="265"/>
      <c r="L151" s="270"/>
      <c r="M151" s="265"/>
      <c r="N151" s="270"/>
      <c r="O151" s="265"/>
      <c r="P151" s="265"/>
      <c r="Q151" s="270"/>
      <c r="R151" s="265"/>
      <c r="S151" s="265"/>
      <c r="T151" s="270"/>
      <c r="U151" s="265"/>
      <c r="V151" s="270"/>
      <c r="W151" s="265"/>
      <c r="X151" s="265"/>
      <c r="Y151" s="270"/>
      <c r="Z151" s="265"/>
      <c r="AA151" s="270"/>
    </row>
    <row r="152" spans="1:27">
      <c r="A152" s="297" t="s">
        <v>65</v>
      </c>
      <c r="B152" s="283"/>
      <c r="C152" s="283">
        <v>2038282.3011999999</v>
      </c>
      <c r="D152" s="282">
        <f>+SUM(D153:D166)</f>
        <v>0.10405138290666206</v>
      </c>
      <c r="E152" s="283"/>
      <c r="F152" s="283">
        <f>SUM(F153:F158)</f>
        <v>1669754</v>
      </c>
      <c r="G152" s="282">
        <f>+SUM(G153:G166)</f>
        <v>0.15256190348895504</v>
      </c>
      <c r="H152" s="283">
        <f t="shared" ref="H152:H158" si="114">+$C152-F152</f>
        <v>368528.30119999987</v>
      </c>
      <c r="I152" s="282">
        <f t="shared" ref="I152:I158" si="115">+IF(ISERROR(H152/F152),"N. D.",H152/F152)</f>
        <v>0.22070814095968619</v>
      </c>
      <c r="J152" s="283"/>
      <c r="K152" s="283">
        <v>1900362.9649000003</v>
      </c>
      <c r="L152" s="282">
        <f>+SUM(L153:L166)</f>
        <v>0.16403837576642061</v>
      </c>
      <c r="M152" s="283">
        <f t="shared" ref="M152:M158" si="116">+$C152-K152</f>
        <v>137919.33629999962</v>
      </c>
      <c r="N152" s="282">
        <f>+IF(ISERROR(M152/K152),"N. D.",M152/K152)</f>
        <v>7.2575260014739934E-2</v>
      </c>
      <c r="O152" s="313"/>
      <c r="P152" s="283">
        <v>10268121.0814</v>
      </c>
      <c r="Q152" s="282">
        <f>+SUM(Q153:Q166)</f>
        <v>0.14244918778579255</v>
      </c>
      <c r="R152" s="283"/>
      <c r="S152" s="283">
        <f>+SUM(S153:S158)</f>
        <v>8823187</v>
      </c>
      <c r="T152" s="282">
        <f>+SUM(T153:T166)</f>
        <v>0.13721892837162786</v>
      </c>
      <c r="U152" s="283">
        <f t="shared" ref="U152:U158" si="117">+$P152-S152</f>
        <v>1444934.0813999996</v>
      </c>
      <c r="V152" s="282">
        <f t="shared" ref="V152:V158" si="118">+IF(ISERROR(U152/S152),"N. D.",U152/S152)</f>
        <v>0.16376555108715246</v>
      </c>
      <c r="W152" s="283"/>
      <c r="X152" s="283">
        <v>8630497.9578999989</v>
      </c>
      <c r="Y152" s="282">
        <f>+SUM(Y153:Y166)</f>
        <v>0.14327303254107332</v>
      </c>
      <c r="Z152" s="283">
        <f t="shared" ref="Z152:Z158" si="119">+$P152-X152</f>
        <v>1637623.1235000007</v>
      </c>
      <c r="AA152" s="282">
        <f t="shared" ref="AA152:AA158" si="120">+IF(ISERROR(Z152/X152),"N. D.",Z152/X152)</f>
        <v>0.18974839360236317</v>
      </c>
    </row>
    <row r="153" spans="1:27" hidden="1">
      <c r="A153" s="277" t="s">
        <v>26</v>
      </c>
      <c r="B153" s="273"/>
      <c r="C153" s="274">
        <v>289872.65000000002</v>
      </c>
      <c r="D153" s="275">
        <f t="shared" ref="D153:D158" si="121">+IF(ISERROR(C153/C$106),"N. D.",C153/C$106)</f>
        <v>2.6923813762931164E-2</v>
      </c>
      <c r="E153" s="273"/>
      <c r="F153" s="274">
        <v>284662</v>
      </c>
      <c r="G153" s="275">
        <f t="shared" ref="G153:G158" si="122">+IF(ISERROR(F153/F$106),"N. D.",F153/F$106)</f>
        <v>2.6143911939225065E-2</v>
      </c>
      <c r="H153" s="274">
        <f t="shared" si="114"/>
        <v>5210.6500000000233</v>
      </c>
      <c r="I153" s="275">
        <f t="shared" si="115"/>
        <v>1.8304691177607208E-2</v>
      </c>
      <c r="J153" s="273"/>
      <c r="K153" s="274">
        <v>385091.55</v>
      </c>
      <c r="L153" s="275">
        <f t="shared" ref="L153:L158" si="123">+IF(ISERROR(K153/K$106),"N. D.",K153/K$106)</f>
        <v>3.3492804152741015E-2</v>
      </c>
      <c r="M153" s="274">
        <f t="shared" si="116"/>
        <v>-95218.899999999965</v>
      </c>
      <c r="N153" s="275">
        <f t="shared" ref="N153:N158" si="124">+IF(ISERROR(M153/K153),"N. D.",M153/K153)</f>
        <v>-0.24726302096215813</v>
      </c>
      <c r="O153" s="311"/>
      <c r="P153" s="274">
        <v>1439240.42</v>
      </c>
      <c r="Q153" s="275">
        <f t="shared" ref="Q153:Q158" si="125">+IF(ISERROR(P153/P$106),"N. D.",P153/P$106)</f>
        <v>2.2023580953288338E-2</v>
      </c>
      <c r="R153" s="273"/>
      <c r="S153" s="274">
        <v>1398604</v>
      </c>
      <c r="T153" s="275">
        <f t="shared" ref="T153:T158" si="126">+IF(ISERROR(S153/S$106),"N. D.",S153/S$106)</f>
        <v>2.1891402744587882E-2</v>
      </c>
      <c r="U153" s="274">
        <f t="shared" si="117"/>
        <v>40636.419999999925</v>
      </c>
      <c r="V153" s="275">
        <f t="shared" si="118"/>
        <v>2.9054986257725509E-2</v>
      </c>
      <c r="W153" s="273"/>
      <c r="X153" s="274">
        <v>1479105.36</v>
      </c>
      <c r="Y153" s="275">
        <f t="shared" ref="Y153:Y158" si="127">+IF(ISERROR(X153/X$106),"N. D.",X153/X$106)</f>
        <v>2.4699366639096599E-2</v>
      </c>
      <c r="Z153" s="274">
        <f t="shared" si="119"/>
        <v>-39864.940000000177</v>
      </c>
      <c r="AA153" s="275">
        <f t="shared" si="120"/>
        <v>-2.6952062427790927E-2</v>
      </c>
    </row>
    <row r="154" spans="1:27" hidden="1">
      <c r="A154" s="277" t="s">
        <v>66</v>
      </c>
      <c r="B154" s="273"/>
      <c r="C154" s="274">
        <v>1619715.9512</v>
      </c>
      <c r="D154" s="275">
        <f t="shared" si="121"/>
        <v>0.15044168747537134</v>
      </c>
      <c r="E154" s="273"/>
      <c r="F154" s="274">
        <v>1371892</v>
      </c>
      <c r="G154" s="275">
        <f t="shared" si="122"/>
        <v>0.12599723053350062</v>
      </c>
      <c r="H154" s="274">
        <f t="shared" si="114"/>
        <v>247823.95120000001</v>
      </c>
      <c r="I154" s="275">
        <f t="shared" si="115"/>
        <v>0.18064392182475006</v>
      </c>
      <c r="J154" s="273"/>
      <c r="K154" s="274">
        <v>1515271.4149000002</v>
      </c>
      <c r="L154" s="275">
        <f t="shared" si="123"/>
        <v>0.13178863243686464</v>
      </c>
      <c r="M154" s="274">
        <f t="shared" si="116"/>
        <v>104444.5362999998</v>
      </c>
      <c r="N154" s="275">
        <f t="shared" si="124"/>
        <v>6.8927939425883378E-2</v>
      </c>
      <c r="O154" s="311"/>
      <c r="P154" s="274">
        <v>8697196.5313999988</v>
      </c>
      <c r="Q154" s="275">
        <f t="shared" si="125"/>
        <v>0.13308645950615147</v>
      </c>
      <c r="R154" s="273"/>
      <c r="S154" s="274">
        <v>7358583</v>
      </c>
      <c r="T154" s="275">
        <f t="shared" si="126"/>
        <v>0.11517892418617259</v>
      </c>
      <c r="U154" s="274">
        <f t="shared" si="117"/>
        <v>1338613.5313999988</v>
      </c>
      <c r="V154" s="275">
        <f t="shared" si="118"/>
        <v>0.18191186148202701</v>
      </c>
      <c r="W154" s="273"/>
      <c r="X154" s="274">
        <v>7151392.5978999995</v>
      </c>
      <c r="Y154" s="275">
        <f t="shared" si="127"/>
        <v>0.11942007143808442</v>
      </c>
      <c r="Z154" s="274">
        <f t="shared" si="119"/>
        <v>1545803.9334999993</v>
      </c>
      <c r="AA154" s="275">
        <f t="shared" si="120"/>
        <v>0.21615425420133183</v>
      </c>
    </row>
    <row r="155" spans="1:27" hidden="1">
      <c r="A155" s="277" t="s">
        <v>67</v>
      </c>
      <c r="B155" s="273"/>
      <c r="C155" s="274">
        <v>0</v>
      </c>
      <c r="D155" s="275">
        <f t="shared" si="121"/>
        <v>0</v>
      </c>
      <c r="E155" s="273"/>
      <c r="F155" s="274">
        <v>0</v>
      </c>
      <c r="G155" s="275">
        <f t="shared" si="122"/>
        <v>0</v>
      </c>
      <c r="H155" s="274">
        <f t="shared" si="114"/>
        <v>0</v>
      </c>
      <c r="I155" s="275" t="str">
        <f t="shared" si="115"/>
        <v>N. D.</v>
      </c>
      <c r="J155" s="273"/>
      <c r="K155" s="274">
        <v>0</v>
      </c>
      <c r="L155" s="275">
        <f t="shared" si="123"/>
        <v>0</v>
      </c>
      <c r="M155" s="274">
        <f t="shared" si="116"/>
        <v>0</v>
      </c>
      <c r="N155" s="275" t="str">
        <f t="shared" si="124"/>
        <v>N. D.</v>
      </c>
      <c r="O155" s="311"/>
      <c r="P155" s="274">
        <v>0</v>
      </c>
      <c r="Q155" s="275">
        <f t="shared" si="125"/>
        <v>0</v>
      </c>
      <c r="R155" s="273"/>
      <c r="S155" s="274">
        <f>+'2026P'!$U155</f>
        <v>0</v>
      </c>
      <c r="T155" s="275">
        <f t="shared" si="126"/>
        <v>0</v>
      </c>
      <c r="U155" s="274">
        <f t="shared" si="117"/>
        <v>0</v>
      </c>
      <c r="V155" s="275" t="str">
        <f t="shared" si="118"/>
        <v>N. D.</v>
      </c>
      <c r="W155" s="273"/>
      <c r="X155" s="274">
        <v>0</v>
      </c>
      <c r="Y155" s="275">
        <f t="shared" si="127"/>
        <v>0</v>
      </c>
      <c r="Z155" s="274">
        <f t="shared" si="119"/>
        <v>0</v>
      </c>
      <c r="AA155" s="275" t="str">
        <f t="shared" si="120"/>
        <v>N. D.</v>
      </c>
    </row>
    <row r="156" spans="1:27" hidden="1">
      <c r="A156" s="277" t="s">
        <v>68</v>
      </c>
      <c r="B156" s="273"/>
      <c r="C156" s="274">
        <v>0</v>
      </c>
      <c r="D156" s="275">
        <f t="shared" si="121"/>
        <v>0</v>
      </c>
      <c r="E156" s="273"/>
      <c r="F156" s="274">
        <v>0</v>
      </c>
      <c r="G156" s="275">
        <f t="shared" si="122"/>
        <v>0</v>
      </c>
      <c r="H156" s="274">
        <f t="shared" si="114"/>
        <v>0</v>
      </c>
      <c r="I156" s="275" t="str">
        <f t="shared" si="115"/>
        <v>N. D.</v>
      </c>
      <c r="J156" s="273"/>
      <c r="K156" s="274">
        <v>0</v>
      </c>
      <c r="L156" s="275">
        <f t="shared" si="123"/>
        <v>0</v>
      </c>
      <c r="M156" s="274">
        <f t="shared" si="116"/>
        <v>0</v>
      </c>
      <c r="N156" s="275" t="str">
        <f t="shared" si="124"/>
        <v>N. D.</v>
      </c>
      <c r="O156" s="311"/>
      <c r="P156" s="274">
        <v>0</v>
      </c>
      <c r="Q156" s="275">
        <f t="shared" si="125"/>
        <v>0</v>
      </c>
      <c r="R156" s="273"/>
      <c r="S156" s="274">
        <f>+'2026P'!$U156</f>
        <v>0</v>
      </c>
      <c r="T156" s="275">
        <f t="shared" si="126"/>
        <v>0</v>
      </c>
      <c r="U156" s="274">
        <f t="shared" si="117"/>
        <v>0</v>
      </c>
      <c r="V156" s="275" t="str">
        <f t="shared" si="118"/>
        <v>N. D.</v>
      </c>
      <c r="W156" s="273"/>
      <c r="X156" s="274">
        <v>0</v>
      </c>
      <c r="Y156" s="275">
        <f t="shared" si="127"/>
        <v>0</v>
      </c>
      <c r="Z156" s="274">
        <f t="shared" si="119"/>
        <v>0</v>
      </c>
      <c r="AA156" s="275" t="str">
        <f t="shared" si="120"/>
        <v>N. D.</v>
      </c>
    </row>
    <row r="157" spans="1:27" hidden="1">
      <c r="A157" s="277" t="s">
        <v>69</v>
      </c>
      <c r="B157" s="273"/>
      <c r="C157" s="274">
        <v>128693.7</v>
      </c>
      <c r="D157" s="275">
        <f t="shared" si="121"/>
        <v>1.1953267102855459E-2</v>
      </c>
      <c r="E157" s="273"/>
      <c r="F157" s="274">
        <v>13200</v>
      </c>
      <c r="G157" s="275">
        <f t="shared" si="122"/>
        <v>1.2123136828862682E-3</v>
      </c>
      <c r="H157" s="274">
        <f t="shared" si="114"/>
        <v>115493.7</v>
      </c>
      <c r="I157" s="275">
        <f t="shared" si="115"/>
        <v>8.7495227272727263</v>
      </c>
      <c r="J157" s="273"/>
      <c r="K157" s="274">
        <v>0</v>
      </c>
      <c r="L157" s="275">
        <f t="shared" si="123"/>
        <v>0</v>
      </c>
      <c r="M157" s="274">
        <f t="shared" si="116"/>
        <v>128693.7</v>
      </c>
      <c r="N157" s="275" t="str">
        <f t="shared" si="124"/>
        <v>N. D.</v>
      </c>
      <c r="O157" s="311"/>
      <c r="P157" s="274">
        <v>131684.13</v>
      </c>
      <c r="Q157" s="275">
        <f t="shared" si="125"/>
        <v>2.0150602060761648E-3</v>
      </c>
      <c r="R157" s="273"/>
      <c r="S157" s="274">
        <v>66000</v>
      </c>
      <c r="T157" s="275">
        <f t="shared" si="126"/>
        <v>1.0330533740378265E-3</v>
      </c>
      <c r="U157" s="274">
        <f t="shared" si="117"/>
        <v>65684.13</v>
      </c>
      <c r="V157" s="275">
        <f t="shared" si="118"/>
        <v>0.99521409090909096</v>
      </c>
      <c r="W157" s="273"/>
      <c r="X157" s="274">
        <v>0</v>
      </c>
      <c r="Y157" s="275">
        <f t="shared" si="127"/>
        <v>0</v>
      </c>
      <c r="Z157" s="274">
        <f t="shared" si="119"/>
        <v>131684.13</v>
      </c>
      <c r="AA157" s="275" t="str">
        <f t="shared" si="120"/>
        <v>N. D.</v>
      </c>
    </row>
    <row r="158" spans="1:27" hidden="1">
      <c r="A158" s="277" t="s">
        <v>70</v>
      </c>
      <c r="B158" s="273"/>
      <c r="C158" s="274">
        <v>0</v>
      </c>
      <c r="D158" s="275">
        <f t="shared" si="121"/>
        <v>0</v>
      </c>
      <c r="E158" s="273"/>
      <c r="F158" s="274">
        <v>0</v>
      </c>
      <c r="G158" s="275">
        <f t="shared" si="122"/>
        <v>0</v>
      </c>
      <c r="H158" s="274">
        <f t="shared" si="114"/>
        <v>0</v>
      </c>
      <c r="I158" s="275" t="str">
        <f t="shared" si="115"/>
        <v>N. D.</v>
      </c>
      <c r="J158" s="273"/>
      <c r="K158" s="274">
        <v>0</v>
      </c>
      <c r="L158" s="275">
        <f t="shared" si="123"/>
        <v>0</v>
      </c>
      <c r="M158" s="274">
        <f t="shared" si="116"/>
        <v>0</v>
      </c>
      <c r="N158" s="275" t="str">
        <f t="shared" si="124"/>
        <v>N. D.</v>
      </c>
      <c r="O158" s="311"/>
      <c r="P158" s="274">
        <v>0</v>
      </c>
      <c r="Q158" s="275">
        <f t="shared" si="125"/>
        <v>0</v>
      </c>
      <c r="R158" s="273"/>
      <c r="S158" s="274">
        <f>+'2026P'!$U158</f>
        <v>0</v>
      </c>
      <c r="T158" s="275">
        <f t="shared" si="126"/>
        <v>0</v>
      </c>
      <c r="U158" s="274">
        <f t="shared" si="117"/>
        <v>0</v>
      </c>
      <c r="V158" s="275" t="str">
        <f t="shared" si="118"/>
        <v>N. D.</v>
      </c>
      <c r="W158" s="273"/>
      <c r="X158" s="274">
        <v>0</v>
      </c>
      <c r="Y158" s="275">
        <f t="shared" si="127"/>
        <v>0</v>
      </c>
      <c r="Z158" s="274">
        <f t="shared" si="119"/>
        <v>0</v>
      </c>
      <c r="AA158" s="275" t="str">
        <f t="shared" si="120"/>
        <v>N. D.</v>
      </c>
    </row>
    <row r="159" spans="1:27" ht="6" customHeight="1">
      <c r="A159" s="296"/>
      <c r="B159" s="265"/>
      <c r="C159" s="265"/>
      <c r="D159" s="288"/>
      <c r="E159" s="265"/>
      <c r="F159" s="265"/>
      <c r="G159" s="288"/>
      <c r="H159" s="265"/>
      <c r="I159" s="288"/>
      <c r="J159" s="265"/>
      <c r="K159" s="265"/>
      <c r="L159" s="288"/>
      <c r="M159" s="265"/>
      <c r="N159" s="288"/>
      <c r="O159" s="265"/>
      <c r="P159" s="265"/>
      <c r="Q159" s="288"/>
      <c r="R159" s="265"/>
      <c r="S159" s="265"/>
      <c r="T159" s="288"/>
      <c r="U159" s="265"/>
      <c r="V159" s="288"/>
      <c r="W159" s="265"/>
      <c r="X159" s="265"/>
      <c r="Y159" s="288"/>
      <c r="Z159" s="265"/>
      <c r="AA159" s="288"/>
    </row>
    <row r="160" spans="1:27">
      <c r="A160" s="297" t="s">
        <v>71</v>
      </c>
      <c r="B160" s="283"/>
      <c r="C160" s="283">
        <f>+C161+C164</f>
        <v>-306007.7</v>
      </c>
      <c r="D160" s="282">
        <f>+SUM(D161:D164)</f>
        <v>-2.8422461811498639E-2</v>
      </c>
      <c r="E160" s="283"/>
      <c r="F160" s="283">
        <f>+F161+F164</f>
        <v>-2872.88</v>
      </c>
      <c r="G160" s="282">
        <f>+SUM(G161:G164)</f>
        <v>-2.6385088888562894E-4</v>
      </c>
      <c r="H160" s="283">
        <f t="shared" ref="H160:H166" si="128">+$C160-F160</f>
        <v>-303134.82</v>
      </c>
      <c r="I160" s="317">
        <f t="shared" ref="I160:I166" si="129">+IF(ISERROR(H160/F160),"N. D.",H160/F160)</f>
        <v>105.51600484531203</v>
      </c>
      <c r="J160" s="283"/>
      <c r="K160" s="283">
        <f>+K161+K164</f>
        <v>-4764.13</v>
      </c>
      <c r="L160" s="282">
        <f>+SUM(L161:L164)</f>
        <v>-4.1435360772833902E-4</v>
      </c>
      <c r="M160" s="283">
        <f t="shared" ref="M160:M166" si="130">+$C160-K160</f>
        <v>-301243.57</v>
      </c>
      <c r="N160" s="317">
        <f t="shared" ref="N160:N166" si="131">+IF(ISERROR(M160/K160),"N. D.",M160/K160)</f>
        <v>63.231601572585134</v>
      </c>
      <c r="O160" s="313"/>
      <c r="P160" s="283">
        <f>+P161+P164</f>
        <v>-319690.17000000004</v>
      </c>
      <c r="Q160" s="282">
        <f>+SUM(Q161:Q164)</f>
        <v>-4.891970959907805E-3</v>
      </c>
      <c r="R160" s="283"/>
      <c r="S160" s="283">
        <f>+S161+S164</f>
        <v>-18835.370000000003</v>
      </c>
      <c r="T160" s="282">
        <f>+SUM(T161:T164)</f>
        <v>-2.9481731105683118E-4</v>
      </c>
      <c r="U160" s="283">
        <f t="shared" ref="U160:U166" si="132">+$P160-S160</f>
        <v>-300854.80000000005</v>
      </c>
      <c r="V160" s="317">
        <f t="shared" ref="V160:V166" si="133">+IF(ISERROR(U160/S160),"N. D.",U160/S160)</f>
        <v>15.972863819505537</v>
      </c>
      <c r="W160" s="283"/>
      <c r="X160" s="283">
        <f>+X161+X164</f>
        <v>-16895.48</v>
      </c>
      <c r="Y160" s="282">
        <f>+SUM(Y161:Y164)</f>
        <v>-2.8213517870256634E-4</v>
      </c>
      <c r="Z160" s="283">
        <f t="shared" ref="Z160:Z166" si="134">+$P160-X160</f>
        <v>-302794.69000000006</v>
      </c>
      <c r="AA160" s="317">
        <f t="shared" ref="AA160:AA166" si="135">+IF(ISERROR(Z160/X160),"N. D.",Z160/X160)</f>
        <v>17.921638805171565</v>
      </c>
    </row>
    <row r="161" spans="1:27" hidden="1">
      <c r="A161" s="298" t="s">
        <v>72</v>
      </c>
      <c r="B161" s="273"/>
      <c r="C161" s="273">
        <v>0</v>
      </c>
      <c r="D161" s="270">
        <f t="shared" ref="D161:D166" si="136">+IF(ISERROR(C161/C$106),"N. D.",C161/C$106)</f>
        <v>0</v>
      </c>
      <c r="E161" s="273"/>
      <c r="F161" s="273">
        <v>0</v>
      </c>
      <c r="G161" s="270">
        <f t="shared" ref="G161:G166" si="137">+IF(ISERROR(F161/F$106),"N. D.",F161/F$106)</f>
        <v>0</v>
      </c>
      <c r="H161" s="273">
        <f t="shared" si="128"/>
        <v>0</v>
      </c>
      <c r="I161" s="270" t="str">
        <f t="shared" si="129"/>
        <v>N. D.</v>
      </c>
      <c r="J161" s="273"/>
      <c r="K161" s="273">
        <v>0</v>
      </c>
      <c r="L161" s="270">
        <f t="shared" ref="L161:L166" si="138">+IF(ISERROR(K161/K$106),"N. D.",K161/K$106)</f>
        <v>0</v>
      </c>
      <c r="M161" s="273">
        <f t="shared" si="130"/>
        <v>0</v>
      </c>
      <c r="N161" s="270" t="str">
        <f t="shared" si="131"/>
        <v>N. D.</v>
      </c>
      <c r="O161" s="311"/>
      <c r="P161" s="273">
        <v>0</v>
      </c>
      <c r="Q161" s="270">
        <f t="shared" ref="Q161:Q166" si="139">+IF(ISERROR(P161/P$106),"N. D.",P161/P$106)</f>
        <v>0</v>
      </c>
      <c r="R161" s="273"/>
      <c r="S161" s="273">
        <f>+SUM(S162:S163)</f>
        <v>0</v>
      </c>
      <c r="T161" s="270">
        <f t="shared" ref="T161:T166" si="140">+IF(ISERROR(S161/S$106),"N. D.",S161/S$106)</f>
        <v>0</v>
      </c>
      <c r="U161" s="273">
        <f t="shared" si="132"/>
        <v>0</v>
      </c>
      <c r="V161" s="270" t="str">
        <f t="shared" si="133"/>
        <v>N. D.</v>
      </c>
      <c r="W161" s="273"/>
      <c r="X161" s="273">
        <v>0</v>
      </c>
      <c r="Y161" s="270">
        <f t="shared" ref="Y161:Y166" si="141">+IF(ISERROR(X161/X$106),"N. D.",X161/X$106)</f>
        <v>0</v>
      </c>
      <c r="Z161" s="273">
        <f t="shared" si="134"/>
        <v>0</v>
      </c>
      <c r="AA161" s="270" t="str">
        <f t="shared" si="135"/>
        <v>N. D.</v>
      </c>
    </row>
    <row r="162" spans="1:27" hidden="1">
      <c r="A162" s="299" t="s">
        <v>72</v>
      </c>
      <c r="B162" s="273"/>
      <c r="C162" s="274">
        <v>0</v>
      </c>
      <c r="D162" s="275">
        <f t="shared" si="136"/>
        <v>0</v>
      </c>
      <c r="E162" s="273"/>
      <c r="F162" s="274">
        <v>0</v>
      </c>
      <c r="G162" s="275">
        <f t="shared" si="137"/>
        <v>0</v>
      </c>
      <c r="H162" s="276">
        <f t="shared" si="128"/>
        <v>0</v>
      </c>
      <c r="I162" s="275" t="str">
        <f t="shared" si="129"/>
        <v>N. D.</v>
      </c>
      <c r="J162" s="273"/>
      <c r="K162" s="274">
        <v>0</v>
      </c>
      <c r="L162" s="275">
        <f t="shared" si="138"/>
        <v>0</v>
      </c>
      <c r="M162" s="276">
        <f t="shared" si="130"/>
        <v>0</v>
      </c>
      <c r="N162" s="275" t="str">
        <f t="shared" si="131"/>
        <v>N. D.</v>
      </c>
      <c r="O162" s="311"/>
      <c r="P162" s="274">
        <v>0</v>
      </c>
      <c r="Q162" s="275">
        <f t="shared" si="139"/>
        <v>0</v>
      </c>
      <c r="R162" s="273"/>
      <c r="S162" s="274">
        <f>+'2026P'!$U162</f>
        <v>0</v>
      </c>
      <c r="T162" s="275">
        <f t="shared" si="140"/>
        <v>0</v>
      </c>
      <c r="U162" s="276">
        <f t="shared" si="132"/>
        <v>0</v>
      </c>
      <c r="V162" s="275" t="str">
        <f t="shared" si="133"/>
        <v>N. D.</v>
      </c>
      <c r="W162" s="273"/>
      <c r="X162" s="274">
        <v>0</v>
      </c>
      <c r="Y162" s="275">
        <f t="shared" si="141"/>
        <v>0</v>
      </c>
      <c r="Z162" s="276">
        <f t="shared" si="134"/>
        <v>0</v>
      </c>
      <c r="AA162" s="275" t="str">
        <f t="shared" si="135"/>
        <v>N. D.</v>
      </c>
    </row>
    <row r="163" spans="1:27" hidden="1">
      <c r="A163" s="299" t="s">
        <v>73</v>
      </c>
      <c r="B163" s="273"/>
      <c r="C163" s="274">
        <v>0</v>
      </c>
      <c r="D163" s="275">
        <f t="shared" si="136"/>
        <v>0</v>
      </c>
      <c r="E163" s="273"/>
      <c r="F163" s="274">
        <v>0</v>
      </c>
      <c r="G163" s="275">
        <f t="shared" si="137"/>
        <v>0</v>
      </c>
      <c r="H163" s="276">
        <f t="shared" si="128"/>
        <v>0</v>
      </c>
      <c r="I163" s="275" t="str">
        <f t="shared" si="129"/>
        <v>N. D.</v>
      </c>
      <c r="J163" s="273"/>
      <c r="K163" s="274">
        <v>0</v>
      </c>
      <c r="L163" s="275">
        <f t="shared" si="138"/>
        <v>0</v>
      </c>
      <c r="M163" s="276">
        <f t="shared" si="130"/>
        <v>0</v>
      </c>
      <c r="N163" s="275" t="str">
        <f t="shared" si="131"/>
        <v>N. D.</v>
      </c>
      <c r="O163" s="311"/>
      <c r="P163" s="274">
        <v>0</v>
      </c>
      <c r="Q163" s="275">
        <f t="shared" si="139"/>
        <v>0</v>
      </c>
      <c r="R163" s="273"/>
      <c r="S163" s="274">
        <f>+'2026P'!$U163</f>
        <v>0</v>
      </c>
      <c r="T163" s="275">
        <f t="shared" si="140"/>
        <v>0</v>
      </c>
      <c r="U163" s="276">
        <f t="shared" si="132"/>
        <v>0</v>
      </c>
      <c r="V163" s="275" t="str">
        <f t="shared" si="133"/>
        <v>N. D.</v>
      </c>
      <c r="W163" s="273"/>
      <c r="X163" s="274">
        <v>0</v>
      </c>
      <c r="Y163" s="275">
        <f t="shared" si="141"/>
        <v>0</v>
      </c>
      <c r="Z163" s="276">
        <f t="shared" si="134"/>
        <v>0</v>
      </c>
      <c r="AA163" s="275" t="str">
        <f t="shared" si="135"/>
        <v>N. D.</v>
      </c>
    </row>
    <row r="164" spans="1:27" hidden="1">
      <c r="A164" s="298" t="s">
        <v>74</v>
      </c>
      <c r="B164" s="273"/>
      <c r="C164" s="273">
        <f>+SUM(C165:C166)</f>
        <v>-306007.7</v>
      </c>
      <c r="D164" s="270">
        <f t="shared" si="136"/>
        <v>-2.8422461811498639E-2</v>
      </c>
      <c r="E164" s="273"/>
      <c r="F164" s="273">
        <f>+SUM(F165:F166)</f>
        <v>-2872.88</v>
      </c>
      <c r="G164" s="270">
        <f t="shared" si="137"/>
        <v>-2.6385088888562894E-4</v>
      </c>
      <c r="H164" s="273">
        <f t="shared" si="128"/>
        <v>-303134.82</v>
      </c>
      <c r="I164" s="270">
        <f t="shared" si="129"/>
        <v>105.51600484531203</v>
      </c>
      <c r="J164" s="273"/>
      <c r="K164" s="273">
        <f>+SUM(K165:K166)</f>
        <v>-4764.13</v>
      </c>
      <c r="L164" s="270">
        <f t="shared" si="138"/>
        <v>-4.1435360772833902E-4</v>
      </c>
      <c r="M164" s="273">
        <f t="shared" si="130"/>
        <v>-301243.57</v>
      </c>
      <c r="N164" s="270">
        <f t="shared" si="131"/>
        <v>63.231601572585134</v>
      </c>
      <c r="O164" s="311"/>
      <c r="P164" s="273">
        <f>+SUM(P165:P166)</f>
        <v>-319690.17000000004</v>
      </c>
      <c r="Q164" s="270">
        <f t="shared" si="139"/>
        <v>-4.891970959907805E-3</v>
      </c>
      <c r="R164" s="273"/>
      <c r="S164" s="273">
        <f>+SUM(S165:S166)</f>
        <v>-18835.370000000003</v>
      </c>
      <c r="T164" s="270">
        <f t="shared" si="140"/>
        <v>-2.9481731105683118E-4</v>
      </c>
      <c r="U164" s="273">
        <f t="shared" si="132"/>
        <v>-300854.80000000005</v>
      </c>
      <c r="V164" s="270">
        <f t="shared" si="133"/>
        <v>15.972863819505537</v>
      </c>
      <c r="W164" s="273"/>
      <c r="X164" s="273">
        <f>+SUM(X165:X166)</f>
        <v>-16895.48</v>
      </c>
      <c r="Y164" s="270">
        <f t="shared" si="141"/>
        <v>-2.8213517870256634E-4</v>
      </c>
      <c r="Z164" s="273">
        <f t="shared" si="134"/>
        <v>-302794.69000000006</v>
      </c>
      <c r="AA164" s="270">
        <f t="shared" si="135"/>
        <v>17.921638805171565</v>
      </c>
    </row>
    <row r="165" spans="1:27" hidden="1">
      <c r="A165" s="299" t="s">
        <v>75</v>
      </c>
      <c r="B165" s="273"/>
      <c r="C165" s="274">
        <v>0</v>
      </c>
      <c r="D165" s="275">
        <f t="shared" si="136"/>
        <v>0</v>
      </c>
      <c r="E165" s="273"/>
      <c r="F165" s="274">
        <v>0</v>
      </c>
      <c r="G165" s="275">
        <f t="shared" si="137"/>
        <v>0</v>
      </c>
      <c r="H165" s="276">
        <f t="shared" si="128"/>
        <v>0</v>
      </c>
      <c r="I165" s="275" t="str">
        <f t="shared" si="129"/>
        <v>N. D.</v>
      </c>
      <c r="J165" s="273"/>
      <c r="K165" s="274">
        <v>0</v>
      </c>
      <c r="L165" s="275">
        <f t="shared" si="138"/>
        <v>0</v>
      </c>
      <c r="M165" s="276">
        <f t="shared" si="130"/>
        <v>0</v>
      </c>
      <c r="N165" s="275" t="str">
        <f t="shared" si="131"/>
        <v>N. D.</v>
      </c>
      <c r="O165" s="311"/>
      <c r="P165" s="274">
        <v>0</v>
      </c>
      <c r="Q165" s="275">
        <f t="shared" si="139"/>
        <v>0</v>
      </c>
      <c r="R165" s="273"/>
      <c r="S165" s="274">
        <f>+'2026P'!$U165</f>
        <v>0</v>
      </c>
      <c r="T165" s="275">
        <f t="shared" si="140"/>
        <v>0</v>
      </c>
      <c r="U165" s="276">
        <f t="shared" si="132"/>
        <v>0</v>
      </c>
      <c r="V165" s="275" t="str">
        <f t="shared" si="133"/>
        <v>N. D.</v>
      </c>
      <c r="W165" s="273"/>
      <c r="X165" s="274">
        <v>0</v>
      </c>
      <c r="Y165" s="275">
        <f t="shared" si="141"/>
        <v>0</v>
      </c>
      <c r="Z165" s="276">
        <f t="shared" si="134"/>
        <v>0</v>
      </c>
      <c r="AA165" s="275" t="str">
        <f t="shared" si="135"/>
        <v>N. D.</v>
      </c>
    </row>
    <row r="166" spans="1:27" hidden="1">
      <c r="A166" s="299" t="s">
        <v>64</v>
      </c>
      <c r="B166" s="273"/>
      <c r="C166" s="274">
        <f>+'2026R'!$E166</f>
        <v>-306007.7</v>
      </c>
      <c r="D166" s="275">
        <f t="shared" si="136"/>
        <v>-2.8422461811498639E-2</v>
      </c>
      <c r="E166" s="273"/>
      <c r="F166" s="274">
        <f>+'2026P'!$E166</f>
        <v>-2872.88</v>
      </c>
      <c r="G166" s="275">
        <f t="shared" si="137"/>
        <v>-2.6385088888562894E-4</v>
      </c>
      <c r="H166" s="276">
        <f t="shared" si="128"/>
        <v>-303134.82</v>
      </c>
      <c r="I166" s="275">
        <f t="shared" si="129"/>
        <v>105.51600484531203</v>
      </c>
      <c r="J166" s="273"/>
      <c r="K166" s="274">
        <f>+'2025R'!$E166</f>
        <v>-4764.13</v>
      </c>
      <c r="L166" s="275">
        <f t="shared" si="138"/>
        <v>-4.1435360772833902E-4</v>
      </c>
      <c r="M166" s="276">
        <f t="shared" si="130"/>
        <v>-301243.57</v>
      </c>
      <c r="N166" s="275">
        <f t="shared" si="131"/>
        <v>63.231601572585134</v>
      </c>
      <c r="O166" s="311"/>
      <c r="P166" s="274">
        <f>+'2026R'!$U166</f>
        <v>-319690.17000000004</v>
      </c>
      <c r="Q166" s="275">
        <f t="shared" si="139"/>
        <v>-4.891970959907805E-3</v>
      </c>
      <c r="R166" s="273"/>
      <c r="S166" s="274">
        <f>+'2026P'!$U166</f>
        <v>-18835.370000000003</v>
      </c>
      <c r="T166" s="275">
        <f t="shared" si="140"/>
        <v>-2.9481731105683118E-4</v>
      </c>
      <c r="U166" s="276">
        <f t="shared" si="132"/>
        <v>-300854.80000000005</v>
      </c>
      <c r="V166" s="275">
        <f t="shared" si="133"/>
        <v>15.972863819505537</v>
      </c>
      <c r="W166" s="273"/>
      <c r="X166" s="274">
        <f>+'2025R'!$U166</f>
        <v>-16895.48</v>
      </c>
      <c r="Y166" s="275">
        <f t="shared" si="141"/>
        <v>-2.8213517870256634E-4</v>
      </c>
      <c r="Z166" s="276">
        <f t="shared" si="134"/>
        <v>-302794.69000000006</v>
      </c>
      <c r="AA166" s="275">
        <f t="shared" si="135"/>
        <v>17.921638805171565</v>
      </c>
    </row>
    <row r="167" spans="1:27" ht="6" customHeight="1">
      <c r="A167" s="296"/>
      <c r="B167" s="265"/>
      <c r="C167" s="265"/>
      <c r="D167" s="288"/>
      <c r="E167" s="265"/>
      <c r="F167" s="265"/>
      <c r="G167" s="288"/>
      <c r="H167" s="265"/>
      <c r="I167" s="288"/>
      <c r="J167" s="265"/>
      <c r="K167" s="265"/>
      <c r="L167" s="288"/>
      <c r="M167" s="265"/>
      <c r="N167" s="288"/>
      <c r="O167" s="265"/>
      <c r="P167" s="265"/>
      <c r="Q167" s="288"/>
      <c r="R167" s="265"/>
      <c r="S167" s="265"/>
      <c r="T167" s="288"/>
      <c r="U167" s="265"/>
      <c r="V167" s="288"/>
      <c r="W167" s="265"/>
      <c r="X167" s="265"/>
      <c r="Y167" s="288"/>
      <c r="Z167" s="265"/>
      <c r="AA167" s="288"/>
    </row>
    <row r="168" spans="1:27" ht="19" thickBot="1">
      <c r="A168" s="290" t="s">
        <v>76</v>
      </c>
      <c r="B168" s="291"/>
      <c r="C168" s="291">
        <f>+C133-C135</f>
        <v>9023099.3662000019</v>
      </c>
      <c r="D168" s="292">
        <f>+IF(OR(C106&lt;=0,C168&lt;=0),"N. D.",C168/C$106)</f>
        <v>0.83807922858534967</v>
      </c>
      <c r="E168" s="291"/>
      <c r="F168" s="291">
        <f>+F133-F135</f>
        <v>9008560.9279095866</v>
      </c>
      <c r="G168" s="292">
        <f>+IF(OR(F106&lt;=0,F168&lt;=0),"N. D.",F168/F$106)</f>
        <v>0.82736376333480366</v>
      </c>
      <c r="H168" s="291">
        <f>+$C168-F168</f>
        <v>14538.438290415332</v>
      </c>
      <c r="I168" s="292">
        <f>+IF(ISERROR(H168/F168),"N. D.",H168/F168)</f>
        <v>1.6138469181435551E-3</v>
      </c>
      <c r="J168" s="291"/>
      <c r="K168" s="291">
        <f>+K133-K135</f>
        <v>9966685.0096000005</v>
      </c>
      <c r="L168" s="292">
        <f>+IF(OR(K106&lt;=0,K168&lt;=0),"N. D.",K168/K$106)</f>
        <v>0.86683862338343309</v>
      </c>
      <c r="M168" s="291">
        <f>+$C168-K168</f>
        <v>-943585.64339999855</v>
      </c>
      <c r="N168" s="292">
        <f>+IF(ISERROR(M168/K168),"N. D.",M168/K168)</f>
        <v>-9.4673970582107123E-2</v>
      </c>
      <c r="O168" s="312"/>
      <c r="P168" s="291">
        <f>+P133-P135</f>
        <v>53613552.331500009</v>
      </c>
      <c r="Q168" s="292">
        <f>+IF(OR(P106&lt;=0,P168&lt;=0),"N. D.",P168/P$106)</f>
        <v>0.82040664892259718</v>
      </c>
      <c r="R168" s="291"/>
      <c r="S168" s="291">
        <f>+S133-S135</f>
        <v>52171981.249703228</v>
      </c>
      <c r="T168" s="292">
        <f>+IF(OR(S106&lt;=0,S168&lt;=0),"N. D.",S168/S$106)</f>
        <v>0.81661274636733538</v>
      </c>
      <c r="U168" s="291">
        <f>+$P168-S168</f>
        <v>1441571.0817967802</v>
      </c>
      <c r="V168" s="292">
        <f>+IF(ISERROR(U168/S168),"N. D.",U168/S168)</f>
        <v>2.7631135472835439E-2</v>
      </c>
      <c r="W168" s="291"/>
      <c r="X168" s="291">
        <f>+X133-X135</f>
        <v>48196492.758200005</v>
      </c>
      <c r="Y168" s="292">
        <f>+IF(OR(X106&lt;=0,X168&lt;=0),"N. D.",X168/X$106)</f>
        <v>0.80482626697623882</v>
      </c>
      <c r="Z168" s="291">
        <f>+$P168-X168</f>
        <v>5417059.573300004</v>
      </c>
      <c r="AA168" s="292">
        <f>+IF(ISERROR(Z168/X168),"N. D.",Z168/X168)</f>
        <v>0.11239530644848347</v>
      </c>
    </row>
    <row r="169" spans="1:27" ht="6" customHeight="1">
      <c r="A169" s="296"/>
      <c r="B169" s="265"/>
      <c r="C169" s="265"/>
      <c r="D169" s="288"/>
      <c r="E169" s="265"/>
      <c r="F169" s="265"/>
      <c r="G169" s="288"/>
      <c r="H169" s="265"/>
      <c r="I169" s="288"/>
      <c r="J169" s="265"/>
      <c r="K169" s="265"/>
      <c r="L169" s="288"/>
      <c r="M169" s="265"/>
      <c r="N169" s="288"/>
      <c r="O169" s="265"/>
      <c r="P169" s="265"/>
      <c r="Q169" s="288"/>
      <c r="R169" s="265"/>
      <c r="S169" s="265"/>
      <c r="T169" s="288"/>
      <c r="U169" s="265"/>
      <c r="V169" s="288"/>
      <c r="W169" s="265"/>
      <c r="X169" s="265"/>
      <c r="Y169" s="288"/>
      <c r="Z169" s="265"/>
      <c r="AA169" s="288"/>
    </row>
    <row r="170" spans="1:27">
      <c r="A170" s="295" t="s">
        <v>77</v>
      </c>
      <c r="B170" s="283"/>
      <c r="C170" s="283">
        <f>+SUM(C172:C175)</f>
        <v>767204.78999999992</v>
      </c>
      <c r="D170" s="282">
        <f>+SUM(D172:D175)</f>
        <v>7.1259150816707653E-2</v>
      </c>
      <c r="E170" s="283"/>
      <c r="F170" s="283">
        <f>+SUM(F172:F175)</f>
        <v>577491.13</v>
      </c>
      <c r="G170" s="282">
        <f>+SUM(G172:G175)</f>
        <v>5.3037908988216108E-2</v>
      </c>
      <c r="H170" s="283">
        <f>+$C170-F170</f>
        <v>189713.65999999992</v>
      </c>
      <c r="I170" s="282">
        <f>+IF(ISERROR(H170/F170),"N. D.",H170/F170)</f>
        <v>0.32851354790505599</v>
      </c>
      <c r="J170" s="283"/>
      <c r="K170" s="283">
        <f>+SUM(K172:K175)</f>
        <v>820490.23</v>
      </c>
      <c r="L170" s="282">
        <f>+SUM(L172:L175)</f>
        <v>7.1361001254448275E-2</v>
      </c>
      <c r="M170" s="283">
        <f>+$C170-K170</f>
        <v>-53285.440000000061</v>
      </c>
      <c r="N170" s="282">
        <f>+IF(ISERROR(M170/K170),"N. D.",M170/K170)</f>
        <v>-6.4943418034362294E-2</v>
      </c>
      <c r="O170" s="313"/>
      <c r="P170" s="283">
        <f>+SUM(P172:P175)</f>
        <v>4269467.09</v>
      </c>
      <c r="Q170" s="282">
        <f>+SUM(Q172:Q175)</f>
        <v>6.5332346686049425E-2</v>
      </c>
      <c r="R170" s="283"/>
      <c r="S170" s="283">
        <f>+SUM(S172:S175)</f>
        <v>4279296.6013278998</v>
      </c>
      <c r="T170" s="282">
        <f>+SUM(T172:T175)</f>
        <v>6.6980936250157427E-2</v>
      </c>
      <c r="U170" s="283">
        <f>+$P170-S170</f>
        <v>-9829.5113278999925</v>
      </c>
      <c r="V170" s="282">
        <f>+IF(ISERROR(U170/S170),"N. D.",U170/S170)</f>
        <v>-2.2969922965493479E-3</v>
      </c>
      <c r="W170" s="283"/>
      <c r="X170" s="283">
        <f>+SUM(X172:X175)</f>
        <v>4667087.5600000005</v>
      </c>
      <c r="Y170" s="282">
        <f>+SUM(Y172:Y175)</f>
        <v>7.7935020654111301E-2</v>
      </c>
      <c r="Z170" s="283">
        <f>+$P170-X170</f>
        <v>-397620.47000000067</v>
      </c>
      <c r="AA170" s="282">
        <f>+IF(ISERROR(Z170/X170),"N. D.",Z170/X170)</f>
        <v>-8.5196702416271058E-2</v>
      </c>
    </row>
    <row r="171" spans="1:27" ht="6" customHeight="1">
      <c r="A171" s="296"/>
      <c r="B171" s="265"/>
      <c r="C171" s="265"/>
      <c r="D171" s="288"/>
      <c r="E171" s="265"/>
      <c r="F171" s="265"/>
      <c r="G171" s="288"/>
      <c r="H171" s="265"/>
      <c r="I171" s="288"/>
      <c r="J171" s="265"/>
      <c r="K171" s="265"/>
      <c r="L171" s="288"/>
      <c r="M171" s="265"/>
      <c r="N171" s="288"/>
      <c r="O171" s="265"/>
      <c r="P171" s="265"/>
      <c r="Q171" s="288"/>
      <c r="R171" s="265"/>
      <c r="S171" s="265"/>
      <c r="T171" s="288"/>
      <c r="U171" s="265"/>
      <c r="V171" s="288"/>
      <c r="W171" s="265"/>
      <c r="X171" s="265"/>
      <c r="Y171" s="288"/>
      <c r="Z171" s="265"/>
      <c r="AA171" s="288"/>
    </row>
    <row r="172" spans="1:27">
      <c r="A172" s="298" t="s">
        <v>78</v>
      </c>
      <c r="B172" s="273"/>
      <c r="C172" s="273">
        <f>+'2026R'!$E172</f>
        <v>69465.600000000006</v>
      </c>
      <c r="D172" s="270">
        <f>+IF(ISERROR(C172/C$106),"N. D.",C172/C$106)</f>
        <v>6.4520708570824847E-3</v>
      </c>
      <c r="E172" s="273"/>
      <c r="F172" s="273">
        <f>+'2026P'!$E172</f>
        <v>0</v>
      </c>
      <c r="G172" s="270">
        <f>+IF(ISERROR(F172/F$106),"N. D.",F172/F$106)</f>
        <v>0</v>
      </c>
      <c r="H172" s="273">
        <f>+$C172-F172</f>
        <v>69465.600000000006</v>
      </c>
      <c r="I172" s="270" t="str">
        <f>+IF(ISERROR(H172/F172),"N. D.",H172/F172)</f>
        <v>N. D.</v>
      </c>
      <c r="J172" s="273"/>
      <c r="K172" s="273">
        <f>+'2025R'!$E172</f>
        <v>344959.06</v>
      </c>
      <c r="L172" s="270">
        <f>+IF(ISERROR(K172/K$106),"N. D.",K172/K$106)</f>
        <v>3.0002336424399957E-2</v>
      </c>
      <c r="M172" s="273">
        <f>+$C172-K172</f>
        <v>-275493.45999999996</v>
      </c>
      <c r="N172" s="270">
        <f>+IF(ISERROR(M172/K172),"N. D.",M172/K172)</f>
        <v>-0.79862653846517317</v>
      </c>
      <c r="O172" s="311"/>
      <c r="P172" s="273">
        <f>+'2026R'!$U172</f>
        <v>304319.59999999998</v>
      </c>
      <c r="Q172" s="270">
        <f>+IF(ISERROR(P172/P$106),"N. D.",P172/P$106)</f>
        <v>4.6567670370682929E-3</v>
      </c>
      <c r="R172" s="273"/>
      <c r="S172" s="273">
        <f>+'2026P'!$U172</f>
        <v>423841.27743999998</v>
      </c>
      <c r="T172" s="270">
        <f>+IF(ISERROR(S172/S$106),"N. D.",S172/S$106)</f>
        <v>6.6341009350893102E-3</v>
      </c>
      <c r="U172" s="273">
        <f>+$P172-S172</f>
        <v>-119521.67744</v>
      </c>
      <c r="V172" s="270">
        <f>+IF(ISERROR(U172/S172),"N. D.",U172/S172)</f>
        <v>-0.28199631277517512</v>
      </c>
      <c r="W172" s="273"/>
      <c r="X172" s="273">
        <f>+'2025R'!$U172</f>
        <v>913243.54</v>
      </c>
      <c r="Y172" s="270">
        <f>+IF(ISERROR(X172/X$106),"N. D.",X172/X$106)</f>
        <v>1.5250121888035399E-2</v>
      </c>
      <c r="Z172" s="273">
        <f>+$P172-X172</f>
        <v>-608923.94000000006</v>
      </c>
      <c r="AA172" s="270">
        <f>+IF(ISERROR(Z172/X172),"N. D.",Z172/X172)</f>
        <v>-0.66677059659244897</v>
      </c>
    </row>
    <row r="173" spans="1:27">
      <c r="A173" s="298" t="s">
        <v>79</v>
      </c>
      <c r="B173" s="273"/>
      <c r="C173" s="273">
        <f>+'2026R'!$E173</f>
        <v>27231.99</v>
      </c>
      <c r="D173" s="270">
        <f>+IF(ISERROR(C173/C$106),"N. D.",C173/C$106)</f>
        <v>2.5293487576492774E-3</v>
      </c>
      <c r="E173" s="273"/>
      <c r="F173" s="273">
        <f>+'2026P'!$E173</f>
        <v>0</v>
      </c>
      <c r="G173" s="270">
        <f>+IF(ISERROR(F173/F$106),"N. D.",F173/F$106)</f>
        <v>0</v>
      </c>
      <c r="H173" s="273">
        <f>+$C173-F173</f>
        <v>27231.99</v>
      </c>
      <c r="I173" s="270" t="str">
        <f>+IF(ISERROR(H173/F173),"N. D.",H173/F173)</f>
        <v>N. D.</v>
      </c>
      <c r="J173" s="273"/>
      <c r="K173" s="273">
        <f>+'2025R'!$E173</f>
        <v>24619.32</v>
      </c>
      <c r="L173" s="270">
        <f>+IF(ISERROR(K173/K$106),"N. D.",K173/K$106)</f>
        <v>2.1412312556161254E-3</v>
      </c>
      <c r="M173" s="273">
        <f>+$C173-K173</f>
        <v>2612.6700000000019</v>
      </c>
      <c r="N173" s="270">
        <f>+IF(ISERROR(M173/K173),"N. D.",M173/K173)</f>
        <v>0.10612275237496413</v>
      </c>
      <c r="O173" s="311"/>
      <c r="P173" s="273">
        <f>+'2026R'!$U173</f>
        <v>561136.67999999993</v>
      </c>
      <c r="Q173" s="270">
        <f>+IF(ISERROR(P173/P$106),"N. D.",P173/P$106)</f>
        <v>8.5866398178557641E-3</v>
      </c>
      <c r="R173" s="273"/>
      <c r="S173" s="273">
        <f>+'2026P'!$U173</f>
        <v>390508.54388790001</v>
      </c>
      <c r="T173" s="270">
        <f>+IF(ISERROR(S173/S$106),"N. D.",S173/S$106)</f>
        <v>6.1123661947574811E-3</v>
      </c>
      <c r="U173" s="273">
        <f>+$P173-S173</f>
        <v>170628.13611209992</v>
      </c>
      <c r="V173" s="270">
        <f>+IF(ISERROR(U173/S173),"N. D.",U173/S173)</f>
        <v>0.43693829183179328</v>
      </c>
      <c r="W173" s="273"/>
      <c r="X173" s="273">
        <f>+'2025R'!$U173</f>
        <v>828852.17</v>
      </c>
      <c r="Y173" s="270">
        <f>+IF(ISERROR(X173/X$106),"N. D.",X173/X$106)</f>
        <v>1.384088259705909E-2</v>
      </c>
      <c r="Z173" s="273">
        <f>+$P173-X173</f>
        <v>-267715.49000000011</v>
      </c>
      <c r="AA173" s="270">
        <f>+IF(ISERROR(Z173/X173),"N. D.",Z173/X173)</f>
        <v>-0.32299546250810934</v>
      </c>
    </row>
    <row r="174" spans="1:27">
      <c r="A174" s="298" t="s">
        <v>80</v>
      </c>
      <c r="B174" s="273"/>
      <c r="C174" s="273">
        <f>+'2026R'!$E174</f>
        <v>670507.19999999995</v>
      </c>
      <c r="D174" s="270">
        <f>+IF(ISERROR(C174/C$106),"N. D.",C174/C$106)</f>
        <v>6.227773120197589E-2</v>
      </c>
      <c r="E174" s="273"/>
      <c r="F174" s="273">
        <f>+'2026P'!$E174</f>
        <v>577491.13</v>
      </c>
      <c r="G174" s="270">
        <f>+IF(ISERROR(F174/F$106),"N. D.",F174/F$106)</f>
        <v>5.3037908988216108E-2</v>
      </c>
      <c r="H174" s="273">
        <f>+$C174-F174</f>
        <v>93016.069999999949</v>
      </c>
      <c r="I174" s="270">
        <f>+IF(ISERROR(H174/F174),"N. D.",H174/F174)</f>
        <v>0.16106926179108577</v>
      </c>
      <c r="J174" s="273"/>
      <c r="K174" s="273">
        <f>+'2025R'!$E174</f>
        <v>450911.85</v>
      </c>
      <c r="L174" s="270">
        <f>+IF(ISERROR(K174/K$106),"N. D.",K174/K$106)</f>
        <v>3.9217433574432192E-2</v>
      </c>
      <c r="M174" s="273">
        <f>+$C174-K174</f>
        <v>219595.34999999998</v>
      </c>
      <c r="N174" s="270">
        <f>+IF(ISERROR(M174/K174),"N. D.",M174/K174)</f>
        <v>0.48700283658546561</v>
      </c>
      <c r="O174" s="311"/>
      <c r="P174" s="273">
        <f>+'2026R'!$U174</f>
        <v>3404010.8099999996</v>
      </c>
      <c r="Q174" s="270">
        <f>+IF(ISERROR(P174/P$106),"N. D.",P174/P$106)</f>
        <v>5.2088939831125371E-2</v>
      </c>
      <c r="R174" s="273"/>
      <c r="S174" s="273">
        <f>+'2026P'!$U174</f>
        <v>3464946.78</v>
      </c>
      <c r="T174" s="270">
        <f>+IF(ISERROR(S174/S$106),"N. D.",S174/S$106)</f>
        <v>5.4234469120310637E-2</v>
      </c>
      <c r="U174" s="273">
        <f>+$P174-S174</f>
        <v>-60935.970000000205</v>
      </c>
      <c r="V174" s="270">
        <f>+IF(ISERROR(U174/S174),"N. D.",U174/S174)</f>
        <v>-1.7586408643194284E-2</v>
      </c>
      <c r="W174" s="273"/>
      <c r="X174" s="273">
        <f>+'2025R'!$U174</f>
        <v>2924991.85</v>
      </c>
      <c r="Y174" s="270">
        <f>+IF(ISERROR(X174/X$106),"N. D.",X174/X$106)</f>
        <v>4.8844016169016811E-2</v>
      </c>
      <c r="Z174" s="273">
        <f>+$P174-X174</f>
        <v>479018.9599999995</v>
      </c>
      <c r="AA174" s="270">
        <f>+IF(ISERROR(Z174/X174),"N. D.",Z174/X174)</f>
        <v>0.16376762212175036</v>
      </c>
    </row>
    <row r="175" spans="1:27">
      <c r="A175" s="298" t="s">
        <v>81</v>
      </c>
      <c r="B175" s="273"/>
      <c r="C175" s="273">
        <f>+'2026R'!$E175</f>
        <v>0</v>
      </c>
      <c r="D175" s="270">
        <f>+IF(ISERROR(C175/C$106),"N. D.",C175/C$106)</f>
        <v>0</v>
      </c>
      <c r="E175" s="273"/>
      <c r="F175" s="273">
        <f>+'2026P'!$E175</f>
        <v>0</v>
      </c>
      <c r="G175" s="270">
        <f>+IF(ISERROR(F175/F$106),"N. D.",F175/F$106)</f>
        <v>0</v>
      </c>
      <c r="H175" s="273">
        <f>+$C175-F175</f>
        <v>0</v>
      </c>
      <c r="I175" s="270" t="str">
        <f>+IF(ISERROR(H175/F175),"N. D.",H175/F175)</f>
        <v>N. D.</v>
      </c>
      <c r="J175" s="273"/>
      <c r="K175" s="273">
        <f>+'2025R'!$E175</f>
        <v>0</v>
      </c>
      <c r="L175" s="270">
        <f>+IF(ISERROR(K175/K$106),"N. D.",K175/K$106)</f>
        <v>0</v>
      </c>
      <c r="M175" s="273">
        <f>+$C175-K175</f>
        <v>0</v>
      </c>
      <c r="N175" s="270" t="str">
        <f>+IF(ISERROR(M175/K175),"N. D.",M175/K175)</f>
        <v>N. D.</v>
      </c>
      <c r="O175" s="311"/>
      <c r="P175" s="273">
        <f>+'2026R'!$U175</f>
        <v>0</v>
      </c>
      <c r="Q175" s="270">
        <f>+IF(ISERROR(P175/P$106),"N. D.",P175/P$106)</f>
        <v>0</v>
      </c>
      <c r="R175" s="273"/>
      <c r="S175" s="273">
        <f>+'2026P'!$U175</f>
        <v>0</v>
      </c>
      <c r="T175" s="270">
        <f>+IF(ISERROR(S175/S$106),"N. D.",S175/S$106)</f>
        <v>0</v>
      </c>
      <c r="U175" s="273">
        <f>+$P175-S175</f>
        <v>0</v>
      </c>
      <c r="V175" s="270" t="str">
        <f>+IF(ISERROR(U175/S175),"N. D.",U175/S175)</f>
        <v>N. D.</v>
      </c>
      <c r="W175" s="273"/>
      <c r="X175" s="273">
        <f>+'2025R'!$U175</f>
        <v>0</v>
      </c>
      <c r="Y175" s="270">
        <f>+IF(ISERROR(X175/X$106),"N. D.",X175/X$106)</f>
        <v>0</v>
      </c>
      <c r="Z175" s="273">
        <f>+$P175-X175</f>
        <v>0</v>
      </c>
      <c r="AA175" s="270" t="str">
        <f>+IF(ISERROR(Z175/X175),"N. D.",Z175/X175)</f>
        <v>N. D.</v>
      </c>
    </row>
    <row r="176" spans="1:27" ht="6" customHeight="1">
      <c r="A176" s="296"/>
      <c r="B176" s="265"/>
      <c r="C176" s="265"/>
      <c r="D176" s="288"/>
      <c r="E176" s="265"/>
      <c r="F176" s="265"/>
      <c r="G176" s="288"/>
      <c r="H176" s="265"/>
      <c r="I176" s="288"/>
      <c r="J176" s="265"/>
      <c r="K176" s="265"/>
      <c r="L176" s="288"/>
      <c r="M176" s="265"/>
      <c r="N176" s="288"/>
      <c r="O176" s="265"/>
      <c r="P176" s="265"/>
      <c r="Q176" s="288"/>
      <c r="R176" s="265"/>
      <c r="S176" s="265"/>
      <c r="T176" s="288"/>
      <c r="U176" s="265"/>
      <c r="V176" s="288"/>
      <c r="W176" s="265"/>
      <c r="X176" s="265"/>
      <c r="Y176" s="288"/>
      <c r="Z176" s="265"/>
      <c r="AA176" s="288"/>
    </row>
    <row r="177" spans="1:27" ht="19" thickBot="1">
      <c r="A177" s="290" t="s">
        <v>82</v>
      </c>
      <c r="B177" s="291"/>
      <c r="C177" s="291">
        <f>+C168-C170</f>
        <v>8255894.5762000019</v>
      </c>
      <c r="D177" s="292">
        <f>+IF(OR(C106&lt;=0,C177&lt;=0),"N. D.",C177/C$106)</f>
        <v>0.76682007776864203</v>
      </c>
      <c r="E177" s="291"/>
      <c r="F177" s="291">
        <f>+F168-F170</f>
        <v>8431069.7979095858</v>
      </c>
      <c r="G177" s="292">
        <f>+IF(OR(F106&lt;=0,F177&lt;=0),"N. D.",F177/F$106)</f>
        <v>0.77432585434658741</v>
      </c>
      <c r="H177" s="291">
        <f>+$C177-F177</f>
        <v>-175175.22170958389</v>
      </c>
      <c r="I177" s="292">
        <f>+IF(ISERROR(H177/F177),"N. D.",H177/F177)</f>
        <v>-2.0777342129585635E-2</v>
      </c>
      <c r="J177" s="291"/>
      <c r="K177" s="291">
        <f>+K168-K170</f>
        <v>9146194.7796</v>
      </c>
      <c r="L177" s="292">
        <f>+IF(OR(K106&lt;=0,K177&lt;=0),"N. D.",K177/K$106)</f>
        <v>0.79547762212898487</v>
      </c>
      <c r="M177" s="291">
        <f>+$C177-K177</f>
        <v>-890300.20339999814</v>
      </c>
      <c r="N177" s="292">
        <f>+IF(ISERROR(M177/K177),"N. D.",M177/K177)</f>
        <v>-9.7341050005380986E-2</v>
      </c>
      <c r="O177" s="312"/>
      <c r="P177" s="291">
        <f>+P168-P170</f>
        <v>49344085.241500005</v>
      </c>
      <c r="Q177" s="292">
        <f>+IF(OR(P106&lt;=0,P177&lt;=0),"N. D.",P177/P$106)</f>
        <v>0.7550743022365477</v>
      </c>
      <c r="R177" s="291"/>
      <c r="S177" s="291">
        <f>+S168-S170</f>
        <v>47892684.648375332</v>
      </c>
      <c r="T177" s="292">
        <f>+IF(OR(S106&lt;=0,S177&lt;=0),"N. D.",S177/S$106)</f>
        <v>0.74963181011717805</v>
      </c>
      <c r="U177" s="291">
        <f>+$P177-S177</f>
        <v>1451400.5931246728</v>
      </c>
      <c r="V177" s="292">
        <f>+IF(ISERROR(U177/S177),"N. D.",U177/S177)</f>
        <v>3.03052669479849E-2</v>
      </c>
      <c r="W177" s="291"/>
      <c r="X177" s="291">
        <f>+X168-X170</f>
        <v>43529405.198200002</v>
      </c>
      <c r="Y177" s="292">
        <f>+IF(OR(X106&lt;=0,X177&lt;=0),"N. D.",X177/X$106)</f>
        <v>0.72689124632212754</v>
      </c>
      <c r="Z177" s="291">
        <f>+$P177-X177</f>
        <v>5814680.0433000028</v>
      </c>
      <c r="AA177" s="292">
        <f>+IF(ISERROR(Z177/X177),"N. D.",Z177/X177)</f>
        <v>0.13358050763212467</v>
      </c>
    </row>
    <row r="180" spans="1:27">
      <c r="C180" s="260"/>
      <c r="D180" s="260"/>
      <c r="F180" s="260"/>
      <c r="G180" s="260"/>
      <c r="H180" s="260"/>
      <c r="I180" s="260"/>
      <c r="K180" s="260"/>
      <c r="L180" s="260"/>
      <c r="M180" s="260"/>
      <c r="N180" s="260"/>
      <c r="P180" s="260"/>
      <c r="Q180" s="260"/>
      <c r="S180" s="260"/>
      <c r="T180" s="260"/>
      <c r="U180" s="260"/>
      <c r="V180" s="260"/>
      <c r="X180" s="260"/>
      <c r="Y180" s="260"/>
      <c r="Z180" s="260"/>
      <c r="AA180" s="260"/>
    </row>
    <row r="181" spans="1:27">
      <c r="C181" s="373" t="s">
        <v>0</v>
      </c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P181" s="370" t="s">
        <v>1</v>
      </c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  <c r="AA181" s="370"/>
    </row>
    <row r="182" spans="1:27">
      <c r="B182" s="261"/>
      <c r="C182" s="261"/>
      <c r="D182" s="260"/>
      <c r="E182" s="261"/>
      <c r="F182" s="261"/>
      <c r="G182" s="260"/>
      <c r="H182" s="261"/>
      <c r="I182" s="260"/>
      <c r="J182" s="261"/>
      <c r="K182" s="261"/>
      <c r="L182" s="260"/>
      <c r="M182" s="261"/>
      <c r="N182" s="260"/>
      <c r="O182" s="261"/>
      <c r="P182" s="261"/>
      <c r="Q182" s="260"/>
      <c r="R182" s="261"/>
      <c r="S182" s="261"/>
      <c r="T182" s="260"/>
      <c r="U182" s="261"/>
      <c r="V182" s="260"/>
      <c r="W182" s="261"/>
      <c r="X182" s="261"/>
      <c r="Y182" s="260"/>
      <c r="Z182" s="261"/>
      <c r="AA182" s="260"/>
    </row>
    <row r="183" spans="1:27" ht="6" customHeight="1"/>
    <row r="184" spans="1:27" s="265" customFormat="1" ht="14.25" customHeight="1">
      <c r="A184" s="263" t="s">
        <v>83</v>
      </c>
      <c r="B184" s="372"/>
      <c r="C184" s="264">
        <f>+C5</f>
        <v>46174</v>
      </c>
      <c r="D184" s="372" t="s">
        <v>99</v>
      </c>
      <c r="E184" s="372"/>
      <c r="F184" s="264">
        <f>+F5</f>
        <v>46174</v>
      </c>
      <c r="G184" s="372" t="s">
        <v>99</v>
      </c>
      <c r="H184" s="264" t="str">
        <f>+H5</f>
        <v>DIFERENCIAS</v>
      </c>
      <c r="I184" s="372" t="s">
        <v>99</v>
      </c>
      <c r="J184" s="372"/>
      <c r="K184" s="264">
        <f>+K5</f>
        <v>45838</v>
      </c>
      <c r="L184" s="372" t="s">
        <v>99</v>
      </c>
      <c r="M184" s="264" t="str">
        <f>+M5</f>
        <v>DIFERENCIAS</v>
      </c>
      <c r="N184" s="372" t="s">
        <v>99</v>
      </c>
      <c r="O184" s="371"/>
      <c r="P184" s="264">
        <f>+P5</f>
        <v>46174</v>
      </c>
      <c r="Q184" s="372" t="s">
        <v>99</v>
      </c>
      <c r="R184" s="372"/>
      <c r="S184" s="264">
        <f>+S5</f>
        <v>46174</v>
      </c>
      <c r="T184" s="372" t="s">
        <v>99</v>
      </c>
      <c r="U184" s="264" t="str">
        <f>+U5</f>
        <v>DIFERENCIAS</v>
      </c>
      <c r="V184" s="372" t="s">
        <v>99</v>
      </c>
      <c r="W184" s="372"/>
      <c r="X184" s="264">
        <f>+X5</f>
        <v>45838</v>
      </c>
      <c r="Y184" s="372" t="s">
        <v>99</v>
      </c>
      <c r="Z184" s="264" t="str">
        <f>+Z5</f>
        <v>DIFERENCIAS</v>
      </c>
      <c r="AA184" s="372" t="s">
        <v>99</v>
      </c>
    </row>
    <row r="185" spans="1:27" s="265" customFormat="1" ht="14.25" customHeight="1">
      <c r="A185" s="263" t="s">
        <v>114</v>
      </c>
      <c r="B185" s="372"/>
      <c r="C185" s="264" t="str">
        <f>+C6</f>
        <v>REAL</v>
      </c>
      <c r="D185" s="372"/>
      <c r="E185" s="372"/>
      <c r="F185" s="264" t="str">
        <f>+F6</f>
        <v>PPTO</v>
      </c>
      <c r="G185" s="372"/>
      <c r="H185" s="264" t="str">
        <f>+H6</f>
        <v>2026R vs 2026P</v>
      </c>
      <c r="I185" s="372"/>
      <c r="J185" s="372"/>
      <c r="K185" s="264" t="str">
        <f>+K6</f>
        <v>REAL</v>
      </c>
      <c r="L185" s="372"/>
      <c r="M185" s="264" t="str">
        <f>+M6</f>
        <v>2026R vs 2025R</v>
      </c>
      <c r="N185" s="372"/>
      <c r="O185" s="371"/>
      <c r="P185" s="264" t="str">
        <f>+P6</f>
        <v>REAL</v>
      </c>
      <c r="Q185" s="372"/>
      <c r="R185" s="372"/>
      <c r="S185" s="264" t="str">
        <f>+S6</f>
        <v>PPTO</v>
      </c>
      <c r="T185" s="372"/>
      <c r="U185" s="264" t="str">
        <f>+U6</f>
        <v>2026R vs 2026P</v>
      </c>
      <c r="V185" s="372"/>
      <c r="W185" s="372"/>
      <c r="X185" s="264" t="str">
        <f>+X6</f>
        <v>REAL</v>
      </c>
      <c r="Y185" s="372"/>
      <c r="Z185" s="264" t="str">
        <f>+Z6</f>
        <v>2026R vs 2025R</v>
      </c>
      <c r="AA185" s="372"/>
    </row>
    <row r="186" spans="1:27" ht="6" customHeight="1"/>
    <row r="187" spans="1:27">
      <c r="C187" s="301" t="s">
        <v>85</v>
      </c>
      <c r="F187" s="301" t="s">
        <v>86</v>
      </c>
      <c r="K187" s="301" t="s">
        <v>108</v>
      </c>
      <c r="P187" s="301" t="s">
        <v>85</v>
      </c>
      <c r="S187" s="301" t="s">
        <v>86</v>
      </c>
      <c r="X187" s="301" t="s">
        <v>108</v>
      </c>
    </row>
    <row r="190" spans="1:27">
      <c r="A190" s="266" t="s">
        <v>87</v>
      </c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</row>
    <row r="191" spans="1:27" ht="6" customHeight="1">
      <c r="A191" s="267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</row>
    <row r="192" spans="1:27">
      <c r="A192" s="272" t="s">
        <v>88</v>
      </c>
      <c r="B192" s="273"/>
      <c r="C192" s="269">
        <f>+C31</f>
        <v>10802671.330000002</v>
      </c>
      <c r="D192" s="302">
        <f>+IF(ISERROR(C192/C$196),"N. D.",C192/C$196)</f>
        <v>1.0033685862777186</v>
      </c>
      <c r="E192" s="303"/>
      <c r="F192" s="269">
        <f>+F31</f>
        <v>10888271.06906319</v>
      </c>
      <c r="G192" s="302">
        <f>+IF(ISERROR(F192/F$196),"N. D.",F192/F$196)</f>
        <v>1</v>
      </c>
      <c r="H192" s="303">
        <f>+$C192-F192</f>
        <v>-85599.739063188434</v>
      </c>
      <c r="I192" s="302">
        <f>+IF(ISERROR(H192/F192),"N. D.",H192/F192)</f>
        <v>-7.8616465846816294E-3</v>
      </c>
      <c r="J192" s="303"/>
      <c r="K192" s="269">
        <f>+K31</f>
        <v>11497739.880000001</v>
      </c>
      <c r="L192" s="302">
        <f>+IF(ISERROR(K192/K$196),"N. D.",K192/K$196)</f>
        <v>1</v>
      </c>
      <c r="M192" s="303">
        <f>+$C192-K192</f>
        <v>-695068.54999999888</v>
      </c>
      <c r="N192" s="302">
        <f>+IF(ISERROR(M192/K192),"N. D.",M192/K192)</f>
        <v>-6.0452624363945766E-2</v>
      </c>
      <c r="O192" s="311"/>
      <c r="P192" s="269">
        <f>+P31</f>
        <v>65848761.93</v>
      </c>
      <c r="Q192" s="302">
        <f>+IF(ISERROR(P192/P$196),"N. D.",P192/P$196)</f>
        <v>1.007632580968763</v>
      </c>
      <c r="R192" s="303"/>
      <c r="S192" s="269">
        <f>+S31</f>
        <v>63888276.887408271</v>
      </c>
      <c r="T192" s="302">
        <f>+IF(ISERROR(S192/S$196),"N. D.",S192/S$196)</f>
        <v>1</v>
      </c>
      <c r="U192" s="303">
        <f>+$P192-S192</f>
        <v>1960485.0425917283</v>
      </c>
      <c r="V192" s="302">
        <f>+IF(ISERROR(U192/S192),"N. D.",U192/S192)</f>
        <v>3.068614678787995E-2</v>
      </c>
      <c r="W192" s="303"/>
      <c r="X192" s="269">
        <f>+X31</f>
        <v>59889617.100000009</v>
      </c>
      <c r="Y192" s="302">
        <f>+IF(ISERROR(X192/X$196),"N. D.",X192/X$196)</f>
        <v>1.0000880604124167</v>
      </c>
      <c r="Z192" s="303">
        <f>+$P192-X192</f>
        <v>5959144.8299999908</v>
      </c>
      <c r="AA192" s="302">
        <f>+IF(ISERROR(Z192/X192),"N. D.",Z192/X192)</f>
        <v>9.9502136072264019E-2</v>
      </c>
    </row>
    <row r="193" spans="1:27">
      <c r="A193" s="272" t="s">
        <v>89</v>
      </c>
      <c r="B193" s="273"/>
      <c r="C193" s="269">
        <f>+C56</f>
        <v>36267.56</v>
      </c>
      <c r="D193" s="302">
        <f>+IF(ISERROR(C193/C$196),"N. D.",C193/C$196)</f>
        <v>3.3685862777186179E-3</v>
      </c>
      <c r="E193" s="303"/>
      <c r="F193" s="269">
        <f>+F56</f>
        <v>0</v>
      </c>
      <c r="G193" s="302">
        <f>+IF(ISERROR(F193/F$196),"N. D.",F193/F$196)</f>
        <v>0</v>
      </c>
      <c r="H193" s="303">
        <f>+$C193-F193</f>
        <v>36267.56</v>
      </c>
      <c r="I193" s="302" t="str">
        <f>+IF(ISERROR(H193/F193),"N. D.",H193/F193)</f>
        <v>N. D.</v>
      </c>
      <c r="J193" s="303"/>
      <c r="K193" s="269">
        <f>+K56</f>
        <v>0</v>
      </c>
      <c r="L193" s="302">
        <f>+IF(ISERROR(K193/K$196),"N. D.",K193/K$196)</f>
        <v>0</v>
      </c>
      <c r="M193" s="303">
        <f>+$C193-K193</f>
        <v>36267.56</v>
      </c>
      <c r="N193" s="302" t="str">
        <f>+IF(ISERROR(M193/K193),"N. D.",M193/K193)</f>
        <v>N. D.</v>
      </c>
      <c r="O193" s="311"/>
      <c r="P193" s="269">
        <f>+P56</f>
        <v>179325.4</v>
      </c>
      <c r="Q193" s="302">
        <f>+IF(ISERROR(P193/P$196),"N. D.",P193/P$196)</f>
        <v>2.7440776460966911E-3</v>
      </c>
      <c r="R193" s="303"/>
      <c r="S193" s="269">
        <f>+S56</f>
        <v>0</v>
      </c>
      <c r="T193" s="302">
        <f>+IF(ISERROR(S193/S$196),"N. D.",S193/S$196)</f>
        <v>0</v>
      </c>
      <c r="U193" s="303">
        <f>+$P193-S193</f>
        <v>179325.4</v>
      </c>
      <c r="V193" s="302" t="str">
        <f>+IF(ISERROR(U193/S193),"N. D.",U193/S193)</f>
        <v>N. D.</v>
      </c>
      <c r="W193" s="303"/>
      <c r="X193" s="269">
        <f>+X56</f>
        <v>5273.44</v>
      </c>
      <c r="Y193" s="302">
        <f>+IF(ISERROR(X193/X$196),"N. D.",X193/X$196)</f>
        <v>8.8060412416649978E-5</v>
      </c>
      <c r="Z193" s="303">
        <f>+$P193-X193</f>
        <v>174051.96</v>
      </c>
      <c r="AA193" s="302">
        <f>+IF(ISERROR(Z193/X193),"N. D.",Z193/X193)</f>
        <v>33.005393064109953</v>
      </c>
    </row>
    <row r="194" spans="1:27">
      <c r="A194" s="272" t="s">
        <v>90</v>
      </c>
      <c r="B194" s="273"/>
      <c r="C194" s="269">
        <f>+C81</f>
        <v>0</v>
      </c>
      <c r="D194" s="302">
        <f>+IF(ISERROR(C194/C$196),"N. D.",C194/C$196)</f>
        <v>0</v>
      </c>
      <c r="E194" s="303"/>
      <c r="F194" s="269">
        <f>+F81</f>
        <v>0</v>
      </c>
      <c r="G194" s="302">
        <f>+IF(ISERROR(F194/F$196),"N. D.",F194/F$196)</f>
        <v>0</v>
      </c>
      <c r="H194" s="303">
        <f>+$C194-F194</f>
        <v>0</v>
      </c>
      <c r="I194" s="302" t="str">
        <f>+IF(ISERROR(H194/F194),"N. D.",H194/F194)</f>
        <v>N. D.</v>
      </c>
      <c r="J194" s="303"/>
      <c r="K194" s="269">
        <f>+K81</f>
        <v>0</v>
      </c>
      <c r="L194" s="302">
        <f>+IF(ISERROR(K194/K$196),"N. D.",K194/K$196)</f>
        <v>0</v>
      </c>
      <c r="M194" s="303">
        <f>+$C194-K194</f>
        <v>0</v>
      </c>
      <c r="N194" s="302" t="str">
        <f>+IF(ISERROR(M194/K194),"N. D.",M194/K194)</f>
        <v>N. D.</v>
      </c>
      <c r="O194" s="311"/>
      <c r="P194" s="269">
        <f>+P81</f>
        <v>319463.56000000006</v>
      </c>
      <c r="Q194" s="302">
        <f>+IF(ISERROR(P194/P$196),"N. D.",P194/P$196)</f>
        <v>4.8885033226663335E-3</v>
      </c>
      <c r="R194" s="303"/>
      <c r="S194" s="269">
        <f>+S81</f>
        <v>0</v>
      </c>
      <c r="T194" s="302">
        <f>+IF(ISERROR(S194/S$196),"N. D.",S194/S$196)</f>
        <v>0</v>
      </c>
      <c r="U194" s="303">
        <f>+$P194-S194</f>
        <v>319463.56000000006</v>
      </c>
      <c r="V194" s="302" t="str">
        <f>+IF(ISERROR(U194/S194),"N. D.",U194/S194)</f>
        <v>N. D.</v>
      </c>
      <c r="W194" s="303"/>
      <c r="X194" s="269">
        <f>+X81</f>
        <v>0</v>
      </c>
      <c r="Y194" s="302">
        <f>+IF(ISERROR(X194/X$196),"N. D.",X194/X$196)</f>
        <v>0</v>
      </c>
      <c r="Z194" s="303">
        <f>+$P194-X194</f>
        <v>319463.56000000006</v>
      </c>
      <c r="AA194" s="302" t="str">
        <f>+IF(ISERROR(Z194/X194),"N. D.",Z194/X194)</f>
        <v>N. D.</v>
      </c>
    </row>
    <row r="195" spans="1:27" ht="6" customHeight="1">
      <c r="A195" s="267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</row>
    <row r="196" spans="1:27" s="308" customFormat="1">
      <c r="A196" s="304" t="s">
        <v>46</v>
      </c>
      <c r="B196" s="283"/>
      <c r="C196" s="305">
        <f>+C192-C193-C194</f>
        <v>10766403.770000001</v>
      </c>
      <c r="D196" s="306">
        <f>+IF(ISERROR(C196/C$196),"N. D.",C196/C$196)</f>
        <v>1</v>
      </c>
      <c r="E196" s="307"/>
      <c r="F196" s="305">
        <f>+F192-F193-F194</f>
        <v>10888271.06906319</v>
      </c>
      <c r="G196" s="306">
        <f>+IF(ISERROR(F196/F$196),"N. D.",F196/F$196)</f>
        <v>1</v>
      </c>
      <c r="H196" s="307">
        <f>+$C196-F196</f>
        <v>-121867.29906318896</v>
      </c>
      <c r="I196" s="306">
        <f>+IF(ISERROR(H196/F196),"N. D.",H196/F196)</f>
        <v>-1.1192529859901277E-2</v>
      </c>
      <c r="J196" s="307"/>
      <c r="K196" s="305">
        <f>+K192-K193-K194</f>
        <v>11497739.880000001</v>
      </c>
      <c r="L196" s="306">
        <f>+IF(ISERROR(K196/K$196),"N. D.",K196/K$196)</f>
        <v>1</v>
      </c>
      <c r="M196" s="307">
        <f>+$C196-K196</f>
        <v>-731336.1099999994</v>
      </c>
      <c r="N196" s="306">
        <f>+IF(ISERROR(M196/K196),"N. D.",M196/K196)</f>
        <v>-6.3606945159034103E-2</v>
      </c>
      <c r="O196" s="313"/>
      <c r="P196" s="305">
        <f>+P192-P193-P194</f>
        <v>65349972.969999999</v>
      </c>
      <c r="Q196" s="306">
        <f>+IF(ISERROR(P196/P$196),"N. D.",P196/P$196)</f>
        <v>1</v>
      </c>
      <c r="R196" s="307"/>
      <c r="S196" s="305">
        <f>+S192-S193-S194</f>
        <v>63888276.887408271</v>
      </c>
      <c r="T196" s="306">
        <f>+IF(ISERROR(S196/S$196),"N. D.",S196/S$196)</f>
        <v>1</v>
      </c>
      <c r="U196" s="307">
        <f>+$P196-S196</f>
        <v>1461696.0825917274</v>
      </c>
      <c r="V196" s="306">
        <f>+IF(ISERROR(U196/S196),"N. D.",U196/S196)</f>
        <v>2.2878940453625114E-2</v>
      </c>
      <c r="W196" s="307"/>
      <c r="X196" s="305">
        <f>+X192-X193-X194</f>
        <v>59884343.660000011</v>
      </c>
      <c r="Y196" s="306">
        <f>+IF(ISERROR(X196/X$196),"N. D.",X196/X$196)</f>
        <v>1</v>
      </c>
      <c r="Z196" s="307">
        <f>+$P196-X196</f>
        <v>5465629.3099999875</v>
      </c>
      <c r="AA196" s="306">
        <f>+IF(ISERROR(Z196/X196),"N. D.",Z196/X196)</f>
        <v>9.1269753928200373E-2</v>
      </c>
    </row>
    <row r="198" spans="1:27">
      <c r="A198" s="266" t="s">
        <v>91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</row>
    <row r="199" spans="1:27" ht="6" customHeight="1">
      <c r="A199" s="267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</row>
    <row r="200" spans="1:27">
      <c r="A200" s="272" t="s">
        <v>22</v>
      </c>
      <c r="B200" s="273"/>
      <c r="C200" s="269">
        <f t="shared" ref="C200:C208" si="142">+C86</f>
        <v>8161174.2100000018</v>
      </c>
      <c r="D200" s="302">
        <f t="shared" ref="D200:D208" si="143">+IF(ISERROR(C200/C$210),"N. D.",C200/C$210)</f>
        <v>0.75802230571555096</v>
      </c>
      <c r="E200" s="303"/>
      <c r="F200" s="269">
        <f t="shared" ref="F200:F208" si="144">+F86</f>
        <v>8048538.3766495017</v>
      </c>
      <c r="G200" s="302">
        <f t="shared" ref="G200:G208" si="145">+IF(ISERROR(F200/F$210),"N. D.",F200/F$210)</f>
        <v>0.73919342433692603</v>
      </c>
      <c r="H200" s="303">
        <f t="shared" ref="H200:H208" si="146">+$C200-F200</f>
        <v>112635.83335050009</v>
      </c>
      <c r="I200" s="302">
        <f t="shared" ref="I200:I208" si="147">+IF(ISERROR(H200/F200),"N. D.",H200/F200)</f>
        <v>1.3994569955369818E-2</v>
      </c>
      <c r="J200" s="303"/>
      <c r="K200" s="269">
        <f t="shared" ref="K200:K208" si="148">+K86</f>
        <v>7855681.9100000011</v>
      </c>
      <c r="L200" s="302">
        <f t="shared" ref="L200:L208" si="149">+IF(ISERROR(K200/K$210),"N. D.",K200/K$210)</f>
        <v>0.68323705284590253</v>
      </c>
      <c r="M200" s="303">
        <f t="shared" ref="M200:M208" si="150">+$C200-K200</f>
        <v>305492.30000000075</v>
      </c>
      <c r="N200" s="302">
        <f t="shared" ref="N200:N208" si="151">+IF(ISERROR(M200/K200),"N. D.",M200/K200)</f>
        <v>3.8888068979870481E-2</v>
      </c>
      <c r="O200" s="311"/>
      <c r="P200" s="269">
        <f t="shared" ref="P200:P208" si="152">+P86</f>
        <v>49868384.780000009</v>
      </c>
      <c r="Q200" s="302">
        <f t="shared" ref="Q200:Q208" si="153">+IF(ISERROR(P200/P$210),"N. D.",P200/P$210)</f>
        <v>0.76309725182125054</v>
      </c>
      <c r="R200" s="303"/>
      <c r="S200" s="269">
        <f t="shared" ref="S200:S208" si="154">+S86</f>
        <v>47740380.384257011</v>
      </c>
      <c r="T200" s="302">
        <f t="shared" ref="T200:T208" si="155">+IF(ISERROR(S200/S$210),"N. D.",S200/S$210)</f>
        <v>0.74724789445160567</v>
      </c>
      <c r="U200" s="303">
        <f t="shared" ref="U200:U208" si="156">+$P200-S200</f>
        <v>2128004.3957429975</v>
      </c>
      <c r="V200" s="302">
        <f t="shared" ref="V200:V208" si="157">+IF(ISERROR(U200/S200),"N. D.",U200/S200)</f>
        <v>4.4574516973156203E-2</v>
      </c>
      <c r="W200" s="303"/>
      <c r="X200" s="269">
        <f t="shared" ref="X200:X208" si="158">+X86</f>
        <v>45367254.560000002</v>
      </c>
      <c r="Y200" s="302">
        <f t="shared" ref="Y200:Y208" si="159">+IF(ISERROR(X200/X$210),"N. D.",X200/X$210)</f>
        <v>0.75758122719984389</v>
      </c>
      <c r="Z200" s="303">
        <f t="shared" ref="Z200:Z208" si="160">+$P200-X200</f>
        <v>4501130.2200000063</v>
      </c>
      <c r="AA200" s="302">
        <f t="shared" ref="AA200:AA208" si="161">+IF(ISERROR(Z200/X200),"N. D.",Z200/X200)</f>
        <v>9.9215398058683096E-2</v>
      </c>
    </row>
    <row r="201" spans="1:27">
      <c r="A201" s="272" t="s">
        <v>23</v>
      </c>
      <c r="B201" s="273"/>
      <c r="C201" s="269">
        <f t="shared" si="142"/>
        <v>154073.93</v>
      </c>
      <c r="D201" s="302">
        <f t="shared" si="143"/>
        <v>1.4310621567929546E-2</v>
      </c>
      <c r="E201" s="303"/>
      <c r="F201" s="269">
        <f t="shared" si="144"/>
        <v>431731.41906524997</v>
      </c>
      <c r="G201" s="302">
        <f t="shared" si="145"/>
        <v>3.965105353520515E-2</v>
      </c>
      <c r="H201" s="303">
        <f t="shared" si="146"/>
        <v>-277657.48906524997</v>
      </c>
      <c r="I201" s="302">
        <f t="shared" si="147"/>
        <v>-0.64312550999047413</v>
      </c>
      <c r="J201" s="303"/>
      <c r="K201" s="269">
        <f t="shared" si="148"/>
        <v>225941.85</v>
      </c>
      <c r="L201" s="302">
        <f t="shared" si="149"/>
        <v>1.9650979441013409E-2</v>
      </c>
      <c r="M201" s="303">
        <f t="shared" si="150"/>
        <v>-71867.920000000013</v>
      </c>
      <c r="N201" s="302">
        <f t="shared" si="151"/>
        <v>-0.31808148866622105</v>
      </c>
      <c r="O201" s="311"/>
      <c r="P201" s="269">
        <f t="shared" si="152"/>
        <v>1601322.0799999998</v>
      </c>
      <c r="Q201" s="302">
        <f t="shared" si="153"/>
        <v>2.4503791007459381E-2</v>
      </c>
      <c r="R201" s="303"/>
      <c r="S201" s="269">
        <f t="shared" si="154"/>
        <v>2750351.5005387501</v>
      </c>
      <c r="T201" s="302">
        <f t="shared" si="155"/>
        <v>4.3049392385175071E-2</v>
      </c>
      <c r="U201" s="303">
        <f t="shared" si="156"/>
        <v>-1149029.4205387502</v>
      </c>
      <c r="V201" s="302">
        <f t="shared" si="157"/>
        <v>-0.41777548081169757</v>
      </c>
      <c r="W201" s="303"/>
      <c r="X201" s="269">
        <f t="shared" si="158"/>
        <v>1426671.59</v>
      </c>
      <c r="Y201" s="302">
        <f t="shared" si="159"/>
        <v>2.3823782691851578E-2</v>
      </c>
      <c r="Z201" s="303">
        <f t="shared" si="160"/>
        <v>174650.48999999976</v>
      </c>
      <c r="AA201" s="302">
        <f t="shared" si="161"/>
        <v>0.12241814529999841</v>
      </c>
    </row>
    <row r="202" spans="1:27">
      <c r="A202" s="272" t="s">
        <v>24</v>
      </c>
      <c r="B202" s="273"/>
      <c r="C202" s="269">
        <f t="shared" si="142"/>
        <v>1098269.56</v>
      </c>
      <c r="D202" s="302">
        <f t="shared" si="143"/>
        <v>0.1020089514996891</v>
      </c>
      <c r="E202" s="303"/>
      <c r="F202" s="269">
        <f t="shared" si="144"/>
        <v>1093709.1149119418</v>
      </c>
      <c r="G202" s="302">
        <f t="shared" si="145"/>
        <v>0.10044837311402854</v>
      </c>
      <c r="H202" s="303">
        <f t="shared" si="146"/>
        <v>4560.4450880582444</v>
      </c>
      <c r="I202" s="302">
        <f t="shared" si="147"/>
        <v>4.1697056611121148E-3</v>
      </c>
      <c r="J202" s="303"/>
      <c r="K202" s="269">
        <f t="shared" si="148"/>
        <v>1033159.6800000001</v>
      </c>
      <c r="L202" s="302">
        <f t="shared" si="149"/>
        <v>8.9857632089690304E-2</v>
      </c>
      <c r="M202" s="303">
        <f t="shared" si="150"/>
        <v>65109.880000000005</v>
      </c>
      <c r="N202" s="302">
        <f t="shared" si="151"/>
        <v>6.3020151928499579E-2</v>
      </c>
      <c r="O202" s="311"/>
      <c r="P202" s="269">
        <f t="shared" si="152"/>
        <v>6737222.6000000006</v>
      </c>
      <c r="Q202" s="302">
        <f t="shared" si="153"/>
        <v>0.1030944971177392</v>
      </c>
      <c r="R202" s="303"/>
      <c r="S202" s="269">
        <f t="shared" si="154"/>
        <v>6482638.6584518403</v>
      </c>
      <c r="T202" s="302">
        <f t="shared" si="155"/>
        <v>0.10146835967851095</v>
      </c>
      <c r="U202" s="303">
        <f t="shared" si="156"/>
        <v>254583.94154816028</v>
      </c>
      <c r="V202" s="302">
        <f t="shared" si="157"/>
        <v>3.9271653868327601E-2</v>
      </c>
      <c r="W202" s="303"/>
      <c r="X202" s="269">
        <f t="shared" si="158"/>
        <v>6120293.9499999993</v>
      </c>
      <c r="Y202" s="302">
        <f t="shared" si="159"/>
        <v>0.10220190413622374</v>
      </c>
      <c r="Z202" s="303">
        <f t="shared" si="160"/>
        <v>616928.6500000013</v>
      </c>
      <c r="AA202" s="302">
        <f t="shared" si="161"/>
        <v>0.10080049341420952</v>
      </c>
    </row>
    <row r="203" spans="1:27">
      <c r="A203" s="272" t="s">
        <v>25</v>
      </c>
      <c r="B203" s="273"/>
      <c r="C203" s="269">
        <f t="shared" si="142"/>
        <v>13081.09</v>
      </c>
      <c r="D203" s="302">
        <f t="shared" si="143"/>
        <v>1.2149915867403884E-3</v>
      </c>
      <c r="E203" s="303"/>
      <c r="F203" s="269">
        <f t="shared" si="144"/>
        <v>13043.384536499998</v>
      </c>
      <c r="G203" s="302">
        <f t="shared" si="145"/>
        <v>1.1979298139959175E-3</v>
      </c>
      <c r="H203" s="303">
        <f t="shared" si="146"/>
        <v>37.705463500002224</v>
      </c>
      <c r="I203" s="302">
        <f t="shared" si="147"/>
        <v>2.8907729734172151E-3</v>
      </c>
      <c r="J203" s="303"/>
      <c r="K203" s="269">
        <f t="shared" si="148"/>
        <v>13378.17</v>
      </c>
      <c r="L203" s="302">
        <f t="shared" si="149"/>
        <v>1.1635478050143538E-3</v>
      </c>
      <c r="M203" s="303">
        <f t="shared" si="150"/>
        <v>-297.07999999999993</v>
      </c>
      <c r="N203" s="302">
        <f t="shared" si="151"/>
        <v>-2.2206325678325207E-2</v>
      </c>
      <c r="O203" s="311"/>
      <c r="P203" s="269">
        <f t="shared" si="152"/>
        <v>78486.539999999994</v>
      </c>
      <c r="Q203" s="302">
        <f t="shared" si="153"/>
        <v>1.2010187064045237E-3</v>
      </c>
      <c r="R203" s="303"/>
      <c r="S203" s="269">
        <f t="shared" si="154"/>
        <v>78260.307218999995</v>
      </c>
      <c r="T203" s="302">
        <f t="shared" si="155"/>
        <v>1.2249556731185576E-3</v>
      </c>
      <c r="U203" s="303">
        <f t="shared" si="156"/>
        <v>226.23278099999879</v>
      </c>
      <c r="V203" s="302">
        <f t="shared" si="157"/>
        <v>2.8907729734170291E-3</v>
      </c>
      <c r="W203" s="303"/>
      <c r="X203" s="269">
        <f t="shared" si="158"/>
        <v>85484.65</v>
      </c>
      <c r="Y203" s="302">
        <f t="shared" si="159"/>
        <v>1.4274958156901335E-3</v>
      </c>
      <c r="Z203" s="303">
        <f t="shared" si="160"/>
        <v>-6998.1100000000006</v>
      </c>
      <c r="AA203" s="302">
        <f t="shared" si="161"/>
        <v>-8.1863936975819646E-2</v>
      </c>
    </row>
    <row r="204" spans="1:27">
      <c r="A204" s="272" t="s">
        <v>26</v>
      </c>
      <c r="B204" s="273"/>
      <c r="C204" s="269">
        <f t="shared" si="142"/>
        <v>1297657.3600000001</v>
      </c>
      <c r="D204" s="302">
        <f t="shared" si="143"/>
        <v>0.12052839441298419</v>
      </c>
      <c r="E204" s="303"/>
      <c r="F204" s="269">
        <f t="shared" si="144"/>
        <v>1285428.95</v>
      </c>
      <c r="G204" s="302">
        <f t="shared" si="145"/>
        <v>0.11805629579266125</v>
      </c>
      <c r="H204" s="303">
        <f t="shared" si="146"/>
        <v>12228.410000000149</v>
      </c>
      <c r="I204" s="302">
        <f t="shared" si="147"/>
        <v>9.5130967759829502E-3</v>
      </c>
      <c r="J204" s="303"/>
      <c r="K204" s="269">
        <f t="shared" si="148"/>
        <v>992616.66</v>
      </c>
      <c r="L204" s="302">
        <f t="shared" si="149"/>
        <v>8.6331459083243758E-2</v>
      </c>
      <c r="M204" s="303">
        <f t="shared" si="150"/>
        <v>305040.70000000007</v>
      </c>
      <c r="N204" s="302">
        <f t="shared" si="151"/>
        <v>0.30730967179212976</v>
      </c>
      <c r="O204" s="311"/>
      <c r="P204" s="269">
        <f t="shared" si="152"/>
        <v>6964036.0299999993</v>
      </c>
      <c r="Q204" s="302">
        <f t="shared" si="153"/>
        <v>0.10656524729087426</v>
      </c>
      <c r="R204" s="303"/>
      <c r="S204" s="269">
        <f t="shared" si="154"/>
        <v>6741727.0935416669</v>
      </c>
      <c r="T204" s="302">
        <f t="shared" si="155"/>
        <v>0.10552369577008255</v>
      </c>
      <c r="U204" s="303">
        <f t="shared" si="156"/>
        <v>222308.93645833246</v>
      </c>
      <c r="V204" s="302">
        <f t="shared" si="157"/>
        <v>3.2975072021425557E-2</v>
      </c>
      <c r="W204" s="303"/>
      <c r="X204" s="269">
        <f t="shared" si="158"/>
        <v>5485503.8700000001</v>
      </c>
      <c r="Y204" s="302">
        <f t="shared" si="159"/>
        <v>9.1601636333271938E-2</v>
      </c>
      <c r="Z204" s="303">
        <f t="shared" si="160"/>
        <v>1478532.1599999992</v>
      </c>
      <c r="AA204" s="302">
        <f t="shared" si="161"/>
        <v>0.26953443020722895</v>
      </c>
    </row>
    <row r="205" spans="1:27">
      <c r="A205" s="272" t="s">
        <v>27</v>
      </c>
      <c r="B205" s="273"/>
      <c r="C205" s="269">
        <f t="shared" si="142"/>
        <v>0</v>
      </c>
      <c r="D205" s="302">
        <f t="shared" si="143"/>
        <v>0</v>
      </c>
      <c r="E205" s="303"/>
      <c r="F205" s="269">
        <f t="shared" si="144"/>
        <v>0</v>
      </c>
      <c r="G205" s="302">
        <f t="shared" si="145"/>
        <v>0</v>
      </c>
      <c r="H205" s="303">
        <f t="shared" si="146"/>
        <v>0</v>
      </c>
      <c r="I205" s="302" t="str">
        <f t="shared" si="147"/>
        <v>N. D.</v>
      </c>
      <c r="J205" s="303"/>
      <c r="K205" s="269">
        <f t="shared" si="148"/>
        <v>0</v>
      </c>
      <c r="L205" s="302">
        <f t="shared" si="149"/>
        <v>0</v>
      </c>
      <c r="M205" s="303">
        <f t="shared" si="150"/>
        <v>0</v>
      </c>
      <c r="N205" s="302" t="str">
        <f t="shared" si="151"/>
        <v>N. D.</v>
      </c>
      <c r="O205" s="311"/>
      <c r="P205" s="269">
        <f t="shared" si="152"/>
        <v>0</v>
      </c>
      <c r="Q205" s="302">
        <f t="shared" si="153"/>
        <v>0</v>
      </c>
      <c r="R205" s="303"/>
      <c r="S205" s="269">
        <f t="shared" si="154"/>
        <v>0</v>
      </c>
      <c r="T205" s="302">
        <f t="shared" si="155"/>
        <v>0</v>
      </c>
      <c r="U205" s="303">
        <f t="shared" si="156"/>
        <v>0</v>
      </c>
      <c r="V205" s="302" t="str">
        <f t="shared" si="157"/>
        <v>N. D.</v>
      </c>
      <c r="W205" s="303"/>
      <c r="X205" s="269">
        <f t="shared" si="158"/>
        <v>0</v>
      </c>
      <c r="Y205" s="302">
        <f t="shared" si="159"/>
        <v>0</v>
      </c>
      <c r="Z205" s="303">
        <f t="shared" si="160"/>
        <v>0</v>
      </c>
      <c r="AA205" s="302" t="str">
        <f t="shared" si="161"/>
        <v>N. D.</v>
      </c>
    </row>
    <row r="206" spans="1:27">
      <c r="A206" s="272" t="s">
        <v>28</v>
      </c>
      <c r="B206" s="273"/>
      <c r="C206" s="269">
        <f t="shared" si="142"/>
        <v>16063.050000000001</v>
      </c>
      <c r="D206" s="302">
        <f t="shared" si="143"/>
        <v>1.4919605787736493E-3</v>
      </c>
      <c r="E206" s="303"/>
      <c r="F206" s="269">
        <f t="shared" si="144"/>
        <v>15819.823899999999</v>
      </c>
      <c r="G206" s="302">
        <f t="shared" si="145"/>
        <v>1.4529234071834246E-3</v>
      </c>
      <c r="H206" s="303">
        <f t="shared" si="146"/>
        <v>243.22610000000168</v>
      </c>
      <c r="I206" s="302">
        <f t="shared" si="147"/>
        <v>1.5374766592692709E-2</v>
      </c>
      <c r="J206" s="303"/>
      <c r="K206" s="269">
        <f t="shared" si="148"/>
        <v>19386.77</v>
      </c>
      <c r="L206" s="302">
        <f t="shared" si="149"/>
        <v>1.6861374672184704E-3</v>
      </c>
      <c r="M206" s="303">
        <f t="shared" si="150"/>
        <v>-3323.7199999999993</v>
      </c>
      <c r="N206" s="302">
        <f t="shared" si="151"/>
        <v>-0.17144269004068236</v>
      </c>
      <c r="O206" s="311"/>
      <c r="P206" s="269">
        <f t="shared" si="152"/>
        <v>87040.400000000009</v>
      </c>
      <c r="Q206" s="302">
        <f t="shared" si="153"/>
        <v>1.3319117980348262E-3</v>
      </c>
      <c r="R206" s="303"/>
      <c r="S206" s="269">
        <f t="shared" si="154"/>
        <v>94918.943400000004</v>
      </c>
      <c r="T206" s="302">
        <f t="shared" si="155"/>
        <v>1.4857020415072043E-3</v>
      </c>
      <c r="U206" s="303">
        <f t="shared" si="156"/>
        <v>-7878.543399999995</v>
      </c>
      <c r="V206" s="302">
        <f t="shared" si="157"/>
        <v>-8.300285609795352E-2</v>
      </c>
      <c r="W206" s="303"/>
      <c r="X206" s="269">
        <f t="shared" si="158"/>
        <v>41560.199999999997</v>
      </c>
      <c r="Y206" s="302">
        <f t="shared" si="159"/>
        <v>6.940077733165555E-4</v>
      </c>
      <c r="Z206" s="303">
        <f t="shared" si="160"/>
        <v>45480.200000000012</v>
      </c>
      <c r="AA206" s="302">
        <f t="shared" si="161"/>
        <v>1.0943210090423052</v>
      </c>
    </row>
    <row r="207" spans="1:27">
      <c r="A207" s="272" t="s">
        <v>29</v>
      </c>
      <c r="B207" s="273"/>
      <c r="C207" s="269">
        <f t="shared" si="142"/>
        <v>26084.57</v>
      </c>
      <c r="D207" s="302">
        <f t="shared" si="143"/>
        <v>2.4227746383321826E-3</v>
      </c>
      <c r="E207" s="303"/>
      <c r="F207" s="269">
        <f t="shared" si="144"/>
        <v>0</v>
      </c>
      <c r="G207" s="302">
        <f t="shared" si="145"/>
        <v>0</v>
      </c>
      <c r="H207" s="303">
        <f t="shared" si="146"/>
        <v>26084.57</v>
      </c>
      <c r="I207" s="302" t="str">
        <f t="shared" si="147"/>
        <v>N. D.</v>
      </c>
      <c r="J207" s="303"/>
      <c r="K207" s="269">
        <f t="shared" si="148"/>
        <v>1357574.84</v>
      </c>
      <c r="L207" s="302">
        <f t="shared" si="149"/>
        <v>0.11807319126791725</v>
      </c>
      <c r="M207" s="303">
        <f t="shared" si="150"/>
        <v>-1331490.27</v>
      </c>
      <c r="N207" s="302">
        <f t="shared" si="151"/>
        <v>-0.98078590643297425</v>
      </c>
      <c r="O207" s="311"/>
      <c r="P207" s="269">
        <f t="shared" si="152"/>
        <v>13480.54</v>
      </c>
      <c r="Q207" s="302">
        <f t="shared" si="153"/>
        <v>2.0628225823732883E-4</v>
      </c>
      <c r="R207" s="303"/>
      <c r="S207" s="269">
        <f t="shared" si="154"/>
        <v>0</v>
      </c>
      <c r="T207" s="302">
        <f t="shared" si="155"/>
        <v>0</v>
      </c>
      <c r="U207" s="303">
        <f t="shared" si="156"/>
        <v>13480.54</v>
      </c>
      <c r="V207" s="302" t="str">
        <f t="shared" si="157"/>
        <v>N. D.</v>
      </c>
      <c r="W207" s="303"/>
      <c r="X207" s="269">
        <f t="shared" si="158"/>
        <v>1357574.84</v>
      </c>
      <c r="Y207" s="302">
        <f t="shared" si="159"/>
        <v>2.2669946049801958E-2</v>
      </c>
      <c r="Z207" s="303">
        <f t="shared" si="160"/>
        <v>-1344094.3</v>
      </c>
      <c r="AA207" s="302">
        <f t="shared" si="161"/>
        <v>-0.99007013123490117</v>
      </c>
    </row>
    <row r="208" spans="1:27">
      <c r="A208" s="277" t="s">
        <v>30</v>
      </c>
      <c r="B208" s="273"/>
      <c r="C208" s="269">
        <f t="shared" si="142"/>
        <v>0</v>
      </c>
      <c r="D208" s="302">
        <f t="shared" si="143"/>
        <v>0</v>
      </c>
      <c r="E208" s="303"/>
      <c r="F208" s="269">
        <f t="shared" si="144"/>
        <v>0</v>
      </c>
      <c r="G208" s="302">
        <f t="shared" si="145"/>
        <v>0</v>
      </c>
      <c r="H208" s="303">
        <f t="shared" si="146"/>
        <v>0</v>
      </c>
      <c r="I208" s="302" t="str">
        <f t="shared" si="147"/>
        <v>N. D.</v>
      </c>
      <c r="J208" s="303"/>
      <c r="K208" s="269">
        <f t="shared" si="148"/>
        <v>0</v>
      </c>
      <c r="L208" s="302">
        <f t="shared" si="149"/>
        <v>0</v>
      </c>
      <c r="M208" s="303">
        <f t="shared" si="150"/>
        <v>0</v>
      </c>
      <c r="N208" s="302" t="str">
        <f t="shared" si="151"/>
        <v>N. D.</v>
      </c>
      <c r="O208" s="311"/>
      <c r="P208" s="269">
        <f t="shared" si="152"/>
        <v>0</v>
      </c>
      <c r="Q208" s="302">
        <f t="shared" si="153"/>
        <v>0</v>
      </c>
      <c r="R208" s="303"/>
      <c r="S208" s="269">
        <f t="shared" si="154"/>
        <v>0</v>
      </c>
      <c r="T208" s="302">
        <f t="shared" si="155"/>
        <v>0</v>
      </c>
      <c r="U208" s="303">
        <f t="shared" si="156"/>
        <v>0</v>
      </c>
      <c r="V208" s="302" t="str">
        <f t="shared" si="157"/>
        <v>N. D.</v>
      </c>
      <c r="W208" s="303"/>
      <c r="X208" s="269">
        <f t="shared" si="158"/>
        <v>0</v>
      </c>
      <c r="Y208" s="302">
        <f t="shared" si="159"/>
        <v>0</v>
      </c>
      <c r="Z208" s="303">
        <f t="shared" si="160"/>
        <v>0</v>
      </c>
      <c r="AA208" s="302" t="str">
        <f t="shared" si="161"/>
        <v>N. D.</v>
      </c>
    </row>
    <row r="209" spans="1:27" ht="6" customHeight="1">
      <c r="A209" s="267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</row>
    <row r="210" spans="1:27" s="308" customFormat="1">
      <c r="A210" s="304" t="s">
        <v>46</v>
      </c>
      <c r="B210" s="283"/>
      <c r="C210" s="305">
        <f>+SUM(C200:C208)</f>
        <v>10766403.770000001</v>
      </c>
      <c r="D210" s="306">
        <f>+IF(ISERROR(C210/C$210),"N. D.",C210/C$210)</f>
        <v>1</v>
      </c>
      <c r="E210" s="307"/>
      <c r="F210" s="305">
        <f>+SUM(F200:F208)</f>
        <v>10888271.06906319</v>
      </c>
      <c r="G210" s="306">
        <f>+IF(ISERROR(F210/F$210),"N. D.",F210/F$210)</f>
        <v>1</v>
      </c>
      <c r="H210" s="307">
        <f>+$C210-F210</f>
        <v>-121867.29906318896</v>
      </c>
      <c r="I210" s="306">
        <f>+IF(ISERROR(H210/F210),"N. D.",H210/F210)</f>
        <v>-1.1192529859901277E-2</v>
      </c>
      <c r="J210" s="307"/>
      <c r="K210" s="305">
        <f>+SUM(K200:K208)</f>
        <v>11497739.880000001</v>
      </c>
      <c r="L210" s="306">
        <f>+IF(ISERROR(K210/K$210),"N. D.",K210/K$210)</f>
        <v>1</v>
      </c>
      <c r="M210" s="307">
        <f>+$C210-K210</f>
        <v>-731336.1099999994</v>
      </c>
      <c r="N210" s="306">
        <f>+IF(ISERROR(M210/K210),"N. D.",M210/K210)</f>
        <v>-6.3606945159034103E-2</v>
      </c>
      <c r="O210" s="313"/>
      <c r="P210" s="305">
        <f>+SUM(P200:P208)</f>
        <v>65349972.970000006</v>
      </c>
      <c r="Q210" s="306">
        <f>+IF(ISERROR(P210/P$210),"N. D.",P210/P$210)</f>
        <v>1</v>
      </c>
      <c r="R210" s="307"/>
      <c r="S210" s="305">
        <f>+SUM(S200:S208)</f>
        <v>63888276.887408271</v>
      </c>
      <c r="T210" s="306">
        <f>+IF(ISERROR(S210/S$210),"N. D.",S210/S$210)</f>
        <v>1</v>
      </c>
      <c r="U210" s="307">
        <f>+$P210-S210</f>
        <v>1461696.0825917348</v>
      </c>
      <c r="V210" s="306">
        <f>+IF(ISERROR(U210/S210),"N. D.",U210/S210)</f>
        <v>2.2878940453625228E-2</v>
      </c>
      <c r="W210" s="307"/>
      <c r="X210" s="305">
        <f>+SUM(X200:X208)</f>
        <v>59884343.660000011</v>
      </c>
      <c r="Y210" s="306">
        <f>+IF(ISERROR(X210/X$210),"N. D.",X210/X$210)</f>
        <v>1</v>
      </c>
      <c r="Z210" s="307">
        <f>+$P210-X210</f>
        <v>5465629.3099999949</v>
      </c>
      <c r="AA210" s="306">
        <f>+IF(ISERROR(Z210/X210),"N. D.",Z210/X210)</f>
        <v>9.1269753928200498E-2</v>
      </c>
    </row>
    <row r="212" spans="1:27">
      <c r="A212" s="266" t="s">
        <v>92</v>
      </c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</row>
    <row r="213" spans="1:27" ht="6" customHeight="1">
      <c r="A213" s="267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</row>
    <row r="214" spans="1:27">
      <c r="A214" s="277" t="s">
        <v>53</v>
      </c>
      <c r="B214" s="273"/>
      <c r="C214" s="269">
        <f t="shared" ref="C214:C226" si="162">+C138</f>
        <v>570822.16000000015</v>
      </c>
      <c r="D214" s="302">
        <f t="shared" ref="D214:D226" si="163">+IF(ISERROR(C214/C$210),"N. D.",C214/C$210)</f>
        <v>5.3018832675639109E-2</v>
      </c>
      <c r="E214" s="303"/>
      <c r="F214" s="269">
        <f t="shared" ref="F214:F226" si="164">+F138</f>
        <v>521126.29115360335</v>
      </c>
      <c r="G214" s="302">
        <f t="shared" ref="G214:G226" si="165">+IF(ISERROR(F214/F$210),"N. D.",F214/F$210)</f>
        <v>4.7861252521006557E-2</v>
      </c>
      <c r="H214" s="303">
        <f t="shared" ref="H214:H226" si="166">+$C214-F214</f>
        <v>49695.868846396799</v>
      </c>
      <c r="I214" s="302">
        <f t="shared" ref="I214:I226" si="167">+IF(ISERROR(H214/F214),"N. D.",H214/F214)</f>
        <v>9.5362428820058923E-2</v>
      </c>
      <c r="J214" s="303"/>
      <c r="K214" s="269">
        <f t="shared" ref="K214:K226" si="168">+K138</f>
        <v>497846.42000000004</v>
      </c>
      <c r="L214" s="302">
        <f t="shared" ref="L214:L226" si="169">+IF(ISERROR(K214/K$210),"N. D.",K214/K$210)</f>
        <v>4.3299502788890713E-2</v>
      </c>
      <c r="M214" s="303">
        <f t="shared" ref="M214:M226" si="170">+$C214-K214</f>
        <v>72975.740000000107</v>
      </c>
      <c r="N214" s="302">
        <f t="shared" ref="N214:N226" si="171">+IF(ISERROR(M214/K214),"N. D.",M214/K214)</f>
        <v>0.14658283572672895</v>
      </c>
      <c r="O214" s="311"/>
      <c r="P214" s="269">
        <f t="shared" ref="P214:P226" si="172">+P138</f>
        <v>3543073.1050000004</v>
      </c>
      <c r="Q214" s="302">
        <f t="shared" ref="Q214:Q226" si="173">+IF(ISERROR(P214/P$210),"N. D.",P214/P$210)</f>
        <v>5.421690237923292E-2</v>
      </c>
      <c r="R214" s="303"/>
      <c r="S214" s="269">
        <f t="shared" ref="S214:S226" si="174">+S138</f>
        <v>3617102.1077050474</v>
      </c>
      <c r="T214" s="302">
        <f t="shared" ref="T214:T226" si="175">+IF(ISERROR(S214/S$210),"N. D.",S214/S$210)</f>
        <v>5.6616053584909586E-2</v>
      </c>
      <c r="U214" s="303">
        <f t="shared" ref="U214:U226" si="176">+$P214-S214</f>
        <v>-74029.002705046907</v>
      </c>
      <c r="V214" s="302">
        <f t="shared" ref="V214:V226" si="177">+IF(ISERROR(U214/S214),"N. D.",U214/S214)</f>
        <v>-2.0466384553356247E-2</v>
      </c>
      <c r="W214" s="303"/>
      <c r="X214" s="269">
        <f t="shared" ref="X214:X226" si="178">+X138</f>
        <v>3064190.2650000001</v>
      </c>
      <c r="Y214" s="302">
        <f t="shared" ref="Y214:Y226" si="179">+IF(ISERROR(X214/X$210),"N. D.",X214/X$210)</f>
        <v>5.1168470383465829E-2</v>
      </c>
      <c r="Z214" s="303">
        <f t="shared" ref="Z214:Z226" si="180">+$P214-X214</f>
        <v>478882.84000000032</v>
      </c>
      <c r="AA214" s="302">
        <f t="shared" ref="AA214:AA226" si="181">+IF(ISERROR(Z214/X214),"N. D.",Z214/X214)</f>
        <v>0.15628365035615707</v>
      </c>
    </row>
    <row r="215" spans="1:27">
      <c r="A215" s="277" t="s">
        <v>54</v>
      </c>
      <c r="B215" s="273"/>
      <c r="C215" s="269">
        <f t="shared" si="162"/>
        <v>331202.13</v>
      </c>
      <c r="D215" s="302">
        <f t="shared" si="163"/>
        <v>3.076255888924366E-2</v>
      </c>
      <c r="E215" s="303"/>
      <c r="F215" s="269">
        <f t="shared" si="164"/>
        <v>338421.99000000005</v>
      </c>
      <c r="G215" s="302">
        <f t="shared" si="165"/>
        <v>3.1081334020196957E-2</v>
      </c>
      <c r="H215" s="303">
        <f t="shared" si="166"/>
        <v>-7219.8600000000442</v>
      </c>
      <c r="I215" s="302">
        <f t="shared" si="167"/>
        <v>-2.1333897362875394E-2</v>
      </c>
      <c r="J215" s="303"/>
      <c r="K215" s="269">
        <f t="shared" si="168"/>
        <v>158457.84</v>
      </c>
      <c r="L215" s="302">
        <f t="shared" si="169"/>
        <v>1.3781651146555595E-2</v>
      </c>
      <c r="M215" s="303">
        <f t="shared" si="170"/>
        <v>172744.29</v>
      </c>
      <c r="N215" s="302">
        <f t="shared" si="171"/>
        <v>1.0901593130387237</v>
      </c>
      <c r="O215" s="311"/>
      <c r="P215" s="269">
        <f t="shared" si="172"/>
        <v>2030786.6377999999</v>
      </c>
      <c r="Q215" s="302">
        <f t="shared" si="173"/>
        <v>3.1075554365298151E-2</v>
      </c>
      <c r="R215" s="303"/>
      <c r="S215" s="269">
        <f t="shared" si="174"/>
        <v>2001956.4100000004</v>
      </c>
      <c r="T215" s="302">
        <f t="shared" si="175"/>
        <v>3.1335270061017495E-2</v>
      </c>
      <c r="U215" s="303">
        <f t="shared" si="176"/>
        <v>28830.227799999528</v>
      </c>
      <c r="V215" s="302">
        <f t="shared" si="177"/>
        <v>1.4401026743634004E-2</v>
      </c>
      <c r="W215" s="303"/>
      <c r="X215" s="269">
        <f t="shared" si="178"/>
        <v>2208751.96</v>
      </c>
      <c r="Y215" s="302">
        <f t="shared" si="179"/>
        <v>3.6883629760400043E-2</v>
      </c>
      <c r="Z215" s="303">
        <f t="shared" si="180"/>
        <v>-177965.32220000005</v>
      </c>
      <c r="AA215" s="302">
        <f t="shared" si="181"/>
        <v>-8.0572796503596569E-2</v>
      </c>
    </row>
    <row r="216" spans="1:27">
      <c r="A216" s="277" t="s">
        <v>55</v>
      </c>
      <c r="B216" s="273"/>
      <c r="C216" s="269">
        <f t="shared" si="162"/>
        <v>2969.02</v>
      </c>
      <c r="D216" s="302">
        <f t="shared" si="163"/>
        <v>2.7576710510087061E-4</v>
      </c>
      <c r="E216" s="303"/>
      <c r="F216" s="269">
        <f t="shared" si="164"/>
        <v>1732.46</v>
      </c>
      <c r="G216" s="302">
        <f t="shared" si="165"/>
        <v>1.5911249720099575E-4</v>
      </c>
      <c r="H216" s="303">
        <f t="shared" si="166"/>
        <v>1236.56</v>
      </c>
      <c r="I216" s="302">
        <f t="shared" si="167"/>
        <v>0.71375962504184798</v>
      </c>
      <c r="J216" s="303"/>
      <c r="K216" s="269">
        <f t="shared" si="168"/>
        <v>7176.67</v>
      </c>
      <c r="L216" s="302">
        <f t="shared" si="169"/>
        <v>6.2418093250514548E-4</v>
      </c>
      <c r="M216" s="303">
        <f t="shared" si="170"/>
        <v>-4207.6499999999996</v>
      </c>
      <c r="N216" s="302">
        <f t="shared" si="171"/>
        <v>-0.58629559391751318</v>
      </c>
      <c r="O216" s="311"/>
      <c r="P216" s="269">
        <f t="shared" si="172"/>
        <v>21198.48</v>
      </c>
      <c r="Q216" s="302">
        <f t="shared" si="173"/>
        <v>3.2438391381939079E-4</v>
      </c>
      <c r="R216" s="303"/>
      <c r="S216" s="269">
        <f t="shared" si="174"/>
        <v>19094.759999999998</v>
      </c>
      <c r="T216" s="302">
        <f t="shared" si="175"/>
        <v>2.9887736734003829E-4</v>
      </c>
      <c r="U216" s="303">
        <f t="shared" si="176"/>
        <v>2103.7200000000012</v>
      </c>
      <c r="V216" s="302">
        <f t="shared" si="177"/>
        <v>0.11017263374873533</v>
      </c>
      <c r="W216" s="303"/>
      <c r="X216" s="269">
        <f t="shared" si="178"/>
        <v>22048.11</v>
      </c>
      <c r="Y216" s="302">
        <f t="shared" si="179"/>
        <v>3.6817820238926863E-4</v>
      </c>
      <c r="Z216" s="303">
        <f t="shared" si="180"/>
        <v>-849.63000000000102</v>
      </c>
      <c r="AA216" s="302">
        <f t="shared" si="181"/>
        <v>-3.8535275812756786E-2</v>
      </c>
    </row>
    <row r="217" spans="1:27">
      <c r="A217" s="277" t="s">
        <v>56</v>
      </c>
      <c r="B217" s="273"/>
      <c r="C217" s="269">
        <f t="shared" si="162"/>
        <v>212014.12</v>
      </c>
      <c r="D217" s="302">
        <f t="shared" si="163"/>
        <v>1.9692194768950223E-2</v>
      </c>
      <c r="E217" s="303"/>
      <c r="F217" s="269">
        <f t="shared" si="164"/>
        <v>233525.25</v>
      </c>
      <c r="G217" s="302">
        <f t="shared" si="165"/>
        <v>2.1447413323820944E-2</v>
      </c>
      <c r="H217" s="303">
        <f t="shared" si="166"/>
        <v>-21511.130000000005</v>
      </c>
      <c r="I217" s="302">
        <f t="shared" si="167"/>
        <v>-9.2114792725840153E-2</v>
      </c>
      <c r="J217" s="303"/>
      <c r="K217" s="269">
        <f t="shared" si="168"/>
        <v>161812.71000000002</v>
      </c>
      <c r="L217" s="302">
        <f t="shared" si="169"/>
        <v>1.4073436317816577E-2</v>
      </c>
      <c r="M217" s="303">
        <f t="shared" si="170"/>
        <v>50201.409999999974</v>
      </c>
      <c r="N217" s="302">
        <f t="shared" si="171"/>
        <v>0.31024392336053186</v>
      </c>
      <c r="O217" s="311"/>
      <c r="P217" s="269">
        <f t="shared" si="172"/>
        <v>1405995.21</v>
      </c>
      <c r="Q217" s="302">
        <f t="shared" si="173"/>
        <v>2.1514855264675403E-2</v>
      </c>
      <c r="R217" s="303"/>
      <c r="S217" s="269">
        <f t="shared" si="174"/>
        <v>1299734.95</v>
      </c>
      <c r="T217" s="302">
        <f t="shared" si="175"/>
        <v>2.0343872355339177E-2</v>
      </c>
      <c r="U217" s="303">
        <f t="shared" si="176"/>
        <v>106260.26000000001</v>
      </c>
      <c r="V217" s="302">
        <f t="shared" si="177"/>
        <v>8.1755330192513492E-2</v>
      </c>
      <c r="W217" s="303"/>
      <c r="X217" s="269">
        <f t="shared" si="178"/>
        <v>1299988.2999999998</v>
      </c>
      <c r="Y217" s="302">
        <f t="shared" si="179"/>
        <v>2.1708316741030464E-2</v>
      </c>
      <c r="Z217" s="303">
        <f t="shared" si="180"/>
        <v>106006.91000000015</v>
      </c>
      <c r="AA217" s="302">
        <f t="shared" si="181"/>
        <v>8.1544510823674463E-2</v>
      </c>
    </row>
    <row r="218" spans="1:27">
      <c r="A218" s="277" t="s">
        <v>57</v>
      </c>
      <c r="B218" s="273"/>
      <c r="C218" s="269">
        <f t="shared" si="162"/>
        <v>432677.49</v>
      </c>
      <c r="D218" s="302">
        <f t="shared" si="163"/>
        <v>4.018774506726492E-2</v>
      </c>
      <c r="E218" s="303"/>
      <c r="F218" s="269">
        <f t="shared" si="164"/>
        <v>399278.2</v>
      </c>
      <c r="G218" s="302">
        <f t="shared" si="165"/>
        <v>3.6670486752893937E-2</v>
      </c>
      <c r="H218" s="303">
        <f t="shared" si="166"/>
        <v>33399.289999999979</v>
      </c>
      <c r="I218" s="302">
        <f t="shared" si="167"/>
        <v>8.3649169927133463E-2</v>
      </c>
      <c r="J218" s="303"/>
      <c r="K218" s="269">
        <f t="shared" si="168"/>
        <v>355700</v>
      </c>
      <c r="L218" s="302">
        <f t="shared" si="169"/>
        <v>3.0936514803116242E-2</v>
      </c>
      <c r="M218" s="303">
        <f t="shared" si="170"/>
        <v>76977.489999999991</v>
      </c>
      <c r="N218" s="302">
        <f t="shared" si="171"/>
        <v>0.21641127354512227</v>
      </c>
      <c r="O218" s="311"/>
      <c r="P218" s="269">
        <f t="shared" si="172"/>
        <v>2453627.2000000002</v>
      </c>
      <c r="Q218" s="302">
        <f t="shared" si="173"/>
        <v>3.7545955851066362E-2</v>
      </c>
      <c r="R218" s="303"/>
      <c r="S218" s="269">
        <f t="shared" si="174"/>
        <v>2448820.8000000003</v>
      </c>
      <c r="T218" s="302">
        <f t="shared" si="175"/>
        <v>3.8329736209909239E-2</v>
      </c>
      <c r="U218" s="303">
        <f t="shared" si="176"/>
        <v>4806.3999999999069</v>
      </c>
      <c r="V218" s="302">
        <f t="shared" si="177"/>
        <v>1.9627405974336327E-3</v>
      </c>
      <c r="W218" s="303"/>
      <c r="X218" s="269">
        <f t="shared" si="178"/>
        <v>2414558.3448000001</v>
      </c>
      <c r="Y218" s="302">
        <f t="shared" si="179"/>
        <v>4.0320360836029571E-2</v>
      </c>
      <c r="Z218" s="303">
        <f t="shared" si="180"/>
        <v>39068.855200000107</v>
      </c>
      <c r="AA218" s="302">
        <f t="shared" si="181"/>
        <v>1.6180538889912895E-2</v>
      </c>
    </row>
    <row r="219" spans="1:27">
      <c r="A219" s="277" t="s">
        <v>58</v>
      </c>
      <c r="B219" s="273"/>
      <c r="C219" s="269">
        <f t="shared" si="162"/>
        <v>91533.09</v>
      </c>
      <c r="D219" s="302">
        <f t="shared" si="163"/>
        <v>8.5017329793121797E-3</v>
      </c>
      <c r="E219" s="303"/>
      <c r="F219" s="269">
        <f t="shared" si="164"/>
        <v>94861.22</v>
      </c>
      <c r="G219" s="302">
        <f t="shared" si="165"/>
        <v>8.7122390137336757E-3</v>
      </c>
      <c r="H219" s="303">
        <f t="shared" si="166"/>
        <v>-3328.1300000000047</v>
      </c>
      <c r="I219" s="302">
        <f t="shared" si="167"/>
        <v>-3.508419984478383E-2</v>
      </c>
      <c r="J219" s="303"/>
      <c r="K219" s="269">
        <f t="shared" si="168"/>
        <v>64124.49</v>
      </c>
      <c r="L219" s="302">
        <f t="shared" si="169"/>
        <v>5.577138695887769E-3</v>
      </c>
      <c r="M219" s="303">
        <f t="shared" si="170"/>
        <v>27408.6</v>
      </c>
      <c r="N219" s="302">
        <f t="shared" si="171"/>
        <v>0.42742796083056567</v>
      </c>
      <c r="O219" s="311"/>
      <c r="P219" s="269">
        <f t="shared" si="172"/>
        <v>700370.92999999993</v>
      </c>
      <c r="Q219" s="302">
        <f t="shared" si="173"/>
        <v>1.0717233660089146E-2</v>
      </c>
      <c r="R219" s="303"/>
      <c r="S219" s="269">
        <f t="shared" si="174"/>
        <v>571283.15</v>
      </c>
      <c r="T219" s="302">
        <f t="shared" si="175"/>
        <v>8.9419088733099662E-3</v>
      </c>
      <c r="U219" s="303">
        <f t="shared" si="176"/>
        <v>129087.77999999991</v>
      </c>
      <c r="V219" s="302">
        <f t="shared" si="177"/>
        <v>0.22596111928034268</v>
      </c>
      <c r="W219" s="303"/>
      <c r="X219" s="269">
        <f t="shared" si="178"/>
        <v>864416.48</v>
      </c>
      <c r="Y219" s="302">
        <f t="shared" si="179"/>
        <v>1.4434765869821004E-2</v>
      </c>
      <c r="Z219" s="303">
        <f t="shared" si="180"/>
        <v>-164045.55000000005</v>
      </c>
      <c r="AA219" s="302">
        <f t="shared" si="181"/>
        <v>-0.18977605563466357</v>
      </c>
    </row>
    <row r="220" spans="1:27">
      <c r="A220" s="277" t="s">
        <v>59</v>
      </c>
      <c r="B220" s="273"/>
      <c r="C220" s="269">
        <f t="shared" si="162"/>
        <v>14500</v>
      </c>
      <c r="D220" s="302">
        <f t="shared" si="163"/>
        <v>1.3467821112564495E-3</v>
      </c>
      <c r="E220" s="303"/>
      <c r="F220" s="269">
        <f t="shared" si="164"/>
        <v>14500</v>
      </c>
      <c r="G220" s="302">
        <f t="shared" si="165"/>
        <v>1.3317082122614309E-3</v>
      </c>
      <c r="H220" s="303">
        <f t="shared" si="166"/>
        <v>0</v>
      </c>
      <c r="I220" s="302">
        <f t="shared" si="167"/>
        <v>0</v>
      </c>
      <c r="J220" s="303"/>
      <c r="K220" s="269">
        <f t="shared" si="168"/>
        <v>46008</v>
      </c>
      <c r="L220" s="302">
        <f t="shared" si="169"/>
        <v>4.0014820721444256E-3</v>
      </c>
      <c r="M220" s="303">
        <f t="shared" si="170"/>
        <v>-31508</v>
      </c>
      <c r="N220" s="302">
        <f t="shared" si="171"/>
        <v>-0.68483741957920363</v>
      </c>
      <c r="O220" s="311"/>
      <c r="P220" s="269">
        <f t="shared" si="172"/>
        <v>148988.41999999998</v>
      </c>
      <c r="Q220" s="302">
        <f t="shared" si="173"/>
        <v>2.2798543477347052E-3</v>
      </c>
      <c r="R220" s="303"/>
      <c r="S220" s="269">
        <f t="shared" si="174"/>
        <v>152000</v>
      </c>
      <c r="T220" s="302">
        <f t="shared" si="175"/>
        <v>2.3791532250568123E-3</v>
      </c>
      <c r="U220" s="303">
        <f t="shared" si="176"/>
        <v>-3011.5800000000163</v>
      </c>
      <c r="V220" s="302">
        <f t="shared" si="177"/>
        <v>-1.9813026315789579E-2</v>
      </c>
      <c r="W220" s="303"/>
      <c r="X220" s="269">
        <f t="shared" si="178"/>
        <v>362008</v>
      </c>
      <c r="Y220" s="302">
        <f t="shared" si="179"/>
        <v>6.0451192728326539E-3</v>
      </c>
      <c r="Z220" s="303">
        <f t="shared" si="180"/>
        <v>-213019.58000000002</v>
      </c>
      <c r="AA220" s="302">
        <f t="shared" si="181"/>
        <v>-0.58843887427902153</v>
      </c>
    </row>
    <row r="221" spans="1:27">
      <c r="A221" s="277" t="s">
        <v>60</v>
      </c>
      <c r="B221" s="273"/>
      <c r="C221" s="269">
        <f t="shared" si="162"/>
        <v>0</v>
      </c>
      <c r="D221" s="302">
        <f t="shared" si="163"/>
        <v>0</v>
      </c>
      <c r="E221" s="303"/>
      <c r="F221" s="269">
        <f t="shared" si="164"/>
        <v>0</v>
      </c>
      <c r="G221" s="302">
        <f t="shared" si="165"/>
        <v>0</v>
      </c>
      <c r="H221" s="303">
        <f t="shared" si="166"/>
        <v>0</v>
      </c>
      <c r="I221" s="302" t="str">
        <f t="shared" si="167"/>
        <v>N. D.</v>
      </c>
      <c r="J221" s="303"/>
      <c r="K221" s="269">
        <f t="shared" si="168"/>
        <v>0</v>
      </c>
      <c r="L221" s="302">
        <f t="shared" si="169"/>
        <v>0</v>
      </c>
      <c r="M221" s="303">
        <f t="shared" si="170"/>
        <v>0</v>
      </c>
      <c r="N221" s="302" t="str">
        <f t="shared" si="171"/>
        <v>N. D.</v>
      </c>
      <c r="O221" s="311"/>
      <c r="P221" s="269">
        <f t="shared" si="172"/>
        <v>22441.190000000002</v>
      </c>
      <c r="Q221" s="302">
        <f t="shared" si="173"/>
        <v>3.4340014203681465E-4</v>
      </c>
      <c r="R221" s="303"/>
      <c r="S221" s="269">
        <f t="shared" si="174"/>
        <v>23869.34</v>
      </c>
      <c r="T221" s="302">
        <f t="shared" si="175"/>
        <v>3.7361063974327352E-4</v>
      </c>
      <c r="U221" s="303">
        <f t="shared" si="176"/>
        <v>-1428.1499999999978</v>
      </c>
      <c r="V221" s="302">
        <f t="shared" si="177"/>
        <v>-5.9831985299970497E-2</v>
      </c>
      <c r="W221" s="303"/>
      <c r="X221" s="269">
        <f t="shared" si="178"/>
        <v>22983.9</v>
      </c>
      <c r="Y221" s="302">
        <f t="shared" si="179"/>
        <v>3.8380482435431936E-4</v>
      </c>
      <c r="Z221" s="303">
        <f t="shared" si="180"/>
        <v>-542.70999999999913</v>
      </c>
      <c r="AA221" s="302">
        <f t="shared" si="181"/>
        <v>-2.3612615787573E-2</v>
      </c>
    </row>
    <row r="222" spans="1:27">
      <c r="A222" s="277" t="s">
        <v>61</v>
      </c>
      <c r="B222" s="273"/>
      <c r="C222" s="269">
        <f t="shared" si="162"/>
        <v>76312.177200000006</v>
      </c>
      <c r="D222" s="302">
        <f t="shared" si="163"/>
        <v>7.0879913878615381E-3</v>
      </c>
      <c r="E222" s="303"/>
      <c r="F222" s="269">
        <f t="shared" si="164"/>
        <v>77167.51999999999</v>
      </c>
      <c r="G222" s="302">
        <f t="shared" si="165"/>
        <v>7.087215179575738E-3</v>
      </c>
      <c r="H222" s="303">
        <f t="shared" si="166"/>
        <v>-855.34279999998398</v>
      </c>
      <c r="I222" s="302">
        <f t="shared" si="167"/>
        <v>-1.108423336657682E-2</v>
      </c>
      <c r="J222" s="303"/>
      <c r="K222" s="269">
        <f t="shared" si="168"/>
        <v>83753.013099999996</v>
      </c>
      <c r="L222" s="302">
        <f t="shared" si="169"/>
        <v>7.2843023041150928E-3</v>
      </c>
      <c r="M222" s="303">
        <f t="shared" si="170"/>
        <v>-7440.8358999999909</v>
      </c>
      <c r="N222" s="302">
        <f t="shared" si="171"/>
        <v>-8.8842605472781389E-2</v>
      </c>
      <c r="O222" s="311"/>
      <c r="P222" s="269">
        <f t="shared" si="172"/>
        <v>457872.88600000006</v>
      </c>
      <c r="Q222" s="302">
        <f t="shared" si="173"/>
        <v>7.0064739921192349E-3</v>
      </c>
      <c r="R222" s="303"/>
      <c r="S222" s="269">
        <f t="shared" si="174"/>
        <v>463005.12</v>
      </c>
      <c r="T222" s="302">
        <f t="shared" si="175"/>
        <v>7.2471060820119499E-3</v>
      </c>
      <c r="U222" s="303">
        <f t="shared" si="176"/>
        <v>-5132.2339999999385</v>
      </c>
      <c r="V222" s="302">
        <f t="shared" si="177"/>
        <v>-1.1084616083726975E-2</v>
      </c>
      <c r="W222" s="303"/>
      <c r="X222" s="269">
        <f t="shared" si="178"/>
        <v>489105.3581999999</v>
      </c>
      <c r="Y222" s="302">
        <f t="shared" si="179"/>
        <v>8.1674996886823992E-3</v>
      </c>
      <c r="Z222" s="303">
        <f t="shared" si="180"/>
        <v>-31232.472199999844</v>
      </c>
      <c r="AA222" s="302">
        <f t="shared" si="181"/>
        <v>-6.3856328041347249E-2</v>
      </c>
    </row>
    <row r="223" spans="1:27">
      <c r="A223" s="277" t="s">
        <v>62</v>
      </c>
      <c r="B223" s="273"/>
      <c r="C223" s="269">
        <f t="shared" si="162"/>
        <v>0</v>
      </c>
      <c r="D223" s="302">
        <f t="shared" si="163"/>
        <v>0</v>
      </c>
      <c r="E223" s="303"/>
      <c r="F223" s="269">
        <f t="shared" si="164"/>
        <v>0</v>
      </c>
      <c r="G223" s="302">
        <f t="shared" si="165"/>
        <v>0</v>
      </c>
      <c r="H223" s="303">
        <f t="shared" si="166"/>
        <v>0</v>
      </c>
      <c r="I223" s="302" t="str">
        <f t="shared" si="167"/>
        <v>N. D.</v>
      </c>
      <c r="J223" s="303"/>
      <c r="K223" s="269">
        <f t="shared" si="168"/>
        <v>0</v>
      </c>
      <c r="L223" s="302">
        <f t="shared" si="169"/>
        <v>0</v>
      </c>
      <c r="M223" s="303">
        <f t="shared" si="170"/>
        <v>0</v>
      </c>
      <c r="N223" s="302" t="str">
        <f t="shared" si="171"/>
        <v>N. D.</v>
      </c>
      <c r="O223" s="311"/>
      <c r="P223" s="269">
        <f t="shared" si="172"/>
        <v>0</v>
      </c>
      <c r="Q223" s="302">
        <f t="shared" si="173"/>
        <v>0</v>
      </c>
      <c r="R223" s="303"/>
      <c r="S223" s="269">
        <f t="shared" si="174"/>
        <v>0</v>
      </c>
      <c r="T223" s="302">
        <f t="shared" si="175"/>
        <v>0</v>
      </c>
      <c r="U223" s="303">
        <f t="shared" si="176"/>
        <v>0</v>
      </c>
      <c r="V223" s="302" t="str">
        <f t="shared" si="177"/>
        <v>N. D.</v>
      </c>
      <c r="W223" s="303"/>
      <c r="X223" s="269">
        <f t="shared" si="178"/>
        <v>0</v>
      </c>
      <c r="Y223" s="302">
        <f t="shared" si="179"/>
        <v>0</v>
      </c>
      <c r="Z223" s="303">
        <f t="shared" si="180"/>
        <v>0</v>
      </c>
      <c r="AA223" s="302" t="str">
        <f t="shared" si="181"/>
        <v>N. D.</v>
      </c>
    </row>
    <row r="224" spans="1:27">
      <c r="A224" s="277" t="s">
        <v>25</v>
      </c>
      <c r="B224" s="273"/>
      <c r="C224" s="269">
        <f t="shared" si="162"/>
        <v>207303</v>
      </c>
      <c r="D224" s="302">
        <f t="shared" si="163"/>
        <v>1.9254618759296259E-2</v>
      </c>
      <c r="E224" s="303"/>
      <c r="F224" s="269">
        <f t="shared" si="164"/>
        <v>75187.100000000006</v>
      </c>
      <c r="G224" s="302">
        <f t="shared" si="165"/>
        <v>6.9053295535256159E-3</v>
      </c>
      <c r="H224" s="303">
        <f t="shared" si="166"/>
        <v>132115.9</v>
      </c>
      <c r="I224" s="302">
        <f t="shared" si="167"/>
        <v>1.75716180036203</v>
      </c>
      <c r="J224" s="303"/>
      <c r="K224" s="269">
        <f t="shared" si="168"/>
        <v>69203</v>
      </c>
      <c r="L224" s="302">
        <f t="shared" si="169"/>
        <v>6.0188350686535093E-3</v>
      </c>
      <c r="M224" s="303">
        <f t="shared" si="170"/>
        <v>138100</v>
      </c>
      <c r="N224" s="302">
        <f t="shared" si="171"/>
        <v>1.9955782263774693</v>
      </c>
      <c r="O224" s="311"/>
      <c r="P224" s="269">
        <f t="shared" si="172"/>
        <v>693396</v>
      </c>
      <c r="Q224" s="302">
        <f t="shared" si="173"/>
        <v>1.0610501710816544E-2</v>
      </c>
      <c r="R224" s="303"/>
      <c r="S224" s="269">
        <f t="shared" si="174"/>
        <v>528730.1</v>
      </c>
      <c r="T224" s="302">
        <f t="shared" si="175"/>
        <v>8.2758547539448085E-3</v>
      </c>
      <c r="U224" s="303">
        <f t="shared" si="176"/>
        <v>164665.90000000002</v>
      </c>
      <c r="V224" s="302">
        <f t="shared" si="177"/>
        <v>0.31143659118328998</v>
      </c>
      <c r="W224" s="303"/>
      <c r="X224" s="269">
        <f t="shared" si="178"/>
        <v>488267.64</v>
      </c>
      <c r="Y224" s="302">
        <f t="shared" si="179"/>
        <v>8.1535107535317345E-3</v>
      </c>
      <c r="Z224" s="303">
        <f t="shared" si="180"/>
        <v>205128.36</v>
      </c>
      <c r="AA224" s="302">
        <f t="shared" si="181"/>
        <v>0.42011459125163403</v>
      </c>
    </row>
    <row r="225" spans="1:27">
      <c r="A225" s="277" t="s">
        <v>63</v>
      </c>
      <c r="B225" s="273"/>
      <c r="C225" s="269">
        <f t="shared" si="162"/>
        <v>0</v>
      </c>
      <c r="D225" s="302">
        <f t="shared" si="163"/>
        <v>0</v>
      </c>
      <c r="E225" s="303"/>
      <c r="F225" s="269">
        <f t="shared" si="164"/>
        <v>15400</v>
      </c>
      <c r="G225" s="302">
        <f t="shared" si="165"/>
        <v>1.4143659633673129E-3</v>
      </c>
      <c r="H225" s="303">
        <f t="shared" si="166"/>
        <v>-15400</v>
      </c>
      <c r="I225" s="302">
        <f t="shared" si="167"/>
        <v>-1</v>
      </c>
      <c r="J225" s="303"/>
      <c r="K225" s="269">
        <f t="shared" si="168"/>
        <v>0</v>
      </c>
      <c r="L225" s="302">
        <f t="shared" si="169"/>
        <v>0</v>
      </c>
      <c r="M225" s="303">
        <f t="shared" si="170"/>
        <v>0</v>
      </c>
      <c r="N225" s="302" t="str">
        <f t="shared" si="171"/>
        <v>N. D.</v>
      </c>
      <c r="O225" s="311"/>
      <c r="P225" s="269">
        <f t="shared" si="172"/>
        <v>0</v>
      </c>
      <c r="Q225" s="302">
        <f t="shared" si="173"/>
        <v>0</v>
      </c>
      <c r="R225" s="303"/>
      <c r="S225" s="269">
        <f t="shared" si="174"/>
        <v>15400</v>
      </c>
      <c r="T225" s="302">
        <f t="shared" si="175"/>
        <v>2.4104578727549285E-4</v>
      </c>
      <c r="U225" s="303">
        <f t="shared" si="176"/>
        <v>-15400</v>
      </c>
      <c r="V225" s="302">
        <f t="shared" si="177"/>
        <v>-1</v>
      </c>
      <c r="W225" s="303"/>
      <c r="X225" s="269">
        <f t="shared" si="178"/>
        <v>0</v>
      </c>
      <c r="Y225" s="302">
        <f t="shared" si="179"/>
        <v>0</v>
      </c>
      <c r="Z225" s="303">
        <f t="shared" si="180"/>
        <v>0</v>
      </c>
      <c r="AA225" s="302" t="str">
        <f t="shared" si="181"/>
        <v>N. D.</v>
      </c>
    </row>
    <row r="226" spans="1:27">
      <c r="A226" s="277" t="s">
        <v>64</v>
      </c>
      <c r="B226" s="273"/>
      <c r="C226" s="269">
        <f t="shared" si="162"/>
        <v>109978.9166</v>
      </c>
      <c r="D226" s="302">
        <f t="shared" si="163"/>
        <v>1.0215009482223793E-2</v>
      </c>
      <c r="E226" s="303"/>
      <c r="F226" s="269">
        <f t="shared" si="164"/>
        <v>111382.99</v>
      </c>
      <c r="G226" s="302">
        <f t="shared" si="165"/>
        <v>1.0229630516498816E-2</v>
      </c>
      <c r="H226" s="303">
        <f t="shared" si="166"/>
        <v>-1404.0734000000084</v>
      </c>
      <c r="I226" s="302">
        <f t="shared" si="167"/>
        <v>-1.2605815304473406E-2</v>
      </c>
      <c r="J226" s="303"/>
      <c r="K226" s="269">
        <f t="shared" si="168"/>
        <v>91736.857300000003</v>
      </c>
      <c r="L226" s="302">
        <f t="shared" si="169"/>
        <v>7.9786860946100997E-3</v>
      </c>
      <c r="M226" s="303">
        <f t="shared" si="170"/>
        <v>18242.059299999994</v>
      </c>
      <c r="N226" s="302">
        <f t="shared" si="171"/>
        <v>0.19885201910006997</v>
      </c>
      <c r="O226" s="311"/>
      <c r="P226" s="269">
        <f t="shared" si="172"/>
        <v>578360.74970000004</v>
      </c>
      <c r="Q226" s="302">
        <f t="shared" si="173"/>
        <v>8.8502064104220238E-3</v>
      </c>
      <c r="R226" s="303"/>
      <c r="S226" s="269">
        <f t="shared" si="174"/>
        <v>594134.2699999999</v>
      </c>
      <c r="T226" s="302">
        <f t="shared" si="175"/>
        <v>9.2995820038636497E-3</v>
      </c>
      <c r="U226" s="303">
        <f t="shared" si="176"/>
        <v>-15773.520299999858</v>
      </c>
      <c r="V226" s="302">
        <f t="shared" si="177"/>
        <v>-2.654874680095437E-2</v>
      </c>
      <c r="W226" s="303"/>
      <c r="X226" s="269">
        <f t="shared" si="178"/>
        <v>468428.02379999997</v>
      </c>
      <c r="Y226" s="302">
        <f t="shared" si="179"/>
        <v>7.8222118699263349E-3</v>
      </c>
      <c r="Z226" s="303">
        <f t="shared" si="180"/>
        <v>109932.72590000008</v>
      </c>
      <c r="AA226" s="302">
        <f t="shared" si="181"/>
        <v>0.23468434917321887</v>
      </c>
    </row>
    <row r="227" spans="1:27" ht="6" customHeight="1">
      <c r="A227" s="267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</row>
    <row r="228" spans="1:27" s="308" customFormat="1">
      <c r="A228" s="304" t="s">
        <v>93</v>
      </c>
      <c r="B228" s="283"/>
      <c r="C228" s="305">
        <f>+SUM(C214:C226)</f>
        <v>2049312.1038000002</v>
      </c>
      <c r="D228" s="306">
        <f>+IF(ISERROR(C228/C$210),"N. D.",C228/C$210)</f>
        <v>0.19034323322614902</v>
      </c>
      <c r="E228" s="307"/>
      <c r="F228" s="305">
        <f>+SUM(F214:F226)</f>
        <v>1882583.0211536034</v>
      </c>
      <c r="G228" s="306">
        <f>+IF(ISERROR(F228/F$210),"N. D.",F228/F$210)</f>
        <v>0.17290008755408198</v>
      </c>
      <c r="H228" s="307">
        <f>+$C228-F228</f>
        <v>166729.08264639671</v>
      </c>
      <c r="I228" s="306">
        <f>+IF(ISERROR(H228/F228),"N. D.",H228/F228)</f>
        <v>8.856399997925668E-2</v>
      </c>
      <c r="J228" s="307"/>
      <c r="K228" s="305">
        <f>+SUM(K214:K226)</f>
        <v>1535819.0004000003</v>
      </c>
      <c r="L228" s="306">
        <f>+IF(ISERROR(K228/K$210),"N. D.",K228/K$210)</f>
        <v>0.1335757302242952</v>
      </c>
      <c r="M228" s="307">
        <f>+$C228-K228</f>
        <v>513493.10339999991</v>
      </c>
      <c r="N228" s="306">
        <f>+IF(ISERROR(M228/K228),"N. D.",M228/K228)</f>
        <v>0.33434480447647924</v>
      </c>
      <c r="O228" s="313"/>
      <c r="P228" s="305">
        <f>+SUM(P214:P226)</f>
        <v>12056110.808500001</v>
      </c>
      <c r="Q228" s="306">
        <f>+IF(ISERROR(P228/P$210),"N. D.",P228/P$210)</f>
        <v>0.18448532203731072</v>
      </c>
      <c r="R228" s="307"/>
      <c r="S228" s="305">
        <f>+SUM(S214:S226)</f>
        <v>11735131.007705046</v>
      </c>
      <c r="T228" s="306">
        <f>+IF(ISERROR(S228/S$210),"N. D.",S228/S$210)</f>
        <v>0.18368207094372146</v>
      </c>
      <c r="U228" s="307">
        <f>+$P228-S228</f>
        <v>320979.80079495534</v>
      </c>
      <c r="V228" s="306">
        <f>+IF(ISERROR(U228/S228),"N. D.",U228/S228)</f>
        <v>2.7352042391704582E-2</v>
      </c>
      <c r="W228" s="307"/>
      <c r="X228" s="305">
        <f>+SUM(X214:X226)</f>
        <v>11704746.381800003</v>
      </c>
      <c r="Y228" s="306">
        <f>+IF(ISERROR(X228/X$210),"N. D.",X228/X$210)</f>
        <v>0.19545586820246366</v>
      </c>
      <c r="Z228" s="307">
        <f>+$P228-X228</f>
        <v>351364.42669999786</v>
      </c>
      <c r="AA228" s="306">
        <f>+IF(ISERROR(Z228/X228),"N. D.",Z228/X228)</f>
        <v>3.0018969675954962E-2</v>
      </c>
    </row>
    <row r="230" spans="1:27">
      <c r="A230" s="266" t="s">
        <v>94</v>
      </c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</row>
    <row r="231" spans="1:27" ht="6" customHeight="1">
      <c r="A231" s="267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</row>
    <row r="232" spans="1:27">
      <c r="A232" s="272" t="s">
        <v>95</v>
      </c>
      <c r="B232" s="273"/>
      <c r="C232" s="269">
        <f>+C106</f>
        <v>10766403.770000001</v>
      </c>
      <c r="D232" s="302">
        <f>+IF(ISERROR(C232/C$232),"N. D.",C232/C$232)</f>
        <v>1</v>
      </c>
      <c r="E232" s="303"/>
      <c r="F232" s="269">
        <f>+F106</f>
        <v>10888271.06906319</v>
      </c>
      <c r="G232" s="302">
        <f>+IF(ISERROR(F232/F$232),"N. D.",F232/F$232)</f>
        <v>1</v>
      </c>
      <c r="H232" s="303">
        <f>+$C232-F232</f>
        <v>-121867.29906318896</v>
      </c>
      <c r="I232" s="302">
        <f>+IF(ISERROR(H232/F232),"N. D.",H232/F232)</f>
        <v>-1.1192529859901277E-2</v>
      </c>
      <c r="J232" s="303"/>
      <c r="K232" s="269">
        <f>+K106</f>
        <v>11497739.880000001</v>
      </c>
      <c r="L232" s="302">
        <f>+IF(ISERROR(K232/K$232),"N. D.",K232/K$232)</f>
        <v>1</v>
      </c>
      <c r="M232" s="303">
        <f>+$C232-K232</f>
        <v>-731336.1099999994</v>
      </c>
      <c r="N232" s="302">
        <f>+IF(ISERROR(M232/K232),"N. D.",M232/K232)</f>
        <v>-6.3606945159034103E-2</v>
      </c>
      <c r="O232" s="311"/>
      <c r="P232" s="269">
        <f>+P106</f>
        <v>65349972.970000006</v>
      </c>
      <c r="Q232" s="302">
        <f>+IF(ISERROR(P232/P$232),"N. D.",P232/P$232)</f>
        <v>1</v>
      </c>
      <c r="R232" s="303"/>
      <c r="S232" s="269">
        <f>+S106</f>
        <v>63888276.887408271</v>
      </c>
      <c r="T232" s="302">
        <f>+IF(ISERROR(S232/S$232),"N. D.",S232/S$232)</f>
        <v>1</v>
      </c>
      <c r="U232" s="303">
        <f>+$P232-S232</f>
        <v>1461696.0825917348</v>
      </c>
      <c r="V232" s="302">
        <f>+IF(ISERROR(U232/S232),"N. D.",U232/S232)</f>
        <v>2.2878940453625228E-2</v>
      </c>
      <c r="W232" s="303"/>
      <c r="X232" s="269">
        <f>+X106</f>
        <v>59884343.660000011</v>
      </c>
      <c r="Y232" s="302">
        <f>+IF(ISERROR(X232/X$232),"N. D.",X232/X$232)</f>
        <v>1</v>
      </c>
      <c r="Z232" s="303">
        <f>+$P232-X232</f>
        <v>5465629.3099999949</v>
      </c>
      <c r="AA232" s="302">
        <f>+IF(ISERROR(Z232/X232),"N. D.",Z232/X232)</f>
        <v>9.1269753928200498E-2</v>
      </c>
    </row>
    <row r="233" spans="1:27">
      <c r="A233" s="272" t="s">
        <v>96</v>
      </c>
      <c r="B233" s="273"/>
      <c r="C233" s="269">
        <f>+C135</f>
        <v>1743304.4038000002</v>
      </c>
      <c r="D233" s="302">
        <f>+IF(ISERROR(C233/C$232),"N. D.",C233/C$232)</f>
        <v>0.16192077141465036</v>
      </c>
      <c r="E233" s="303"/>
      <c r="F233" s="269">
        <f>+F135</f>
        <v>1879710.1411536036</v>
      </c>
      <c r="G233" s="302">
        <f>+IF(ISERROR(F233/F$232),"N. D.",F233/F$232)</f>
        <v>0.17263623666519637</v>
      </c>
      <c r="H233" s="303">
        <f>+$C233-F233</f>
        <v>-136405.73735360336</v>
      </c>
      <c r="I233" s="302">
        <f>+IF(ISERROR(H233/F233),"N. D.",H233/F233)</f>
        <v>-7.2567431737049257E-2</v>
      </c>
      <c r="J233" s="303"/>
      <c r="K233" s="269">
        <f>+K135</f>
        <v>1531054.8704000004</v>
      </c>
      <c r="L233" s="302">
        <f>+IF(ISERROR(K233/K$232),"N. D.",K233/K$232)</f>
        <v>0.13316137661656685</v>
      </c>
      <c r="M233" s="303">
        <f>+$C233-K233</f>
        <v>212249.53339999984</v>
      </c>
      <c r="N233" s="302">
        <f>+IF(ISERROR(M233/K233),"N. D.",M233/K233)</f>
        <v>0.13862960596869264</v>
      </c>
      <c r="O233" s="311"/>
      <c r="P233" s="269">
        <f>+P135</f>
        <v>11736420.638500001</v>
      </c>
      <c r="Q233" s="302">
        <f>+IF(ISERROR(P233/P$232),"N. D.",P233/P$232)</f>
        <v>0.1795933510774029</v>
      </c>
      <c r="R233" s="303"/>
      <c r="S233" s="269">
        <f>+S135</f>
        <v>11716295.637705047</v>
      </c>
      <c r="T233" s="302">
        <f>+IF(ISERROR(S233/S$232),"N. D.",S233/S$232)</f>
        <v>0.18338725363266464</v>
      </c>
      <c r="U233" s="303">
        <f>+$P233-S233</f>
        <v>20125.000794954598</v>
      </c>
      <c r="V233" s="302">
        <f>+IF(ISERROR(U233/S233),"N. D.",U233/S233)</f>
        <v>1.7176931529611541E-3</v>
      </c>
      <c r="W233" s="303"/>
      <c r="X233" s="269">
        <f>+X135</f>
        <v>11687850.901800003</v>
      </c>
      <c r="Y233" s="302">
        <f>+IF(ISERROR(X233/X$232),"N. D.",X233/X$232)</f>
        <v>0.19517373302376109</v>
      </c>
      <c r="Z233" s="303">
        <f>+$P233-X233</f>
        <v>48569.736699998379</v>
      </c>
      <c r="AA233" s="302">
        <f>+IF(ISERROR(Z233/X233),"N. D.",Z233/X233)</f>
        <v>4.1555746311341402E-3</v>
      </c>
    </row>
    <row r="234" spans="1:27">
      <c r="A234" s="272" t="s">
        <v>97</v>
      </c>
      <c r="B234" s="273"/>
      <c r="C234" s="269">
        <f>+C168</f>
        <v>9023099.3662000019</v>
      </c>
      <c r="D234" s="302">
        <f>+IF(ISERROR(C234/C$232),"N. D.",C234/C$232)</f>
        <v>0.83807922858534967</v>
      </c>
      <c r="E234" s="303"/>
      <c r="F234" s="269">
        <f>+F168</f>
        <v>9008560.9279095866</v>
      </c>
      <c r="G234" s="302">
        <f>+IF(ISERROR(F234/F$232),"N. D.",F234/F$232)</f>
        <v>0.82736376333480366</v>
      </c>
      <c r="H234" s="303">
        <f>+$C234-F234</f>
        <v>14538.438290415332</v>
      </c>
      <c r="I234" s="302">
        <f>+IF(ISERROR(H234/F234),"N. D.",H234/F234)</f>
        <v>1.6138469181435551E-3</v>
      </c>
      <c r="J234" s="303"/>
      <c r="K234" s="269">
        <f>+K168</f>
        <v>9966685.0096000005</v>
      </c>
      <c r="L234" s="302">
        <f>+IF(ISERROR(K234/K$232),"N. D.",K234/K$232)</f>
        <v>0.86683862338343309</v>
      </c>
      <c r="M234" s="303">
        <f>+$C234-K234</f>
        <v>-943585.64339999855</v>
      </c>
      <c r="N234" s="302">
        <f>+IF(ISERROR(M234/K234),"N. D.",M234/K234)</f>
        <v>-9.4673970582107123E-2</v>
      </c>
      <c r="O234" s="311"/>
      <c r="P234" s="269">
        <f>+P168</f>
        <v>53613552.331500009</v>
      </c>
      <c r="Q234" s="302">
        <f>+IF(ISERROR(P234/P$232),"N. D.",P234/P$232)</f>
        <v>0.82040664892259718</v>
      </c>
      <c r="R234" s="303"/>
      <c r="S234" s="269">
        <f>+S168</f>
        <v>52171981.249703228</v>
      </c>
      <c r="T234" s="302">
        <f>+IF(ISERROR(S234/S$232),"N. D.",S234/S$232)</f>
        <v>0.81661274636733538</v>
      </c>
      <c r="U234" s="303">
        <f>+$P234-S234</f>
        <v>1441571.0817967802</v>
      </c>
      <c r="V234" s="302">
        <f>+IF(ISERROR(U234/S234),"N. D.",U234/S234)</f>
        <v>2.7631135472835439E-2</v>
      </c>
      <c r="W234" s="303"/>
      <c r="X234" s="269">
        <f>+X168</f>
        <v>48196492.758200005</v>
      </c>
      <c r="Y234" s="302">
        <f>+IF(ISERROR(X234/X$232),"N. D.",X234/X$232)</f>
        <v>0.80482626697623882</v>
      </c>
      <c r="Z234" s="303">
        <f>+$P234-X234</f>
        <v>5417059.573300004</v>
      </c>
      <c r="AA234" s="302">
        <f>+IF(ISERROR(Z234/X234),"N. D.",Z234/X234)</f>
        <v>0.11239530644848347</v>
      </c>
    </row>
    <row r="235" spans="1:27">
      <c r="A235" s="272" t="s">
        <v>98</v>
      </c>
      <c r="B235" s="273"/>
      <c r="C235" s="269">
        <f>+C177</f>
        <v>8255894.5762000019</v>
      </c>
      <c r="D235" s="302">
        <f>+IF(ISERROR(C235/C$232),"N. D.",C235/C$232)</f>
        <v>0.76682007776864203</v>
      </c>
      <c r="E235" s="303"/>
      <c r="F235" s="269">
        <f>+F177</f>
        <v>8431069.7979095858</v>
      </c>
      <c r="G235" s="302">
        <f>+IF(ISERROR(F235/F$232),"N. D.",F235/F$232)</f>
        <v>0.77432585434658741</v>
      </c>
      <c r="H235" s="303">
        <f>+$C235-F235</f>
        <v>-175175.22170958389</v>
      </c>
      <c r="I235" s="302">
        <f>+IF(ISERROR(H235/F235),"N. D.",H235/F235)</f>
        <v>-2.0777342129585635E-2</v>
      </c>
      <c r="J235" s="303"/>
      <c r="K235" s="269">
        <f>+K177</f>
        <v>9146194.7796</v>
      </c>
      <c r="L235" s="302">
        <f>+IF(ISERROR(K235/K$232),"N. D.",K235/K$232)</f>
        <v>0.79547762212898487</v>
      </c>
      <c r="M235" s="303">
        <f>+$C235-K235</f>
        <v>-890300.20339999814</v>
      </c>
      <c r="N235" s="302">
        <f>+IF(ISERROR(M235/K235),"N. D.",M235/K235)</f>
        <v>-9.7341050005380986E-2</v>
      </c>
      <c r="O235" s="311"/>
      <c r="P235" s="269">
        <f>+P177</f>
        <v>49344085.241500005</v>
      </c>
      <c r="Q235" s="302">
        <f>+IF(ISERROR(P235/P$232),"N. D.",P235/P$232)</f>
        <v>0.7550743022365477</v>
      </c>
      <c r="R235" s="303"/>
      <c r="S235" s="269">
        <f>+S177</f>
        <v>47892684.648375332</v>
      </c>
      <c r="T235" s="302">
        <f>+IF(ISERROR(S235/S$232),"N. D.",S235/S$232)</f>
        <v>0.74963181011717805</v>
      </c>
      <c r="U235" s="303">
        <f>+$P235-S235</f>
        <v>1451400.5931246728</v>
      </c>
      <c r="V235" s="302">
        <f>+IF(ISERROR(U235/S235),"N. D.",U235/S235)</f>
        <v>3.03052669479849E-2</v>
      </c>
      <c r="W235" s="303"/>
      <c r="X235" s="269">
        <f>+X177</f>
        <v>43529405.198200002</v>
      </c>
      <c r="Y235" s="302">
        <f>+IF(ISERROR(X235/X$232),"N. D.",X235/X$232)</f>
        <v>0.72689124632212754</v>
      </c>
      <c r="Z235" s="303">
        <f>+$P235-X235</f>
        <v>5814680.0433000028</v>
      </c>
      <c r="AA235" s="302">
        <f>+IF(ISERROR(Z235/X235),"N. D.",Z235/X235)</f>
        <v>0.13358050763212467</v>
      </c>
    </row>
  </sheetData>
  <mergeCells count="36">
    <mergeCell ref="C181:N181"/>
    <mergeCell ref="B184:B185"/>
    <mergeCell ref="D184:D185"/>
    <mergeCell ref="E184:E185"/>
    <mergeCell ref="G184:G185"/>
    <mergeCell ref="I184:I185"/>
    <mergeCell ref="J184:J185"/>
    <mergeCell ref="L184:L185"/>
    <mergeCell ref="N184:N185"/>
    <mergeCell ref="C2:N2"/>
    <mergeCell ref="B5:B6"/>
    <mergeCell ref="D5:D6"/>
    <mergeCell ref="E5:E6"/>
    <mergeCell ref="G5:G6"/>
    <mergeCell ref="I5:I6"/>
    <mergeCell ref="J5:J6"/>
    <mergeCell ref="L5:L6"/>
    <mergeCell ref="N5:N6"/>
    <mergeCell ref="O5:O6"/>
    <mergeCell ref="P2:AA2"/>
    <mergeCell ref="Y5:Y6"/>
    <mergeCell ref="AA5:AA6"/>
    <mergeCell ref="R5:R6"/>
    <mergeCell ref="T5:T6"/>
    <mergeCell ref="V5:V6"/>
    <mergeCell ref="W5:W6"/>
    <mergeCell ref="Q5:Q6"/>
    <mergeCell ref="P181:AA181"/>
    <mergeCell ref="O184:O185"/>
    <mergeCell ref="Y184:Y185"/>
    <mergeCell ref="AA184:AA185"/>
    <mergeCell ref="W184:W185"/>
    <mergeCell ref="Q184:Q185"/>
    <mergeCell ref="R184:R185"/>
    <mergeCell ref="T184:T185"/>
    <mergeCell ref="V184:V185"/>
  </mergeCells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DAA7745B-8BB0-3D49-BBA7-0A5AA28CD22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I85:I106 N85:N106 I168 N168 V85:V106 AA85:AA106 V168 AA168</xm:sqref>
        </x14:conditionalFormatting>
        <x14:conditionalFormatting xmlns:xm="http://schemas.microsoft.com/office/excel/2006/main">
          <x14:cfRule type="iconSet" priority="1" id="{7B5CA1D6-D029-164C-9866-6A22603DF49C}">
            <x14:iconSet iconSet="3Triangles" revers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I135:I160 N135:N160 V135:V160 AA135:AA160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4255-DDA1-8E42-8D49-085BB1E55FA3}">
  <sheetPr>
    <tabColor rgb="FF8EC6D2"/>
  </sheetPr>
  <dimension ref="A1:AA235"/>
  <sheetViews>
    <sheetView showGridLines="0" tabSelected="1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1" sqref="D1:K1048576"/>
    </sheetView>
  </sheetViews>
  <sheetFormatPr baseColWidth="10" defaultColWidth="10.7109375" defaultRowHeight="18"/>
  <cols>
    <col min="1" max="1" width="32.7109375" style="259" customWidth="1"/>
    <col min="2" max="2" width="1.5703125" style="259" customWidth="1"/>
    <col min="3" max="3" width="14.5703125" style="259" customWidth="1"/>
    <col min="4" max="4" width="8.7109375" style="259" customWidth="1"/>
    <col min="5" max="5" width="1.5703125" style="259" customWidth="1"/>
    <col min="6" max="6" width="14.5703125" style="259" customWidth="1"/>
    <col min="7" max="7" width="10.7109375" style="259" customWidth="1"/>
    <col min="8" max="8" width="14.5703125" style="259" customWidth="1"/>
    <col min="9" max="9" width="9.5703125" style="259" customWidth="1"/>
    <col min="10" max="10" width="1.5703125" style="259" customWidth="1"/>
    <col min="11" max="11" width="14.5703125" style="259" customWidth="1"/>
    <col min="12" max="12" width="8.7109375" style="259" customWidth="1"/>
    <col min="13" max="13" width="14.5703125" style="259" customWidth="1"/>
    <col min="14" max="14" width="9.5703125" style="259" customWidth="1"/>
    <col min="15" max="15" width="1.5703125" style="259" customWidth="1"/>
    <col min="16" max="16" width="14.5703125" style="259" customWidth="1"/>
    <col min="17" max="17" width="8.7109375" style="259" customWidth="1"/>
    <col min="18" max="18" width="1.5703125" style="259" customWidth="1"/>
    <col min="19" max="19" width="14.5703125" style="259" customWidth="1"/>
    <col min="20" max="20" width="10.7109375" style="259" customWidth="1"/>
    <col min="21" max="21" width="14.5703125" style="259" customWidth="1"/>
    <col min="22" max="22" width="9.5703125" style="259" customWidth="1"/>
    <col min="23" max="23" width="1.5703125" style="259" customWidth="1"/>
    <col min="24" max="24" width="14.5703125" style="259" customWidth="1"/>
    <col min="25" max="25" width="8.7109375" style="259" customWidth="1"/>
    <col min="26" max="26" width="14.5703125" style="259" customWidth="1"/>
    <col min="27" max="27" width="9.5703125" style="259" customWidth="1"/>
    <col min="28" max="16384" width="10.7109375" style="259"/>
  </cols>
  <sheetData>
    <row r="1" spans="1:27">
      <c r="C1" s="260"/>
      <c r="D1" s="260"/>
      <c r="F1" s="260"/>
      <c r="G1" s="260"/>
      <c r="H1" s="260"/>
      <c r="I1" s="260"/>
      <c r="K1" s="260"/>
      <c r="L1" s="260"/>
      <c r="M1" s="260"/>
      <c r="N1" s="260"/>
      <c r="P1" s="260"/>
      <c r="Q1" s="260"/>
      <c r="S1" s="260"/>
      <c r="T1" s="260"/>
      <c r="U1" s="260"/>
      <c r="V1" s="260"/>
      <c r="X1" s="260"/>
      <c r="Y1" s="260"/>
      <c r="Z1" s="260"/>
      <c r="AA1" s="260"/>
    </row>
    <row r="2" spans="1:27">
      <c r="C2" s="373" t="s">
        <v>0</v>
      </c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P2" s="370" t="s">
        <v>1</v>
      </c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</row>
    <row r="3" spans="1:27">
      <c r="B3" s="261"/>
      <c r="C3" s="261"/>
      <c r="D3" s="260"/>
      <c r="E3" s="261"/>
      <c r="F3" s="261"/>
      <c r="G3" s="260"/>
      <c r="H3" s="261"/>
      <c r="I3" s="260"/>
      <c r="J3" s="261"/>
      <c r="K3" s="261"/>
      <c r="L3" s="260"/>
      <c r="M3" s="261"/>
      <c r="N3" s="260"/>
      <c r="O3" s="261"/>
      <c r="P3" s="261"/>
      <c r="Q3" s="260"/>
      <c r="R3" s="261"/>
      <c r="S3" s="261"/>
      <c r="T3" s="260"/>
      <c r="U3" s="261"/>
      <c r="V3" s="260"/>
      <c r="W3" s="261"/>
      <c r="X3" s="261"/>
      <c r="Y3" s="260"/>
      <c r="Z3" s="261"/>
      <c r="AA3" s="260"/>
    </row>
    <row r="4" spans="1:27" ht="6" customHeight="1"/>
    <row r="5" spans="1:27" s="265" customFormat="1" ht="18" customHeight="1">
      <c r="A5" s="263" t="s">
        <v>2</v>
      </c>
      <c r="B5" s="372"/>
      <c r="C5" s="264">
        <v>46174</v>
      </c>
      <c r="D5" s="372" t="s">
        <v>99</v>
      </c>
      <c r="E5" s="372"/>
      <c r="F5" s="264">
        <f>+C5</f>
        <v>46174</v>
      </c>
      <c r="G5" s="372" t="s">
        <v>99</v>
      </c>
      <c r="H5" s="264" t="s">
        <v>100</v>
      </c>
      <c r="I5" s="372" t="s">
        <v>99</v>
      </c>
      <c r="J5" s="372"/>
      <c r="K5" s="264">
        <f>+EOMONTH(F5,-12)</f>
        <v>45838</v>
      </c>
      <c r="L5" s="372" t="s">
        <v>99</v>
      </c>
      <c r="M5" s="264" t="s">
        <v>100</v>
      </c>
      <c r="N5" s="372" t="s">
        <v>99</v>
      </c>
      <c r="O5" s="371"/>
      <c r="P5" s="264">
        <f>+C5</f>
        <v>46174</v>
      </c>
      <c r="Q5" s="372" t="s">
        <v>99</v>
      </c>
      <c r="R5" s="372"/>
      <c r="S5" s="264">
        <f>+P5</f>
        <v>46174</v>
      </c>
      <c r="T5" s="372" t="s">
        <v>99</v>
      </c>
      <c r="U5" s="264" t="s">
        <v>100</v>
      </c>
      <c r="V5" s="372" t="s">
        <v>99</v>
      </c>
      <c r="W5" s="372"/>
      <c r="X5" s="264">
        <f>+EOMONTH(S5,-12)</f>
        <v>45838</v>
      </c>
      <c r="Y5" s="372" t="s">
        <v>99</v>
      </c>
      <c r="Z5" s="264" t="s">
        <v>100</v>
      </c>
      <c r="AA5" s="372" t="s">
        <v>99</v>
      </c>
    </row>
    <row r="6" spans="1:27" s="265" customFormat="1" ht="18" customHeight="1">
      <c r="A6" s="263" t="s">
        <v>115</v>
      </c>
      <c r="B6" s="372"/>
      <c r="C6" s="264" t="s">
        <v>103</v>
      </c>
      <c r="D6" s="372"/>
      <c r="E6" s="372"/>
      <c r="F6" s="264" t="s">
        <v>102</v>
      </c>
      <c r="G6" s="372"/>
      <c r="H6" s="264" t="str">
        <f>+YEAR(C5)&amp;"R"&amp;" vs "&amp;YEAR(F5)&amp;"P"</f>
        <v>2026R vs 2026P</v>
      </c>
      <c r="I6" s="372"/>
      <c r="J6" s="372"/>
      <c r="K6" s="264" t="s">
        <v>103</v>
      </c>
      <c r="L6" s="372"/>
      <c r="M6" s="264" t="str">
        <f>+YEAR(C5)&amp;"R"&amp;" vs "&amp;YEAR(K5)&amp;"R"</f>
        <v>2026R vs 2025R</v>
      </c>
      <c r="N6" s="372"/>
      <c r="O6" s="371"/>
      <c r="P6" s="264" t="s">
        <v>103</v>
      </c>
      <c r="Q6" s="372"/>
      <c r="R6" s="372"/>
      <c r="S6" s="264" t="s">
        <v>102</v>
      </c>
      <c r="T6" s="372"/>
      <c r="U6" s="264" t="str">
        <f>+H6</f>
        <v>2026R vs 2026P</v>
      </c>
      <c r="V6" s="372"/>
      <c r="W6" s="372"/>
      <c r="X6" s="264" t="s">
        <v>103</v>
      </c>
      <c r="Y6" s="372"/>
      <c r="Z6" s="264" t="str">
        <f>+M6</f>
        <v>2026R vs 2025R</v>
      </c>
      <c r="AA6" s="372"/>
    </row>
    <row r="7" spans="1:27" ht="6" customHeight="1"/>
    <row r="8" spans="1:27" hidden="1">
      <c r="A8" s="266" t="s">
        <v>20</v>
      </c>
      <c r="B8" s="265"/>
      <c r="C8" s="265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</row>
    <row r="9" spans="1:27" ht="6" hidden="1" customHeight="1">
      <c r="A9" s="267"/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</row>
    <row r="10" spans="1:27" hidden="1">
      <c r="A10" s="268" t="s">
        <v>21</v>
      </c>
      <c r="B10" s="265"/>
      <c r="C10" s="269">
        <f>+SUM(C11:C19)</f>
        <v>857264.24999999988</v>
      </c>
      <c r="D10" s="270">
        <f>+IF(ISERROR(C10/C31),"N. D.",C10/C31)</f>
        <v>1</v>
      </c>
      <c r="E10" s="265"/>
      <c r="F10" s="269">
        <f>+SUM(F11:F19)</f>
        <v>878182.57453620003</v>
      </c>
      <c r="G10" s="270">
        <f>+IF(ISERROR(F10/F31),"N. D.",F10/F31)</f>
        <v>1</v>
      </c>
      <c r="H10" s="271">
        <f t="shared" ref="H10:H29" si="0">+$C10-F10</f>
        <v>-20918.324536200147</v>
      </c>
      <c r="I10" s="270">
        <f t="shared" ref="I10:I29" si="1">+IF(ISERROR(H10/F10),"N. D.",H10/F10)</f>
        <v>-2.3820017776198611E-2</v>
      </c>
      <c r="J10" s="265"/>
      <c r="K10" s="269">
        <f>+SUM(K11:K19)</f>
        <v>620657.55999999994</v>
      </c>
      <c r="L10" s="270">
        <f>+IF(ISERROR(K10/K31),"N. D.",K10/K31)</f>
        <v>1</v>
      </c>
      <c r="M10" s="271">
        <f t="shared" ref="M10:M29" si="2">+$C10-K10</f>
        <v>236606.68999999994</v>
      </c>
      <c r="N10" s="270">
        <f t="shared" ref="N10:N29" si="3">+IF(ISERROR(M10/K10),"N. D.",M10/K10)</f>
        <v>0.38121937965276692</v>
      </c>
      <c r="O10" s="265"/>
      <c r="P10" s="269">
        <f>+SUM(P11:P19)</f>
        <v>5198522.24</v>
      </c>
      <c r="Q10" s="270">
        <f>+IF(ISERROR(P10/P31),"N. D.",P10/P31)</f>
        <v>1</v>
      </c>
      <c r="R10" s="265"/>
      <c r="S10" s="269">
        <f>+SUM(S11:S19)</f>
        <v>5158569.1990936995</v>
      </c>
      <c r="T10" s="270">
        <f>+IF(ISERROR(S10/S31),"N. D.",S10/S31)</f>
        <v>1</v>
      </c>
      <c r="U10" s="271">
        <f t="shared" ref="U10:U29" si="4">+$P10-S10</f>
        <v>39953.040906300768</v>
      </c>
      <c r="V10" s="270">
        <f t="shared" ref="V10:V29" si="5">+IF(ISERROR(U10/S10),"N. D.",U10/S10)</f>
        <v>7.7449849685684267E-3</v>
      </c>
      <c r="W10" s="265"/>
      <c r="X10" s="269">
        <f>+SUM(X11:X19)</f>
        <v>3718216.22</v>
      </c>
      <c r="Y10" s="270">
        <f>+IF(ISERROR(X10/X31),"N. D.",X10/X31)</f>
        <v>1</v>
      </c>
      <c r="Z10" s="271">
        <f t="shared" ref="Z10:Z29" si="6">+$P10-X10</f>
        <v>1480306.02</v>
      </c>
      <c r="AA10" s="270">
        <f t="shared" ref="AA10:AA29" si="7">+IF(ISERROR(Z10/X10),"N. D.",Z10/X10)</f>
        <v>0.39812262988837155</v>
      </c>
    </row>
    <row r="11" spans="1:27" hidden="1">
      <c r="A11" s="272" t="s">
        <v>22</v>
      </c>
      <c r="B11" s="273"/>
      <c r="C11" s="274">
        <f>+'2026R'!$F11</f>
        <v>735279.23</v>
      </c>
      <c r="D11" s="275">
        <f t="shared" ref="D11:D19" si="8">+IF(ISERROR(C11/C86),"N. D.",C11/C86)</f>
        <v>1</v>
      </c>
      <c r="E11" s="273"/>
      <c r="F11" s="274">
        <f>+'2026P'!$F11</f>
        <v>753371.16891100002</v>
      </c>
      <c r="G11" s="275">
        <f t="shared" ref="G11:G19" si="9">+IF(ISERROR(F11/F86),"N. D.",F11/F86)</f>
        <v>1</v>
      </c>
      <c r="H11" s="276">
        <f t="shared" si="0"/>
        <v>-18091.938911000034</v>
      </c>
      <c r="I11" s="275">
        <f t="shared" si="1"/>
        <v>-2.4014641995328781E-2</v>
      </c>
      <c r="J11" s="273"/>
      <c r="K11" s="274">
        <f>+'2025R'!$F11</f>
        <v>521439.74</v>
      </c>
      <c r="L11" s="275">
        <f t="shared" ref="L11:L19" si="10">+IF(ISERROR(K11/K86),"N. D.",K11/K86)</f>
        <v>1</v>
      </c>
      <c r="M11" s="276">
        <f t="shared" si="2"/>
        <v>213839.49</v>
      </c>
      <c r="N11" s="275">
        <f t="shared" si="3"/>
        <v>0.41009434762298708</v>
      </c>
      <c r="O11" s="311"/>
      <c r="P11" s="274">
        <f>+'2026R'!$V11</f>
        <v>4411601.74</v>
      </c>
      <c r="Q11" s="275">
        <f t="shared" ref="Q11:Q19" si="11">+IF(ISERROR(P11/P86),"N. D.",P11/P86)</f>
        <v>1</v>
      </c>
      <c r="R11" s="273"/>
      <c r="S11" s="274">
        <f>+'2026P'!$V11</f>
        <v>4460732.8029109994</v>
      </c>
      <c r="T11" s="275">
        <f t="shared" ref="T11:T19" si="12">+IF(ISERROR(S11/S86),"N. D.",S11/S86)</f>
        <v>1</v>
      </c>
      <c r="U11" s="276">
        <f t="shared" si="4"/>
        <v>-49131.062910999171</v>
      </c>
      <c r="V11" s="275">
        <f t="shared" si="5"/>
        <v>-1.1014123706072926E-2</v>
      </c>
      <c r="W11" s="273"/>
      <c r="X11" s="274">
        <f>+'2025R'!$V11</f>
        <v>3142151.24</v>
      </c>
      <c r="Y11" s="275">
        <f t="shared" ref="Y11:Y19" si="13">+IF(ISERROR(X11/X86),"N. D.",X11/X86)</f>
        <v>1.0040460661515258</v>
      </c>
      <c r="Z11" s="276">
        <f t="shared" si="6"/>
        <v>1269450.5</v>
      </c>
      <c r="AA11" s="275">
        <f t="shared" si="7"/>
        <v>0.40400681031508845</v>
      </c>
    </row>
    <row r="12" spans="1:27" hidden="1">
      <c r="A12" s="272" t="s">
        <v>23</v>
      </c>
      <c r="B12" s="273"/>
      <c r="C12" s="274">
        <f>+'2026R'!$F12</f>
        <v>30687.47</v>
      </c>
      <c r="D12" s="275">
        <f t="shared" si="8"/>
        <v>1</v>
      </c>
      <c r="E12" s="273"/>
      <c r="F12" s="274">
        <f>+'2026P'!$F12</f>
        <v>36095.693402999997</v>
      </c>
      <c r="G12" s="275">
        <f t="shared" si="9"/>
        <v>1</v>
      </c>
      <c r="H12" s="276">
        <f t="shared" si="0"/>
        <v>-5408.2234029999963</v>
      </c>
      <c r="I12" s="275">
        <f t="shared" si="1"/>
        <v>-0.14983015681728132</v>
      </c>
      <c r="J12" s="273"/>
      <c r="K12" s="274">
        <f>+'2025R'!$F12</f>
        <v>34541.33</v>
      </c>
      <c r="L12" s="275">
        <f t="shared" si="10"/>
        <v>1</v>
      </c>
      <c r="M12" s="276">
        <f t="shared" si="2"/>
        <v>-3853.8600000000006</v>
      </c>
      <c r="N12" s="275">
        <f t="shared" si="3"/>
        <v>-0.11157242642364959</v>
      </c>
      <c r="O12" s="311"/>
      <c r="P12" s="274">
        <f>+'2026R'!$V12</f>
        <v>237997.13</v>
      </c>
      <c r="Q12" s="275">
        <f t="shared" si="11"/>
        <v>1</v>
      </c>
      <c r="R12" s="273"/>
      <c r="S12" s="274">
        <f>+'2026P'!$V12</f>
        <v>177440.95496050001</v>
      </c>
      <c r="T12" s="275">
        <f t="shared" si="12"/>
        <v>1</v>
      </c>
      <c r="U12" s="276">
        <f t="shared" si="4"/>
        <v>60556.175039499998</v>
      </c>
      <c r="V12" s="275">
        <f t="shared" si="5"/>
        <v>0.34127507402662682</v>
      </c>
      <c r="W12" s="273"/>
      <c r="X12" s="274">
        <f>+'2025R'!$V12</f>
        <v>191960.92000000004</v>
      </c>
      <c r="Y12" s="275">
        <f t="shared" si="13"/>
        <v>1</v>
      </c>
      <c r="Z12" s="276">
        <f t="shared" si="6"/>
        <v>46036.209999999963</v>
      </c>
      <c r="AA12" s="275">
        <f t="shared" si="7"/>
        <v>0.23982074059657535</v>
      </c>
    </row>
    <row r="13" spans="1:27" hidden="1">
      <c r="A13" s="272" t="s">
        <v>24</v>
      </c>
      <c r="B13" s="273"/>
      <c r="C13" s="274">
        <f>+'2026R'!$F13</f>
        <v>88845.349999999991</v>
      </c>
      <c r="D13" s="275">
        <f t="shared" si="8"/>
        <v>1</v>
      </c>
      <c r="E13" s="273"/>
      <c r="F13" s="274">
        <f>+'2026P'!$F13</f>
        <v>86270.547492200029</v>
      </c>
      <c r="G13" s="275">
        <f t="shared" si="9"/>
        <v>1</v>
      </c>
      <c r="H13" s="276">
        <f t="shared" si="0"/>
        <v>2574.8025077999628</v>
      </c>
      <c r="I13" s="275">
        <f t="shared" si="1"/>
        <v>2.9845672511035797E-2</v>
      </c>
      <c r="J13" s="273"/>
      <c r="K13" s="274">
        <f>+'2025R'!$F13</f>
        <v>62313.99</v>
      </c>
      <c r="L13" s="275">
        <f t="shared" si="10"/>
        <v>1</v>
      </c>
      <c r="M13" s="276">
        <f t="shared" si="2"/>
        <v>26531.359999999993</v>
      </c>
      <c r="N13" s="275">
        <f t="shared" si="3"/>
        <v>0.42576891641828735</v>
      </c>
      <c r="O13" s="311"/>
      <c r="P13" s="274">
        <f>+'2026R'!$V13</f>
        <v>534210.17000000004</v>
      </c>
      <c r="Q13" s="275">
        <f t="shared" si="11"/>
        <v>1</v>
      </c>
      <c r="R13" s="273"/>
      <c r="S13" s="274">
        <f>+'2026P'!$V13</f>
        <v>505724.45284220017</v>
      </c>
      <c r="T13" s="275">
        <f t="shared" si="12"/>
        <v>1</v>
      </c>
      <c r="U13" s="276">
        <f t="shared" si="4"/>
        <v>28485.717157799867</v>
      </c>
      <c r="V13" s="275">
        <f t="shared" si="5"/>
        <v>5.6326556878372236E-2</v>
      </c>
      <c r="W13" s="273"/>
      <c r="X13" s="274">
        <f>+'2025R'!$V13</f>
        <v>369929.06</v>
      </c>
      <c r="Y13" s="275">
        <f t="shared" si="13"/>
        <v>1.0103751007632744</v>
      </c>
      <c r="Z13" s="276">
        <f t="shared" si="6"/>
        <v>164281.11000000004</v>
      </c>
      <c r="AA13" s="275">
        <f t="shared" si="7"/>
        <v>0.44408814489999798</v>
      </c>
    </row>
    <row r="14" spans="1:27" hidden="1">
      <c r="A14" s="272" t="s">
        <v>25</v>
      </c>
      <c r="B14" s="273"/>
      <c r="C14" s="274">
        <f>+'2026R'!$F14</f>
        <v>2452.1999999999998</v>
      </c>
      <c r="D14" s="275">
        <f t="shared" si="8"/>
        <v>1</v>
      </c>
      <c r="E14" s="273"/>
      <c r="F14" s="274">
        <f>+'2026P'!$F14</f>
        <v>2445.1647300000004</v>
      </c>
      <c r="G14" s="275">
        <f t="shared" si="9"/>
        <v>1</v>
      </c>
      <c r="H14" s="276">
        <f t="shared" si="0"/>
        <v>7.0352699999994002</v>
      </c>
      <c r="I14" s="275">
        <f t="shared" si="1"/>
        <v>2.8772171926426402E-3</v>
      </c>
      <c r="J14" s="273"/>
      <c r="K14" s="274">
        <f>+'2025R'!$F14</f>
        <v>2362.5</v>
      </c>
      <c r="L14" s="275">
        <f t="shared" si="10"/>
        <v>1</v>
      </c>
      <c r="M14" s="276">
        <f t="shared" si="2"/>
        <v>89.699999999999818</v>
      </c>
      <c r="N14" s="275">
        <f t="shared" si="3"/>
        <v>3.7968253968253894E-2</v>
      </c>
      <c r="O14" s="311"/>
      <c r="P14" s="274">
        <f>+'2026R'!$V14</f>
        <v>14713.2</v>
      </c>
      <c r="Q14" s="275">
        <f t="shared" si="11"/>
        <v>1</v>
      </c>
      <c r="R14" s="273"/>
      <c r="S14" s="274">
        <f>+'2026P'!$V14</f>
        <v>14670.988380000003</v>
      </c>
      <c r="T14" s="275">
        <f t="shared" si="12"/>
        <v>1</v>
      </c>
      <c r="U14" s="276">
        <f t="shared" si="4"/>
        <v>42.21161999999822</v>
      </c>
      <c r="V14" s="275">
        <f t="shared" si="5"/>
        <v>2.8772171926427642E-3</v>
      </c>
      <c r="W14" s="273"/>
      <c r="X14" s="274">
        <f>+'2025R'!$V14</f>
        <v>14175</v>
      </c>
      <c r="Y14" s="275">
        <f t="shared" si="13"/>
        <v>1</v>
      </c>
      <c r="Z14" s="276">
        <f t="shared" si="6"/>
        <v>538.20000000000073</v>
      </c>
      <c r="AA14" s="275">
        <f t="shared" si="7"/>
        <v>3.7968253968254019E-2</v>
      </c>
    </row>
    <row r="15" spans="1:27" hidden="1">
      <c r="A15" s="272" t="s">
        <v>26</v>
      </c>
      <c r="B15" s="273"/>
      <c r="C15" s="274">
        <f>+'2026R'!$F15</f>
        <v>0</v>
      </c>
      <c r="D15" s="275" t="str">
        <f t="shared" si="8"/>
        <v>N. D.</v>
      </c>
      <c r="E15" s="273"/>
      <c r="F15" s="274">
        <f>+'2026P'!$F15</f>
        <v>0</v>
      </c>
      <c r="G15" s="275" t="str">
        <f t="shared" si="9"/>
        <v>N. D.</v>
      </c>
      <c r="H15" s="276">
        <f t="shared" si="0"/>
        <v>0</v>
      </c>
      <c r="I15" s="275" t="str">
        <f t="shared" si="1"/>
        <v>N. D.</v>
      </c>
      <c r="J15" s="273"/>
      <c r="K15" s="274">
        <f>+'2025R'!$F15</f>
        <v>0</v>
      </c>
      <c r="L15" s="275" t="str">
        <f t="shared" si="10"/>
        <v>N. D.</v>
      </c>
      <c r="M15" s="276">
        <f t="shared" si="2"/>
        <v>0</v>
      </c>
      <c r="N15" s="275" t="str">
        <f t="shared" si="3"/>
        <v>N. D.</v>
      </c>
      <c r="O15" s="311"/>
      <c r="P15" s="274">
        <f>+'2026R'!$V15</f>
        <v>0</v>
      </c>
      <c r="Q15" s="275" t="str">
        <f t="shared" si="11"/>
        <v>N. D.</v>
      </c>
      <c r="R15" s="273"/>
      <c r="S15" s="274">
        <f>+'2026P'!$V15</f>
        <v>0</v>
      </c>
      <c r="T15" s="275" t="str">
        <f t="shared" si="12"/>
        <v>N. D.</v>
      </c>
      <c r="U15" s="276">
        <f t="shared" si="4"/>
        <v>0</v>
      </c>
      <c r="V15" s="275" t="str">
        <f t="shared" si="5"/>
        <v>N. D.</v>
      </c>
      <c r="W15" s="273"/>
      <c r="X15" s="274">
        <f>+'2025R'!$V15</f>
        <v>0</v>
      </c>
      <c r="Y15" s="275" t="str">
        <f t="shared" si="13"/>
        <v>N. D.</v>
      </c>
      <c r="Z15" s="276">
        <f t="shared" si="6"/>
        <v>0</v>
      </c>
      <c r="AA15" s="275" t="str">
        <f t="shared" si="7"/>
        <v>N. D.</v>
      </c>
    </row>
    <row r="16" spans="1:27" hidden="1">
      <c r="A16" s="272" t="s">
        <v>27</v>
      </c>
      <c r="B16" s="273"/>
      <c r="C16" s="274">
        <f>+'2026R'!$F16</f>
        <v>0</v>
      </c>
      <c r="D16" s="275" t="str">
        <f t="shared" si="8"/>
        <v>N. D.</v>
      </c>
      <c r="E16" s="273"/>
      <c r="F16" s="274">
        <f>+'2026P'!$F16</f>
        <v>0</v>
      </c>
      <c r="G16" s="275" t="str">
        <f t="shared" si="9"/>
        <v>N. D.</v>
      </c>
      <c r="H16" s="276">
        <f t="shared" si="0"/>
        <v>0</v>
      </c>
      <c r="I16" s="275" t="str">
        <f t="shared" si="1"/>
        <v>N. D.</v>
      </c>
      <c r="J16" s="273"/>
      <c r="K16" s="274">
        <f>+'2025R'!$F16</f>
        <v>0</v>
      </c>
      <c r="L16" s="275" t="str">
        <f t="shared" si="10"/>
        <v>N. D.</v>
      </c>
      <c r="M16" s="276">
        <f t="shared" si="2"/>
        <v>0</v>
      </c>
      <c r="N16" s="275" t="str">
        <f t="shared" si="3"/>
        <v>N. D.</v>
      </c>
      <c r="O16" s="311"/>
      <c r="P16" s="274">
        <f>+'2026R'!$V16</f>
        <v>0</v>
      </c>
      <c r="Q16" s="275" t="str">
        <f t="shared" si="11"/>
        <v>N. D.</v>
      </c>
      <c r="R16" s="273"/>
      <c r="S16" s="274">
        <f>+'2026P'!$V16</f>
        <v>0</v>
      </c>
      <c r="T16" s="275" t="str">
        <f t="shared" si="12"/>
        <v>N. D.</v>
      </c>
      <c r="U16" s="276">
        <f t="shared" si="4"/>
        <v>0</v>
      </c>
      <c r="V16" s="275" t="str">
        <f t="shared" si="5"/>
        <v>N. D.</v>
      </c>
      <c r="W16" s="273"/>
      <c r="X16" s="274">
        <f>+'2025R'!$V16</f>
        <v>0</v>
      </c>
      <c r="Y16" s="275" t="str">
        <f t="shared" si="13"/>
        <v>N. D.</v>
      </c>
      <c r="Z16" s="276">
        <f t="shared" si="6"/>
        <v>0</v>
      </c>
      <c r="AA16" s="275" t="str">
        <f t="shared" si="7"/>
        <v>N. D.</v>
      </c>
    </row>
    <row r="17" spans="1:27" hidden="1">
      <c r="A17" s="272" t="s">
        <v>28</v>
      </c>
      <c r="B17" s="273"/>
      <c r="C17" s="274">
        <f>+'2026R'!$F17</f>
        <v>0</v>
      </c>
      <c r="D17" s="275" t="str">
        <f t="shared" si="8"/>
        <v>N. D.</v>
      </c>
      <c r="E17" s="273"/>
      <c r="F17" s="274">
        <f>+'2026P'!$F17</f>
        <v>0</v>
      </c>
      <c r="G17" s="275" t="str">
        <f t="shared" si="9"/>
        <v>N. D.</v>
      </c>
      <c r="H17" s="276">
        <f t="shared" si="0"/>
        <v>0</v>
      </c>
      <c r="I17" s="275" t="str">
        <f t="shared" si="1"/>
        <v>N. D.</v>
      </c>
      <c r="J17" s="273"/>
      <c r="K17" s="274">
        <f>+'2025R'!$F17</f>
        <v>0</v>
      </c>
      <c r="L17" s="275" t="str">
        <f t="shared" si="10"/>
        <v>N. D.</v>
      </c>
      <c r="M17" s="276">
        <f t="shared" si="2"/>
        <v>0</v>
      </c>
      <c r="N17" s="275" t="str">
        <f t="shared" si="3"/>
        <v>N. D.</v>
      </c>
      <c r="O17" s="311"/>
      <c r="P17" s="274">
        <f>+'2026R'!$V17</f>
        <v>0</v>
      </c>
      <c r="Q17" s="275" t="str">
        <f t="shared" si="11"/>
        <v>N. D.</v>
      </c>
      <c r="R17" s="273"/>
      <c r="S17" s="274">
        <f>+'2026P'!$V17</f>
        <v>0</v>
      </c>
      <c r="T17" s="275" t="str">
        <f t="shared" si="12"/>
        <v>N. D.</v>
      </c>
      <c r="U17" s="276">
        <f t="shared" si="4"/>
        <v>0</v>
      </c>
      <c r="V17" s="275" t="str">
        <f t="shared" si="5"/>
        <v>N. D.</v>
      </c>
      <c r="W17" s="273"/>
      <c r="X17" s="274">
        <f>+'2025R'!$V17</f>
        <v>0</v>
      </c>
      <c r="Y17" s="275" t="str">
        <f t="shared" si="13"/>
        <v>N. D.</v>
      </c>
      <c r="Z17" s="276">
        <f t="shared" si="6"/>
        <v>0</v>
      </c>
      <c r="AA17" s="275" t="str">
        <f t="shared" si="7"/>
        <v>N. D.</v>
      </c>
    </row>
    <row r="18" spans="1:27" hidden="1">
      <c r="A18" s="272" t="s">
        <v>29</v>
      </c>
      <c r="B18" s="273"/>
      <c r="C18" s="274">
        <f>+'2026R'!$F18</f>
        <v>0</v>
      </c>
      <c r="D18" s="275" t="str">
        <f t="shared" si="8"/>
        <v>N. D.</v>
      </c>
      <c r="E18" s="273"/>
      <c r="F18" s="274">
        <f>+'2026P'!$F18</f>
        <v>0</v>
      </c>
      <c r="G18" s="275" t="str">
        <f t="shared" si="9"/>
        <v>N. D.</v>
      </c>
      <c r="H18" s="276">
        <f t="shared" si="0"/>
        <v>0</v>
      </c>
      <c r="I18" s="275" t="str">
        <f t="shared" si="1"/>
        <v>N. D.</v>
      </c>
      <c r="J18" s="273"/>
      <c r="K18" s="274">
        <f>+'2025R'!$F18</f>
        <v>0</v>
      </c>
      <c r="L18" s="275" t="str">
        <f t="shared" si="10"/>
        <v>N. D.</v>
      </c>
      <c r="M18" s="276">
        <f t="shared" si="2"/>
        <v>0</v>
      </c>
      <c r="N18" s="275" t="str">
        <f t="shared" si="3"/>
        <v>N. D.</v>
      </c>
      <c r="O18" s="311"/>
      <c r="P18" s="274">
        <f>+'2026R'!$V18</f>
        <v>0</v>
      </c>
      <c r="Q18" s="275">
        <f t="shared" si="11"/>
        <v>0</v>
      </c>
      <c r="R18" s="273"/>
      <c r="S18" s="274">
        <f>+'2026P'!$V18</f>
        <v>0</v>
      </c>
      <c r="T18" s="275" t="str">
        <f t="shared" si="12"/>
        <v>N. D.</v>
      </c>
      <c r="U18" s="276">
        <f t="shared" si="4"/>
        <v>0</v>
      </c>
      <c r="V18" s="275" t="str">
        <f t="shared" si="5"/>
        <v>N. D.</v>
      </c>
      <c r="W18" s="273"/>
      <c r="X18" s="274">
        <f>+'2025R'!$V18</f>
        <v>0</v>
      </c>
      <c r="Y18" s="275">
        <f t="shared" si="13"/>
        <v>0</v>
      </c>
      <c r="Z18" s="276">
        <f t="shared" si="6"/>
        <v>0</v>
      </c>
      <c r="AA18" s="275" t="str">
        <f t="shared" si="7"/>
        <v>N. D.</v>
      </c>
    </row>
    <row r="19" spans="1:27" hidden="1">
      <c r="A19" s="277" t="s">
        <v>30</v>
      </c>
      <c r="B19" s="273"/>
      <c r="C19" s="274">
        <f>+'2026R'!$F19</f>
        <v>0</v>
      </c>
      <c r="D19" s="275" t="str">
        <f t="shared" si="8"/>
        <v>N. D.</v>
      </c>
      <c r="E19" s="273"/>
      <c r="F19" s="274">
        <f>+'2026P'!$F19</f>
        <v>0</v>
      </c>
      <c r="G19" s="275" t="str">
        <f t="shared" si="9"/>
        <v>N. D.</v>
      </c>
      <c r="H19" s="276">
        <f t="shared" si="0"/>
        <v>0</v>
      </c>
      <c r="I19" s="275" t="str">
        <f t="shared" si="1"/>
        <v>N. D.</v>
      </c>
      <c r="J19" s="273"/>
      <c r="K19" s="274">
        <f>+'2025R'!$F19</f>
        <v>0</v>
      </c>
      <c r="L19" s="275" t="str">
        <f t="shared" si="10"/>
        <v>N. D.</v>
      </c>
      <c r="M19" s="276">
        <f t="shared" si="2"/>
        <v>0</v>
      </c>
      <c r="N19" s="275" t="str">
        <f t="shared" si="3"/>
        <v>N. D.</v>
      </c>
      <c r="O19" s="311"/>
      <c r="P19" s="274">
        <f>+'2026R'!$V19</f>
        <v>0</v>
      </c>
      <c r="Q19" s="275" t="str">
        <f t="shared" si="11"/>
        <v>N. D.</v>
      </c>
      <c r="R19" s="273"/>
      <c r="S19" s="274">
        <f>+'2026P'!$V19</f>
        <v>0</v>
      </c>
      <c r="T19" s="275" t="str">
        <f t="shared" si="12"/>
        <v>N. D.</v>
      </c>
      <c r="U19" s="276">
        <f t="shared" si="4"/>
        <v>0</v>
      </c>
      <c r="V19" s="275" t="str">
        <f t="shared" si="5"/>
        <v>N. D.</v>
      </c>
      <c r="W19" s="273"/>
      <c r="X19" s="274">
        <f>+'2025R'!$V19</f>
        <v>0</v>
      </c>
      <c r="Y19" s="275" t="str">
        <f t="shared" si="13"/>
        <v>N. D.</v>
      </c>
      <c r="Z19" s="276">
        <f t="shared" si="6"/>
        <v>0</v>
      </c>
      <c r="AA19" s="275" t="str">
        <f t="shared" si="7"/>
        <v>N. D.</v>
      </c>
    </row>
    <row r="20" spans="1:27" hidden="1">
      <c r="A20" s="278" t="s">
        <v>31</v>
      </c>
      <c r="B20" s="265"/>
      <c r="C20" s="279">
        <f>+SUM(C21:C29)</f>
        <v>0</v>
      </c>
      <c r="D20" s="270">
        <f>+IF(ISERROR(C20/C31),"N. D.",C20/C31)</f>
        <v>0</v>
      </c>
      <c r="E20" s="273"/>
      <c r="F20" s="279">
        <f>+SUM(F21:F29)</f>
        <v>0</v>
      </c>
      <c r="G20" s="270">
        <f>+IF(ISERROR(F20/F31),"N. D.",F20/F31)</f>
        <v>0</v>
      </c>
      <c r="H20" s="271">
        <f t="shared" si="0"/>
        <v>0</v>
      </c>
      <c r="I20" s="270" t="str">
        <f t="shared" si="1"/>
        <v>N. D.</v>
      </c>
      <c r="J20" s="265"/>
      <c r="K20" s="279">
        <f>+SUM(K21:K29)</f>
        <v>0</v>
      </c>
      <c r="L20" s="270">
        <f>+IF(ISERROR(K20/K31),"N. D.",K20/K31)</f>
        <v>0</v>
      </c>
      <c r="M20" s="271">
        <f t="shared" si="2"/>
        <v>0</v>
      </c>
      <c r="N20" s="270" t="str">
        <f t="shared" si="3"/>
        <v>N. D.</v>
      </c>
      <c r="O20" s="265"/>
      <c r="P20" s="279">
        <f>+SUM(P21:P29)</f>
        <v>0</v>
      </c>
      <c r="Q20" s="270">
        <f>+IF(ISERROR(P20/P31),"N. D.",P20/P31)</f>
        <v>0</v>
      </c>
      <c r="R20" s="273"/>
      <c r="S20" s="279">
        <f>+SUM(S21:S29)</f>
        <v>0</v>
      </c>
      <c r="T20" s="270">
        <f>+IF(ISERROR(S20/S31),"N. D.",S20/S31)</f>
        <v>0</v>
      </c>
      <c r="U20" s="271">
        <f t="shared" si="4"/>
        <v>0</v>
      </c>
      <c r="V20" s="270" t="str">
        <f t="shared" si="5"/>
        <v>N. D.</v>
      </c>
      <c r="W20" s="265"/>
      <c r="X20" s="279">
        <f>+SUM(X21:X29)</f>
        <v>0</v>
      </c>
      <c r="Y20" s="270">
        <f>+IF(ISERROR(X20/X31),"N. D.",X20/X31)</f>
        <v>0</v>
      </c>
      <c r="Z20" s="271">
        <f t="shared" si="6"/>
        <v>0</v>
      </c>
      <c r="AA20" s="270" t="str">
        <f t="shared" si="7"/>
        <v>N. D.</v>
      </c>
    </row>
    <row r="21" spans="1:27" hidden="1">
      <c r="A21" s="280" t="s">
        <v>32</v>
      </c>
      <c r="B21" s="273"/>
      <c r="C21" s="274">
        <f>+'2026R'!$F21</f>
        <v>0</v>
      </c>
      <c r="D21" s="275" t="str">
        <f t="shared" ref="D21:D29" si="14">+IF(ISERROR(C21/C96),"N. D.",C21/C96)</f>
        <v>N. D.</v>
      </c>
      <c r="E21" s="273"/>
      <c r="F21" s="274">
        <f>+'2026P'!$F21</f>
        <v>0</v>
      </c>
      <c r="G21" s="275" t="str">
        <f t="shared" ref="G21:G29" si="15">+IF(ISERROR(F21/F96),"N. D.",F21/F96)</f>
        <v>N. D.</v>
      </c>
      <c r="H21" s="276">
        <f t="shared" si="0"/>
        <v>0</v>
      </c>
      <c r="I21" s="275" t="str">
        <f t="shared" si="1"/>
        <v>N. D.</v>
      </c>
      <c r="J21" s="273"/>
      <c r="K21" s="274">
        <f>+'2025R'!$F21</f>
        <v>0</v>
      </c>
      <c r="L21" s="275" t="str">
        <f t="shared" ref="L21:L29" si="16">+IF(ISERROR(K21/K96),"N. D.",K21/K96)</f>
        <v>N. D.</v>
      </c>
      <c r="M21" s="276">
        <f t="shared" si="2"/>
        <v>0</v>
      </c>
      <c r="N21" s="275" t="str">
        <f t="shared" si="3"/>
        <v>N. D.</v>
      </c>
      <c r="O21" s="311"/>
      <c r="P21" s="274">
        <f>+'2026R'!$V21</f>
        <v>0</v>
      </c>
      <c r="Q21" s="275" t="str">
        <f t="shared" ref="Q21:Q29" si="17">+IF(ISERROR(P21/P96),"N. D.",P21/P96)</f>
        <v>N. D.</v>
      </c>
      <c r="R21" s="273"/>
      <c r="S21" s="274">
        <f>+'2026P'!$V21</f>
        <v>0</v>
      </c>
      <c r="T21" s="275" t="str">
        <f t="shared" ref="T21:T29" si="18">+IF(ISERROR(S21/S96),"N. D.",S21/S96)</f>
        <v>N. D.</v>
      </c>
      <c r="U21" s="276">
        <f t="shared" si="4"/>
        <v>0</v>
      </c>
      <c r="V21" s="275" t="str">
        <f t="shared" si="5"/>
        <v>N. D.</v>
      </c>
      <c r="W21" s="273"/>
      <c r="X21" s="274">
        <f>+'2025R'!$V21</f>
        <v>0</v>
      </c>
      <c r="Y21" s="275" t="str">
        <f t="shared" ref="Y21:Y29" si="19">+IF(ISERROR(X21/X96),"N. D.",X21/X96)</f>
        <v>N. D.</v>
      </c>
      <c r="Z21" s="276">
        <f t="shared" si="6"/>
        <v>0</v>
      </c>
      <c r="AA21" s="275" t="str">
        <f t="shared" si="7"/>
        <v>N. D.</v>
      </c>
    </row>
    <row r="22" spans="1:27" hidden="1">
      <c r="A22" s="280" t="s">
        <v>33</v>
      </c>
      <c r="B22" s="273"/>
      <c r="C22" s="274">
        <f>+'2026R'!$F22</f>
        <v>0</v>
      </c>
      <c r="D22" s="275" t="str">
        <f t="shared" si="14"/>
        <v>N. D.</v>
      </c>
      <c r="E22" s="273"/>
      <c r="F22" s="274">
        <f>+'2026P'!$F22</f>
        <v>0</v>
      </c>
      <c r="G22" s="275" t="str">
        <f t="shared" si="15"/>
        <v>N. D.</v>
      </c>
      <c r="H22" s="276">
        <f t="shared" si="0"/>
        <v>0</v>
      </c>
      <c r="I22" s="275" t="str">
        <f t="shared" si="1"/>
        <v>N. D.</v>
      </c>
      <c r="J22" s="273"/>
      <c r="K22" s="274">
        <f>+'2025R'!$F22</f>
        <v>0</v>
      </c>
      <c r="L22" s="275" t="str">
        <f t="shared" si="16"/>
        <v>N. D.</v>
      </c>
      <c r="M22" s="276">
        <f t="shared" si="2"/>
        <v>0</v>
      </c>
      <c r="N22" s="275" t="str">
        <f t="shared" si="3"/>
        <v>N. D.</v>
      </c>
      <c r="O22" s="311"/>
      <c r="P22" s="274">
        <f>+'2026R'!$V22</f>
        <v>0</v>
      </c>
      <c r="Q22" s="275" t="str">
        <f t="shared" si="17"/>
        <v>N. D.</v>
      </c>
      <c r="R22" s="273"/>
      <c r="S22" s="274">
        <f>+'2026P'!$V22</f>
        <v>0</v>
      </c>
      <c r="T22" s="275" t="str">
        <f t="shared" si="18"/>
        <v>N. D.</v>
      </c>
      <c r="U22" s="276">
        <f t="shared" si="4"/>
        <v>0</v>
      </c>
      <c r="V22" s="275" t="str">
        <f t="shared" si="5"/>
        <v>N. D.</v>
      </c>
      <c r="W22" s="273"/>
      <c r="X22" s="274">
        <f>+'2025R'!$V22</f>
        <v>0</v>
      </c>
      <c r="Y22" s="275" t="str">
        <f t="shared" si="19"/>
        <v>N. D.</v>
      </c>
      <c r="Z22" s="276">
        <f t="shared" si="6"/>
        <v>0</v>
      </c>
      <c r="AA22" s="275" t="str">
        <f t="shared" si="7"/>
        <v>N. D.</v>
      </c>
    </row>
    <row r="23" spans="1:27" hidden="1">
      <c r="A23" s="280" t="s">
        <v>34</v>
      </c>
      <c r="B23" s="273"/>
      <c r="C23" s="274">
        <f>+'2026R'!$F23</f>
        <v>0</v>
      </c>
      <c r="D23" s="275" t="str">
        <f t="shared" si="14"/>
        <v>N. D.</v>
      </c>
      <c r="E23" s="273"/>
      <c r="F23" s="274">
        <f>+'2026P'!$F23</f>
        <v>0</v>
      </c>
      <c r="G23" s="275" t="str">
        <f t="shared" si="15"/>
        <v>N. D.</v>
      </c>
      <c r="H23" s="276">
        <f t="shared" si="0"/>
        <v>0</v>
      </c>
      <c r="I23" s="275" t="str">
        <f t="shared" si="1"/>
        <v>N. D.</v>
      </c>
      <c r="J23" s="273"/>
      <c r="K23" s="274">
        <f>+'2025R'!$F23</f>
        <v>0</v>
      </c>
      <c r="L23" s="275" t="str">
        <f t="shared" si="16"/>
        <v>N. D.</v>
      </c>
      <c r="M23" s="276">
        <f t="shared" si="2"/>
        <v>0</v>
      </c>
      <c r="N23" s="275" t="str">
        <f t="shared" si="3"/>
        <v>N. D.</v>
      </c>
      <c r="O23" s="311"/>
      <c r="P23" s="274">
        <f>+'2026R'!$V23</f>
        <v>0</v>
      </c>
      <c r="Q23" s="275" t="str">
        <f t="shared" si="17"/>
        <v>N. D.</v>
      </c>
      <c r="R23" s="273"/>
      <c r="S23" s="274">
        <f>+'2026P'!$V23</f>
        <v>0</v>
      </c>
      <c r="T23" s="275" t="str">
        <f t="shared" si="18"/>
        <v>N. D.</v>
      </c>
      <c r="U23" s="276">
        <f t="shared" si="4"/>
        <v>0</v>
      </c>
      <c r="V23" s="275" t="str">
        <f t="shared" si="5"/>
        <v>N. D.</v>
      </c>
      <c r="W23" s="273"/>
      <c r="X23" s="274">
        <f>+'2025R'!$V23</f>
        <v>0</v>
      </c>
      <c r="Y23" s="275" t="str">
        <f t="shared" si="19"/>
        <v>N. D.</v>
      </c>
      <c r="Z23" s="276">
        <f t="shared" si="6"/>
        <v>0</v>
      </c>
      <c r="AA23" s="275" t="str">
        <f t="shared" si="7"/>
        <v>N. D.</v>
      </c>
    </row>
    <row r="24" spans="1:27" hidden="1">
      <c r="A24" s="280" t="s">
        <v>35</v>
      </c>
      <c r="B24" s="273"/>
      <c r="C24" s="274">
        <f>+'2026R'!$F24</f>
        <v>0</v>
      </c>
      <c r="D24" s="275" t="str">
        <f t="shared" si="14"/>
        <v>N. D.</v>
      </c>
      <c r="E24" s="273"/>
      <c r="F24" s="274">
        <f>+'2026P'!$F24</f>
        <v>0</v>
      </c>
      <c r="G24" s="275" t="str">
        <f t="shared" si="15"/>
        <v>N. D.</v>
      </c>
      <c r="H24" s="276">
        <f t="shared" si="0"/>
        <v>0</v>
      </c>
      <c r="I24" s="275" t="str">
        <f t="shared" si="1"/>
        <v>N. D.</v>
      </c>
      <c r="J24" s="273"/>
      <c r="K24" s="274">
        <f>+'2025R'!$F24</f>
        <v>0</v>
      </c>
      <c r="L24" s="275" t="str">
        <f t="shared" si="16"/>
        <v>N. D.</v>
      </c>
      <c r="M24" s="276">
        <f t="shared" si="2"/>
        <v>0</v>
      </c>
      <c r="N24" s="275" t="str">
        <f t="shared" si="3"/>
        <v>N. D.</v>
      </c>
      <c r="O24" s="311"/>
      <c r="P24" s="274">
        <f>+'2026R'!$V24</f>
        <v>0</v>
      </c>
      <c r="Q24" s="275" t="str">
        <f t="shared" si="17"/>
        <v>N. D.</v>
      </c>
      <c r="R24" s="273"/>
      <c r="S24" s="274">
        <f>+'2026P'!$V24</f>
        <v>0</v>
      </c>
      <c r="T24" s="275" t="str">
        <f t="shared" si="18"/>
        <v>N. D.</v>
      </c>
      <c r="U24" s="276">
        <f t="shared" si="4"/>
        <v>0</v>
      </c>
      <c r="V24" s="275" t="str">
        <f t="shared" si="5"/>
        <v>N. D.</v>
      </c>
      <c r="W24" s="273"/>
      <c r="X24" s="274">
        <f>+'2025R'!$V24</f>
        <v>0</v>
      </c>
      <c r="Y24" s="275" t="str">
        <f t="shared" si="19"/>
        <v>N. D.</v>
      </c>
      <c r="Z24" s="276">
        <f t="shared" si="6"/>
        <v>0</v>
      </c>
      <c r="AA24" s="275" t="str">
        <f t="shared" si="7"/>
        <v>N. D.</v>
      </c>
    </row>
    <row r="25" spans="1:27" hidden="1">
      <c r="A25" s="280" t="s">
        <v>36</v>
      </c>
      <c r="B25" s="273"/>
      <c r="C25" s="274">
        <f>+'2026R'!$F25</f>
        <v>0</v>
      </c>
      <c r="D25" s="275" t="str">
        <f t="shared" si="14"/>
        <v>N. D.</v>
      </c>
      <c r="E25" s="273"/>
      <c r="F25" s="274">
        <f>+'2026P'!$F25</f>
        <v>0</v>
      </c>
      <c r="G25" s="275" t="str">
        <f t="shared" si="15"/>
        <v>N. D.</v>
      </c>
      <c r="H25" s="276">
        <f t="shared" si="0"/>
        <v>0</v>
      </c>
      <c r="I25" s="275" t="str">
        <f t="shared" si="1"/>
        <v>N. D.</v>
      </c>
      <c r="J25" s="273"/>
      <c r="K25" s="274">
        <f>+'2025R'!$F25</f>
        <v>0</v>
      </c>
      <c r="L25" s="275" t="str">
        <f t="shared" si="16"/>
        <v>N. D.</v>
      </c>
      <c r="M25" s="276">
        <f t="shared" si="2"/>
        <v>0</v>
      </c>
      <c r="N25" s="275" t="str">
        <f t="shared" si="3"/>
        <v>N. D.</v>
      </c>
      <c r="O25" s="311"/>
      <c r="P25" s="274">
        <f>+'2026R'!$V25</f>
        <v>0</v>
      </c>
      <c r="Q25" s="275" t="str">
        <f t="shared" si="17"/>
        <v>N. D.</v>
      </c>
      <c r="R25" s="273"/>
      <c r="S25" s="274">
        <f>+'2026P'!$V25</f>
        <v>0</v>
      </c>
      <c r="T25" s="275" t="str">
        <f t="shared" si="18"/>
        <v>N. D.</v>
      </c>
      <c r="U25" s="276">
        <f t="shared" si="4"/>
        <v>0</v>
      </c>
      <c r="V25" s="275" t="str">
        <f t="shared" si="5"/>
        <v>N. D.</v>
      </c>
      <c r="W25" s="273"/>
      <c r="X25" s="274">
        <f>+'2025R'!$V25</f>
        <v>0</v>
      </c>
      <c r="Y25" s="275" t="str">
        <f t="shared" si="19"/>
        <v>N. D.</v>
      </c>
      <c r="Z25" s="276">
        <f t="shared" si="6"/>
        <v>0</v>
      </c>
      <c r="AA25" s="275" t="str">
        <f t="shared" si="7"/>
        <v>N. D.</v>
      </c>
    </row>
    <row r="26" spans="1:27" hidden="1">
      <c r="A26" s="280" t="s">
        <v>37</v>
      </c>
      <c r="B26" s="273"/>
      <c r="C26" s="274">
        <f>+'2026R'!$F26</f>
        <v>0</v>
      </c>
      <c r="D26" s="275" t="str">
        <f t="shared" si="14"/>
        <v>N. D.</v>
      </c>
      <c r="E26" s="273"/>
      <c r="F26" s="274">
        <f>+'2026P'!$F26</f>
        <v>0</v>
      </c>
      <c r="G26" s="275" t="str">
        <f t="shared" si="15"/>
        <v>N. D.</v>
      </c>
      <c r="H26" s="276">
        <f t="shared" si="0"/>
        <v>0</v>
      </c>
      <c r="I26" s="275" t="str">
        <f t="shared" si="1"/>
        <v>N. D.</v>
      </c>
      <c r="J26" s="273"/>
      <c r="K26" s="274">
        <f>+'2025R'!$F26</f>
        <v>0</v>
      </c>
      <c r="L26" s="275" t="str">
        <f t="shared" si="16"/>
        <v>N. D.</v>
      </c>
      <c r="M26" s="276">
        <f t="shared" si="2"/>
        <v>0</v>
      </c>
      <c r="N26" s="275" t="str">
        <f t="shared" si="3"/>
        <v>N. D.</v>
      </c>
      <c r="O26" s="311"/>
      <c r="P26" s="274">
        <f>+'2026R'!$V26</f>
        <v>0</v>
      </c>
      <c r="Q26" s="275" t="str">
        <f t="shared" si="17"/>
        <v>N. D.</v>
      </c>
      <c r="R26" s="273"/>
      <c r="S26" s="274">
        <f>+'2026P'!$V26</f>
        <v>0</v>
      </c>
      <c r="T26" s="275" t="str">
        <f t="shared" si="18"/>
        <v>N. D.</v>
      </c>
      <c r="U26" s="276">
        <f t="shared" si="4"/>
        <v>0</v>
      </c>
      <c r="V26" s="275" t="str">
        <f t="shared" si="5"/>
        <v>N. D.</v>
      </c>
      <c r="W26" s="273"/>
      <c r="X26" s="274">
        <f>+'2025R'!$V26</f>
        <v>0</v>
      </c>
      <c r="Y26" s="275" t="str">
        <f t="shared" si="19"/>
        <v>N. D.</v>
      </c>
      <c r="Z26" s="276">
        <f t="shared" si="6"/>
        <v>0</v>
      </c>
      <c r="AA26" s="275" t="str">
        <f t="shared" si="7"/>
        <v>N. D.</v>
      </c>
    </row>
    <row r="27" spans="1:27" hidden="1">
      <c r="A27" s="280" t="s">
        <v>38</v>
      </c>
      <c r="B27" s="273"/>
      <c r="C27" s="274">
        <f>+'2026R'!$F27</f>
        <v>0</v>
      </c>
      <c r="D27" s="275" t="str">
        <f t="shared" si="14"/>
        <v>N. D.</v>
      </c>
      <c r="E27" s="273"/>
      <c r="F27" s="274">
        <f>+'2026P'!$F27</f>
        <v>0</v>
      </c>
      <c r="G27" s="275" t="str">
        <f t="shared" si="15"/>
        <v>N. D.</v>
      </c>
      <c r="H27" s="276">
        <f t="shared" si="0"/>
        <v>0</v>
      </c>
      <c r="I27" s="275" t="str">
        <f t="shared" si="1"/>
        <v>N. D.</v>
      </c>
      <c r="J27" s="273"/>
      <c r="K27" s="274">
        <f>+'2025R'!$F27</f>
        <v>0</v>
      </c>
      <c r="L27" s="275" t="str">
        <f t="shared" si="16"/>
        <v>N. D.</v>
      </c>
      <c r="M27" s="276">
        <f t="shared" si="2"/>
        <v>0</v>
      </c>
      <c r="N27" s="275" t="str">
        <f t="shared" si="3"/>
        <v>N. D.</v>
      </c>
      <c r="O27" s="311"/>
      <c r="P27" s="274">
        <f>+'2026R'!$V27</f>
        <v>0</v>
      </c>
      <c r="Q27" s="275" t="str">
        <f t="shared" si="17"/>
        <v>N. D.</v>
      </c>
      <c r="R27" s="273"/>
      <c r="S27" s="274">
        <f>+'2026P'!$V27</f>
        <v>0</v>
      </c>
      <c r="T27" s="275" t="str">
        <f t="shared" si="18"/>
        <v>N. D.</v>
      </c>
      <c r="U27" s="276">
        <f t="shared" si="4"/>
        <v>0</v>
      </c>
      <c r="V27" s="275" t="str">
        <f t="shared" si="5"/>
        <v>N. D.</v>
      </c>
      <c r="W27" s="273"/>
      <c r="X27" s="274">
        <f>+'2025R'!$V27</f>
        <v>0</v>
      </c>
      <c r="Y27" s="275" t="str">
        <f t="shared" si="19"/>
        <v>N. D.</v>
      </c>
      <c r="Z27" s="276">
        <f t="shared" si="6"/>
        <v>0</v>
      </c>
      <c r="AA27" s="275" t="str">
        <f t="shared" si="7"/>
        <v>N. D.</v>
      </c>
    </row>
    <row r="28" spans="1:27" hidden="1">
      <c r="A28" s="280" t="s">
        <v>39</v>
      </c>
      <c r="B28" s="273"/>
      <c r="C28" s="274">
        <f>+'2026R'!$F28</f>
        <v>0</v>
      </c>
      <c r="D28" s="275" t="str">
        <f t="shared" si="14"/>
        <v>N. D.</v>
      </c>
      <c r="E28" s="273"/>
      <c r="F28" s="274">
        <f>+'2026P'!$F28</f>
        <v>0</v>
      </c>
      <c r="G28" s="275" t="str">
        <f t="shared" si="15"/>
        <v>N. D.</v>
      </c>
      <c r="H28" s="276">
        <f t="shared" si="0"/>
        <v>0</v>
      </c>
      <c r="I28" s="275" t="str">
        <f t="shared" si="1"/>
        <v>N. D.</v>
      </c>
      <c r="J28" s="273"/>
      <c r="K28" s="274">
        <f>+'2025R'!$F28</f>
        <v>0</v>
      </c>
      <c r="L28" s="275" t="str">
        <f t="shared" si="16"/>
        <v>N. D.</v>
      </c>
      <c r="M28" s="276">
        <f t="shared" si="2"/>
        <v>0</v>
      </c>
      <c r="N28" s="275" t="str">
        <f t="shared" si="3"/>
        <v>N. D.</v>
      </c>
      <c r="O28" s="311"/>
      <c r="P28" s="274">
        <f>+'2026R'!$V28</f>
        <v>0</v>
      </c>
      <c r="Q28" s="275" t="str">
        <f t="shared" si="17"/>
        <v>N. D.</v>
      </c>
      <c r="R28" s="273"/>
      <c r="S28" s="274">
        <f>+'2026P'!$V28</f>
        <v>0</v>
      </c>
      <c r="T28" s="275" t="str">
        <f t="shared" si="18"/>
        <v>N. D.</v>
      </c>
      <c r="U28" s="276">
        <f t="shared" si="4"/>
        <v>0</v>
      </c>
      <c r="V28" s="275" t="str">
        <f t="shared" si="5"/>
        <v>N. D.</v>
      </c>
      <c r="W28" s="273"/>
      <c r="X28" s="274">
        <f>+'2025R'!$V28</f>
        <v>0</v>
      </c>
      <c r="Y28" s="275" t="str">
        <f t="shared" si="19"/>
        <v>N. D.</v>
      </c>
      <c r="Z28" s="276">
        <f t="shared" si="6"/>
        <v>0</v>
      </c>
      <c r="AA28" s="275" t="str">
        <f t="shared" si="7"/>
        <v>N. D.</v>
      </c>
    </row>
    <row r="29" spans="1:27" hidden="1">
      <c r="A29" s="280" t="s">
        <v>40</v>
      </c>
      <c r="B29" s="273"/>
      <c r="C29" s="274">
        <f>+'2026R'!$F29</f>
        <v>0</v>
      </c>
      <c r="D29" s="275" t="str">
        <f t="shared" si="14"/>
        <v>N. D.</v>
      </c>
      <c r="E29" s="273"/>
      <c r="F29" s="274">
        <f>+'2026P'!$F29</f>
        <v>0</v>
      </c>
      <c r="G29" s="275" t="str">
        <f t="shared" si="15"/>
        <v>N. D.</v>
      </c>
      <c r="H29" s="276">
        <f t="shared" si="0"/>
        <v>0</v>
      </c>
      <c r="I29" s="275" t="str">
        <f t="shared" si="1"/>
        <v>N. D.</v>
      </c>
      <c r="J29" s="273"/>
      <c r="K29" s="274">
        <f>+'2025R'!$F29</f>
        <v>0</v>
      </c>
      <c r="L29" s="275" t="str">
        <f t="shared" si="16"/>
        <v>N. D.</v>
      </c>
      <c r="M29" s="276">
        <f t="shared" si="2"/>
        <v>0</v>
      </c>
      <c r="N29" s="275" t="str">
        <f t="shared" si="3"/>
        <v>N. D.</v>
      </c>
      <c r="O29" s="311"/>
      <c r="P29" s="274">
        <f>+'2026R'!$V29</f>
        <v>0</v>
      </c>
      <c r="Q29" s="275" t="str">
        <f t="shared" si="17"/>
        <v>N. D.</v>
      </c>
      <c r="R29" s="273"/>
      <c r="S29" s="274">
        <f>+'2026P'!$V29</f>
        <v>0</v>
      </c>
      <c r="T29" s="275" t="str">
        <f t="shared" si="18"/>
        <v>N. D.</v>
      </c>
      <c r="U29" s="276">
        <f t="shared" si="4"/>
        <v>0</v>
      </c>
      <c r="V29" s="275" t="str">
        <f t="shared" si="5"/>
        <v>N. D.</v>
      </c>
      <c r="W29" s="273"/>
      <c r="X29" s="274">
        <f>+'2025R'!$V29</f>
        <v>0</v>
      </c>
      <c r="Y29" s="275" t="str">
        <f t="shared" si="19"/>
        <v>N. D.</v>
      </c>
      <c r="Z29" s="276">
        <f t="shared" si="6"/>
        <v>0</v>
      </c>
      <c r="AA29" s="275" t="str">
        <f t="shared" si="7"/>
        <v>N. D.</v>
      </c>
    </row>
    <row r="30" spans="1:27" ht="6" hidden="1" customHeight="1">
      <c r="A30" s="267"/>
      <c r="B30" s="265"/>
      <c r="C30" s="267"/>
      <c r="D30" s="270"/>
      <c r="E30" s="265"/>
      <c r="F30" s="267"/>
      <c r="G30" s="270"/>
      <c r="H30" s="265"/>
      <c r="I30" s="270"/>
      <c r="J30" s="265"/>
      <c r="K30" s="267"/>
      <c r="L30" s="270"/>
      <c r="M30" s="265"/>
      <c r="N30" s="270"/>
      <c r="O30" s="265"/>
      <c r="P30" s="267"/>
      <c r="Q30" s="270"/>
      <c r="R30" s="265"/>
      <c r="S30" s="267"/>
      <c r="T30" s="270"/>
      <c r="U30" s="265"/>
      <c r="V30" s="270"/>
      <c r="W30" s="265"/>
      <c r="X30" s="267"/>
      <c r="Y30" s="270"/>
      <c r="Z30" s="265"/>
      <c r="AA30" s="270"/>
    </row>
    <row r="31" spans="1:27" hidden="1">
      <c r="A31" s="266" t="s">
        <v>41</v>
      </c>
      <c r="B31" s="265"/>
      <c r="C31" s="281">
        <f>+C10+C20</f>
        <v>857264.24999999988</v>
      </c>
      <c r="D31" s="282">
        <f>+IF(ISERROR(C31/C106),"N. D.",C31/C106)</f>
        <v>1</v>
      </c>
      <c r="E31" s="265"/>
      <c r="F31" s="281">
        <f>+F10+F20</f>
        <v>878182.57453620003</v>
      </c>
      <c r="G31" s="282">
        <f>+IF(ISERROR(F31/F106),"N. D.",F31/F106)</f>
        <v>1</v>
      </c>
      <c r="H31" s="283">
        <f>+$C31-F31</f>
        <v>-20918.324536200147</v>
      </c>
      <c r="I31" s="282">
        <f>+IF(ISERROR(H31/F31),"N. D.",H31/F31)</f>
        <v>-2.3820017776198611E-2</v>
      </c>
      <c r="J31" s="265"/>
      <c r="K31" s="281">
        <f>+K10+K20</f>
        <v>620657.55999999994</v>
      </c>
      <c r="L31" s="282">
        <f>+IF(ISERROR(K31/K106),"N. D.",K31/K106)</f>
        <v>1</v>
      </c>
      <c r="M31" s="283">
        <f>+$C31-K31</f>
        <v>236606.68999999994</v>
      </c>
      <c r="N31" s="282">
        <f>+IF(ISERROR(M31/K31),"N. D.",M31/K31)</f>
        <v>0.38121937965276692</v>
      </c>
      <c r="O31" s="265"/>
      <c r="P31" s="281">
        <f>+P10+P20</f>
        <v>5198522.24</v>
      </c>
      <c r="Q31" s="282">
        <f>+IF(ISERROR(P31/P106),"N. D.",P31/P106)</f>
        <v>1.001807419740393</v>
      </c>
      <c r="R31" s="265"/>
      <c r="S31" s="281">
        <f>+S10+S20</f>
        <v>5158569.1990936995</v>
      </c>
      <c r="T31" s="282">
        <f>+IF(ISERROR(S31/S106),"N. D.",S31/S106)</f>
        <v>1</v>
      </c>
      <c r="U31" s="283">
        <f>+$P31-S31</f>
        <v>39953.040906300768</v>
      </c>
      <c r="V31" s="282">
        <f>+IF(ISERROR(U31/S31),"N. D.",U31/S31)</f>
        <v>7.7449849685684267E-3</v>
      </c>
      <c r="W31" s="265"/>
      <c r="X31" s="281">
        <f>+X10+X20</f>
        <v>3718216.22</v>
      </c>
      <c r="Y31" s="282">
        <f>+IF(ISERROR(X31/X106),"N. D.",X31/X106)</f>
        <v>1.0089332123154222</v>
      </c>
      <c r="Z31" s="283">
        <f>+$P31-X31</f>
        <v>1480306.02</v>
      </c>
      <c r="AA31" s="282">
        <f>+IF(ISERROR(Z31/X31),"N. D.",Z31/X31)</f>
        <v>0.39812262988837155</v>
      </c>
    </row>
    <row r="32" spans="1:27" ht="6" hidden="1" customHeight="1">
      <c r="A32" s="267"/>
      <c r="B32" s="265"/>
      <c r="C32" s="267"/>
      <c r="D32" s="270"/>
      <c r="E32" s="265"/>
      <c r="F32" s="267"/>
      <c r="G32" s="270"/>
      <c r="H32" s="265"/>
      <c r="I32" s="270"/>
      <c r="J32" s="265"/>
      <c r="K32" s="267"/>
      <c r="L32" s="270"/>
      <c r="M32" s="265"/>
      <c r="N32" s="270"/>
      <c r="O32" s="265"/>
      <c r="P32" s="267"/>
      <c r="Q32" s="270"/>
      <c r="R32" s="265"/>
      <c r="S32" s="267"/>
      <c r="T32" s="270"/>
      <c r="U32" s="265"/>
      <c r="V32" s="270"/>
      <c r="W32" s="265"/>
      <c r="X32" s="267"/>
      <c r="Y32" s="270"/>
      <c r="Z32" s="265"/>
      <c r="AA32" s="270"/>
    </row>
    <row r="33" spans="1:27" hidden="1">
      <c r="A33" s="266" t="s">
        <v>42</v>
      </c>
      <c r="B33" s="265"/>
      <c r="C33" s="267"/>
      <c r="D33" s="270"/>
      <c r="E33" s="265"/>
      <c r="F33" s="267"/>
      <c r="G33" s="270"/>
      <c r="H33" s="265"/>
      <c r="I33" s="270"/>
      <c r="J33" s="265"/>
      <c r="K33" s="267"/>
      <c r="L33" s="270"/>
      <c r="M33" s="265"/>
      <c r="N33" s="270"/>
      <c r="O33" s="265"/>
      <c r="P33" s="267"/>
      <c r="Q33" s="270"/>
      <c r="R33" s="265"/>
      <c r="S33" s="267"/>
      <c r="T33" s="270"/>
      <c r="U33" s="265"/>
      <c r="V33" s="270"/>
      <c r="W33" s="265"/>
      <c r="X33" s="267"/>
      <c r="Y33" s="270"/>
      <c r="Z33" s="265"/>
      <c r="AA33" s="270"/>
    </row>
    <row r="34" spans="1:27" ht="6" hidden="1" customHeight="1">
      <c r="A34" s="267"/>
      <c r="B34" s="265"/>
      <c r="C34" s="267"/>
      <c r="D34" s="270"/>
      <c r="E34" s="265"/>
      <c r="F34" s="267"/>
      <c r="G34" s="270"/>
      <c r="H34" s="265"/>
      <c r="I34" s="270"/>
      <c r="J34" s="265"/>
      <c r="K34" s="267"/>
      <c r="L34" s="270"/>
      <c r="M34" s="265"/>
      <c r="N34" s="270"/>
      <c r="O34" s="265"/>
      <c r="P34" s="267"/>
      <c r="Q34" s="270"/>
      <c r="R34" s="265"/>
      <c r="S34" s="267"/>
      <c r="T34" s="270"/>
      <c r="U34" s="265"/>
      <c r="V34" s="270"/>
      <c r="W34" s="265"/>
      <c r="X34" s="267"/>
      <c r="Y34" s="270"/>
      <c r="Z34" s="265"/>
      <c r="AA34" s="270"/>
    </row>
    <row r="35" spans="1:27" hidden="1">
      <c r="A35" s="268" t="s">
        <v>21</v>
      </c>
      <c r="B35" s="265"/>
      <c r="C35" s="269">
        <f>+SUM(C36:C44)</f>
        <v>0</v>
      </c>
      <c r="D35" s="270" t="str">
        <f>+IF(ISERROR(C35/C56),"N. D.",C35/C56)</f>
        <v>N. D.</v>
      </c>
      <c r="E35" s="265"/>
      <c r="F35" s="269">
        <f>+SUM(F36:F44)</f>
        <v>0</v>
      </c>
      <c r="G35" s="270" t="str">
        <f>+IF(ISERROR(F35/F56),"N. D.",F35/F56)</f>
        <v>N. D.</v>
      </c>
      <c r="H35" s="271">
        <f t="shared" ref="H35:H54" si="20">+$C35-F35</f>
        <v>0</v>
      </c>
      <c r="I35" s="270" t="str">
        <f t="shared" ref="I35:I54" si="21">+IF(ISERROR(H35/F35),"N. D.",H35/F35)</f>
        <v>N. D.</v>
      </c>
      <c r="J35" s="265"/>
      <c r="K35" s="269">
        <f>+SUM(K36:K44)</f>
        <v>0</v>
      </c>
      <c r="L35" s="270" t="str">
        <f>+IF(ISERROR(K35/K56),"N. D.",K35/K56)</f>
        <v>N. D.</v>
      </c>
      <c r="M35" s="271">
        <f t="shared" ref="M35:M54" si="22">+$C35-K35</f>
        <v>0</v>
      </c>
      <c r="N35" s="270" t="str">
        <f t="shared" ref="N35:N54" si="23">+IF(ISERROR(M35/K35),"N. D.",M35/K35)</f>
        <v>N. D.</v>
      </c>
      <c r="O35" s="265"/>
      <c r="P35" s="269">
        <f>+SUM(P36:P44)</f>
        <v>9378.9599999999991</v>
      </c>
      <c r="Q35" s="270">
        <f>+IF(ISERROR(P35/P56),"N. D.",P35/P56)</f>
        <v>1</v>
      </c>
      <c r="R35" s="265"/>
      <c r="S35" s="269">
        <f>+SUM(S36:S44)</f>
        <v>0</v>
      </c>
      <c r="T35" s="270" t="str">
        <f>+IF(ISERROR(S35/S56),"N. D.",S35/S56)</f>
        <v>N. D.</v>
      </c>
      <c r="U35" s="271">
        <f t="shared" ref="U35:U54" si="24">+$P35-S35</f>
        <v>9378.9599999999991</v>
      </c>
      <c r="V35" s="270" t="str">
        <f t="shared" ref="V35:V54" si="25">+IF(ISERROR(U35/S35),"N. D.",U35/S35)</f>
        <v>N. D.</v>
      </c>
      <c r="W35" s="265"/>
      <c r="X35" s="269">
        <f>+SUM(X36:X44)</f>
        <v>32921.520000000004</v>
      </c>
      <c r="Y35" s="270">
        <f>+IF(ISERROR(X35/X56),"N. D.",X35/X56)</f>
        <v>1</v>
      </c>
      <c r="Z35" s="271">
        <f t="shared" ref="Z35:Z54" si="26">+$P35-X35</f>
        <v>-23542.560000000005</v>
      </c>
      <c r="AA35" s="270">
        <f t="shared" ref="AA35:AA54" si="27">+IF(ISERROR(Z35/X35),"N. D.",Z35/X35)</f>
        <v>-0.71511157443520235</v>
      </c>
    </row>
    <row r="36" spans="1:27" hidden="1">
      <c r="A36" s="272" t="s">
        <v>22</v>
      </c>
      <c r="B36" s="273"/>
      <c r="C36" s="274">
        <f>+'2026R'!$F36</f>
        <v>0</v>
      </c>
      <c r="D36" s="275">
        <f t="shared" ref="D36:D44" si="28">+IF(ISERROR(C36/C86),"N. D.",C36/C86)</f>
        <v>0</v>
      </c>
      <c r="E36" s="273"/>
      <c r="F36" s="274">
        <f>+'2026P'!$F36</f>
        <v>0</v>
      </c>
      <c r="G36" s="275">
        <f t="shared" ref="G36:G44" si="29">+IF(ISERROR(F36/F86),"N. D.",F36/F86)</f>
        <v>0</v>
      </c>
      <c r="H36" s="276">
        <f t="shared" si="20"/>
        <v>0</v>
      </c>
      <c r="I36" s="275" t="str">
        <f t="shared" si="21"/>
        <v>N. D.</v>
      </c>
      <c r="J36" s="273"/>
      <c r="K36" s="274">
        <f>+'2025R'!$F36</f>
        <v>0</v>
      </c>
      <c r="L36" s="275">
        <f t="shared" ref="L36:L44" si="30">+IF(ISERROR(K36/K86),"N. D.",K36/K86)</f>
        <v>0</v>
      </c>
      <c r="M36" s="276">
        <f t="shared" si="22"/>
        <v>0</v>
      </c>
      <c r="N36" s="275" t="str">
        <f t="shared" si="23"/>
        <v>N. D.</v>
      </c>
      <c r="O36" s="311"/>
      <c r="P36" s="274">
        <f>+'2026R'!$V36</f>
        <v>0</v>
      </c>
      <c r="Q36" s="275">
        <f t="shared" ref="Q36:Q44" si="31">+IF(ISERROR(P36/P86),"N. D.",P36/P86)</f>
        <v>0</v>
      </c>
      <c r="R36" s="273"/>
      <c r="S36" s="274">
        <f>+'2026P'!$V36</f>
        <v>0</v>
      </c>
      <c r="T36" s="275">
        <f t="shared" ref="T36:T44" si="32">+IF(ISERROR(S36/S86),"N. D.",S36/S86)</f>
        <v>0</v>
      </c>
      <c r="U36" s="276">
        <f t="shared" si="24"/>
        <v>0</v>
      </c>
      <c r="V36" s="275" t="str">
        <f t="shared" si="25"/>
        <v>N. D.</v>
      </c>
      <c r="W36" s="273"/>
      <c r="X36" s="274">
        <f>+'2025R'!$V36</f>
        <v>12662.12</v>
      </c>
      <c r="Y36" s="275">
        <f t="shared" ref="Y36:Y44" si="33">+IF(ISERROR(X36/X86),"N. D.",X36/X86)</f>
        <v>4.0460661515257165E-3</v>
      </c>
      <c r="Z36" s="276">
        <f t="shared" si="26"/>
        <v>-12662.12</v>
      </c>
      <c r="AA36" s="275">
        <f t="shared" si="27"/>
        <v>-1</v>
      </c>
    </row>
    <row r="37" spans="1:27" hidden="1">
      <c r="A37" s="272" t="s">
        <v>23</v>
      </c>
      <c r="B37" s="273"/>
      <c r="C37" s="274">
        <f>+'2026R'!$F37</f>
        <v>0</v>
      </c>
      <c r="D37" s="275">
        <f t="shared" si="28"/>
        <v>0</v>
      </c>
      <c r="E37" s="273"/>
      <c r="F37" s="274">
        <f>+'2026P'!$F37</f>
        <v>0</v>
      </c>
      <c r="G37" s="275">
        <f t="shared" si="29"/>
        <v>0</v>
      </c>
      <c r="H37" s="276">
        <f t="shared" si="20"/>
        <v>0</v>
      </c>
      <c r="I37" s="275" t="str">
        <f t="shared" si="21"/>
        <v>N. D.</v>
      </c>
      <c r="J37" s="273"/>
      <c r="K37" s="274">
        <f>+'2025R'!$F37</f>
        <v>0</v>
      </c>
      <c r="L37" s="275">
        <f t="shared" si="30"/>
        <v>0</v>
      </c>
      <c r="M37" s="276">
        <f t="shared" si="22"/>
        <v>0</v>
      </c>
      <c r="N37" s="275" t="str">
        <f t="shared" si="23"/>
        <v>N. D.</v>
      </c>
      <c r="O37" s="311"/>
      <c r="P37" s="274">
        <f>+'2026R'!$V37</f>
        <v>0</v>
      </c>
      <c r="Q37" s="275">
        <f t="shared" si="31"/>
        <v>0</v>
      </c>
      <c r="R37" s="273"/>
      <c r="S37" s="274">
        <f>+'2026P'!$V37</f>
        <v>0</v>
      </c>
      <c r="T37" s="275">
        <f t="shared" si="32"/>
        <v>0</v>
      </c>
      <c r="U37" s="276">
        <f t="shared" si="24"/>
        <v>0</v>
      </c>
      <c r="V37" s="275" t="str">
        <f t="shared" si="25"/>
        <v>N. D.</v>
      </c>
      <c r="W37" s="273"/>
      <c r="X37" s="274">
        <f>+'2025R'!$V37</f>
        <v>0</v>
      </c>
      <c r="Y37" s="275">
        <f t="shared" si="33"/>
        <v>0</v>
      </c>
      <c r="Z37" s="276">
        <f t="shared" si="26"/>
        <v>0</v>
      </c>
      <c r="AA37" s="275" t="str">
        <f t="shared" si="27"/>
        <v>N. D.</v>
      </c>
    </row>
    <row r="38" spans="1:27" hidden="1">
      <c r="A38" s="272" t="s">
        <v>24</v>
      </c>
      <c r="B38" s="273"/>
      <c r="C38" s="274">
        <f>+'2026R'!$F38</f>
        <v>0</v>
      </c>
      <c r="D38" s="275">
        <f t="shared" si="28"/>
        <v>0</v>
      </c>
      <c r="E38" s="273"/>
      <c r="F38" s="274">
        <f>+'2026P'!$F38</f>
        <v>0</v>
      </c>
      <c r="G38" s="275">
        <f t="shared" si="29"/>
        <v>0</v>
      </c>
      <c r="H38" s="276">
        <f t="shared" si="20"/>
        <v>0</v>
      </c>
      <c r="I38" s="275" t="str">
        <f t="shared" si="21"/>
        <v>N. D.</v>
      </c>
      <c r="J38" s="273"/>
      <c r="K38" s="274">
        <f>+'2025R'!$F38</f>
        <v>0</v>
      </c>
      <c r="L38" s="275">
        <f t="shared" si="30"/>
        <v>0</v>
      </c>
      <c r="M38" s="276">
        <f t="shared" si="22"/>
        <v>0</v>
      </c>
      <c r="N38" s="275" t="str">
        <f t="shared" si="23"/>
        <v>N. D.</v>
      </c>
      <c r="O38" s="311"/>
      <c r="P38" s="274">
        <f>+'2026R'!$V38</f>
        <v>0</v>
      </c>
      <c r="Q38" s="275">
        <f t="shared" si="31"/>
        <v>0</v>
      </c>
      <c r="R38" s="273"/>
      <c r="S38" s="274">
        <f>+'2026P'!$V38</f>
        <v>0</v>
      </c>
      <c r="T38" s="275">
        <f t="shared" si="32"/>
        <v>0</v>
      </c>
      <c r="U38" s="276">
        <f t="shared" si="24"/>
        <v>0</v>
      </c>
      <c r="V38" s="275" t="str">
        <f t="shared" si="25"/>
        <v>N. D.</v>
      </c>
      <c r="W38" s="273"/>
      <c r="X38" s="274">
        <f>+'2025R'!$V38</f>
        <v>3798.64</v>
      </c>
      <c r="Y38" s="275">
        <f t="shared" si="33"/>
        <v>1.0375100763274464E-2</v>
      </c>
      <c r="Z38" s="276">
        <f t="shared" si="26"/>
        <v>-3798.64</v>
      </c>
      <c r="AA38" s="275">
        <f t="shared" si="27"/>
        <v>-1</v>
      </c>
    </row>
    <row r="39" spans="1:27" hidden="1">
      <c r="A39" s="272" t="s">
        <v>25</v>
      </c>
      <c r="B39" s="273"/>
      <c r="C39" s="274">
        <f>+'2026R'!$F39</f>
        <v>0</v>
      </c>
      <c r="D39" s="275">
        <f t="shared" si="28"/>
        <v>0</v>
      </c>
      <c r="E39" s="273"/>
      <c r="F39" s="274">
        <f>+'2026P'!$F39</f>
        <v>0</v>
      </c>
      <c r="G39" s="275">
        <f t="shared" si="29"/>
        <v>0</v>
      </c>
      <c r="H39" s="276">
        <f t="shared" si="20"/>
        <v>0</v>
      </c>
      <c r="I39" s="275" t="str">
        <f t="shared" si="21"/>
        <v>N. D.</v>
      </c>
      <c r="J39" s="273"/>
      <c r="K39" s="274">
        <f>+'2025R'!$F39</f>
        <v>0</v>
      </c>
      <c r="L39" s="275">
        <f t="shared" si="30"/>
        <v>0</v>
      </c>
      <c r="M39" s="276">
        <f t="shared" si="22"/>
        <v>0</v>
      </c>
      <c r="N39" s="275" t="str">
        <f t="shared" si="23"/>
        <v>N. D.</v>
      </c>
      <c r="O39" s="311"/>
      <c r="P39" s="274">
        <f>+'2026R'!$V39</f>
        <v>0</v>
      </c>
      <c r="Q39" s="275">
        <f t="shared" si="31"/>
        <v>0</v>
      </c>
      <c r="R39" s="273"/>
      <c r="S39" s="274">
        <f>+'2026P'!$V39</f>
        <v>0</v>
      </c>
      <c r="T39" s="275">
        <f t="shared" si="32"/>
        <v>0</v>
      </c>
      <c r="U39" s="276">
        <f t="shared" si="24"/>
        <v>0</v>
      </c>
      <c r="V39" s="275" t="str">
        <f t="shared" si="25"/>
        <v>N. D.</v>
      </c>
      <c r="W39" s="273"/>
      <c r="X39" s="274">
        <f>+'2025R'!$V39</f>
        <v>0</v>
      </c>
      <c r="Y39" s="275">
        <f t="shared" si="33"/>
        <v>0</v>
      </c>
      <c r="Z39" s="276">
        <f t="shared" si="26"/>
        <v>0</v>
      </c>
      <c r="AA39" s="275" t="str">
        <f t="shared" si="27"/>
        <v>N. D.</v>
      </c>
    </row>
    <row r="40" spans="1:27" hidden="1">
      <c r="A40" s="272" t="s">
        <v>26</v>
      </c>
      <c r="B40" s="273"/>
      <c r="C40" s="274">
        <f>+'2026R'!$F40</f>
        <v>0</v>
      </c>
      <c r="D40" s="275" t="str">
        <f t="shared" si="28"/>
        <v>N. D.</v>
      </c>
      <c r="E40" s="273"/>
      <c r="F40" s="274">
        <f>+'2026P'!$F40</f>
        <v>0</v>
      </c>
      <c r="G40" s="275" t="str">
        <f t="shared" si="29"/>
        <v>N. D.</v>
      </c>
      <c r="H40" s="276">
        <f t="shared" si="20"/>
        <v>0</v>
      </c>
      <c r="I40" s="275" t="str">
        <f t="shared" si="21"/>
        <v>N. D.</v>
      </c>
      <c r="J40" s="273"/>
      <c r="K40" s="274">
        <f>+'2025R'!$F40</f>
        <v>0</v>
      </c>
      <c r="L40" s="275" t="str">
        <f t="shared" si="30"/>
        <v>N. D.</v>
      </c>
      <c r="M40" s="276">
        <f t="shared" si="22"/>
        <v>0</v>
      </c>
      <c r="N40" s="275" t="str">
        <f t="shared" si="23"/>
        <v>N. D.</v>
      </c>
      <c r="O40" s="311"/>
      <c r="P40" s="274">
        <f>+'2026R'!$V40</f>
        <v>0</v>
      </c>
      <c r="Q40" s="275" t="str">
        <f t="shared" si="31"/>
        <v>N. D.</v>
      </c>
      <c r="R40" s="273"/>
      <c r="S40" s="274">
        <f>+'2026P'!$V40</f>
        <v>0</v>
      </c>
      <c r="T40" s="275" t="str">
        <f t="shared" si="32"/>
        <v>N. D.</v>
      </c>
      <c r="U40" s="276">
        <f t="shared" si="24"/>
        <v>0</v>
      </c>
      <c r="V40" s="275" t="str">
        <f t="shared" si="25"/>
        <v>N. D.</v>
      </c>
      <c r="W40" s="273"/>
      <c r="X40" s="274">
        <f>+'2025R'!$V40</f>
        <v>0</v>
      </c>
      <c r="Y40" s="275" t="str">
        <f t="shared" si="33"/>
        <v>N. D.</v>
      </c>
      <c r="Z40" s="276">
        <f t="shared" si="26"/>
        <v>0</v>
      </c>
      <c r="AA40" s="275" t="str">
        <f t="shared" si="27"/>
        <v>N. D.</v>
      </c>
    </row>
    <row r="41" spans="1:27" hidden="1">
      <c r="A41" s="272" t="s">
        <v>27</v>
      </c>
      <c r="B41" s="273"/>
      <c r="C41" s="274">
        <f>+'2026R'!$F41</f>
        <v>0</v>
      </c>
      <c r="D41" s="275" t="str">
        <f t="shared" si="28"/>
        <v>N. D.</v>
      </c>
      <c r="E41" s="273"/>
      <c r="F41" s="274">
        <f>+'2026P'!$F41</f>
        <v>0</v>
      </c>
      <c r="G41" s="275" t="str">
        <f t="shared" si="29"/>
        <v>N. D.</v>
      </c>
      <c r="H41" s="276">
        <f t="shared" si="20"/>
        <v>0</v>
      </c>
      <c r="I41" s="275" t="str">
        <f t="shared" si="21"/>
        <v>N. D.</v>
      </c>
      <c r="J41" s="273"/>
      <c r="K41" s="274">
        <f>+'2025R'!$F41</f>
        <v>0</v>
      </c>
      <c r="L41" s="275" t="str">
        <f t="shared" si="30"/>
        <v>N. D.</v>
      </c>
      <c r="M41" s="276">
        <f t="shared" si="22"/>
        <v>0</v>
      </c>
      <c r="N41" s="275" t="str">
        <f t="shared" si="23"/>
        <v>N. D.</v>
      </c>
      <c r="O41" s="311"/>
      <c r="P41" s="274">
        <f>+'2026R'!$V41</f>
        <v>0</v>
      </c>
      <c r="Q41" s="275" t="str">
        <f t="shared" si="31"/>
        <v>N. D.</v>
      </c>
      <c r="R41" s="273"/>
      <c r="S41" s="274">
        <f>+'2026P'!$V41</f>
        <v>0</v>
      </c>
      <c r="T41" s="275" t="str">
        <f t="shared" si="32"/>
        <v>N. D.</v>
      </c>
      <c r="U41" s="276">
        <f t="shared" si="24"/>
        <v>0</v>
      </c>
      <c r="V41" s="275" t="str">
        <f t="shared" si="25"/>
        <v>N. D.</v>
      </c>
      <c r="W41" s="273"/>
      <c r="X41" s="274">
        <f>+'2025R'!$V41</f>
        <v>0</v>
      </c>
      <c r="Y41" s="275" t="str">
        <f t="shared" si="33"/>
        <v>N. D.</v>
      </c>
      <c r="Z41" s="276">
        <f t="shared" si="26"/>
        <v>0</v>
      </c>
      <c r="AA41" s="275" t="str">
        <f t="shared" si="27"/>
        <v>N. D.</v>
      </c>
    </row>
    <row r="42" spans="1:27" hidden="1">
      <c r="A42" s="272" t="s">
        <v>28</v>
      </c>
      <c r="B42" s="273"/>
      <c r="C42" s="274">
        <f>+'2026R'!$F42</f>
        <v>0</v>
      </c>
      <c r="D42" s="275" t="str">
        <f t="shared" si="28"/>
        <v>N. D.</v>
      </c>
      <c r="E42" s="273"/>
      <c r="F42" s="274">
        <f>+'2026P'!$F42</f>
        <v>0</v>
      </c>
      <c r="G42" s="275" t="str">
        <f t="shared" si="29"/>
        <v>N. D.</v>
      </c>
      <c r="H42" s="276">
        <f t="shared" si="20"/>
        <v>0</v>
      </c>
      <c r="I42" s="275" t="str">
        <f t="shared" si="21"/>
        <v>N. D.</v>
      </c>
      <c r="J42" s="273"/>
      <c r="K42" s="274">
        <f>+'2025R'!$F42</f>
        <v>0</v>
      </c>
      <c r="L42" s="275" t="str">
        <f t="shared" si="30"/>
        <v>N. D.</v>
      </c>
      <c r="M42" s="276">
        <f t="shared" si="22"/>
        <v>0</v>
      </c>
      <c r="N42" s="275" t="str">
        <f t="shared" si="23"/>
        <v>N. D.</v>
      </c>
      <c r="O42" s="311"/>
      <c r="P42" s="274">
        <f>+'2026R'!$V42</f>
        <v>0</v>
      </c>
      <c r="Q42" s="275" t="str">
        <f t="shared" si="31"/>
        <v>N. D.</v>
      </c>
      <c r="R42" s="273"/>
      <c r="S42" s="274">
        <f>+'2026P'!$V42</f>
        <v>0</v>
      </c>
      <c r="T42" s="275" t="str">
        <f t="shared" si="32"/>
        <v>N. D.</v>
      </c>
      <c r="U42" s="276">
        <f t="shared" si="24"/>
        <v>0</v>
      </c>
      <c r="V42" s="275" t="str">
        <f t="shared" si="25"/>
        <v>N. D.</v>
      </c>
      <c r="W42" s="273"/>
      <c r="X42" s="274">
        <f>+'2025R'!$V42</f>
        <v>0</v>
      </c>
      <c r="Y42" s="275" t="str">
        <f t="shared" si="33"/>
        <v>N. D.</v>
      </c>
      <c r="Z42" s="276">
        <f t="shared" si="26"/>
        <v>0</v>
      </c>
      <c r="AA42" s="275" t="str">
        <f t="shared" si="27"/>
        <v>N. D.</v>
      </c>
    </row>
    <row r="43" spans="1:27" hidden="1">
      <c r="A43" s="272" t="s">
        <v>29</v>
      </c>
      <c r="B43" s="273"/>
      <c r="C43" s="274">
        <f>+'2026R'!$F43</f>
        <v>0</v>
      </c>
      <c r="D43" s="275" t="str">
        <f t="shared" si="28"/>
        <v>N. D.</v>
      </c>
      <c r="E43" s="273"/>
      <c r="F43" s="274">
        <f>+'2026P'!$F43</f>
        <v>0</v>
      </c>
      <c r="G43" s="275" t="str">
        <f t="shared" si="29"/>
        <v>N. D.</v>
      </c>
      <c r="H43" s="276">
        <f t="shared" si="20"/>
        <v>0</v>
      </c>
      <c r="I43" s="275" t="str">
        <f t="shared" si="21"/>
        <v>N. D.</v>
      </c>
      <c r="J43" s="273"/>
      <c r="K43" s="274">
        <f>+'2025R'!$F43</f>
        <v>0</v>
      </c>
      <c r="L43" s="275" t="str">
        <f t="shared" si="30"/>
        <v>N. D.</v>
      </c>
      <c r="M43" s="276">
        <f t="shared" si="22"/>
        <v>0</v>
      </c>
      <c r="N43" s="275" t="str">
        <f t="shared" si="23"/>
        <v>N. D.</v>
      </c>
      <c r="O43" s="311"/>
      <c r="P43" s="274">
        <f>+'2026R'!$V43</f>
        <v>9378.9599999999991</v>
      </c>
      <c r="Q43" s="275">
        <f t="shared" si="31"/>
        <v>-1</v>
      </c>
      <c r="R43" s="273"/>
      <c r="S43" s="274">
        <f>+'2026P'!$V43</f>
        <v>0</v>
      </c>
      <c r="T43" s="275" t="str">
        <f t="shared" si="32"/>
        <v>N. D.</v>
      </c>
      <c r="U43" s="276">
        <f t="shared" si="24"/>
        <v>9378.9599999999991</v>
      </c>
      <c r="V43" s="275" t="str">
        <f t="shared" si="25"/>
        <v>N. D.</v>
      </c>
      <c r="W43" s="273"/>
      <c r="X43" s="274">
        <f>+'2025R'!$V43</f>
        <v>16460.759999999998</v>
      </c>
      <c r="Y43" s="275">
        <f t="shared" si="33"/>
        <v>-1</v>
      </c>
      <c r="Z43" s="276">
        <f t="shared" si="26"/>
        <v>-7081.7999999999993</v>
      </c>
      <c r="AA43" s="275">
        <f t="shared" si="27"/>
        <v>-0.43022314887040453</v>
      </c>
    </row>
    <row r="44" spans="1:27" hidden="1">
      <c r="A44" s="277" t="s">
        <v>30</v>
      </c>
      <c r="B44" s="273"/>
      <c r="C44" s="274">
        <f>+'2026R'!$F44</f>
        <v>0</v>
      </c>
      <c r="D44" s="275" t="str">
        <f t="shared" si="28"/>
        <v>N. D.</v>
      </c>
      <c r="E44" s="273"/>
      <c r="F44" s="274">
        <f>+'2026P'!$F44</f>
        <v>0</v>
      </c>
      <c r="G44" s="275" t="str">
        <f t="shared" si="29"/>
        <v>N. D.</v>
      </c>
      <c r="H44" s="276">
        <f t="shared" si="20"/>
        <v>0</v>
      </c>
      <c r="I44" s="275" t="str">
        <f t="shared" si="21"/>
        <v>N. D.</v>
      </c>
      <c r="J44" s="273"/>
      <c r="K44" s="274">
        <f>+'2025R'!$F44</f>
        <v>0</v>
      </c>
      <c r="L44" s="275" t="str">
        <f t="shared" si="30"/>
        <v>N. D.</v>
      </c>
      <c r="M44" s="276">
        <f t="shared" si="22"/>
        <v>0</v>
      </c>
      <c r="N44" s="275" t="str">
        <f t="shared" si="23"/>
        <v>N. D.</v>
      </c>
      <c r="O44" s="311"/>
      <c r="P44" s="274">
        <f>+'2026R'!$V44</f>
        <v>0</v>
      </c>
      <c r="Q44" s="275" t="str">
        <f t="shared" si="31"/>
        <v>N. D.</v>
      </c>
      <c r="R44" s="273"/>
      <c r="S44" s="274">
        <f>+'2026P'!$V44</f>
        <v>0</v>
      </c>
      <c r="T44" s="275" t="str">
        <f t="shared" si="32"/>
        <v>N. D.</v>
      </c>
      <c r="U44" s="276">
        <f t="shared" si="24"/>
        <v>0</v>
      </c>
      <c r="V44" s="275" t="str">
        <f t="shared" si="25"/>
        <v>N. D.</v>
      </c>
      <c r="W44" s="273"/>
      <c r="X44" s="274">
        <f>+'2025R'!$V44</f>
        <v>0</v>
      </c>
      <c r="Y44" s="275" t="str">
        <f t="shared" si="33"/>
        <v>N. D.</v>
      </c>
      <c r="Z44" s="276">
        <f t="shared" si="26"/>
        <v>0</v>
      </c>
      <c r="AA44" s="275" t="str">
        <f t="shared" si="27"/>
        <v>N. D.</v>
      </c>
    </row>
    <row r="45" spans="1:27" hidden="1">
      <c r="A45" s="278" t="s">
        <v>31</v>
      </c>
      <c r="B45" s="265"/>
      <c r="C45" s="279">
        <f>+SUM(C46:C54)</f>
        <v>0</v>
      </c>
      <c r="D45" s="270" t="str">
        <f>+IF(ISERROR(C45/C56),"N. D.",C45/C56)</f>
        <v>N. D.</v>
      </c>
      <c r="E45" s="273"/>
      <c r="F45" s="279">
        <f>+SUM(F46:F54)</f>
        <v>0</v>
      </c>
      <c r="G45" s="270" t="str">
        <f>+IF(ISERROR(F45/F56),"N. D.",F45/F56)</f>
        <v>N. D.</v>
      </c>
      <c r="H45" s="271">
        <f t="shared" si="20"/>
        <v>0</v>
      </c>
      <c r="I45" s="270" t="str">
        <f t="shared" si="21"/>
        <v>N. D.</v>
      </c>
      <c r="J45" s="265"/>
      <c r="K45" s="279">
        <f>+SUM(K46:K54)</f>
        <v>0</v>
      </c>
      <c r="L45" s="270" t="str">
        <f>+IF(ISERROR(K45/K56),"N. D.",K45/K56)</f>
        <v>N. D.</v>
      </c>
      <c r="M45" s="271">
        <f t="shared" si="22"/>
        <v>0</v>
      </c>
      <c r="N45" s="270" t="str">
        <f t="shared" si="23"/>
        <v>N. D.</v>
      </c>
      <c r="O45" s="265"/>
      <c r="P45" s="279">
        <f>+SUM(P46:P54)</f>
        <v>0</v>
      </c>
      <c r="Q45" s="270">
        <f>+IF(ISERROR(P45/P56),"N. D.",P45/P56)</f>
        <v>0</v>
      </c>
      <c r="R45" s="273"/>
      <c r="S45" s="279">
        <f>+SUM(S46:S54)</f>
        <v>0</v>
      </c>
      <c r="T45" s="270" t="str">
        <f>+IF(ISERROR(S45/S56),"N. D.",S45/S56)</f>
        <v>N. D.</v>
      </c>
      <c r="U45" s="271">
        <f t="shared" si="24"/>
        <v>0</v>
      </c>
      <c r="V45" s="270" t="str">
        <f t="shared" si="25"/>
        <v>N. D.</v>
      </c>
      <c r="W45" s="265"/>
      <c r="X45" s="279">
        <f>+SUM(X46:X54)</f>
        <v>0</v>
      </c>
      <c r="Y45" s="270">
        <f>+IF(ISERROR(X45/X56),"N. D.",X45/X56)</f>
        <v>0</v>
      </c>
      <c r="Z45" s="271">
        <f t="shared" si="26"/>
        <v>0</v>
      </c>
      <c r="AA45" s="270" t="str">
        <f t="shared" si="27"/>
        <v>N. D.</v>
      </c>
    </row>
    <row r="46" spans="1:27" hidden="1">
      <c r="A46" s="280" t="s">
        <v>32</v>
      </c>
      <c r="B46" s="273"/>
      <c r="C46" s="274">
        <f>+'2026R'!$F46</f>
        <v>0</v>
      </c>
      <c r="D46" s="275" t="str">
        <f t="shared" ref="D46:D54" si="34">+IF(ISERROR(C46/C96),"N. D.",C46/C96)</f>
        <v>N. D.</v>
      </c>
      <c r="E46" s="273"/>
      <c r="F46" s="274">
        <f>+'2026P'!$F46</f>
        <v>0</v>
      </c>
      <c r="G46" s="275" t="str">
        <f t="shared" ref="G46:G54" si="35">+IF(ISERROR(F46/F96),"N. D.",F46/F96)</f>
        <v>N. D.</v>
      </c>
      <c r="H46" s="276">
        <f t="shared" si="20"/>
        <v>0</v>
      </c>
      <c r="I46" s="275" t="str">
        <f t="shared" si="21"/>
        <v>N. D.</v>
      </c>
      <c r="J46" s="273"/>
      <c r="K46" s="274">
        <f>+'2025R'!$F46</f>
        <v>0</v>
      </c>
      <c r="L46" s="275" t="str">
        <f t="shared" ref="L46:L54" si="36">+IF(ISERROR(K46/K96),"N. D.",K46/K96)</f>
        <v>N. D.</v>
      </c>
      <c r="M46" s="276">
        <f t="shared" si="22"/>
        <v>0</v>
      </c>
      <c r="N46" s="275" t="str">
        <f t="shared" si="23"/>
        <v>N. D.</v>
      </c>
      <c r="O46" s="311"/>
      <c r="P46" s="274">
        <f>+'2026R'!$V46</f>
        <v>0</v>
      </c>
      <c r="Q46" s="275" t="str">
        <f t="shared" ref="Q46:Q54" si="37">+IF(ISERROR(P46/P96),"N. D.",P46/P96)</f>
        <v>N. D.</v>
      </c>
      <c r="R46" s="273"/>
      <c r="S46" s="274">
        <f>+'2026P'!$V46</f>
        <v>0</v>
      </c>
      <c r="T46" s="275" t="str">
        <f t="shared" ref="T46:T54" si="38">+IF(ISERROR(S46/S96),"N. D.",S46/S96)</f>
        <v>N. D.</v>
      </c>
      <c r="U46" s="276">
        <f t="shared" si="24"/>
        <v>0</v>
      </c>
      <c r="V46" s="275" t="str">
        <f t="shared" si="25"/>
        <v>N. D.</v>
      </c>
      <c r="W46" s="273"/>
      <c r="X46" s="274">
        <f>+'2025R'!$V46</f>
        <v>0</v>
      </c>
      <c r="Y46" s="275" t="str">
        <f t="shared" ref="Y46:Y54" si="39">+IF(ISERROR(X46/X96),"N. D.",X46/X96)</f>
        <v>N. D.</v>
      </c>
      <c r="Z46" s="276">
        <f t="shared" si="26"/>
        <v>0</v>
      </c>
      <c r="AA46" s="275" t="str">
        <f t="shared" si="27"/>
        <v>N. D.</v>
      </c>
    </row>
    <row r="47" spans="1:27" hidden="1">
      <c r="A47" s="280" t="s">
        <v>33</v>
      </c>
      <c r="B47" s="273"/>
      <c r="C47" s="274">
        <f>+'2026R'!$F47</f>
        <v>0</v>
      </c>
      <c r="D47" s="275" t="str">
        <f t="shared" si="34"/>
        <v>N. D.</v>
      </c>
      <c r="E47" s="273"/>
      <c r="F47" s="274">
        <f>+'2026P'!$F47</f>
        <v>0</v>
      </c>
      <c r="G47" s="275" t="str">
        <f t="shared" si="35"/>
        <v>N. D.</v>
      </c>
      <c r="H47" s="276">
        <f t="shared" si="20"/>
        <v>0</v>
      </c>
      <c r="I47" s="275" t="str">
        <f t="shared" si="21"/>
        <v>N. D.</v>
      </c>
      <c r="J47" s="273"/>
      <c r="K47" s="274">
        <f>+'2025R'!$F47</f>
        <v>0</v>
      </c>
      <c r="L47" s="275" t="str">
        <f t="shared" si="36"/>
        <v>N. D.</v>
      </c>
      <c r="M47" s="276">
        <f t="shared" si="22"/>
        <v>0</v>
      </c>
      <c r="N47" s="275" t="str">
        <f t="shared" si="23"/>
        <v>N. D.</v>
      </c>
      <c r="O47" s="311"/>
      <c r="P47" s="274">
        <f>+'2026R'!$V47</f>
        <v>0</v>
      </c>
      <c r="Q47" s="275" t="str">
        <f t="shared" si="37"/>
        <v>N. D.</v>
      </c>
      <c r="R47" s="273"/>
      <c r="S47" s="274">
        <f>+'2026P'!$V47</f>
        <v>0</v>
      </c>
      <c r="T47" s="275" t="str">
        <f t="shared" si="38"/>
        <v>N. D.</v>
      </c>
      <c r="U47" s="276">
        <f t="shared" si="24"/>
        <v>0</v>
      </c>
      <c r="V47" s="275" t="str">
        <f t="shared" si="25"/>
        <v>N. D.</v>
      </c>
      <c r="W47" s="273"/>
      <c r="X47" s="274">
        <f>+'2025R'!$V47</f>
        <v>0</v>
      </c>
      <c r="Y47" s="275" t="str">
        <f t="shared" si="39"/>
        <v>N. D.</v>
      </c>
      <c r="Z47" s="276">
        <f t="shared" si="26"/>
        <v>0</v>
      </c>
      <c r="AA47" s="275" t="str">
        <f t="shared" si="27"/>
        <v>N. D.</v>
      </c>
    </row>
    <row r="48" spans="1:27" hidden="1">
      <c r="A48" s="280" t="s">
        <v>34</v>
      </c>
      <c r="B48" s="273"/>
      <c r="C48" s="274">
        <f>+'2026R'!$F48</f>
        <v>0</v>
      </c>
      <c r="D48" s="275" t="str">
        <f t="shared" si="34"/>
        <v>N. D.</v>
      </c>
      <c r="E48" s="273"/>
      <c r="F48" s="274">
        <f>+'2026P'!$F48</f>
        <v>0</v>
      </c>
      <c r="G48" s="275" t="str">
        <f t="shared" si="35"/>
        <v>N. D.</v>
      </c>
      <c r="H48" s="276">
        <f t="shared" si="20"/>
        <v>0</v>
      </c>
      <c r="I48" s="275" t="str">
        <f t="shared" si="21"/>
        <v>N. D.</v>
      </c>
      <c r="J48" s="273"/>
      <c r="K48" s="274">
        <f>+'2025R'!$F48</f>
        <v>0</v>
      </c>
      <c r="L48" s="275" t="str">
        <f t="shared" si="36"/>
        <v>N. D.</v>
      </c>
      <c r="M48" s="276">
        <f t="shared" si="22"/>
        <v>0</v>
      </c>
      <c r="N48" s="275" t="str">
        <f t="shared" si="23"/>
        <v>N. D.</v>
      </c>
      <c r="O48" s="311"/>
      <c r="P48" s="274">
        <f>+'2026R'!$V48</f>
        <v>0</v>
      </c>
      <c r="Q48" s="275" t="str">
        <f t="shared" si="37"/>
        <v>N. D.</v>
      </c>
      <c r="R48" s="273"/>
      <c r="S48" s="274">
        <f>+'2026P'!$V48</f>
        <v>0</v>
      </c>
      <c r="T48" s="275" t="str">
        <f t="shared" si="38"/>
        <v>N. D.</v>
      </c>
      <c r="U48" s="276">
        <f t="shared" si="24"/>
        <v>0</v>
      </c>
      <c r="V48" s="275" t="str">
        <f t="shared" si="25"/>
        <v>N. D.</v>
      </c>
      <c r="W48" s="273"/>
      <c r="X48" s="274">
        <f>+'2025R'!$V48</f>
        <v>0</v>
      </c>
      <c r="Y48" s="275" t="str">
        <f t="shared" si="39"/>
        <v>N. D.</v>
      </c>
      <c r="Z48" s="276">
        <f t="shared" si="26"/>
        <v>0</v>
      </c>
      <c r="AA48" s="275" t="str">
        <f t="shared" si="27"/>
        <v>N. D.</v>
      </c>
    </row>
    <row r="49" spans="1:27" hidden="1">
      <c r="A49" s="280" t="s">
        <v>35</v>
      </c>
      <c r="B49" s="273"/>
      <c r="C49" s="274">
        <f>+'2026R'!$F49</f>
        <v>0</v>
      </c>
      <c r="D49" s="275" t="str">
        <f t="shared" si="34"/>
        <v>N. D.</v>
      </c>
      <c r="E49" s="273"/>
      <c r="F49" s="274">
        <f>+'2026P'!$F49</f>
        <v>0</v>
      </c>
      <c r="G49" s="275" t="str">
        <f t="shared" si="35"/>
        <v>N. D.</v>
      </c>
      <c r="H49" s="276">
        <f t="shared" si="20"/>
        <v>0</v>
      </c>
      <c r="I49" s="275" t="str">
        <f t="shared" si="21"/>
        <v>N. D.</v>
      </c>
      <c r="J49" s="273"/>
      <c r="K49" s="274">
        <f>+'2025R'!$F49</f>
        <v>0</v>
      </c>
      <c r="L49" s="275" t="str">
        <f t="shared" si="36"/>
        <v>N. D.</v>
      </c>
      <c r="M49" s="276">
        <f t="shared" si="22"/>
        <v>0</v>
      </c>
      <c r="N49" s="275" t="str">
        <f t="shared" si="23"/>
        <v>N. D.</v>
      </c>
      <c r="O49" s="311"/>
      <c r="P49" s="274">
        <f>+'2026R'!$V49</f>
        <v>0</v>
      </c>
      <c r="Q49" s="275" t="str">
        <f t="shared" si="37"/>
        <v>N. D.</v>
      </c>
      <c r="R49" s="273"/>
      <c r="S49" s="274">
        <f>+'2026P'!$V49</f>
        <v>0</v>
      </c>
      <c r="T49" s="275" t="str">
        <f t="shared" si="38"/>
        <v>N. D.</v>
      </c>
      <c r="U49" s="276">
        <f t="shared" si="24"/>
        <v>0</v>
      </c>
      <c r="V49" s="275" t="str">
        <f t="shared" si="25"/>
        <v>N. D.</v>
      </c>
      <c r="W49" s="273"/>
      <c r="X49" s="274">
        <f>+'2025R'!$V49</f>
        <v>0</v>
      </c>
      <c r="Y49" s="275" t="str">
        <f t="shared" si="39"/>
        <v>N. D.</v>
      </c>
      <c r="Z49" s="276">
        <f t="shared" si="26"/>
        <v>0</v>
      </c>
      <c r="AA49" s="275" t="str">
        <f t="shared" si="27"/>
        <v>N. D.</v>
      </c>
    </row>
    <row r="50" spans="1:27" hidden="1">
      <c r="A50" s="280" t="s">
        <v>36</v>
      </c>
      <c r="B50" s="273"/>
      <c r="C50" s="274">
        <f>+'2026R'!$F50</f>
        <v>0</v>
      </c>
      <c r="D50" s="275" t="str">
        <f t="shared" si="34"/>
        <v>N. D.</v>
      </c>
      <c r="E50" s="273"/>
      <c r="F50" s="274">
        <f>+'2026P'!$F50</f>
        <v>0</v>
      </c>
      <c r="G50" s="275" t="str">
        <f t="shared" si="35"/>
        <v>N. D.</v>
      </c>
      <c r="H50" s="276">
        <f t="shared" si="20"/>
        <v>0</v>
      </c>
      <c r="I50" s="275" t="str">
        <f t="shared" si="21"/>
        <v>N. D.</v>
      </c>
      <c r="J50" s="273"/>
      <c r="K50" s="274">
        <f>+'2025R'!$F50</f>
        <v>0</v>
      </c>
      <c r="L50" s="275" t="str">
        <f t="shared" si="36"/>
        <v>N. D.</v>
      </c>
      <c r="M50" s="276">
        <f t="shared" si="22"/>
        <v>0</v>
      </c>
      <c r="N50" s="275" t="str">
        <f t="shared" si="23"/>
        <v>N. D.</v>
      </c>
      <c r="O50" s="311"/>
      <c r="P50" s="274">
        <f>+'2026R'!$V50</f>
        <v>0</v>
      </c>
      <c r="Q50" s="275" t="str">
        <f t="shared" si="37"/>
        <v>N. D.</v>
      </c>
      <c r="R50" s="273"/>
      <c r="S50" s="274">
        <f>+'2026P'!$V50</f>
        <v>0</v>
      </c>
      <c r="T50" s="275" t="str">
        <f t="shared" si="38"/>
        <v>N. D.</v>
      </c>
      <c r="U50" s="276">
        <f t="shared" si="24"/>
        <v>0</v>
      </c>
      <c r="V50" s="275" t="str">
        <f t="shared" si="25"/>
        <v>N. D.</v>
      </c>
      <c r="W50" s="273"/>
      <c r="X50" s="274">
        <f>+'2025R'!$V50</f>
        <v>0</v>
      </c>
      <c r="Y50" s="275" t="str">
        <f t="shared" si="39"/>
        <v>N. D.</v>
      </c>
      <c r="Z50" s="276">
        <f t="shared" si="26"/>
        <v>0</v>
      </c>
      <c r="AA50" s="275" t="str">
        <f t="shared" si="27"/>
        <v>N. D.</v>
      </c>
    </row>
    <row r="51" spans="1:27" hidden="1">
      <c r="A51" s="280" t="s">
        <v>37</v>
      </c>
      <c r="B51" s="273"/>
      <c r="C51" s="274">
        <f>+'2026R'!$F51</f>
        <v>0</v>
      </c>
      <c r="D51" s="275" t="str">
        <f t="shared" si="34"/>
        <v>N. D.</v>
      </c>
      <c r="E51" s="273"/>
      <c r="F51" s="274">
        <f>+'2026P'!$F51</f>
        <v>0</v>
      </c>
      <c r="G51" s="275" t="str">
        <f t="shared" si="35"/>
        <v>N. D.</v>
      </c>
      <c r="H51" s="276">
        <f t="shared" si="20"/>
        <v>0</v>
      </c>
      <c r="I51" s="275" t="str">
        <f t="shared" si="21"/>
        <v>N. D.</v>
      </c>
      <c r="J51" s="273"/>
      <c r="K51" s="274">
        <f>+'2025R'!$F51</f>
        <v>0</v>
      </c>
      <c r="L51" s="275" t="str">
        <f t="shared" si="36"/>
        <v>N. D.</v>
      </c>
      <c r="M51" s="276">
        <f t="shared" si="22"/>
        <v>0</v>
      </c>
      <c r="N51" s="275" t="str">
        <f t="shared" si="23"/>
        <v>N. D.</v>
      </c>
      <c r="O51" s="311"/>
      <c r="P51" s="274">
        <f>+'2026R'!$V51</f>
        <v>0</v>
      </c>
      <c r="Q51" s="275" t="str">
        <f t="shared" si="37"/>
        <v>N. D.</v>
      </c>
      <c r="R51" s="273"/>
      <c r="S51" s="274">
        <f>+'2026P'!$V51</f>
        <v>0</v>
      </c>
      <c r="T51" s="275" t="str">
        <f t="shared" si="38"/>
        <v>N. D.</v>
      </c>
      <c r="U51" s="276">
        <f t="shared" si="24"/>
        <v>0</v>
      </c>
      <c r="V51" s="275" t="str">
        <f t="shared" si="25"/>
        <v>N. D.</v>
      </c>
      <c r="W51" s="273"/>
      <c r="X51" s="274">
        <f>+'2025R'!$V51</f>
        <v>0</v>
      </c>
      <c r="Y51" s="275" t="str">
        <f t="shared" si="39"/>
        <v>N. D.</v>
      </c>
      <c r="Z51" s="276">
        <f t="shared" si="26"/>
        <v>0</v>
      </c>
      <c r="AA51" s="275" t="str">
        <f t="shared" si="27"/>
        <v>N. D.</v>
      </c>
    </row>
    <row r="52" spans="1:27" hidden="1">
      <c r="A52" s="280" t="s">
        <v>38</v>
      </c>
      <c r="B52" s="273"/>
      <c r="C52" s="274">
        <f>+'2026R'!$F52</f>
        <v>0</v>
      </c>
      <c r="D52" s="275" t="str">
        <f t="shared" si="34"/>
        <v>N. D.</v>
      </c>
      <c r="E52" s="273"/>
      <c r="F52" s="274">
        <f>+'2026P'!$F52</f>
        <v>0</v>
      </c>
      <c r="G52" s="275" t="str">
        <f t="shared" si="35"/>
        <v>N. D.</v>
      </c>
      <c r="H52" s="276">
        <f t="shared" si="20"/>
        <v>0</v>
      </c>
      <c r="I52" s="275" t="str">
        <f t="shared" si="21"/>
        <v>N. D.</v>
      </c>
      <c r="J52" s="273"/>
      <c r="K52" s="274">
        <f>+'2025R'!$F52</f>
        <v>0</v>
      </c>
      <c r="L52" s="275" t="str">
        <f t="shared" si="36"/>
        <v>N. D.</v>
      </c>
      <c r="M52" s="276">
        <f t="shared" si="22"/>
        <v>0</v>
      </c>
      <c r="N52" s="275" t="str">
        <f t="shared" si="23"/>
        <v>N. D.</v>
      </c>
      <c r="O52" s="311"/>
      <c r="P52" s="274">
        <f>+'2026R'!$V52</f>
        <v>0</v>
      </c>
      <c r="Q52" s="275" t="str">
        <f t="shared" si="37"/>
        <v>N. D.</v>
      </c>
      <c r="R52" s="273"/>
      <c r="S52" s="274">
        <f>+'2026P'!$V52</f>
        <v>0</v>
      </c>
      <c r="T52" s="275" t="str">
        <f t="shared" si="38"/>
        <v>N. D.</v>
      </c>
      <c r="U52" s="276">
        <f t="shared" si="24"/>
        <v>0</v>
      </c>
      <c r="V52" s="275" t="str">
        <f t="shared" si="25"/>
        <v>N. D.</v>
      </c>
      <c r="W52" s="273"/>
      <c r="X52" s="274">
        <f>+'2025R'!$V52</f>
        <v>0</v>
      </c>
      <c r="Y52" s="275" t="str">
        <f t="shared" si="39"/>
        <v>N. D.</v>
      </c>
      <c r="Z52" s="276">
        <f t="shared" si="26"/>
        <v>0</v>
      </c>
      <c r="AA52" s="275" t="str">
        <f t="shared" si="27"/>
        <v>N. D.</v>
      </c>
    </row>
    <row r="53" spans="1:27" hidden="1">
      <c r="A53" s="280" t="s">
        <v>39</v>
      </c>
      <c r="B53" s="273"/>
      <c r="C53" s="274">
        <f>+'2026R'!$F53</f>
        <v>0</v>
      </c>
      <c r="D53" s="275" t="str">
        <f t="shared" si="34"/>
        <v>N. D.</v>
      </c>
      <c r="E53" s="273"/>
      <c r="F53" s="274">
        <f>+'2026P'!$F53</f>
        <v>0</v>
      </c>
      <c r="G53" s="275" t="str">
        <f t="shared" si="35"/>
        <v>N. D.</v>
      </c>
      <c r="H53" s="276">
        <f t="shared" si="20"/>
        <v>0</v>
      </c>
      <c r="I53" s="275" t="str">
        <f t="shared" si="21"/>
        <v>N. D.</v>
      </c>
      <c r="J53" s="273"/>
      <c r="K53" s="274">
        <f>+'2025R'!$F53</f>
        <v>0</v>
      </c>
      <c r="L53" s="275" t="str">
        <f t="shared" si="36"/>
        <v>N. D.</v>
      </c>
      <c r="M53" s="276">
        <f t="shared" si="22"/>
        <v>0</v>
      </c>
      <c r="N53" s="275" t="str">
        <f t="shared" si="23"/>
        <v>N. D.</v>
      </c>
      <c r="O53" s="311"/>
      <c r="P53" s="274">
        <f>+'2026R'!$V53</f>
        <v>0</v>
      </c>
      <c r="Q53" s="275" t="str">
        <f t="shared" si="37"/>
        <v>N. D.</v>
      </c>
      <c r="R53" s="273"/>
      <c r="S53" s="274">
        <f>+'2026P'!$V53</f>
        <v>0</v>
      </c>
      <c r="T53" s="275" t="str">
        <f t="shared" si="38"/>
        <v>N. D.</v>
      </c>
      <c r="U53" s="276">
        <f t="shared" si="24"/>
        <v>0</v>
      </c>
      <c r="V53" s="275" t="str">
        <f t="shared" si="25"/>
        <v>N. D.</v>
      </c>
      <c r="W53" s="273"/>
      <c r="X53" s="274">
        <f>+'2025R'!$V53</f>
        <v>0</v>
      </c>
      <c r="Y53" s="275" t="str">
        <f t="shared" si="39"/>
        <v>N. D.</v>
      </c>
      <c r="Z53" s="276">
        <f t="shared" si="26"/>
        <v>0</v>
      </c>
      <c r="AA53" s="275" t="str">
        <f t="shared" si="27"/>
        <v>N. D.</v>
      </c>
    </row>
    <row r="54" spans="1:27" hidden="1">
      <c r="A54" s="280" t="s">
        <v>40</v>
      </c>
      <c r="B54" s="273"/>
      <c r="C54" s="274">
        <f>+'2026R'!$F54</f>
        <v>0</v>
      </c>
      <c r="D54" s="275" t="str">
        <f t="shared" si="34"/>
        <v>N. D.</v>
      </c>
      <c r="E54" s="273"/>
      <c r="F54" s="274">
        <f>+'2026P'!$F54</f>
        <v>0</v>
      </c>
      <c r="G54" s="275" t="str">
        <f t="shared" si="35"/>
        <v>N. D.</v>
      </c>
      <c r="H54" s="276">
        <f t="shared" si="20"/>
        <v>0</v>
      </c>
      <c r="I54" s="275" t="str">
        <f t="shared" si="21"/>
        <v>N. D.</v>
      </c>
      <c r="J54" s="273"/>
      <c r="K54" s="274">
        <f>+'2025R'!$F54</f>
        <v>0</v>
      </c>
      <c r="L54" s="275" t="str">
        <f t="shared" si="36"/>
        <v>N. D.</v>
      </c>
      <c r="M54" s="276">
        <f t="shared" si="22"/>
        <v>0</v>
      </c>
      <c r="N54" s="275" t="str">
        <f t="shared" si="23"/>
        <v>N. D.</v>
      </c>
      <c r="O54" s="311"/>
      <c r="P54" s="274">
        <f>+'2026R'!$V54</f>
        <v>0</v>
      </c>
      <c r="Q54" s="275" t="str">
        <f t="shared" si="37"/>
        <v>N. D.</v>
      </c>
      <c r="R54" s="273"/>
      <c r="S54" s="274">
        <f>+'2026P'!$V54</f>
        <v>0</v>
      </c>
      <c r="T54" s="275" t="str">
        <f t="shared" si="38"/>
        <v>N. D.</v>
      </c>
      <c r="U54" s="276">
        <f t="shared" si="24"/>
        <v>0</v>
      </c>
      <c r="V54" s="275" t="str">
        <f t="shared" si="25"/>
        <v>N. D.</v>
      </c>
      <c r="W54" s="273"/>
      <c r="X54" s="274">
        <f>+'2025R'!$V54</f>
        <v>0</v>
      </c>
      <c r="Y54" s="275" t="str">
        <f t="shared" si="39"/>
        <v>N. D.</v>
      </c>
      <c r="Z54" s="276">
        <f t="shared" si="26"/>
        <v>0</v>
      </c>
      <c r="AA54" s="275" t="str">
        <f t="shared" si="27"/>
        <v>N. D.</v>
      </c>
    </row>
    <row r="55" spans="1:27" ht="6" hidden="1" customHeight="1">
      <c r="A55" s="267"/>
      <c r="B55" s="265"/>
      <c r="C55" s="267"/>
      <c r="D55" s="270"/>
      <c r="E55" s="265"/>
      <c r="F55" s="267"/>
      <c r="G55" s="270"/>
      <c r="H55" s="265"/>
      <c r="I55" s="270"/>
      <c r="J55" s="265"/>
      <c r="K55" s="267"/>
      <c r="L55" s="270"/>
      <c r="M55" s="265"/>
      <c r="N55" s="270"/>
      <c r="O55" s="265"/>
      <c r="P55" s="267"/>
      <c r="Q55" s="270"/>
      <c r="R55" s="265"/>
      <c r="S55" s="267"/>
      <c r="T55" s="270"/>
      <c r="U55" s="265"/>
      <c r="V55" s="270"/>
      <c r="W55" s="265"/>
      <c r="X55" s="267"/>
      <c r="Y55" s="270"/>
      <c r="Z55" s="265"/>
      <c r="AA55" s="270"/>
    </row>
    <row r="56" spans="1:27" hidden="1">
      <c r="A56" s="266" t="s">
        <v>43</v>
      </c>
      <c r="B56" s="265"/>
      <c r="C56" s="281">
        <f>+C35+C45</f>
        <v>0</v>
      </c>
      <c r="D56" s="282">
        <f>+IF(ISERROR(C56/C106),"N. D.",C56/C106)</f>
        <v>0</v>
      </c>
      <c r="E56" s="265"/>
      <c r="F56" s="281">
        <f>+F35+F45</f>
        <v>0</v>
      </c>
      <c r="G56" s="282">
        <f>+IF(ISERROR(F56/F106),"N. D.",F56/F106)</f>
        <v>0</v>
      </c>
      <c r="H56" s="283">
        <f>+$C56-F56</f>
        <v>0</v>
      </c>
      <c r="I56" s="282" t="str">
        <f>+IF(ISERROR(H56/F56),"N. D.",H56/F56)</f>
        <v>N. D.</v>
      </c>
      <c r="J56" s="265"/>
      <c r="K56" s="281">
        <f>+K35+K45</f>
        <v>0</v>
      </c>
      <c r="L56" s="282">
        <f>+IF(ISERROR(K56/K106),"N. D.",K56/K106)</f>
        <v>0</v>
      </c>
      <c r="M56" s="283">
        <f>+$C56-K56</f>
        <v>0</v>
      </c>
      <c r="N56" s="282" t="str">
        <f>+IF(ISERROR(M56/K56),"N. D.",M56/K56)</f>
        <v>N. D.</v>
      </c>
      <c r="O56" s="265"/>
      <c r="P56" s="281">
        <f>+P35+P45</f>
        <v>9378.9599999999991</v>
      </c>
      <c r="Q56" s="282">
        <f>+IF(ISERROR(P56/P106),"N. D.",P56/P106)</f>
        <v>1.8074197403930613E-3</v>
      </c>
      <c r="R56" s="265"/>
      <c r="S56" s="281">
        <f>+S35+S45</f>
        <v>0</v>
      </c>
      <c r="T56" s="282">
        <f>+IF(ISERROR(S56/S106),"N. D.",S56/S106)</f>
        <v>0</v>
      </c>
      <c r="U56" s="283">
        <f>+$P56-S56</f>
        <v>9378.9599999999991</v>
      </c>
      <c r="V56" s="282" t="str">
        <f>+IF(ISERROR(U56/S56),"N. D.",U56/S56)</f>
        <v>N. D.</v>
      </c>
      <c r="W56" s="265"/>
      <c r="X56" s="281">
        <f>+X35+X45</f>
        <v>32921.520000000004</v>
      </c>
      <c r="Y56" s="282">
        <f>+IF(ISERROR(X56/X106),"N. D.",X56/X106)</f>
        <v>8.9332123154221565E-3</v>
      </c>
      <c r="Z56" s="283">
        <f>+$P56-X56</f>
        <v>-23542.560000000005</v>
      </c>
      <c r="AA56" s="282">
        <f>+IF(ISERROR(Z56/X56),"N. D.",Z56/X56)</f>
        <v>-0.71511157443520235</v>
      </c>
    </row>
    <row r="57" spans="1:27" ht="6" hidden="1" customHeight="1">
      <c r="A57" s="267"/>
      <c r="B57" s="265"/>
      <c r="C57" s="267"/>
      <c r="D57" s="270"/>
      <c r="E57" s="265"/>
      <c r="F57" s="267"/>
      <c r="G57" s="270"/>
      <c r="H57" s="265"/>
      <c r="I57" s="270"/>
      <c r="J57" s="265"/>
      <c r="K57" s="267"/>
      <c r="L57" s="270"/>
      <c r="M57" s="265"/>
      <c r="N57" s="270"/>
      <c r="O57" s="265"/>
      <c r="P57" s="267"/>
      <c r="Q57" s="270"/>
      <c r="R57" s="265"/>
      <c r="S57" s="267"/>
      <c r="T57" s="270"/>
      <c r="U57" s="265"/>
      <c r="V57" s="270"/>
      <c r="W57" s="265"/>
      <c r="X57" s="267"/>
      <c r="Y57" s="270"/>
      <c r="Z57" s="265"/>
      <c r="AA57" s="270"/>
    </row>
    <row r="58" spans="1:27" hidden="1">
      <c r="A58" s="266" t="s">
        <v>44</v>
      </c>
      <c r="B58" s="265"/>
      <c r="C58" s="267"/>
      <c r="D58" s="270"/>
      <c r="E58" s="265"/>
      <c r="F58" s="267"/>
      <c r="G58" s="270"/>
      <c r="H58" s="265"/>
      <c r="I58" s="270"/>
      <c r="J58" s="265"/>
      <c r="K58" s="267"/>
      <c r="L58" s="270"/>
      <c r="M58" s="265"/>
      <c r="N58" s="270"/>
      <c r="O58" s="265"/>
      <c r="P58" s="267"/>
      <c r="Q58" s="270"/>
      <c r="R58" s="265"/>
      <c r="S58" s="267"/>
      <c r="T58" s="270"/>
      <c r="U58" s="265"/>
      <c r="V58" s="270"/>
      <c r="W58" s="265"/>
      <c r="X58" s="267"/>
      <c r="Y58" s="270"/>
      <c r="Z58" s="265"/>
      <c r="AA58" s="270"/>
    </row>
    <row r="59" spans="1:27" ht="6" hidden="1" customHeight="1">
      <c r="A59" s="267"/>
      <c r="B59" s="265"/>
      <c r="C59" s="267"/>
      <c r="D59" s="270"/>
      <c r="E59" s="265"/>
      <c r="F59" s="267"/>
      <c r="G59" s="270"/>
      <c r="H59" s="265"/>
      <c r="I59" s="270"/>
      <c r="J59" s="265"/>
      <c r="K59" s="267"/>
      <c r="L59" s="270"/>
      <c r="M59" s="265"/>
      <c r="N59" s="270"/>
      <c r="O59" s="265"/>
      <c r="P59" s="267"/>
      <c r="Q59" s="270"/>
      <c r="R59" s="265"/>
      <c r="S59" s="267"/>
      <c r="T59" s="270"/>
      <c r="U59" s="265"/>
      <c r="V59" s="270"/>
      <c r="W59" s="265"/>
      <c r="X59" s="267"/>
      <c r="Y59" s="270"/>
      <c r="Z59" s="265"/>
      <c r="AA59" s="270"/>
    </row>
    <row r="60" spans="1:27" hidden="1">
      <c r="A60" s="268" t="s">
        <v>21</v>
      </c>
      <c r="B60" s="265"/>
      <c r="C60" s="269">
        <f>+SUM(C61:C69)</f>
        <v>0</v>
      </c>
      <c r="D60" s="270" t="str">
        <f>+IF(ISERROR(C60/C81),"N. D.",C60/C81)</f>
        <v>N. D.</v>
      </c>
      <c r="E60" s="265"/>
      <c r="F60" s="269">
        <f>+SUM(F61:F69)</f>
        <v>0</v>
      </c>
      <c r="G60" s="270" t="str">
        <f>+IF(ISERROR(F60/F81),"N. D.",F60/F81)</f>
        <v>N. D.</v>
      </c>
      <c r="H60" s="271">
        <f t="shared" ref="H60:H79" si="40">+$C60-F60</f>
        <v>0</v>
      </c>
      <c r="I60" s="270" t="str">
        <f t="shared" ref="I60:I79" si="41">+IF(ISERROR(H60/F60),"N. D.",H60/F60)</f>
        <v>N. D.</v>
      </c>
      <c r="J60" s="265"/>
      <c r="K60" s="269">
        <f>+SUM(K61:K69)</f>
        <v>0</v>
      </c>
      <c r="L60" s="270" t="str">
        <f>+IF(ISERROR(K60/K81),"N. D.",K60/K81)</f>
        <v>N. D.</v>
      </c>
      <c r="M60" s="271">
        <f t="shared" ref="M60:M79" si="42">+$C60-K60</f>
        <v>0</v>
      </c>
      <c r="N60" s="270" t="str">
        <f t="shared" ref="N60:N79" si="43">+IF(ISERROR(M60/K60),"N. D.",M60/K60)</f>
        <v>N. D.</v>
      </c>
      <c r="O60" s="265"/>
      <c r="P60" s="269">
        <f>+SUM(P61:P69)</f>
        <v>0</v>
      </c>
      <c r="Q60" s="270" t="str">
        <f>+IF(ISERROR(P60/P81),"N. D.",P60/P81)</f>
        <v>N. D.</v>
      </c>
      <c r="R60" s="265"/>
      <c r="S60" s="269">
        <f>+SUM(S61:S69)</f>
        <v>0</v>
      </c>
      <c r="T60" s="270" t="str">
        <f>+IF(ISERROR(S60/S81),"N. D.",S60/S81)</f>
        <v>N. D.</v>
      </c>
      <c r="U60" s="271">
        <f t="shared" ref="U60:U79" si="44">+$P60-S60</f>
        <v>0</v>
      </c>
      <c r="V60" s="270" t="str">
        <f t="shared" ref="V60:V79" si="45">+IF(ISERROR(U60/S60),"N. D.",U60/S60)</f>
        <v>N. D.</v>
      </c>
      <c r="W60" s="265"/>
      <c r="X60" s="269">
        <f>+SUM(X61:X69)</f>
        <v>0</v>
      </c>
      <c r="Y60" s="270" t="str">
        <f>+IF(ISERROR(X60/X81),"N. D.",X60/X81)</f>
        <v>N. D.</v>
      </c>
      <c r="Z60" s="271">
        <f t="shared" ref="Z60:Z79" si="46">+$P60-X60</f>
        <v>0</v>
      </c>
      <c r="AA60" s="270" t="str">
        <f t="shared" ref="AA60:AA79" si="47">+IF(ISERROR(Z60/X60),"N. D.",Z60/X60)</f>
        <v>N. D.</v>
      </c>
    </row>
    <row r="61" spans="1:27" hidden="1">
      <c r="A61" s="272" t="s">
        <v>22</v>
      </c>
      <c r="B61" s="273"/>
      <c r="C61" s="274">
        <f>+'2026R'!$F61</f>
        <v>0</v>
      </c>
      <c r="D61" s="275">
        <f t="shared" ref="D61:D69" si="48">+IF(ISERROR(C61/C86),"N. D.",C61/C86)</f>
        <v>0</v>
      </c>
      <c r="E61" s="273"/>
      <c r="F61" s="274">
        <f>+'2026P'!$F61</f>
        <v>0</v>
      </c>
      <c r="G61" s="275">
        <f t="shared" ref="G61:G69" si="49">+IF(ISERROR(F61/F86),"N. D.",F61/F86)</f>
        <v>0</v>
      </c>
      <c r="H61" s="276">
        <f t="shared" si="40"/>
        <v>0</v>
      </c>
      <c r="I61" s="275" t="str">
        <f t="shared" si="41"/>
        <v>N. D.</v>
      </c>
      <c r="J61" s="273"/>
      <c r="K61" s="274">
        <f>+'2025R'!$F61</f>
        <v>0</v>
      </c>
      <c r="L61" s="275">
        <f t="shared" ref="L61:L69" si="50">+IF(ISERROR(K61/K86),"N. D.",K61/K86)</f>
        <v>0</v>
      </c>
      <c r="M61" s="276">
        <f t="shared" si="42"/>
        <v>0</v>
      </c>
      <c r="N61" s="275" t="str">
        <f t="shared" si="43"/>
        <v>N. D.</v>
      </c>
      <c r="O61" s="311"/>
      <c r="P61" s="274">
        <f>+'2026R'!$V61</f>
        <v>0</v>
      </c>
      <c r="Q61" s="275">
        <f t="shared" ref="Q61:Q69" si="51">+IF(ISERROR(P61/P86),"N. D.",P61/P86)</f>
        <v>0</v>
      </c>
      <c r="R61" s="273"/>
      <c r="S61" s="274">
        <f>+'2026P'!$V61</f>
        <v>0</v>
      </c>
      <c r="T61" s="275">
        <f t="shared" ref="T61:T69" si="52">+IF(ISERROR(S61/S86),"N. D.",S61/S86)</f>
        <v>0</v>
      </c>
      <c r="U61" s="276">
        <f t="shared" si="44"/>
        <v>0</v>
      </c>
      <c r="V61" s="275" t="str">
        <f t="shared" si="45"/>
        <v>N. D.</v>
      </c>
      <c r="W61" s="273"/>
      <c r="X61" s="274">
        <f>+'2025R'!$V61</f>
        <v>0</v>
      </c>
      <c r="Y61" s="275">
        <f t="shared" ref="Y61:Y69" si="53">+IF(ISERROR(X61/X86),"N. D.",X61/X86)</f>
        <v>0</v>
      </c>
      <c r="Z61" s="276">
        <f t="shared" si="46"/>
        <v>0</v>
      </c>
      <c r="AA61" s="275" t="str">
        <f t="shared" si="47"/>
        <v>N. D.</v>
      </c>
    </row>
    <row r="62" spans="1:27" hidden="1">
      <c r="A62" s="272" t="s">
        <v>23</v>
      </c>
      <c r="B62" s="273"/>
      <c r="C62" s="274">
        <f>+'2026R'!$F62</f>
        <v>0</v>
      </c>
      <c r="D62" s="275">
        <f t="shared" si="48"/>
        <v>0</v>
      </c>
      <c r="E62" s="273"/>
      <c r="F62" s="274">
        <f>+'2026P'!$F62</f>
        <v>0</v>
      </c>
      <c r="G62" s="275">
        <f t="shared" si="49"/>
        <v>0</v>
      </c>
      <c r="H62" s="276">
        <f t="shared" si="40"/>
        <v>0</v>
      </c>
      <c r="I62" s="275" t="str">
        <f t="shared" si="41"/>
        <v>N. D.</v>
      </c>
      <c r="J62" s="273"/>
      <c r="K62" s="274">
        <f>+'2025R'!$F62</f>
        <v>0</v>
      </c>
      <c r="L62" s="275">
        <f t="shared" si="50"/>
        <v>0</v>
      </c>
      <c r="M62" s="276">
        <f t="shared" si="42"/>
        <v>0</v>
      </c>
      <c r="N62" s="275" t="str">
        <f t="shared" si="43"/>
        <v>N. D.</v>
      </c>
      <c r="O62" s="311"/>
      <c r="P62" s="274">
        <f>+'2026R'!$V62</f>
        <v>0</v>
      </c>
      <c r="Q62" s="275">
        <f t="shared" si="51"/>
        <v>0</v>
      </c>
      <c r="R62" s="273"/>
      <c r="S62" s="274">
        <f>+'2026P'!$V62</f>
        <v>0</v>
      </c>
      <c r="T62" s="275">
        <f t="shared" si="52"/>
        <v>0</v>
      </c>
      <c r="U62" s="276">
        <f t="shared" si="44"/>
        <v>0</v>
      </c>
      <c r="V62" s="275" t="str">
        <f t="shared" si="45"/>
        <v>N. D.</v>
      </c>
      <c r="W62" s="273"/>
      <c r="X62" s="274">
        <f>+'2025R'!$V62</f>
        <v>0</v>
      </c>
      <c r="Y62" s="275">
        <f t="shared" si="53"/>
        <v>0</v>
      </c>
      <c r="Z62" s="276">
        <f t="shared" si="46"/>
        <v>0</v>
      </c>
      <c r="AA62" s="275" t="str">
        <f t="shared" si="47"/>
        <v>N. D.</v>
      </c>
    </row>
    <row r="63" spans="1:27" hidden="1">
      <c r="A63" s="272" t="s">
        <v>24</v>
      </c>
      <c r="B63" s="273"/>
      <c r="C63" s="274">
        <f>+'2026R'!$F63</f>
        <v>0</v>
      </c>
      <c r="D63" s="275">
        <f t="shared" si="48"/>
        <v>0</v>
      </c>
      <c r="E63" s="273"/>
      <c r="F63" s="274">
        <f>+'2026P'!$F63</f>
        <v>0</v>
      </c>
      <c r="G63" s="275">
        <f t="shared" si="49"/>
        <v>0</v>
      </c>
      <c r="H63" s="276">
        <f t="shared" si="40"/>
        <v>0</v>
      </c>
      <c r="I63" s="275" t="str">
        <f t="shared" si="41"/>
        <v>N. D.</v>
      </c>
      <c r="J63" s="273"/>
      <c r="K63" s="274">
        <f>+'2025R'!$F63</f>
        <v>0</v>
      </c>
      <c r="L63" s="275">
        <f t="shared" si="50"/>
        <v>0</v>
      </c>
      <c r="M63" s="276">
        <f t="shared" si="42"/>
        <v>0</v>
      </c>
      <c r="N63" s="275" t="str">
        <f t="shared" si="43"/>
        <v>N. D.</v>
      </c>
      <c r="O63" s="311"/>
      <c r="P63" s="274">
        <f>+'2026R'!$V63</f>
        <v>0</v>
      </c>
      <c r="Q63" s="275">
        <f t="shared" si="51"/>
        <v>0</v>
      </c>
      <c r="R63" s="273"/>
      <c r="S63" s="274">
        <f>+'2026P'!$V63</f>
        <v>0</v>
      </c>
      <c r="T63" s="275">
        <f t="shared" si="52"/>
        <v>0</v>
      </c>
      <c r="U63" s="276">
        <f t="shared" si="44"/>
        <v>0</v>
      </c>
      <c r="V63" s="275" t="str">
        <f t="shared" si="45"/>
        <v>N. D.</v>
      </c>
      <c r="W63" s="273"/>
      <c r="X63" s="274">
        <f>+'2025R'!$V63</f>
        <v>0</v>
      </c>
      <c r="Y63" s="275">
        <f t="shared" si="53"/>
        <v>0</v>
      </c>
      <c r="Z63" s="276">
        <f t="shared" si="46"/>
        <v>0</v>
      </c>
      <c r="AA63" s="275" t="str">
        <f t="shared" si="47"/>
        <v>N. D.</v>
      </c>
    </row>
    <row r="64" spans="1:27" hidden="1">
      <c r="A64" s="272" t="s">
        <v>25</v>
      </c>
      <c r="B64" s="273"/>
      <c r="C64" s="274">
        <f>+'2026R'!$F64</f>
        <v>0</v>
      </c>
      <c r="D64" s="275">
        <f t="shared" si="48"/>
        <v>0</v>
      </c>
      <c r="E64" s="273"/>
      <c r="F64" s="274">
        <f>+'2026P'!$F64</f>
        <v>0</v>
      </c>
      <c r="G64" s="275">
        <f t="shared" si="49"/>
        <v>0</v>
      </c>
      <c r="H64" s="276">
        <f t="shared" si="40"/>
        <v>0</v>
      </c>
      <c r="I64" s="275" t="str">
        <f t="shared" si="41"/>
        <v>N. D.</v>
      </c>
      <c r="J64" s="273"/>
      <c r="K64" s="274">
        <f>+'2025R'!$F64</f>
        <v>0</v>
      </c>
      <c r="L64" s="275">
        <f t="shared" si="50"/>
        <v>0</v>
      </c>
      <c r="M64" s="276">
        <f t="shared" si="42"/>
        <v>0</v>
      </c>
      <c r="N64" s="275" t="str">
        <f t="shared" si="43"/>
        <v>N. D.</v>
      </c>
      <c r="O64" s="311"/>
      <c r="P64" s="274">
        <f>+'2026R'!$V64</f>
        <v>0</v>
      </c>
      <c r="Q64" s="275">
        <f t="shared" si="51"/>
        <v>0</v>
      </c>
      <c r="R64" s="273"/>
      <c r="S64" s="274">
        <f>+'2026P'!$V64</f>
        <v>0</v>
      </c>
      <c r="T64" s="275">
        <f t="shared" si="52"/>
        <v>0</v>
      </c>
      <c r="U64" s="276">
        <f t="shared" si="44"/>
        <v>0</v>
      </c>
      <c r="V64" s="275" t="str">
        <f t="shared" si="45"/>
        <v>N. D.</v>
      </c>
      <c r="W64" s="273"/>
      <c r="X64" s="274">
        <f>+'2025R'!$V64</f>
        <v>0</v>
      </c>
      <c r="Y64" s="275">
        <f t="shared" si="53"/>
        <v>0</v>
      </c>
      <c r="Z64" s="276">
        <f t="shared" si="46"/>
        <v>0</v>
      </c>
      <c r="AA64" s="275" t="str">
        <f t="shared" si="47"/>
        <v>N. D.</v>
      </c>
    </row>
    <row r="65" spans="1:27" hidden="1">
      <c r="A65" s="272" t="s">
        <v>26</v>
      </c>
      <c r="B65" s="273"/>
      <c r="C65" s="274">
        <f>+'2026R'!$F65</f>
        <v>0</v>
      </c>
      <c r="D65" s="275" t="str">
        <f t="shared" si="48"/>
        <v>N. D.</v>
      </c>
      <c r="E65" s="273"/>
      <c r="F65" s="274">
        <f>+'2026P'!$F65</f>
        <v>0</v>
      </c>
      <c r="G65" s="275" t="str">
        <f t="shared" si="49"/>
        <v>N. D.</v>
      </c>
      <c r="H65" s="276">
        <f t="shared" si="40"/>
        <v>0</v>
      </c>
      <c r="I65" s="275" t="str">
        <f t="shared" si="41"/>
        <v>N. D.</v>
      </c>
      <c r="J65" s="273"/>
      <c r="K65" s="274">
        <f>+'2025R'!$F65</f>
        <v>0</v>
      </c>
      <c r="L65" s="275" t="str">
        <f t="shared" si="50"/>
        <v>N. D.</v>
      </c>
      <c r="M65" s="276">
        <f t="shared" si="42"/>
        <v>0</v>
      </c>
      <c r="N65" s="275" t="str">
        <f t="shared" si="43"/>
        <v>N. D.</v>
      </c>
      <c r="O65" s="311"/>
      <c r="P65" s="274">
        <f>+'2026R'!$V65</f>
        <v>0</v>
      </c>
      <c r="Q65" s="275" t="str">
        <f t="shared" si="51"/>
        <v>N. D.</v>
      </c>
      <c r="R65" s="273"/>
      <c r="S65" s="274">
        <f>+'2026P'!$V65</f>
        <v>0</v>
      </c>
      <c r="T65" s="275" t="str">
        <f t="shared" si="52"/>
        <v>N. D.</v>
      </c>
      <c r="U65" s="276">
        <f t="shared" si="44"/>
        <v>0</v>
      </c>
      <c r="V65" s="275" t="str">
        <f t="shared" si="45"/>
        <v>N. D.</v>
      </c>
      <c r="W65" s="273"/>
      <c r="X65" s="274">
        <f>+'2025R'!$V65</f>
        <v>0</v>
      </c>
      <c r="Y65" s="275" t="str">
        <f t="shared" si="53"/>
        <v>N. D.</v>
      </c>
      <c r="Z65" s="276">
        <f t="shared" si="46"/>
        <v>0</v>
      </c>
      <c r="AA65" s="275" t="str">
        <f t="shared" si="47"/>
        <v>N. D.</v>
      </c>
    </row>
    <row r="66" spans="1:27" hidden="1">
      <c r="A66" s="272" t="s">
        <v>27</v>
      </c>
      <c r="B66" s="273"/>
      <c r="C66" s="274">
        <f>+'2026R'!$F66</f>
        <v>0</v>
      </c>
      <c r="D66" s="275" t="str">
        <f t="shared" si="48"/>
        <v>N. D.</v>
      </c>
      <c r="E66" s="273"/>
      <c r="F66" s="274">
        <f>+'2026P'!$F66</f>
        <v>0</v>
      </c>
      <c r="G66" s="275" t="str">
        <f t="shared" si="49"/>
        <v>N. D.</v>
      </c>
      <c r="H66" s="276">
        <f t="shared" si="40"/>
        <v>0</v>
      </c>
      <c r="I66" s="275" t="str">
        <f t="shared" si="41"/>
        <v>N. D.</v>
      </c>
      <c r="J66" s="273"/>
      <c r="K66" s="274">
        <f>+'2025R'!$F66</f>
        <v>0</v>
      </c>
      <c r="L66" s="275" t="str">
        <f t="shared" si="50"/>
        <v>N. D.</v>
      </c>
      <c r="M66" s="276">
        <f t="shared" si="42"/>
        <v>0</v>
      </c>
      <c r="N66" s="275" t="str">
        <f t="shared" si="43"/>
        <v>N. D.</v>
      </c>
      <c r="O66" s="311"/>
      <c r="P66" s="274">
        <f>+'2026R'!$V66</f>
        <v>0</v>
      </c>
      <c r="Q66" s="275" t="str">
        <f t="shared" si="51"/>
        <v>N. D.</v>
      </c>
      <c r="R66" s="273"/>
      <c r="S66" s="274">
        <f>+'2026P'!$V66</f>
        <v>0</v>
      </c>
      <c r="T66" s="275" t="str">
        <f t="shared" si="52"/>
        <v>N. D.</v>
      </c>
      <c r="U66" s="276">
        <f t="shared" si="44"/>
        <v>0</v>
      </c>
      <c r="V66" s="275" t="str">
        <f t="shared" si="45"/>
        <v>N. D.</v>
      </c>
      <c r="W66" s="273"/>
      <c r="X66" s="274">
        <f>+'2025R'!$V66</f>
        <v>0</v>
      </c>
      <c r="Y66" s="275" t="str">
        <f t="shared" si="53"/>
        <v>N. D.</v>
      </c>
      <c r="Z66" s="276">
        <f t="shared" si="46"/>
        <v>0</v>
      </c>
      <c r="AA66" s="275" t="str">
        <f t="shared" si="47"/>
        <v>N. D.</v>
      </c>
    </row>
    <row r="67" spans="1:27" hidden="1">
      <c r="A67" s="272" t="s">
        <v>28</v>
      </c>
      <c r="B67" s="273"/>
      <c r="C67" s="274">
        <f>+'2026R'!$F67</f>
        <v>0</v>
      </c>
      <c r="D67" s="275" t="str">
        <f t="shared" si="48"/>
        <v>N. D.</v>
      </c>
      <c r="E67" s="273"/>
      <c r="F67" s="274">
        <f>+'2026P'!$F67</f>
        <v>0</v>
      </c>
      <c r="G67" s="275" t="str">
        <f t="shared" si="49"/>
        <v>N. D.</v>
      </c>
      <c r="H67" s="276">
        <f t="shared" si="40"/>
        <v>0</v>
      </c>
      <c r="I67" s="275" t="str">
        <f t="shared" si="41"/>
        <v>N. D.</v>
      </c>
      <c r="J67" s="273"/>
      <c r="K67" s="274">
        <f>+'2025R'!$F67</f>
        <v>0</v>
      </c>
      <c r="L67" s="275" t="str">
        <f t="shared" si="50"/>
        <v>N. D.</v>
      </c>
      <c r="M67" s="276">
        <f t="shared" si="42"/>
        <v>0</v>
      </c>
      <c r="N67" s="275" t="str">
        <f t="shared" si="43"/>
        <v>N. D.</v>
      </c>
      <c r="O67" s="311"/>
      <c r="P67" s="274">
        <f>+'2026R'!$V67</f>
        <v>0</v>
      </c>
      <c r="Q67" s="275" t="str">
        <f t="shared" si="51"/>
        <v>N. D.</v>
      </c>
      <c r="R67" s="273"/>
      <c r="S67" s="274">
        <f>+'2026P'!$V67</f>
        <v>0</v>
      </c>
      <c r="T67" s="275" t="str">
        <f t="shared" si="52"/>
        <v>N. D.</v>
      </c>
      <c r="U67" s="276">
        <f t="shared" si="44"/>
        <v>0</v>
      </c>
      <c r="V67" s="275" t="str">
        <f t="shared" si="45"/>
        <v>N. D.</v>
      </c>
      <c r="W67" s="273"/>
      <c r="X67" s="274">
        <f>+'2025R'!$V67</f>
        <v>0</v>
      </c>
      <c r="Y67" s="275" t="str">
        <f t="shared" si="53"/>
        <v>N. D.</v>
      </c>
      <c r="Z67" s="276">
        <f t="shared" si="46"/>
        <v>0</v>
      </c>
      <c r="AA67" s="275" t="str">
        <f t="shared" si="47"/>
        <v>N. D.</v>
      </c>
    </row>
    <row r="68" spans="1:27" hidden="1">
      <c r="A68" s="272" t="s">
        <v>29</v>
      </c>
      <c r="B68" s="273"/>
      <c r="C68" s="274">
        <f>+'2026R'!$F68</f>
        <v>0</v>
      </c>
      <c r="D68" s="275" t="str">
        <f t="shared" si="48"/>
        <v>N. D.</v>
      </c>
      <c r="E68" s="273"/>
      <c r="F68" s="274">
        <f>+'2026P'!$F68</f>
        <v>0</v>
      </c>
      <c r="G68" s="275" t="str">
        <f t="shared" si="49"/>
        <v>N. D.</v>
      </c>
      <c r="H68" s="276">
        <f t="shared" si="40"/>
        <v>0</v>
      </c>
      <c r="I68" s="275" t="str">
        <f t="shared" si="41"/>
        <v>N. D.</v>
      </c>
      <c r="J68" s="273"/>
      <c r="K68" s="274">
        <f>+'2025R'!$F68</f>
        <v>0</v>
      </c>
      <c r="L68" s="275" t="str">
        <f t="shared" si="50"/>
        <v>N. D.</v>
      </c>
      <c r="M68" s="276">
        <f t="shared" si="42"/>
        <v>0</v>
      </c>
      <c r="N68" s="275" t="str">
        <f t="shared" si="43"/>
        <v>N. D.</v>
      </c>
      <c r="O68" s="311"/>
      <c r="P68" s="274">
        <f>+'2026R'!$V68</f>
        <v>0</v>
      </c>
      <c r="Q68" s="275">
        <f t="shared" si="51"/>
        <v>0</v>
      </c>
      <c r="R68" s="273"/>
      <c r="S68" s="274">
        <f>+'2026P'!$V68</f>
        <v>0</v>
      </c>
      <c r="T68" s="275" t="str">
        <f t="shared" si="52"/>
        <v>N. D.</v>
      </c>
      <c r="U68" s="276">
        <f t="shared" si="44"/>
        <v>0</v>
      </c>
      <c r="V68" s="275" t="str">
        <f t="shared" si="45"/>
        <v>N. D.</v>
      </c>
      <c r="W68" s="273"/>
      <c r="X68" s="274">
        <f>+'2025R'!$V68</f>
        <v>0</v>
      </c>
      <c r="Y68" s="275">
        <f t="shared" si="53"/>
        <v>0</v>
      </c>
      <c r="Z68" s="276">
        <f t="shared" si="46"/>
        <v>0</v>
      </c>
      <c r="AA68" s="275" t="str">
        <f t="shared" si="47"/>
        <v>N. D.</v>
      </c>
    </row>
    <row r="69" spans="1:27" hidden="1">
      <c r="A69" s="277" t="s">
        <v>30</v>
      </c>
      <c r="B69" s="273"/>
      <c r="C69" s="274">
        <f>+'2026R'!$F69</f>
        <v>0</v>
      </c>
      <c r="D69" s="275" t="str">
        <f t="shared" si="48"/>
        <v>N. D.</v>
      </c>
      <c r="E69" s="273"/>
      <c r="F69" s="274">
        <f>+'2026P'!$F69</f>
        <v>0</v>
      </c>
      <c r="G69" s="275" t="str">
        <f t="shared" si="49"/>
        <v>N. D.</v>
      </c>
      <c r="H69" s="276">
        <f t="shared" si="40"/>
        <v>0</v>
      </c>
      <c r="I69" s="275" t="str">
        <f t="shared" si="41"/>
        <v>N. D.</v>
      </c>
      <c r="J69" s="273"/>
      <c r="K69" s="274">
        <f>+'2025R'!$F69</f>
        <v>0</v>
      </c>
      <c r="L69" s="275" t="str">
        <f t="shared" si="50"/>
        <v>N. D.</v>
      </c>
      <c r="M69" s="276">
        <f t="shared" si="42"/>
        <v>0</v>
      </c>
      <c r="N69" s="275" t="str">
        <f t="shared" si="43"/>
        <v>N. D.</v>
      </c>
      <c r="O69" s="311"/>
      <c r="P69" s="274">
        <f>+'2026R'!$V69</f>
        <v>0</v>
      </c>
      <c r="Q69" s="275" t="str">
        <f t="shared" si="51"/>
        <v>N. D.</v>
      </c>
      <c r="R69" s="273"/>
      <c r="S69" s="274">
        <f>+'2026P'!$V69</f>
        <v>0</v>
      </c>
      <c r="T69" s="275" t="str">
        <f t="shared" si="52"/>
        <v>N. D.</v>
      </c>
      <c r="U69" s="276">
        <f t="shared" si="44"/>
        <v>0</v>
      </c>
      <c r="V69" s="275" t="str">
        <f t="shared" si="45"/>
        <v>N. D.</v>
      </c>
      <c r="W69" s="273"/>
      <c r="X69" s="274">
        <f>+'2025R'!$V69</f>
        <v>0</v>
      </c>
      <c r="Y69" s="275" t="str">
        <f t="shared" si="53"/>
        <v>N. D.</v>
      </c>
      <c r="Z69" s="276">
        <f t="shared" si="46"/>
        <v>0</v>
      </c>
      <c r="AA69" s="275" t="str">
        <f t="shared" si="47"/>
        <v>N. D.</v>
      </c>
    </row>
    <row r="70" spans="1:27" hidden="1">
      <c r="A70" s="278" t="s">
        <v>31</v>
      </c>
      <c r="B70" s="265"/>
      <c r="C70" s="279">
        <f>+SUM(C71:C79)</f>
        <v>0</v>
      </c>
      <c r="D70" s="270" t="str">
        <f>+IF(ISERROR(C70/C81),"N. D.",C70/C81)</f>
        <v>N. D.</v>
      </c>
      <c r="E70" s="273"/>
      <c r="F70" s="279">
        <f>+SUM(F71:F79)</f>
        <v>0</v>
      </c>
      <c r="G70" s="270" t="str">
        <f>+IF(ISERROR(F70/F81),"N. D.",F70/F81)</f>
        <v>N. D.</v>
      </c>
      <c r="H70" s="271">
        <f t="shared" si="40"/>
        <v>0</v>
      </c>
      <c r="I70" s="270" t="str">
        <f t="shared" si="41"/>
        <v>N. D.</v>
      </c>
      <c r="J70" s="265"/>
      <c r="K70" s="279">
        <f>+SUM(K71:K79)</f>
        <v>0</v>
      </c>
      <c r="L70" s="270" t="str">
        <f>+IF(ISERROR(K70/K81),"N. D.",K70/K81)</f>
        <v>N. D.</v>
      </c>
      <c r="M70" s="271">
        <f t="shared" si="42"/>
        <v>0</v>
      </c>
      <c r="N70" s="270" t="str">
        <f t="shared" si="43"/>
        <v>N. D.</v>
      </c>
      <c r="O70" s="265"/>
      <c r="P70" s="279">
        <f>+SUM(P71:P79)</f>
        <v>0</v>
      </c>
      <c r="Q70" s="270" t="str">
        <f>+IF(ISERROR(P70/P81),"N. D.",P70/P81)</f>
        <v>N. D.</v>
      </c>
      <c r="R70" s="273"/>
      <c r="S70" s="279">
        <f>+SUM(S71:S79)</f>
        <v>0</v>
      </c>
      <c r="T70" s="270" t="str">
        <f>+IF(ISERROR(S70/S81),"N. D.",S70/S81)</f>
        <v>N. D.</v>
      </c>
      <c r="U70" s="271">
        <f t="shared" si="44"/>
        <v>0</v>
      </c>
      <c r="V70" s="270" t="str">
        <f t="shared" si="45"/>
        <v>N. D.</v>
      </c>
      <c r="W70" s="265"/>
      <c r="X70" s="279">
        <f>+SUM(X71:X79)</f>
        <v>0</v>
      </c>
      <c r="Y70" s="270" t="str">
        <f>+IF(ISERROR(X70/X81),"N. D.",X70/X81)</f>
        <v>N. D.</v>
      </c>
      <c r="Z70" s="271">
        <f t="shared" si="46"/>
        <v>0</v>
      </c>
      <c r="AA70" s="270" t="str">
        <f t="shared" si="47"/>
        <v>N. D.</v>
      </c>
    </row>
    <row r="71" spans="1:27" hidden="1">
      <c r="A71" s="280" t="s">
        <v>32</v>
      </c>
      <c r="B71" s="273"/>
      <c r="C71" s="274">
        <f>+'2026R'!$F71</f>
        <v>0</v>
      </c>
      <c r="D71" s="275" t="str">
        <f t="shared" ref="D71:D79" si="54">+IF(ISERROR(C71/C96),"N. D.",C71/C96)</f>
        <v>N. D.</v>
      </c>
      <c r="E71" s="273"/>
      <c r="F71" s="274">
        <f>+'2026P'!$F71</f>
        <v>0</v>
      </c>
      <c r="G71" s="275" t="str">
        <f t="shared" ref="G71:G79" si="55">+IF(ISERROR(F71/F96),"N. D.",F71/F96)</f>
        <v>N. D.</v>
      </c>
      <c r="H71" s="276">
        <f t="shared" si="40"/>
        <v>0</v>
      </c>
      <c r="I71" s="275" t="str">
        <f t="shared" si="41"/>
        <v>N. D.</v>
      </c>
      <c r="J71" s="273"/>
      <c r="K71" s="274">
        <f>+'2025R'!$F71</f>
        <v>0</v>
      </c>
      <c r="L71" s="275" t="str">
        <f t="shared" ref="L71:L79" si="56">+IF(ISERROR(K71/K96),"N. D.",K71/K96)</f>
        <v>N. D.</v>
      </c>
      <c r="M71" s="276">
        <f t="shared" si="42"/>
        <v>0</v>
      </c>
      <c r="N71" s="275" t="str">
        <f t="shared" si="43"/>
        <v>N. D.</v>
      </c>
      <c r="O71" s="311"/>
      <c r="P71" s="274">
        <f>+'2026R'!$V71</f>
        <v>0</v>
      </c>
      <c r="Q71" s="275" t="str">
        <f t="shared" ref="Q71:Q79" si="57">+IF(ISERROR(P71/P96),"N. D.",P71/P96)</f>
        <v>N. D.</v>
      </c>
      <c r="R71" s="273"/>
      <c r="S71" s="274">
        <f>+'2026P'!$V71</f>
        <v>0</v>
      </c>
      <c r="T71" s="275" t="str">
        <f t="shared" ref="T71:T79" si="58">+IF(ISERROR(S71/S96),"N. D.",S71/S96)</f>
        <v>N. D.</v>
      </c>
      <c r="U71" s="276">
        <f t="shared" si="44"/>
        <v>0</v>
      </c>
      <c r="V71" s="275" t="str">
        <f t="shared" si="45"/>
        <v>N. D.</v>
      </c>
      <c r="W71" s="273"/>
      <c r="X71" s="274">
        <f>+'2025R'!$V71</f>
        <v>0</v>
      </c>
      <c r="Y71" s="275" t="str">
        <f t="shared" ref="Y71:Y79" si="59">+IF(ISERROR(X71/X96),"N. D.",X71/X96)</f>
        <v>N. D.</v>
      </c>
      <c r="Z71" s="276">
        <f t="shared" si="46"/>
        <v>0</v>
      </c>
      <c r="AA71" s="275" t="str">
        <f t="shared" si="47"/>
        <v>N. D.</v>
      </c>
    </row>
    <row r="72" spans="1:27" hidden="1">
      <c r="A72" s="280" t="s">
        <v>33</v>
      </c>
      <c r="B72" s="273"/>
      <c r="C72" s="274">
        <f>+'2026R'!$F72</f>
        <v>0</v>
      </c>
      <c r="D72" s="275" t="str">
        <f t="shared" si="54"/>
        <v>N. D.</v>
      </c>
      <c r="E72" s="273"/>
      <c r="F72" s="274">
        <f>+'2026P'!$F72</f>
        <v>0</v>
      </c>
      <c r="G72" s="275" t="str">
        <f t="shared" si="55"/>
        <v>N. D.</v>
      </c>
      <c r="H72" s="276">
        <f t="shared" si="40"/>
        <v>0</v>
      </c>
      <c r="I72" s="275" t="str">
        <f t="shared" si="41"/>
        <v>N. D.</v>
      </c>
      <c r="J72" s="273"/>
      <c r="K72" s="274">
        <f>+'2025R'!$F72</f>
        <v>0</v>
      </c>
      <c r="L72" s="275" t="str">
        <f t="shared" si="56"/>
        <v>N. D.</v>
      </c>
      <c r="M72" s="276">
        <f t="shared" si="42"/>
        <v>0</v>
      </c>
      <c r="N72" s="275" t="str">
        <f t="shared" si="43"/>
        <v>N. D.</v>
      </c>
      <c r="O72" s="311"/>
      <c r="P72" s="274">
        <f>+'2026R'!$V72</f>
        <v>0</v>
      </c>
      <c r="Q72" s="275" t="str">
        <f t="shared" si="57"/>
        <v>N. D.</v>
      </c>
      <c r="R72" s="273"/>
      <c r="S72" s="274">
        <f>+'2026P'!$V72</f>
        <v>0</v>
      </c>
      <c r="T72" s="275" t="str">
        <f t="shared" si="58"/>
        <v>N. D.</v>
      </c>
      <c r="U72" s="276">
        <f t="shared" si="44"/>
        <v>0</v>
      </c>
      <c r="V72" s="275" t="str">
        <f t="shared" si="45"/>
        <v>N. D.</v>
      </c>
      <c r="W72" s="273"/>
      <c r="X72" s="274">
        <f>+'2025R'!$V72</f>
        <v>0</v>
      </c>
      <c r="Y72" s="275" t="str">
        <f t="shared" si="59"/>
        <v>N. D.</v>
      </c>
      <c r="Z72" s="276">
        <f t="shared" si="46"/>
        <v>0</v>
      </c>
      <c r="AA72" s="275" t="str">
        <f t="shared" si="47"/>
        <v>N. D.</v>
      </c>
    </row>
    <row r="73" spans="1:27" hidden="1">
      <c r="A73" s="280" t="s">
        <v>34</v>
      </c>
      <c r="B73" s="273"/>
      <c r="C73" s="274">
        <f>+'2026R'!$F73</f>
        <v>0</v>
      </c>
      <c r="D73" s="275" t="str">
        <f t="shared" si="54"/>
        <v>N. D.</v>
      </c>
      <c r="E73" s="273"/>
      <c r="F73" s="274">
        <f>+'2026P'!$F73</f>
        <v>0</v>
      </c>
      <c r="G73" s="275" t="str">
        <f t="shared" si="55"/>
        <v>N. D.</v>
      </c>
      <c r="H73" s="276">
        <f t="shared" si="40"/>
        <v>0</v>
      </c>
      <c r="I73" s="275" t="str">
        <f t="shared" si="41"/>
        <v>N. D.</v>
      </c>
      <c r="J73" s="273"/>
      <c r="K73" s="274">
        <f>+'2025R'!$F73</f>
        <v>0</v>
      </c>
      <c r="L73" s="275" t="str">
        <f t="shared" si="56"/>
        <v>N. D.</v>
      </c>
      <c r="M73" s="276">
        <f t="shared" si="42"/>
        <v>0</v>
      </c>
      <c r="N73" s="275" t="str">
        <f t="shared" si="43"/>
        <v>N. D.</v>
      </c>
      <c r="O73" s="311"/>
      <c r="P73" s="274">
        <f>+'2026R'!$V73</f>
        <v>0</v>
      </c>
      <c r="Q73" s="275" t="str">
        <f t="shared" si="57"/>
        <v>N. D.</v>
      </c>
      <c r="R73" s="273"/>
      <c r="S73" s="274">
        <f>+'2026P'!$V73</f>
        <v>0</v>
      </c>
      <c r="T73" s="275" t="str">
        <f t="shared" si="58"/>
        <v>N. D.</v>
      </c>
      <c r="U73" s="276">
        <f t="shared" si="44"/>
        <v>0</v>
      </c>
      <c r="V73" s="275" t="str">
        <f t="shared" si="45"/>
        <v>N. D.</v>
      </c>
      <c r="W73" s="273"/>
      <c r="X73" s="274">
        <f>+'2025R'!$V73</f>
        <v>0</v>
      </c>
      <c r="Y73" s="275" t="str">
        <f t="shared" si="59"/>
        <v>N. D.</v>
      </c>
      <c r="Z73" s="276">
        <f t="shared" si="46"/>
        <v>0</v>
      </c>
      <c r="AA73" s="275" t="str">
        <f t="shared" si="47"/>
        <v>N. D.</v>
      </c>
    </row>
    <row r="74" spans="1:27" hidden="1">
      <c r="A74" s="280" t="s">
        <v>35</v>
      </c>
      <c r="B74" s="273"/>
      <c r="C74" s="274">
        <f>+'2026R'!$F74</f>
        <v>0</v>
      </c>
      <c r="D74" s="275" t="str">
        <f t="shared" si="54"/>
        <v>N. D.</v>
      </c>
      <c r="E74" s="273"/>
      <c r="F74" s="274">
        <f>+'2026P'!$F74</f>
        <v>0</v>
      </c>
      <c r="G74" s="275" t="str">
        <f t="shared" si="55"/>
        <v>N. D.</v>
      </c>
      <c r="H74" s="276">
        <f t="shared" si="40"/>
        <v>0</v>
      </c>
      <c r="I74" s="275" t="str">
        <f t="shared" si="41"/>
        <v>N. D.</v>
      </c>
      <c r="J74" s="273"/>
      <c r="K74" s="274">
        <f>+'2025R'!$F74</f>
        <v>0</v>
      </c>
      <c r="L74" s="275" t="str">
        <f t="shared" si="56"/>
        <v>N. D.</v>
      </c>
      <c r="M74" s="276">
        <f t="shared" si="42"/>
        <v>0</v>
      </c>
      <c r="N74" s="275" t="str">
        <f t="shared" si="43"/>
        <v>N. D.</v>
      </c>
      <c r="O74" s="311"/>
      <c r="P74" s="274">
        <f>+'2026R'!$V74</f>
        <v>0</v>
      </c>
      <c r="Q74" s="275" t="str">
        <f t="shared" si="57"/>
        <v>N. D.</v>
      </c>
      <c r="R74" s="273"/>
      <c r="S74" s="274">
        <f>+'2026P'!$V74</f>
        <v>0</v>
      </c>
      <c r="T74" s="275" t="str">
        <f t="shared" si="58"/>
        <v>N. D.</v>
      </c>
      <c r="U74" s="276">
        <f t="shared" si="44"/>
        <v>0</v>
      </c>
      <c r="V74" s="275" t="str">
        <f t="shared" si="45"/>
        <v>N. D.</v>
      </c>
      <c r="W74" s="273"/>
      <c r="X74" s="274">
        <f>+'2025R'!$V74</f>
        <v>0</v>
      </c>
      <c r="Y74" s="275" t="str">
        <f t="shared" si="59"/>
        <v>N. D.</v>
      </c>
      <c r="Z74" s="276">
        <f t="shared" si="46"/>
        <v>0</v>
      </c>
      <c r="AA74" s="275" t="str">
        <f t="shared" si="47"/>
        <v>N. D.</v>
      </c>
    </row>
    <row r="75" spans="1:27" hidden="1">
      <c r="A75" s="280" t="s">
        <v>36</v>
      </c>
      <c r="B75" s="273"/>
      <c r="C75" s="274">
        <f>+'2026R'!$F75</f>
        <v>0</v>
      </c>
      <c r="D75" s="275" t="str">
        <f t="shared" si="54"/>
        <v>N. D.</v>
      </c>
      <c r="E75" s="273"/>
      <c r="F75" s="274">
        <f>+'2026P'!$F75</f>
        <v>0</v>
      </c>
      <c r="G75" s="275" t="str">
        <f t="shared" si="55"/>
        <v>N. D.</v>
      </c>
      <c r="H75" s="276">
        <f t="shared" si="40"/>
        <v>0</v>
      </c>
      <c r="I75" s="275" t="str">
        <f t="shared" si="41"/>
        <v>N. D.</v>
      </c>
      <c r="J75" s="273"/>
      <c r="K75" s="274">
        <f>+'2025R'!$F75</f>
        <v>0</v>
      </c>
      <c r="L75" s="275" t="str">
        <f t="shared" si="56"/>
        <v>N. D.</v>
      </c>
      <c r="M75" s="276">
        <f t="shared" si="42"/>
        <v>0</v>
      </c>
      <c r="N75" s="275" t="str">
        <f t="shared" si="43"/>
        <v>N. D.</v>
      </c>
      <c r="O75" s="311"/>
      <c r="P75" s="274">
        <f>+'2026R'!$V75</f>
        <v>0</v>
      </c>
      <c r="Q75" s="275" t="str">
        <f t="shared" si="57"/>
        <v>N. D.</v>
      </c>
      <c r="R75" s="273"/>
      <c r="S75" s="274">
        <f>+'2026P'!$V75</f>
        <v>0</v>
      </c>
      <c r="T75" s="275" t="str">
        <f t="shared" si="58"/>
        <v>N. D.</v>
      </c>
      <c r="U75" s="276">
        <f t="shared" si="44"/>
        <v>0</v>
      </c>
      <c r="V75" s="275" t="str">
        <f t="shared" si="45"/>
        <v>N. D.</v>
      </c>
      <c r="W75" s="273"/>
      <c r="X75" s="274">
        <f>+'2025R'!$V75</f>
        <v>0</v>
      </c>
      <c r="Y75" s="275" t="str">
        <f t="shared" si="59"/>
        <v>N. D.</v>
      </c>
      <c r="Z75" s="276">
        <f t="shared" si="46"/>
        <v>0</v>
      </c>
      <c r="AA75" s="275" t="str">
        <f t="shared" si="47"/>
        <v>N. D.</v>
      </c>
    </row>
    <row r="76" spans="1:27" hidden="1">
      <c r="A76" s="280" t="s">
        <v>37</v>
      </c>
      <c r="B76" s="273"/>
      <c r="C76" s="274">
        <f>+'2026R'!$F76</f>
        <v>0</v>
      </c>
      <c r="D76" s="275" t="str">
        <f t="shared" si="54"/>
        <v>N. D.</v>
      </c>
      <c r="E76" s="273"/>
      <c r="F76" s="274">
        <f>+'2026P'!$F76</f>
        <v>0</v>
      </c>
      <c r="G76" s="275" t="str">
        <f t="shared" si="55"/>
        <v>N. D.</v>
      </c>
      <c r="H76" s="276">
        <f t="shared" si="40"/>
        <v>0</v>
      </c>
      <c r="I76" s="275" t="str">
        <f t="shared" si="41"/>
        <v>N. D.</v>
      </c>
      <c r="J76" s="273"/>
      <c r="K76" s="274">
        <f>+'2025R'!$F76</f>
        <v>0</v>
      </c>
      <c r="L76" s="275" t="str">
        <f t="shared" si="56"/>
        <v>N. D.</v>
      </c>
      <c r="M76" s="276">
        <f t="shared" si="42"/>
        <v>0</v>
      </c>
      <c r="N76" s="275" t="str">
        <f t="shared" si="43"/>
        <v>N. D.</v>
      </c>
      <c r="O76" s="311"/>
      <c r="P76" s="274">
        <f>+'2026R'!$V76</f>
        <v>0</v>
      </c>
      <c r="Q76" s="275" t="str">
        <f t="shared" si="57"/>
        <v>N. D.</v>
      </c>
      <c r="R76" s="273"/>
      <c r="S76" s="274">
        <f>+'2026P'!$V76</f>
        <v>0</v>
      </c>
      <c r="T76" s="275" t="str">
        <f t="shared" si="58"/>
        <v>N. D.</v>
      </c>
      <c r="U76" s="276">
        <f t="shared" si="44"/>
        <v>0</v>
      </c>
      <c r="V76" s="275" t="str">
        <f t="shared" si="45"/>
        <v>N. D.</v>
      </c>
      <c r="W76" s="273"/>
      <c r="X76" s="274">
        <f>+'2025R'!$V76</f>
        <v>0</v>
      </c>
      <c r="Y76" s="275" t="str">
        <f t="shared" si="59"/>
        <v>N. D.</v>
      </c>
      <c r="Z76" s="276">
        <f t="shared" si="46"/>
        <v>0</v>
      </c>
      <c r="AA76" s="275" t="str">
        <f t="shared" si="47"/>
        <v>N. D.</v>
      </c>
    </row>
    <row r="77" spans="1:27" hidden="1">
      <c r="A77" s="280" t="s">
        <v>38</v>
      </c>
      <c r="B77" s="273"/>
      <c r="C77" s="274">
        <f>+'2026R'!$F77</f>
        <v>0</v>
      </c>
      <c r="D77" s="275" t="str">
        <f t="shared" si="54"/>
        <v>N. D.</v>
      </c>
      <c r="E77" s="273"/>
      <c r="F77" s="274">
        <f>+'2026P'!$F77</f>
        <v>0</v>
      </c>
      <c r="G77" s="275" t="str">
        <f t="shared" si="55"/>
        <v>N. D.</v>
      </c>
      <c r="H77" s="276">
        <f t="shared" si="40"/>
        <v>0</v>
      </c>
      <c r="I77" s="275" t="str">
        <f t="shared" si="41"/>
        <v>N. D.</v>
      </c>
      <c r="J77" s="273"/>
      <c r="K77" s="274">
        <f>+'2025R'!$F77</f>
        <v>0</v>
      </c>
      <c r="L77" s="275" t="str">
        <f t="shared" si="56"/>
        <v>N. D.</v>
      </c>
      <c r="M77" s="276">
        <f t="shared" si="42"/>
        <v>0</v>
      </c>
      <c r="N77" s="275" t="str">
        <f t="shared" si="43"/>
        <v>N. D.</v>
      </c>
      <c r="O77" s="311"/>
      <c r="P77" s="274">
        <f>+'2026R'!$V77</f>
        <v>0</v>
      </c>
      <c r="Q77" s="275" t="str">
        <f t="shared" si="57"/>
        <v>N. D.</v>
      </c>
      <c r="R77" s="273"/>
      <c r="S77" s="274">
        <f>+'2026P'!$V77</f>
        <v>0</v>
      </c>
      <c r="T77" s="275" t="str">
        <f t="shared" si="58"/>
        <v>N. D.</v>
      </c>
      <c r="U77" s="276">
        <f t="shared" si="44"/>
        <v>0</v>
      </c>
      <c r="V77" s="275" t="str">
        <f t="shared" si="45"/>
        <v>N. D.</v>
      </c>
      <c r="W77" s="273"/>
      <c r="X77" s="274">
        <f>+'2025R'!$V77</f>
        <v>0</v>
      </c>
      <c r="Y77" s="275" t="str">
        <f t="shared" si="59"/>
        <v>N. D.</v>
      </c>
      <c r="Z77" s="276">
        <f t="shared" si="46"/>
        <v>0</v>
      </c>
      <c r="AA77" s="275" t="str">
        <f t="shared" si="47"/>
        <v>N. D.</v>
      </c>
    </row>
    <row r="78" spans="1:27" hidden="1">
      <c r="A78" s="280" t="s">
        <v>39</v>
      </c>
      <c r="B78" s="273"/>
      <c r="C78" s="274">
        <f>+'2026R'!$F78</f>
        <v>0</v>
      </c>
      <c r="D78" s="275" t="str">
        <f t="shared" si="54"/>
        <v>N. D.</v>
      </c>
      <c r="E78" s="273"/>
      <c r="F78" s="274">
        <f>+'2026P'!$F78</f>
        <v>0</v>
      </c>
      <c r="G78" s="275" t="str">
        <f t="shared" si="55"/>
        <v>N. D.</v>
      </c>
      <c r="H78" s="276">
        <f t="shared" si="40"/>
        <v>0</v>
      </c>
      <c r="I78" s="275" t="str">
        <f t="shared" si="41"/>
        <v>N. D.</v>
      </c>
      <c r="J78" s="273"/>
      <c r="K78" s="274">
        <f>+'2025R'!$F78</f>
        <v>0</v>
      </c>
      <c r="L78" s="275" t="str">
        <f t="shared" si="56"/>
        <v>N. D.</v>
      </c>
      <c r="M78" s="276">
        <f t="shared" si="42"/>
        <v>0</v>
      </c>
      <c r="N78" s="275" t="str">
        <f t="shared" si="43"/>
        <v>N. D.</v>
      </c>
      <c r="O78" s="311"/>
      <c r="P78" s="274">
        <f>+'2026R'!$V78</f>
        <v>0</v>
      </c>
      <c r="Q78" s="275" t="str">
        <f t="shared" si="57"/>
        <v>N. D.</v>
      </c>
      <c r="R78" s="273"/>
      <c r="S78" s="274">
        <f>+'2026P'!$V78</f>
        <v>0</v>
      </c>
      <c r="T78" s="275" t="str">
        <f t="shared" si="58"/>
        <v>N. D.</v>
      </c>
      <c r="U78" s="276">
        <f t="shared" si="44"/>
        <v>0</v>
      </c>
      <c r="V78" s="275" t="str">
        <f t="shared" si="45"/>
        <v>N. D.</v>
      </c>
      <c r="W78" s="273"/>
      <c r="X78" s="274">
        <f>+'2025R'!$V78</f>
        <v>0</v>
      </c>
      <c r="Y78" s="275" t="str">
        <f t="shared" si="59"/>
        <v>N. D.</v>
      </c>
      <c r="Z78" s="276">
        <f t="shared" si="46"/>
        <v>0</v>
      </c>
      <c r="AA78" s="275" t="str">
        <f t="shared" si="47"/>
        <v>N. D.</v>
      </c>
    </row>
    <row r="79" spans="1:27" hidden="1">
      <c r="A79" s="280" t="s">
        <v>40</v>
      </c>
      <c r="B79" s="273"/>
      <c r="C79" s="274">
        <f>+'2026R'!$F79</f>
        <v>0</v>
      </c>
      <c r="D79" s="275" t="str">
        <f t="shared" si="54"/>
        <v>N. D.</v>
      </c>
      <c r="E79" s="273"/>
      <c r="F79" s="274">
        <f>+'2026P'!$F79</f>
        <v>0</v>
      </c>
      <c r="G79" s="275" t="str">
        <f t="shared" si="55"/>
        <v>N. D.</v>
      </c>
      <c r="H79" s="276">
        <f t="shared" si="40"/>
        <v>0</v>
      </c>
      <c r="I79" s="275" t="str">
        <f t="shared" si="41"/>
        <v>N. D.</v>
      </c>
      <c r="J79" s="273"/>
      <c r="K79" s="274">
        <f>+'2025R'!$F79</f>
        <v>0</v>
      </c>
      <c r="L79" s="275" t="str">
        <f t="shared" si="56"/>
        <v>N. D.</v>
      </c>
      <c r="M79" s="276">
        <f t="shared" si="42"/>
        <v>0</v>
      </c>
      <c r="N79" s="275" t="str">
        <f t="shared" si="43"/>
        <v>N. D.</v>
      </c>
      <c r="O79" s="311"/>
      <c r="P79" s="274">
        <f>+'2026R'!$V79</f>
        <v>0</v>
      </c>
      <c r="Q79" s="275" t="str">
        <f t="shared" si="57"/>
        <v>N. D.</v>
      </c>
      <c r="R79" s="273"/>
      <c r="S79" s="274">
        <f>+'2026P'!$V79</f>
        <v>0</v>
      </c>
      <c r="T79" s="275" t="str">
        <f t="shared" si="58"/>
        <v>N. D.</v>
      </c>
      <c r="U79" s="276">
        <f t="shared" si="44"/>
        <v>0</v>
      </c>
      <c r="V79" s="275" t="str">
        <f t="shared" si="45"/>
        <v>N. D.</v>
      </c>
      <c r="W79" s="273"/>
      <c r="X79" s="274">
        <f>+'2025R'!$V79</f>
        <v>0</v>
      </c>
      <c r="Y79" s="275" t="str">
        <f t="shared" si="59"/>
        <v>N. D.</v>
      </c>
      <c r="Z79" s="276">
        <f t="shared" si="46"/>
        <v>0</v>
      </c>
      <c r="AA79" s="275" t="str">
        <f t="shared" si="47"/>
        <v>N. D.</v>
      </c>
    </row>
    <row r="80" spans="1:27" ht="6" hidden="1" customHeight="1">
      <c r="A80" s="267"/>
      <c r="B80" s="265"/>
      <c r="C80" s="267"/>
      <c r="D80" s="270"/>
      <c r="E80" s="265"/>
      <c r="F80" s="267"/>
      <c r="G80" s="270"/>
      <c r="H80" s="265"/>
      <c r="I80" s="270"/>
      <c r="J80" s="265"/>
      <c r="K80" s="267"/>
      <c r="L80" s="270"/>
      <c r="M80" s="265"/>
      <c r="N80" s="270"/>
      <c r="O80" s="265"/>
      <c r="P80" s="267"/>
      <c r="Q80" s="270"/>
      <c r="R80" s="265"/>
      <c r="S80" s="267"/>
      <c r="T80" s="270"/>
      <c r="U80" s="265"/>
      <c r="V80" s="270"/>
      <c r="W80" s="265"/>
      <c r="X80" s="267"/>
      <c r="Y80" s="270"/>
      <c r="Z80" s="265"/>
      <c r="AA80" s="270"/>
    </row>
    <row r="81" spans="1:27" hidden="1">
      <c r="A81" s="266" t="s">
        <v>45</v>
      </c>
      <c r="B81" s="265"/>
      <c r="C81" s="281">
        <f>+C60+C70</f>
        <v>0</v>
      </c>
      <c r="D81" s="282">
        <f>+IF(ISERROR(C81/C106),"N. D.",C81/C106)</f>
        <v>0</v>
      </c>
      <c r="E81" s="265"/>
      <c r="F81" s="281">
        <f>+F60+F70</f>
        <v>0</v>
      </c>
      <c r="G81" s="282">
        <f>+IF(ISERROR(F81/F106),"N. D.",F81/F106)</f>
        <v>0</v>
      </c>
      <c r="H81" s="283">
        <f>+$C81-F81</f>
        <v>0</v>
      </c>
      <c r="I81" s="282" t="str">
        <f>+IF(ISERROR(H81/F81),"N. D.",H81/F81)</f>
        <v>N. D.</v>
      </c>
      <c r="J81" s="265"/>
      <c r="K81" s="281">
        <f>+K60+K70</f>
        <v>0</v>
      </c>
      <c r="L81" s="282">
        <f>+IF(ISERROR(K81/K106),"N. D.",K81/K106)</f>
        <v>0</v>
      </c>
      <c r="M81" s="283">
        <f>+$C81-K81</f>
        <v>0</v>
      </c>
      <c r="N81" s="282" t="str">
        <f>+IF(ISERROR(M81/K81),"N. D.",M81/K81)</f>
        <v>N. D.</v>
      </c>
      <c r="O81" s="265"/>
      <c r="P81" s="281">
        <f>+P60+P70</f>
        <v>0</v>
      </c>
      <c r="Q81" s="282">
        <f>+IF(ISERROR(P81/P106),"N. D.",P81/P106)</f>
        <v>0</v>
      </c>
      <c r="R81" s="265"/>
      <c r="S81" s="281">
        <f>+S60+S70</f>
        <v>0</v>
      </c>
      <c r="T81" s="282">
        <f>+IF(ISERROR(S81/S106),"N. D.",S81/S106)</f>
        <v>0</v>
      </c>
      <c r="U81" s="283">
        <f>+$P81-S81</f>
        <v>0</v>
      </c>
      <c r="V81" s="282" t="str">
        <f>+IF(ISERROR(U81/S81),"N. D.",U81/S81)</f>
        <v>N. D.</v>
      </c>
      <c r="W81" s="265"/>
      <c r="X81" s="281">
        <f>+X60+X70</f>
        <v>0</v>
      </c>
      <c r="Y81" s="282">
        <f>+IF(ISERROR(X81/X106),"N. D.",X81/X106)</f>
        <v>0</v>
      </c>
      <c r="Z81" s="283">
        <f>+$P81-X81</f>
        <v>0</v>
      </c>
      <c r="AA81" s="282" t="str">
        <f>+IF(ISERROR(Z81/X81),"N. D.",Z81/X81)</f>
        <v>N. D.</v>
      </c>
    </row>
    <row r="82" spans="1:27" ht="6" hidden="1" customHeight="1">
      <c r="A82" s="267"/>
      <c r="B82" s="265"/>
      <c r="C82" s="267"/>
      <c r="D82" s="270"/>
      <c r="E82" s="265"/>
      <c r="F82" s="267"/>
      <c r="G82" s="270"/>
      <c r="H82" s="265"/>
      <c r="I82" s="270"/>
      <c r="J82" s="265"/>
      <c r="K82" s="267"/>
      <c r="L82" s="270"/>
      <c r="M82" s="265"/>
      <c r="N82" s="270"/>
      <c r="O82" s="265"/>
      <c r="P82" s="267"/>
      <c r="Q82" s="270"/>
      <c r="R82" s="265"/>
      <c r="S82" s="267"/>
      <c r="T82" s="270"/>
      <c r="U82" s="265"/>
      <c r="V82" s="270"/>
      <c r="W82" s="265"/>
      <c r="X82" s="267"/>
      <c r="Y82" s="270"/>
      <c r="Z82" s="265"/>
      <c r="AA82" s="270"/>
    </row>
    <row r="83" spans="1:27">
      <c r="A83" s="266" t="s">
        <v>46</v>
      </c>
      <c r="B83" s="265"/>
      <c r="C83" s="267"/>
      <c r="D83" s="270"/>
      <c r="E83" s="265"/>
      <c r="F83" s="267"/>
      <c r="G83" s="270"/>
      <c r="H83" s="265"/>
      <c r="I83" s="270"/>
      <c r="J83" s="265"/>
      <c r="K83" s="267"/>
      <c r="L83" s="270"/>
      <c r="M83" s="265"/>
      <c r="N83" s="270"/>
      <c r="O83" s="265"/>
      <c r="P83" s="267"/>
      <c r="Q83" s="270"/>
      <c r="R83" s="265"/>
      <c r="S83" s="267"/>
      <c r="T83" s="270"/>
      <c r="U83" s="265"/>
      <c r="V83" s="270"/>
      <c r="W83" s="265"/>
      <c r="X83" s="267"/>
      <c r="Y83" s="270"/>
      <c r="Z83" s="265"/>
      <c r="AA83" s="270"/>
    </row>
    <row r="84" spans="1:27" ht="6" customHeight="1">
      <c r="A84" s="267"/>
      <c r="B84" s="265"/>
      <c r="C84" s="267"/>
      <c r="D84" s="270"/>
      <c r="E84" s="265"/>
      <c r="F84" s="267"/>
      <c r="G84" s="270"/>
      <c r="H84" s="265"/>
      <c r="I84" s="270"/>
      <c r="J84" s="265"/>
      <c r="K84" s="267"/>
      <c r="L84" s="270"/>
      <c r="M84" s="265"/>
      <c r="N84" s="270"/>
      <c r="O84" s="265"/>
      <c r="P84" s="267"/>
      <c r="Q84" s="270"/>
      <c r="R84" s="265"/>
      <c r="S84" s="267"/>
      <c r="T84" s="270"/>
      <c r="U84" s="265"/>
      <c r="V84" s="270"/>
      <c r="W84" s="265"/>
      <c r="X84" s="267"/>
      <c r="Y84" s="270"/>
      <c r="Z84" s="265"/>
      <c r="AA84" s="270"/>
    </row>
    <row r="85" spans="1:27" s="308" customFormat="1">
      <c r="A85" s="309" t="s">
        <v>21</v>
      </c>
      <c r="B85" s="297"/>
      <c r="C85" s="305">
        <f>+SUM(C86:C94)</f>
        <v>857264.24999999988</v>
      </c>
      <c r="D85" s="282">
        <f>+IF(ISERROR(C85/C106),"N. D.",C85/C106)</f>
        <v>1</v>
      </c>
      <c r="E85" s="297"/>
      <c r="F85" s="305">
        <f>+SUM(F86:F94)</f>
        <v>878182.57453620003</v>
      </c>
      <c r="G85" s="282">
        <f>+IF(ISERROR(F85/F106),"N. D.",F85/F106)</f>
        <v>1</v>
      </c>
      <c r="H85" s="310">
        <f t="shared" ref="H85:H104" si="60">+$C85-F85</f>
        <v>-20918.324536200147</v>
      </c>
      <c r="I85" s="282">
        <f t="shared" ref="I85:I104" si="61">+IF(ISERROR(H85/F85),"N. D.",H85/F85)</f>
        <v>-2.3820017776198611E-2</v>
      </c>
      <c r="J85" s="297"/>
      <c r="K85" s="305">
        <f>+SUM(K86:K94)</f>
        <v>620657.55999999994</v>
      </c>
      <c r="L85" s="282">
        <f>+IF(ISERROR(K85/K106),"N. D.",K85/K106)</f>
        <v>1</v>
      </c>
      <c r="M85" s="310">
        <f t="shared" ref="M85:M104" si="62">+$C85-K85</f>
        <v>236606.68999999994</v>
      </c>
      <c r="N85" s="282">
        <f t="shared" ref="N85:N104" si="63">+IF(ISERROR(M85/K85),"N. D.",M85/K85)</f>
        <v>0.38121937965276692</v>
      </c>
      <c r="O85" s="297"/>
      <c r="P85" s="305">
        <f>+SUM(P86:P94)</f>
        <v>5189143.28</v>
      </c>
      <c r="Q85" s="282">
        <f>+IF(ISERROR(P85/P106),"N. D.",P85/P106)</f>
        <v>1</v>
      </c>
      <c r="R85" s="297"/>
      <c r="S85" s="305">
        <f>+SUM(S86:S94)</f>
        <v>5158569.1990936995</v>
      </c>
      <c r="T85" s="282">
        <f>+IF(ISERROR(S85/S106),"N. D.",S85/S106)</f>
        <v>1</v>
      </c>
      <c r="U85" s="310">
        <f t="shared" ref="U85:U104" si="64">+$P85-S85</f>
        <v>30574.080906300806</v>
      </c>
      <c r="V85" s="282">
        <f t="shared" ref="V85:V104" si="65">+IF(ISERROR(U85/S85),"N. D.",U85/S85)</f>
        <v>5.9268529172143928E-3</v>
      </c>
      <c r="W85" s="297"/>
      <c r="X85" s="305">
        <f>+SUM(X86:X94)</f>
        <v>3685294.7</v>
      </c>
      <c r="Y85" s="282">
        <f>+IF(ISERROR(X85/X106),"N. D.",X85/X106)</f>
        <v>1</v>
      </c>
      <c r="Z85" s="310">
        <f t="shared" ref="Z85:Z104" si="66">+$P85-X85</f>
        <v>1503848.58</v>
      </c>
      <c r="AA85" s="282">
        <f t="shared" ref="AA85:AA104" si="67">+IF(ISERROR(Z85/X85),"N. D.",Z85/X85)</f>
        <v>0.40806738739238413</v>
      </c>
    </row>
    <row r="86" spans="1:27">
      <c r="A86" s="272" t="s">
        <v>22</v>
      </c>
      <c r="B86" s="273"/>
      <c r="C86" s="274">
        <f t="shared" ref="C86:C94" si="68">+C11-C36-C61</f>
        <v>735279.23</v>
      </c>
      <c r="D86" s="275">
        <f t="shared" ref="D86:D94" si="69">+IF(ISERROR(C86/C86),"N. D.",C86/C86)</f>
        <v>1</v>
      </c>
      <c r="E86" s="273"/>
      <c r="F86" s="274">
        <f t="shared" ref="F86:F94" si="70">+F11-F36-F61</f>
        <v>753371.16891100002</v>
      </c>
      <c r="G86" s="275">
        <f t="shared" ref="G86:G94" si="71">+IF(ISERROR(F86/F86),"N. D.",F86/F86)</f>
        <v>1</v>
      </c>
      <c r="H86" s="276">
        <f t="shared" si="60"/>
        <v>-18091.938911000034</v>
      </c>
      <c r="I86" s="275">
        <f t="shared" si="61"/>
        <v>-2.4014641995328781E-2</v>
      </c>
      <c r="J86" s="273"/>
      <c r="K86" s="274">
        <f t="shared" ref="K86:K94" si="72">+K11-K36-K61</f>
        <v>521439.74</v>
      </c>
      <c r="L86" s="275">
        <f t="shared" ref="L86:L94" si="73">+IF(ISERROR(K86/K86),"N. D.",K86/K86)</f>
        <v>1</v>
      </c>
      <c r="M86" s="276">
        <f t="shared" si="62"/>
        <v>213839.49</v>
      </c>
      <c r="N86" s="275">
        <f t="shared" si="63"/>
        <v>0.41009434762298708</v>
      </c>
      <c r="O86" s="311"/>
      <c r="P86" s="274">
        <f t="shared" ref="P86:P94" si="74">+P11-P36-P61</f>
        <v>4411601.74</v>
      </c>
      <c r="Q86" s="275">
        <f t="shared" ref="Q86:Q94" si="75">+IF(ISERROR(P86/P86),"N. D.",P86/P86)</f>
        <v>1</v>
      </c>
      <c r="R86" s="273"/>
      <c r="S86" s="274">
        <f t="shared" ref="S86:S94" si="76">+S11-S36-S61</f>
        <v>4460732.8029109994</v>
      </c>
      <c r="T86" s="275">
        <f t="shared" ref="T86:T94" si="77">+IF(ISERROR(S86/S86),"N. D.",S86/S86)</f>
        <v>1</v>
      </c>
      <c r="U86" s="276">
        <f t="shared" si="64"/>
        <v>-49131.062910999171</v>
      </c>
      <c r="V86" s="275">
        <f t="shared" si="65"/>
        <v>-1.1014123706072926E-2</v>
      </c>
      <c r="W86" s="273"/>
      <c r="X86" s="274">
        <f t="shared" ref="X86:X94" si="78">+X11-X36-X61</f>
        <v>3129489.12</v>
      </c>
      <c r="Y86" s="275">
        <f t="shared" ref="Y86:Y94" si="79">+IF(ISERROR(X86/X86),"N. D.",X86/X86)</f>
        <v>1</v>
      </c>
      <c r="Z86" s="276">
        <f t="shared" si="66"/>
        <v>1282112.6200000001</v>
      </c>
      <c r="AA86" s="275">
        <f t="shared" si="67"/>
        <v>0.40968751474681597</v>
      </c>
    </row>
    <row r="87" spans="1:27">
      <c r="A87" s="272" t="s">
        <v>23</v>
      </c>
      <c r="B87" s="273"/>
      <c r="C87" s="274">
        <f t="shared" si="68"/>
        <v>30687.47</v>
      </c>
      <c r="D87" s="275">
        <f t="shared" si="69"/>
        <v>1</v>
      </c>
      <c r="E87" s="273"/>
      <c r="F87" s="274">
        <f t="shared" si="70"/>
        <v>36095.693402999997</v>
      </c>
      <c r="G87" s="275">
        <f t="shared" si="71"/>
        <v>1</v>
      </c>
      <c r="H87" s="276">
        <f t="shared" si="60"/>
        <v>-5408.2234029999963</v>
      </c>
      <c r="I87" s="275">
        <f t="shared" si="61"/>
        <v>-0.14983015681728132</v>
      </c>
      <c r="J87" s="273"/>
      <c r="K87" s="274">
        <f t="shared" si="72"/>
        <v>34541.33</v>
      </c>
      <c r="L87" s="275">
        <f t="shared" si="73"/>
        <v>1</v>
      </c>
      <c r="M87" s="276">
        <f t="shared" si="62"/>
        <v>-3853.8600000000006</v>
      </c>
      <c r="N87" s="275">
        <f t="shared" si="63"/>
        <v>-0.11157242642364959</v>
      </c>
      <c r="O87" s="311"/>
      <c r="P87" s="274">
        <f t="shared" si="74"/>
        <v>237997.13</v>
      </c>
      <c r="Q87" s="275">
        <f t="shared" si="75"/>
        <v>1</v>
      </c>
      <c r="R87" s="273"/>
      <c r="S87" s="274">
        <f t="shared" si="76"/>
        <v>177440.95496050001</v>
      </c>
      <c r="T87" s="275">
        <f t="shared" si="77"/>
        <v>1</v>
      </c>
      <c r="U87" s="276">
        <f t="shared" si="64"/>
        <v>60556.175039499998</v>
      </c>
      <c r="V87" s="275">
        <f t="shared" si="65"/>
        <v>0.34127507402662682</v>
      </c>
      <c r="W87" s="273"/>
      <c r="X87" s="274">
        <f t="shared" si="78"/>
        <v>191960.92000000004</v>
      </c>
      <c r="Y87" s="275">
        <f t="shared" si="79"/>
        <v>1</v>
      </c>
      <c r="Z87" s="276">
        <f t="shared" si="66"/>
        <v>46036.209999999963</v>
      </c>
      <c r="AA87" s="275">
        <f t="shared" si="67"/>
        <v>0.23982074059657535</v>
      </c>
    </row>
    <row r="88" spans="1:27">
      <c r="A88" s="272" t="s">
        <v>24</v>
      </c>
      <c r="B88" s="273"/>
      <c r="C88" s="274">
        <f t="shared" si="68"/>
        <v>88845.349999999991</v>
      </c>
      <c r="D88" s="275">
        <f t="shared" si="69"/>
        <v>1</v>
      </c>
      <c r="E88" s="273"/>
      <c r="F88" s="274">
        <f t="shared" si="70"/>
        <v>86270.547492200029</v>
      </c>
      <c r="G88" s="275">
        <f t="shared" si="71"/>
        <v>1</v>
      </c>
      <c r="H88" s="276">
        <f t="shared" si="60"/>
        <v>2574.8025077999628</v>
      </c>
      <c r="I88" s="275">
        <f t="shared" si="61"/>
        <v>2.9845672511035797E-2</v>
      </c>
      <c r="J88" s="273"/>
      <c r="K88" s="274">
        <f t="shared" si="72"/>
        <v>62313.99</v>
      </c>
      <c r="L88" s="275">
        <f t="shared" si="73"/>
        <v>1</v>
      </c>
      <c r="M88" s="276">
        <f t="shared" si="62"/>
        <v>26531.359999999993</v>
      </c>
      <c r="N88" s="275">
        <f t="shared" si="63"/>
        <v>0.42576891641828735</v>
      </c>
      <c r="O88" s="311"/>
      <c r="P88" s="274">
        <f t="shared" si="74"/>
        <v>534210.17000000004</v>
      </c>
      <c r="Q88" s="275">
        <f t="shared" si="75"/>
        <v>1</v>
      </c>
      <c r="R88" s="273"/>
      <c r="S88" s="274">
        <f t="shared" si="76"/>
        <v>505724.45284220017</v>
      </c>
      <c r="T88" s="275">
        <f t="shared" si="77"/>
        <v>1</v>
      </c>
      <c r="U88" s="276">
        <f t="shared" si="64"/>
        <v>28485.717157799867</v>
      </c>
      <c r="V88" s="275">
        <f t="shared" si="65"/>
        <v>5.6326556878372236E-2</v>
      </c>
      <c r="W88" s="273"/>
      <c r="X88" s="274">
        <f t="shared" si="78"/>
        <v>366130.42</v>
      </c>
      <c r="Y88" s="275">
        <f t="shared" si="79"/>
        <v>1</v>
      </c>
      <c r="Z88" s="276">
        <f t="shared" si="66"/>
        <v>168079.75000000006</v>
      </c>
      <c r="AA88" s="275">
        <f t="shared" si="67"/>
        <v>0.45907070491438562</v>
      </c>
    </row>
    <row r="89" spans="1:27">
      <c r="A89" s="272" t="s">
        <v>25</v>
      </c>
      <c r="B89" s="273"/>
      <c r="C89" s="274">
        <f t="shared" si="68"/>
        <v>2452.1999999999998</v>
      </c>
      <c r="D89" s="275">
        <f t="shared" si="69"/>
        <v>1</v>
      </c>
      <c r="E89" s="273"/>
      <c r="F89" s="274">
        <f t="shared" si="70"/>
        <v>2445.1647300000004</v>
      </c>
      <c r="G89" s="275">
        <f t="shared" si="71"/>
        <v>1</v>
      </c>
      <c r="H89" s="276">
        <f t="shared" si="60"/>
        <v>7.0352699999994002</v>
      </c>
      <c r="I89" s="275">
        <f t="shared" si="61"/>
        <v>2.8772171926426402E-3</v>
      </c>
      <c r="J89" s="273"/>
      <c r="K89" s="274">
        <f t="shared" si="72"/>
        <v>2362.5</v>
      </c>
      <c r="L89" s="275">
        <f t="shared" si="73"/>
        <v>1</v>
      </c>
      <c r="M89" s="276">
        <f t="shared" si="62"/>
        <v>89.699999999999818</v>
      </c>
      <c r="N89" s="275">
        <f t="shared" si="63"/>
        <v>3.7968253968253894E-2</v>
      </c>
      <c r="O89" s="311"/>
      <c r="P89" s="274">
        <f t="shared" si="74"/>
        <v>14713.2</v>
      </c>
      <c r="Q89" s="275">
        <f t="shared" si="75"/>
        <v>1</v>
      </c>
      <c r="R89" s="273"/>
      <c r="S89" s="274">
        <f t="shared" si="76"/>
        <v>14670.988380000003</v>
      </c>
      <c r="T89" s="275">
        <f t="shared" si="77"/>
        <v>1</v>
      </c>
      <c r="U89" s="276">
        <f t="shared" si="64"/>
        <v>42.21161999999822</v>
      </c>
      <c r="V89" s="275">
        <f t="shared" si="65"/>
        <v>2.8772171926427642E-3</v>
      </c>
      <c r="W89" s="273"/>
      <c r="X89" s="274">
        <f t="shared" si="78"/>
        <v>14175</v>
      </c>
      <c r="Y89" s="275">
        <f t="shared" si="79"/>
        <v>1</v>
      </c>
      <c r="Z89" s="276">
        <f t="shared" si="66"/>
        <v>538.20000000000073</v>
      </c>
      <c r="AA89" s="275">
        <f t="shared" si="67"/>
        <v>3.7968253968254019E-2</v>
      </c>
    </row>
    <row r="90" spans="1:27">
      <c r="A90" s="272" t="s">
        <v>26</v>
      </c>
      <c r="B90" s="273"/>
      <c r="C90" s="274">
        <f t="shared" si="68"/>
        <v>0</v>
      </c>
      <c r="D90" s="275" t="str">
        <f t="shared" si="69"/>
        <v>N. D.</v>
      </c>
      <c r="E90" s="273"/>
      <c r="F90" s="274">
        <f t="shared" si="70"/>
        <v>0</v>
      </c>
      <c r="G90" s="275" t="str">
        <f t="shared" si="71"/>
        <v>N. D.</v>
      </c>
      <c r="H90" s="276">
        <f t="shared" si="60"/>
        <v>0</v>
      </c>
      <c r="I90" s="275" t="str">
        <f t="shared" si="61"/>
        <v>N. D.</v>
      </c>
      <c r="J90" s="273"/>
      <c r="K90" s="274">
        <f t="shared" si="72"/>
        <v>0</v>
      </c>
      <c r="L90" s="275" t="str">
        <f t="shared" si="73"/>
        <v>N. D.</v>
      </c>
      <c r="M90" s="276">
        <f t="shared" si="62"/>
        <v>0</v>
      </c>
      <c r="N90" s="275" t="str">
        <f t="shared" si="63"/>
        <v>N. D.</v>
      </c>
      <c r="O90" s="311"/>
      <c r="P90" s="274">
        <f t="shared" si="74"/>
        <v>0</v>
      </c>
      <c r="Q90" s="275" t="str">
        <f t="shared" si="75"/>
        <v>N. D.</v>
      </c>
      <c r="R90" s="273"/>
      <c r="S90" s="274">
        <f t="shared" si="76"/>
        <v>0</v>
      </c>
      <c r="T90" s="275" t="str">
        <f t="shared" si="77"/>
        <v>N. D.</v>
      </c>
      <c r="U90" s="276">
        <f t="shared" si="64"/>
        <v>0</v>
      </c>
      <c r="V90" s="275" t="str">
        <f t="shared" si="65"/>
        <v>N. D.</v>
      </c>
      <c r="W90" s="273"/>
      <c r="X90" s="274">
        <f t="shared" si="78"/>
        <v>0</v>
      </c>
      <c r="Y90" s="275" t="str">
        <f t="shared" si="79"/>
        <v>N. D.</v>
      </c>
      <c r="Z90" s="276">
        <f t="shared" si="66"/>
        <v>0</v>
      </c>
      <c r="AA90" s="275" t="str">
        <f t="shared" si="67"/>
        <v>N. D.</v>
      </c>
    </row>
    <row r="91" spans="1:27">
      <c r="A91" s="272" t="s">
        <v>27</v>
      </c>
      <c r="B91" s="273"/>
      <c r="C91" s="274">
        <f t="shared" si="68"/>
        <v>0</v>
      </c>
      <c r="D91" s="275" t="str">
        <f t="shared" si="69"/>
        <v>N. D.</v>
      </c>
      <c r="E91" s="273"/>
      <c r="F91" s="274">
        <f t="shared" si="70"/>
        <v>0</v>
      </c>
      <c r="G91" s="275" t="str">
        <f t="shared" si="71"/>
        <v>N. D.</v>
      </c>
      <c r="H91" s="276">
        <f t="shared" si="60"/>
        <v>0</v>
      </c>
      <c r="I91" s="275" t="str">
        <f t="shared" si="61"/>
        <v>N. D.</v>
      </c>
      <c r="J91" s="273"/>
      <c r="K91" s="274">
        <f t="shared" si="72"/>
        <v>0</v>
      </c>
      <c r="L91" s="275" t="str">
        <f t="shared" si="73"/>
        <v>N. D.</v>
      </c>
      <c r="M91" s="276">
        <f t="shared" si="62"/>
        <v>0</v>
      </c>
      <c r="N91" s="275" t="str">
        <f t="shared" si="63"/>
        <v>N. D.</v>
      </c>
      <c r="O91" s="311"/>
      <c r="P91" s="274">
        <f t="shared" si="74"/>
        <v>0</v>
      </c>
      <c r="Q91" s="275" t="str">
        <f t="shared" si="75"/>
        <v>N. D.</v>
      </c>
      <c r="R91" s="273"/>
      <c r="S91" s="274">
        <f t="shared" si="76"/>
        <v>0</v>
      </c>
      <c r="T91" s="275" t="str">
        <f t="shared" si="77"/>
        <v>N. D.</v>
      </c>
      <c r="U91" s="276">
        <f t="shared" si="64"/>
        <v>0</v>
      </c>
      <c r="V91" s="275" t="str">
        <f t="shared" si="65"/>
        <v>N. D.</v>
      </c>
      <c r="W91" s="273"/>
      <c r="X91" s="274">
        <f t="shared" si="78"/>
        <v>0</v>
      </c>
      <c r="Y91" s="275" t="str">
        <f t="shared" si="79"/>
        <v>N. D.</v>
      </c>
      <c r="Z91" s="276">
        <f t="shared" si="66"/>
        <v>0</v>
      </c>
      <c r="AA91" s="275" t="str">
        <f t="shared" si="67"/>
        <v>N. D.</v>
      </c>
    </row>
    <row r="92" spans="1:27">
      <c r="A92" s="272" t="s">
        <v>28</v>
      </c>
      <c r="B92" s="273"/>
      <c r="C92" s="274">
        <f t="shared" si="68"/>
        <v>0</v>
      </c>
      <c r="D92" s="275" t="str">
        <f t="shared" si="69"/>
        <v>N. D.</v>
      </c>
      <c r="E92" s="273"/>
      <c r="F92" s="274">
        <f t="shared" si="70"/>
        <v>0</v>
      </c>
      <c r="G92" s="275" t="str">
        <f t="shared" si="71"/>
        <v>N. D.</v>
      </c>
      <c r="H92" s="276">
        <f t="shared" si="60"/>
        <v>0</v>
      </c>
      <c r="I92" s="275" t="str">
        <f t="shared" si="61"/>
        <v>N. D.</v>
      </c>
      <c r="J92" s="273"/>
      <c r="K92" s="274">
        <f t="shared" si="72"/>
        <v>0</v>
      </c>
      <c r="L92" s="275" t="str">
        <f t="shared" si="73"/>
        <v>N. D.</v>
      </c>
      <c r="M92" s="276">
        <f t="shared" si="62"/>
        <v>0</v>
      </c>
      <c r="N92" s="275" t="str">
        <f t="shared" si="63"/>
        <v>N. D.</v>
      </c>
      <c r="O92" s="311"/>
      <c r="P92" s="274">
        <f t="shared" si="74"/>
        <v>0</v>
      </c>
      <c r="Q92" s="275" t="str">
        <f t="shared" si="75"/>
        <v>N. D.</v>
      </c>
      <c r="R92" s="273"/>
      <c r="S92" s="274">
        <f t="shared" si="76"/>
        <v>0</v>
      </c>
      <c r="T92" s="275" t="str">
        <f t="shared" si="77"/>
        <v>N. D.</v>
      </c>
      <c r="U92" s="276">
        <f t="shared" si="64"/>
        <v>0</v>
      </c>
      <c r="V92" s="275" t="str">
        <f t="shared" si="65"/>
        <v>N. D.</v>
      </c>
      <c r="W92" s="273"/>
      <c r="X92" s="274">
        <f t="shared" si="78"/>
        <v>0</v>
      </c>
      <c r="Y92" s="275" t="str">
        <f t="shared" si="79"/>
        <v>N. D.</v>
      </c>
      <c r="Z92" s="276">
        <f t="shared" si="66"/>
        <v>0</v>
      </c>
      <c r="AA92" s="275" t="str">
        <f t="shared" si="67"/>
        <v>N. D.</v>
      </c>
    </row>
    <row r="93" spans="1:27">
      <c r="A93" s="272" t="s">
        <v>29</v>
      </c>
      <c r="B93" s="273"/>
      <c r="C93" s="274">
        <f t="shared" si="68"/>
        <v>0</v>
      </c>
      <c r="D93" s="275" t="str">
        <f t="shared" si="69"/>
        <v>N. D.</v>
      </c>
      <c r="E93" s="273"/>
      <c r="F93" s="274">
        <f t="shared" si="70"/>
        <v>0</v>
      </c>
      <c r="G93" s="275" t="str">
        <f t="shared" si="71"/>
        <v>N. D.</v>
      </c>
      <c r="H93" s="276">
        <f t="shared" si="60"/>
        <v>0</v>
      </c>
      <c r="I93" s="275" t="str">
        <f t="shared" si="61"/>
        <v>N. D.</v>
      </c>
      <c r="J93" s="273"/>
      <c r="K93" s="274">
        <f t="shared" si="72"/>
        <v>0</v>
      </c>
      <c r="L93" s="275" t="str">
        <f t="shared" si="73"/>
        <v>N. D.</v>
      </c>
      <c r="M93" s="276">
        <f t="shared" si="62"/>
        <v>0</v>
      </c>
      <c r="N93" s="275" t="str">
        <f t="shared" si="63"/>
        <v>N. D.</v>
      </c>
      <c r="O93" s="311"/>
      <c r="P93" s="274">
        <f t="shared" si="74"/>
        <v>-9378.9599999999991</v>
      </c>
      <c r="Q93" s="275">
        <f t="shared" si="75"/>
        <v>1</v>
      </c>
      <c r="R93" s="273"/>
      <c r="S93" s="274">
        <f t="shared" si="76"/>
        <v>0</v>
      </c>
      <c r="T93" s="275" t="str">
        <f t="shared" si="77"/>
        <v>N. D.</v>
      </c>
      <c r="U93" s="276">
        <f t="shared" si="64"/>
        <v>-9378.9599999999991</v>
      </c>
      <c r="V93" s="275" t="str">
        <f t="shared" si="65"/>
        <v>N. D.</v>
      </c>
      <c r="W93" s="273"/>
      <c r="X93" s="274">
        <f t="shared" si="78"/>
        <v>-16460.759999999998</v>
      </c>
      <c r="Y93" s="275">
        <f t="shared" si="79"/>
        <v>1</v>
      </c>
      <c r="Z93" s="276">
        <f t="shared" si="66"/>
        <v>7081.7999999999993</v>
      </c>
      <c r="AA93" s="275">
        <f t="shared" si="67"/>
        <v>-0.43022314887040453</v>
      </c>
    </row>
    <row r="94" spans="1:27">
      <c r="A94" s="277" t="s">
        <v>30</v>
      </c>
      <c r="B94" s="273"/>
      <c r="C94" s="274">
        <f t="shared" si="68"/>
        <v>0</v>
      </c>
      <c r="D94" s="275" t="str">
        <f t="shared" si="69"/>
        <v>N. D.</v>
      </c>
      <c r="E94" s="273"/>
      <c r="F94" s="274">
        <f t="shared" si="70"/>
        <v>0</v>
      </c>
      <c r="G94" s="275" t="str">
        <f t="shared" si="71"/>
        <v>N. D.</v>
      </c>
      <c r="H94" s="276">
        <f t="shared" si="60"/>
        <v>0</v>
      </c>
      <c r="I94" s="275" t="str">
        <f t="shared" si="61"/>
        <v>N. D.</v>
      </c>
      <c r="J94" s="273"/>
      <c r="K94" s="274">
        <f t="shared" si="72"/>
        <v>0</v>
      </c>
      <c r="L94" s="275" t="str">
        <f t="shared" si="73"/>
        <v>N. D.</v>
      </c>
      <c r="M94" s="276">
        <f t="shared" si="62"/>
        <v>0</v>
      </c>
      <c r="N94" s="275" t="str">
        <f t="shared" si="63"/>
        <v>N. D.</v>
      </c>
      <c r="O94" s="311"/>
      <c r="P94" s="274">
        <f t="shared" si="74"/>
        <v>0</v>
      </c>
      <c r="Q94" s="275" t="str">
        <f t="shared" si="75"/>
        <v>N. D.</v>
      </c>
      <c r="R94" s="273"/>
      <c r="S94" s="274">
        <f t="shared" si="76"/>
        <v>0</v>
      </c>
      <c r="T94" s="275" t="str">
        <f t="shared" si="77"/>
        <v>N. D.</v>
      </c>
      <c r="U94" s="276">
        <f t="shared" si="64"/>
        <v>0</v>
      </c>
      <c r="V94" s="275" t="str">
        <f t="shared" si="65"/>
        <v>N. D.</v>
      </c>
      <c r="W94" s="273"/>
      <c r="X94" s="274">
        <f t="shared" si="78"/>
        <v>0</v>
      </c>
      <c r="Y94" s="275" t="str">
        <f t="shared" si="79"/>
        <v>N. D.</v>
      </c>
      <c r="Z94" s="276">
        <f t="shared" si="66"/>
        <v>0</v>
      </c>
      <c r="AA94" s="275" t="str">
        <f t="shared" si="67"/>
        <v>N. D.</v>
      </c>
    </row>
    <row r="95" spans="1:27" hidden="1">
      <c r="A95" s="278" t="s">
        <v>31</v>
      </c>
      <c r="B95" s="265"/>
      <c r="C95" s="279">
        <f>+SUM(C96:C104)</f>
        <v>0</v>
      </c>
      <c r="D95" s="270">
        <f>+IF(ISERROR(C95/C106),"N. D.",C95/C106)</f>
        <v>0</v>
      </c>
      <c r="E95" s="273"/>
      <c r="F95" s="279">
        <f>+SUM(F96:F104)</f>
        <v>0</v>
      </c>
      <c r="G95" s="270">
        <f>+IF(ISERROR(F95/F106),"N. D.",F95/F106)</f>
        <v>0</v>
      </c>
      <c r="H95" s="271">
        <f t="shared" si="60"/>
        <v>0</v>
      </c>
      <c r="I95" s="270" t="str">
        <f t="shared" si="61"/>
        <v>N. D.</v>
      </c>
      <c r="J95" s="265"/>
      <c r="K95" s="279">
        <f>+SUM(K96:K104)</f>
        <v>0</v>
      </c>
      <c r="L95" s="270">
        <f>+IF(ISERROR(K95/K106),"N. D.",K95/K106)</f>
        <v>0</v>
      </c>
      <c r="M95" s="271">
        <f t="shared" si="62"/>
        <v>0</v>
      </c>
      <c r="N95" s="270" t="str">
        <f t="shared" si="63"/>
        <v>N. D.</v>
      </c>
      <c r="O95" s="265"/>
      <c r="P95" s="279">
        <f>+SUM(P96:P104)</f>
        <v>0</v>
      </c>
      <c r="Q95" s="270">
        <f>+IF(ISERROR(P95/P106),"N. D.",P95/P106)</f>
        <v>0</v>
      </c>
      <c r="R95" s="273"/>
      <c r="S95" s="279">
        <f>+SUM(S96:S104)</f>
        <v>0</v>
      </c>
      <c r="T95" s="270">
        <f>+IF(ISERROR(S95/S106),"N. D.",S95/S106)</f>
        <v>0</v>
      </c>
      <c r="U95" s="271">
        <f t="shared" si="64"/>
        <v>0</v>
      </c>
      <c r="V95" s="270" t="str">
        <f t="shared" si="65"/>
        <v>N. D.</v>
      </c>
      <c r="W95" s="265"/>
      <c r="X95" s="279">
        <f>+SUM(X96:X104)</f>
        <v>0</v>
      </c>
      <c r="Y95" s="270">
        <f>+IF(ISERROR(X95/X106),"N. D.",X95/X106)</f>
        <v>0</v>
      </c>
      <c r="Z95" s="271">
        <f t="shared" si="66"/>
        <v>0</v>
      </c>
      <c r="AA95" s="270" t="str">
        <f t="shared" si="67"/>
        <v>N. D.</v>
      </c>
    </row>
    <row r="96" spans="1:27" hidden="1">
      <c r="A96" s="280" t="s">
        <v>32</v>
      </c>
      <c r="B96" s="273"/>
      <c r="C96" s="274">
        <f t="shared" ref="C96:C104" si="80">+C21-C46-C71</f>
        <v>0</v>
      </c>
      <c r="D96" s="275" t="str">
        <f t="shared" ref="D96:D104" si="81">+IF(ISERROR(C96/C96),"N. D.",C96/C96)</f>
        <v>N. D.</v>
      </c>
      <c r="E96" s="273"/>
      <c r="F96" s="274">
        <f t="shared" ref="F96:F104" si="82">+F21-F46-F71</f>
        <v>0</v>
      </c>
      <c r="G96" s="275" t="str">
        <f t="shared" ref="G96:G104" si="83">+IF(ISERROR(F96/F96),"N. D.",F96/F96)</f>
        <v>N. D.</v>
      </c>
      <c r="H96" s="276">
        <f t="shared" si="60"/>
        <v>0</v>
      </c>
      <c r="I96" s="275" t="str">
        <f t="shared" si="61"/>
        <v>N. D.</v>
      </c>
      <c r="J96" s="273"/>
      <c r="K96" s="274">
        <f t="shared" ref="K96:K104" si="84">+K21-K46-K71</f>
        <v>0</v>
      </c>
      <c r="L96" s="275" t="str">
        <f t="shared" ref="L96:L104" si="85">+IF(ISERROR(K96/K96),"N. D.",K96/K96)</f>
        <v>N. D.</v>
      </c>
      <c r="M96" s="276">
        <f t="shared" si="62"/>
        <v>0</v>
      </c>
      <c r="N96" s="275" t="str">
        <f t="shared" si="63"/>
        <v>N. D.</v>
      </c>
      <c r="O96" s="311"/>
      <c r="P96" s="274">
        <f t="shared" ref="P96:P104" si="86">+P21-P46-P71</f>
        <v>0</v>
      </c>
      <c r="Q96" s="275" t="str">
        <f t="shared" ref="Q96:Q104" si="87">+IF(ISERROR(P96/P96),"N. D.",P96/P96)</f>
        <v>N. D.</v>
      </c>
      <c r="R96" s="273"/>
      <c r="S96" s="274">
        <f t="shared" ref="S96:S104" si="88">+S21-S46-S71</f>
        <v>0</v>
      </c>
      <c r="T96" s="275" t="str">
        <f t="shared" ref="T96:T104" si="89">+IF(ISERROR(S96/S96),"N. D.",S96/S96)</f>
        <v>N. D.</v>
      </c>
      <c r="U96" s="276">
        <f t="shared" si="64"/>
        <v>0</v>
      </c>
      <c r="V96" s="275" t="str">
        <f t="shared" si="65"/>
        <v>N. D.</v>
      </c>
      <c r="W96" s="273"/>
      <c r="X96" s="274">
        <f t="shared" ref="X96:X104" si="90">+X21-X46-X71</f>
        <v>0</v>
      </c>
      <c r="Y96" s="275" t="str">
        <f t="shared" ref="Y96:Y104" si="91">+IF(ISERROR(X96/X96),"N. D.",X96/X96)</f>
        <v>N. D.</v>
      </c>
      <c r="Z96" s="276">
        <f t="shared" si="66"/>
        <v>0</v>
      </c>
      <c r="AA96" s="275" t="str">
        <f t="shared" si="67"/>
        <v>N. D.</v>
      </c>
    </row>
    <row r="97" spans="1:27" hidden="1">
      <c r="A97" s="280" t="s">
        <v>33</v>
      </c>
      <c r="B97" s="273"/>
      <c r="C97" s="274">
        <f t="shared" si="80"/>
        <v>0</v>
      </c>
      <c r="D97" s="275" t="str">
        <f t="shared" si="81"/>
        <v>N. D.</v>
      </c>
      <c r="E97" s="273"/>
      <c r="F97" s="274">
        <f t="shared" si="82"/>
        <v>0</v>
      </c>
      <c r="G97" s="275" t="str">
        <f t="shared" si="83"/>
        <v>N. D.</v>
      </c>
      <c r="H97" s="276">
        <f t="shared" si="60"/>
        <v>0</v>
      </c>
      <c r="I97" s="275" t="str">
        <f t="shared" si="61"/>
        <v>N. D.</v>
      </c>
      <c r="J97" s="273"/>
      <c r="K97" s="274">
        <f t="shared" si="84"/>
        <v>0</v>
      </c>
      <c r="L97" s="275" t="str">
        <f t="shared" si="85"/>
        <v>N. D.</v>
      </c>
      <c r="M97" s="276">
        <f t="shared" si="62"/>
        <v>0</v>
      </c>
      <c r="N97" s="275" t="str">
        <f t="shared" si="63"/>
        <v>N. D.</v>
      </c>
      <c r="O97" s="311"/>
      <c r="P97" s="274">
        <f t="shared" si="86"/>
        <v>0</v>
      </c>
      <c r="Q97" s="275" t="str">
        <f t="shared" si="87"/>
        <v>N. D.</v>
      </c>
      <c r="R97" s="273"/>
      <c r="S97" s="274">
        <f t="shared" si="88"/>
        <v>0</v>
      </c>
      <c r="T97" s="275" t="str">
        <f t="shared" si="89"/>
        <v>N. D.</v>
      </c>
      <c r="U97" s="276">
        <f t="shared" si="64"/>
        <v>0</v>
      </c>
      <c r="V97" s="275" t="str">
        <f t="shared" si="65"/>
        <v>N. D.</v>
      </c>
      <c r="W97" s="273"/>
      <c r="X97" s="274">
        <f t="shared" si="90"/>
        <v>0</v>
      </c>
      <c r="Y97" s="275" t="str">
        <f t="shared" si="91"/>
        <v>N. D.</v>
      </c>
      <c r="Z97" s="276">
        <f t="shared" si="66"/>
        <v>0</v>
      </c>
      <c r="AA97" s="275" t="str">
        <f t="shared" si="67"/>
        <v>N. D.</v>
      </c>
    </row>
    <row r="98" spans="1:27" hidden="1">
      <c r="A98" s="280" t="s">
        <v>34</v>
      </c>
      <c r="B98" s="273"/>
      <c r="C98" s="274">
        <f t="shared" si="80"/>
        <v>0</v>
      </c>
      <c r="D98" s="275" t="str">
        <f t="shared" si="81"/>
        <v>N. D.</v>
      </c>
      <c r="E98" s="273"/>
      <c r="F98" s="274">
        <f t="shared" si="82"/>
        <v>0</v>
      </c>
      <c r="G98" s="275" t="str">
        <f t="shared" si="83"/>
        <v>N. D.</v>
      </c>
      <c r="H98" s="276">
        <f t="shared" si="60"/>
        <v>0</v>
      </c>
      <c r="I98" s="275" t="str">
        <f t="shared" si="61"/>
        <v>N. D.</v>
      </c>
      <c r="J98" s="273"/>
      <c r="K98" s="274">
        <f t="shared" si="84"/>
        <v>0</v>
      </c>
      <c r="L98" s="275" t="str">
        <f t="shared" si="85"/>
        <v>N. D.</v>
      </c>
      <c r="M98" s="276">
        <f t="shared" si="62"/>
        <v>0</v>
      </c>
      <c r="N98" s="275" t="str">
        <f t="shared" si="63"/>
        <v>N. D.</v>
      </c>
      <c r="O98" s="311"/>
      <c r="P98" s="274">
        <f t="shared" si="86"/>
        <v>0</v>
      </c>
      <c r="Q98" s="275" t="str">
        <f t="shared" si="87"/>
        <v>N. D.</v>
      </c>
      <c r="R98" s="273"/>
      <c r="S98" s="274">
        <f t="shared" si="88"/>
        <v>0</v>
      </c>
      <c r="T98" s="275" t="str">
        <f t="shared" si="89"/>
        <v>N. D.</v>
      </c>
      <c r="U98" s="276">
        <f t="shared" si="64"/>
        <v>0</v>
      </c>
      <c r="V98" s="275" t="str">
        <f t="shared" si="65"/>
        <v>N. D.</v>
      </c>
      <c r="W98" s="273"/>
      <c r="X98" s="274">
        <f t="shared" si="90"/>
        <v>0</v>
      </c>
      <c r="Y98" s="275" t="str">
        <f t="shared" si="91"/>
        <v>N. D.</v>
      </c>
      <c r="Z98" s="276">
        <f t="shared" si="66"/>
        <v>0</v>
      </c>
      <c r="AA98" s="275" t="str">
        <f t="shared" si="67"/>
        <v>N. D.</v>
      </c>
    </row>
    <row r="99" spans="1:27" hidden="1">
      <c r="A99" s="280" t="s">
        <v>35</v>
      </c>
      <c r="B99" s="273"/>
      <c r="C99" s="274">
        <f t="shared" si="80"/>
        <v>0</v>
      </c>
      <c r="D99" s="275" t="str">
        <f t="shared" si="81"/>
        <v>N. D.</v>
      </c>
      <c r="E99" s="273"/>
      <c r="F99" s="274">
        <f t="shared" si="82"/>
        <v>0</v>
      </c>
      <c r="G99" s="275" t="str">
        <f t="shared" si="83"/>
        <v>N. D.</v>
      </c>
      <c r="H99" s="276">
        <f t="shared" si="60"/>
        <v>0</v>
      </c>
      <c r="I99" s="275" t="str">
        <f t="shared" si="61"/>
        <v>N. D.</v>
      </c>
      <c r="J99" s="273"/>
      <c r="K99" s="274">
        <f t="shared" si="84"/>
        <v>0</v>
      </c>
      <c r="L99" s="275" t="str">
        <f t="shared" si="85"/>
        <v>N. D.</v>
      </c>
      <c r="M99" s="276">
        <f t="shared" si="62"/>
        <v>0</v>
      </c>
      <c r="N99" s="275" t="str">
        <f t="shared" si="63"/>
        <v>N. D.</v>
      </c>
      <c r="O99" s="311"/>
      <c r="P99" s="274">
        <f t="shared" si="86"/>
        <v>0</v>
      </c>
      <c r="Q99" s="275" t="str">
        <f t="shared" si="87"/>
        <v>N. D.</v>
      </c>
      <c r="R99" s="273"/>
      <c r="S99" s="274">
        <f t="shared" si="88"/>
        <v>0</v>
      </c>
      <c r="T99" s="275" t="str">
        <f t="shared" si="89"/>
        <v>N. D.</v>
      </c>
      <c r="U99" s="276">
        <f t="shared" si="64"/>
        <v>0</v>
      </c>
      <c r="V99" s="275" t="str">
        <f t="shared" si="65"/>
        <v>N. D.</v>
      </c>
      <c r="W99" s="273"/>
      <c r="X99" s="274">
        <f t="shared" si="90"/>
        <v>0</v>
      </c>
      <c r="Y99" s="275" t="str">
        <f t="shared" si="91"/>
        <v>N. D.</v>
      </c>
      <c r="Z99" s="276">
        <f t="shared" si="66"/>
        <v>0</v>
      </c>
      <c r="AA99" s="275" t="str">
        <f t="shared" si="67"/>
        <v>N. D.</v>
      </c>
    </row>
    <row r="100" spans="1:27" hidden="1">
      <c r="A100" s="280" t="s">
        <v>36</v>
      </c>
      <c r="B100" s="273"/>
      <c r="C100" s="274">
        <f t="shared" si="80"/>
        <v>0</v>
      </c>
      <c r="D100" s="275" t="str">
        <f t="shared" si="81"/>
        <v>N. D.</v>
      </c>
      <c r="E100" s="273"/>
      <c r="F100" s="274">
        <f t="shared" si="82"/>
        <v>0</v>
      </c>
      <c r="G100" s="275" t="str">
        <f t="shared" si="83"/>
        <v>N. D.</v>
      </c>
      <c r="H100" s="276">
        <f t="shared" si="60"/>
        <v>0</v>
      </c>
      <c r="I100" s="275" t="str">
        <f t="shared" si="61"/>
        <v>N. D.</v>
      </c>
      <c r="J100" s="273"/>
      <c r="K100" s="274">
        <f t="shared" si="84"/>
        <v>0</v>
      </c>
      <c r="L100" s="275" t="str">
        <f t="shared" si="85"/>
        <v>N. D.</v>
      </c>
      <c r="M100" s="276">
        <f t="shared" si="62"/>
        <v>0</v>
      </c>
      <c r="N100" s="275" t="str">
        <f t="shared" si="63"/>
        <v>N. D.</v>
      </c>
      <c r="O100" s="311"/>
      <c r="P100" s="274">
        <f t="shared" si="86"/>
        <v>0</v>
      </c>
      <c r="Q100" s="275" t="str">
        <f t="shared" si="87"/>
        <v>N. D.</v>
      </c>
      <c r="R100" s="273"/>
      <c r="S100" s="274">
        <f t="shared" si="88"/>
        <v>0</v>
      </c>
      <c r="T100" s="275" t="str">
        <f t="shared" si="89"/>
        <v>N. D.</v>
      </c>
      <c r="U100" s="276">
        <f t="shared" si="64"/>
        <v>0</v>
      </c>
      <c r="V100" s="275" t="str">
        <f t="shared" si="65"/>
        <v>N. D.</v>
      </c>
      <c r="W100" s="273"/>
      <c r="X100" s="274">
        <f t="shared" si="90"/>
        <v>0</v>
      </c>
      <c r="Y100" s="275" t="str">
        <f t="shared" si="91"/>
        <v>N. D.</v>
      </c>
      <c r="Z100" s="276">
        <f t="shared" si="66"/>
        <v>0</v>
      </c>
      <c r="AA100" s="275" t="str">
        <f t="shared" si="67"/>
        <v>N. D.</v>
      </c>
    </row>
    <row r="101" spans="1:27" hidden="1">
      <c r="A101" s="280" t="s">
        <v>37</v>
      </c>
      <c r="B101" s="273"/>
      <c r="C101" s="274">
        <f t="shared" si="80"/>
        <v>0</v>
      </c>
      <c r="D101" s="275" t="str">
        <f t="shared" si="81"/>
        <v>N. D.</v>
      </c>
      <c r="E101" s="273"/>
      <c r="F101" s="274">
        <f t="shared" si="82"/>
        <v>0</v>
      </c>
      <c r="G101" s="275" t="str">
        <f t="shared" si="83"/>
        <v>N. D.</v>
      </c>
      <c r="H101" s="276">
        <f t="shared" si="60"/>
        <v>0</v>
      </c>
      <c r="I101" s="275" t="str">
        <f t="shared" si="61"/>
        <v>N. D.</v>
      </c>
      <c r="J101" s="273"/>
      <c r="K101" s="274">
        <f t="shared" si="84"/>
        <v>0</v>
      </c>
      <c r="L101" s="275" t="str">
        <f t="shared" si="85"/>
        <v>N. D.</v>
      </c>
      <c r="M101" s="276">
        <f t="shared" si="62"/>
        <v>0</v>
      </c>
      <c r="N101" s="275" t="str">
        <f t="shared" si="63"/>
        <v>N. D.</v>
      </c>
      <c r="O101" s="311"/>
      <c r="P101" s="274">
        <f t="shared" si="86"/>
        <v>0</v>
      </c>
      <c r="Q101" s="275" t="str">
        <f t="shared" si="87"/>
        <v>N. D.</v>
      </c>
      <c r="R101" s="273"/>
      <c r="S101" s="274">
        <f t="shared" si="88"/>
        <v>0</v>
      </c>
      <c r="T101" s="275" t="str">
        <f t="shared" si="89"/>
        <v>N. D.</v>
      </c>
      <c r="U101" s="276">
        <f t="shared" si="64"/>
        <v>0</v>
      </c>
      <c r="V101" s="275" t="str">
        <f t="shared" si="65"/>
        <v>N. D.</v>
      </c>
      <c r="W101" s="273"/>
      <c r="X101" s="274">
        <f t="shared" si="90"/>
        <v>0</v>
      </c>
      <c r="Y101" s="275" t="str">
        <f t="shared" si="91"/>
        <v>N. D.</v>
      </c>
      <c r="Z101" s="276">
        <f t="shared" si="66"/>
        <v>0</v>
      </c>
      <c r="AA101" s="275" t="str">
        <f t="shared" si="67"/>
        <v>N. D.</v>
      </c>
    </row>
    <row r="102" spans="1:27" hidden="1">
      <c r="A102" s="280" t="s">
        <v>38</v>
      </c>
      <c r="B102" s="273"/>
      <c r="C102" s="274">
        <f t="shared" si="80"/>
        <v>0</v>
      </c>
      <c r="D102" s="275" t="str">
        <f t="shared" si="81"/>
        <v>N. D.</v>
      </c>
      <c r="E102" s="273"/>
      <c r="F102" s="274">
        <f t="shared" si="82"/>
        <v>0</v>
      </c>
      <c r="G102" s="275" t="str">
        <f t="shared" si="83"/>
        <v>N. D.</v>
      </c>
      <c r="H102" s="276">
        <f t="shared" si="60"/>
        <v>0</v>
      </c>
      <c r="I102" s="275" t="str">
        <f t="shared" si="61"/>
        <v>N. D.</v>
      </c>
      <c r="J102" s="273"/>
      <c r="K102" s="274">
        <f t="shared" si="84"/>
        <v>0</v>
      </c>
      <c r="L102" s="275" t="str">
        <f t="shared" si="85"/>
        <v>N. D.</v>
      </c>
      <c r="M102" s="276">
        <f t="shared" si="62"/>
        <v>0</v>
      </c>
      <c r="N102" s="275" t="str">
        <f t="shared" si="63"/>
        <v>N. D.</v>
      </c>
      <c r="O102" s="311"/>
      <c r="P102" s="274">
        <f t="shared" si="86"/>
        <v>0</v>
      </c>
      <c r="Q102" s="275" t="str">
        <f t="shared" si="87"/>
        <v>N. D.</v>
      </c>
      <c r="R102" s="273"/>
      <c r="S102" s="274">
        <f t="shared" si="88"/>
        <v>0</v>
      </c>
      <c r="T102" s="275" t="str">
        <f t="shared" si="89"/>
        <v>N. D.</v>
      </c>
      <c r="U102" s="276">
        <f t="shared" si="64"/>
        <v>0</v>
      </c>
      <c r="V102" s="275" t="str">
        <f t="shared" si="65"/>
        <v>N. D.</v>
      </c>
      <c r="W102" s="273"/>
      <c r="X102" s="274">
        <f t="shared" si="90"/>
        <v>0</v>
      </c>
      <c r="Y102" s="275" t="str">
        <f t="shared" si="91"/>
        <v>N. D.</v>
      </c>
      <c r="Z102" s="276">
        <f t="shared" si="66"/>
        <v>0</v>
      </c>
      <c r="AA102" s="275" t="str">
        <f t="shared" si="67"/>
        <v>N. D.</v>
      </c>
    </row>
    <row r="103" spans="1:27" hidden="1">
      <c r="A103" s="280" t="s">
        <v>39</v>
      </c>
      <c r="B103" s="273"/>
      <c r="C103" s="274">
        <f t="shared" si="80"/>
        <v>0</v>
      </c>
      <c r="D103" s="275" t="str">
        <f t="shared" si="81"/>
        <v>N. D.</v>
      </c>
      <c r="E103" s="273"/>
      <c r="F103" s="274">
        <f t="shared" si="82"/>
        <v>0</v>
      </c>
      <c r="G103" s="275" t="str">
        <f t="shared" si="83"/>
        <v>N. D.</v>
      </c>
      <c r="H103" s="276">
        <f t="shared" si="60"/>
        <v>0</v>
      </c>
      <c r="I103" s="275" t="str">
        <f t="shared" si="61"/>
        <v>N. D.</v>
      </c>
      <c r="J103" s="273"/>
      <c r="K103" s="274">
        <f t="shared" si="84"/>
        <v>0</v>
      </c>
      <c r="L103" s="275" t="str">
        <f t="shared" si="85"/>
        <v>N. D.</v>
      </c>
      <c r="M103" s="276">
        <f t="shared" si="62"/>
        <v>0</v>
      </c>
      <c r="N103" s="275" t="str">
        <f t="shared" si="63"/>
        <v>N. D.</v>
      </c>
      <c r="O103" s="311"/>
      <c r="P103" s="274">
        <f t="shared" si="86"/>
        <v>0</v>
      </c>
      <c r="Q103" s="275" t="str">
        <f t="shared" si="87"/>
        <v>N. D.</v>
      </c>
      <c r="R103" s="273"/>
      <c r="S103" s="274">
        <f t="shared" si="88"/>
        <v>0</v>
      </c>
      <c r="T103" s="275" t="str">
        <f t="shared" si="89"/>
        <v>N. D.</v>
      </c>
      <c r="U103" s="276">
        <f t="shared" si="64"/>
        <v>0</v>
      </c>
      <c r="V103" s="275" t="str">
        <f t="shared" si="65"/>
        <v>N. D.</v>
      </c>
      <c r="W103" s="273"/>
      <c r="X103" s="274">
        <f t="shared" si="90"/>
        <v>0</v>
      </c>
      <c r="Y103" s="275" t="str">
        <f t="shared" si="91"/>
        <v>N. D.</v>
      </c>
      <c r="Z103" s="276">
        <f t="shared" si="66"/>
        <v>0</v>
      </c>
      <c r="AA103" s="275" t="str">
        <f t="shared" si="67"/>
        <v>N. D.</v>
      </c>
    </row>
    <row r="104" spans="1:27" hidden="1">
      <c r="A104" s="280" t="s">
        <v>40</v>
      </c>
      <c r="B104" s="273"/>
      <c r="C104" s="274">
        <f t="shared" si="80"/>
        <v>0</v>
      </c>
      <c r="D104" s="275" t="str">
        <f t="shared" si="81"/>
        <v>N. D.</v>
      </c>
      <c r="E104" s="273"/>
      <c r="F104" s="274">
        <f t="shared" si="82"/>
        <v>0</v>
      </c>
      <c r="G104" s="275" t="str">
        <f t="shared" si="83"/>
        <v>N. D.</v>
      </c>
      <c r="H104" s="276">
        <f t="shared" si="60"/>
        <v>0</v>
      </c>
      <c r="I104" s="275" t="str">
        <f t="shared" si="61"/>
        <v>N. D.</v>
      </c>
      <c r="J104" s="273"/>
      <c r="K104" s="274">
        <f t="shared" si="84"/>
        <v>0</v>
      </c>
      <c r="L104" s="275" t="str">
        <f t="shared" si="85"/>
        <v>N. D.</v>
      </c>
      <c r="M104" s="276">
        <f t="shared" si="62"/>
        <v>0</v>
      </c>
      <c r="N104" s="275" t="str">
        <f t="shared" si="63"/>
        <v>N. D.</v>
      </c>
      <c r="O104" s="311"/>
      <c r="P104" s="274">
        <f t="shared" si="86"/>
        <v>0</v>
      </c>
      <c r="Q104" s="275" t="str">
        <f t="shared" si="87"/>
        <v>N. D.</v>
      </c>
      <c r="R104" s="273"/>
      <c r="S104" s="274">
        <f t="shared" si="88"/>
        <v>0</v>
      </c>
      <c r="T104" s="275" t="str">
        <f t="shared" si="89"/>
        <v>N. D.</v>
      </c>
      <c r="U104" s="276">
        <f t="shared" si="64"/>
        <v>0</v>
      </c>
      <c r="V104" s="275" t="str">
        <f t="shared" si="65"/>
        <v>N. D.</v>
      </c>
      <c r="W104" s="273"/>
      <c r="X104" s="274">
        <f t="shared" si="90"/>
        <v>0</v>
      </c>
      <c r="Y104" s="275" t="str">
        <f t="shared" si="91"/>
        <v>N. D.</v>
      </c>
      <c r="Z104" s="276">
        <f t="shared" si="66"/>
        <v>0</v>
      </c>
      <c r="AA104" s="275" t="str">
        <f t="shared" si="67"/>
        <v>N. D.</v>
      </c>
    </row>
    <row r="105" spans="1:27" ht="6" customHeight="1">
      <c r="A105" s="267"/>
      <c r="B105" s="265"/>
      <c r="C105" s="267"/>
      <c r="D105" s="270"/>
      <c r="E105" s="265"/>
      <c r="F105" s="267"/>
      <c r="G105" s="270"/>
      <c r="H105" s="265"/>
      <c r="I105" s="270"/>
      <c r="J105" s="265"/>
      <c r="K105" s="267"/>
      <c r="L105" s="270"/>
      <c r="M105" s="265"/>
      <c r="N105" s="270"/>
      <c r="O105" s="265"/>
      <c r="P105" s="267"/>
      <c r="Q105" s="270"/>
      <c r="R105" s="265"/>
      <c r="S105" s="267"/>
      <c r="T105" s="270"/>
      <c r="U105" s="265"/>
      <c r="V105" s="270"/>
      <c r="W105" s="265"/>
      <c r="X105" s="267"/>
      <c r="Y105" s="270"/>
      <c r="Z105" s="265"/>
      <c r="AA105" s="270"/>
    </row>
    <row r="106" spans="1:27">
      <c r="A106" s="284" t="s">
        <v>47</v>
      </c>
      <c r="B106" s="285"/>
      <c r="C106" s="286">
        <f>+C85+C95</f>
        <v>857264.24999999988</v>
      </c>
      <c r="D106" s="287">
        <f>+IF(ISERROR(C106/C106),"N. D.",C106/C106)</f>
        <v>1</v>
      </c>
      <c r="E106" s="285"/>
      <c r="F106" s="286">
        <f>+F85+F95</f>
        <v>878182.57453620003</v>
      </c>
      <c r="G106" s="287">
        <f>+IF(ISERROR(F106/F106),"N. D.",F106/F106)</f>
        <v>1</v>
      </c>
      <c r="H106" s="285">
        <f>+$C106-F106</f>
        <v>-20918.324536200147</v>
      </c>
      <c r="I106" s="287">
        <f>+IF(ISERROR(H106/F106),"N. D.",H106/F106)</f>
        <v>-2.3820017776198611E-2</v>
      </c>
      <c r="J106" s="285"/>
      <c r="K106" s="286">
        <f>+K85+K95</f>
        <v>620657.55999999994</v>
      </c>
      <c r="L106" s="287">
        <f>+IF(ISERROR(K106/K106),"N. D.",K106/K106)</f>
        <v>1</v>
      </c>
      <c r="M106" s="285">
        <f>+$C106-K106</f>
        <v>236606.68999999994</v>
      </c>
      <c r="N106" s="287">
        <f>+IF(ISERROR(M106/K106),"N. D.",M106/K106)</f>
        <v>0.38121937965276692</v>
      </c>
      <c r="O106" s="312"/>
      <c r="P106" s="286">
        <f>+P85+P95</f>
        <v>5189143.28</v>
      </c>
      <c r="Q106" s="287">
        <f>+IF(ISERROR(P106/P106),"N. D.",P106/P106)</f>
        <v>1</v>
      </c>
      <c r="R106" s="285"/>
      <c r="S106" s="286">
        <f>+S85+S95</f>
        <v>5158569.1990936995</v>
      </c>
      <c r="T106" s="287">
        <f>+IF(ISERROR(S106/S106),"N. D.",S106/S106)</f>
        <v>1</v>
      </c>
      <c r="U106" s="285">
        <f>+$P106-S106</f>
        <v>30574.080906300806</v>
      </c>
      <c r="V106" s="287">
        <f>+IF(ISERROR(U106/S106),"N. D.",U106/S106)</f>
        <v>5.9268529172143928E-3</v>
      </c>
      <c r="W106" s="285"/>
      <c r="X106" s="286">
        <f>+X85+X95</f>
        <v>3685294.7</v>
      </c>
      <c r="Y106" s="287">
        <f>+IF(ISERROR(X106/X106),"N. D.",X106/X106)</f>
        <v>1</v>
      </c>
      <c r="Z106" s="285">
        <f>+$P106-X106</f>
        <v>1503848.58</v>
      </c>
      <c r="AA106" s="287">
        <f>+IF(ISERROR(Z106/X106),"N. D.",Z106/X106)</f>
        <v>0.40806738739238413</v>
      </c>
    </row>
    <row r="107" spans="1:27" ht="6" customHeight="1">
      <c r="A107" s="267"/>
      <c r="B107" s="265"/>
      <c r="C107" s="267"/>
      <c r="D107" s="288"/>
      <c r="E107" s="265"/>
      <c r="F107" s="267"/>
      <c r="G107" s="288"/>
      <c r="H107" s="265"/>
      <c r="I107" s="288"/>
      <c r="J107" s="265"/>
      <c r="K107" s="267"/>
      <c r="L107" s="288"/>
      <c r="M107" s="265"/>
      <c r="N107" s="288"/>
      <c r="O107" s="265"/>
      <c r="P107" s="267"/>
      <c r="Q107" s="288"/>
      <c r="R107" s="265"/>
      <c r="S107" s="267"/>
      <c r="T107" s="288"/>
      <c r="U107" s="265"/>
      <c r="V107" s="288"/>
      <c r="W107" s="265"/>
      <c r="X107" s="267"/>
      <c r="Y107" s="288"/>
      <c r="Z107" s="265"/>
      <c r="AA107" s="288"/>
    </row>
    <row r="108" spans="1:27" hidden="1">
      <c r="A108" s="266" t="s">
        <v>48</v>
      </c>
      <c r="B108" s="265"/>
      <c r="C108" s="267"/>
      <c r="D108" s="288"/>
      <c r="E108" s="265"/>
      <c r="F108" s="267"/>
      <c r="G108" s="288"/>
      <c r="H108" s="265"/>
      <c r="I108" s="288"/>
      <c r="J108" s="265"/>
      <c r="K108" s="267"/>
      <c r="L108" s="288"/>
      <c r="M108" s="265"/>
      <c r="N108" s="288"/>
      <c r="O108" s="265"/>
      <c r="P108" s="267"/>
      <c r="Q108" s="288"/>
      <c r="R108" s="265"/>
      <c r="S108" s="267"/>
      <c r="T108" s="288"/>
      <c r="U108" s="265"/>
      <c r="V108" s="288"/>
      <c r="W108" s="265"/>
      <c r="X108" s="267"/>
      <c r="Y108" s="288"/>
      <c r="Z108" s="265"/>
      <c r="AA108" s="288"/>
    </row>
    <row r="109" spans="1:27" ht="6" hidden="1" customHeight="1">
      <c r="A109" s="267"/>
      <c r="B109" s="265"/>
      <c r="C109" s="267"/>
      <c r="D109" s="288"/>
      <c r="E109" s="265"/>
      <c r="F109" s="267"/>
      <c r="G109" s="288"/>
      <c r="H109" s="265"/>
      <c r="I109" s="288"/>
      <c r="J109" s="265"/>
      <c r="K109" s="267"/>
      <c r="L109" s="288"/>
      <c r="M109" s="265"/>
      <c r="N109" s="288"/>
      <c r="O109" s="265"/>
      <c r="P109" s="267"/>
      <c r="Q109" s="288"/>
      <c r="R109" s="265"/>
      <c r="S109" s="267"/>
      <c r="T109" s="288"/>
      <c r="U109" s="265"/>
      <c r="V109" s="288"/>
      <c r="W109" s="265"/>
      <c r="X109" s="267"/>
      <c r="Y109" s="288"/>
      <c r="Z109" s="265"/>
      <c r="AA109" s="288"/>
    </row>
    <row r="110" spans="1:27" hidden="1">
      <c r="A110" s="268" t="s">
        <v>21</v>
      </c>
      <c r="B110" s="265"/>
      <c r="C110" s="269">
        <f>+SUM(C111:C119)</f>
        <v>0</v>
      </c>
      <c r="D110" s="270" t="str">
        <f>+IF(ISERROR(C110/#REF!),"N. D.",C110/#REF!)</f>
        <v>N. D.</v>
      </c>
      <c r="E110" s="265"/>
      <c r="F110" s="269">
        <f>+SUM(F111:F119)</f>
        <v>0</v>
      </c>
      <c r="G110" s="270" t="str">
        <f>+IF(ISERROR(F110/#REF!),"N. D.",F110/#REF!)</f>
        <v>N. D.</v>
      </c>
      <c r="H110" s="271">
        <f t="shared" ref="H110:H129" si="92">+$C110-F110</f>
        <v>0</v>
      </c>
      <c r="I110" s="270" t="str">
        <f t="shared" ref="I110:I129" si="93">+IF(ISERROR(H110/F110),"N. D.",H110/F110)</f>
        <v>N. D.</v>
      </c>
      <c r="J110" s="265"/>
      <c r="K110" s="269">
        <f>+SUM(K111:K119)</f>
        <v>0</v>
      </c>
      <c r="L110" s="270" t="str">
        <f>+IF(ISERROR(K110/#REF!),"N. D.",K110/#REF!)</f>
        <v>N. D.</v>
      </c>
      <c r="M110" s="271">
        <f t="shared" ref="M110:M129" si="94">+$C110-K110</f>
        <v>0</v>
      </c>
      <c r="N110" s="270" t="str">
        <f t="shared" ref="N110:N129" si="95">+IF(ISERROR(M110/K110),"N. D.",M110/K110)</f>
        <v>N. D.</v>
      </c>
      <c r="O110" s="265"/>
      <c r="P110" s="269">
        <f>+SUM(P111:P119)</f>
        <v>0</v>
      </c>
      <c r="Q110" s="270" t="str">
        <f>+IF(ISERROR(P110/#REF!),"N. D.",P110/#REF!)</f>
        <v>N. D.</v>
      </c>
      <c r="R110" s="265"/>
      <c r="S110" s="269">
        <f>+SUM(S111:S119)</f>
        <v>0</v>
      </c>
      <c r="T110" s="270" t="str">
        <f>+IF(ISERROR(S110/#REF!),"N. D.",S110/#REF!)</f>
        <v>N. D.</v>
      </c>
      <c r="U110" s="271">
        <f t="shared" ref="U110:U129" si="96">+$P110-S110</f>
        <v>0</v>
      </c>
      <c r="V110" s="270" t="str">
        <f t="shared" ref="V110:V129" si="97">+IF(ISERROR(U110/S110),"N. D.",U110/S110)</f>
        <v>N. D.</v>
      </c>
      <c r="W110" s="265"/>
      <c r="X110" s="269">
        <f>+SUM(X111:X119)</f>
        <v>0</v>
      </c>
      <c r="Y110" s="270" t="str">
        <f>+IF(ISERROR(X110/#REF!),"N. D.",X110/#REF!)</f>
        <v>N. D.</v>
      </c>
      <c r="Z110" s="271">
        <f t="shared" ref="Z110:Z129" si="98">+$P110-X110</f>
        <v>0</v>
      </c>
      <c r="AA110" s="270" t="str">
        <f t="shared" ref="AA110:AA129" si="99">+IF(ISERROR(Z110/X110),"N. D.",Z110/X110)</f>
        <v>N. D.</v>
      </c>
    </row>
    <row r="111" spans="1:27" hidden="1">
      <c r="A111" s="272" t="s">
        <v>22</v>
      </c>
      <c r="B111" s="273"/>
      <c r="C111" s="274">
        <f>+'2026R'!$F111</f>
        <v>0</v>
      </c>
      <c r="D111" s="275" t="str">
        <f>+IF(ISERROR(C111/#REF!),"N. D.",C111/#REF!)</f>
        <v>N. D.</v>
      </c>
      <c r="E111" s="273"/>
      <c r="F111" s="274">
        <f>+'2026P'!$F111</f>
        <v>0</v>
      </c>
      <c r="G111" s="275" t="str">
        <f>+IF(ISERROR(F111/#REF!),"N. D.",F111/#REF!)</f>
        <v>N. D.</v>
      </c>
      <c r="H111" s="276">
        <f t="shared" si="92"/>
        <v>0</v>
      </c>
      <c r="I111" s="275" t="str">
        <f t="shared" si="93"/>
        <v>N. D.</v>
      </c>
      <c r="J111" s="273"/>
      <c r="K111" s="274">
        <f>+'2025R'!$F111</f>
        <v>0</v>
      </c>
      <c r="L111" s="275" t="str">
        <f>+IF(ISERROR(K111/#REF!),"N. D.",K111/#REF!)</f>
        <v>N. D.</v>
      </c>
      <c r="M111" s="276">
        <f t="shared" si="94"/>
        <v>0</v>
      </c>
      <c r="N111" s="275" t="str">
        <f t="shared" si="95"/>
        <v>N. D.</v>
      </c>
      <c r="O111" s="311"/>
      <c r="P111" s="274">
        <f>+'2026R'!$V111</f>
        <v>0</v>
      </c>
      <c r="Q111" s="275" t="str">
        <f>+IF(ISERROR(P111/#REF!),"N. D.",P111/#REF!)</f>
        <v>N. D.</v>
      </c>
      <c r="R111" s="273"/>
      <c r="S111" s="274">
        <f>+'2026P'!$V111</f>
        <v>0</v>
      </c>
      <c r="T111" s="275" t="str">
        <f>+IF(ISERROR(S111/#REF!),"N. D.",S111/#REF!)</f>
        <v>N. D.</v>
      </c>
      <c r="U111" s="276">
        <f t="shared" si="96"/>
        <v>0</v>
      </c>
      <c r="V111" s="275" t="str">
        <f t="shared" si="97"/>
        <v>N. D.</v>
      </c>
      <c r="W111" s="273"/>
      <c r="X111" s="274">
        <f>+'2025R'!$V111</f>
        <v>0</v>
      </c>
      <c r="Y111" s="275" t="str">
        <f>+IF(ISERROR(X111/#REF!),"N. D.",X111/#REF!)</f>
        <v>N. D.</v>
      </c>
      <c r="Z111" s="276">
        <f t="shared" si="98"/>
        <v>0</v>
      </c>
      <c r="AA111" s="275" t="str">
        <f t="shared" si="99"/>
        <v>N. D.</v>
      </c>
    </row>
    <row r="112" spans="1:27" hidden="1">
      <c r="A112" s="272" t="s">
        <v>23</v>
      </c>
      <c r="B112" s="273"/>
      <c r="C112" s="274">
        <f>+'2026R'!$F112</f>
        <v>0</v>
      </c>
      <c r="D112" s="275" t="str">
        <f>+IF(ISERROR(C112/#REF!),"N. D.",C112/#REF!)</f>
        <v>N. D.</v>
      </c>
      <c r="E112" s="273"/>
      <c r="F112" s="274">
        <f>+'2026P'!$F112</f>
        <v>0</v>
      </c>
      <c r="G112" s="275" t="str">
        <f>+IF(ISERROR(F112/#REF!),"N. D.",F112/#REF!)</f>
        <v>N. D.</v>
      </c>
      <c r="H112" s="276">
        <f t="shared" si="92"/>
        <v>0</v>
      </c>
      <c r="I112" s="275" t="str">
        <f t="shared" si="93"/>
        <v>N. D.</v>
      </c>
      <c r="J112" s="273"/>
      <c r="K112" s="274">
        <f>+'2025R'!$F112</f>
        <v>0</v>
      </c>
      <c r="L112" s="275" t="str">
        <f>+IF(ISERROR(K112/#REF!),"N. D.",K112/#REF!)</f>
        <v>N. D.</v>
      </c>
      <c r="M112" s="276">
        <f t="shared" si="94"/>
        <v>0</v>
      </c>
      <c r="N112" s="275" t="str">
        <f t="shared" si="95"/>
        <v>N. D.</v>
      </c>
      <c r="O112" s="311"/>
      <c r="P112" s="274">
        <f>+'2026R'!$V112</f>
        <v>0</v>
      </c>
      <c r="Q112" s="275" t="str">
        <f>+IF(ISERROR(P112/#REF!),"N. D.",P112/#REF!)</f>
        <v>N. D.</v>
      </c>
      <c r="R112" s="273"/>
      <c r="S112" s="274">
        <f>+'2026P'!$V112</f>
        <v>0</v>
      </c>
      <c r="T112" s="275" t="str">
        <f>+IF(ISERROR(S112/#REF!),"N. D.",S112/#REF!)</f>
        <v>N. D.</v>
      </c>
      <c r="U112" s="276">
        <f t="shared" si="96"/>
        <v>0</v>
      </c>
      <c r="V112" s="275" t="str">
        <f t="shared" si="97"/>
        <v>N. D.</v>
      </c>
      <c r="W112" s="273"/>
      <c r="X112" s="274">
        <f>+'2025R'!$V112</f>
        <v>0</v>
      </c>
      <c r="Y112" s="275" t="str">
        <f>+IF(ISERROR(X112/#REF!),"N. D.",X112/#REF!)</f>
        <v>N. D.</v>
      </c>
      <c r="Z112" s="276">
        <f t="shared" si="98"/>
        <v>0</v>
      </c>
      <c r="AA112" s="275" t="str">
        <f t="shared" si="99"/>
        <v>N. D.</v>
      </c>
    </row>
    <row r="113" spans="1:27" hidden="1">
      <c r="A113" s="272" t="s">
        <v>24</v>
      </c>
      <c r="B113" s="273"/>
      <c r="C113" s="274">
        <f>+'2026R'!$F113</f>
        <v>0</v>
      </c>
      <c r="D113" s="275" t="str">
        <f>+IF(ISERROR(C113/#REF!),"N. D.",C113/#REF!)</f>
        <v>N. D.</v>
      </c>
      <c r="E113" s="273"/>
      <c r="F113" s="274">
        <f>+'2026P'!$F113</f>
        <v>0</v>
      </c>
      <c r="G113" s="275" t="str">
        <f>+IF(ISERROR(F113/#REF!),"N. D.",F113/#REF!)</f>
        <v>N. D.</v>
      </c>
      <c r="H113" s="276">
        <f t="shared" si="92"/>
        <v>0</v>
      </c>
      <c r="I113" s="275" t="str">
        <f t="shared" si="93"/>
        <v>N. D.</v>
      </c>
      <c r="J113" s="273"/>
      <c r="K113" s="274">
        <f>+'2025R'!$F113</f>
        <v>0</v>
      </c>
      <c r="L113" s="275" t="str">
        <f>+IF(ISERROR(K113/#REF!),"N. D.",K113/#REF!)</f>
        <v>N. D.</v>
      </c>
      <c r="M113" s="276">
        <f t="shared" si="94"/>
        <v>0</v>
      </c>
      <c r="N113" s="275" t="str">
        <f t="shared" si="95"/>
        <v>N. D.</v>
      </c>
      <c r="O113" s="311"/>
      <c r="P113" s="274">
        <f>+'2026R'!$V113</f>
        <v>0</v>
      </c>
      <c r="Q113" s="275" t="str">
        <f>+IF(ISERROR(P113/#REF!),"N. D.",P113/#REF!)</f>
        <v>N. D.</v>
      </c>
      <c r="R113" s="273"/>
      <c r="S113" s="274">
        <f>+'2026P'!$V113</f>
        <v>0</v>
      </c>
      <c r="T113" s="275" t="str">
        <f>+IF(ISERROR(S113/#REF!),"N. D.",S113/#REF!)</f>
        <v>N. D.</v>
      </c>
      <c r="U113" s="276">
        <f t="shared" si="96"/>
        <v>0</v>
      </c>
      <c r="V113" s="275" t="str">
        <f t="shared" si="97"/>
        <v>N. D.</v>
      </c>
      <c r="W113" s="273"/>
      <c r="X113" s="274">
        <f>+'2025R'!$V113</f>
        <v>0</v>
      </c>
      <c r="Y113" s="275" t="str">
        <f>+IF(ISERROR(X113/#REF!),"N. D.",X113/#REF!)</f>
        <v>N. D.</v>
      </c>
      <c r="Z113" s="276">
        <f t="shared" si="98"/>
        <v>0</v>
      </c>
      <c r="AA113" s="275" t="str">
        <f t="shared" si="99"/>
        <v>N. D.</v>
      </c>
    </row>
    <row r="114" spans="1:27" hidden="1">
      <c r="A114" s="272" t="s">
        <v>25</v>
      </c>
      <c r="B114" s="273"/>
      <c r="C114" s="274">
        <f>+'2026R'!$F114</f>
        <v>0</v>
      </c>
      <c r="D114" s="275" t="str">
        <f>+IF(ISERROR(C114/#REF!),"N. D.",C114/#REF!)</f>
        <v>N. D.</v>
      </c>
      <c r="E114" s="273"/>
      <c r="F114" s="274">
        <f>+'2026P'!$F114</f>
        <v>0</v>
      </c>
      <c r="G114" s="275" t="str">
        <f>+IF(ISERROR(F114/#REF!),"N. D.",F114/#REF!)</f>
        <v>N. D.</v>
      </c>
      <c r="H114" s="276">
        <f t="shared" si="92"/>
        <v>0</v>
      </c>
      <c r="I114" s="275" t="str">
        <f t="shared" si="93"/>
        <v>N. D.</v>
      </c>
      <c r="J114" s="273"/>
      <c r="K114" s="274">
        <f>+'2025R'!$F114</f>
        <v>0</v>
      </c>
      <c r="L114" s="275" t="str">
        <f>+IF(ISERROR(K114/#REF!),"N. D.",K114/#REF!)</f>
        <v>N. D.</v>
      </c>
      <c r="M114" s="276">
        <f t="shared" si="94"/>
        <v>0</v>
      </c>
      <c r="N114" s="275" t="str">
        <f t="shared" si="95"/>
        <v>N. D.</v>
      </c>
      <c r="O114" s="311"/>
      <c r="P114" s="274">
        <f>+'2026R'!$V114</f>
        <v>0</v>
      </c>
      <c r="Q114" s="275" t="str">
        <f>+IF(ISERROR(P114/#REF!),"N. D.",P114/#REF!)</f>
        <v>N. D.</v>
      </c>
      <c r="R114" s="273"/>
      <c r="S114" s="274">
        <f>+'2026P'!$V114</f>
        <v>0</v>
      </c>
      <c r="T114" s="275" t="str">
        <f>+IF(ISERROR(S114/#REF!),"N. D.",S114/#REF!)</f>
        <v>N. D.</v>
      </c>
      <c r="U114" s="276">
        <f t="shared" si="96"/>
        <v>0</v>
      </c>
      <c r="V114" s="275" t="str">
        <f t="shared" si="97"/>
        <v>N. D.</v>
      </c>
      <c r="W114" s="273"/>
      <c r="X114" s="274">
        <f>+'2025R'!$V114</f>
        <v>0</v>
      </c>
      <c r="Y114" s="275" t="str">
        <f>+IF(ISERROR(X114/#REF!),"N. D.",X114/#REF!)</f>
        <v>N. D.</v>
      </c>
      <c r="Z114" s="276">
        <f t="shared" si="98"/>
        <v>0</v>
      </c>
      <c r="AA114" s="275" t="str">
        <f t="shared" si="99"/>
        <v>N. D.</v>
      </c>
    </row>
    <row r="115" spans="1:27" hidden="1">
      <c r="A115" s="272" t="s">
        <v>26</v>
      </c>
      <c r="B115" s="273"/>
      <c r="C115" s="274">
        <f>+'2026R'!$F115</f>
        <v>0</v>
      </c>
      <c r="D115" s="275" t="str">
        <f>+IF(ISERROR(C115/#REF!),"N. D.",C115/#REF!)</f>
        <v>N. D.</v>
      </c>
      <c r="E115" s="273"/>
      <c r="F115" s="274">
        <f>+'2026P'!$F115</f>
        <v>0</v>
      </c>
      <c r="G115" s="275" t="str">
        <f>+IF(ISERROR(F115/#REF!),"N. D.",F115/#REF!)</f>
        <v>N. D.</v>
      </c>
      <c r="H115" s="276">
        <f t="shared" si="92"/>
        <v>0</v>
      </c>
      <c r="I115" s="275" t="str">
        <f t="shared" si="93"/>
        <v>N. D.</v>
      </c>
      <c r="J115" s="273"/>
      <c r="K115" s="274">
        <f>+'2025R'!$F115</f>
        <v>0</v>
      </c>
      <c r="L115" s="275" t="str">
        <f>+IF(ISERROR(K115/#REF!),"N. D.",K115/#REF!)</f>
        <v>N. D.</v>
      </c>
      <c r="M115" s="276">
        <f t="shared" si="94"/>
        <v>0</v>
      </c>
      <c r="N115" s="275" t="str">
        <f t="shared" si="95"/>
        <v>N. D.</v>
      </c>
      <c r="O115" s="311"/>
      <c r="P115" s="274">
        <f>+'2026R'!$V115</f>
        <v>0</v>
      </c>
      <c r="Q115" s="275" t="str">
        <f>+IF(ISERROR(P115/#REF!),"N. D.",P115/#REF!)</f>
        <v>N. D.</v>
      </c>
      <c r="R115" s="273"/>
      <c r="S115" s="274">
        <f>+'2026P'!$V115</f>
        <v>0</v>
      </c>
      <c r="T115" s="275" t="str">
        <f>+IF(ISERROR(S115/#REF!),"N. D.",S115/#REF!)</f>
        <v>N. D.</v>
      </c>
      <c r="U115" s="276">
        <f t="shared" si="96"/>
        <v>0</v>
      </c>
      <c r="V115" s="275" t="str">
        <f t="shared" si="97"/>
        <v>N. D.</v>
      </c>
      <c r="W115" s="273"/>
      <c r="X115" s="274">
        <f>+'2025R'!$V115</f>
        <v>0</v>
      </c>
      <c r="Y115" s="275" t="str">
        <f>+IF(ISERROR(X115/#REF!),"N. D.",X115/#REF!)</f>
        <v>N. D.</v>
      </c>
      <c r="Z115" s="276">
        <f t="shared" si="98"/>
        <v>0</v>
      </c>
      <c r="AA115" s="275" t="str">
        <f t="shared" si="99"/>
        <v>N. D.</v>
      </c>
    </row>
    <row r="116" spans="1:27" hidden="1">
      <c r="A116" s="272" t="s">
        <v>27</v>
      </c>
      <c r="B116" s="273"/>
      <c r="C116" s="274">
        <f>+'2026R'!$F116</f>
        <v>0</v>
      </c>
      <c r="D116" s="275" t="str">
        <f>+IF(ISERROR(C116/#REF!),"N. D.",C116/#REF!)</f>
        <v>N. D.</v>
      </c>
      <c r="E116" s="273"/>
      <c r="F116" s="274">
        <f>+'2026P'!$F116</f>
        <v>0</v>
      </c>
      <c r="G116" s="275" t="str">
        <f>+IF(ISERROR(F116/#REF!),"N. D.",F116/#REF!)</f>
        <v>N. D.</v>
      </c>
      <c r="H116" s="276">
        <f t="shared" si="92"/>
        <v>0</v>
      </c>
      <c r="I116" s="275" t="str">
        <f t="shared" si="93"/>
        <v>N. D.</v>
      </c>
      <c r="J116" s="273"/>
      <c r="K116" s="274">
        <f>+'2025R'!$F116</f>
        <v>0</v>
      </c>
      <c r="L116" s="275" t="str">
        <f>+IF(ISERROR(K116/#REF!),"N. D.",K116/#REF!)</f>
        <v>N. D.</v>
      </c>
      <c r="M116" s="276">
        <f t="shared" si="94"/>
        <v>0</v>
      </c>
      <c r="N116" s="275" t="str">
        <f t="shared" si="95"/>
        <v>N. D.</v>
      </c>
      <c r="O116" s="311"/>
      <c r="P116" s="274">
        <f>+'2026R'!$V116</f>
        <v>0</v>
      </c>
      <c r="Q116" s="275" t="str">
        <f>+IF(ISERROR(P116/#REF!),"N. D.",P116/#REF!)</f>
        <v>N. D.</v>
      </c>
      <c r="R116" s="273"/>
      <c r="S116" s="274">
        <f>+'2026P'!$V116</f>
        <v>0</v>
      </c>
      <c r="T116" s="275" t="str">
        <f>+IF(ISERROR(S116/#REF!),"N. D.",S116/#REF!)</f>
        <v>N. D.</v>
      </c>
      <c r="U116" s="276">
        <f t="shared" si="96"/>
        <v>0</v>
      </c>
      <c r="V116" s="275" t="str">
        <f t="shared" si="97"/>
        <v>N. D.</v>
      </c>
      <c r="W116" s="273"/>
      <c r="X116" s="274">
        <f>+'2025R'!$V116</f>
        <v>0</v>
      </c>
      <c r="Y116" s="275" t="str">
        <f>+IF(ISERROR(X116/#REF!),"N. D.",X116/#REF!)</f>
        <v>N. D.</v>
      </c>
      <c r="Z116" s="276">
        <f t="shared" si="98"/>
        <v>0</v>
      </c>
      <c r="AA116" s="275" t="str">
        <f t="shared" si="99"/>
        <v>N. D.</v>
      </c>
    </row>
    <row r="117" spans="1:27" hidden="1">
      <c r="A117" s="272" t="s">
        <v>28</v>
      </c>
      <c r="B117" s="273"/>
      <c r="C117" s="274">
        <f>+'2026R'!$F117</f>
        <v>0</v>
      </c>
      <c r="D117" s="275" t="str">
        <f>+IF(ISERROR(C117/#REF!),"N. D.",C117/#REF!)</f>
        <v>N. D.</v>
      </c>
      <c r="E117" s="273"/>
      <c r="F117" s="274">
        <f>+'2026P'!$F117</f>
        <v>0</v>
      </c>
      <c r="G117" s="275" t="str">
        <f>+IF(ISERROR(F117/#REF!),"N. D.",F117/#REF!)</f>
        <v>N. D.</v>
      </c>
      <c r="H117" s="276">
        <f t="shared" si="92"/>
        <v>0</v>
      </c>
      <c r="I117" s="275" t="str">
        <f t="shared" si="93"/>
        <v>N. D.</v>
      </c>
      <c r="J117" s="273"/>
      <c r="K117" s="274">
        <f>+'2025R'!$F117</f>
        <v>0</v>
      </c>
      <c r="L117" s="275" t="str">
        <f>+IF(ISERROR(K117/#REF!),"N. D.",K117/#REF!)</f>
        <v>N. D.</v>
      </c>
      <c r="M117" s="276">
        <f t="shared" si="94"/>
        <v>0</v>
      </c>
      <c r="N117" s="275" t="str">
        <f t="shared" si="95"/>
        <v>N. D.</v>
      </c>
      <c r="O117" s="311"/>
      <c r="P117" s="274">
        <f>+'2026R'!$V117</f>
        <v>0</v>
      </c>
      <c r="Q117" s="275" t="str">
        <f>+IF(ISERROR(P117/#REF!),"N. D.",P117/#REF!)</f>
        <v>N. D.</v>
      </c>
      <c r="R117" s="273"/>
      <c r="S117" s="274">
        <f>+'2026P'!$V117</f>
        <v>0</v>
      </c>
      <c r="T117" s="275" t="str">
        <f>+IF(ISERROR(S117/#REF!),"N. D.",S117/#REF!)</f>
        <v>N. D.</v>
      </c>
      <c r="U117" s="276">
        <f t="shared" si="96"/>
        <v>0</v>
      </c>
      <c r="V117" s="275" t="str">
        <f t="shared" si="97"/>
        <v>N. D.</v>
      </c>
      <c r="W117" s="273"/>
      <c r="X117" s="274">
        <f>+'2025R'!$V117</f>
        <v>0</v>
      </c>
      <c r="Y117" s="275" t="str">
        <f>+IF(ISERROR(X117/#REF!),"N. D.",X117/#REF!)</f>
        <v>N. D.</v>
      </c>
      <c r="Z117" s="276">
        <f t="shared" si="98"/>
        <v>0</v>
      </c>
      <c r="AA117" s="275" t="str">
        <f t="shared" si="99"/>
        <v>N. D.</v>
      </c>
    </row>
    <row r="118" spans="1:27" hidden="1">
      <c r="A118" s="272" t="s">
        <v>29</v>
      </c>
      <c r="B118" s="273"/>
      <c r="C118" s="274">
        <f>+'2026R'!$F118</f>
        <v>0</v>
      </c>
      <c r="D118" s="275" t="str">
        <f>+IF(ISERROR(C118/#REF!),"N. D.",C118/#REF!)</f>
        <v>N. D.</v>
      </c>
      <c r="E118" s="273"/>
      <c r="F118" s="274">
        <f>+'2026P'!$F118</f>
        <v>0</v>
      </c>
      <c r="G118" s="275" t="str">
        <f>+IF(ISERROR(F118/#REF!),"N. D.",F118/#REF!)</f>
        <v>N. D.</v>
      </c>
      <c r="H118" s="276">
        <f t="shared" si="92"/>
        <v>0</v>
      </c>
      <c r="I118" s="275" t="str">
        <f t="shared" si="93"/>
        <v>N. D.</v>
      </c>
      <c r="J118" s="273"/>
      <c r="K118" s="274">
        <f>+'2025R'!$F118</f>
        <v>0</v>
      </c>
      <c r="L118" s="275" t="str">
        <f>+IF(ISERROR(K118/#REF!),"N. D.",K118/#REF!)</f>
        <v>N. D.</v>
      </c>
      <c r="M118" s="276">
        <f t="shared" si="94"/>
        <v>0</v>
      </c>
      <c r="N118" s="275" t="str">
        <f t="shared" si="95"/>
        <v>N. D.</v>
      </c>
      <c r="O118" s="311"/>
      <c r="P118" s="274">
        <f>+'2026R'!$V118</f>
        <v>0</v>
      </c>
      <c r="Q118" s="275" t="str">
        <f>+IF(ISERROR(P118/#REF!),"N. D.",P118/#REF!)</f>
        <v>N. D.</v>
      </c>
      <c r="R118" s="273"/>
      <c r="S118" s="274">
        <f>+'2026P'!$V118</f>
        <v>0</v>
      </c>
      <c r="T118" s="275" t="str">
        <f>+IF(ISERROR(S118/#REF!),"N. D.",S118/#REF!)</f>
        <v>N. D.</v>
      </c>
      <c r="U118" s="276">
        <f t="shared" si="96"/>
        <v>0</v>
      </c>
      <c r="V118" s="275" t="str">
        <f t="shared" si="97"/>
        <v>N. D.</v>
      </c>
      <c r="W118" s="273"/>
      <c r="X118" s="274">
        <f>+'2025R'!$V118</f>
        <v>0</v>
      </c>
      <c r="Y118" s="275" t="str">
        <f>+IF(ISERROR(X118/#REF!),"N. D.",X118/#REF!)</f>
        <v>N. D.</v>
      </c>
      <c r="Z118" s="276">
        <f t="shared" si="98"/>
        <v>0</v>
      </c>
      <c r="AA118" s="275" t="str">
        <f t="shared" si="99"/>
        <v>N. D.</v>
      </c>
    </row>
    <row r="119" spans="1:27" hidden="1">
      <c r="A119" s="277" t="s">
        <v>30</v>
      </c>
      <c r="B119" s="273"/>
      <c r="C119" s="274">
        <f>+'2026R'!$F119</f>
        <v>0</v>
      </c>
      <c r="D119" s="275" t="str">
        <f>+IF(ISERROR(C119/C130),"N. D.",C119/C130)</f>
        <v>N. D.</v>
      </c>
      <c r="E119" s="273"/>
      <c r="F119" s="274">
        <f>+'2026P'!$F119</f>
        <v>0</v>
      </c>
      <c r="G119" s="275" t="str">
        <f>+IF(ISERROR(F119/F130),"N. D.",F119/F130)</f>
        <v>N. D.</v>
      </c>
      <c r="H119" s="276">
        <f t="shared" si="92"/>
        <v>0</v>
      </c>
      <c r="I119" s="275" t="str">
        <f t="shared" si="93"/>
        <v>N. D.</v>
      </c>
      <c r="J119" s="273"/>
      <c r="K119" s="274">
        <f>+'2025R'!$F119</f>
        <v>0</v>
      </c>
      <c r="L119" s="275" t="str">
        <f>+IF(ISERROR(K119/K130),"N. D.",K119/K130)</f>
        <v>N. D.</v>
      </c>
      <c r="M119" s="276">
        <f t="shared" si="94"/>
        <v>0</v>
      </c>
      <c r="N119" s="275" t="str">
        <f t="shared" si="95"/>
        <v>N. D.</v>
      </c>
      <c r="O119" s="311"/>
      <c r="P119" s="274">
        <f>+'2026R'!$V119</f>
        <v>0</v>
      </c>
      <c r="Q119" s="275" t="str">
        <f>+IF(ISERROR(P119/P130),"N. D.",P119/P130)</f>
        <v>N. D.</v>
      </c>
      <c r="R119" s="273"/>
      <c r="S119" s="274">
        <f>+'2026P'!$V119</f>
        <v>0</v>
      </c>
      <c r="T119" s="275" t="str">
        <f>+IF(ISERROR(S119/S130),"N. D.",S119/S130)</f>
        <v>N. D.</v>
      </c>
      <c r="U119" s="276">
        <f t="shared" si="96"/>
        <v>0</v>
      </c>
      <c r="V119" s="275" t="str">
        <f t="shared" si="97"/>
        <v>N. D.</v>
      </c>
      <c r="W119" s="273"/>
      <c r="X119" s="274">
        <f>+'2025R'!$V119</f>
        <v>0</v>
      </c>
      <c r="Y119" s="275" t="str">
        <f>+IF(ISERROR(X119/X130),"N. D.",X119/X130)</f>
        <v>N. D.</v>
      </c>
      <c r="Z119" s="276">
        <f t="shared" si="98"/>
        <v>0</v>
      </c>
      <c r="AA119" s="275" t="str">
        <f t="shared" si="99"/>
        <v>N. D.</v>
      </c>
    </row>
    <row r="120" spans="1:27" hidden="1">
      <c r="A120" s="278" t="s">
        <v>31</v>
      </c>
      <c r="B120" s="265"/>
      <c r="C120" s="279">
        <f>+SUM(C121:C129)</f>
        <v>0</v>
      </c>
      <c r="D120" s="270" t="str">
        <f>+IF(ISERROR(C120/#REF!),"N. D.",C120/#REF!)</f>
        <v>N. D.</v>
      </c>
      <c r="E120" s="273"/>
      <c r="F120" s="279">
        <f>+SUM(F121:F129)</f>
        <v>0</v>
      </c>
      <c r="G120" s="270" t="str">
        <f>+IF(ISERROR(F120/#REF!),"N. D.",F120/#REF!)</f>
        <v>N. D.</v>
      </c>
      <c r="H120" s="271">
        <f t="shared" si="92"/>
        <v>0</v>
      </c>
      <c r="I120" s="270" t="str">
        <f t="shared" si="93"/>
        <v>N. D.</v>
      </c>
      <c r="J120" s="265"/>
      <c r="K120" s="279">
        <f>+SUM(K121:K129)</f>
        <v>0</v>
      </c>
      <c r="L120" s="270" t="str">
        <f>+IF(ISERROR(K120/#REF!),"N. D.",K120/#REF!)</f>
        <v>N. D.</v>
      </c>
      <c r="M120" s="271">
        <f t="shared" si="94"/>
        <v>0</v>
      </c>
      <c r="N120" s="270" t="str">
        <f t="shared" si="95"/>
        <v>N. D.</v>
      </c>
      <c r="O120" s="265"/>
      <c r="P120" s="279">
        <f>+SUM(P121:P129)</f>
        <v>0</v>
      </c>
      <c r="Q120" s="270" t="str">
        <f>+IF(ISERROR(P120/#REF!),"N. D.",P120/#REF!)</f>
        <v>N. D.</v>
      </c>
      <c r="R120" s="273"/>
      <c r="S120" s="279">
        <f>+SUM(S121:S129)</f>
        <v>0</v>
      </c>
      <c r="T120" s="270" t="str">
        <f>+IF(ISERROR(S120/#REF!),"N. D.",S120/#REF!)</f>
        <v>N. D.</v>
      </c>
      <c r="U120" s="271">
        <f t="shared" si="96"/>
        <v>0</v>
      </c>
      <c r="V120" s="270" t="str">
        <f t="shared" si="97"/>
        <v>N. D.</v>
      </c>
      <c r="W120" s="265"/>
      <c r="X120" s="279">
        <f>+SUM(X121:X129)</f>
        <v>0</v>
      </c>
      <c r="Y120" s="270" t="str">
        <f>+IF(ISERROR(X120/#REF!),"N. D.",X120/#REF!)</f>
        <v>N. D.</v>
      </c>
      <c r="Z120" s="271">
        <f t="shared" si="98"/>
        <v>0</v>
      </c>
      <c r="AA120" s="270" t="str">
        <f t="shared" si="99"/>
        <v>N. D.</v>
      </c>
    </row>
    <row r="121" spans="1:27" hidden="1">
      <c r="A121" s="280" t="s">
        <v>32</v>
      </c>
      <c r="B121" s="273"/>
      <c r="C121" s="274">
        <f>+'2026R'!$F121</f>
        <v>0</v>
      </c>
      <c r="D121" s="275" t="str">
        <f>+IF(ISERROR(C121/C132),"N. D.",C121/C132)</f>
        <v>N. D.</v>
      </c>
      <c r="E121" s="273"/>
      <c r="F121" s="274">
        <f>+'2026P'!$F121</f>
        <v>0</v>
      </c>
      <c r="G121" s="275" t="str">
        <f>+IF(ISERROR(F121/F132),"N. D.",F121/F132)</f>
        <v>N. D.</v>
      </c>
      <c r="H121" s="276">
        <f t="shared" si="92"/>
        <v>0</v>
      </c>
      <c r="I121" s="275" t="str">
        <f t="shared" si="93"/>
        <v>N. D.</v>
      </c>
      <c r="J121" s="273"/>
      <c r="K121" s="274">
        <f>+'2025R'!$F121</f>
        <v>0</v>
      </c>
      <c r="L121" s="275" t="str">
        <f>+IF(ISERROR(K121/K132),"N. D.",K121/K132)</f>
        <v>N. D.</v>
      </c>
      <c r="M121" s="276">
        <f t="shared" si="94"/>
        <v>0</v>
      </c>
      <c r="N121" s="275" t="str">
        <f t="shared" si="95"/>
        <v>N. D.</v>
      </c>
      <c r="O121" s="311"/>
      <c r="P121" s="274">
        <f>+'2026R'!$V121</f>
        <v>0</v>
      </c>
      <c r="Q121" s="275" t="str">
        <f>+IF(ISERROR(P121/P132),"N. D.",P121/P132)</f>
        <v>N. D.</v>
      </c>
      <c r="R121" s="273"/>
      <c r="S121" s="274">
        <f>+'2026P'!$V121</f>
        <v>0</v>
      </c>
      <c r="T121" s="275" t="str">
        <f>+IF(ISERROR(S121/S132),"N. D.",S121/S132)</f>
        <v>N. D.</v>
      </c>
      <c r="U121" s="276">
        <f t="shared" si="96"/>
        <v>0</v>
      </c>
      <c r="V121" s="275" t="str">
        <f t="shared" si="97"/>
        <v>N. D.</v>
      </c>
      <c r="W121" s="273"/>
      <c r="X121" s="274">
        <f>+'2025R'!$V121</f>
        <v>0</v>
      </c>
      <c r="Y121" s="275" t="str">
        <f>+IF(ISERROR(X121/X132),"N. D.",X121/X132)</f>
        <v>N. D.</v>
      </c>
      <c r="Z121" s="276">
        <f t="shared" si="98"/>
        <v>0</v>
      </c>
      <c r="AA121" s="275" t="str">
        <f t="shared" si="99"/>
        <v>N. D.</v>
      </c>
    </row>
    <row r="122" spans="1:27" hidden="1">
      <c r="A122" s="280" t="s">
        <v>33</v>
      </c>
      <c r="B122" s="273"/>
      <c r="C122" s="274">
        <f>+'2026R'!$F122</f>
        <v>0</v>
      </c>
      <c r="D122" s="275">
        <f>+IF(ISERROR(C122/C133),"N. D.",C122/C133)</f>
        <v>0</v>
      </c>
      <c r="E122" s="273"/>
      <c r="F122" s="274">
        <f>+'2026P'!$F122</f>
        <v>0</v>
      </c>
      <c r="G122" s="275">
        <f>+IF(ISERROR(F122/F133),"N. D.",F122/F133)</f>
        <v>0</v>
      </c>
      <c r="H122" s="276">
        <f t="shared" si="92"/>
        <v>0</v>
      </c>
      <c r="I122" s="275" t="str">
        <f t="shared" si="93"/>
        <v>N. D.</v>
      </c>
      <c r="J122" s="273"/>
      <c r="K122" s="274">
        <f>+'2025R'!$F122</f>
        <v>0</v>
      </c>
      <c r="L122" s="275">
        <f>+IF(ISERROR(K122/K133),"N. D.",K122/K133)</f>
        <v>0</v>
      </c>
      <c r="M122" s="276">
        <f t="shared" si="94"/>
        <v>0</v>
      </c>
      <c r="N122" s="275" t="str">
        <f t="shared" si="95"/>
        <v>N. D.</v>
      </c>
      <c r="O122" s="311"/>
      <c r="P122" s="274">
        <f>+'2026R'!$V122</f>
        <v>0</v>
      </c>
      <c r="Q122" s="275">
        <f>+IF(ISERROR(P122/P133),"N. D.",P122/P133)</f>
        <v>0</v>
      </c>
      <c r="R122" s="273"/>
      <c r="S122" s="274">
        <f>+'2026P'!$V122</f>
        <v>0</v>
      </c>
      <c r="T122" s="275">
        <f>+IF(ISERROR(S122/S133),"N. D.",S122/S133)</f>
        <v>0</v>
      </c>
      <c r="U122" s="276">
        <f t="shared" si="96"/>
        <v>0</v>
      </c>
      <c r="V122" s="275" t="str">
        <f t="shared" si="97"/>
        <v>N. D.</v>
      </c>
      <c r="W122" s="273"/>
      <c r="X122" s="274">
        <f>+'2025R'!$V122</f>
        <v>0</v>
      </c>
      <c r="Y122" s="275">
        <f>+IF(ISERROR(X122/X133),"N. D.",X122/X133)</f>
        <v>0</v>
      </c>
      <c r="Z122" s="276">
        <f t="shared" si="98"/>
        <v>0</v>
      </c>
      <c r="AA122" s="275" t="str">
        <f t="shared" si="99"/>
        <v>N. D.</v>
      </c>
    </row>
    <row r="123" spans="1:27" hidden="1">
      <c r="A123" s="280" t="s">
        <v>34</v>
      </c>
      <c r="B123" s="273"/>
      <c r="C123" s="274">
        <f>+'2026R'!$F123</f>
        <v>0</v>
      </c>
      <c r="D123" s="275" t="str">
        <f>+IF(ISERROR(C123/#REF!),"N. D.",C123/#REF!)</f>
        <v>N. D.</v>
      </c>
      <c r="E123" s="273"/>
      <c r="F123" s="274">
        <f>+'2026P'!$F123</f>
        <v>0</v>
      </c>
      <c r="G123" s="275" t="str">
        <f>+IF(ISERROR(F123/#REF!),"N. D.",F123/#REF!)</f>
        <v>N. D.</v>
      </c>
      <c r="H123" s="276">
        <f t="shared" si="92"/>
        <v>0</v>
      </c>
      <c r="I123" s="275" t="str">
        <f t="shared" si="93"/>
        <v>N. D.</v>
      </c>
      <c r="J123" s="273"/>
      <c r="K123" s="274">
        <f>+'2025R'!$F123</f>
        <v>0</v>
      </c>
      <c r="L123" s="275" t="str">
        <f>+IF(ISERROR(K123/#REF!),"N. D.",K123/#REF!)</f>
        <v>N. D.</v>
      </c>
      <c r="M123" s="276">
        <f t="shared" si="94"/>
        <v>0</v>
      </c>
      <c r="N123" s="275" t="str">
        <f t="shared" si="95"/>
        <v>N. D.</v>
      </c>
      <c r="O123" s="311"/>
      <c r="P123" s="274">
        <f>+'2026R'!$V123</f>
        <v>0</v>
      </c>
      <c r="Q123" s="275" t="str">
        <f>+IF(ISERROR(P123/#REF!),"N. D.",P123/#REF!)</f>
        <v>N. D.</v>
      </c>
      <c r="R123" s="273"/>
      <c r="S123" s="274">
        <f>+'2026P'!$V123</f>
        <v>0</v>
      </c>
      <c r="T123" s="275" t="str">
        <f>+IF(ISERROR(S123/#REF!),"N. D.",S123/#REF!)</f>
        <v>N. D.</v>
      </c>
      <c r="U123" s="276">
        <f t="shared" si="96"/>
        <v>0</v>
      </c>
      <c r="V123" s="275" t="str">
        <f t="shared" si="97"/>
        <v>N. D.</v>
      </c>
      <c r="W123" s="273"/>
      <c r="X123" s="274">
        <f>+'2025R'!$V123</f>
        <v>0</v>
      </c>
      <c r="Y123" s="275" t="str">
        <f>+IF(ISERROR(X123/#REF!),"N. D.",X123/#REF!)</f>
        <v>N. D.</v>
      </c>
      <c r="Z123" s="276">
        <f t="shared" si="98"/>
        <v>0</v>
      </c>
      <c r="AA123" s="275" t="str">
        <f t="shared" si="99"/>
        <v>N. D.</v>
      </c>
    </row>
    <row r="124" spans="1:27" hidden="1">
      <c r="A124" s="280" t="s">
        <v>35</v>
      </c>
      <c r="B124" s="273"/>
      <c r="C124" s="274">
        <f>+'2026R'!$F124</f>
        <v>0</v>
      </c>
      <c r="D124" s="275" t="str">
        <f>+IF(ISERROR(C124/C134),"N. D.",C124/C134)</f>
        <v>N. D.</v>
      </c>
      <c r="E124" s="273"/>
      <c r="F124" s="274">
        <f>+'2026P'!$F124</f>
        <v>0</v>
      </c>
      <c r="G124" s="275" t="str">
        <f>+IF(ISERROR(F124/F134),"N. D.",F124/F134)</f>
        <v>N. D.</v>
      </c>
      <c r="H124" s="276">
        <f t="shared" si="92"/>
        <v>0</v>
      </c>
      <c r="I124" s="275" t="str">
        <f t="shared" si="93"/>
        <v>N. D.</v>
      </c>
      <c r="J124" s="273"/>
      <c r="K124" s="274">
        <f>+'2025R'!$F124</f>
        <v>0</v>
      </c>
      <c r="L124" s="275" t="str">
        <f>+IF(ISERROR(K124/K134),"N. D.",K124/K134)</f>
        <v>N. D.</v>
      </c>
      <c r="M124" s="276">
        <f t="shared" si="94"/>
        <v>0</v>
      </c>
      <c r="N124" s="275" t="str">
        <f t="shared" si="95"/>
        <v>N. D.</v>
      </c>
      <c r="O124" s="311"/>
      <c r="P124" s="274">
        <f>+'2026R'!$V124</f>
        <v>0</v>
      </c>
      <c r="Q124" s="275" t="str">
        <f>+IF(ISERROR(P124/P134),"N. D.",P124/P134)</f>
        <v>N. D.</v>
      </c>
      <c r="R124" s="273"/>
      <c r="S124" s="274">
        <f>+'2026P'!$V124</f>
        <v>0</v>
      </c>
      <c r="T124" s="275" t="str">
        <f>+IF(ISERROR(S124/S134),"N. D.",S124/S134)</f>
        <v>N. D.</v>
      </c>
      <c r="U124" s="276">
        <f t="shared" si="96"/>
        <v>0</v>
      </c>
      <c r="V124" s="275" t="str">
        <f t="shared" si="97"/>
        <v>N. D.</v>
      </c>
      <c r="W124" s="273"/>
      <c r="X124" s="274">
        <f>+'2025R'!$V124</f>
        <v>0</v>
      </c>
      <c r="Y124" s="275" t="str">
        <f>+IF(ISERROR(X124/X134),"N. D.",X124/X134)</f>
        <v>N. D.</v>
      </c>
      <c r="Z124" s="276">
        <f t="shared" si="98"/>
        <v>0</v>
      </c>
      <c r="AA124" s="275" t="str">
        <f t="shared" si="99"/>
        <v>N. D.</v>
      </c>
    </row>
    <row r="125" spans="1:27" hidden="1">
      <c r="A125" s="280" t="s">
        <v>36</v>
      </c>
      <c r="B125" s="273"/>
      <c r="C125" s="274">
        <f>+'2026R'!$F125</f>
        <v>0</v>
      </c>
      <c r="D125" s="275">
        <f>+IF(ISERROR(C125/C135),"N. D.",C125/C135)</f>
        <v>0</v>
      </c>
      <c r="E125" s="273"/>
      <c r="F125" s="274">
        <f>+'2026P'!$F125</f>
        <v>0</v>
      </c>
      <c r="G125" s="275">
        <f>+IF(ISERROR(F125/F135),"N. D.",F125/F135)</f>
        <v>0</v>
      </c>
      <c r="H125" s="276">
        <f t="shared" si="92"/>
        <v>0</v>
      </c>
      <c r="I125" s="275" t="str">
        <f t="shared" si="93"/>
        <v>N. D.</v>
      </c>
      <c r="J125" s="273"/>
      <c r="K125" s="274">
        <f>+'2025R'!$F125</f>
        <v>0</v>
      </c>
      <c r="L125" s="275">
        <f>+IF(ISERROR(K125/K135),"N. D.",K125/K135)</f>
        <v>0</v>
      </c>
      <c r="M125" s="276">
        <f t="shared" si="94"/>
        <v>0</v>
      </c>
      <c r="N125" s="275" t="str">
        <f t="shared" si="95"/>
        <v>N. D.</v>
      </c>
      <c r="O125" s="311"/>
      <c r="P125" s="274">
        <f>+'2026R'!$V125</f>
        <v>0</v>
      </c>
      <c r="Q125" s="275">
        <f>+IF(ISERROR(P125/P135),"N. D.",P125/P135)</f>
        <v>0</v>
      </c>
      <c r="R125" s="273"/>
      <c r="S125" s="274">
        <f>+'2026P'!$V125</f>
        <v>0</v>
      </c>
      <c r="T125" s="275">
        <f>+IF(ISERROR(S125/S135),"N. D.",S125/S135)</f>
        <v>0</v>
      </c>
      <c r="U125" s="276">
        <f t="shared" si="96"/>
        <v>0</v>
      </c>
      <c r="V125" s="275" t="str">
        <f t="shared" si="97"/>
        <v>N. D.</v>
      </c>
      <c r="W125" s="273"/>
      <c r="X125" s="274">
        <f>+'2025R'!$V125</f>
        <v>0</v>
      </c>
      <c r="Y125" s="275">
        <f>+IF(ISERROR(X125/X135),"N. D.",X125/X135)</f>
        <v>0</v>
      </c>
      <c r="Z125" s="276">
        <f t="shared" si="98"/>
        <v>0</v>
      </c>
      <c r="AA125" s="275" t="str">
        <f t="shared" si="99"/>
        <v>N. D.</v>
      </c>
    </row>
    <row r="126" spans="1:27" hidden="1">
      <c r="A126" s="280" t="s">
        <v>37</v>
      </c>
      <c r="B126" s="273"/>
      <c r="C126" s="274">
        <f>+'2026R'!$F126</f>
        <v>0</v>
      </c>
      <c r="D126" s="275" t="str">
        <f>+IF(ISERROR(C126/C136),"N. D.",C126/C136)</f>
        <v>N. D.</v>
      </c>
      <c r="E126" s="273"/>
      <c r="F126" s="274">
        <f>+'2026P'!$F126</f>
        <v>0</v>
      </c>
      <c r="G126" s="275" t="str">
        <f>+IF(ISERROR(F126/F136),"N. D.",F126/F136)</f>
        <v>N. D.</v>
      </c>
      <c r="H126" s="276">
        <f t="shared" si="92"/>
        <v>0</v>
      </c>
      <c r="I126" s="275" t="str">
        <f t="shared" si="93"/>
        <v>N. D.</v>
      </c>
      <c r="J126" s="273"/>
      <c r="K126" s="274">
        <f>+'2025R'!$F126</f>
        <v>0</v>
      </c>
      <c r="L126" s="275" t="str">
        <f>+IF(ISERROR(K126/K136),"N. D.",K126/K136)</f>
        <v>N. D.</v>
      </c>
      <c r="M126" s="276">
        <f t="shared" si="94"/>
        <v>0</v>
      </c>
      <c r="N126" s="275" t="str">
        <f t="shared" si="95"/>
        <v>N. D.</v>
      </c>
      <c r="O126" s="311"/>
      <c r="P126" s="274">
        <f>+'2026R'!$V126</f>
        <v>0</v>
      </c>
      <c r="Q126" s="275" t="str">
        <f>+IF(ISERROR(P126/P136),"N. D.",P126/P136)</f>
        <v>N. D.</v>
      </c>
      <c r="R126" s="273"/>
      <c r="S126" s="274">
        <f>+'2026P'!$V126</f>
        <v>0</v>
      </c>
      <c r="T126" s="275" t="str">
        <f>+IF(ISERROR(S126/S136),"N. D.",S126/S136)</f>
        <v>N. D.</v>
      </c>
      <c r="U126" s="276">
        <f t="shared" si="96"/>
        <v>0</v>
      </c>
      <c r="V126" s="275" t="str">
        <f t="shared" si="97"/>
        <v>N. D.</v>
      </c>
      <c r="W126" s="273"/>
      <c r="X126" s="274">
        <f>+'2025R'!$V126</f>
        <v>0</v>
      </c>
      <c r="Y126" s="275" t="str">
        <f>+IF(ISERROR(X126/X136),"N. D.",X126/X136)</f>
        <v>N. D.</v>
      </c>
      <c r="Z126" s="276">
        <f t="shared" si="98"/>
        <v>0</v>
      </c>
      <c r="AA126" s="275" t="str">
        <f t="shared" si="99"/>
        <v>N. D.</v>
      </c>
    </row>
    <row r="127" spans="1:27" hidden="1">
      <c r="A127" s="280" t="s">
        <v>38</v>
      </c>
      <c r="B127" s="273"/>
      <c r="C127" s="274">
        <f>+'2026R'!$F127</f>
        <v>0</v>
      </c>
      <c r="D127" s="275">
        <f>+IF(ISERROR(C127/C137),"N. D.",C127/C137)</f>
        <v>0</v>
      </c>
      <c r="E127" s="273"/>
      <c r="F127" s="274">
        <f>+'2026P'!$F127</f>
        <v>0</v>
      </c>
      <c r="G127" s="275">
        <f>+IF(ISERROR(F127/F137),"N. D.",F127/F137)</f>
        <v>0</v>
      </c>
      <c r="H127" s="276">
        <f t="shared" si="92"/>
        <v>0</v>
      </c>
      <c r="I127" s="275" t="str">
        <f t="shared" si="93"/>
        <v>N. D.</v>
      </c>
      <c r="J127" s="273"/>
      <c r="K127" s="274">
        <f>+'2025R'!$F127</f>
        <v>0</v>
      </c>
      <c r="L127" s="275">
        <f>+IF(ISERROR(K127/K137),"N. D.",K127/K137)</f>
        <v>0</v>
      </c>
      <c r="M127" s="276">
        <f t="shared" si="94"/>
        <v>0</v>
      </c>
      <c r="N127" s="275" t="str">
        <f t="shared" si="95"/>
        <v>N. D.</v>
      </c>
      <c r="O127" s="311"/>
      <c r="P127" s="274">
        <f>+'2026R'!$V127</f>
        <v>0</v>
      </c>
      <c r="Q127" s="275">
        <f>+IF(ISERROR(P127/P137),"N. D.",P127/P137)</f>
        <v>0</v>
      </c>
      <c r="R127" s="273"/>
      <c r="S127" s="274">
        <f>+'2026P'!$V127</f>
        <v>0</v>
      </c>
      <c r="T127" s="275">
        <f>+IF(ISERROR(S127/S137),"N. D.",S127/S137)</f>
        <v>0</v>
      </c>
      <c r="U127" s="276">
        <f t="shared" si="96"/>
        <v>0</v>
      </c>
      <c r="V127" s="275" t="str">
        <f t="shared" si="97"/>
        <v>N. D.</v>
      </c>
      <c r="W127" s="273"/>
      <c r="X127" s="274">
        <f>+'2025R'!$V127</f>
        <v>0</v>
      </c>
      <c r="Y127" s="275">
        <f>+IF(ISERROR(X127/X137),"N. D.",X127/X137)</f>
        <v>0</v>
      </c>
      <c r="Z127" s="276">
        <f t="shared" si="98"/>
        <v>0</v>
      </c>
      <c r="AA127" s="275" t="str">
        <f t="shared" si="99"/>
        <v>N. D.</v>
      </c>
    </row>
    <row r="128" spans="1:27" hidden="1">
      <c r="A128" s="280" t="s">
        <v>39</v>
      </c>
      <c r="B128" s="273"/>
      <c r="C128" s="274">
        <f>+'2026R'!$F128</f>
        <v>0</v>
      </c>
      <c r="D128" s="275">
        <f>+IF(ISERROR(C128/C137),"N. D.",C128/C137)</f>
        <v>0</v>
      </c>
      <c r="E128" s="273"/>
      <c r="F128" s="274">
        <f>+'2026P'!$F128</f>
        <v>0</v>
      </c>
      <c r="G128" s="275">
        <f>+IF(ISERROR(F128/F137),"N. D.",F128/F137)</f>
        <v>0</v>
      </c>
      <c r="H128" s="276">
        <f t="shared" si="92"/>
        <v>0</v>
      </c>
      <c r="I128" s="275" t="str">
        <f t="shared" si="93"/>
        <v>N. D.</v>
      </c>
      <c r="J128" s="273"/>
      <c r="K128" s="274">
        <f>+'2025R'!$F128</f>
        <v>0</v>
      </c>
      <c r="L128" s="275">
        <f>+IF(ISERROR(K128/K137),"N. D.",K128/K137)</f>
        <v>0</v>
      </c>
      <c r="M128" s="276">
        <f t="shared" si="94"/>
        <v>0</v>
      </c>
      <c r="N128" s="275" t="str">
        <f t="shared" si="95"/>
        <v>N. D.</v>
      </c>
      <c r="O128" s="311"/>
      <c r="P128" s="274">
        <f>+'2026R'!$V128</f>
        <v>0</v>
      </c>
      <c r="Q128" s="275">
        <f>+IF(ISERROR(P128/P137),"N. D.",P128/P137)</f>
        <v>0</v>
      </c>
      <c r="R128" s="273"/>
      <c r="S128" s="274">
        <f>+'2026P'!$V128</f>
        <v>0</v>
      </c>
      <c r="T128" s="275">
        <f>+IF(ISERROR(S128/S137),"N. D.",S128/S137)</f>
        <v>0</v>
      </c>
      <c r="U128" s="276">
        <f t="shared" si="96"/>
        <v>0</v>
      </c>
      <c r="V128" s="275" t="str">
        <f t="shared" si="97"/>
        <v>N. D.</v>
      </c>
      <c r="W128" s="273"/>
      <c r="X128" s="274">
        <f>+'2025R'!$V128</f>
        <v>0</v>
      </c>
      <c r="Y128" s="275">
        <f>+IF(ISERROR(X128/X137),"N. D.",X128/X137)</f>
        <v>0</v>
      </c>
      <c r="Z128" s="276">
        <f t="shared" si="98"/>
        <v>0</v>
      </c>
      <c r="AA128" s="275" t="str">
        <f t="shared" si="99"/>
        <v>N. D.</v>
      </c>
    </row>
    <row r="129" spans="1:27" hidden="1">
      <c r="A129" s="280" t="s">
        <v>40</v>
      </c>
      <c r="B129" s="273"/>
      <c r="C129" s="274">
        <f>+'2026R'!$F129</f>
        <v>0</v>
      </c>
      <c r="D129" s="275">
        <f>+IF(ISERROR(C129/C138),"N. D.",C129/C138)</f>
        <v>0</v>
      </c>
      <c r="E129" s="273"/>
      <c r="F129" s="274">
        <f>+'2026P'!$F129</f>
        <v>0</v>
      </c>
      <c r="G129" s="275">
        <f>+IF(ISERROR(F129/F138),"N. D.",F129/F138)</f>
        <v>0</v>
      </c>
      <c r="H129" s="276">
        <f t="shared" si="92"/>
        <v>0</v>
      </c>
      <c r="I129" s="275" t="str">
        <f t="shared" si="93"/>
        <v>N. D.</v>
      </c>
      <c r="J129" s="273"/>
      <c r="K129" s="274">
        <f>+'2025R'!$F129</f>
        <v>0</v>
      </c>
      <c r="L129" s="275">
        <f>+IF(ISERROR(K129/K138),"N. D.",K129/K138)</f>
        <v>0</v>
      </c>
      <c r="M129" s="276">
        <f t="shared" si="94"/>
        <v>0</v>
      </c>
      <c r="N129" s="275" t="str">
        <f t="shared" si="95"/>
        <v>N. D.</v>
      </c>
      <c r="O129" s="311"/>
      <c r="P129" s="274">
        <f>+'2026R'!$V129</f>
        <v>0</v>
      </c>
      <c r="Q129" s="275">
        <f>+IF(ISERROR(P129/P138),"N. D.",P129/P138)</f>
        <v>0</v>
      </c>
      <c r="R129" s="273"/>
      <c r="S129" s="274">
        <f>+'2026P'!$V129</f>
        <v>0</v>
      </c>
      <c r="T129" s="275">
        <f>+IF(ISERROR(S129/S138),"N. D.",S129/S138)</f>
        <v>0</v>
      </c>
      <c r="U129" s="276">
        <f t="shared" si="96"/>
        <v>0</v>
      </c>
      <c r="V129" s="275" t="str">
        <f t="shared" si="97"/>
        <v>N. D.</v>
      </c>
      <c r="W129" s="273"/>
      <c r="X129" s="274">
        <f>+'2025R'!$V129</f>
        <v>0</v>
      </c>
      <c r="Y129" s="275">
        <f>+IF(ISERROR(X129/X138),"N. D.",X129/X138)</f>
        <v>0</v>
      </c>
      <c r="Z129" s="276">
        <f t="shared" si="98"/>
        <v>0</v>
      </c>
      <c r="AA129" s="275" t="str">
        <f t="shared" si="99"/>
        <v>N. D.</v>
      </c>
    </row>
    <row r="130" spans="1:27" ht="6" hidden="1" customHeight="1">
      <c r="A130" s="267"/>
      <c r="B130" s="265"/>
      <c r="C130" s="265"/>
      <c r="D130" s="288"/>
      <c r="E130" s="265"/>
      <c r="F130" s="265"/>
      <c r="G130" s="288"/>
      <c r="H130" s="265"/>
      <c r="I130" s="270"/>
      <c r="J130" s="265"/>
      <c r="K130" s="265"/>
      <c r="L130" s="288"/>
      <c r="M130" s="265"/>
      <c r="N130" s="270"/>
      <c r="O130" s="265"/>
      <c r="P130" s="265"/>
      <c r="Q130" s="288"/>
      <c r="R130" s="265"/>
      <c r="S130" s="265"/>
      <c r="T130" s="288"/>
      <c r="U130" s="265"/>
      <c r="V130" s="270"/>
      <c r="W130" s="265"/>
      <c r="X130" s="265"/>
      <c r="Y130" s="288"/>
      <c r="Z130" s="265"/>
      <c r="AA130" s="270"/>
    </row>
    <row r="131" spans="1:27" hidden="1">
      <c r="A131" s="284" t="s">
        <v>49</v>
      </c>
      <c r="B131" s="285"/>
      <c r="C131" s="285">
        <f>+C110+C120</f>
        <v>0</v>
      </c>
      <c r="D131" s="287">
        <f>+IF(ISERROR(C131/C106),"N. D.",C131/C106)</f>
        <v>0</v>
      </c>
      <c r="E131" s="285"/>
      <c r="F131" s="285">
        <f>+F110+F120</f>
        <v>0</v>
      </c>
      <c r="G131" s="287">
        <f>+IF(ISERROR(F131/F106),"N. D.",F131/F106)</f>
        <v>0</v>
      </c>
      <c r="H131" s="289">
        <f>+$C131-F131</f>
        <v>0</v>
      </c>
      <c r="I131" s="287" t="str">
        <f>+IF(ISERROR(H131/F131),"N. D.",H131/F131)</f>
        <v>N. D.</v>
      </c>
      <c r="J131" s="285"/>
      <c r="K131" s="285">
        <f>+K110+K120</f>
        <v>0</v>
      </c>
      <c r="L131" s="287">
        <f>+IF(ISERROR(K131/K106),"N. D.",K131/K106)</f>
        <v>0</v>
      </c>
      <c r="M131" s="289">
        <f>+$C131-K131</f>
        <v>0</v>
      </c>
      <c r="N131" s="287" t="str">
        <f>+IF(ISERROR(M131/K131),"N. D.",M131/K131)</f>
        <v>N. D.</v>
      </c>
      <c r="O131" s="312"/>
      <c r="P131" s="285">
        <f>+P110+P120</f>
        <v>0</v>
      </c>
      <c r="Q131" s="287">
        <f>+IF(ISERROR(P131/P106),"N. D.",P131/P106)</f>
        <v>0</v>
      </c>
      <c r="R131" s="285"/>
      <c r="S131" s="285">
        <f>+S110+S120</f>
        <v>0</v>
      </c>
      <c r="T131" s="287">
        <f>+IF(ISERROR(S131/S106),"N. D.",S131/S106)</f>
        <v>0</v>
      </c>
      <c r="U131" s="289">
        <f>+$P131-S131</f>
        <v>0</v>
      </c>
      <c r="V131" s="287" t="str">
        <f>+IF(ISERROR(U131/S131),"N. D.",U131/S131)</f>
        <v>N. D.</v>
      </c>
      <c r="W131" s="285"/>
      <c r="X131" s="285">
        <f>+X110+X120</f>
        <v>0</v>
      </c>
      <c r="Y131" s="287">
        <f>+IF(ISERROR(X131/X106),"N. D.",X131/X106)</f>
        <v>0</v>
      </c>
      <c r="Z131" s="289">
        <f>+$P131-X131</f>
        <v>0</v>
      </c>
      <c r="AA131" s="287" t="str">
        <f>+IF(ISERROR(Z131/X131),"N. D.",Z131/X131)</f>
        <v>N. D.</v>
      </c>
    </row>
    <row r="132" spans="1:27" ht="6" hidden="1" customHeight="1">
      <c r="A132" s="265"/>
      <c r="B132" s="265"/>
      <c r="C132" s="265"/>
      <c r="D132" s="288"/>
      <c r="E132" s="265"/>
      <c r="F132" s="265"/>
      <c r="G132" s="288"/>
      <c r="H132" s="265"/>
      <c r="I132" s="288"/>
      <c r="J132" s="265"/>
      <c r="K132" s="265"/>
      <c r="L132" s="288"/>
      <c r="M132" s="265"/>
      <c r="N132" s="288"/>
      <c r="O132" s="265"/>
      <c r="P132" s="265"/>
      <c r="Q132" s="288"/>
      <c r="R132" s="265"/>
      <c r="S132" s="265"/>
      <c r="T132" s="288"/>
      <c r="U132" s="265"/>
      <c r="V132" s="288"/>
      <c r="W132" s="265"/>
      <c r="X132" s="265"/>
      <c r="Y132" s="288"/>
      <c r="Z132" s="265"/>
      <c r="AA132" s="288"/>
    </row>
    <row r="133" spans="1:27" ht="19" hidden="1" thickBot="1">
      <c r="A133" s="290" t="s">
        <v>50</v>
      </c>
      <c r="B133" s="291"/>
      <c r="C133" s="291">
        <f>+C106-C131</f>
        <v>857264.24999999988</v>
      </c>
      <c r="D133" s="292">
        <f>+IF(OR(C106&lt;=0,C133&lt;=0),"N. D.",C133/C106)</f>
        <v>1</v>
      </c>
      <c r="E133" s="291"/>
      <c r="F133" s="291">
        <f>+F106-F131</f>
        <v>878182.57453620003</v>
      </c>
      <c r="G133" s="292">
        <f>+IF(OR(F106&lt;=0,F133&lt;=0),"N. D.",F133/F106)</f>
        <v>1</v>
      </c>
      <c r="H133" s="291">
        <f>+$C133-F133</f>
        <v>-20918.324536200147</v>
      </c>
      <c r="I133" s="292">
        <f>+IF(ISERROR(H133/F133),"N. D.",H133/F133)</f>
        <v>-2.3820017776198611E-2</v>
      </c>
      <c r="J133" s="291"/>
      <c r="K133" s="291">
        <f>+K106-K131</f>
        <v>620657.55999999994</v>
      </c>
      <c r="L133" s="292">
        <f>+IF(OR(K106&lt;=0,K133&lt;=0),"N. D.",K133/K106)</f>
        <v>1</v>
      </c>
      <c r="M133" s="291">
        <f>+$C133-K133</f>
        <v>236606.68999999994</v>
      </c>
      <c r="N133" s="292">
        <f>+IF(ISERROR(M133/K133),"N. D.",M133/K133)</f>
        <v>0.38121937965276692</v>
      </c>
      <c r="O133" s="312"/>
      <c r="P133" s="291">
        <f>+P106-P131</f>
        <v>5189143.28</v>
      </c>
      <c r="Q133" s="292">
        <f>+IF(OR(P106&lt;=0,P133&lt;=0),"N. D.",P133/P106)</f>
        <v>1</v>
      </c>
      <c r="R133" s="291"/>
      <c r="S133" s="291">
        <f>+S106-S131</f>
        <v>5158569.1990936995</v>
      </c>
      <c r="T133" s="292">
        <f>+IF(OR(S106&lt;=0,S133&lt;=0),"N. D.",S133/S106)</f>
        <v>1</v>
      </c>
      <c r="U133" s="291">
        <f>+$P133-S133</f>
        <v>30574.080906300806</v>
      </c>
      <c r="V133" s="292">
        <f>+IF(ISERROR(U133/S133),"N. D.",U133/S133)</f>
        <v>5.9268529172143928E-3</v>
      </c>
      <c r="W133" s="291"/>
      <c r="X133" s="291">
        <f>+X106-X131</f>
        <v>3685294.7</v>
      </c>
      <c r="Y133" s="292">
        <f>+IF(OR(X106&lt;=0,X133&lt;=0),"N. D.",X133/X106)</f>
        <v>1</v>
      </c>
      <c r="Z133" s="291">
        <f>+$P133-X133</f>
        <v>1503848.58</v>
      </c>
      <c r="AA133" s="292">
        <f>+IF(ISERROR(Z133/X133),"N. D.",Z133/X133)</f>
        <v>0.40806738739238413</v>
      </c>
    </row>
    <row r="134" spans="1:27" ht="6" hidden="1" customHeight="1">
      <c r="A134" s="265"/>
      <c r="B134" s="293"/>
      <c r="C134" s="293"/>
      <c r="D134" s="294"/>
      <c r="E134" s="293"/>
      <c r="F134" s="293"/>
      <c r="G134" s="294"/>
      <c r="H134" s="293"/>
      <c r="I134" s="294"/>
      <c r="J134" s="293"/>
      <c r="K134" s="293"/>
      <c r="L134" s="294"/>
      <c r="M134" s="293"/>
      <c r="N134" s="294"/>
      <c r="O134" s="293"/>
      <c r="P134" s="293"/>
      <c r="Q134" s="294"/>
      <c r="R134" s="293"/>
      <c r="S134" s="293"/>
      <c r="T134" s="294"/>
      <c r="U134" s="293"/>
      <c r="V134" s="294"/>
      <c r="W134" s="293"/>
      <c r="X134" s="293"/>
      <c r="Y134" s="294"/>
      <c r="Z134" s="293"/>
      <c r="AA134" s="294"/>
    </row>
    <row r="135" spans="1:27">
      <c r="A135" s="295" t="s">
        <v>51</v>
      </c>
      <c r="B135" s="283"/>
      <c r="C135" s="283">
        <f>+C137+C160</f>
        <v>478836.48550000007</v>
      </c>
      <c r="D135" s="282">
        <f>+D137+D160</f>
        <v>0.55856345986666323</v>
      </c>
      <c r="E135" s="283"/>
      <c r="F135" s="283">
        <f>+F137+F160</f>
        <v>467582.17375063006</v>
      </c>
      <c r="G135" s="282">
        <f>+G137+G160</f>
        <v>0.53244301049537113</v>
      </c>
      <c r="H135" s="283">
        <f>+$C135-F135</f>
        <v>11254.311749370012</v>
      </c>
      <c r="I135" s="282">
        <f>+IF(ISERROR(H135/F135),"N. D.",H135/F135)</f>
        <v>2.406916341377064E-2</v>
      </c>
      <c r="J135" s="283"/>
      <c r="K135" s="283">
        <f>+K137+K160</f>
        <v>359375.52219999995</v>
      </c>
      <c r="L135" s="282">
        <f>+L137+L160</f>
        <v>0.579023837557058</v>
      </c>
      <c r="M135" s="283">
        <f>+$C135-K135</f>
        <v>119460.96330000012</v>
      </c>
      <c r="N135" s="282">
        <f>+IF(ISERROR(M135/K135),"N. D.",M135/K135)</f>
        <v>0.33241263224799605</v>
      </c>
      <c r="O135" s="313"/>
      <c r="P135" s="283">
        <f>+P137+P160</f>
        <v>3040996.5915000001</v>
      </c>
      <c r="Q135" s="282">
        <f>+Q137+Q160</f>
        <v>0.58603056948159671</v>
      </c>
      <c r="R135" s="283"/>
      <c r="S135" s="283">
        <f>+S137+S160</f>
        <v>2836599.5134433354</v>
      </c>
      <c r="T135" s="282">
        <f>+T137+T160</f>
        <v>0.54988106274540094</v>
      </c>
      <c r="U135" s="283">
        <f>+$P135-S135</f>
        <v>204397.07805666467</v>
      </c>
      <c r="V135" s="282">
        <f>+IF(ISERROR(U135/S135),"N. D.",U135/S135)</f>
        <v>7.20570799959519E-2</v>
      </c>
      <c r="W135" s="283"/>
      <c r="X135" s="283">
        <f>+X137+X160</f>
        <v>3091157.9549000007</v>
      </c>
      <c r="Y135" s="282">
        <f>+Y137+Y160</f>
        <v>0.83878175465858962</v>
      </c>
      <c r="Z135" s="283">
        <f>+$P135-X135</f>
        <v>-50161.363400000613</v>
      </c>
      <c r="AA135" s="282">
        <f>+IF(ISERROR(Z135/X135),"N. D.",Z135/X135)</f>
        <v>-1.6227369850345723E-2</v>
      </c>
    </row>
    <row r="136" spans="1:27" ht="6" customHeight="1">
      <c r="A136" s="296"/>
      <c r="B136" s="265"/>
      <c r="C136" s="265"/>
      <c r="D136" s="270"/>
      <c r="E136" s="265"/>
      <c r="F136" s="265"/>
      <c r="G136" s="270"/>
      <c r="H136" s="265"/>
      <c r="I136" s="270"/>
      <c r="J136" s="265"/>
      <c r="K136" s="265"/>
      <c r="L136" s="270"/>
      <c r="M136" s="265"/>
      <c r="N136" s="270"/>
      <c r="O136" s="265"/>
      <c r="P136" s="265"/>
      <c r="Q136" s="270"/>
      <c r="R136" s="265"/>
      <c r="S136" s="265"/>
      <c r="T136" s="270"/>
      <c r="U136" s="265"/>
      <c r="V136" s="270"/>
      <c r="W136" s="265"/>
      <c r="X136" s="265"/>
      <c r="Y136" s="270"/>
      <c r="Z136" s="265"/>
      <c r="AA136" s="270"/>
    </row>
    <row r="137" spans="1:27">
      <c r="A137" s="297" t="s">
        <v>52</v>
      </c>
      <c r="B137" s="283"/>
      <c r="C137" s="283">
        <f>+SUM(C138:C150)</f>
        <v>484460.68550000008</v>
      </c>
      <c r="D137" s="282">
        <f>+SUM(D138:D150)</f>
        <v>0.56512409738304159</v>
      </c>
      <c r="E137" s="283"/>
      <c r="F137" s="283">
        <f>+SUM(F138:F150)</f>
        <v>471553.53375063004</v>
      </c>
      <c r="G137" s="282">
        <f>+SUM(G138:G150)</f>
        <v>0.53696525918847171</v>
      </c>
      <c r="H137" s="283">
        <f t="shared" ref="H137:H150" si="100">+$C137-F137</f>
        <v>12907.151749370038</v>
      </c>
      <c r="I137" s="282">
        <f t="shared" ref="I137:I150" si="101">+IF(ISERROR(H137/F137),"N. D.",H137/F137)</f>
        <v>2.737155132039723E-2</v>
      </c>
      <c r="J137" s="283"/>
      <c r="K137" s="283">
        <f>+SUM(K138:K150)</f>
        <v>359375.52219999995</v>
      </c>
      <c r="L137" s="282">
        <f>+SUM(L138:L150)</f>
        <v>0.579023837557058</v>
      </c>
      <c r="M137" s="283">
        <f t="shared" ref="M137:M150" si="102">+$C137-K137</f>
        <v>125085.16330000013</v>
      </c>
      <c r="N137" s="282">
        <f t="shared" ref="N137:N150" si="103">+IF(ISERROR(M137/K137),"N. D.",M137/K137)</f>
        <v>0.3480625573335171</v>
      </c>
      <c r="O137" s="313"/>
      <c r="P137" s="283">
        <f>+SUM(P138:P150)</f>
        <v>3069396.1515000002</v>
      </c>
      <c r="Q137" s="282">
        <f>+SUM(Q138:Q150)</f>
        <v>0.59150344977562475</v>
      </c>
      <c r="R137" s="283"/>
      <c r="S137" s="283">
        <f>+SUM(S138:S150)</f>
        <v>2860427.6734433356</v>
      </c>
      <c r="T137" s="282">
        <f>+SUM(T138:T150)</f>
        <v>0.55450020403833666</v>
      </c>
      <c r="U137" s="283">
        <f t="shared" ref="U137:U150" si="104">+$P137-S137</f>
        <v>208968.47805666458</v>
      </c>
      <c r="V137" s="282">
        <f t="shared" ref="V137:V150" si="105">+IF(ISERROR(U137/S137),"N. D.",U137/S137)</f>
        <v>7.3054977057018813E-2</v>
      </c>
      <c r="W137" s="283"/>
      <c r="X137" s="283">
        <f>+SUM(X138:X150)</f>
        <v>3091157.9549000007</v>
      </c>
      <c r="Y137" s="282">
        <f>+SUM(Y138:Y150)</f>
        <v>0.83878175465858962</v>
      </c>
      <c r="Z137" s="283">
        <f t="shared" ref="Z137:Z150" si="106">+$P137-X137</f>
        <v>-21761.803400000557</v>
      </c>
      <c r="AA137" s="282">
        <f t="shared" ref="AA137:AA150" si="107">+IF(ISERROR(Z137/X137),"N. D.",Z137/X137)</f>
        <v>-7.0400166272656731E-3</v>
      </c>
    </row>
    <row r="138" spans="1:27">
      <c r="A138" s="277" t="s">
        <v>53</v>
      </c>
      <c r="B138" s="273"/>
      <c r="C138" s="273">
        <f>+'2026R'!$F138</f>
        <v>110220.89999999998</v>
      </c>
      <c r="D138" s="270">
        <f t="shared" ref="D138:D150" si="108">+IF(ISERROR(C138/C$106),"N. D.",C138/C$106)</f>
        <v>0.12857284087141158</v>
      </c>
      <c r="E138" s="273"/>
      <c r="F138" s="273">
        <f>+'2026P'!$F138</f>
        <v>86808.923750630027</v>
      </c>
      <c r="G138" s="270">
        <f t="shared" ref="G138:G150" si="109">+IF(ISERROR(F138/F$106),"N. D.",F138/F$106)</f>
        <v>9.8850656193533518E-2</v>
      </c>
      <c r="H138" s="273">
        <f t="shared" si="100"/>
        <v>23411.976249369953</v>
      </c>
      <c r="I138" s="314">
        <f t="shared" si="101"/>
        <v>0.2696955017738028</v>
      </c>
      <c r="J138" s="273"/>
      <c r="K138" s="273">
        <f>+'2025R'!$F138</f>
        <v>80395.91</v>
      </c>
      <c r="L138" s="270">
        <f t="shared" ref="L138:L150" si="110">+IF(ISERROR(K138/K$106),"N. D.",K138/K$106)</f>
        <v>0.12953344191924451</v>
      </c>
      <c r="M138" s="273">
        <f t="shared" si="102"/>
        <v>29824.989999999976</v>
      </c>
      <c r="N138" s="270">
        <f t="shared" si="103"/>
        <v>0.37097645887707442</v>
      </c>
      <c r="O138" s="311"/>
      <c r="P138" s="273">
        <f>+'2026R'!$V138</f>
        <v>538824.43999999994</v>
      </c>
      <c r="Q138" s="270">
        <f t="shared" ref="Q138:Q150" si="111">+IF(ISERROR(P138/P$106),"N. D.",P138/P$106)</f>
        <v>0.10383687844518333</v>
      </c>
      <c r="R138" s="273"/>
      <c r="S138" s="273">
        <f>+'2026P'!$V138</f>
        <v>564633.03344333521</v>
      </c>
      <c r="T138" s="270">
        <f t="shared" ref="T138:T150" si="112">+IF(ISERROR(S138/S$106),"N. D.",S138/S$106)</f>
        <v>0.1094553570285603</v>
      </c>
      <c r="U138" s="273">
        <f t="shared" si="104"/>
        <v>-25808.593443335267</v>
      </c>
      <c r="V138" s="270">
        <f t="shared" si="105"/>
        <v>-4.5708614116933943E-2</v>
      </c>
      <c r="W138" s="273"/>
      <c r="X138" s="273">
        <f>+'2025R'!$V138</f>
        <v>451682.69000000006</v>
      </c>
      <c r="Y138" s="270">
        <f t="shared" ref="Y138:Y150" si="113">+IF(ISERROR(X138/X$106),"N. D.",X138/X$106)</f>
        <v>0.12256351981837438</v>
      </c>
      <c r="Z138" s="273">
        <f t="shared" si="106"/>
        <v>87141.749999999884</v>
      </c>
      <c r="AA138" s="270">
        <f t="shared" si="107"/>
        <v>0.19292691955939217</v>
      </c>
    </row>
    <row r="139" spans="1:27">
      <c r="A139" s="277" t="s">
        <v>54</v>
      </c>
      <c r="B139" s="273"/>
      <c r="C139" s="273">
        <f>+'2026R'!$F139</f>
        <v>108218.97</v>
      </c>
      <c r="D139" s="270">
        <f t="shared" si="108"/>
        <v>0.12623758660179754</v>
      </c>
      <c r="E139" s="273"/>
      <c r="F139" s="273">
        <f>+'2026P'!$F139</f>
        <v>119064.32000000001</v>
      </c>
      <c r="G139" s="270">
        <f t="shared" si="109"/>
        <v>0.13558037184110852</v>
      </c>
      <c r="H139" s="273">
        <f t="shared" si="100"/>
        <v>-10845.350000000006</v>
      </c>
      <c r="I139" s="270">
        <f t="shared" si="101"/>
        <v>-9.1088161424010189E-2</v>
      </c>
      <c r="J139" s="273"/>
      <c r="K139" s="273">
        <f>+'2025R'!$F139</f>
        <v>112964.26999999999</v>
      </c>
      <c r="L139" s="270">
        <f t="shared" si="110"/>
        <v>0.18200740195608026</v>
      </c>
      <c r="M139" s="273">
        <f t="shared" si="102"/>
        <v>-4745.2999999999884</v>
      </c>
      <c r="N139" s="270">
        <f t="shared" si="103"/>
        <v>-4.200708772782747E-2</v>
      </c>
      <c r="O139" s="311"/>
      <c r="P139" s="273">
        <f>+'2026R'!$V139</f>
        <v>443523.15729999996</v>
      </c>
      <c r="Q139" s="270">
        <f t="shared" si="111"/>
        <v>8.5471364610306147E-2</v>
      </c>
      <c r="R139" s="273"/>
      <c r="S139" s="273">
        <f>+'2026P'!$V139</f>
        <v>433140.9</v>
      </c>
      <c r="T139" s="270">
        <f t="shared" si="112"/>
        <v>8.3965317374456824E-2</v>
      </c>
      <c r="U139" s="273">
        <f t="shared" si="104"/>
        <v>10382.257299999939</v>
      </c>
      <c r="V139" s="270">
        <f t="shared" si="105"/>
        <v>2.3969699698181211E-2</v>
      </c>
      <c r="W139" s="273"/>
      <c r="X139" s="273">
        <f>+'2025R'!$V139</f>
        <v>437789.29000000004</v>
      </c>
      <c r="Y139" s="270">
        <f t="shared" si="113"/>
        <v>0.11879356351067392</v>
      </c>
      <c r="Z139" s="273">
        <f t="shared" si="106"/>
        <v>5733.8672999999253</v>
      </c>
      <c r="AA139" s="270">
        <f t="shared" si="107"/>
        <v>1.3097322001641303E-2</v>
      </c>
    </row>
    <row r="140" spans="1:27">
      <c r="A140" s="277" t="s">
        <v>55</v>
      </c>
      <c r="B140" s="273"/>
      <c r="C140" s="273">
        <f>+'2026R'!$F140</f>
        <v>1975.0700000000002</v>
      </c>
      <c r="D140" s="270">
        <f t="shared" si="108"/>
        <v>2.3039220403743657E-3</v>
      </c>
      <c r="E140" s="273"/>
      <c r="F140" s="273">
        <f>+'2026P'!$F140</f>
        <v>1162</v>
      </c>
      <c r="G140" s="270">
        <f t="shared" si="109"/>
        <v>1.3231872661714954E-3</v>
      </c>
      <c r="H140" s="273">
        <f t="shared" si="100"/>
        <v>813.07000000000016</v>
      </c>
      <c r="I140" s="314">
        <f t="shared" si="101"/>
        <v>0.69971600688468172</v>
      </c>
      <c r="J140" s="273"/>
      <c r="K140" s="273">
        <f>+'2025R'!$F140</f>
        <v>2569.09</v>
      </c>
      <c r="L140" s="270">
        <f t="shared" si="110"/>
        <v>4.1393034832283371E-3</v>
      </c>
      <c r="M140" s="273">
        <f t="shared" si="102"/>
        <v>-594.02</v>
      </c>
      <c r="N140" s="270">
        <f t="shared" si="103"/>
        <v>-0.23121805775585905</v>
      </c>
      <c r="O140" s="311"/>
      <c r="P140" s="273">
        <f>+'2026R'!$V140</f>
        <v>7462.51</v>
      </c>
      <c r="Q140" s="270">
        <f t="shared" si="111"/>
        <v>1.4381005875790734E-3</v>
      </c>
      <c r="R140" s="273"/>
      <c r="S140" s="273">
        <f>+'2026P'!$V140</f>
        <v>8746.23</v>
      </c>
      <c r="T140" s="270">
        <f t="shared" si="112"/>
        <v>1.6954759473880104E-3</v>
      </c>
      <c r="U140" s="273">
        <f t="shared" si="104"/>
        <v>-1283.7199999999993</v>
      </c>
      <c r="V140" s="270">
        <f t="shared" si="105"/>
        <v>-0.14677409581042339</v>
      </c>
      <c r="W140" s="273"/>
      <c r="X140" s="273">
        <f>+'2025R'!$V140</f>
        <v>7864.1900000000005</v>
      </c>
      <c r="Y140" s="270">
        <f t="shared" si="113"/>
        <v>2.1339378910457283E-3</v>
      </c>
      <c r="Z140" s="273">
        <f t="shared" si="106"/>
        <v>-401.68000000000029</v>
      </c>
      <c r="AA140" s="270">
        <f t="shared" si="107"/>
        <v>-5.1077097577754388E-2</v>
      </c>
    </row>
    <row r="141" spans="1:27">
      <c r="A141" s="277" t="s">
        <v>56</v>
      </c>
      <c r="B141" s="273"/>
      <c r="C141" s="273">
        <f>+'2026R'!$F141</f>
        <v>54921.22</v>
      </c>
      <c r="D141" s="270">
        <f t="shared" si="108"/>
        <v>6.4065683364260217E-2</v>
      </c>
      <c r="E141" s="273"/>
      <c r="F141" s="273">
        <f>+'2026P'!$F141</f>
        <v>60670</v>
      </c>
      <c r="G141" s="270">
        <f t="shared" si="109"/>
        <v>6.9085861823256989E-2</v>
      </c>
      <c r="H141" s="273">
        <f t="shared" si="100"/>
        <v>-5748.7799999999988</v>
      </c>
      <c r="I141" s="270">
        <f t="shared" si="101"/>
        <v>-9.4754903576726529E-2</v>
      </c>
      <c r="J141" s="273"/>
      <c r="K141" s="273">
        <f>+'2025R'!$F141</f>
        <v>48431.4</v>
      </c>
      <c r="L141" s="270">
        <f t="shared" si="110"/>
        <v>7.8032401635452581E-2</v>
      </c>
      <c r="M141" s="273">
        <f t="shared" si="102"/>
        <v>6489.82</v>
      </c>
      <c r="N141" s="270">
        <f t="shared" si="103"/>
        <v>0.13400025603224353</v>
      </c>
      <c r="O141" s="311"/>
      <c r="P141" s="273">
        <f>+'2026R'!$V141</f>
        <v>339548.89</v>
      </c>
      <c r="Q141" s="270">
        <f t="shared" si="111"/>
        <v>6.5434479581377061E-2</v>
      </c>
      <c r="R141" s="273"/>
      <c r="S141" s="273">
        <f>+'2026P'!$V141</f>
        <v>364020</v>
      </c>
      <c r="T141" s="270">
        <f t="shared" si="112"/>
        <v>7.0566078683979669E-2</v>
      </c>
      <c r="U141" s="273">
        <f t="shared" si="104"/>
        <v>-24471.109999999986</v>
      </c>
      <c r="V141" s="270">
        <f t="shared" si="105"/>
        <v>-6.7224630514806843E-2</v>
      </c>
      <c r="W141" s="273"/>
      <c r="X141" s="273">
        <f>+'2025R'!$V141</f>
        <v>290588.40000000002</v>
      </c>
      <c r="Y141" s="270">
        <f t="shared" si="113"/>
        <v>7.8850790413043492E-2</v>
      </c>
      <c r="Z141" s="273">
        <f t="shared" si="106"/>
        <v>48960.489999999991</v>
      </c>
      <c r="AA141" s="270">
        <f t="shared" si="107"/>
        <v>0.16848742069538902</v>
      </c>
    </row>
    <row r="142" spans="1:27">
      <c r="A142" s="277" t="s">
        <v>57</v>
      </c>
      <c r="B142" s="273"/>
      <c r="C142" s="273">
        <f>+'2026R'!$F142</f>
        <v>32400</v>
      </c>
      <c r="D142" s="270">
        <f t="shared" si="108"/>
        <v>3.779464733307146E-2</v>
      </c>
      <c r="E142" s="273"/>
      <c r="F142" s="273">
        <f>+'2026P'!$F142</f>
        <v>34052</v>
      </c>
      <c r="G142" s="270">
        <f t="shared" si="109"/>
        <v>3.8775535961851772E-2</v>
      </c>
      <c r="H142" s="273">
        <f t="shared" si="100"/>
        <v>-1652</v>
      </c>
      <c r="I142" s="270">
        <f t="shared" si="101"/>
        <v>-4.8514037354634089E-2</v>
      </c>
      <c r="J142" s="273"/>
      <c r="K142" s="273">
        <f>+'2025R'!$F142</f>
        <v>29937.599999999999</v>
      </c>
      <c r="L142" s="270">
        <f t="shared" si="110"/>
        <v>4.8235294193467976E-2</v>
      </c>
      <c r="M142" s="273">
        <f t="shared" si="102"/>
        <v>2462.4000000000015</v>
      </c>
      <c r="N142" s="270">
        <f t="shared" si="103"/>
        <v>8.2251082251082297E-2</v>
      </c>
      <c r="O142" s="311"/>
      <c r="P142" s="273">
        <f>+'2026R'!$V142</f>
        <v>314236.57</v>
      </c>
      <c r="Q142" s="270">
        <f t="shared" si="111"/>
        <v>6.0556541425851707E-2</v>
      </c>
      <c r="R142" s="273"/>
      <c r="S142" s="273">
        <f>+'2026P'!$V142</f>
        <v>259234.5</v>
      </c>
      <c r="T142" s="270">
        <f t="shared" si="112"/>
        <v>5.0253178739086121E-2</v>
      </c>
      <c r="U142" s="273">
        <f t="shared" si="104"/>
        <v>55002.070000000007</v>
      </c>
      <c r="V142" s="270">
        <f t="shared" si="105"/>
        <v>0.21217110376898141</v>
      </c>
      <c r="W142" s="273"/>
      <c r="X142" s="273">
        <f>+'2025R'!$V142</f>
        <v>243408.80000000002</v>
      </c>
      <c r="Y142" s="270">
        <f t="shared" si="113"/>
        <v>6.6048666338678425E-2</v>
      </c>
      <c r="Z142" s="273">
        <f t="shared" si="106"/>
        <v>70827.76999999999</v>
      </c>
      <c r="AA142" s="314">
        <f t="shared" si="107"/>
        <v>0.2909827828739141</v>
      </c>
    </row>
    <row r="143" spans="1:27">
      <c r="A143" s="277" t="s">
        <v>58</v>
      </c>
      <c r="B143" s="273"/>
      <c r="C143" s="273">
        <f>+'2026R'!$F143</f>
        <v>125643.21</v>
      </c>
      <c r="D143" s="270">
        <f t="shared" si="108"/>
        <v>0.14656298801682213</v>
      </c>
      <c r="E143" s="273"/>
      <c r="F143" s="273">
        <f>+'2026P'!$F143</f>
        <v>70641</v>
      </c>
      <c r="G143" s="270">
        <f t="shared" si="109"/>
        <v>8.0439992830998799E-2</v>
      </c>
      <c r="H143" s="273">
        <f t="shared" si="100"/>
        <v>55002.210000000006</v>
      </c>
      <c r="I143" s="270">
        <f t="shared" si="101"/>
        <v>0.77861595957022134</v>
      </c>
      <c r="J143" s="273"/>
      <c r="K143" s="273">
        <f>+'2025R'!$F143</f>
        <v>23251.420000000002</v>
      </c>
      <c r="L143" s="270">
        <f t="shared" si="110"/>
        <v>3.7462558258373593E-2</v>
      </c>
      <c r="M143" s="273">
        <f t="shared" si="102"/>
        <v>102391.79000000001</v>
      </c>
      <c r="N143" s="314">
        <f t="shared" si="103"/>
        <v>4.4036790011104694</v>
      </c>
      <c r="O143" s="311"/>
      <c r="P143" s="273">
        <f>+'2026R'!$V143</f>
        <v>974389.69</v>
      </c>
      <c r="Q143" s="270">
        <f t="shared" si="111"/>
        <v>0.18777467443527593</v>
      </c>
      <c r="R143" s="273"/>
      <c r="S143" s="273">
        <f>+'2026P'!$V143</f>
        <v>664211.6</v>
      </c>
      <c r="T143" s="270">
        <f t="shared" si="112"/>
        <v>0.1287588814581947</v>
      </c>
      <c r="U143" s="273">
        <f t="shared" si="104"/>
        <v>310178.08999999997</v>
      </c>
      <c r="V143" s="270">
        <f t="shared" si="105"/>
        <v>0.46698686081363228</v>
      </c>
      <c r="W143" s="273"/>
      <c r="X143" s="273">
        <f>+'2025R'!$V143</f>
        <v>1173316.82</v>
      </c>
      <c r="Y143" s="270">
        <f t="shared" si="113"/>
        <v>0.3183780173672407</v>
      </c>
      <c r="Z143" s="273">
        <f t="shared" si="106"/>
        <v>-198927.13000000012</v>
      </c>
      <c r="AA143" s="314">
        <f t="shared" si="107"/>
        <v>-0.16954255373241825</v>
      </c>
    </row>
    <row r="144" spans="1:27">
      <c r="A144" s="277" t="s">
        <v>59</v>
      </c>
      <c r="B144" s="273"/>
      <c r="C144" s="273">
        <f>+'2026R'!$F144</f>
        <v>3500</v>
      </c>
      <c r="D144" s="270">
        <f t="shared" si="108"/>
        <v>4.0827551131404358E-3</v>
      </c>
      <c r="E144" s="273"/>
      <c r="F144" s="273">
        <f>+'2026P'!$F144</f>
        <v>7000</v>
      </c>
      <c r="G144" s="270">
        <f t="shared" si="109"/>
        <v>7.9710076275391287E-3</v>
      </c>
      <c r="H144" s="273">
        <f t="shared" si="100"/>
        <v>-3500</v>
      </c>
      <c r="I144" s="314">
        <f t="shared" si="101"/>
        <v>-0.5</v>
      </c>
      <c r="J144" s="273"/>
      <c r="K144" s="273">
        <f>+'2025R'!$F144</f>
        <v>3500</v>
      </c>
      <c r="L144" s="270">
        <f t="shared" si="110"/>
        <v>5.6391804846459941E-3</v>
      </c>
      <c r="M144" s="273">
        <f t="shared" si="102"/>
        <v>0</v>
      </c>
      <c r="N144" s="270">
        <f t="shared" si="103"/>
        <v>0</v>
      </c>
      <c r="O144" s="311"/>
      <c r="P144" s="273">
        <f>+'2026R'!$V144</f>
        <v>54332.22</v>
      </c>
      <c r="Q144" s="270">
        <f t="shared" si="111"/>
        <v>1.0470364194684561E-2</v>
      </c>
      <c r="R144" s="273"/>
      <c r="S144" s="273">
        <f>+'2026P'!$V144</f>
        <v>107000</v>
      </c>
      <c r="T144" s="270">
        <f t="shared" si="112"/>
        <v>2.0742185646903534E-2</v>
      </c>
      <c r="U144" s="273">
        <f t="shared" si="104"/>
        <v>-52667.78</v>
      </c>
      <c r="V144" s="270">
        <f t="shared" si="105"/>
        <v>-0.4922222429906542</v>
      </c>
      <c r="W144" s="273"/>
      <c r="X144" s="273">
        <f>+'2025R'!$V144</f>
        <v>149500</v>
      </c>
      <c r="Y144" s="270">
        <f t="shared" si="113"/>
        <v>4.0566633653476881E-2</v>
      </c>
      <c r="Z144" s="273">
        <f t="shared" si="106"/>
        <v>-95167.78</v>
      </c>
      <c r="AA144" s="314">
        <f t="shared" si="107"/>
        <v>-0.63657377926421399</v>
      </c>
    </row>
    <row r="145" spans="1:27">
      <c r="A145" s="277" t="s">
        <v>60</v>
      </c>
      <c r="B145" s="273"/>
      <c r="C145" s="273">
        <f>+'2026R'!$F145</f>
        <v>0</v>
      </c>
      <c r="D145" s="270">
        <f t="shared" si="108"/>
        <v>0</v>
      </c>
      <c r="E145" s="273"/>
      <c r="F145" s="273">
        <f>+'2026P'!$F145</f>
        <v>0</v>
      </c>
      <c r="G145" s="270">
        <f t="shared" si="109"/>
        <v>0</v>
      </c>
      <c r="H145" s="273">
        <f t="shared" si="100"/>
        <v>0</v>
      </c>
      <c r="I145" s="270" t="str">
        <f t="shared" si="101"/>
        <v>N. D.</v>
      </c>
      <c r="J145" s="273"/>
      <c r="K145" s="273">
        <f>+'2025R'!$F145</f>
        <v>0</v>
      </c>
      <c r="L145" s="270">
        <f t="shared" si="110"/>
        <v>0</v>
      </c>
      <c r="M145" s="273">
        <f t="shared" si="102"/>
        <v>0</v>
      </c>
      <c r="N145" s="270" t="str">
        <f t="shared" si="103"/>
        <v>N. D.</v>
      </c>
      <c r="O145" s="311"/>
      <c r="P145" s="273">
        <f>+'2026R'!$V145</f>
        <v>11090.64</v>
      </c>
      <c r="Q145" s="270">
        <f t="shared" si="111"/>
        <v>2.1372776586735527E-3</v>
      </c>
      <c r="R145" s="273"/>
      <c r="S145" s="273">
        <f>+'2026P'!$V145</f>
        <v>11759.67</v>
      </c>
      <c r="T145" s="270">
        <f t="shared" si="112"/>
        <v>2.2796379279095523E-3</v>
      </c>
      <c r="U145" s="273">
        <f t="shared" si="104"/>
        <v>-669.03000000000065</v>
      </c>
      <c r="V145" s="270">
        <f t="shared" si="105"/>
        <v>-5.6891902578898951E-2</v>
      </c>
      <c r="W145" s="273"/>
      <c r="X145" s="273">
        <f>+'2025R'!$V145</f>
        <v>0</v>
      </c>
      <c r="Y145" s="270">
        <f t="shared" si="113"/>
        <v>0</v>
      </c>
      <c r="Z145" s="273">
        <f t="shared" si="106"/>
        <v>11090.64</v>
      </c>
      <c r="AA145" s="270" t="str">
        <f t="shared" si="107"/>
        <v>N. D.</v>
      </c>
    </row>
    <row r="146" spans="1:27">
      <c r="A146" s="277" t="s">
        <v>61</v>
      </c>
      <c r="B146" s="273"/>
      <c r="C146" s="273">
        <f>+'2026R'!$F146</f>
        <v>22260.425500000001</v>
      </c>
      <c r="D146" s="270">
        <f t="shared" si="108"/>
        <v>2.5966818865944784E-2</v>
      </c>
      <c r="E146" s="273"/>
      <c r="F146" s="273">
        <f>+'2026P'!$F146</f>
        <v>22514.79</v>
      </c>
      <c r="G146" s="270">
        <f t="shared" si="109"/>
        <v>2.5637937546063101E-2</v>
      </c>
      <c r="H146" s="273">
        <f t="shared" si="100"/>
        <v>-254.36449999999968</v>
      </c>
      <c r="I146" s="270">
        <f t="shared" si="101"/>
        <v>-1.1297662558700289E-2</v>
      </c>
      <c r="J146" s="273"/>
      <c r="K146" s="273">
        <f>+'2025R'!$F146</f>
        <v>29512.912199999999</v>
      </c>
      <c r="L146" s="270">
        <f t="shared" si="110"/>
        <v>4.7551039578088761E-2</v>
      </c>
      <c r="M146" s="273">
        <f t="shared" si="102"/>
        <v>-7252.4866999999977</v>
      </c>
      <c r="N146" s="270">
        <f t="shared" si="103"/>
        <v>-0.24573944620754837</v>
      </c>
      <c r="O146" s="311"/>
      <c r="P146" s="273">
        <f>+'2026R'!$V146</f>
        <v>133563.1275</v>
      </c>
      <c r="Q146" s="270">
        <f t="shared" si="111"/>
        <v>2.5738955409995923E-2</v>
      </c>
      <c r="R146" s="273"/>
      <c r="S146" s="273">
        <f>+'2026P'!$V146</f>
        <v>135088.74000000002</v>
      </c>
      <c r="T146" s="270">
        <f t="shared" si="112"/>
        <v>2.6187249755946579E-2</v>
      </c>
      <c r="U146" s="273">
        <f t="shared" si="104"/>
        <v>-1525.6125000000175</v>
      </c>
      <c r="V146" s="270">
        <f t="shared" si="105"/>
        <v>-1.1293409798625831E-2</v>
      </c>
      <c r="W146" s="273"/>
      <c r="X146" s="273">
        <f>+'2025R'!$V146</f>
        <v>152479.56159999999</v>
      </c>
      <c r="Y146" s="270">
        <f t="shared" si="113"/>
        <v>4.1375133880066625E-2</v>
      </c>
      <c r="Z146" s="273">
        <f t="shared" si="106"/>
        <v>-18916.434099999984</v>
      </c>
      <c r="AA146" s="270">
        <f t="shared" si="107"/>
        <v>-0.12405881746711414</v>
      </c>
    </row>
    <row r="147" spans="1:27">
      <c r="A147" s="277" t="s">
        <v>62</v>
      </c>
      <c r="B147" s="273"/>
      <c r="C147" s="273">
        <f>+'2026R'!$F147</f>
        <v>0</v>
      </c>
      <c r="D147" s="270">
        <f t="shared" si="108"/>
        <v>0</v>
      </c>
      <c r="E147" s="273"/>
      <c r="F147" s="273">
        <f>+'2026P'!$F147</f>
        <v>0</v>
      </c>
      <c r="G147" s="270">
        <f t="shared" si="109"/>
        <v>0</v>
      </c>
      <c r="H147" s="273">
        <f t="shared" si="100"/>
        <v>0</v>
      </c>
      <c r="I147" s="270" t="str">
        <f t="shared" si="101"/>
        <v>N. D.</v>
      </c>
      <c r="J147" s="273"/>
      <c r="K147" s="273">
        <f>+'2025R'!$F147</f>
        <v>0</v>
      </c>
      <c r="L147" s="270">
        <f t="shared" si="110"/>
        <v>0</v>
      </c>
      <c r="M147" s="273">
        <f t="shared" si="102"/>
        <v>0</v>
      </c>
      <c r="N147" s="270" t="str">
        <f t="shared" si="103"/>
        <v>N. D.</v>
      </c>
      <c r="O147" s="311"/>
      <c r="P147" s="273">
        <f>+'2026R'!$V147</f>
        <v>0</v>
      </c>
      <c r="Q147" s="270">
        <f t="shared" si="111"/>
        <v>0</v>
      </c>
      <c r="R147" s="273"/>
      <c r="S147" s="273">
        <f>+'2026P'!$V147</f>
        <v>0</v>
      </c>
      <c r="T147" s="270">
        <f t="shared" si="112"/>
        <v>0</v>
      </c>
      <c r="U147" s="273">
        <f t="shared" si="104"/>
        <v>0</v>
      </c>
      <c r="V147" s="270" t="str">
        <f t="shared" si="105"/>
        <v>N. D.</v>
      </c>
      <c r="W147" s="273"/>
      <c r="X147" s="273">
        <f>+'2025R'!$V147</f>
        <v>0</v>
      </c>
      <c r="Y147" s="270">
        <f t="shared" si="113"/>
        <v>0</v>
      </c>
      <c r="Z147" s="273">
        <f t="shared" si="106"/>
        <v>0</v>
      </c>
      <c r="AA147" s="270" t="str">
        <f t="shared" si="107"/>
        <v>N. D.</v>
      </c>
    </row>
    <row r="148" spans="1:27">
      <c r="A148" s="277" t="s">
        <v>25</v>
      </c>
      <c r="B148" s="273"/>
      <c r="C148" s="273">
        <f>+'2026R'!$F148</f>
        <v>0</v>
      </c>
      <c r="D148" s="270">
        <f t="shared" si="108"/>
        <v>0</v>
      </c>
      <c r="E148" s="273"/>
      <c r="F148" s="273">
        <f>+'2026P'!$F148</f>
        <v>21000</v>
      </c>
      <c r="G148" s="270">
        <f t="shared" si="109"/>
        <v>2.3913022882617388E-2</v>
      </c>
      <c r="H148" s="273">
        <f t="shared" si="100"/>
        <v>-21000</v>
      </c>
      <c r="I148" s="314">
        <f t="shared" si="101"/>
        <v>-1</v>
      </c>
      <c r="J148" s="273"/>
      <c r="K148" s="273">
        <f>+'2025R'!$F148</f>
        <v>0</v>
      </c>
      <c r="L148" s="270">
        <f t="shared" si="110"/>
        <v>0</v>
      </c>
      <c r="M148" s="273">
        <f t="shared" si="102"/>
        <v>0</v>
      </c>
      <c r="N148" s="270" t="str">
        <f t="shared" si="103"/>
        <v>N. D.</v>
      </c>
      <c r="O148" s="311"/>
      <c r="P148" s="273">
        <f>+'2026R'!$V148</f>
        <v>40809</v>
      </c>
      <c r="Q148" s="270">
        <f t="shared" si="111"/>
        <v>7.8643039511524133E-3</v>
      </c>
      <c r="R148" s="273"/>
      <c r="S148" s="273">
        <f>+'2026P'!$V148</f>
        <v>56000</v>
      </c>
      <c r="T148" s="270">
        <f t="shared" si="112"/>
        <v>1.0855723329220543E-2</v>
      </c>
      <c r="U148" s="273">
        <f t="shared" si="104"/>
        <v>-15191</v>
      </c>
      <c r="V148" s="270">
        <f t="shared" si="105"/>
        <v>-0.27126785714285712</v>
      </c>
      <c r="W148" s="273"/>
      <c r="X148" s="273">
        <f>+'2025R'!$V148</f>
        <v>42862</v>
      </c>
      <c r="Y148" s="270">
        <f t="shared" si="113"/>
        <v>1.1630548840503853E-2</v>
      </c>
      <c r="Z148" s="273">
        <f t="shared" si="106"/>
        <v>-2053</v>
      </c>
      <c r="AA148" s="270">
        <f t="shared" si="107"/>
        <v>-4.7897904904110868E-2</v>
      </c>
    </row>
    <row r="149" spans="1:27">
      <c r="A149" s="277" t="s">
        <v>63</v>
      </c>
      <c r="B149" s="273"/>
      <c r="C149" s="273">
        <f>+'2026R'!$F149</f>
        <v>0</v>
      </c>
      <c r="D149" s="270">
        <f t="shared" si="108"/>
        <v>0</v>
      </c>
      <c r="E149" s="273"/>
      <c r="F149" s="273">
        <f>+'2026P'!$F149</f>
        <v>7050</v>
      </c>
      <c r="G149" s="270">
        <f t="shared" si="109"/>
        <v>8.0279433963072657E-3</v>
      </c>
      <c r="H149" s="273">
        <f t="shared" si="100"/>
        <v>-7050</v>
      </c>
      <c r="I149" s="314">
        <f t="shared" si="101"/>
        <v>-1</v>
      </c>
      <c r="J149" s="273"/>
      <c r="K149" s="273">
        <f>+'2025R'!$F149</f>
        <v>0</v>
      </c>
      <c r="L149" s="270">
        <f t="shared" si="110"/>
        <v>0</v>
      </c>
      <c r="M149" s="273">
        <f t="shared" si="102"/>
        <v>0</v>
      </c>
      <c r="N149" s="270" t="str">
        <f t="shared" si="103"/>
        <v>N. D.</v>
      </c>
      <c r="O149" s="311"/>
      <c r="P149" s="273">
        <f>+'2026R'!$V149</f>
        <v>0</v>
      </c>
      <c r="Q149" s="270">
        <f t="shared" si="111"/>
        <v>0</v>
      </c>
      <c r="R149" s="273"/>
      <c r="S149" s="273">
        <f>+'2026P'!$V149</f>
        <v>7050</v>
      </c>
      <c r="T149" s="270">
        <f t="shared" si="112"/>
        <v>1.3666580262679433E-3</v>
      </c>
      <c r="U149" s="273">
        <f t="shared" si="104"/>
        <v>-7050</v>
      </c>
      <c r="V149" s="270">
        <f t="shared" si="105"/>
        <v>-1</v>
      </c>
      <c r="W149" s="273"/>
      <c r="X149" s="273">
        <f>+'2025R'!$V149</f>
        <v>0</v>
      </c>
      <c r="Y149" s="270">
        <f t="shared" si="113"/>
        <v>0</v>
      </c>
      <c r="Z149" s="273">
        <f t="shared" si="106"/>
        <v>0</v>
      </c>
      <c r="AA149" s="270" t="str">
        <f t="shared" si="107"/>
        <v>N. D.</v>
      </c>
    </row>
    <row r="150" spans="1:27">
      <c r="A150" s="277" t="s">
        <v>64</v>
      </c>
      <c r="B150" s="273"/>
      <c r="C150" s="273">
        <f>+'2026R'!$F150</f>
        <v>25320.89</v>
      </c>
      <c r="D150" s="270">
        <f t="shared" si="108"/>
        <v>2.9536855176219005E-2</v>
      </c>
      <c r="E150" s="273"/>
      <c r="F150" s="273">
        <f>+'2026P'!$F150</f>
        <v>41590.5</v>
      </c>
      <c r="G150" s="270">
        <f t="shared" si="109"/>
        <v>4.7359741819023735E-2</v>
      </c>
      <c r="H150" s="273">
        <f t="shared" si="100"/>
        <v>-16269.61</v>
      </c>
      <c r="I150" s="270">
        <f t="shared" si="101"/>
        <v>-0.39118572750988811</v>
      </c>
      <c r="J150" s="273"/>
      <c r="K150" s="273">
        <f>+'2025R'!$F150</f>
        <v>28812.92</v>
      </c>
      <c r="L150" s="270">
        <f t="shared" si="110"/>
        <v>4.6423216048476074E-2</v>
      </c>
      <c r="M150" s="273">
        <f t="shared" si="102"/>
        <v>-3492.0299999999988</v>
      </c>
      <c r="N150" s="270">
        <f t="shared" si="103"/>
        <v>-0.12119667149320509</v>
      </c>
      <c r="O150" s="311"/>
      <c r="P150" s="273">
        <f>+'2026R'!$V150</f>
        <v>211615.90669999999</v>
      </c>
      <c r="Q150" s="270">
        <f t="shared" si="111"/>
        <v>4.0780509475544867E-2</v>
      </c>
      <c r="R150" s="273"/>
      <c r="S150" s="273">
        <f>+'2026P'!$V150</f>
        <v>249543</v>
      </c>
      <c r="T150" s="270">
        <f t="shared" si="112"/>
        <v>4.8374460120422888E-2</v>
      </c>
      <c r="U150" s="273">
        <f t="shared" si="104"/>
        <v>-37927.093300000008</v>
      </c>
      <c r="V150" s="270">
        <f t="shared" si="105"/>
        <v>-0.15198620398087706</v>
      </c>
      <c r="W150" s="273"/>
      <c r="X150" s="273">
        <f>+'2025R'!$V150</f>
        <v>141666.20329999999</v>
      </c>
      <c r="Y150" s="270">
        <f t="shared" si="113"/>
        <v>3.8440942945485466E-2</v>
      </c>
      <c r="Z150" s="273">
        <f t="shared" si="106"/>
        <v>69949.703399999999</v>
      </c>
      <c r="AA150" s="270">
        <f t="shared" si="107"/>
        <v>0.4937642272509466</v>
      </c>
    </row>
    <row r="151" spans="1:27" ht="6" customHeight="1">
      <c r="A151" s="296"/>
      <c r="B151" s="265"/>
      <c r="C151" s="265"/>
      <c r="D151" s="270"/>
      <c r="E151" s="265"/>
      <c r="F151" s="265"/>
      <c r="G151" s="270"/>
      <c r="H151" s="265"/>
      <c r="I151" s="270"/>
      <c r="J151" s="265"/>
      <c r="K151" s="265"/>
      <c r="L151" s="270"/>
      <c r="M151" s="265"/>
      <c r="N151" s="270"/>
      <c r="O151" s="265"/>
      <c r="P151" s="265"/>
      <c r="Q151" s="270"/>
      <c r="R151" s="265"/>
      <c r="S151" s="265"/>
      <c r="T151" s="270"/>
      <c r="U151" s="265"/>
      <c r="V151" s="270"/>
      <c r="W151" s="265"/>
      <c r="X151" s="265"/>
      <c r="Y151" s="270"/>
      <c r="Z151" s="265"/>
      <c r="AA151" s="270"/>
    </row>
    <row r="152" spans="1:27">
      <c r="A152" s="297" t="s">
        <v>65</v>
      </c>
      <c r="B152" s="283"/>
      <c r="C152" s="283">
        <v>497986.5321999999</v>
      </c>
      <c r="D152" s="282">
        <f>+SUM(D153:D166)</f>
        <v>0.56122010476932882</v>
      </c>
      <c r="E152" s="283"/>
      <c r="F152" s="283">
        <f>SUM(F153:F158)</f>
        <v>429585</v>
      </c>
      <c r="G152" s="282">
        <f>+SUM(G153:G166)</f>
        <v>0.47560829844589791</v>
      </c>
      <c r="H152" s="283">
        <f t="shared" ref="H152:H158" si="114">+$C152-F152</f>
        <v>68401.5321999999</v>
      </c>
      <c r="I152" s="282">
        <f t="shared" ref="I152:I158" si="115">+IF(ISERROR(H152/F152),"N. D.",H152/F152)</f>
        <v>0.15922700327059813</v>
      </c>
      <c r="J152" s="283"/>
      <c r="K152" s="283">
        <v>394774.31669999997</v>
      </c>
      <c r="L152" s="282">
        <f>+SUM(L153:L166)</f>
        <v>0.63605817787831342</v>
      </c>
      <c r="M152" s="283">
        <f t="shared" ref="M152:M158" si="116">+$C152-K152</f>
        <v>103212.21549999993</v>
      </c>
      <c r="N152" s="282">
        <f t="shared" ref="N152:N158" si="117">+IF(ISERROR(M152/K152),"N. D.",M152/K152)</f>
        <v>0.26144612537809492</v>
      </c>
      <c r="O152" s="313"/>
      <c r="P152" s="283">
        <v>2731782.4326999998</v>
      </c>
      <c r="Q152" s="282">
        <f>+SUM(Q153:Q166)</f>
        <v>0.51002325622814559</v>
      </c>
      <c r="R152" s="283"/>
      <c r="S152" s="283">
        <f>+SUM(S153:S158)</f>
        <v>2680943</v>
      </c>
      <c r="T152" s="282">
        <f>+SUM(T153:T166)</f>
        <v>0.5058492809320948</v>
      </c>
      <c r="U152" s="283">
        <f t="shared" ref="U152:U158" si="118">+$P152-S152</f>
        <v>50839.432699999772</v>
      </c>
      <c r="V152" s="282">
        <f t="shared" ref="V152:V158" si="119">+IF(ISERROR(U152/S152),"N. D.",U152/S152)</f>
        <v>1.8963265052632516E-2</v>
      </c>
      <c r="W152" s="283"/>
      <c r="X152" s="283">
        <v>1575423.7184999997</v>
      </c>
      <c r="Y152" s="282">
        <f>+SUM(Y153:Y166)</f>
        <v>0.42748920961463399</v>
      </c>
      <c r="Z152" s="283">
        <f t="shared" ref="Z152:Z158" si="120">+$P152-X152</f>
        <v>1156358.7142</v>
      </c>
      <c r="AA152" s="282">
        <f t="shared" ref="AA152:AA158" si="121">+IF(ISERROR(Z152/X152),"N. D.",Z152/X152)</f>
        <v>0.733998543135429</v>
      </c>
    </row>
    <row r="153" spans="1:27" hidden="1">
      <c r="A153" s="277" t="s">
        <v>26</v>
      </c>
      <c r="B153" s="273"/>
      <c r="C153" s="274">
        <v>0</v>
      </c>
      <c r="D153" s="275">
        <f t="shared" ref="D153:D158" si="122">+IF(ISERROR(C153/C$106),"N. D.",C153/C$106)</f>
        <v>0</v>
      </c>
      <c r="E153" s="273"/>
      <c r="F153" s="274">
        <v>0</v>
      </c>
      <c r="G153" s="275">
        <f t="shared" ref="G153:G158" si="123">+IF(ISERROR(F153/F$106),"N. D.",F153/F$106)</f>
        <v>0</v>
      </c>
      <c r="H153" s="274">
        <f t="shared" si="114"/>
        <v>0</v>
      </c>
      <c r="I153" s="275" t="str">
        <f t="shared" si="115"/>
        <v>N. D.</v>
      </c>
      <c r="J153" s="273"/>
      <c r="K153" s="274">
        <v>0</v>
      </c>
      <c r="L153" s="275">
        <f t="shared" ref="L153:L158" si="124">+IF(ISERROR(K153/K$106),"N. D.",K153/K$106)</f>
        <v>0</v>
      </c>
      <c r="M153" s="274">
        <f t="shared" si="116"/>
        <v>0</v>
      </c>
      <c r="N153" s="275" t="str">
        <f t="shared" si="117"/>
        <v>N. D.</v>
      </c>
      <c r="O153" s="311"/>
      <c r="P153" s="274">
        <v>0</v>
      </c>
      <c r="Q153" s="275">
        <f t="shared" ref="Q153:Q158" si="125">+IF(ISERROR(P153/P$106),"N. D.",P153/P$106)</f>
        <v>0</v>
      </c>
      <c r="R153" s="273"/>
      <c r="S153" s="274">
        <f>+'2026P'!$V153</f>
        <v>31350</v>
      </c>
      <c r="T153" s="275">
        <f t="shared" ref="T153:T158" si="126">+IF(ISERROR(S153/S$106),"N. D.",S153/S$106)</f>
        <v>6.0772665423404282E-3</v>
      </c>
      <c r="U153" s="274">
        <f t="shared" si="118"/>
        <v>-31350</v>
      </c>
      <c r="V153" s="275">
        <f t="shared" si="119"/>
        <v>-1</v>
      </c>
      <c r="W153" s="273"/>
      <c r="X153" s="274">
        <v>0</v>
      </c>
      <c r="Y153" s="275">
        <f t="shared" ref="Y153:Y158" si="127">+IF(ISERROR(X153/X$106),"N. D.",X153/X$106)</f>
        <v>0</v>
      </c>
      <c r="Z153" s="274">
        <f t="shared" si="120"/>
        <v>0</v>
      </c>
      <c r="AA153" s="275" t="str">
        <f t="shared" si="121"/>
        <v>N. D.</v>
      </c>
    </row>
    <row r="154" spans="1:27" hidden="1">
      <c r="A154" s="277" t="s">
        <v>66</v>
      </c>
      <c r="B154" s="273"/>
      <c r="C154" s="274">
        <v>497986.5321999999</v>
      </c>
      <c r="D154" s="275">
        <f t="shared" si="122"/>
        <v>0.58090201731846391</v>
      </c>
      <c r="E154" s="273"/>
      <c r="F154" s="274">
        <v>422585</v>
      </c>
      <c r="G154" s="275">
        <f t="shared" si="123"/>
        <v>0.48120403689766039</v>
      </c>
      <c r="H154" s="274">
        <f t="shared" si="114"/>
        <v>75401.5321999999</v>
      </c>
      <c r="I154" s="275">
        <f t="shared" si="115"/>
        <v>0.17842926795792538</v>
      </c>
      <c r="J154" s="273"/>
      <c r="K154" s="274">
        <v>367233.09669999994</v>
      </c>
      <c r="L154" s="275">
        <f t="shared" si="124"/>
        <v>0.59168391777907281</v>
      </c>
      <c r="M154" s="274">
        <f t="shared" si="116"/>
        <v>130753.43549999996</v>
      </c>
      <c r="N154" s="275">
        <f t="shared" si="117"/>
        <v>0.35605024894260839</v>
      </c>
      <c r="O154" s="311"/>
      <c r="P154" s="274">
        <v>2731782.4326999998</v>
      </c>
      <c r="Q154" s="275">
        <f t="shared" si="125"/>
        <v>0.52644189711022971</v>
      </c>
      <c r="R154" s="273"/>
      <c r="S154" s="274">
        <v>2614593</v>
      </c>
      <c r="T154" s="275">
        <f t="shared" si="126"/>
        <v>0.50684461118779867</v>
      </c>
      <c r="U154" s="274">
        <f t="shared" si="118"/>
        <v>117189.43269999977</v>
      </c>
      <c r="V154" s="275">
        <f t="shared" si="119"/>
        <v>4.4821290617698344E-2</v>
      </c>
      <c r="W154" s="273"/>
      <c r="X154" s="274">
        <v>1545882.4984999998</v>
      </c>
      <c r="Y154" s="275">
        <f t="shared" si="127"/>
        <v>0.41947323737773257</v>
      </c>
      <c r="Z154" s="274">
        <f t="shared" si="120"/>
        <v>1185899.9342</v>
      </c>
      <c r="AA154" s="275">
        <f t="shared" si="121"/>
        <v>0.76713458839899029</v>
      </c>
    </row>
    <row r="155" spans="1:27" hidden="1">
      <c r="A155" s="277" t="s">
        <v>67</v>
      </c>
      <c r="B155" s="273"/>
      <c r="C155" s="274">
        <v>0</v>
      </c>
      <c r="D155" s="275">
        <f t="shared" si="122"/>
        <v>0</v>
      </c>
      <c r="E155" s="273"/>
      <c r="F155" s="274">
        <v>0</v>
      </c>
      <c r="G155" s="275">
        <f t="shared" si="123"/>
        <v>0</v>
      </c>
      <c r="H155" s="274">
        <f t="shared" si="114"/>
        <v>0</v>
      </c>
      <c r="I155" s="275" t="str">
        <f t="shared" si="115"/>
        <v>N. D.</v>
      </c>
      <c r="J155" s="273"/>
      <c r="K155" s="274">
        <v>0</v>
      </c>
      <c r="L155" s="275">
        <f t="shared" si="124"/>
        <v>0</v>
      </c>
      <c r="M155" s="274">
        <f t="shared" si="116"/>
        <v>0</v>
      </c>
      <c r="N155" s="275" t="str">
        <f t="shared" si="117"/>
        <v>N. D.</v>
      </c>
      <c r="O155" s="311"/>
      <c r="P155" s="274">
        <v>0</v>
      </c>
      <c r="Q155" s="275">
        <f t="shared" si="125"/>
        <v>0</v>
      </c>
      <c r="R155" s="273"/>
      <c r="S155" s="274">
        <f>+'2026P'!$V155</f>
        <v>0</v>
      </c>
      <c r="T155" s="275">
        <f t="shared" si="126"/>
        <v>0</v>
      </c>
      <c r="U155" s="274">
        <f t="shared" si="118"/>
        <v>0</v>
      </c>
      <c r="V155" s="275" t="str">
        <f t="shared" si="119"/>
        <v>N. D.</v>
      </c>
      <c r="W155" s="273"/>
      <c r="X155" s="274">
        <v>0</v>
      </c>
      <c r="Y155" s="275">
        <f t="shared" si="127"/>
        <v>0</v>
      </c>
      <c r="Z155" s="274">
        <f t="shared" si="120"/>
        <v>0</v>
      </c>
      <c r="AA155" s="275" t="str">
        <f t="shared" si="121"/>
        <v>N. D.</v>
      </c>
    </row>
    <row r="156" spans="1:27" hidden="1">
      <c r="A156" s="277" t="s">
        <v>68</v>
      </c>
      <c r="B156" s="273"/>
      <c r="C156" s="274">
        <v>0</v>
      </c>
      <c r="D156" s="275">
        <f t="shared" si="122"/>
        <v>0</v>
      </c>
      <c r="E156" s="273"/>
      <c r="F156" s="274">
        <v>0</v>
      </c>
      <c r="G156" s="275">
        <f t="shared" si="123"/>
        <v>0</v>
      </c>
      <c r="H156" s="274">
        <f t="shared" si="114"/>
        <v>0</v>
      </c>
      <c r="I156" s="275" t="str">
        <f t="shared" si="115"/>
        <v>N. D.</v>
      </c>
      <c r="J156" s="273"/>
      <c r="K156" s="274">
        <v>0</v>
      </c>
      <c r="L156" s="275">
        <f t="shared" si="124"/>
        <v>0</v>
      </c>
      <c r="M156" s="274">
        <f t="shared" si="116"/>
        <v>0</v>
      </c>
      <c r="N156" s="275" t="str">
        <f t="shared" si="117"/>
        <v>N. D.</v>
      </c>
      <c r="O156" s="311"/>
      <c r="P156" s="274">
        <v>0</v>
      </c>
      <c r="Q156" s="275">
        <f t="shared" si="125"/>
        <v>0</v>
      </c>
      <c r="R156" s="273"/>
      <c r="S156" s="274">
        <f>+'2026P'!$V156</f>
        <v>0</v>
      </c>
      <c r="T156" s="275">
        <f t="shared" si="126"/>
        <v>0</v>
      </c>
      <c r="U156" s="274">
        <f t="shared" si="118"/>
        <v>0</v>
      </c>
      <c r="V156" s="275" t="str">
        <f t="shared" si="119"/>
        <v>N. D.</v>
      </c>
      <c r="W156" s="273"/>
      <c r="X156" s="274">
        <v>0</v>
      </c>
      <c r="Y156" s="275">
        <f t="shared" si="127"/>
        <v>0</v>
      </c>
      <c r="Z156" s="274">
        <f t="shared" si="120"/>
        <v>0</v>
      </c>
      <c r="AA156" s="275" t="str">
        <f t="shared" si="121"/>
        <v>N. D.</v>
      </c>
    </row>
    <row r="157" spans="1:27" hidden="1">
      <c r="A157" s="277" t="s">
        <v>69</v>
      </c>
      <c r="B157" s="273"/>
      <c r="C157" s="274">
        <v>0</v>
      </c>
      <c r="D157" s="275">
        <f t="shared" si="122"/>
        <v>0</v>
      </c>
      <c r="E157" s="273"/>
      <c r="F157" s="274">
        <v>7000</v>
      </c>
      <c r="G157" s="275">
        <f t="shared" si="123"/>
        <v>7.9710076275391287E-3</v>
      </c>
      <c r="H157" s="274">
        <f t="shared" si="114"/>
        <v>-7000</v>
      </c>
      <c r="I157" s="275">
        <f t="shared" si="115"/>
        <v>-1</v>
      </c>
      <c r="J157" s="273"/>
      <c r="K157" s="274">
        <v>27541.22</v>
      </c>
      <c r="L157" s="275">
        <f t="shared" si="124"/>
        <v>4.4374260099240559E-2</v>
      </c>
      <c r="M157" s="274">
        <f t="shared" si="116"/>
        <v>-27541.22</v>
      </c>
      <c r="N157" s="275">
        <f t="shared" si="117"/>
        <v>-1</v>
      </c>
      <c r="O157" s="311"/>
      <c r="P157" s="274">
        <v>0</v>
      </c>
      <c r="Q157" s="275">
        <f t="shared" si="125"/>
        <v>0</v>
      </c>
      <c r="R157" s="273"/>
      <c r="S157" s="274">
        <v>35000</v>
      </c>
      <c r="T157" s="275">
        <f t="shared" si="126"/>
        <v>6.7848270807628385E-3</v>
      </c>
      <c r="U157" s="274">
        <f t="shared" si="118"/>
        <v>-35000</v>
      </c>
      <c r="V157" s="275">
        <f t="shared" si="119"/>
        <v>-1</v>
      </c>
      <c r="W157" s="273"/>
      <c r="X157" s="274">
        <v>29541.22</v>
      </c>
      <c r="Y157" s="275">
        <f t="shared" si="127"/>
        <v>8.0159722369014339E-3</v>
      </c>
      <c r="Z157" s="274">
        <f t="shared" si="120"/>
        <v>-29541.22</v>
      </c>
      <c r="AA157" s="275">
        <f t="shared" si="121"/>
        <v>-1</v>
      </c>
    </row>
    <row r="158" spans="1:27" hidden="1">
      <c r="A158" s="277" t="s">
        <v>70</v>
      </c>
      <c r="B158" s="273"/>
      <c r="C158" s="274">
        <v>0</v>
      </c>
      <c r="D158" s="275">
        <f t="shared" si="122"/>
        <v>0</v>
      </c>
      <c r="E158" s="273"/>
      <c r="F158" s="274">
        <v>0</v>
      </c>
      <c r="G158" s="275">
        <f t="shared" si="123"/>
        <v>0</v>
      </c>
      <c r="H158" s="274">
        <f t="shared" si="114"/>
        <v>0</v>
      </c>
      <c r="I158" s="275" t="str">
        <f t="shared" si="115"/>
        <v>N. D.</v>
      </c>
      <c r="J158" s="273"/>
      <c r="K158" s="274">
        <v>0</v>
      </c>
      <c r="L158" s="275">
        <f t="shared" si="124"/>
        <v>0</v>
      </c>
      <c r="M158" s="274">
        <f t="shared" si="116"/>
        <v>0</v>
      </c>
      <c r="N158" s="275" t="str">
        <f t="shared" si="117"/>
        <v>N. D.</v>
      </c>
      <c r="O158" s="311"/>
      <c r="P158" s="274">
        <v>0</v>
      </c>
      <c r="Q158" s="275">
        <f t="shared" si="125"/>
        <v>0</v>
      </c>
      <c r="R158" s="273"/>
      <c r="S158" s="274">
        <f>+'2026P'!$V158</f>
        <v>0</v>
      </c>
      <c r="T158" s="275">
        <f t="shared" si="126"/>
        <v>0</v>
      </c>
      <c r="U158" s="274">
        <f t="shared" si="118"/>
        <v>0</v>
      </c>
      <c r="V158" s="275" t="str">
        <f t="shared" si="119"/>
        <v>N. D.</v>
      </c>
      <c r="W158" s="273"/>
      <c r="X158" s="274">
        <v>0</v>
      </c>
      <c r="Y158" s="275">
        <f t="shared" si="127"/>
        <v>0</v>
      </c>
      <c r="Z158" s="274">
        <f t="shared" si="120"/>
        <v>0</v>
      </c>
      <c r="AA158" s="275" t="str">
        <f t="shared" si="121"/>
        <v>N. D.</v>
      </c>
    </row>
    <row r="159" spans="1:27" ht="6" customHeight="1">
      <c r="A159" s="296"/>
      <c r="B159" s="265"/>
      <c r="C159" s="265"/>
      <c r="D159" s="288"/>
      <c r="E159" s="265"/>
      <c r="F159" s="265"/>
      <c r="G159" s="288"/>
      <c r="H159" s="265"/>
      <c r="I159" s="288"/>
      <c r="J159" s="265"/>
      <c r="K159" s="265"/>
      <c r="L159" s="288"/>
      <c r="M159" s="265"/>
      <c r="N159" s="288"/>
      <c r="O159" s="265"/>
      <c r="P159" s="265"/>
      <c r="Q159" s="288"/>
      <c r="R159" s="265"/>
      <c r="S159" s="265"/>
      <c r="T159" s="288"/>
      <c r="U159" s="265"/>
      <c r="V159" s="288"/>
      <c r="W159" s="265"/>
      <c r="X159" s="265"/>
      <c r="Y159" s="288"/>
      <c r="Z159" s="265"/>
      <c r="AA159" s="288"/>
    </row>
    <row r="160" spans="1:27">
      <c r="A160" s="297" t="s">
        <v>71</v>
      </c>
      <c r="B160" s="283"/>
      <c r="C160" s="283">
        <f>+C161+C164</f>
        <v>-5624.2</v>
      </c>
      <c r="D160" s="282">
        <f>+SUM(D161:D164)</f>
        <v>-6.5606375163784099E-3</v>
      </c>
      <c r="E160" s="283"/>
      <c r="F160" s="283">
        <f>+F161+F164</f>
        <v>-3971.36</v>
      </c>
      <c r="G160" s="282">
        <f>+SUM(G161:G164)</f>
        <v>-4.5222486931005427E-3</v>
      </c>
      <c r="H160" s="283">
        <f t="shared" ref="H160:H166" si="128">+$C160-F160</f>
        <v>-1652.8399999999997</v>
      </c>
      <c r="I160" s="282">
        <f t="shared" ref="I160:I166" si="129">+IF(ISERROR(H160/F160),"N. D.",H160/F160)</f>
        <v>0.41618991982595371</v>
      </c>
      <c r="J160" s="283"/>
      <c r="K160" s="283">
        <f>+K161+K164</f>
        <v>0</v>
      </c>
      <c r="L160" s="282">
        <f>+SUM(L161:L164)</f>
        <v>0</v>
      </c>
      <c r="M160" s="283">
        <f t="shared" ref="M160:M166" si="130">+$C160-K160</f>
        <v>-5624.2</v>
      </c>
      <c r="N160" s="282" t="str">
        <f t="shared" ref="N160:N166" si="131">+IF(ISERROR(M160/K160),"N. D.",M160/K160)</f>
        <v>N. D.</v>
      </c>
      <c r="O160" s="313"/>
      <c r="P160" s="283">
        <f>+P161+P164</f>
        <v>-28399.559999999998</v>
      </c>
      <c r="Q160" s="282">
        <f>+SUM(Q161:Q164)</f>
        <v>-5.472880294028034E-3</v>
      </c>
      <c r="R160" s="283"/>
      <c r="S160" s="283">
        <f>+S161+S164</f>
        <v>-23828.16</v>
      </c>
      <c r="T160" s="282">
        <f>+SUM(T161:T164)</f>
        <v>-4.6191412929357098E-3</v>
      </c>
      <c r="U160" s="283">
        <f t="shared" ref="U160:U166" si="132">+$P160-S160</f>
        <v>-4571.3999999999978</v>
      </c>
      <c r="V160" s="282">
        <f t="shared" ref="V160:V166" si="133">+IF(ISERROR(U160/S160),"N. D.",U160/S160)</f>
        <v>0.19184863623544571</v>
      </c>
      <c r="W160" s="283"/>
      <c r="X160" s="283">
        <f>+X161+X164</f>
        <v>0</v>
      </c>
      <c r="Y160" s="282">
        <f>+SUM(Y161:Y164)</f>
        <v>0</v>
      </c>
      <c r="Z160" s="283">
        <f t="shared" ref="Z160:Z166" si="134">+$P160-X160</f>
        <v>-28399.559999999998</v>
      </c>
      <c r="AA160" s="282" t="str">
        <f t="shared" ref="AA160:AA166" si="135">+IF(ISERROR(Z160/X160),"N. D.",Z160/X160)</f>
        <v>N. D.</v>
      </c>
    </row>
    <row r="161" spans="1:27" hidden="1">
      <c r="A161" s="298" t="s">
        <v>72</v>
      </c>
      <c r="B161" s="273"/>
      <c r="C161" s="273">
        <v>0</v>
      </c>
      <c r="D161" s="270">
        <f t="shared" ref="D161:D166" si="136">+IF(ISERROR(C161/C$106),"N. D.",C161/C$106)</f>
        <v>0</v>
      </c>
      <c r="E161" s="273"/>
      <c r="F161" s="273">
        <v>0</v>
      </c>
      <c r="G161" s="270">
        <f t="shared" ref="G161:G166" si="137">+IF(ISERROR(F161/F$106),"N. D.",F161/F$106)</f>
        <v>0</v>
      </c>
      <c r="H161" s="273">
        <f t="shared" si="128"/>
        <v>0</v>
      </c>
      <c r="I161" s="270" t="str">
        <f t="shared" si="129"/>
        <v>N. D.</v>
      </c>
      <c r="J161" s="273"/>
      <c r="K161" s="273">
        <v>0</v>
      </c>
      <c r="L161" s="270">
        <f t="shared" ref="L161:L166" si="138">+IF(ISERROR(K161/K$106),"N. D.",K161/K$106)</f>
        <v>0</v>
      </c>
      <c r="M161" s="273">
        <f t="shared" si="130"/>
        <v>0</v>
      </c>
      <c r="N161" s="270" t="str">
        <f t="shared" si="131"/>
        <v>N. D.</v>
      </c>
      <c r="O161" s="311"/>
      <c r="P161" s="273">
        <v>0</v>
      </c>
      <c r="Q161" s="270">
        <f t="shared" ref="Q161:Q166" si="139">+IF(ISERROR(P161/P$106),"N. D.",P161/P$106)</f>
        <v>0</v>
      </c>
      <c r="R161" s="273"/>
      <c r="S161" s="273">
        <f>+SUM(S162:S163)</f>
        <v>0</v>
      </c>
      <c r="T161" s="270">
        <f t="shared" ref="T161:T166" si="140">+IF(ISERROR(S161/S$106),"N. D.",S161/S$106)</f>
        <v>0</v>
      </c>
      <c r="U161" s="273">
        <f t="shared" si="132"/>
        <v>0</v>
      </c>
      <c r="V161" s="270" t="str">
        <f t="shared" si="133"/>
        <v>N. D.</v>
      </c>
      <c r="W161" s="273"/>
      <c r="X161" s="273">
        <v>0</v>
      </c>
      <c r="Y161" s="270">
        <f t="shared" ref="Y161:Y166" si="141">+IF(ISERROR(X161/X$106),"N. D.",X161/X$106)</f>
        <v>0</v>
      </c>
      <c r="Z161" s="273">
        <f t="shared" si="134"/>
        <v>0</v>
      </c>
      <c r="AA161" s="270" t="str">
        <f t="shared" si="135"/>
        <v>N. D.</v>
      </c>
    </row>
    <row r="162" spans="1:27" hidden="1">
      <c r="A162" s="299" t="s">
        <v>72</v>
      </c>
      <c r="B162" s="273"/>
      <c r="C162" s="274">
        <v>0</v>
      </c>
      <c r="D162" s="275">
        <f t="shared" si="136"/>
        <v>0</v>
      </c>
      <c r="E162" s="273"/>
      <c r="F162" s="274">
        <v>0</v>
      </c>
      <c r="G162" s="275">
        <f t="shared" si="137"/>
        <v>0</v>
      </c>
      <c r="H162" s="276">
        <f t="shared" si="128"/>
        <v>0</v>
      </c>
      <c r="I162" s="275" t="str">
        <f t="shared" si="129"/>
        <v>N. D.</v>
      </c>
      <c r="J162" s="273"/>
      <c r="K162" s="274">
        <v>0</v>
      </c>
      <c r="L162" s="275">
        <f t="shared" si="138"/>
        <v>0</v>
      </c>
      <c r="M162" s="276">
        <f t="shared" si="130"/>
        <v>0</v>
      </c>
      <c r="N162" s="275" t="str">
        <f t="shared" si="131"/>
        <v>N. D.</v>
      </c>
      <c r="O162" s="311"/>
      <c r="P162" s="274">
        <v>0</v>
      </c>
      <c r="Q162" s="275">
        <f t="shared" si="139"/>
        <v>0</v>
      </c>
      <c r="R162" s="273"/>
      <c r="S162" s="274">
        <f>+'2026P'!$V162</f>
        <v>0</v>
      </c>
      <c r="T162" s="275">
        <f t="shared" si="140"/>
        <v>0</v>
      </c>
      <c r="U162" s="276">
        <f t="shared" si="132"/>
        <v>0</v>
      </c>
      <c r="V162" s="275" t="str">
        <f t="shared" si="133"/>
        <v>N. D.</v>
      </c>
      <c r="W162" s="273"/>
      <c r="X162" s="274">
        <v>0</v>
      </c>
      <c r="Y162" s="275">
        <f t="shared" si="141"/>
        <v>0</v>
      </c>
      <c r="Z162" s="276">
        <f t="shared" si="134"/>
        <v>0</v>
      </c>
      <c r="AA162" s="275" t="str">
        <f t="shared" si="135"/>
        <v>N. D.</v>
      </c>
    </row>
    <row r="163" spans="1:27" hidden="1">
      <c r="A163" s="299" t="s">
        <v>73</v>
      </c>
      <c r="B163" s="273"/>
      <c r="C163" s="274">
        <v>0</v>
      </c>
      <c r="D163" s="275">
        <f t="shared" si="136"/>
        <v>0</v>
      </c>
      <c r="E163" s="273"/>
      <c r="F163" s="274">
        <v>0</v>
      </c>
      <c r="G163" s="275">
        <f t="shared" si="137"/>
        <v>0</v>
      </c>
      <c r="H163" s="276">
        <f t="shared" si="128"/>
        <v>0</v>
      </c>
      <c r="I163" s="275" t="str">
        <f t="shared" si="129"/>
        <v>N. D.</v>
      </c>
      <c r="J163" s="273"/>
      <c r="K163" s="274">
        <v>0</v>
      </c>
      <c r="L163" s="275">
        <f t="shared" si="138"/>
        <v>0</v>
      </c>
      <c r="M163" s="276">
        <f t="shared" si="130"/>
        <v>0</v>
      </c>
      <c r="N163" s="275" t="str">
        <f t="shared" si="131"/>
        <v>N. D.</v>
      </c>
      <c r="O163" s="311"/>
      <c r="P163" s="274">
        <v>0</v>
      </c>
      <c r="Q163" s="275">
        <f t="shared" si="139"/>
        <v>0</v>
      </c>
      <c r="R163" s="273"/>
      <c r="S163" s="274">
        <f>+'2026P'!$V163</f>
        <v>0</v>
      </c>
      <c r="T163" s="275">
        <f t="shared" si="140"/>
        <v>0</v>
      </c>
      <c r="U163" s="276">
        <f t="shared" si="132"/>
        <v>0</v>
      </c>
      <c r="V163" s="275" t="str">
        <f t="shared" si="133"/>
        <v>N. D.</v>
      </c>
      <c r="W163" s="273"/>
      <c r="X163" s="274">
        <v>0</v>
      </c>
      <c r="Y163" s="275">
        <f t="shared" si="141"/>
        <v>0</v>
      </c>
      <c r="Z163" s="276">
        <f t="shared" si="134"/>
        <v>0</v>
      </c>
      <c r="AA163" s="275" t="str">
        <f t="shared" si="135"/>
        <v>N. D.</v>
      </c>
    </row>
    <row r="164" spans="1:27" hidden="1">
      <c r="A164" s="298" t="s">
        <v>74</v>
      </c>
      <c r="B164" s="273"/>
      <c r="C164" s="273">
        <f>+SUM(C165:C166)</f>
        <v>-5624.2</v>
      </c>
      <c r="D164" s="270">
        <f t="shared" si="136"/>
        <v>-6.5606375163784099E-3</v>
      </c>
      <c r="E164" s="273"/>
      <c r="F164" s="273">
        <f>+SUM(F165:F166)</f>
        <v>-3971.36</v>
      </c>
      <c r="G164" s="270">
        <f t="shared" si="137"/>
        <v>-4.5222486931005427E-3</v>
      </c>
      <c r="H164" s="273">
        <f t="shared" si="128"/>
        <v>-1652.8399999999997</v>
      </c>
      <c r="I164" s="270">
        <f t="shared" si="129"/>
        <v>0.41618991982595371</v>
      </c>
      <c r="J164" s="273"/>
      <c r="K164" s="273">
        <f>+SUM(K165:K166)</f>
        <v>0</v>
      </c>
      <c r="L164" s="270">
        <f t="shared" si="138"/>
        <v>0</v>
      </c>
      <c r="M164" s="273">
        <f t="shared" si="130"/>
        <v>-5624.2</v>
      </c>
      <c r="N164" s="270" t="str">
        <f t="shared" si="131"/>
        <v>N. D.</v>
      </c>
      <c r="O164" s="311"/>
      <c r="P164" s="273">
        <f>+SUM(P165:P166)</f>
        <v>-28399.559999999998</v>
      </c>
      <c r="Q164" s="270">
        <f t="shared" si="139"/>
        <v>-5.472880294028034E-3</v>
      </c>
      <c r="R164" s="273"/>
      <c r="S164" s="273">
        <f>+SUM(S165:S166)</f>
        <v>-23828.16</v>
      </c>
      <c r="T164" s="270">
        <f t="shared" si="140"/>
        <v>-4.6191412929357098E-3</v>
      </c>
      <c r="U164" s="273">
        <f t="shared" si="132"/>
        <v>-4571.3999999999978</v>
      </c>
      <c r="V164" s="270">
        <f t="shared" si="133"/>
        <v>0.19184863623544571</v>
      </c>
      <c r="W164" s="273"/>
      <c r="X164" s="273">
        <f>+SUM(X165:X166)</f>
        <v>0</v>
      </c>
      <c r="Y164" s="270">
        <f t="shared" si="141"/>
        <v>0</v>
      </c>
      <c r="Z164" s="273">
        <f t="shared" si="134"/>
        <v>-28399.559999999998</v>
      </c>
      <c r="AA164" s="270" t="str">
        <f t="shared" si="135"/>
        <v>N. D.</v>
      </c>
    </row>
    <row r="165" spans="1:27" hidden="1">
      <c r="A165" s="299" t="s">
        <v>75</v>
      </c>
      <c r="B165" s="273"/>
      <c r="C165" s="274">
        <v>0</v>
      </c>
      <c r="D165" s="275">
        <f t="shared" si="136"/>
        <v>0</v>
      </c>
      <c r="E165" s="273"/>
      <c r="F165" s="274">
        <v>0</v>
      </c>
      <c r="G165" s="275">
        <f t="shared" si="137"/>
        <v>0</v>
      </c>
      <c r="H165" s="276">
        <f t="shared" si="128"/>
        <v>0</v>
      </c>
      <c r="I165" s="275" t="str">
        <f t="shared" si="129"/>
        <v>N. D.</v>
      </c>
      <c r="J165" s="273"/>
      <c r="K165" s="274">
        <v>0</v>
      </c>
      <c r="L165" s="275">
        <f t="shared" si="138"/>
        <v>0</v>
      </c>
      <c r="M165" s="276">
        <f t="shared" si="130"/>
        <v>0</v>
      </c>
      <c r="N165" s="275" t="str">
        <f t="shared" si="131"/>
        <v>N. D.</v>
      </c>
      <c r="O165" s="311"/>
      <c r="P165" s="274">
        <v>0</v>
      </c>
      <c r="Q165" s="275">
        <f t="shared" si="139"/>
        <v>0</v>
      </c>
      <c r="R165" s="273"/>
      <c r="S165" s="274">
        <f>+'2026P'!$V165</f>
        <v>0</v>
      </c>
      <c r="T165" s="275">
        <f t="shared" si="140"/>
        <v>0</v>
      </c>
      <c r="U165" s="276">
        <f t="shared" si="132"/>
        <v>0</v>
      </c>
      <c r="V165" s="275" t="str">
        <f t="shared" si="133"/>
        <v>N. D.</v>
      </c>
      <c r="W165" s="273"/>
      <c r="X165" s="274">
        <v>0</v>
      </c>
      <c r="Y165" s="275">
        <f t="shared" si="141"/>
        <v>0</v>
      </c>
      <c r="Z165" s="276">
        <f t="shared" si="134"/>
        <v>0</v>
      </c>
      <c r="AA165" s="275" t="str">
        <f t="shared" si="135"/>
        <v>N. D.</v>
      </c>
    </row>
    <row r="166" spans="1:27" hidden="1">
      <c r="A166" s="299" t="s">
        <v>64</v>
      </c>
      <c r="B166" s="273"/>
      <c r="C166" s="274">
        <f>+'2026R'!$F166</f>
        <v>-5624.2</v>
      </c>
      <c r="D166" s="275">
        <f t="shared" si="136"/>
        <v>-6.5606375163784099E-3</v>
      </c>
      <c r="E166" s="273"/>
      <c r="F166" s="274">
        <f>+'2026P'!$F166</f>
        <v>-3971.36</v>
      </c>
      <c r="G166" s="275">
        <f t="shared" si="137"/>
        <v>-4.5222486931005427E-3</v>
      </c>
      <c r="H166" s="276">
        <f t="shared" si="128"/>
        <v>-1652.8399999999997</v>
      </c>
      <c r="I166" s="275">
        <f t="shared" si="129"/>
        <v>0.41618991982595371</v>
      </c>
      <c r="J166" s="273"/>
      <c r="K166" s="274">
        <f>+'2025R'!$F166</f>
        <v>0</v>
      </c>
      <c r="L166" s="275">
        <f t="shared" si="138"/>
        <v>0</v>
      </c>
      <c r="M166" s="276">
        <f t="shared" si="130"/>
        <v>-5624.2</v>
      </c>
      <c r="N166" s="275" t="str">
        <f t="shared" si="131"/>
        <v>N. D.</v>
      </c>
      <c r="O166" s="311"/>
      <c r="P166" s="274">
        <f>+'2026R'!$V166</f>
        <v>-28399.559999999998</v>
      </c>
      <c r="Q166" s="275">
        <f t="shared" si="139"/>
        <v>-5.472880294028034E-3</v>
      </c>
      <c r="R166" s="273"/>
      <c r="S166" s="274">
        <f>+'2026P'!$V166</f>
        <v>-23828.16</v>
      </c>
      <c r="T166" s="275">
        <f t="shared" si="140"/>
        <v>-4.6191412929357098E-3</v>
      </c>
      <c r="U166" s="276">
        <f t="shared" si="132"/>
        <v>-4571.3999999999978</v>
      </c>
      <c r="V166" s="275">
        <f t="shared" si="133"/>
        <v>0.19184863623544571</v>
      </c>
      <c r="W166" s="273"/>
      <c r="X166" s="274">
        <f>+'2025R'!$V166</f>
        <v>0</v>
      </c>
      <c r="Y166" s="275">
        <f t="shared" si="141"/>
        <v>0</v>
      </c>
      <c r="Z166" s="276">
        <f t="shared" si="134"/>
        <v>-28399.559999999998</v>
      </c>
      <c r="AA166" s="275" t="str">
        <f t="shared" si="135"/>
        <v>N. D.</v>
      </c>
    </row>
    <row r="167" spans="1:27" ht="6" customHeight="1">
      <c r="A167" s="296"/>
      <c r="B167" s="265"/>
      <c r="C167" s="265"/>
      <c r="D167" s="288"/>
      <c r="E167" s="265"/>
      <c r="F167" s="265"/>
      <c r="G167" s="288"/>
      <c r="H167" s="265"/>
      <c r="I167" s="288"/>
      <c r="J167" s="265"/>
      <c r="K167" s="265"/>
      <c r="L167" s="288"/>
      <c r="M167" s="265"/>
      <c r="N167" s="288"/>
      <c r="O167" s="265"/>
      <c r="P167" s="265"/>
      <c r="Q167" s="288"/>
      <c r="R167" s="265"/>
      <c r="S167" s="265"/>
      <c r="T167" s="288"/>
      <c r="U167" s="265"/>
      <c r="V167" s="288"/>
      <c r="W167" s="265"/>
      <c r="X167" s="265"/>
      <c r="Y167" s="288"/>
      <c r="Z167" s="265"/>
      <c r="AA167" s="288"/>
    </row>
    <row r="168" spans="1:27" ht="19" thickBot="1">
      <c r="A168" s="290" t="s">
        <v>76</v>
      </c>
      <c r="B168" s="291"/>
      <c r="C168" s="291">
        <f>+C133-C135</f>
        <v>378427.76449999982</v>
      </c>
      <c r="D168" s="292">
        <f>+IF(OR(C106&lt;=0,C168&lt;=0),"N. D.",C168/C$106)</f>
        <v>0.44143654013333677</v>
      </c>
      <c r="E168" s="291"/>
      <c r="F168" s="291">
        <f>+F133-F135</f>
        <v>410600.40078556997</v>
      </c>
      <c r="G168" s="292">
        <f>+IF(OR(F106&lt;=0,F168&lt;=0),"N. D.",F168/F$106)</f>
        <v>0.46755698950462882</v>
      </c>
      <c r="H168" s="291">
        <f>+$C168-F168</f>
        <v>-32172.636285570159</v>
      </c>
      <c r="I168" s="292">
        <f>+IF(ISERROR(H168/F168),"N. D.",H168/F168)</f>
        <v>-7.8355102001889776E-2</v>
      </c>
      <c r="J168" s="291"/>
      <c r="K168" s="291">
        <f>+K133-K135</f>
        <v>261282.03779999999</v>
      </c>
      <c r="L168" s="292">
        <f>+IF(OR(K106&lt;=0,K168&lt;=0),"N. D.",K168/K$106)</f>
        <v>0.420976162442942</v>
      </c>
      <c r="M168" s="291">
        <f>+$C168-K168</f>
        <v>117145.72669999982</v>
      </c>
      <c r="N168" s="292">
        <f>+IF(ISERROR(M168/K168),"N. D.",M168/K168)</f>
        <v>0.44834971315429561</v>
      </c>
      <c r="O168" s="312"/>
      <c r="P168" s="291">
        <f>+P133-P135</f>
        <v>2148146.6885000002</v>
      </c>
      <c r="Q168" s="292">
        <f>+IF(OR(P106&lt;=0,P168&lt;=0),"N. D.",P168/P$106)</f>
        <v>0.4139694305184034</v>
      </c>
      <c r="R168" s="291"/>
      <c r="S168" s="291">
        <f>+S133-S135</f>
        <v>2321969.685650364</v>
      </c>
      <c r="T168" s="292">
        <f>+IF(OR(S106&lt;=0,S168&lt;=0),"N. D.",S168/S$106)</f>
        <v>0.45011893725459901</v>
      </c>
      <c r="U168" s="291">
        <f>+$P168-S168</f>
        <v>-173822.99715036387</v>
      </c>
      <c r="V168" s="292">
        <f>+IF(ISERROR(U168/S168),"N. D.",U168/S168)</f>
        <v>-7.4860149219251118E-2</v>
      </c>
      <c r="W168" s="291"/>
      <c r="X168" s="291">
        <f>+X133-X135</f>
        <v>594136.74509999948</v>
      </c>
      <c r="Y168" s="292">
        <f>+IF(OR(X106&lt;=0,X168&lt;=0),"N. D.",X168/X$106)</f>
        <v>0.16121824534141041</v>
      </c>
      <c r="Z168" s="291">
        <f>+$P168-X168</f>
        <v>1554009.9434000007</v>
      </c>
      <c r="AA168" s="292">
        <f>+IF(ISERROR(Z168/X168),"N. D.",Z168/X168)</f>
        <v>2.6155762225048789</v>
      </c>
    </row>
    <row r="169" spans="1:27" ht="6" customHeight="1">
      <c r="A169" s="296"/>
      <c r="B169" s="265"/>
      <c r="C169" s="265"/>
      <c r="D169" s="288"/>
      <c r="E169" s="265"/>
      <c r="F169" s="265"/>
      <c r="G169" s="288"/>
      <c r="H169" s="265"/>
      <c r="I169" s="288"/>
      <c r="J169" s="265"/>
      <c r="K169" s="265"/>
      <c r="L169" s="288"/>
      <c r="M169" s="265"/>
      <c r="N169" s="288"/>
      <c r="O169" s="265"/>
      <c r="P169" s="265"/>
      <c r="Q169" s="288"/>
      <c r="R169" s="265"/>
      <c r="S169" s="265"/>
      <c r="T169" s="288"/>
      <c r="U169" s="265"/>
      <c r="V169" s="288"/>
      <c r="W169" s="265"/>
      <c r="X169" s="265"/>
      <c r="Y169" s="288"/>
      <c r="Z169" s="265"/>
      <c r="AA169" s="288"/>
    </row>
    <row r="170" spans="1:27">
      <c r="A170" s="295" t="s">
        <v>77</v>
      </c>
      <c r="B170" s="283"/>
      <c r="C170" s="283">
        <f>+SUM(C172:C175)</f>
        <v>95444.01</v>
      </c>
      <c r="D170" s="282">
        <f>+SUM(D172:D175)</f>
        <v>0.11133557709889338</v>
      </c>
      <c r="E170" s="283"/>
      <c r="F170" s="283">
        <f>+SUM(F172:F175)</f>
        <v>111336.59820000001</v>
      </c>
      <c r="G170" s="282">
        <f>+SUM(G172:G175)</f>
        <v>0.12678069621092275</v>
      </c>
      <c r="H170" s="283">
        <f>+$C170-F170</f>
        <v>-15892.588200000013</v>
      </c>
      <c r="I170" s="282">
        <f>+IF(ISERROR(H170/F170),"N. D.",H170/F170)</f>
        <v>-0.1427436122257956</v>
      </c>
      <c r="J170" s="283"/>
      <c r="K170" s="283">
        <f>+SUM(K172:K175)</f>
        <v>32207.99</v>
      </c>
      <c r="L170" s="282">
        <f>+SUM(L172:L175)</f>
        <v>5.1893333902192383E-2</v>
      </c>
      <c r="M170" s="283">
        <f>+$C170-K170</f>
        <v>63236.01999999999</v>
      </c>
      <c r="N170" s="282">
        <f>+IF(ISERROR(M170/K170),"N. D.",M170/K170)</f>
        <v>1.96336437014542</v>
      </c>
      <c r="O170" s="313"/>
      <c r="P170" s="283">
        <f>+SUM(P172:P175)</f>
        <v>367445.63</v>
      </c>
      <c r="Q170" s="282">
        <f>+SUM(Q172:Q175)</f>
        <v>7.0810461413969669E-2</v>
      </c>
      <c r="R170" s="283"/>
      <c r="S170" s="283">
        <f>+SUM(S172:S175)</f>
        <v>814624.21170789993</v>
      </c>
      <c r="T170" s="282">
        <f>+SUM(T172:T175)</f>
        <v>0.1579166974925954</v>
      </c>
      <c r="U170" s="283">
        <f>+$P170-S170</f>
        <v>-447178.58170789992</v>
      </c>
      <c r="V170" s="282">
        <f>+IF(ISERROR(U170/S170),"N. D.",U170/S170)</f>
        <v>-0.54893848633637821</v>
      </c>
      <c r="W170" s="283"/>
      <c r="X170" s="283">
        <f>+SUM(X172:X175)</f>
        <v>463185.19</v>
      </c>
      <c r="Y170" s="282">
        <f>+SUM(Y172:Y175)</f>
        <v>0.12568470847121127</v>
      </c>
      <c r="Z170" s="283">
        <f>+$P170-X170</f>
        <v>-95739.56</v>
      </c>
      <c r="AA170" s="282">
        <f>+IF(ISERROR(Z170/X170),"N. D.",Z170/X170)</f>
        <v>-0.20669823229883494</v>
      </c>
    </row>
    <row r="171" spans="1:27" ht="6" customHeight="1">
      <c r="A171" s="296"/>
      <c r="B171" s="265"/>
      <c r="C171" s="265"/>
      <c r="D171" s="288"/>
      <c r="E171" s="265"/>
      <c r="F171" s="265"/>
      <c r="G171" s="288"/>
      <c r="H171" s="265"/>
      <c r="I171" s="288"/>
      <c r="J171" s="265"/>
      <c r="K171" s="265"/>
      <c r="L171" s="288"/>
      <c r="M171" s="265"/>
      <c r="N171" s="288"/>
      <c r="O171" s="265"/>
      <c r="P171" s="265"/>
      <c r="Q171" s="288"/>
      <c r="R171" s="265"/>
      <c r="S171" s="265"/>
      <c r="T171" s="288"/>
      <c r="U171" s="265"/>
      <c r="V171" s="288"/>
      <c r="W171" s="265"/>
      <c r="X171" s="265"/>
      <c r="Y171" s="288"/>
      <c r="Z171" s="265"/>
      <c r="AA171" s="288"/>
    </row>
    <row r="172" spans="1:27">
      <c r="A172" s="298" t="s">
        <v>78</v>
      </c>
      <c r="B172" s="273"/>
      <c r="C172" s="273">
        <f>+'2026R'!$F172</f>
        <v>27968.76</v>
      </c>
      <c r="D172" s="270">
        <f>+IF(ISERROR(C172/C$106),"N. D.",C172/C$106)</f>
        <v>3.2625599399485047E-2</v>
      </c>
      <c r="E172" s="273"/>
      <c r="F172" s="273">
        <f>+'2026P'!$F172</f>
        <v>46757.635200000004</v>
      </c>
      <c r="G172" s="270">
        <f>+IF(ISERROR(F172/F$106),"N. D.",F172/F$106)</f>
        <v>5.3243638117841725E-2</v>
      </c>
      <c r="H172" s="273">
        <f>+$C172-F172</f>
        <v>-18788.875200000006</v>
      </c>
      <c r="I172" s="270">
        <f>+IF(ISERROR(H172/F172),"N. D.",H172/F172)</f>
        <v>-0.40183544611768568</v>
      </c>
      <c r="J172" s="273"/>
      <c r="K172" s="273">
        <f>+'2025R'!$F172</f>
        <v>0</v>
      </c>
      <c r="L172" s="270">
        <f>+IF(ISERROR(K172/K$106),"N. D.",K172/K$106)</f>
        <v>0</v>
      </c>
      <c r="M172" s="273">
        <f>+$C172-K172</f>
        <v>27968.76</v>
      </c>
      <c r="N172" s="270" t="str">
        <f>+IF(ISERROR(M172/K172),"N. D.",M172/K172)</f>
        <v>N. D.</v>
      </c>
      <c r="O172" s="311"/>
      <c r="P172" s="273">
        <f>+'2026R'!$V172</f>
        <v>109030.2</v>
      </c>
      <c r="Q172" s="270">
        <f>+IF(ISERROR(P172/P$106),"N. D.",P172/P$106)</f>
        <v>2.1011214012961306E-2</v>
      </c>
      <c r="R172" s="273"/>
      <c r="S172" s="273">
        <f>+'2026P'!$V172</f>
        <v>105107.66976</v>
      </c>
      <c r="T172" s="270">
        <f>+IF(ISERROR(S172/S$106),"N. D.",S172/S$106)</f>
        <v>2.0375353262386438E-2</v>
      </c>
      <c r="U172" s="273">
        <f>+$P172-S172</f>
        <v>3922.5302399999928</v>
      </c>
      <c r="V172" s="270">
        <f>+IF(ISERROR(U172/S172),"N. D.",U172/S172)</f>
        <v>3.7319162806640008E-2</v>
      </c>
      <c r="W172" s="273"/>
      <c r="X172" s="273">
        <f>+'2025R'!$V172</f>
        <v>220849.2</v>
      </c>
      <c r="Y172" s="270">
        <f>+IF(ISERROR(X172/X$106),"N. D.",X172/X$106)</f>
        <v>5.9927147752932758E-2</v>
      </c>
      <c r="Z172" s="273">
        <f>+$P172-X172</f>
        <v>-111819.00000000001</v>
      </c>
      <c r="AA172" s="270">
        <f>+IF(ISERROR(Z172/X172),"N. D.",Z172/X172)</f>
        <v>-0.50631381050961477</v>
      </c>
    </row>
    <row r="173" spans="1:27">
      <c r="A173" s="298" t="s">
        <v>79</v>
      </c>
      <c r="B173" s="273"/>
      <c r="C173" s="273">
        <f>+'2026R'!$F173</f>
        <v>24216.720000000001</v>
      </c>
      <c r="D173" s="270">
        <f>+IF(ISERROR(C173/C$106),"N. D.",C173/C$106)</f>
        <v>2.824883925814007E-2</v>
      </c>
      <c r="E173" s="273"/>
      <c r="F173" s="273">
        <f>+'2026P'!$F173</f>
        <v>23329.593000000001</v>
      </c>
      <c r="G173" s="270">
        <f>+IF(ISERROR(F173/F$106),"N. D.",F173/F$106)</f>
        <v>2.6565766250054784E-2</v>
      </c>
      <c r="H173" s="273">
        <f>+$C173-F173</f>
        <v>887.12700000000041</v>
      </c>
      <c r="I173" s="270">
        <f>+IF(ISERROR(H173/F173),"N. D.",H173/F173)</f>
        <v>3.8025824111033585E-2</v>
      </c>
      <c r="J173" s="273"/>
      <c r="K173" s="273">
        <f>+'2025R'!$F173</f>
        <v>0</v>
      </c>
      <c r="L173" s="270">
        <f>+IF(ISERROR(K173/K$106),"N. D.",K173/K$106)</f>
        <v>0</v>
      </c>
      <c r="M173" s="273">
        <f>+$C173-K173</f>
        <v>24216.720000000001</v>
      </c>
      <c r="N173" s="270" t="str">
        <f>+IF(ISERROR(M173/K173),"N. D.",M173/K173)</f>
        <v>N. D.</v>
      </c>
      <c r="O173" s="311"/>
      <c r="P173" s="273">
        <f>+'2026R'!$V173</f>
        <v>24216.720000000001</v>
      </c>
      <c r="Q173" s="270">
        <f>+IF(ISERROR(P173/P$106),"N. D.",P173/P$106)</f>
        <v>4.6668050376130685E-3</v>
      </c>
      <c r="R173" s="273"/>
      <c r="S173" s="273">
        <f>+'2026P'!$V173</f>
        <v>462020.32194789994</v>
      </c>
      <c r="T173" s="270">
        <f>+IF(ISERROR(S173/S$106),"N. D.",S173/S$106)</f>
        <v>8.9563656920425047E-2</v>
      </c>
      <c r="U173" s="273">
        <f>+$P173-S173</f>
        <v>-437803.60194789991</v>
      </c>
      <c r="V173" s="270">
        <f>+IF(ISERROR(U173/S173),"N. D.",U173/S173)</f>
        <v>-0.94758516270907489</v>
      </c>
      <c r="W173" s="273"/>
      <c r="X173" s="273">
        <f>+'2025R'!$V173</f>
        <v>33408</v>
      </c>
      <c r="Y173" s="270">
        <f>+IF(ISERROR(X173/X$106),"N. D.",X173/X$106)</f>
        <v>9.0652180407716099E-3</v>
      </c>
      <c r="Z173" s="273">
        <f>+$P173-X173</f>
        <v>-9191.2799999999988</v>
      </c>
      <c r="AA173" s="270">
        <f>+IF(ISERROR(Z173/X173),"N. D.",Z173/X173)</f>
        <v>-0.27512212643678158</v>
      </c>
    </row>
    <row r="174" spans="1:27">
      <c r="A174" s="298" t="s">
        <v>80</v>
      </c>
      <c r="B174" s="273"/>
      <c r="C174" s="273">
        <f>+'2026R'!$F174</f>
        <v>43258.53</v>
      </c>
      <c r="D174" s="270">
        <f>+IF(ISERROR(C174/C$106),"N. D.",C174/C$106)</f>
        <v>5.0461138441268261E-2</v>
      </c>
      <c r="E174" s="273"/>
      <c r="F174" s="273">
        <f>+'2026P'!$F174</f>
        <v>41249.370000000003</v>
      </c>
      <c r="G174" s="270">
        <f>+IF(ISERROR(F174/F$106),"N. D.",F174/F$106)</f>
        <v>4.6971291843026251E-2</v>
      </c>
      <c r="H174" s="273">
        <f>+$C174-F174</f>
        <v>2009.1599999999962</v>
      </c>
      <c r="I174" s="270">
        <f>+IF(ISERROR(H174/F174),"N. D.",H174/F174)</f>
        <v>4.8707652989609204E-2</v>
      </c>
      <c r="J174" s="273"/>
      <c r="K174" s="273">
        <f>+'2025R'!$F174</f>
        <v>32207.99</v>
      </c>
      <c r="L174" s="270">
        <f>+IF(ISERROR(K174/K$106),"N. D.",K174/K$106)</f>
        <v>5.1893333902192383E-2</v>
      </c>
      <c r="M174" s="273">
        <f>+$C174-K174</f>
        <v>11050.539999999997</v>
      </c>
      <c r="N174" s="270">
        <f>+IF(ISERROR(M174/K174),"N. D.",M174/K174)</f>
        <v>0.34309933653109048</v>
      </c>
      <c r="O174" s="311"/>
      <c r="P174" s="273">
        <f>+'2026R'!$V174</f>
        <v>234198.71000000002</v>
      </c>
      <c r="Q174" s="270">
        <f>+IF(ISERROR(P174/P$106),"N. D.",P174/P$106)</f>
        <v>4.5132442363395295E-2</v>
      </c>
      <c r="R174" s="273"/>
      <c r="S174" s="273">
        <f>+'2026P'!$V174</f>
        <v>247496.22</v>
      </c>
      <c r="T174" s="270">
        <f>+IF(ISERROR(S174/S$106),"N. D.",S174/S$106)</f>
        <v>4.7977687309783926E-2</v>
      </c>
      <c r="U174" s="273">
        <f>+$P174-S174</f>
        <v>-13297.50999999998</v>
      </c>
      <c r="V174" s="270">
        <f>+IF(ISERROR(U174/S174),"N. D.",U174/S174)</f>
        <v>-5.3728133706446024E-2</v>
      </c>
      <c r="W174" s="273"/>
      <c r="X174" s="273">
        <f>+'2025R'!$V174</f>
        <v>208927.99</v>
      </c>
      <c r="Y174" s="270">
        <f>+IF(ISERROR(X174/X$106),"N. D.",X174/X$106)</f>
        <v>5.6692342677506898E-2</v>
      </c>
      <c r="Z174" s="273">
        <f>+$P174-X174</f>
        <v>25270.72000000003</v>
      </c>
      <c r="AA174" s="270">
        <f>+IF(ISERROR(Z174/X174),"N. D.",Z174/X174)</f>
        <v>0.12095421010846863</v>
      </c>
    </row>
    <row r="175" spans="1:27">
      <c r="A175" s="298" t="s">
        <v>81</v>
      </c>
      <c r="B175" s="273"/>
      <c r="C175" s="273">
        <f>+'2026R'!$F175</f>
        <v>0</v>
      </c>
      <c r="D175" s="270">
        <f>+IF(ISERROR(C175/C$106),"N. D.",C175/C$106)</f>
        <v>0</v>
      </c>
      <c r="E175" s="273"/>
      <c r="F175" s="273">
        <f>+'2026P'!$F175</f>
        <v>0</v>
      </c>
      <c r="G175" s="270">
        <f>+IF(ISERROR(F175/F$106),"N. D.",F175/F$106)</f>
        <v>0</v>
      </c>
      <c r="H175" s="273">
        <f>+$C175-F175</f>
        <v>0</v>
      </c>
      <c r="I175" s="270" t="str">
        <f>+IF(ISERROR(H175/F175),"N. D.",H175/F175)</f>
        <v>N. D.</v>
      </c>
      <c r="J175" s="273"/>
      <c r="K175" s="273">
        <f>+'2025R'!$F175</f>
        <v>0</v>
      </c>
      <c r="L175" s="270">
        <f>+IF(ISERROR(K175/K$106),"N. D.",K175/K$106)</f>
        <v>0</v>
      </c>
      <c r="M175" s="273">
        <f>+$C175-K175</f>
        <v>0</v>
      </c>
      <c r="N175" s="270" t="str">
        <f>+IF(ISERROR(M175/K175),"N. D.",M175/K175)</f>
        <v>N. D.</v>
      </c>
      <c r="O175" s="311"/>
      <c r="P175" s="273">
        <f>+'2026R'!$V175</f>
        <v>0</v>
      </c>
      <c r="Q175" s="270">
        <f>+IF(ISERROR(P175/P$106),"N. D.",P175/P$106)</f>
        <v>0</v>
      </c>
      <c r="R175" s="273"/>
      <c r="S175" s="273">
        <f>+'2026P'!$V175</f>
        <v>0</v>
      </c>
      <c r="T175" s="270">
        <f>+IF(ISERROR(S175/S$106),"N. D.",S175/S$106)</f>
        <v>0</v>
      </c>
      <c r="U175" s="273">
        <f>+$P175-S175</f>
        <v>0</v>
      </c>
      <c r="V175" s="270" t="str">
        <f>+IF(ISERROR(U175/S175),"N. D.",U175/S175)</f>
        <v>N. D.</v>
      </c>
      <c r="W175" s="273"/>
      <c r="X175" s="273">
        <f>+'2025R'!$V175</f>
        <v>0</v>
      </c>
      <c r="Y175" s="270">
        <f>+IF(ISERROR(X175/X$106),"N. D.",X175/X$106)</f>
        <v>0</v>
      </c>
      <c r="Z175" s="273">
        <f>+$P175-X175</f>
        <v>0</v>
      </c>
      <c r="AA175" s="270" t="str">
        <f>+IF(ISERROR(Z175/X175),"N. D.",Z175/X175)</f>
        <v>N. D.</v>
      </c>
    </row>
    <row r="176" spans="1:27" ht="6" customHeight="1">
      <c r="A176" s="296"/>
      <c r="B176" s="265"/>
      <c r="C176" s="265"/>
      <c r="D176" s="288"/>
      <c r="E176" s="265"/>
      <c r="F176" s="265"/>
      <c r="G176" s="288"/>
      <c r="H176" s="265"/>
      <c r="I176" s="288"/>
      <c r="J176" s="265"/>
      <c r="K176" s="265"/>
      <c r="L176" s="288"/>
      <c r="M176" s="265"/>
      <c r="N176" s="288"/>
      <c r="O176" s="265"/>
      <c r="P176" s="265"/>
      <c r="Q176" s="288"/>
      <c r="R176" s="265"/>
      <c r="S176" s="265"/>
      <c r="T176" s="288"/>
      <c r="U176" s="265"/>
      <c r="V176" s="288"/>
      <c r="W176" s="265"/>
      <c r="X176" s="265"/>
      <c r="Y176" s="288"/>
      <c r="Z176" s="265"/>
      <c r="AA176" s="288"/>
    </row>
    <row r="177" spans="1:27" ht="19" thickBot="1">
      <c r="A177" s="290" t="s">
        <v>82</v>
      </c>
      <c r="B177" s="291"/>
      <c r="C177" s="291">
        <f>+C168-C170</f>
        <v>282983.75449999981</v>
      </c>
      <c r="D177" s="292">
        <f>+IF(OR(C106&lt;=0,C177&lt;=0),"N. D.",C177/C$106)</f>
        <v>0.33010096303444342</v>
      </c>
      <c r="E177" s="291"/>
      <c r="F177" s="291">
        <f>+F168-F170</f>
        <v>299263.80258556997</v>
      </c>
      <c r="G177" s="292">
        <f>+IF(OR(F106&lt;=0,F177&lt;=0),"N. D.",F177/F$106)</f>
        <v>0.34077629329370607</v>
      </c>
      <c r="H177" s="291">
        <f>+$C177-F177</f>
        <v>-16280.048085570161</v>
      </c>
      <c r="I177" s="292">
        <f>+IF(ISERROR(H177/F177),"N. D.",H177/F177)</f>
        <v>-5.4400324880303982E-2</v>
      </c>
      <c r="J177" s="291"/>
      <c r="K177" s="291">
        <f>+K168-K170</f>
        <v>229074.0478</v>
      </c>
      <c r="L177" s="292">
        <f>+IF(OR(K106&lt;=0,K177&lt;=0),"N. D.",K177/K$106)</f>
        <v>0.36908282854074964</v>
      </c>
      <c r="M177" s="291">
        <f>+$C177-K177</f>
        <v>53909.706699999806</v>
      </c>
      <c r="N177" s="292">
        <f>+IF(ISERROR(M177/K177),"N. D.",M177/K177)</f>
        <v>0.23533746933684649</v>
      </c>
      <c r="O177" s="312"/>
      <c r="P177" s="291">
        <f>+P168-P170</f>
        <v>1780701.0585000003</v>
      </c>
      <c r="Q177" s="292">
        <f>+IF(OR(P106&lt;=0,P177&lt;=0),"N. D.",P177/P$106)</f>
        <v>0.34315896910443378</v>
      </c>
      <c r="R177" s="291"/>
      <c r="S177" s="291">
        <f>+S168-S170</f>
        <v>1507345.4739424642</v>
      </c>
      <c r="T177" s="292">
        <f>+IF(OR(S106&lt;=0,S177&lt;=0),"N. D.",S177/S$106)</f>
        <v>0.29220223976200366</v>
      </c>
      <c r="U177" s="291">
        <f>+$P177-S177</f>
        <v>273355.58455753606</v>
      </c>
      <c r="V177" s="292">
        <f>+IF(ISERROR(U177/S177),"N. D.",U177/S177)</f>
        <v>0.18134899350085562</v>
      </c>
      <c r="W177" s="291"/>
      <c r="X177" s="291">
        <f>+X168-X170</f>
        <v>130951.55509999947</v>
      </c>
      <c r="Y177" s="292">
        <f>+IF(OR(X106&lt;=0,X177&lt;=0),"N. D.",X177/X$106)</f>
        <v>3.5533536870199139E-2</v>
      </c>
      <c r="Z177" s="291">
        <f>+$P177-X177</f>
        <v>1649749.5034000007</v>
      </c>
      <c r="AA177" s="292">
        <f>+IF(ISERROR(Z177/X177),"N. D.",Z177/X177)</f>
        <v>12.598166567324769</v>
      </c>
    </row>
    <row r="180" spans="1:27">
      <c r="C180" s="260"/>
      <c r="D180" s="260"/>
      <c r="F180" s="260"/>
      <c r="G180" s="260"/>
      <c r="H180" s="260"/>
      <c r="I180" s="260"/>
      <c r="K180" s="260"/>
      <c r="L180" s="260"/>
      <c r="M180" s="260"/>
      <c r="N180" s="260"/>
      <c r="P180" s="260"/>
      <c r="Q180" s="260"/>
      <c r="S180" s="260"/>
      <c r="T180" s="260"/>
      <c r="U180" s="260"/>
      <c r="V180" s="260"/>
      <c r="X180" s="260"/>
      <c r="Y180" s="260"/>
      <c r="Z180" s="260"/>
      <c r="AA180" s="260"/>
    </row>
    <row r="181" spans="1:27">
      <c r="C181" s="373" t="s">
        <v>0</v>
      </c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P181" s="370" t="s">
        <v>1</v>
      </c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  <c r="AA181" s="370"/>
    </row>
    <row r="182" spans="1:27">
      <c r="B182" s="261"/>
      <c r="C182" s="261"/>
      <c r="D182" s="260"/>
      <c r="E182" s="261"/>
      <c r="F182" s="261"/>
      <c r="G182" s="260"/>
      <c r="H182" s="261"/>
      <c r="I182" s="260"/>
      <c r="J182" s="261"/>
      <c r="K182" s="261"/>
      <c r="L182" s="260"/>
      <c r="M182" s="261"/>
      <c r="N182" s="260"/>
      <c r="O182" s="261"/>
      <c r="P182" s="261"/>
      <c r="Q182" s="260"/>
      <c r="R182" s="261"/>
      <c r="S182" s="261"/>
      <c r="T182" s="260"/>
      <c r="U182" s="261"/>
      <c r="V182" s="260"/>
      <c r="W182" s="261"/>
      <c r="X182" s="261"/>
      <c r="Y182" s="260"/>
      <c r="Z182" s="261"/>
      <c r="AA182" s="260"/>
    </row>
    <row r="183" spans="1:27" ht="6" customHeight="1"/>
    <row r="184" spans="1:27" s="265" customFormat="1" ht="14.25" customHeight="1">
      <c r="A184" s="263" t="s">
        <v>83</v>
      </c>
      <c r="B184" s="372"/>
      <c r="C184" s="264">
        <f>+C5</f>
        <v>46174</v>
      </c>
      <c r="D184" s="372" t="s">
        <v>99</v>
      </c>
      <c r="E184" s="372"/>
      <c r="F184" s="264">
        <f>+F5</f>
        <v>46174</v>
      </c>
      <c r="G184" s="372" t="s">
        <v>99</v>
      </c>
      <c r="H184" s="264" t="str">
        <f>+H5</f>
        <v>DIFERENCIAS</v>
      </c>
      <c r="I184" s="372" t="s">
        <v>99</v>
      </c>
      <c r="J184" s="372"/>
      <c r="K184" s="264">
        <f>+K5</f>
        <v>45838</v>
      </c>
      <c r="L184" s="372" t="s">
        <v>99</v>
      </c>
      <c r="M184" s="264" t="str">
        <f>+M5</f>
        <v>DIFERENCIAS</v>
      </c>
      <c r="N184" s="372" t="s">
        <v>99</v>
      </c>
      <c r="O184" s="371"/>
      <c r="P184" s="264">
        <f>+P5</f>
        <v>46174</v>
      </c>
      <c r="Q184" s="372" t="s">
        <v>99</v>
      </c>
      <c r="R184" s="372"/>
      <c r="S184" s="264">
        <f>+S5</f>
        <v>46174</v>
      </c>
      <c r="T184" s="372" t="s">
        <v>99</v>
      </c>
      <c r="U184" s="264" t="str">
        <f>+U5</f>
        <v>DIFERENCIAS</v>
      </c>
      <c r="V184" s="372" t="s">
        <v>99</v>
      </c>
      <c r="W184" s="372"/>
      <c r="X184" s="264">
        <f>+X5</f>
        <v>45838</v>
      </c>
      <c r="Y184" s="372" t="s">
        <v>99</v>
      </c>
      <c r="Z184" s="264" t="str">
        <f>+Z5</f>
        <v>DIFERENCIAS</v>
      </c>
      <c r="AA184" s="372" t="s">
        <v>99</v>
      </c>
    </row>
    <row r="185" spans="1:27" s="265" customFormat="1" ht="14.25" customHeight="1">
      <c r="A185" s="263" t="s">
        <v>115</v>
      </c>
      <c r="B185" s="372"/>
      <c r="C185" s="264" t="str">
        <f>+C6</f>
        <v>REAL</v>
      </c>
      <c r="D185" s="372"/>
      <c r="E185" s="372"/>
      <c r="F185" s="264" t="str">
        <f>+F6</f>
        <v>PPTO</v>
      </c>
      <c r="G185" s="372"/>
      <c r="H185" s="264" t="str">
        <f>+H6</f>
        <v>2026R vs 2026P</v>
      </c>
      <c r="I185" s="372"/>
      <c r="J185" s="372"/>
      <c r="K185" s="264" t="str">
        <f>+K6</f>
        <v>REAL</v>
      </c>
      <c r="L185" s="372"/>
      <c r="M185" s="264" t="str">
        <f>+M6</f>
        <v>2026R vs 2025R</v>
      </c>
      <c r="N185" s="372"/>
      <c r="O185" s="371"/>
      <c r="P185" s="264" t="str">
        <f>+P6</f>
        <v>REAL</v>
      </c>
      <c r="Q185" s="372"/>
      <c r="R185" s="372"/>
      <c r="S185" s="264" t="str">
        <f>+S6</f>
        <v>PPTO</v>
      </c>
      <c r="T185" s="372"/>
      <c r="U185" s="264" t="str">
        <f>+U6</f>
        <v>2026R vs 2026P</v>
      </c>
      <c r="V185" s="372"/>
      <c r="W185" s="372"/>
      <c r="X185" s="264" t="str">
        <f>+X6</f>
        <v>REAL</v>
      </c>
      <c r="Y185" s="372"/>
      <c r="Z185" s="264" t="str">
        <f>+Z6</f>
        <v>2026R vs 2025R</v>
      </c>
      <c r="AA185" s="372"/>
    </row>
    <row r="186" spans="1:27" ht="6" customHeight="1"/>
    <row r="187" spans="1:27">
      <c r="C187" s="301" t="s">
        <v>85</v>
      </c>
      <c r="F187" s="301" t="s">
        <v>86</v>
      </c>
      <c r="K187" s="301" t="s">
        <v>108</v>
      </c>
      <c r="P187" s="301" t="s">
        <v>85</v>
      </c>
      <c r="S187" s="301" t="s">
        <v>86</v>
      </c>
      <c r="X187" s="301" t="s">
        <v>108</v>
      </c>
    </row>
    <row r="190" spans="1:27">
      <c r="A190" s="266" t="s">
        <v>87</v>
      </c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</row>
    <row r="191" spans="1:27" ht="6" customHeight="1">
      <c r="A191" s="267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</row>
    <row r="192" spans="1:27">
      <c r="A192" s="272" t="s">
        <v>88</v>
      </c>
      <c r="B192" s="273"/>
      <c r="C192" s="269">
        <f>+C31</f>
        <v>857264.24999999988</v>
      </c>
      <c r="D192" s="302">
        <f>+IF(ISERROR(C192/C$196),"N. D.",C192/C$196)</f>
        <v>1</v>
      </c>
      <c r="E192" s="303"/>
      <c r="F192" s="269">
        <f>+F31</f>
        <v>878182.57453620003</v>
      </c>
      <c r="G192" s="302">
        <f>+IF(ISERROR(F192/F$196),"N. D.",F192/F$196)</f>
        <v>1</v>
      </c>
      <c r="H192" s="303">
        <f>+$C192-F192</f>
        <v>-20918.324536200147</v>
      </c>
      <c r="I192" s="302">
        <f>+IF(ISERROR(H192/F192),"N. D.",H192/F192)</f>
        <v>-2.3820017776198611E-2</v>
      </c>
      <c r="J192" s="303"/>
      <c r="K192" s="269">
        <f>+K31</f>
        <v>620657.55999999994</v>
      </c>
      <c r="L192" s="302">
        <f>+IF(ISERROR(K192/K$196),"N. D.",K192/K$196)</f>
        <v>1</v>
      </c>
      <c r="M192" s="303">
        <f>+$C192-K192</f>
        <v>236606.68999999994</v>
      </c>
      <c r="N192" s="302">
        <f>+IF(ISERROR(M192/K192),"N. D.",M192/K192)</f>
        <v>0.38121937965276692</v>
      </c>
      <c r="O192" s="311"/>
      <c r="P192" s="269">
        <f>+P31</f>
        <v>5198522.24</v>
      </c>
      <c r="Q192" s="302">
        <f>+IF(ISERROR(P192/P$196),"N. D.",P192/P$196)</f>
        <v>1.001807419740393</v>
      </c>
      <c r="R192" s="303"/>
      <c r="S192" s="269">
        <f>+S31</f>
        <v>5158569.1990936995</v>
      </c>
      <c r="T192" s="302">
        <f>+IF(ISERROR(S192/S$196),"N. D.",S192/S$196)</f>
        <v>1</v>
      </c>
      <c r="U192" s="303">
        <f>+$P192-S192</f>
        <v>39953.040906300768</v>
      </c>
      <c r="V192" s="302">
        <f>+IF(ISERROR(U192/S192),"N. D.",U192/S192)</f>
        <v>7.7449849685684267E-3</v>
      </c>
      <c r="W192" s="303"/>
      <c r="X192" s="269">
        <f>+X31</f>
        <v>3718216.22</v>
      </c>
      <c r="Y192" s="302">
        <f>+IF(ISERROR(X192/X$196),"N. D.",X192/X$196)</f>
        <v>1.0089332123154222</v>
      </c>
      <c r="Z192" s="303">
        <f>+$P192-X192</f>
        <v>1480306.02</v>
      </c>
      <c r="AA192" s="302">
        <f>+IF(ISERROR(Z192/X192),"N. D.",Z192/X192)</f>
        <v>0.39812262988837155</v>
      </c>
    </row>
    <row r="193" spans="1:27">
      <c r="A193" s="272" t="s">
        <v>89</v>
      </c>
      <c r="B193" s="273"/>
      <c r="C193" s="269">
        <f>+C56</f>
        <v>0</v>
      </c>
      <c r="D193" s="302">
        <f>+IF(ISERROR(C193/C$196),"N. D.",C193/C$196)</f>
        <v>0</v>
      </c>
      <c r="E193" s="303"/>
      <c r="F193" s="269">
        <f>+F56</f>
        <v>0</v>
      </c>
      <c r="G193" s="302">
        <f>+IF(ISERROR(F193/F$196),"N. D.",F193/F$196)</f>
        <v>0</v>
      </c>
      <c r="H193" s="303">
        <f>+$C193-F193</f>
        <v>0</v>
      </c>
      <c r="I193" s="302" t="str">
        <f>+IF(ISERROR(H193/F193),"N. D.",H193/F193)</f>
        <v>N. D.</v>
      </c>
      <c r="J193" s="303"/>
      <c r="K193" s="269">
        <f>+K56</f>
        <v>0</v>
      </c>
      <c r="L193" s="302">
        <f>+IF(ISERROR(K193/K$196),"N. D.",K193/K$196)</f>
        <v>0</v>
      </c>
      <c r="M193" s="303">
        <f>+$C193-K193</f>
        <v>0</v>
      </c>
      <c r="N193" s="302" t="str">
        <f>+IF(ISERROR(M193/K193),"N. D.",M193/K193)</f>
        <v>N. D.</v>
      </c>
      <c r="O193" s="311"/>
      <c r="P193" s="269">
        <f>+P56</f>
        <v>9378.9599999999991</v>
      </c>
      <c r="Q193" s="302">
        <f>+IF(ISERROR(P193/P$196),"N. D.",P193/P$196)</f>
        <v>1.8074197403930613E-3</v>
      </c>
      <c r="R193" s="303"/>
      <c r="S193" s="269">
        <f>+S56</f>
        <v>0</v>
      </c>
      <c r="T193" s="302">
        <f>+IF(ISERROR(S193/S$196),"N. D.",S193/S$196)</f>
        <v>0</v>
      </c>
      <c r="U193" s="303">
        <f>+$P193-S193</f>
        <v>9378.9599999999991</v>
      </c>
      <c r="V193" s="302" t="str">
        <f>+IF(ISERROR(U193/S193),"N. D.",U193/S193)</f>
        <v>N. D.</v>
      </c>
      <c r="W193" s="303"/>
      <c r="X193" s="269">
        <f>+X56</f>
        <v>32921.520000000004</v>
      </c>
      <c r="Y193" s="302">
        <f>+IF(ISERROR(X193/X$196),"N. D.",X193/X$196)</f>
        <v>8.9332123154221565E-3</v>
      </c>
      <c r="Z193" s="303">
        <f>+$P193-X193</f>
        <v>-23542.560000000005</v>
      </c>
      <c r="AA193" s="302">
        <f>+IF(ISERROR(Z193/X193),"N. D.",Z193/X193)</f>
        <v>-0.71511157443520235</v>
      </c>
    </row>
    <row r="194" spans="1:27">
      <c r="A194" s="272" t="s">
        <v>90</v>
      </c>
      <c r="B194" s="273"/>
      <c r="C194" s="269">
        <f>+C81</f>
        <v>0</v>
      </c>
      <c r="D194" s="302">
        <f>+IF(ISERROR(C194/C$196),"N. D.",C194/C$196)</f>
        <v>0</v>
      </c>
      <c r="E194" s="303"/>
      <c r="F194" s="269">
        <f>+F81</f>
        <v>0</v>
      </c>
      <c r="G194" s="302">
        <f>+IF(ISERROR(F194/F$196),"N. D.",F194/F$196)</f>
        <v>0</v>
      </c>
      <c r="H194" s="303">
        <f>+$C194-F194</f>
        <v>0</v>
      </c>
      <c r="I194" s="302" t="str">
        <f>+IF(ISERROR(H194/F194),"N. D.",H194/F194)</f>
        <v>N. D.</v>
      </c>
      <c r="J194" s="303"/>
      <c r="K194" s="269">
        <f>+K81</f>
        <v>0</v>
      </c>
      <c r="L194" s="302">
        <f>+IF(ISERROR(K194/K$196),"N. D.",K194/K$196)</f>
        <v>0</v>
      </c>
      <c r="M194" s="303">
        <f>+$C194-K194</f>
        <v>0</v>
      </c>
      <c r="N194" s="302" t="str">
        <f>+IF(ISERROR(M194/K194),"N. D.",M194/K194)</f>
        <v>N. D.</v>
      </c>
      <c r="O194" s="311"/>
      <c r="P194" s="269">
        <f>+P81</f>
        <v>0</v>
      </c>
      <c r="Q194" s="302">
        <f>+IF(ISERROR(P194/P$196),"N. D.",P194/P$196)</f>
        <v>0</v>
      </c>
      <c r="R194" s="303"/>
      <c r="S194" s="269">
        <f>+S81</f>
        <v>0</v>
      </c>
      <c r="T194" s="302">
        <f>+IF(ISERROR(S194/S$196),"N. D.",S194/S$196)</f>
        <v>0</v>
      </c>
      <c r="U194" s="303">
        <f>+$P194-S194</f>
        <v>0</v>
      </c>
      <c r="V194" s="302" t="str">
        <f>+IF(ISERROR(U194/S194),"N. D.",U194/S194)</f>
        <v>N. D.</v>
      </c>
      <c r="W194" s="303"/>
      <c r="X194" s="269">
        <f>+X81</f>
        <v>0</v>
      </c>
      <c r="Y194" s="302">
        <f>+IF(ISERROR(X194/X$196),"N. D.",X194/X$196)</f>
        <v>0</v>
      </c>
      <c r="Z194" s="303">
        <f>+$P194-X194</f>
        <v>0</v>
      </c>
      <c r="AA194" s="302" t="str">
        <f>+IF(ISERROR(Z194/X194),"N. D.",Z194/X194)</f>
        <v>N. D.</v>
      </c>
    </row>
    <row r="195" spans="1:27" ht="6" customHeight="1">
      <c r="A195" s="267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</row>
    <row r="196" spans="1:27" s="308" customFormat="1">
      <c r="A196" s="304" t="s">
        <v>46</v>
      </c>
      <c r="B196" s="283"/>
      <c r="C196" s="305">
        <f>+C192-C193-C194</f>
        <v>857264.24999999988</v>
      </c>
      <c r="D196" s="306">
        <f>+IF(ISERROR(C196/C$196),"N. D.",C196/C$196)</f>
        <v>1</v>
      </c>
      <c r="E196" s="307"/>
      <c r="F196" s="305">
        <f>+F192-F193-F194</f>
        <v>878182.57453620003</v>
      </c>
      <c r="G196" s="306">
        <f>+IF(ISERROR(F196/F$196),"N. D.",F196/F$196)</f>
        <v>1</v>
      </c>
      <c r="H196" s="307">
        <f>+$C196-F196</f>
        <v>-20918.324536200147</v>
      </c>
      <c r="I196" s="306">
        <f>+IF(ISERROR(H196/F196),"N. D.",H196/F196)</f>
        <v>-2.3820017776198611E-2</v>
      </c>
      <c r="J196" s="307"/>
      <c r="K196" s="305">
        <f>+K192-K193-K194</f>
        <v>620657.55999999994</v>
      </c>
      <c r="L196" s="306">
        <f>+IF(ISERROR(K196/K$196),"N. D.",K196/K$196)</f>
        <v>1</v>
      </c>
      <c r="M196" s="307">
        <f>+$C196-K196</f>
        <v>236606.68999999994</v>
      </c>
      <c r="N196" s="306">
        <f>+IF(ISERROR(M196/K196),"N. D.",M196/K196)</f>
        <v>0.38121937965276692</v>
      </c>
      <c r="O196" s="313"/>
      <c r="P196" s="305">
        <f>+P192-P193-P194</f>
        <v>5189143.28</v>
      </c>
      <c r="Q196" s="306">
        <f>+IF(ISERROR(P196/P$196),"N. D.",P196/P$196)</f>
        <v>1</v>
      </c>
      <c r="R196" s="307"/>
      <c r="S196" s="305">
        <f>+S192-S193-S194</f>
        <v>5158569.1990936995</v>
      </c>
      <c r="T196" s="306">
        <f>+IF(ISERROR(S196/S$196),"N. D.",S196/S$196)</f>
        <v>1</v>
      </c>
      <c r="U196" s="307">
        <f>+$P196-S196</f>
        <v>30574.080906300806</v>
      </c>
      <c r="V196" s="306">
        <f>+IF(ISERROR(U196/S196),"N. D.",U196/S196)</f>
        <v>5.9268529172143928E-3</v>
      </c>
      <c r="W196" s="307"/>
      <c r="X196" s="305">
        <f>+X192-X193-X194</f>
        <v>3685294.7</v>
      </c>
      <c r="Y196" s="306">
        <f>+IF(ISERROR(X196/X$196),"N. D.",X196/X$196)</f>
        <v>1</v>
      </c>
      <c r="Z196" s="307">
        <f>+$P196-X196</f>
        <v>1503848.58</v>
      </c>
      <c r="AA196" s="306">
        <f>+IF(ISERROR(Z196/X196),"N. D.",Z196/X196)</f>
        <v>0.40806738739238413</v>
      </c>
    </row>
    <row r="198" spans="1:27">
      <c r="A198" s="266" t="s">
        <v>91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</row>
    <row r="199" spans="1:27" ht="6" customHeight="1">
      <c r="A199" s="267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</row>
    <row r="200" spans="1:27">
      <c r="A200" s="272" t="s">
        <v>22</v>
      </c>
      <c r="B200" s="273"/>
      <c r="C200" s="269">
        <f t="shared" ref="C200:C208" si="142">+C86</f>
        <v>735279.23</v>
      </c>
      <c r="D200" s="302">
        <f t="shared" ref="D200:D208" si="143">+IF(ISERROR(C200/C$210),"N. D.",C200/C$210)</f>
        <v>0.85770429596241771</v>
      </c>
      <c r="E200" s="303"/>
      <c r="F200" s="269">
        <f t="shared" ref="F200:F208" si="144">+F86</f>
        <v>753371.16891100002</v>
      </c>
      <c r="G200" s="302">
        <f t="shared" ref="G200:G208" si="145">+IF(ISERROR(F200/F$210),"N. D.",F200/F$210)</f>
        <v>0.85787533339395006</v>
      </c>
      <c r="H200" s="303">
        <f t="shared" ref="H200:H208" si="146">+$C200-F200</f>
        <v>-18091.938911000034</v>
      </c>
      <c r="I200" s="302">
        <f t="shared" ref="I200:I208" si="147">+IF(ISERROR(H200/F200),"N. D.",H200/F200)</f>
        <v>-2.4014641995328781E-2</v>
      </c>
      <c r="J200" s="303"/>
      <c r="K200" s="269">
        <f t="shared" ref="K200:K208" si="148">+K86</f>
        <v>521439.74</v>
      </c>
      <c r="L200" s="302">
        <f t="shared" ref="L200:L208" si="149">+IF(ISERROR(K200/K$210),"N. D.",K200/K$210)</f>
        <v>0.84014080163625182</v>
      </c>
      <c r="M200" s="303">
        <f t="shared" ref="M200:M208" si="150">+$C200-K200</f>
        <v>213839.49</v>
      </c>
      <c r="N200" s="302">
        <f t="shared" ref="N200:N208" si="151">+IF(ISERROR(M200/K200),"N. D.",M200/K200)</f>
        <v>0.41009434762298708</v>
      </c>
      <c r="O200" s="311"/>
      <c r="P200" s="269">
        <f t="shared" ref="P200:P208" si="152">+P86</f>
        <v>4411601.74</v>
      </c>
      <c r="Q200" s="302">
        <f t="shared" ref="Q200:Q208" si="153">+IF(ISERROR(P200/P$210),"N. D.",P200/P$210)</f>
        <v>0.85015994008166995</v>
      </c>
      <c r="R200" s="303"/>
      <c r="S200" s="269">
        <f t="shared" ref="S200:S208" si="154">+S86</f>
        <v>4460732.8029109994</v>
      </c>
      <c r="T200" s="302">
        <f t="shared" ref="T200:T208" si="155">+IF(ISERROR(S200/S$210),"N. D.",S200/S$210)</f>
        <v>0.86472287774964773</v>
      </c>
      <c r="U200" s="303">
        <f t="shared" ref="U200:U208" si="156">+$P200-S200</f>
        <v>-49131.062910999171</v>
      </c>
      <c r="V200" s="302">
        <f t="shared" ref="V200:V208" si="157">+IF(ISERROR(U200/S200),"N. D.",U200/S200)</f>
        <v>-1.1014123706072926E-2</v>
      </c>
      <c r="W200" s="303"/>
      <c r="X200" s="269">
        <f t="shared" ref="X200:X208" si="158">+X86</f>
        <v>3129489.12</v>
      </c>
      <c r="Y200" s="302">
        <f t="shared" ref="Y200:Y208" si="159">+IF(ISERROR(X200/X$210),"N. D.",X200/X$210)</f>
        <v>0.84918286724803849</v>
      </c>
      <c r="Z200" s="303">
        <f t="shared" ref="Z200:Z208" si="160">+$P200-X200</f>
        <v>1282112.6200000001</v>
      </c>
      <c r="AA200" s="302">
        <f t="shared" ref="AA200:AA208" si="161">+IF(ISERROR(Z200/X200),"N. D.",Z200/X200)</f>
        <v>0.40968751474681597</v>
      </c>
    </row>
    <row r="201" spans="1:27">
      <c r="A201" s="272" t="s">
        <v>23</v>
      </c>
      <c r="B201" s="273"/>
      <c r="C201" s="269">
        <f t="shared" si="142"/>
        <v>30687.47</v>
      </c>
      <c r="D201" s="302">
        <f t="shared" si="143"/>
        <v>3.5796978586241063E-2</v>
      </c>
      <c r="E201" s="303"/>
      <c r="F201" s="269">
        <f t="shared" si="144"/>
        <v>36095.693402999997</v>
      </c>
      <c r="G201" s="302">
        <f t="shared" si="145"/>
        <v>4.110272106237526E-2</v>
      </c>
      <c r="H201" s="303">
        <f t="shared" si="146"/>
        <v>-5408.2234029999963</v>
      </c>
      <c r="I201" s="302">
        <f t="shared" si="147"/>
        <v>-0.14983015681728132</v>
      </c>
      <c r="J201" s="303"/>
      <c r="K201" s="269">
        <f t="shared" si="148"/>
        <v>34541.33</v>
      </c>
      <c r="L201" s="302">
        <f t="shared" si="149"/>
        <v>5.5652798299919211E-2</v>
      </c>
      <c r="M201" s="303">
        <f t="shared" si="150"/>
        <v>-3853.8600000000006</v>
      </c>
      <c r="N201" s="302">
        <f t="shared" si="151"/>
        <v>-0.11157242642364959</v>
      </c>
      <c r="O201" s="311"/>
      <c r="P201" s="269">
        <f t="shared" si="152"/>
        <v>237997.13</v>
      </c>
      <c r="Q201" s="302">
        <f t="shared" si="153"/>
        <v>4.586443602690423E-2</v>
      </c>
      <c r="R201" s="303"/>
      <c r="S201" s="269">
        <f t="shared" si="154"/>
        <v>177440.95496050001</v>
      </c>
      <c r="T201" s="302">
        <f t="shared" si="155"/>
        <v>3.439731989864056E-2</v>
      </c>
      <c r="U201" s="303">
        <f t="shared" si="156"/>
        <v>60556.175039499998</v>
      </c>
      <c r="V201" s="302">
        <f t="shared" si="157"/>
        <v>0.34127507402662682</v>
      </c>
      <c r="W201" s="303"/>
      <c r="X201" s="269">
        <f t="shared" si="158"/>
        <v>191960.92000000004</v>
      </c>
      <c r="Y201" s="302">
        <f t="shared" si="159"/>
        <v>5.2088349949326991E-2</v>
      </c>
      <c r="Z201" s="303">
        <f t="shared" si="160"/>
        <v>46036.209999999963</v>
      </c>
      <c r="AA201" s="302">
        <f t="shared" si="161"/>
        <v>0.23982074059657535</v>
      </c>
    </row>
    <row r="202" spans="1:27">
      <c r="A202" s="272" t="s">
        <v>24</v>
      </c>
      <c r="B202" s="273"/>
      <c r="C202" s="269">
        <f t="shared" si="142"/>
        <v>88845.349999999991</v>
      </c>
      <c r="D202" s="302">
        <f t="shared" si="143"/>
        <v>0.10363823056892901</v>
      </c>
      <c r="E202" s="303"/>
      <c r="F202" s="269">
        <f t="shared" si="144"/>
        <v>86270.547492200029</v>
      </c>
      <c r="G202" s="302">
        <f t="shared" si="145"/>
        <v>9.8237598870329013E-2</v>
      </c>
      <c r="H202" s="303">
        <f t="shared" si="146"/>
        <v>2574.8025077999628</v>
      </c>
      <c r="I202" s="302">
        <f t="shared" si="147"/>
        <v>2.9845672511035797E-2</v>
      </c>
      <c r="J202" s="303"/>
      <c r="K202" s="269">
        <f t="shared" si="148"/>
        <v>62313.99</v>
      </c>
      <c r="L202" s="302">
        <f t="shared" si="149"/>
        <v>0.10039995323669304</v>
      </c>
      <c r="M202" s="303">
        <f t="shared" si="150"/>
        <v>26531.359999999993</v>
      </c>
      <c r="N202" s="302">
        <f t="shared" si="151"/>
        <v>0.42576891641828735</v>
      </c>
      <c r="O202" s="311"/>
      <c r="P202" s="269">
        <f t="shared" si="152"/>
        <v>534210.17000000004</v>
      </c>
      <c r="Q202" s="302">
        <f t="shared" si="153"/>
        <v>0.10294766229696398</v>
      </c>
      <c r="R202" s="303"/>
      <c r="S202" s="269">
        <f t="shared" si="154"/>
        <v>505724.45284220017</v>
      </c>
      <c r="T202" s="302">
        <f t="shared" si="155"/>
        <v>9.803579894422082E-2</v>
      </c>
      <c r="U202" s="303">
        <f t="shared" si="156"/>
        <v>28485.717157799867</v>
      </c>
      <c r="V202" s="302">
        <f t="shared" si="157"/>
        <v>5.6326556878372236E-2</v>
      </c>
      <c r="W202" s="303"/>
      <c r="X202" s="269">
        <f t="shared" si="158"/>
        <v>366130.42</v>
      </c>
      <c r="Y202" s="302">
        <f t="shared" si="159"/>
        <v>9.9349020853067724E-2</v>
      </c>
      <c r="Z202" s="303">
        <f t="shared" si="160"/>
        <v>168079.75000000006</v>
      </c>
      <c r="AA202" s="302">
        <f t="shared" si="161"/>
        <v>0.45907070491438562</v>
      </c>
    </row>
    <row r="203" spans="1:27">
      <c r="A203" s="272" t="s">
        <v>25</v>
      </c>
      <c r="B203" s="273"/>
      <c r="C203" s="269">
        <f t="shared" si="142"/>
        <v>2452.1999999999998</v>
      </c>
      <c r="D203" s="302">
        <f t="shared" si="143"/>
        <v>2.8604948824122785E-3</v>
      </c>
      <c r="E203" s="303"/>
      <c r="F203" s="269">
        <f t="shared" si="144"/>
        <v>2445.1647300000004</v>
      </c>
      <c r="G203" s="302">
        <f t="shared" si="145"/>
        <v>2.7843466733456653E-3</v>
      </c>
      <c r="H203" s="303">
        <f t="shared" si="146"/>
        <v>7.0352699999994002</v>
      </c>
      <c r="I203" s="302">
        <f t="shared" si="147"/>
        <v>2.8772171926426402E-3</v>
      </c>
      <c r="J203" s="303"/>
      <c r="K203" s="269">
        <f t="shared" si="148"/>
        <v>2362.5</v>
      </c>
      <c r="L203" s="302">
        <f t="shared" si="149"/>
        <v>3.8064468271360461E-3</v>
      </c>
      <c r="M203" s="303">
        <f t="shared" si="150"/>
        <v>89.699999999999818</v>
      </c>
      <c r="N203" s="302">
        <f t="shared" si="151"/>
        <v>3.7968253968253894E-2</v>
      </c>
      <c r="O203" s="311"/>
      <c r="P203" s="269">
        <f t="shared" si="152"/>
        <v>14713.2</v>
      </c>
      <c r="Q203" s="302">
        <f t="shared" si="153"/>
        <v>2.8353813348549512E-3</v>
      </c>
      <c r="R203" s="303"/>
      <c r="S203" s="269">
        <f t="shared" si="154"/>
        <v>14670.988380000003</v>
      </c>
      <c r="T203" s="302">
        <f t="shared" si="155"/>
        <v>2.8440034074908842E-3</v>
      </c>
      <c r="U203" s="303">
        <f t="shared" si="156"/>
        <v>42.21161999999822</v>
      </c>
      <c r="V203" s="302">
        <f t="shared" si="157"/>
        <v>2.8772171926427642E-3</v>
      </c>
      <c r="W203" s="303"/>
      <c r="X203" s="269">
        <f t="shared" si="158"/>
        <v>14175</v>
      </c>
      <c r="Y203" s="302">
        <f t="shared" si="159"/>
        <v>3.8463681072778248E-3</v>
      </c>
      <c r="Z203" s="303">
        <f t="shared" si="160"/>
        <v>538.20000000000073</v>
      </c>
      <c r="AA203" s="302">
        <f t="shared" si="161"/>
        <v>3.7968253968254019E-2</v>
      </c>
    </row>
    <row r="204" spans="1:27">
      <c r="A204" s="272" t="s">
        <v>26</v>
      </c>
      <c r="B204" s="273"/>
      <c r="C204" s="269">
        <f t="shared" si="142"/>
        <v>0</v>
      </c>
      <c r="D204" s="302">
        <f t="shared" si="143"/>
        <v>0</v>
      </c>
      <c r="E204" s="303"/>
      <c r="F204" s="269">
        <f t="shared" si="144"/>
        <v>0</v>
      </c>
      <c r="G204" s="302">
        <f t="shared" si="145"/>
        <v>0</v>
      </c>
      <c r="H204" s="303">
        <f t="shared" si="146"/>
        <v>0</v>
      </c>
      <c r="I204" s="302" t="str">
        <f t="shared" si="147"/>
        <v>N. D.</v>
      </c>
      <c r="J204" s="303"/>
      <c r="K204" s="269">
        <f t="shared" si="148"/>
        <v>0</v>
      </c>
      <c r="L204" s="302">
        <f t="shared" si="149"/>
        <v>0</v>
      </c>
      <c r="M204" s="303">
        <f t="shared" si="150"/>
        <v>0</v>
      </c>
      <c r="N204" s="302" t="str">
        <f t="shared" si="151"/>
        <v>N. D.</v>
      </c>
      <c r="O204" s="311"/>
      <c r="P204" s="269">
        <f t="shared" si="152"/>
        <v>0</v>
      </c>
      <c r="Q204" s="302">
        <f t="shared" si="153"/>
        <v>0</v>
      </c>
      <c r="R204" s="303"/>
      <c r="S204" s="269">
        <f t="shared" si="154"/>
        <v>0</v>
      </c>
      <c r="T204" s="302">
        <f t="shared" si="155"/>
        <v>0</v>
      </c>
      <c r="U204" s="303">
        <f t="shared" si="156"/>
        <v>0</v>
      </c>
      <c r="V204" s="302" t="str">
        <f t="shared" si="157"/>
        <v>N. D.</v>
      </c>
      <c r="W204" s="303"/>
      <c r="X204" s="269">
        <f t="shared" si="158"/>
        <v>0</v>
      </c>
      <c r="Y204" s="302">
        <f t="shared" si="159"/>
        <v>0</v>
      </c>
      <c r="Z204" s="303">
        <f t="shared" si="160"/>
        <v>0</v>
      </c>
      <c r="AA204" s="302" t="str">
        <f t="shared" si="161"/>
        <v>N. D.</v>
      </c>
    </row>
    <row r="205" spans="1:27">
      <c r="A205" s="272" t="s">
        <v>27</v>
      </c>
      <c r="B205" s="273"/>
      <c r="C205" s="269">
        <f t="shared" si="142"/>
        <v>0</v>
      </c>
      <c r="D205" s="302">
        <f t="shared" si="143"/>
        <v>0</v>
      </c>
      <c r="E205" s="303"/>
      <c r="F205" s="269">
        <f t="shared" si="144"/>
        <v>0</v>
      </c>
      <c r="G205" s="302">
        <f t="shared" si="145"/>
        <v>0</v>
      </c>
      <c r="H205" s="303">
        <f t="shared" si="146"/>
        <v>0</v>
      </c>
      <c r="I205" s="302" t="str">
        <f t="shared" si="147"/>
        <v>N. D.</v>
      </c>
      <c r="J205" s="303"/>
      <c r="K205" s="269">
        <f t="shared" si="148"/>
        <v>0</v>
      </c>
      <c r="L205" s="302">
        <f t="shared" si="149"/>
        <v>0</v>
      </c>
      <c r="M205" s="303">
        <f t="shared" si="150"/>
        <v>0</v>
      </c>
      <c r="N205" s="302" t="str">
        <f t="shared" si="151"/>
        <v>N. D.</v>
      </c>
      <c r="O205" s="311"/>
      <c r="P205" s="269">
        <f t="shared" si="152"/>
        <v>0</v>
      </c>
      <c r="Q205" s="302">
        <f t="shared" si="153"/>
        <v>0</v>
      </c>
      <c r="R205" s="303"/>
      <c r="S205" s="269">
        <f t="shared" si="154"/>
        <v>0</v>
      </c>
      <c r="T205" s="302">
        <f t="shared" si="155"/>
        <v>0</v>
      </c>
      <c r="U205" s="303">
        <f t="shared" si="156"/>
        <v>0</v>
      </c>
      <c r="V205" s="302" t="str">
        <f t="shared" si="157"/>
        <v>N. D.</v>
      </c>
      <c r="W205" s="303"/>
      <c r="X205" s="269">
        <f t="shared" si="158"/>
        <v>0</v>
      </c>
      <c r="Y205" s="302">
        <f t="shared" si="159"/>
        <v>0</v>
      </c>
      <c r="Z205" s="303">
        <f t="shared" si="160"/>
        <v>0</v>
      </c>
      <c r="AA205" s="302" t="str">
        <f t="shared" si="161"/>
        <v>N. D.</v>
      </c>
    </row>
    <row r="206" spans="1:27">
      <c r="A206" s="272" t="s">
        <v>28</v>
      </c>
      <c r="B206" s="273"/>
      <c r="C206" s="269">
        <f t="shared" si="142"/>
        <v>0</v>
      </c>
      <c r="D206" s="302">
        <f t="shared" si="143"/>
        <v>0</v>
      </c>
      <c r="E206" s="303"/>
      <c r="F206" s="269">
        <f t="shared" si="144"/>
        <v>0</v>
      </c>
      <c r="G206" s="302">
        <f t="shared" si="145"/>
        <v>0</v>
      </c>
      <c r="H206" s="303">
        <f t="shared" si="146"/>
        <v>0</v>
      </c>
      <c r="I206" s="302" t="str">
        <f t="shared" si="147"/>
        <v>N. D.</v>
      </c>
      <c r="J206" s="303"/>
      <c r="K206" s="269">
        <f t="shared" si="148"/>
        <v>0</v>
      </c>
      <c r="L206" s="302">
        <f t="shared" si="149"/>
        <v>0</v>
      </c>
      <c r="M206" s="303">
        <f t="shared" si="150"/>
        <v>0</v>
      </c>
      <c r="N206" s="302" t="str">
        <f t="shared" si="151"/>
        <v>N. D.</v>
      </c>
      <c r="O206" s="311"/>
      <c r="P206" s="269">
        <f t="shared" si="152"/>
        <v>0</v>
      </c>
      <c r="Q206" s="302">
        <f t="shared" si="153"/>
        <v>0</v>
      </c>
      <c r="R206" s="303"/>
      <c r="S206" s="269">
        <f t="shared" si="154"/>
        <v>0</v>
      </c>
      <c r="T206" s="302">
        <f t="shared" si="155"/>
        <v>0</v>
      </c>
      <c r="U206" s="303">
        <f t="shared" si="156"/>
        <v>0</v>
      </c>
      <c r="V206" s="302" t="str">
        <f t="shared" si="157"/>
        <v>N. D.</v>
      </c>
      <c r="W206" s="303"/>
      <c r="X206" s="269">
        <f t="shared" si="158"/>
        <v>0</v>
      </c>
      <c r="Y206" s="302">
        <f t="shared" si="159"/>
        <v>0</v>
      </c>
      <c r="Z206" s="303">
        <f t="shared" si="160"/>
        <v>0</v>
      </c>
      <c r="AA206" s="302" t="str">
        <f t="shared" si="161"/>
        <v>N. D.</v>
      </c>
    </row>
    <row r="207" spans="1:27">
      <c r="A207" s="272" t="s">
        <v>29</v>
      </c>
      <c r="B207" s="273"/>
      <c r="C207" s="269">
        <f t="shared" si="142"/>
        <v>0</v>
      </c>
      <c r="D207" s="302">
        <f t="shared" si="143"/>
        <v>0</v>
      </c>
      <c r="E207" s="303"/>
      <c r="F207" s="269">
        <f t="shared" si="144"/>
        <v>0</v>
      </c>
      <c r="G207" s="302">
        <f t="shared" si="145"/>
        <v>0</v>
      </c>
      <c r="H207" s="303">
        <f t="shared" si="146"/>
        <v>0</v>
      </c>
      <c r="I207" s="302" t="str">
        <f t="shared" si="147"/>
        <v>N. D.</v>
      </c>
      <c r="J207" s="303"/>
      <c r="K207" s="269">
        <f t="shared" si="148"/>
        <v>0</v>
      </c>
      <c r="L207" s="302">
        <f t="shared" si="149"/>
        <v>0</v>
      </c>
      <c r="M207" s="303">
        <f t="shared" si="150"/>
        <v>0</v>
      </c>
      <c r="N207" s="302" t="str">
        <f t="shared" si="151"/>
        <v>N. D.</v>
      </c>
      <c r="O207" s="311"/>
      <c r="P207" s="269">
        <f t="shared" si="152"/>
        <v>-9378.9599999999991</v>
      </c>
      <c r="Q207" s="302">
        <f t="shared" si="153"/>
        <v>-1.8074197403930613E-3</v>
      </c>
      <c r="R207" s="303"/>
      <c r="S207" s="269">
        <f t="shared" si="154"/>
        <v>0</v>
      </c>
      <c r="T207" s="302">
        <f t="shared" si="155"/>
        <v>0</v>
      </c>
      <c r="U207" s="303">
        <f t="shared" si="156"/>
        <v>-9378.9599999999991</v>
      </c>
      <c r="V207" s="302" t="str">
        <f t="shared" si="157"/>
        <v>N. D.</v>
      </c>
      <c r="W207" s="303"/>
      <c r="X207" s="269">
        <f t="shared" si="158"/>
        <v>-16460.759999999998</v>
      </c>
      <c r="Y207" s="302">
        <f t="shared" si="159"/>
        <v>-4.4666061577110774E-3</v>
      </c>
      <c r="Z207" s="303">
        <f t="shared" si="160"/>
        <v>7081.7999999999993</v>
      </c>
      <c r="AA207" s="302">
        <f t="shared" si="161"/>
        <v>-0.43022314887040453</v>
      </c>
    </row>
    <row r="208" spans="1:27">
      <c r="A208" s="277" t="s">
        <v>30</v>
      </c>
      <c r="B208" s="273"/>
      <c r="C208" s="269">
        <f t="shared" si="142"/>
        <v>0</v>
      </c>
      <c r="D208" s="302">
        <f t="shared" si="143"/>
        <v>0</v>
      </c>
      <c r="E208" s="303"/>
      <c r="F208" s="269">
        <f t="shared" si="144"/>
        <v>0</v>
      </c>
      <c r="G208" s="302">
        <f t="shared" si="145"/>
        <v>0</v>
      </c>
      <c r="H208" s="303">
        <f t="shared" si="146"/>
        <v>0</v>
      </c>
      <c r="I208" s="302" t="str">
        <f t="shared" si="147"/>
        <v>N. D.</v>
      </c>
      <c r="J208" s="303"/>
      <c r="K208" s="269">
        <f t="shared" si="148"/>
        <v>0</v>
      </c>
      <c r="L208" s="302">
        <f t="shared" si="149"/>
        <v>0</v>
      </c>
      <c r="M208" s="303">
        <f t="shared" si="150"/>
        <v>0</v>
      </c>
      <c r="N208" s="302" t="str">
        <f t="shared" si="151"/>
        <v>N. D.</v>
      </c>
      <c r="O208" s="311"/>
      <c r="P208" s="269">
        <f t="shared" si="152"/>
        <v>0</v>
      </c>
      <c r="Q208" s="302">
        <f t="shared" si="153"/>
        <v>0</v>
      </c>
      <c r="R208" s="303"/>
      <c r="S208" s="269">
        <f t="shared" si="154"/>
        <v>0</v>
      </c>
      <c r="T208" s="302">
        <f t="shared" si="155"/>
        <v>0</v>
      </c>
      <c r="U208" s="303">
        <f t="shared" si="156"/>
        <v>0</v>
      </c>
      <c r="V208" s="302" t="str">
        <f t="shared" si="157"/>
        <v>N. D.</v>
      </c>
      <c r="W208" s="303"/>
      <c r="X208" s="269">
        <f t="shared" si="158"/>
        <v>0</v>
      </c>
      <c r="Y208" s="302">
        <f t="shared" si="159"/>
        <v>0</v>
      </c>
      <c r="Z208" s="303">
        <f t="shared" si="160"/>
        <v>0</v>
      </c>
      <c r="AA208" s="302" t="str">
        <f t="shared" si="161"/>
        <v>N. D.</v>
      </c>
    </row>
    <row r="209" spans="1:27" ht="6" customHeight="1">
      <c r="A209" s="267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</row>
    <row r="210" spans="1:27" s="308" customFormat="1">
      <c r="A210" s="304" t="s">
        <v>46</v>
      </c>
      <c r="B210" s="283"/>
      <c r="C210" s="305">
        <f>+SUM(C200:C208)</f>
        <v>857264.24999999988</v>
      </c>
      <c r="D210" s="306">
        <f>+IF(ISERROR(C210/C$210),"N. D.",C210/C$210)</f>
        <v>1</v>
      </c>
      <c r="E210" s="307"/>
      <c r="F210" s="305">
        <f>+SUM(F200:F208)</f>
        <v>878182.57453620003</v>
      </c>
      <c r="G210" s="306">
        <f>+IF(ISERROR(F210/F$210),"N. D.",F210/F$210)</f>
        <v>1</v>
      </c>
      <c r="H210" s="307">
        <f>+$C210-F210</f>
        <v>-20918.324536200147</v>
      </c>
      <c r="I210" s="306">
        <f>+IF(ISERROR(H210/F210),"N. D.",H210/F210)</f>
        <v>-2.3820017776198611E-2</v>
      </c>
      <c r="J210" s="307"/>
      <c r="K210" s="305">
        <f>+SUM(K200:K208)</f>
        <v>620657.55999999994</v>
      </c>
      <c r="L210" s="306">
        <f>+IF(ISERROR(K210/K$210),"N. D.",K210/K$210)</f>
        <v>1</v>
      </c>
      <c r="M210" s="307">
        <f>+$C210-K210</f>
        <v>236606.68999999994</v>
      </c>
      <c r="N210" s="306">
        <f>+IF(ISERROR(M210/K210),"N. D.",M210/K210)</f>
        <v>0.38121937965276692</v>
      </c>
      <c r="O210" s="313"/>
      <c r="P210" s="305">
        <f>+SUM(P200:P208)</f>
        <v>5189143.28</v>
      </c>
      <c r="Q210" s="306">
        <f>+IF(ISERROR(P210/P$210),"N. D.",P210/P$210)</f>
        <v>1</v>
      </c>
      <c r="R210" s="307"/>
      <c r="S210" s="305">
        <f>+SUM(S200:S208)</f>
        <v>5158569.1990936995</v>
      </c>
      <c r="T210" s="306">
        <f>+IF(ISERROR(S210/S$210),"N. D.",S210/S$210)</f>
        <v>1</v>
      </c>
      <c r="U210" s="307">
        <f>+$P210-S210</f>
        <v>30574.080906300806</v>
      </c>
      <c r="V210" s="306">
        <f>+IF(ISERROR(U210/S210),"N. D.",U210/S210)</f>
        <v>5.9268529172143928E-3</v>
      </c>
      <c r="W210" s="307"/>
      <c r="X210" s="305">
        <f>+SUM(X200:X208)</f>
        <v>3685294.7</v>
      </c>
      <c r="Y210" s="306">
        <f>+IF(ISERROR(X210/X$210),"N. D.",X210/X$210)</f>
        <v>1</v>
      </c>
      <c r="Z210" s="307">
        <f>+$P210-X210</f>
        <v>1503848.58</v>
      </c>
      <c r="AA210" s="306">
        <f>+IF(ISERROR(Z210/X210),"N. D.",Z210/X210)</f>
        <v>0.40806738739238413</v>
      </c>
    </row>
    <row r="212" spans="1:27">
      <c r="A212" s="266" t="s">
        <v>92</v>
      </c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</row>
    <row r="213" spans="1:27" ht="6" customHeight="1">
      <c r="A213" s="267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</row>
    <row r="214" spans="1:27">
      <c r="A214" s="277" t="s">
        <v>53</v>
      </c>
      <c r="B214" s="273"/>
      <c r="C214" s="269">
        <f t="shared" ref="C214:C226" si="162">+C138</f>
        <v>110220.89999999998</v>
      </c>
      <c r="D214" s="302">
        <f t="shared" ref="D214:D226" si="163">+IF(ISERROR(C214/C$210),"N. D.",C214/C$210)</f>
        <v>0.12857284087141158</v>
      </c>
      <c r="E214" s="303"/>
      <c r="F214" s="269">
        <f t="shared" ref="F214:F226" si="164">+F138</f>
        <v>86808.923750630027</v>
      </c>
      <c r="G214" s="302">
        <f t="shared" ref="G214:G226" si="165">+IF(ISERROR(F214/F$210),"N. D.",F214/F$210)</f>
        <v>9.8850656193533518E-2</v>
      </c>
      <c r="H214" s="303">
        <f t="shared" ref="H214:H226" si="166">+$C214-F214</f>
        <v>23411.976249369953</v>
      </c>
      <c r="I214" s="302">
        <f t="shared" ref="I214:I226" si="167">+IF(ISERROR(H214/F214),"N. D.",H214/F214)</f>
        <v>0.2696955017738028</v>
      </c>
      <c r="J214" s="303"/>
      <c r="K214" s="269">
        <f t="shared" ref="K214:K226" si="168">+K138</f>
        <v>80395.91</v>
      </c>
      <c r="L214" s="302">
        <f t="shared" ref="L214:L226" si="169">+IF(ISERROR(K214/K$210),"N. D.",K214/K$210)</f>
        <v>0.12953344191924451</v>
      </c>
      <c r="M214" s="303">
        <f t="shared" ref="M214:M226" si="170">+$C214-K214</f>
        <v>29824.989999999976</v>
      </c>
      <c r="N214" s="302">
        <f t="shared" ref="N214:N226" si="171">+IF(ISERROR(M214/K214),"N. D.",M214/K214)</f>
        <v>0.37097645887707442</v>
      </c>
      <c r="O214" s="311"/>
      <c r="P214" s="269">
        <f t="shared" ref="P214:P226" si="172">+P138</f>
        <v>538824.43999999994</v>
      </c>
      <c r="Q214" s="302">
        <f t="shared" ref="Q214:Q226" si="173">+IF(ISERROR(P214/P$210),"N. D.",P214/P$210)</f>
        <v>0.10383687844518333</v>
      </c>
      <c r="R214" s="303"/>
      <c r="S214" s="269">
        <f t="shared" ref="S214:S226" si="174">+S138</f>
        <v>564633.03344333521</v>
      </c>
      <c r="T214" s="302">
        <f t="shared" ref="T214:T226" si="175">+IF(ISERROR(S214/S$210),"N. D.",S214/S$210)</f>
        <v>0.1094553570285603</v>
      </c>
      <c r="U214" s="303">
        <f t="shared" ref="U214:U226" si="176">+$P214-S214</f>
        <v>-25808.593443335267</v>
      </c>
      <c r="V214" s="302">
        <f t="shared" ref="V214:V226" si="177">+IF(ISERROR(U214/S214),"N. D.",U214/S214)</f>
        <v>-4.5708614116933943E-2</v>
      </c>
      <c r="W214" s="303"/>
      <c r="X214" s="269">
        <f t="shared" ref="X214:X226" si="178">+X138</f>
        <v>451682.69000000006</v>
      </c>
      <c r="Y214" s="302">
        <f t="shared" ref="Y214:Y226" si="179">+IF(ISERROR(X214/X$210),"N. D.",X214/X$210)</f>
        <v>0.12256351981837438</v>
      </c>
      <c r="Z214" s="303">
        <f t="shared" ref="Z214:Z226" si="180">+$P214-X214</f>
        <v>87141.749999999884</v>
      </c>
      <c r="AA214" s="302">
        <f t="shared" ref="AA214:AA226" si="181">+IF(ISERROR(Z214/X214),"N. D.",Z214/X214)</f>
        <v>0.19292691955939217</v>
      </c>
    </row>
    <row r="215" spans="1:27">
      <c r="A215" s="277" t="s">
        <v>54</v>
      </c>
      <c r="B215" s="273"/>
      <c r="C215" s="269">
        <f t="shared" si="162"/>
        <v>108218.97</v>
      </c>
      <c r="D215" s="302">
        <f t="shared" si="163"/>
        <v>0.12623758660179754</v>
      </c>
      <c r="E215" s="303"/>
      <c r="F215" s="269">
        <f t="shared" si="164"/>
        <v>119064.32000000001</v>
      </c>
      <c r="G215" s="302">
        <f t="shared" si="165"/>
        <v>0.13558037184110852</v>
      </c>
      <c r="H215" s="303">
        <f t="shared" si="166"/>
        <v>-10845.350000000006</v>
      </c>
      <c r="I215" s="302">
        <f t="shared" si="167"/>
        <v>-9.1088161424010189E-2</v>
      </c>
      <c r="J215" s="303"/>
      <c r="K215" s="269">
        <f t="shared" si="168"/>
        <v>112964.26999999999</v>
      </c>
      <c r="L215" s="302">
        <f t="shared" si="169"/>
        <v>0.18200740195608026</v>
      </c>
      <c r="M215" s="303">
        <f t="shared" si="170"/>
        <v>-4745.2999999999884</v>
      </c>
      <c r="N215" s="302">
        <f t="shared" si="171"/>
        <v>-4.200708772782747E-2</v>
      </c>
      <c r="O215" s="311"/>
      <c r="P215" s="269">
        <f t="shared" si="172"/>
        <v>443523.15729999996</v>
      </c>
      <c r="Q215" s="302">
        <f t="shared" si="173"/>
        <v>8.5471364610306147E-2</v>
      </c>
      <c r="R215" s="303"/>
      <c r="S215" s="269">
        <f t="shared" si="174"/>
        <v>433140.9</v>
      </c>
      <c r="T215" s="302">
        <f t="shared" si="175"/>
        <v>8.3965317374456824E-2</v>
      </c>
      <c r="U215" s="303">
        <f t="shared" si="176"/>
        <v>10382.257299999939</v>
      </c>
      <c r="V215" s="302">
        <f t="shared" si="177"/>
        <v>2.3969699698181211E-2</v>
      </c>
      <c r="W215" s="303"/>
      <c r="X215" s="269">
        <f t="shared" si="178"/>
        <v>437789.29000000004</v>
      </c>
      <c r="Y215" s="302">
        <f t="shared" si="179"/>
        <v>0.11879356351067392</v>
      </c>
      <c r="Z215" s="303">
        <f t="shared" si="180"/>
        <v>5733.8672999999253</v>
      </c>
      <c r="AA215" s="302">
        <f t="shared" si="181"/>
        <v>1.3097322001641303E-2</v>
      </c>
    </row>
    <row r="216" spans="1:27">
      <c r="A216" s="277" t="s">
        <v>55</v>
      </c>
      <c r="B216" s="273"/>
      <c r="C216" s="269">
        <f t="shared" si="162"/>
        <v>1975.0700000000002</v>
      </c>
      <c r="D216" s="302">
        <f t="shared" si="163"/>
        <v>2.3039220403743657E-3</v>
      </c>
      <c r="E216" s="303"/>
      <c r="F216" s="269">
        <f t="shared" si="164"/>
        <v>1162</v>
      </c>
      <c r="G216" s="302">
        <f t="shared" si="165"/>
        <v>1.3231872661714954E-3</v>
      </c>
      <c r="H216" s="303">
        <f t="shared" si="166"/>
        <v>813.07000000000016</v>
      </c>
      <c r="I216" s="302">
        <f t="shared" si="167"/>
        <v>0.69971600688468172</v>
      </c>
      <c r="J216" s="303"/>
      <c r="K216" s="269">
        <f t="shared" si="168"/>
        <v>2569.09</v>
      </c>
      <c r="L216" s="302">
        <f t="shared" si="169"/>
        <v>4.1393034832283371E-3</v>
      </c>
      <c r="M216" s="303">
        <f t="shared" si="170"/>
        <v>-594.02</v>
      </c>
      <c r="N216" s="302">
        <f t="shared" si="171"/>
        <v>-0.23121805775585905</v>
      </c>
      <c r="O216" s="311"/>
      <c r="P216" s="269">
        <f t="shared" si="172"/>
        <v>7462.51</v>
      </c>
      <c r="Q216" s="302">
        <f t="shared" si="173"/>
        <v>1.4381005875790734E-3</v>
      </c>
      <c r="R216" s="303"/>
      <c r="S216" s="269">
        <f t="shared" si="174"/>
        <v>8746.23</v>
      </c>
      <c r="T216" s="302">
        <f t="shared" si="175"/>
        <v>1.6954759473880104E-3</v>
      </c>
      <c r="U216" s="303">
        <f t="shared" si="176"/>
        <v>-1283.7199999999993</v>
      </c>
      <c r="V216" s="302">
        <f t="shared" si="177"/>
        <v>-0.14677409581042339</v>
      </c>
      <c r="W216" s="303"/>
      <c r="X216" s="269">
        <f t="shared" si="178"/>
        <v>7864.1900000000005</v>
      </c>
      <c r="Y216" s="302">
        <f t="shared" si="179"/>
        <v>2.1339378910457283E-3</v>
      </c>
      <c r="Z216" s="303">
        <f t="shared" si="180"/>
        <v>-401.68000000000029</v>
      </c>
      <c r="AA216" s="302">
        <f t="shared" si="181"/>
        <v>-5.1077097577754388E-2</v>
      </c>
    </row>
    <row r="217" spans="1:27">
      <c r="A217" s="277" t="s">
        <v>56</v>
      </c>
      <c r="B217" s="273"/>
      <c r="C217" s="269">
        <f t="shared" si="162"/>
        <v>54921.22</v>
      </c>
      <c r="D217" s="302">
        <f t="shared" si="163"/>
        <v>6.4065683364260217E-2</v>
      </c>
      <c r="E217" s="303"/>
      <c r="F217" s="269">
        <f t="shared" si="164"/>
        <v>60670</v>
      </c>
      <c r="G217" s="302">
        <f t="shared" si="165"/>
        <v>6.9085861823256989E-2</v>
      </c>
      <c r="H217" s="303">
        <f t="shared" si="166"/>
        <v>-5748.7799999999988</v>
      </c>
      <c r="I217" s="302">
        <f t="shared" si="167"/>
        <v>-9.4754903576726529E-2</v>
      </c>
      <c r="J217" s="303"/>
      <c r="K217" s="269">
        <f t="shared" si="168"/>
        <v>48431.4</v>
      </c>
      <c r="L217" s="302">
        <f t="shared" si="169"/>
        <v>7.8032401635452581E-2</v>
      </c>
      <c r="M217" s="303">
        <f t="shared" si="170"/>
        <v>6489.82</v>
      </c>
      <c r="N217" s="302">
        <f t="shared" si="171"/>
        <v>0.13400025603224353</v>
      </c>
      <c r="O217" s="311"/>
      <c r="P217" s="269">
        <f t="shared" si="172"/>
        <v>339548.89</v>
      </c>
      <c r="Q217" s="302">
        <f t="shared" si="173"/>
        <v>6.5434479581377061E-2</v>
      </c>
      <c r="R217" s="303"/>
      <c r="S217" s="269">
        <f t="shared" si="174"/>
        <v>364020</v>
      </c>
      <c r="T217" s="302">
        <f t="shared" si="175"/>
        <v>7.0566078683979669E-2</v>
      </c>
      <c r="U217" s="303">
        <f t="shared" si="176"/>
        <v>-24471.109999999986</v>
      </c>
      <c r="V217" s="302">
        <f t="shared" si="177"/>
        <v>-6.7224630514806843E-2</v>
      </c>
      <c r="W217" s="303"/>
      <c r="X217" s="269">
        <f t="shared" si="178"/>
        <v>290588.40000000002</v>
      </c>
      <c r="Y217" s="302">
        <f t="shared" si="179"/>
        <v>7.8850790413043492E-2</v>
      </c>
      <c r="Z217" s="303">
        <f t="shared" si="180"/>
        <v>48960.489999999991</v>
      </c>
      <c r="AA217" s="302">
        <f t="shared" si="181"/>
        <v>0.16848742069538902</v>
      </c>
    </row>
    <row r="218" spans="1:27">
      <c r="A218" s="277" t="s">
        <v>57</v>
      </c>
      <c r="B218" s="273"/>
      <c r="C218" s="269">
        <f t="shared" si="162"/>
        <v>32400</v>
      </c>
      <c r="D218" s="302">
        <f t="shared" si="163"/>
        <v>3.779464733307146E-2</v>
      </c>
      <c r="E218" s="303"/>
      <c r="F218" s="269">
        <f t="shared" si="164"/>
        <v>34052</v>
      </c>
      <c r="G218" s="302">
        <f t="shared" si="165"/>
        <v>3.8775535961851772E-2</v>
      </c>
      <c r="H218" s="303">
        <f t="shared" si="166"/>
        <v>-1652</v>
      </c>
      <c r="I218" s="302">
        <f t="shared" si="167"/>
        <v>-4.8514037354634089E-2</v>
      </c>
      <c r="J218" s="303"/>
      <c r="K218" s="269">
        <f t="shared" si="168"/>
        <v>29937.599999999999</v>
      </c>
      <c r="L218" s="302">
        <f t="shared" si="169"/>
        <v>4.8235294193467976E-2</v>
      </c>
      <c r="M218" s="303">
        <f t="shared" si="170"/>
        <v>2462.4000000000015</v>
      </c>
      <c r="N218" s="302">
        <f t="shared" si="171"/>
        <v>8.2251082251082297E-2</v>
      </c>
      <c r="O218" s="311"/>
      <c r="P218" s="269">
        <f t="shared" si="172"/>
        <v>314236.57</v>
      </c>
      <c r="Q218" s="302">
        <f t="shared" si="173"/>
        <v>6.0556541425851707E-2</v>
      </c>
      <c r="R218" s="303"/>
      <c r="S218" s="269">
        <f t="shared" si="174"/>
        <v>259234.5</v>
      </c>
      <c r="T218" s="302">
        <f t="shared" si="175"/>
        <v>5.0253178739086121E-2</v>
      </c>
      <c r="U218" s="303">
        <f t="shared" si="176"/>
        <v>55002.070000000007</v>
      </c>
      <c r="V218" s="302">
        <f t="shared" si="177"/>
        <v>0.21217110376898141</v>
      </c>
      <c r="W218" s="303"/>
      <c r="X218" s="269">
        <f t="shared" si="178"/>
        <v>243408.80000000002</v>
      </c>
      <c r="Y218" s="302">
        <f t="shared" si="179"/>
        <v>6.6048666338678425E-2</v>
      </c>
      <c r="Z218" s="303">
        <f t="shared" si="180"/>
        <v>70827.76999999999</v>
      </c>
      <c r="AA218" s="302">
        <f t="shared" si="181"/>
        <v>0.2909827828739141</v>
      </c>
    </row>
    <row r="219" spans="1:27">
      <c r="A219" s="277" t="s">
        <v>58</v>
      </c>
      <c r="B219" s="273"/>
      <c r="C219" s="269">
        <f t="shared" si="162"/>
        <v>125643.21</v>
      </c>
      <c r="D219" s="302">
        <f t="shared" si="163"/>
        <v>0.14656298801682213</v>
      </c>
      <c r="E219" s="303"/>
      <c r="F219" s="269">
        <f t="shared" si="164"/>
        <v>70641</v>
      </c>
      <c r="G219" s="302">
        <f t="shared" si="165"/>
        <v>8.0439992830998799E-2</v>
      </c>
      <c r="H219" s="303">
        <f t="shared" si="166"/>
        <v>55002.210000000006</v>
      </c>
      <c r="I219" s="302">
        <f t="shared" si="167"/>
        <v>0.77861595957022134</v>
      </c>
      <c r="J219" s="303"/>
      <c r="K219" s="269">
        <f t="shared" si="168"/>
        <v>23251.420000000002</v>
      </c>
      <c r="L219" s="302">
        <f t="shared" si="169"/>
        <v>3.7462558258373593E-2</v>
      </c>
      <c r="M219" s="303">
        <f t="shared" si="170"/>
        <v>102391.79000000001</v>
      </c>
      <c r="N219" s="302">
        <f t="shared" si="171"/>
        <v>4.4036790011104694</v>
      </c>
      <c r="O219" s="311"/>
      <c r="P219" s="269">
        <f t="shared" si="172"/>
        <v>974389.69</v>
      </c>
      <c r="Q219" s="302">
        <f t="shared" si="173"/>
        <v>0.18777467443527593</v>
      </c>
      <c r="R219" s="303"/>
      <c r="S219" s="269">
        <f t="shared" si="174"/>
        <v>664211.6</v>
      </c>
      <c r="T219" s="302">
        <f t="shared" si="175"/>
        <v>0.1287588814581947</v>
      </c>
      <c r="U219" s="303">
        <f t="shared" si="176"/>
        <v>310178.08999999997</v>
      </c>
      <c r="V219" s="302">
        <f t="shared" si="177"/>
        <v>0.46698686081363228</v>
      </c>
      <c r="W219" s="303"/>
      <c r="X219" s="269">
        <f t="shared" si="178"/>
        <v>1173316.82</v>
      </c>
      <c r="Y219" s="302">
        <f t="shared" si="179"/>
        <v>0.3183780173672407</v>
      </c>
      <c r="Z219" s="303">
        <f t="shared" si="180"/>
        <v>-198927.13000000012</v>
      </c>
      <c r="AA219" s="302">
        <f t="shared" si="181"/>
        <v>-0.16954255373241825</v>
      </c>
    </row>
    <row r="220" spans="1:27">
      <c r="A220" s="277" t="s">
        <v>59</v>
      </c>
      <c r="B220" s="273"/>
      <c r="C220" s="269">
        <f t="shared" si="162"/>
        <v>3500</v>
      </c>
      <c r="D220" s="302">
        <f t="shared" si="163"/>
        <v>4.0827551131404358E-3</v>
      </c>
      <c r="E220" s="303"/>
      <c r="F220" s="269">
        <f t="shared" si="164"/>
        <v>7000</v>
      </c>
      <c r="G220" s="302">
        <f t="shared" si="165"/>
        <v>7.9710076275391287E-3</v>
      </c>
      <c r="H220" s="303">
        <f t="shared" si="166"/>
        <v>-3500</v>
      </c>
      <c r="I220" s="302">
        <f t="shared" si="167"/>
        <v>-0.5</v>
      </c>
      <c r="J220" s="303"/>
      <c r="K220" s="269">
        <f t="shared" si="168"/>
        <v>3500</v>
      </c>
      <c r="L220" s="302">
        <f t="shared" si="169"/>
        <v>5.6391804846459941E-3</v>
      </c>
      <c r="M220" s="303">
        <f t="shared" si="170"/>
        <v>0</v>
      </c>
      <c r="N220" s="302">
        <f t="shared" si="171"/>
        <v>0</v>
      </c>
      <c r="O220" s="311"/>
      <c r="P220" s="269">
        <f t="shared" si="172"/>
        <v>54332.22</v>
      </c>
      <c r="Q220" s="302">
        <f t="shared" si="173"/>
        <v>1.0470364194684561E-2</v>
      </c>
      <c r="R220" s="303"/>
      <c r="S220" s="269">
        <f t="shared" si="174"/>
        <v>107000</v>
      </c>
      <c r="T220" s="302">
        <f t="shared" si="175"/>
        <v>2.0742185646903534E-2</v>
      </c>
      <c r="U220" s="303">
        <f t="shared" si="176"/>
        <v>-52667.78</v>
      </c>
      <c r="V220" s="302">
        <f t="shared" si="177"/>
        <v>-0.4922222429906542</v>
      </c>
      <c r="W220" s="303"/>
      <c r="X220" s="269">
        <f t="shared" si="178"/>
        <v>149500</v>
      </c>
      <c r="Y220" s="302">
        <f t="shared" si="179"/>
        <v>4.0566633653476881E-2</v>
      </c>
      <c r="Z220" s="303">
        <f t="shared" si="180"/>
        <v>-95167.78</v>
      </c>
      <c r="AA220" s="302">
        <f t="shared" si="181"/>
        <v>-0.63657377926421399</v>
      </c>
    </row>
    <row r="221" spans="1:27">
      <c r="A221" s="277" t="s">
        <v>60</v>
      </c>
      <c r="B221" s="273"/>
      <c r="C221" s="269">
        <f t="shared" si="162"/>
        <v>0</v>
      </c>
      <c r="D221" s="302">
        <f t="shared" si="163"/>
        <v>0</v>
      </c>
      <c r="E221" s="303"/>
      <c r="F221" s="269">
        <f t="shared" si="164"/>
        <v>0</v>
      </c>
      <c r="G221" s="302">
        <f t="shared" si="165"/>
        <v>0</v>
      </c>
      <c r="H221" s="303">
        <f t="shared" si="166"/>
        <v>0</v>
      </c>
      <c r="I221" s="302" t="str">
        <f t="shared" si="167"/>
        <v>N. D.</v>
      </c>
      <c r="J221" s="303"/>
      <c r="K221" s="269">
        <f t="shared" si="168"/>
        <v>0</v>
      </c>
      <c r="L221" s="302">
        <f t="shared" si="169"/>
        <v>0</v>
      </c>
      <c r="M221" s="303">
        <f t="shared" si="170"/>
        <v>0</v>
      </c>
      <c r="N221" s="302" t="str">
        <f t="shared" si="171"/>
        <v>N. D.</v>
      </c>
      <c r="O221" s="311"/>
      <c r="P221" s="269">
        <f t="shared" si="172"/>
        <v>11090.64</v>
      </c>
      <c r="Q221" s="302">
        <f t="shared" si="173"/>
        <v>2.1372776586735527E-3</v>
      </c>
      <c r="R221" s="303"/>
      <c r="S221" s="269">
        <f t="shared" si="174"/>
        <v>11759.67</v>
      </c>
      <c r="T221" s="302">
        <f t="shared" si="175"/>
        <v>2.2796379279095523E-3</v>
      </c>
      <c r="U221" s="303">
        <f t="shared" si="176"/>
        <v>-669.03000000000065</v>
      </c>
      <c r="V221" s="302">
        <f t="shared" si="177"/>
        <v>-5.6891902578898951E-2</v>
      </c>
      <c r="W221" s="303"/>
      <c r="X221" s="269">
        <f t="shared" si="178"/>
        <v>0</v>
      </c>
      <c r="Y221" s="302">
        <f t="shared" si="179"/>
        <v>0</v>
      </c>
      <c r="Z221" s="303">
        <f t="shared" si="180"/>
        <v>11090.64</v>
      </c>
      <c r="AA221" s="302" t="str">
        <f t="shared" si="181"/>
        <v>N. D.</v>
      </c>
    </row>
    <row r="222" spans="1:27">
      <c r="A222" s="277" t="s">
        <v>61</v>
      </c>
      <c r="B222" s="273"/>
      <c r="C222" s="269">
        <f t="shared" si="162"/>
        <v>22260.425500000001</v>
      </c>
      <c r="D222" s="302">
        <f t="shared" si="163"/>
        <v>2.5966818865944784E-2</v>
      </c>
      <c r="E222" s="303"/>
      <c r="F222" s="269">
        <f t="shared" si="164"/>
        <v>22514.79</v>
      </c>
      <c r="G222" s="302">
        <f t="shared" si="165"/>
        <v>2.5637937546063101E-2</v>
      </c>
      <c r="H222" s="303">
        <f t="shared" si="166"/>
        <v>-254.36449999999968</v>
      </c>
      <c r="I222" s="302">
        <f t="shared" si="167"/>
        <v>-1.1297662558700289E-2</v>
      </c>
      <c r="J222" s="303"/>
      <c r="K222" s="269">
        <f t="shared" si="168"/>
        <v>29512.912199999999</v>
      </c>
      <c r="L222" s="302">
        <f t="shared" si="169"/>
        <v>4.7551039578088761E-2</v>
      </c>
      <c r="M222" s="303">
        <f t="shared" si="170"/>
        <v>-7252.4866999999977</v>
      </c>
      <c r="N222" s="302">
        <f t="shared" si="171"/>
        <v>-0.24573944620754837</v>
      </c>
      <c r="O222" s="311"/>
      <c r="P222" s="269">
        <f t="shared" si="172"/>
        <v>133563.1275</v>
      </c>
      <c r="Q222" s="302">
        <f t="shared" si="173"/>
        <v>2.5738955409995923E-2</v>
      </c>
      <c r="R222" s="303"/>
      <c r="S222" s="269">
        <f t="shared" si="174"/>
        <v>135088.74000000002</v>
      </c>
      <c r="T222" s="302">
        <f t="shared" si="175"/>
        <v>2.6187249755946579E-2</v>
      </c>
      <c r="U222" s="303">
        <f t="shared" si="176"/>
        <v>-1525.6125000000175</v>
      </c>
      <c r="V222" s="302">
        <f t="shared" si="177"/>
        <v>-1.1293409798625831E-2</v>
      </c>
      <c r="W222" s="303"/>
      <c r="X222" s="269">
        <f t="shared" si="178"/>
        <v>152479.56159999999</v>
      </c>
      <c r="Y222" s="302">
        <f t="shared" si="179"/>
        <v>4.1375133880066625E-2</v>
      </c>
      <c r="Z222" s="303">
        <f t="shared" si="180"/>
        <v>-18916.434099999984</v>
      </c>
      <c r="AA222" s="302">
        <f t="shared" si="181"/>
        <v>-0.12405881746711414</v>
      </c>
    </row>
    <row r="223" spans="1:27">
      <c r="A223" s="277" t="s">
        <v>62</v>
      </c>
      <c r="B223" s="273"/>
      <c r="C223" s="269">
        <f t="shared" si="162"/>
        <v>0</v>
      </c>
      <c r="D223" s="302">
        <f t="shared" si="163"/>
        <v>0</v>
      </c>
      <c r="E223" s="303"/>
      <c r="F223" s="269">
        <f t="shared" si="164"/>
        <v>0</v>
      </c>
      <c r="G223" s="302">
        <f t="shared" si="165"/>
        <v>0</v>
      </c>
      <c r="H223" s="303">
        <f t="shared" si="166"/>
        <v>0</v>
      </c>
      <c r="I223" s="302" t="str">
        <f t="shared" si="167"/>
        <v>N. D.</v>
      </c>
      <c r="J223" s="303"/>
      <c r="K223" s="269">
        <f t="shared" si="168"/>
        <v>0</v>
      </c>
      <c r="L223" s="302">
        <f t="shared" si="169"/>
        <v>0</v>
      </c>
      <c r="M223" s="303">
        <f t="shared" si="170"/>
        <v>0</v>
      </c>
      <c r="N223" s="302" t="str">
        <f t="shared" si="171"/>
        <v>N. D.</v>
      </c>
      <c r="O223" s="311"/>
      <c r="P223" s="269">
        <f t="shared" si="172"/>
        <v>0</v>
      </c>
      <c r="Q223" s="302">
        <f t="shared" si="173"/>
        <v>0</v>
      </c>
      <c r="R223" s="303"/>
      <c r="S223" s="269">
        <f t="shared" si="174"/>
        <v>0</v>
      </c>
      <c r="T223" s="302">
        <f t="shared" si="175"/>
        <v>0</v>
      </c>
      <c r="U223" s="303">
        <f t="shared" si="176"/>
        <v>0</v>
      </c>
      <c r="V223" s="302" t="str">
        <f t="shared" si="177"/>
        <v>N. D.</v>
      </c>
      <c r="W223" s="303"/>
      <c r="X223" s="269">
        <f t="shared" si="178"/>
        <v>0</v>
      </c>
      <c r="Y223" s="302">
        <f t="shared" si="179"/>
        <v>0</v>
      </c>
      <c r="Z223" s="303">
        <f t="shared" si="180"/>
        <v>0</v>
      </c>
      <c r="AA223" s="302" t="str">
        <f t="shared" si="181"/>
        <v>N. D.</v>
      </c>
    </row>
    <row r="224" spans="1:27">
      <c r="A224" s="277" t="s">
        <v>25</v>
      </c>
      <c r="B224" s="273"/>
      <c r="C224" s="269">
        <f t="shared" si="162"/>
        <v>0</v>
      </c>
      <c r="D224" s="302">
        <f t="shared" si="163"/>
        <v>0</v>
      </c>
      <c r="E224" s="303"/>
      <c r="F224" s="269">
        <f t="shared" si="164"/>
        <v>21000</v>
      </c>
      <c r="G224" s="302">
        <f t="shared" si="165"/>
        <v>2.3913022882617388E-2</v>
      </c>
      <c r="H224" s="303">
        <f t="shared" si="166"/>
        <v>-21000</v>
      </c>
      <c r="I224" s="302">
        <f t="shared" si="167"/>
        <v>-1</v>
      </c>
      <c r="J224" s="303"/>
      <c r="K224" s="269">
        <f t="shared" si="168"/>
        <v>0</v>
      </c>
      <c r="L224" s="302">
        <f t="shared" si="169"/>
        <v>0</v>
      </c>
      <c r="M224" s="303">
        <f t="shared" si="170"/>
        <v>0</v>
      </c>
      <c r="N224" s="302" t="str">
        <f t="shared" si="171"/>
        <v>N. D.</v>
      </c>
      <c r="O224" s="311"/>
      <c r="P224" s="269">
        <f t="shared" si="172"/>
        <v>40809</v>
      </c>
      <c r="Q224" s="302">
        <f t="shared" si="173"/>
        <v>7.8643039511524133E-3</v>
      </c>
      <c r="R224" s="303"/>
      <c r="S224" s="269">
        <f t="shared" si="174"/>
        <v>56000</v>
      </c>
      <c r="T224" s="302">
        <f t="shared" si="175"/>
        <v>1.0855723329220543E-2</v>
      </c>
      <c r="U224" s="303">
        <f t="shared" si="176"/>
        <v>-15191</v>
      </c>
      <c r="V224" s="302">
        <f t="shared" si="177"/>
        <v>-0.27126785714285712</v>
      </c>
      <c r="W224" s="303"/>
      <c r="X224" s="269">
        <f t="shared" si="178"/>
        <v>42862</v>
      </c>
      <c r="Y224" s="302">
        <f t="shared" si="179"/>
        <v>1.1630548840503853E-2</v>
      </c>
      <c r="Z224" s="303">
        <f t="shared" si="180"/>
        <v>-2053</v>
      </c>
      <c r="AA224" s="302">
        <f t="shared" si="181"/>
        <v>-4.7897904904110868E-2</v>
      </c>
    </row>
    <row r="225" spans="1:27">
      <c r="A225" s="277" t="s">
        <v>63</v>
      </c>
      <c r="B225" s="273"/>
      <c r="C225" s="269">
        <f t="shared" si="162"/>
        <v>0</v>
      </c>
      <c r="D225" s="302">
        <f t="shared" si="163"/>
        <v>0</v>
      </c>
      <c r="E225" s="303"/>
      <c r="F225" s="269">
        <f t="shared" si="164"/>
        <v>7050</v>
      </c>
      <c r="G225" s="302">
        <f t="shared" si="165"/>
        <v>8.0279433963072657E-3</v>
      </c>
      <c r="H225" s="303">
        <f t="shared" si="166"/>
        <v>-7050</v>
      </c>
      <c r="I225" s="302">
        <f t="shared" si="167"/>
        <v>-1</v>
      </c>
      <c r="J225" s="303"/>
      <c r="K225" s="269">
        <f t="shared" si="168"/>
        <v>0</v>
      </c>
      <c r="L225" s="302">
        <f t="shared" si="169"/>
        <v>0</v>
      </c>
      <c r="M225" s="303">
        <f t="shared" si="170"/>
        <v>0</v>
      </c>
      <c r="N225" s="302" t="str">
        <f t="shared" si="171"/>
        <v>N. D.</v>
      </c>
      <c r="O225" s="311"/>
      <c r="P225" s="269">
        <f t="shared" si="172"/>
        <v>0</v>
      </c>
      <c r="Q225" s="302">
        <f t="shared" si="173"/>
        <v>0</v>
      </c>
      <c r="R225" s="303"/>
      <c r="S225" s="269">
        <f t="shared" si="174"/>
        <v>7050</v>
      </c>
      <c r="T225" s="302">
        <f t="shared" si="175"/>
        <v>1.3666580262679433E-3</v>
      </c>
      <c r="U225" s="303">
        <f t="shared" si="176"/>
        <v>-7050</v>
      </c>
      <c r="V225" s="302">
        <f t="shared" si="177"/>
        <v>-1</v>
      </c>
      <c r="W225" s="303"/>
      <c r="X225" s="269">
        <f t="shared" si="178"/>
        <v>0</v>
      </c>
      <c r="Y225" s="302">
        <f t="shared" si="179"/>
        <v>0</v>
      </c>
      <c r="Z225" s="303">
        <f t="shared" si="180"/>
        <v>0</v>
      </c>
      <c r="AA225" s="302" t="str">
        <f t="shared" si="181"/>
        <v>N. D.</v>
      </c>
    </row>
    <row r="226" spans="1:27">
      <c r="A226" s="277" t="s">
        <v>64</v>
      </c>
      <c r="B226" s="273"/>
      <c r="C226" s="269">
        <f t="shared" si="162"/>
        <v>25320.89</v>
      </c>
      <c r="D226" s="302">
        <f t="shared" si="163"/>
        <v>2.9536855176219005E-2</v>
      </c>
      <c r="E226" s="303"/>
      <c r="F226" s="269">
        <f t="shared" si="164"/>
        <v>41590.5</v>
      </c>
      <c r="G226" s="302">
        <f t="shared" si="165"/>
        <v>4.7359741819023735E-2</v>
      </c>
      <c r="H226" s="303">
        <f t="shared" si="166"/>
        <v>-16269.61</v>
      </c>
      <c r="I226" s="302">
        <f t="shared" si="167"/>
        <v>-0.39118572750988811</v>
      </c>
      <c r="J226" s="303"/>
      <c r="K226" s="269">
        <f t="shared" si="168"/>
        <v>28812.92</v>
      </c>
      <c r="L226" s="302">
        <f t="shared" si="169"/>
        <v>4.6423216048476074E-2</v>
      </c>
      <c r="M226" s="303">
        <f t="shared" si="170"/>
        <v>-3492.0299999999988</v>
      </c>
      <c r="N226" s="302">
        <f t="shared" si="171"/>
        <v>-0.12119667149320509</v>
      </c>
      <c r="O226" s="311"/>
      <c r="P226" s="269">
        <f t="shared" si="172"/>
        <v>211615.90669999999</v>
      </c>
      <c r="Q226" s="302">
        <f t="shared" si="173"/>
        <v>4.0780509475544867E-2</v>
      </c>
      <c r="R226" s="303"/>
      <c r="S226" s="269">
        <f t="shared" si="174"/>
        <v>249543</v>
      </c>
      <c r="T226" s="302">
        <f t="shared" si="175"/>
        <v>4.8374460120422888E-2</v>
      </c>
      <c r="U226" s="303">
        <f t="shared" si="176"/>
        <v>-37927.093300000008</v>
      </c>
      <c r="V226" s="302">
        <f t="shared" si="177"/>
        <v>-0.15198620398087706</v>
      </c>
      <c r="W226" s="303"/>
      <c r="X226" s="269">
        <f t="shared" si="178"/>
        <v>141666.20329999999</v>
      </c>
      <c r="Y226" s="302">
        <f t="shared" si="179"/>
        <v>3.8440942945485466E-2</v>
      </c>
      <c r="Z226" s="303">
        <f t="shared" si="180"/>
        <v>69949.703399999999</v>
      </c>
      <c r="AA226" s="302">
        <f t="shared" si="181"/>
        <v>0.4937642272509466</v>
      </c>
    </row>
    <row r="227" spans="1:27" ht="6" customHeight="1">
      <c r="A227" s="267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</row>
    <row r="228" spans="1:27" s="308" customFormat="1">
      <c r="A228" s="304" t="s">
        <v>93</v>
      </c>
      <c r="B228" s="283"/>
      <c r="C228" s="305">
        <f>+SUM(C214:C226)</f>
        <v>484460.68550000008</v>
      </c>
      <c r="D228" s="306">
        <f>+IF(ISERROR(C228/C$210),"N. D.",C228/C$210)</f>
        <v>0.56512409738304159</v>
      </c>
      <c r="E228" s="307"/>
      <c r="F228" s="305">
        <f>+SUM(F214:F226)</f>
        <v>471553.53375063004</v>
      </c>
      <c r="G228" s="306">
        <f>+IF(ISERROR(F228/F$210),"N. D.",F228/F$210)</f>
        <v>0.53696525918847171</v>
      </c>
      <c r="H228" s="307">
        <f>+$C228-F228</f>
        <v>12907.151749370038</v>
      </c>
      <c r="I228" s="306">
        <f>+IF(ISERROR(H228/F228),"N. D.",H228/F228)</f>
        <v>2.737155132039723E-2</v>
      </c>
      <c r="J228" s="307"/>
      <c r="K228" s="305">
        <f>+SUM(K214:K226)</f>
        <v>359375.52219999995</v>
      </c>
      <c r="L228" s="306">
        <f>+IF(ISERROR(K228/K$210),"N. D.",K228/K$210)</f>
        <v>0.579023837557058</v>
      </c>
      <c r="M228" s="307">
        <f>+$C228-K228</f>
        <v>125085.16330000013</v>
      </c>
      <c r="N228" s="306">
        <f>+IF(ISERROR(M228/K228),"N. D.",M228/K228)</f>
        <v>0.3480625573335171</v>
      </c>
      <c r="O228" s="313"/>
      <c r="P228" s="305">
        <f>+SUM(P214:P226)</f>
        <v>3069396.1515000002</v>
      </c>
      <c r="Q228" s="306">
        <f>+IF(ISERROR(P228/P$210),"N. D.",P228/P$210)</f>
        <v>0.59150344977562463</v>
      </c>
      <c r="R228" s="307"/>
      <c r="S228" s="305">
        <f>+SUM(S214:S226)</f>
        <v>2860427.6734433356</v>
      </c>
      <c r="T228" s="306">
        <f>+IF(ISERROR(S228/S$210),"N. D.",S228/S$210)</f>
        <v>0.55450020403833666</v>
      </c>
      <c r="U228" s="307">
        <f>+$P228-S228</f>
        <v>208968.47805666458</v>
      </c>
      <c r="V228" s="306">
        <f>+IF(ISERROR(U228/S228),"N. D.",U228/S228)</f>
        <v>7.3054977057018813E-2</v>
      </c>
      <c r="W228" s="307"/>
      <c r="X228" s="305">
        <f>+SUM(X214:X226)</f>
        <v>3091157.9549000007</v>
      </c>
      <c r="Y228" s="306">
        <f>+IF(ISERROR(X228/X$210),"N. D.",X228/X$210)</f>
        <v>0.83878175465858962</v>
      </c>
      <c r="Z228" s="307">
        <f>+$P228-X228</f>
        <v>-21761.803400000557</v>
      </c>
      <c r="AA228" s="306">
        <f>+IF(ISERROR(Z228/X228),"N. D.",Z228/X228)</f>
        <v>-7.0400166272656731E-3</v>
      </c>
    </row>
    <row r="230" spans="1:27">
      <c r="A230" s="266" t="s">
        <v>94</v>
      </c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</row>
    <row r="231" spans="1:27" ht="6" customHeight="1">
      <c r="A231" s="267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</row>
    <row r="232" spans="1:27">
      <c r="A232" s="272" t="s">
        <v>95</v>
      </c>
      <c r="B232" s="273"/>
      <c r="C232" s="269">
        <f>+C106</f>
        <v>857264.24999999988</v>
      </c>
      <c r="D232" s="302">
        <f>+IF(ISERROR(C232/C$232),"N. D.",C232/C$232)</f>
        <v>1</v>
      </c>
      <c r="E232" s="303"/>
      <c r="F232" s="269">
        <f>+F106</f>
        <v>878182.57453620003</v>
      </c>
      <c r="G232" s="302">
        <f>+IF(ISERROR(F232/F$232),"N. D.",F232/F$232)</f>
        <v>1</v>
      </c>
      <c r="H232" s="303">
        <f>+$C232-F232</f>
        <v>-20918.324536200147</v>
      </c>
      <c r="I232" s="302">
        <f>+IF(ISERROR(H232/F232),"N. D.",H232/F232)</f>
        <v>-2.3820017776198611E-2</v>
      </c>
      <c r="J232" s="303"/>
      <c r="K232" s="269">
        <f>+K106</f>
        <v>620657.55999999994</v>
      </c>
      <c r="L232" s="302">
        <f>+IF(ISERROR(K232/K$232),"N. D.",K232/K$232)</f>
        <v>1</v>
      </c>
      <c r="M232" s="303">
        <f>+$C232-K232</f>
        <v>236606.68999999994</v>
      </c>
      <c r="N232" s="302">
        <f>+IF(ISERROR(M232/K232),"N. D.",M232/K232)</f>
        <v>0.38121937965276692</v>
      </c>
      <c r="O232" s="311"/>
      <c r="P232" s="269">
        <f>+P106</f>
        <v>5189143.28</v>
      </c>
      <c r="Q232" s="302">
        <f>+IF(ISERROR(P232/P$232),"N. D.",P232/P$232)</f>
        <v>1</v>
      </c>
      <c r="R232" s="303"/>
      <c r="S232" s="269">
        <f>+S106</f>
        <v>5158569.1990936995</v>
      </c>
      <c r="T232" s="302">
        <f>+IF(ISERROR(S232/S$232),"N. D.",S232/S$232)</f>
        <v>1</v>
      </c>
      <c r="U232" s="303">
        <f>+$P232-S232</f>
        <v>30574.080906300806</v>
      </c>
      <c r="V232" s="302">
        <f>+IF(ISERROR(U232/S232),"N. D.",U232/S232)</f>
        <v>5.9268529172143928E-3</v>
      </c>
      <c r="W232" s="303"/>
      <c r="X232" s="269">
        <f>+X106</f>
        <v>3685294.7</v>
      </c>
      <c r="Y232" s="302">
        <f>+IF(ISERROR(X232/X$232),"N. D.",X232/X$232)</f>
        <v>1</v>
      </c>
      <c r="Z232" s="303">
        <f>+$P232-X232</f>
        <v>1503848.58</v>
      </c>
      <c r="AA232" s="302">
        <f>+IF(ISERROR(Z232/X232),"N. D.",Z232/X232)</f>
        <v>0.40806738739238413</v>
      </c>
    </row>
    <row r="233" spans="1:27">
      <c r="A233" s="272" t="s">
        <v>96</v>
      </c>
      <c r="B233" s="273"/>
      <c r="C233" s="269">
        <f>+C135</f>
        <v>478836.48550000007</v>
      </c>
      <c r="D233" s="302">
        <f>+IF(ISERROR(C233/C$232),"N. D.",C233/C$232)</f>
        <v>0.55856345986666323</v>
      </c>
      <c r="E233" s="303"/>
      <c r="F233" s="269">
        <f>+F135</f>
        <v>467582.17375063006</v>
      </c>
      <c r="G233" s="302">
        <f>+IF(ISERROR(F233/F$232),"N. D.",F233/F$232)</f>
        <v>0.53244301049537124</v>
      </c>
      <c r="H233" s="303">
        <f>+$C233-F233</f>
        <v>11254.311749370012</v>
      </c>
      <c r="I233" s="302">
        <f>+IF(ISERROR(H233/F233),"N. D.",H233/F233)</f>
        <v>2.406916341377064E-2</v>
      </c>
      <c r="J233" s="303"/>
      <c r="K233" s="269">
        <f>+K135</f>
        <v>359375.52219999995</v>
      </c>
      <c r="L233" s="302">
        <f>+IF(ISERROR(K233/K$232),"N. D.",K233/K$232)</f>
        <v>0.579023837557058</v>
      </c>
      <c r="M233" s="303">
        <f>+$C233-K233</f>
        <v>119460.96330000012</v>
      </c>
      <c r="N233" s="302">
        <f>+IF(ISERROR(M233/K233),"N. D.",M233/K233)</f>
        <v>0.33241263224799605</v>
      </c>
      <c r="O233" s="311"/>
      <c r="P233" s="269">
        <f>+P135</f>
        <v>3040996.5915000001</v>
      </c>
      <c r="Q233" s="302">
        <f>+IF(ISERROR(P233/P$232),"N. D.",P233/P$232)</f>
        <v>0.5860305694815966</v>
      </c>
      <c r="R233" s="303"/>
      <c r="S233" s="269">
        <f>+S135</f>
        <v>2836599.5134433354</v>
      </c>
      <c r="T233" s="302">
        <f>+IF(ISERROR(S233/S$232),"N. D.",S233/S$232)</f>
        <v>0.54988106274540094</v>
      </c>
      <c r="U233" s="303">
        <f>+$P233-S233</f>
        <v>204397.07805666467</v>
      </c>
      <c r="V233" s="302">
        <f>+IF(ISERROR(U233/S233),"N. D.",U233/S233)</f>
        <v>7.20570799959519E-2</v>
      </c>
      <c r="W233" s="303"/>
      <c r="X233" s="269">
        <f>+X135</f>
        <v>3091157.9549000007</v>
      </c>
      <c r="Y233" s="302">
        <f>+IF(ISERROR(X233/X$232),"N. D.",X233/X$232)</f>
        <v>0.83878175465858962</v>
      </c>
      <c r="Z233" s="303">
        <f>+$P233-X233</f>
        <v>-50161.363400000613</v>
      </c>
      <c r="AA233" s="302">
        <f>+IF(ISERROR(Z233/X233),"N. D.",Z233/X233)</f>
        <v>-1.6227369850345723E-2</v>
      </c>
    </row>
    <row r="234" spans="1:27">
      <c r="A234" s="272" t="s">
        <v>97</v>
      </c>
      <c r="B234" s="273"/>
      <c r="C234" s="269">
        <f>+C168</f>
        <v>378427.76449999982</v>
      </c>
      <c r="D234" s="302">
        <f>+IF(ISERROR(C234/C$232),"N. D.",C234/C$232)</f>
        <v>0.44143654013333677</v>
      </c>
      <c r="E234" s="303"/>
      <c r="F234" s="269">
        <f>+F168</f>
        <v>410600.40078556997</v>
      </c>
      <c r="G234" s="302">
        <f>+IF(ISERROR(F234/F$232),"N. D.",F234/F$232)</f>
        <v>0.46755698950462882</v>
      </c>
      <c r="H234" s="303">
        <f>+$C234-F234</f>
        <v>-32172.636285570159</v>
      </c>
      <c r="I234" s="302">
        <f>+IF(ISERROR(H234/F234),"N. D.",H234/F234)</f>
        <v>-7.8355102001889776E-2</v>
      </c>
      <c r="J234" s="303"/>
      <c r="K234" s="269">
        <f>+K168</f>
        <v>261282.03779999999</v>
      </c>
      <c r="L234" s="302">
        <f>+IF(ISERROR(K234/K$232),"N. D.",K234/K$232)</f>
        <v>0.420976162442942</v>
      </c>
      <c r="M234" s="303">
        <f>+$C234-K234</f>
        <v>117145.72669999982</v>
      </c>
      <c r="N234" s="302">
        <f>+IF(ISERROR(M234/K234),"N. D.",M234/K234)</f>
        <v>0.44834971315429561</v>
      </c>
      <c r="O234" s="311"/>
      <c r="P234" s="269">
        <f>+P168</f>
        <v>2148146.6885000002</v>
      </c>
      <c r="Q234" s="302">
        <f>+IF(ISERROR(P234/P$232),"N. D.",P234/P$232)</f>
        <v>0.4139694305184034</v>
      </c>
      <c r="R234" s="303"/>
      <c r="S234" s="269">
        <f>+S168</f>
        <v>2321969.685650364</v>
      </c>
      <c r="T234" s="302">
        <f>+IF(ISERROR(S234/S$232),"N. D.",S234/S$232)</f>
        <v>0.45011893725459901</v>
      </c>
      <c r="U234" s="303">
        <f>+$P234-S234</f>
        <v>-173822.99715036387</v>
      </c>
      <c r="V234" s="302">
        <f>+IF(ISERROR(U234/S234),"N. D.",U234/S234)</f>
        <v>-7.4860149219251118E-2</v>
      </c>
      <c r="W234" s="303"/>
      <c r="X234" s="269">
        <f>+X168</f>
        <v>594136.74509999948</v>
      </c>
      <c r="Y234" s="302">
        <f>+IF(ISERROR(X234/X$232),"N. D.",X234/X$232)</f>
        <v>0.16121824534141041</v>
      </c>
      <c r="Z234" s="303">
        <f>+$P234-X234</f>
        <v>1554009.9434000007</v>
      </c>
      <c r="AA234" s="302">
        <f>+IF(ISERROR(Z234/X234),"N. D.",Z234/X234)</f>
        <v>2.6155762225048789</v>
      </c>
    </row>
    <row r="235" spans="1:27">
      <c r="A235" s="272" t="s">
        <v>98</v>
      </c>
      <c r="B235" s="273"/>
      <c r="C235" s="269">
        <f>+C177</f>
        <v>282983.75449999981</v>
      </c>
      <c r="D235" s="302">
        <f>+IF(ISERROR(C235/C$232),"N. D.",C235/C$232)</f>
        <v>0.33010096303444342</v>
      </c>
      <c r="E235" s="303"/>
      <c r="F235" s="269">
        <f>+F177</f>
        <v>299263.80258556997</v>
      </c>
      <c r="G235" s="302">
        <f>+IF(ISERROR(F235/F$232),"N. D.",F235/F$232)</f>
        <v>0.34077629329370607</v>
      </c>
      <c r="H235" s="303">
        <f>+$C235-F235</f>
        <v>-16280.048085570161</v>
      </c>
      <c r="I235" s="302">
        <f>+IF(ISERROR(H235/F235),"N. D.",H235/F235)</f>
        <v>-5.4400324880303982E-2</v>
      </c>
      <c r="J235" s="303"/>
      <c r="K235" s="269">
        <f>+K177</f>
        <v>229074.0478</v>
      </c>
      <c r="L235" s="302">
        <f>+IF(ISERROR(K235/K$232),"N. D.",K235/K$232)</f>
        <v>0.36908282854074964</v>
      </c>
      <c r="M235" s="303">
        <f>+$C235-K235</f>
        <v>53909.706699999806</v>
      </c>
      <c r="N235" s="302">
        <f>+IF(ISERROR(M235/K235),"N. D.",M235/K235)</f>
        <v>0.23533746933684649</v>
      </c>
      <c r="O235" s="311"/>
      <c r="P235" s="269">
        <f>+P177</f>
        <v>1780701.0585000003</v>
      </c>
      <c r="Q235" s="302">
        <f>+IF(ISERROR(P235/P$232),"N. D.",P235/P$232)</f>
        <v>0.34315896910443378</v>
      </c>
      <c r="R235" s="303"/>
      <c r="S235" s="269">
        <f>+S177</f>
        <v>1507345.4739424642</v>
      </c>
      <c r="T235" s="302">
        <f>+IF(ISERROR(S235/S$232),"N. D.",S235/S$232)</f>
        <v>0.29220223976200366</v>
      </c>
      <c r="U235" s="303">
        <f>+$P235-S235</f>
        <v>273355.58455753606</v>
      </c>
      <c r="V235" s="302">
        <f>+IF(ISERROR(U235/S235),"N. D.",U235/S235)</f>
        <v>0.18134899350085562</v>
      </c>
      <c r="W235" s="303"/>
      <c r="X235" s="269">
        <f>+X177</f>
        <v>130951.55509999947</v>
      </c>
      <c r="Y235" s="302">
        <f>+IF(ISERROR(X235/X$232),"N. D.",X235/X$232)</f>
        <v>3.5533536870199139E-2</v>
      </c>
      <c r="Z235" s="303">
        <f>+$P235-X235</f>
        <v>1649749.5034000007</v>
      </c>
      <c r="AA235" s="302">
        <f>+IF(ISERROR(Z235/X235),"N. D.",Z235/X235)</f>
        <v>12.598166567324769</v>
      </c>
    </row>
  </sheetData>
  <mergeCells count="36">
    <mergeCell ref="C181:N181"/>
    <mergeCell ref="B184:B185"/>
    <mergeCell ref="D184:D185"/>
    <mergeCell ref="E184:E185"/>
    <mergeCell ref="G184:G185"/>
    <mergeCell ref="I184:I185"/>
    <mergeCell ref="J184:J185"/>
    <mergeCell ref="L184:L185"/>
    <mergeCell ref="N184:N185"/>
    <mergeCell ref="C2:N2"/>
    <mergeCell ref="B5:B6"/>
    <mergeCell ref="D5:D6"/>
    <mergeCell ref="E5:E6"/>
    <mergeCell ref="G5:G6"/>
    <mergeCell ref="I5:I6"/>
    <mergeCell ref="J5:J6"/>
    <mergeCell ref="L5:L6"/>
    <mergeCell ref="N5:N6"/>
    <mergeCell ref="O5:O6"/>
    <mergeCell ref="P2:AA2"/>
    <mergeCell ref="Y5:Y6"/>
    <mergeCell ref="AA5:AA6"/>
    <mergeCell ref="R5:R6"/>
    <mergeCell ref="T5:T6"/>
    <mergeCell ref="V5:V6"/>
    <mergeCell ref="W5:W6"/>
    <mergeCell ref="Q5:Q6"/>
    <mergeCell ref="P181:AA181"/>
    <mergeCell ref="O184:O185"/>
    <mergeCell ref="Y184:Y185"/>
    <mergeCell ref="AA184:AA185"/>
    <mergeCell ref="W184:W185"/>
    <mergeCell ref="Q184:Q185"/>
    <mergeCell ref="R184:R185"/>
    <mergeCell ref="T184:T185"/>
    <mergeCell ref="V184:V185"/>
  </mergeCells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B3DF6EE9-C746-0F45-A593-A57868F4030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I85:I106 N85:N106 I168 N168 V85:V106 AA85:AA106 V168 AA168</xm:sqref>
        </x14:conditionalFormatting>
        <x14:conditionalFormatting xmlns:xm="http://schemas.microsoft.com/office/excel/2006/main">
          <x14:cfRule type="iconSet" priority="1" id="{D9ADC463-6CED-9B4D-BDA3-6BF1579E0386}">
            <x14:iconSet iconSet="3Triangles" revers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I135:I160 N135:N160 V135:V160 AA135:AA160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49BB-31E0-6147-AA1F-CD2EDD327518}">
  <sheetPr>
    <tabColor theme="3"/>
  </sheetPr>
  <dimension ref="A1:N235"/>
  <sheetViews>
    <sheetView workbookViewId="0">
      <selection activeCell="F10" sqref="F10:F177"/>
    </sheetView>
  </sheetViews>
  <sheetFormatPr baseColWidth="10" defaultColWidth="10.7109375" defaultRowHeight="18"/>
  <cols>
    <col min="1" max="1" width="48.7109375" style="1" customWidth="1"/>
    <col min="2" max="2" width="1.5703125" style="1" customWidth="1"/>
    <col min="3" max="3" width="15.7109375" style="1" customWidth="1"/>
    <col min="4" max="4" width="10.7109375" style="1" customWidth="1"/>
    <col min="5" max="5" width="1.5703125" style="1" customWidth="1"/>
    <col min="6" max="6" width="15.7109375" style="1" customWidth="1"/>
    <col min="7" max="7" width="10.7109375" style="1" customWidth="1"/>
    <col min="8" max="8" width="15.7109375" style="1" customWidth="1"/>
    <col min="9" max="9" width="10.7109375" style="1" customWidth="1"/>
    <col min="10" max="10" width="1.5703125" style="1" customWidth="1"/>
    <col min="11" max="11" width="15.7109375" style="1" customWidth="1"/>
    <col min="12" max="12" width="10.7109375" style="1" customWidth="1"/>
    <col min="13" max="13" width="15.7109375" style="1" customWidth="1"/>
    <col min="14" max="14" width="10.7109375" style="1" customWidth="1"/>
    <col min="15" max="16384" width="10.7109375" style="1"/>
  </cols>
  <sheetData>
    <row r="1" spans="1:14">
      <c r="C1" s="2"/>
      <c r="D1" s="2"/>
      <c r="F1" s="2"/>
      <c r="G1" s="2"/>
      <c r="H1" s="2"/>
      <c r="I1" s="2"/>
      <c r="K1" s="2"/>
      <c r="L1" s="2"/>
      <c r="M1" s="2"/>
      <c r="N1" s="2"/>
    </row>
    <row r="2" spans="1:14">
      <c r="C2" s="378" t="s">
        <v>1</v>
      </c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</row>
    <row r="3" spans="1:14">
      <c r="B3" s="3"/>
      <c r="C3" s="3"/>
      <c r="D3" s="2"/>
      <c r="E3" s="3"/>
      <c r="F3" s="3"/>
      <c r="G3" s="2"/>
      <c r="H3" s="3"/>
      <c r="I3" s="2"/>
      <c r="J3" s="3"/>
      <c r="K3" s="3"/>
      <c r="L3" s="2"/>
      <c r="M3" s="3"/>
      <c r="N3" s="2"/>
    </row>
    <row r="4" spans="1:14" ht="6" customHeight="1"/>
    <row r="5" spans="1:14" s="54" customFormat="1" ht="18" customHeight="1">
      <c r="A5" s="52" t="s">
        <v>2</v>
      </c>
      <c r="B5" s="395"/>
      <c r="C5" s="53">
        <v>45688</v>
      </c>
      <c r="D5" s="395" t="s">
        <v>99</v>
      </c>
      <c r="E5" s="395"/>
      <c r="F5" s="53">
        <f>+C5</f>
        <v>45688</v>
      </c>
      <c r="G5" s="395" t="s">
        <v>99</v>
      </c>
      <c r="H5" s="53" t="s">
        <v>100</v>
      </c>
      <c r="I5" s="395" t="s">
        <v>99</v>
      </c>
      <c r="J5" s="395"/>
      <c r="K5" s="53">
        <f>+EOMONTH(F5,-12)</f>
        <v>45322</v>
      </c>
      <c r="L5" s="395" t="s">
        <v>99</v>
      </c>
      <c r="M5" s="53" t="s">
        <v>100</v>
      </c>
      <c r="N5" s="395" t="s">
        <v>99</v>
      </c>
    </row>
    <row r="6" spans="1:14" s="54" customFormat="1" ht="18" customHeight="1">
      <c r="A6" s="52" t="s">
        <v>116</v>
      </c>
      <c r="B6" s="395"/>
      <c r="C6" s="53" t="s">
        <v>103</v>
      </c>
      <c r="D6" s="395"/>
      <c r="E6" s="395"/>
      <c r="F6" s="53" t="s">
        <v>102</v>
      </c>
      <c r="G6" s="395"/>
      <c r="H6" s="53" t="s">
        <v>111</v>
      </c>
      <c r="I6" s="395"/>
      <c r="J6" s="395"/>
      <c r="K6" s="53" t="s">
        <v>103</v>
      </c>
      <c r="L6" s="395"/>
      <c r="M6" s="53" t="s">
        <v>112</v>
      </c>
      <c r="N6" s="395"/>
    </row>
    <row r="7" spans="1:14" s="49" customFormat="1" ht="6" customHeight="1"/>
    <row r="8" spans="1:14" s="49" customFormat="1" ht="17">
      <c r="A8" s="55" t="s">
        <v>20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</row>
    <row r="9" spans="1:14" s="49" customFormat="1" ht="6" customHeight="1">
      <c r="A9" s="56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</row>
    <row r="10" spans="1:14" s="49" customFormat="1" ht="17">
      <c r="A10" s="57" t="s">
        <v>21</v>
      </c>
      <c r="B10" s="54"/>
      <c r="C10" s="58">
        <f>+SUM(C11:C19)</f>
        <v>0</v>
      </c>
      <c r="D10" s="83" t="str">
        <f>+IF(ISERROR(C10/C31),"N. D.",C10/C31)</f>
        <v>N. D.</v>
      </c>
      <c r="E10" s="54"/>
      <c r="F10" s="58">
        <f>+SUM(F11:F19)</f>
        <v>0</v>
      </c>
      <c r="G10" s="83" t="str">
        <f>+IF(ISERROR(F10/F31),"N. D.",F10/F31)</f>
        <v>N. D.</v>
      </c>
      <c r="H10" s="84">
        <f t="shared" ref="H10:H29" si="0">+$C10-F10</f>
        <v>0</v>
      </c>
      <c r="I10" s="83" t="str">
        <f t="shared" ref="I10:I29" si="1">+IF(ISERROR(H10/F10),"N. D.",H10/F10)</f>
        <v>N. D.</v>
      </c>
      <c r="J10" s="54"/>
      <c r="K10" s="58">
        <f>+SUM(K11:K19)</f>
        <v>0</v>
      </c>
      <c r="L10" s="83" t="str">
        <f>+IF(ISERROR(K10/K31),"N. D.",K10/K31)</f>
        <v>N. D.</v>
      </c>
      <c r="M10" s="84">
        <f t="shared" ref="M10:M29" si="2">+$C10-K10</f>
        <v>0</v>
      </c>
      <c r="N10" s="83" t="str">
        <f t="shared" ref="N10:N29" si="3">+IF(ISERROR(M10/K10),"N. D.",M10/K10)</f>
        <v>N. D.</v>
      </c>
    </row>
    <row r="11" spans="1:14" s="49" customFormat="1" ht="17">
      <c r="A11" s="59" t="s">
        <v>22</v>
      </c>
      <c r="B11" s="60"/>
      <c r="C11" s="61">
        <f>+'2026R'!$W11</f>
        <v>0</v>
      </c>
      <c r="D11" s="85" t="str">
        <f t="shared" ref="D11:D19" si="4">+IF(ISERROR(C11/C86),"N. D.",C11/C86)</f>
        <v>N. D.</v>
      </c>
      <c r="E11" s="60"/>
      <c r="F11" s="61">
        <f>+'2025R'!$W11</f>
        <v>0</v>
      </c>
      <c r="G11" s="85" t="str">
        <f t="shared" ref="G11:G19" si="5">+IF(ISERROR(F11/F86),"N. D.",F11/F86)</f>
        <v>N. D.</v>
      </c>
      <c r="H11" s="86">
        <f t="shared" si="0"/>
        <v>0</v>
      </c>
      <c r="I11" s="85" t="str">
        <f t="shared" si="1"/>
        <v>N. D.</v>
      </c>
      <c r="J11" s="60"/>
      <c r="K11" s="61">
        <f>+'2025R'!$W11</f>
        <v>0</v>
      </c>
      <c r="L11" s="85" t="str">
        <f t="shared" ref="L11:L19" si="6">+IF(ISERROR(K11/K86),"N. D.",K11/K86)</f>
        <v>N. D.</v>
      </c>
      <c r="M11" s="86">
        <f t="shared" si="2"/>
        <v>0</v>
      </c>
      <c r="N11" s="85" t="str">
        <f t="shared" si="3"/>
        <v>N. D.</v>
      </c>
    </row>
    <row r="12" spans="1:14" s="49" customFormat="1" ht="17">
      <c r="A12" s="59" t="s">
        <v>23</v>
      </c>
      <c r="B12" s="60"/>
      <c r="C12" s="61">
        <f>+'2026R'!$W12</f>
        <v>0</v>
      </c>
      <c r="D12" s="85" t="str">
        <f t="shared" si="4"/>
        <v>N. D.</v>
      </c>
      <c r="E12" s="60"/>
      <c r="F12" s="61">
        <f>+'2025R'!$W12</f>
        <v>0</v>
      </c>
      <c r="G12" s="85" t="str">
        <f t="shared" si="5"/>
        <v>N. D.</v>
      </c>
      <c r="H12" s="86">
        <f t="shared" si="0"/>
        <v>0</v>
      </c>
      <c r="I12" s="85" t="str">
        <f t="shared" si="1"/>
        <v>N. D.</v>
      </c>
      <c r="J12" s="60"/>
      <c r="K12" s="61">
        <f>+'2025R'!$W12</f>
        <v>0</v>
      </c>
      <c r="L12" s="85" t="str">
        <f t="shared" si="6"/>
        <v>N. D.</v>
      </c>
      <c r="M12" s="86">
        <f t="shared" si="2"/>
        <v>0</v>
      </c>
      <c r="N12" s="85" t="str">
        <f t="shared" si="3"/>
        <v>N. D.</v>
      </c>
    </row>
    <row r="13" spans="1:14" s="49" customFormat="1" ht="17">
      <c r="A13" s="59" t="s">
        <v>24</v>
      </c>
      <c r="B13" s="60"/>
      <c r="C13" s="61">
        <f>+'2026R'!$W13</f>
        <v>0</v>
      </c>
      <c r="D13" s="85" t="str">
        <f t="shared" si="4"/>
        <v>N. D.</v>
      </c>
      <c r="E13" s="60"/>
      <c r="F13" s="61">
        <f>+'2025R'!$W13</f>
        <v>0</v>
      </c>
      <c r="G13" s="85" t="str">
        <f t="shared" si="5"/>
        <v>N. D.</v>
      </c>
      <c r="H13" s="86">
        <f t="shared" si="0"/>
        <v>0</v>
      </c>
      <c r="I13" s="85" t="str">
        <f t="shared" si="1"/>
        <v>N. D.</v>
      </c>
      <c r="J13" s="60"/>
      <c r="K13" s="61">
        <f>+'2025R'!$W13</f>
        <v>0</v>
      </c>
      <c r="L13" s="85" t="str">
        <f t="shared" si="6"/>
        <v>N. D.</v>
      </c>
      <c r="M13" s="86">
        <f t="shared" si="2"/>
        <v>0</v>
      </c>
      <c r="N13" s="85" t="str">
        <f t="shared" si="3"/>
        <v>N. D.</v>
      </c>
    </row>
    <row r="14" spans="1:14" s="49" customFormat="1" ht="17">
      <c r="A14" s="59" t="s">
        <v>25</v>
      </c>
      <c r="B14" s="60"/>
      <c r="C14" s="61">
        <f>+'2026R'!$W14</f>
        <v>0</v>
      </c>
      <c r="D14" s="85" t="str">
        <f t="shared" si="4"/>
        <v>N. D.</v>
      </c>
      <c r="E14" s="60"/>
      <c r="F14" s="61">
        <f>+'2025R'!$W14</f>
        <v>0</v>
      </c>
      <c r="G14" s="85" t="str">
        <f t="shared" si="5"/>
        <v>N. D.</v>
      </c>
      <c r="H14" s="86">
        <f t="shared" si="0"/>
        <v>0</v>
      </c>
      <c r="I14" s="85" t="str">
        <f t="shared" si="1"/>
        <v>N. D.</v>
      </c>
      <c r="J14" s="60"/>
      <c r="K14" s="61">
        <f>+'2025R'!$W14</f>
        <v>0</v>
      </c>
      <c r="L14" s="85" t="str">
        <f t="shared" si="6"/>
        <v>N. D.</v>
      </c>
      <c r="M14" s="86">
        <f t="shared" si="2"/>
        <v>0</v>
      </c>
      <c r="N14" s="85" t="str">
        <f t="shared" si="3"/>
        <v>N. D.</v>
      </c>
    </row>
    <row r="15" spans="1:14" s="49" customFormat="1" ht="17">
      <c r="A15" s="59" t="s">
        <v>26</v>
      </c>
      <c r="B15" s="60"/>
      <c r="C15" s="61">
        <f>+'2026R'!$W15</f>
        <v>0</v>
      </c>
      <c r="D15" s="85" t="str">
        <f t="shared" si="4"/>
        <v>N. D.</v>
      </c>
      <c r="E15" s="60"/>
      <c r="F15" s="61">
        <f>+'2025R'!$W15</f>
        <v>0</v>
      </c>
      <c r="G15" s="85" t="str">
        <f t="shared" si="5"/>
        <v>N. D.</v>
      </c>
      <c r="H15" s="86">
        <f t="shared" si="0"/>
        <v>0</v>
      </c>
      <c r="I15" s="85" t="str">
        <f t="shared" si="1"/>
        <v>N. D.</v>
      </c>
      <c r="J15" s="60"/>
      <c r="K15" s="61">
        <f>+'2025R'!$W15</f>
        <v>0</v>
      </c>
      <c r="L15" s="85" t="str">
        <f t="shared" si="6"/>
        <v>N. D.</v>
      </c>
      <c r="M15" s="86">
        <f t="shared" si="2"/>
        <v>0</v>
      </c>
      <c r="N15" s="85" t="str">
        <f t="shared" si="3"/>
        <v>N. D.</v>
      </c>
    </row>
    <row r="16" spans="1:14" s="49" customFormat="1" ht="17">
      <c r="A16" s="59" t="s">
        <v>27</v>
      </c>
      <c r="B16" s="60"/>
      <c r="C16" s="61">
        <f>+'2026R'!$W16</f>
        <v>0</v>
      </c>
      <c r="D16" s="85" t="str">
        <f t="shared" si="4"/>
        <v>N. D.</v>
      </c>
      <c r="E16" s="60"/>
      <c r="F16" s="61">
        <f>+'2025R'!$W16</f>
        <v>0</v>
      </c>
      <c r="G16" s="85" t="str">
        <f t="shared" si="5"/>
        <v>N. D.</v>
      </c>
      <c r="H16" s="86">
        <f t="shared" si="0"/>
        <v>0</v>
      </c>
      <c r="I16" s="85" t="str">
        <f t="shared" si="1"/>
        <v>N. D.</v>
      </c>
      <c r="J16" s="60"/>
      <c r="K16" s="61">
        <f>+'2025R'!$W16</f>
        <v>0</v>
      </c>
      <c r="L16" s="85" t="str">
        <f t="shared" si="6"/>
        <v>N. D.</v>
      </c>
      <c r="M16" s="86">
        <f t="shared" si="2"/>
        <v>0</v>
      </c>
      <c r="N16" s="85" t="str">
        <f t="shared" si="3"/>
        <v>N. D.</v>
      </c>
    </row>
    <row r="17" spans="1:14" s="49" customFormat="1" ht="17">
      <c r="A17" s="59" t="s">
        <v>28</v>
      </c>
      <c r="B17" s="60"/>
      <c r="C17" s="61">
        <f>+'2026R'!$W17</f>
        <v>0</v>
      </c>
      <c r="D17" s="85" t="str">
        <f t="shared" si="4"/>
        <v>N. D.</v>
      </c>
      <c r="E17" s="60"/>
      <c r="F17" s="61">
        <f>+'2025R'!$W17</f>
        <v>0</v>
      </c>
      <c r="G17" s="85" t="str">
        <f t="shared" si="5"/>
        <v>N. D.</v>
      </c>
      <c r="H17" s="86">
        <f t="shared" si="0"/>
        <v>0</v>
      </c>
      <c r="I17" s="85" t="str">
        <f t="shared" si="1"/>
        <v>N. D.</v>
      </c>
      <c r="J17" s="60"/>
      <c r="K17" s="61">
        <f>+'2025R'!$W17</f>
        <v>0</v>
      </c>
      <c r="L17" s="85" t="str">
        <f t="shared" si="6"/>
        <v>N. D.</v>
      </c>
      <c r="M17" s="86">
        <f t="shared" si="2"/>
        <v>0</v>
      </c>
      <c r="N17" s="85" t="str">
        <f t="shared" si="3"/>
        <v>N. D.</v>
      </c>
    </row>
    <row r="18" spans="1:14" s="49" customFormat="1" ht="17">
      <c r="A18" s="59" t="s">
        <v>29</v>
      </c>
      <c r="B18" s="60"/>
      <c r="C18" s="61">
        <f>+'2026R'!$W18</f>
        <v>0</v>
      </c>
      <c r="D18" s="85" t="str">
        <f t="shared" si="4"/>
        <v>N. D.</v>
      </c>
      <c r="E18" s="60"/>
      <c r="F18" s="61">
        <f>+'2025R'!$W18</f>
        <v>0</v>
      </c>
      <c r="G18" s="85" t="str">
        <f t="shared" si="5"/>
        <v>N. D.</v>
      </c>
      <c r="H18" s="86">
        <f t="shared" si="0"/>
        <v>0</v>
      </c>
      <c r="I18" s="85" t="str">
        <f t="shared" si="1"/>
        <v>N. D.</v>
      </c>
      <c r="J18" s="60"/>
      <c r="K18" s="61">
        <f>+'2025R'!$W18</f>
        <v>0</v>
      </c>
      <c r="L18" s="85" t="str">
        <f t="shared" si="6"/>
        <v>N. D.</v>
      </c>
      <c r="M18" s="86">
        <f t="shared" si="2"/>
        <v>0</v>
      </c>
      <c r="N18" s="85" t="str">
        <f t="shared" si="3"/>
        <v>N. D.</v>
      </c>
    </row>
    <row r="19" spans="1:14" s="49" customFormat="1" ht="17">
      <c r="A19" s="62" t="s">
        <v>30</v>
      </c>
      <c r="B19" s="60"/>
      <c r="C19" s="61">
        <f>+'2026R'!$W19</f>
        <v>0</v>
      </c>
      <c r="D19" s="85" t="str">
        <f t="shared" si="4"/>
        <v>N. D.</v>
      </c>
      <c r="E19" s="60"/>
      <c r="F19" s="61">
        <f>+'2025R'!$W19</f>
        <v>0</v>
      </c>
      <c r="G19" s="85" t="str">
        <f t="shared" si="5"/>
        <v>N. D.</v>
      </c>
      <c r="H19" s="86">
        <f t="shared" si="0"/>
        <v>0</v>
      </c>
      <c r="I19" s="85" t="str">
        <f t="shared" si="1"/>
        <v>N. D.</v>
      </c>
      <c r="J19" s="60"/>
      <c r="K19" s="61">
        <f>+'2025R'!$W19</f>
        <v>0</v>
      </c>
      <c r="L19" s="85" t="str">
        <f t="shared" si="6"/>
        <v>N. D.</v>
      </c>
      <c r="M19" s="86">
        <f t="shared" si="2"/>
        <v>0</v>
      </c>
      <c r="N19" s="85" t="str">
        <f t="shared" si="3"/>
        <v>N. D.</v>
      </c>
    </row>
    <row r="20" spans="1:14" s="49" customFormat="1" ht="17">
      <c r="A20" s="63" t="s">
        <v>31</v>
      </c>
      <c r="B20" s="54"/>
      <c r="C20" s="64">
        <f>+SUM(C21:C29)</f>
        <v>0</v>
      </c>
      <c r="D20" s="83" t="str">
        <f>+IF(ISERROR(C20/C31),"N. D.",C20/C31)</f>
        <v>N. D.</v>
      </c>
      <c r="E20" s="60"/>
      <c r="F20" s="64">
        <f>+SUM(F21:F29)</f>
        <v>0</v>
      </c>
      <c r="G20" s="83" t="str">
        <f>+IF(ISERROR(F20/F31),"N. D.",F20/F31)</f>
        <v>N. D.</v>
      </c>
      <c r="H20" s="84">
        <f t="shared" si="0"/>
        <v>0</v>
      </c>
      <c r="I20" s="83" t="str">
        <f t="shared" si="1"/>
        <v>N. D.</v>
      </c>
      <c r="J20" s="54"/>
      <c r="K20" s="64">
        <f>+SUM(K21:K29)</f>
        <v>0</v>
      </c>
      <c r="L20" s="83" t="str">
        <f>+IF(ISERROR(K20/K31),"N. D.",K20/K31)</f>
        <v>N. D.</v>
      </c>
      <c r="M20" s="84">
        <f t="shared" si="2"/>
        <v>0</v>
      </c>
      <c r="N20" s="83" t="str">
        <f t="shared" si="3"/>
        <v>N. D.</v>
      </c>
    </row>
    <row r="21" spans="1:14" s="49" customFormat="1" ht="17">
      <c r="A21" s="65" t="s">
        <v>32</v>
      </c>
      <c r="B21" s="60"/>
      <c r="C21" s="61">
        <f>+'2026R'!$W21</f>
        <v>0</v>
      </c>
      <c r="D21" s="85" t="str">
        <f t="shared" ref="D21:D29" si="7">+IF(ISERROR(C21/C96),"N. D.",C21/C96)</f>
        <v>N. D.</v>
      </c>
      <c r="E21" s="60"/>
      <c r="F21" s="61">
        <f>+'2025R'!$W21</f>
        <v>0</v>
      </c>
      <c r="G21" s="85" t="str">
        <f t="shared" ref="G21:G29" si="8">+IF(ISERROR(F21/F96),"N. D.",F21/F96)</f>
        <v>N. D.</v>
      </c>
      <c r="H21" s="86">
        <f t="shared" si="0"/>
        <v>0</v>
      </c>
      <c r="I21" s="85" t="str">
        <f t="shared" si="1"/>
        <v>N. D.</v>
      </c>
      <c r="J21" s="60"/>
      <c r="K21" s="61">
        <f>+'2025R'!$W21</f>
        <v>0</v>
      </c>
      <c r="L21" s="85" t="str">
        <f t="shared" ref="L21:L29" si="9">+IF(ISERROR(K21/K96),"N. D.",K21/K96)</f>
        <v>N. D.</v>
      </c>
      <c r="M21" s="86">
        <f t="shared" si="2"/>
        <v>0</v>
      </c>
      <c r="N21" s="85" t="str">
        <f t="shared" si="3"/>
        <v>N. D.</v>
      </c>
    </row>
    <row r="22" spans="1:14" s="49" customFormat="1" ht="17">
      <c r="A22" s="65" t="s">
        <v>33</v>
      </c>
      <c r="B22" s="60"/>
      <c r="C22" s="61">
        <f>+'2026R'!$W22</f>
        <v>0</v>
      </c>
      <c r="D22" s="85" t="str">
        <f t="shared" si="7"/>
        <v>N. D.</v>
      </c>
      <c r="E22" s="60"/>
      <c r="F22" s="61">
        <f>+'2025R'!$W22</f>
        <v>0</v>
      </c>
      <c r="G22" s="85" t="str">
        <f t="shared" si="8"/>
        <v>N. D.</v>
      </c>
      <c r="H22" s="86">
        <f t="shared" si="0"/>
        <v>0</v>
      </c>
      <c r="I22" s="85" t="str">
        <f t="shared" si="1"/>
        <v>N. D.</v>
      </c>
      <c r="J22" s="60"/>
      <c r="K22" s="61">
        <f>+'2025R'!$W22</f>
        <v>0</v>
      </c>
      <c r="L22" s="85" t="str">
        <f t="shared" si="9"/>
        <v>N. D.</v>
      </c>
      <c r="M22" s="86">
        <f t="shared" si="2"/>
        <v>0</v>
      </c>
      <c r="N22" s="85" t="str">
        <f t="shared" si="3"/>
        <v>N. D.</v>
      </c>
    </row>
    <row r="23" spans="1:14" s="49" customFormat="1" ht="17">
      <c r="A23" s="65" t="s">
        <v>34</v>
      </c>
      <c r="B23" s="60"/>
      <c r="C23" s="61">
        <f>+'2026R'!$W23</f>
        <v>0</v>
      </c>
      <c r="D23" s="85" t="str">
        <f t="shared" si="7"/>
        <v>N. D.</v>
      </c>
      <c r="E23" s="60"/>
      <c r="F23" s="61">
        <f>+'2025R'!$W23</f>
        <v>0</v>
      </c>
      <c r="G23" s="85" t="str">
        <f t="shared" si="8"/>
        <v>N. D.</v>
      </c>
      <c r="H23" s="86">
        <f t="shared" si="0"/>
        <v>0</v>
      </c>
      <c r="I23" s="85" t="str">
        <f t="shared" si="1"/>
        <v>N. D.</v>
      </c>
      <c r="J23" s="60"/>
      <c r="K23" s="61">
        <f>+'2025R'!$W23</f>
        <v>0</v>
      </c>
      <c r="L23" s="85" t="str">
        <f t="shared" si="9"/>
        <v>N. D.</v>
      </c>
      <c r="M23" s="86">
        <f t="shared" si="2"/>
        <v>0</v>
      </c>
      <c r="N23" s="85" t="str">
        <f t="shared" si="3"/>
        <v>N. D.</v>
      </c>
    </row>
    <row r="24" spans="1:14" s="49" customFormat="1" ht="17">
      <c r="A24" s="65" t="s">
        <v>35</v>
      </c>
      <c r="B24" s="60"/>
      <c r="C24" s="61">
        <f>+'2026R'!$W24</f>
        <v>0</v>
      </c>
      <c r="D24" s="85" t="str">
        <f t="shared" si="7"/>
        <v>N. D.</v>
      </c>
      <c r="E24" s="60"/>
      <c r="F24" s="61">
        <f>+'2025R'!$W24</f>
        <v>0</v>
      </c>
      <c r="G24" s="85" t="str">
        <f t="shared" si="8"/>
        <v>N. D.</v>
      </c>
      <c r="H24" s="86">
        <f t="shared" si="0"/>
        <v>0</v>
      </c>
      <c r="I24" s="85" t="str">
        <f t="shared" si="1"/>
        <v>N. D.</v>
      </c>
      <c r="J24" s="60"/>
      <c r="K24" s="61">
        <f>+'2025R'!$W24</f>
        <v>0</v>
      </c>
      <c r="L24" s="85" t="str">
        <f t="shared" si="9"/>
        <v>N. D.</v>
      </c>
      <c r="M24" s="86">
        <f t="shared" si="2"/>
        <v>0</v>
      </c>
      <c r="N24" s="85" t="str">
        <f t="shared" si="3"/>
        <v>N. D.</v>
      </c>
    </row>
    <row r="25" spans="1:14" s="49" customFormat="1" ht="17">
      <c r="A25" s="65" t="s">
        <v>36</v>
      </c>
      <c r="B25" s="60"/>
      <c r="C25" s="61">
        <f>+'2026R'!$W25</f>
        <v>0</v>
      </c>
      <c r="D25" s="85" t="str">
        <f t="shared" si="7"/>
        <v>N. D.</v>
      </c>
      <c r="E25" s="60"/>
      <c r="F25" s="61">
        <f>+'2025R'!$W25</f>
        <v>0</v>
      </c>
      <c r="G25" s="85" t="str">
        <f t="shared" si="8"/>
        <v>N. D.</v>
      </c>
      <c r="H25" s="86">
        <f t="shared" si="0"/>
        <v>0</v>
      </c>
      <c r="I25" s="85" t="str">
        <f t="shared" si="1"/>
        <v>N. D.</v>
      </c>
      <c r="J25" s="60"/>
      <c r="K25" s="61">
        <f>+'2025R'!$W25</f>
        <v>0</v>
      </c>
      <c r="L25" s="85" t="str">
        <f t="shared" si="9"/>
        <v>N. D.</v>
      </c>
      <c r="M25" s="86">
        <f t="shared" si="2"/>
        <v>0</v>
      </c>
      <c r="N25" s="85" t="str">
        <f t="shared" si="3"/>
        <v>N. D.</v>
      </c>
    </row>
    <row r="26" spans="1:14" s="49" customFormat="1" ht="17">
      <c r="A26" s="65" t="s">
        <v>37</v>
      </c>
      <c r="B26" s="60"/>
      <c r="C26" s="61">
        <f>+'2026R'!$W26</f>
        <v>0</v>
      </c>
      <c r="D26" s="85" t="str">
        <f t="shared" si="7"/>
        <v>N. D.</v>
      </c>
      <c r="E26" s="60"/>
      <c r="F26" s="61">
        <f>+'2025R'!$W26</f>
        <v>0</v>
      </c>
      <c r="G26" s="85" t="str">
        <f t="shared" si="8"/>
        <v>N. D.</v>
      </c>
      <c r="H26" s="86">
        <f t="shared" si="0"/>
        <v>0</v>
      </c>
      <c r="I26" s="85" t="str">
        <f t="shared" si="1"/>
        <v>N. D.</v>
      </c>
      <c r="J26" s="60"/>
      <c r="K26" s="61">
        <f>+'2025R'!$W26</f>
        <v>0</v>
      </c>
      <c r="L26" s="85" t="str">
        <f t="shared" si="9"/>
        <v>N. D.</v>
      </c>
      <c r="M26" s="86">
        <f t="shared" si="2"/>
        <v>0</v>
      </c>
      <c r="N26" s="85" t="str">
        <f t="shared" si="3"/>
        <v>N. D.</v>
      </c>
    </row>
    <row r="27" spans="1:14" s="49" customFormat="1" ht="17">
      <c r="A27" s="65" t="s">
        <v>38</v>
      </c>
      <c r="B27" s="60"/>
      <c r="C27" s="61">
        <f>+'2026R'!$W27</f>
        <v>0</v>
      </c>
      <c r="D27" s="85" t="str">
        <f t="shared" si="7"/>
        <v>N. D.</v>
      </c>
      <c r="E27" s="60"/>
      <c r="F27" s="61">
        <f>+'2025R'!$W27</f>
        <v>0</v>
      </c>
      <c r="G27" s="85" t="str">
        <f t="shared" si="8"/>
        <v>N. D.</v>
      </c>
      <c r="H27" s="86">
        <f t="shared" si="0"/>
        <v>0</v>
      </c>
      <c r="I27" s="85" t="str">
        <f t="shared" si="1"/>
        <v>N. D.</v>
      </c>
      <c r="J27" s="60"/>
      <c r="K27" s="61">
        <f>+'2025R'!$W27</f>
        <v>0</v>
      </c>
      <c r="L27" s="85" t="str">
        <f t="shared" si="9"/>
        <v>N. D.</v>
      </c>
      <c r="M27" s="86">
        <f t="shared" si="2"/>
        <v>0</v>
      </c>
      <c r="N27" s="85" t="str">
        <f t="shared" si="3"/>
        <v>N. D.</v>
      </c>
    </row>
    <row r="28" spans="1:14" s="49" customFormat="1" ht="17">
      <c r="A28" s="65" t="s">
        <v>39</v>
      </c>
      <c r="B28" s="60"/>
      <c r="C28" s="61">
        <f>+'2026R'!$W28</f>
        <v>0</v>
      </c>
      <c r="D28" s="85" t="str">
        <f t="shared" si="7"/>
        <v>N. D.</v>
      </c>
      <c r="E28" s="60"/>
      <c r="F28" s="61">
        <f>+'2025R'!$W28</f>
        <v>0</v>
      </c>
      <c r="G28" s="85" t="str">
        <f t="shared" si="8"/>
        <v>N. D.</v>
      </c>
      <c r="H28" s="86">
        <f t="shared" si="0"/>
        <v>0</v>
      </c>
      <c r="I28" s="85" t="str">
        <f t="shared" si="1"/>
        <v>N. D.</v>
      </c>
      <c r="J28" s="60"/>
      <c r="K28" s="61">
        <f>+'2025R'!$W28</f>
        <v>0</v>
      </c>
      <c r="L28" s="85" t="str">
        <f t="shared" si="9"/>
        <v>N. D.</v>
      </c>
      <c r="M28" s="86">
        <f t="shared" si="2"/>
        <v>0</v>
      </c>
      <c r="N28" s="85" t="str">
        <f t="shared" si="3"/>
        <v>N. D.</v>
      </c>
    </row>
    <row r="29" spans="1:14" s="49" customFormat="1" ht="17">
      <c r="A29" s="65" t="s">
        <v>40</v>
      </c>
      <c r="B29" s="60"/>
      <c r="C29" s="61">
        <f>+'2026R'!$W29</f>
        <v>0</v>
      </c>
      <c r="D29" s="85" t="str">
        <f t="shared" si="7"/>
        <v>N. D.</v>
      </c>
      <c r="E29" s="60"/>
      <c r="F29" s="61">
        <f>+'2025R'!$W29</f>
        <v>0</v>
      </c>
      <c r="G29" s="85" t="str">
        <f t="shared" si="8"/>
        <v>N. D.</v>
      </c>
      <c r="H29" s="86">
        <f t="shared" si="0"/>
        <v>0</v>
      </c>
      <c r="I29" s="85" t="str">
        <f t="shared" si="1"/>
        <v>N. D.</v>
      </c>
      <c r="J29" s="60"/>
      <c r="K29" s="61">
        <f>+'2025R'!$W29</f>
        <v>0</v>
      </c>
      <c r="L29" s="85" t="str">
        <f t="shared" si="9"/>
        <v>N. D.</v>
      </c>
      <c r="M29" s="86">
        <f t="shared" si="2"/>
        <v>0</v>
      </c>
      <c r="N29" s="85" t="str">
        <f t="shared" si="3"/>
        <v>N. D.</v>
      </c>
    </row>
    <row r="30" spans="1:14" s="49" customFormat="1" ht="6" customHeight="1">
      <c r="A30" s="56"/>
      <c r="B30" s="54"/>
      <c r="C30" s="56"/>
      <c r="D30" s="83"/>
      <c r="E30" s="54"/>
      <c r="F30" s="56"/>
      <c r="G30" s="83"/>
      <c r="H30" s="54"/>
      <c r="I30" s="83"/>
      <c r="J30" s="54"/>
      <c r="K30" s="56"/>
      <c r="L30" s="83"/>
      <c r="M30" s="54"/>
      <c r="N30" s="83"/>
    </row>
    <row r="31" spans="1:14" s="49" customFormat="1" ht="17">
      <c r="A31" s="55" t="s">
        <v>41</v>
      </c>
      <c r="B31" s="54"/>
      <c r="C31" s="66">
        <f>+C10+C20</f>
        <v>0</v>
      </c>
      <c r="D31" s="87" t="str">
        <f>+IF(ISERROR(C31/C106),"N. D.",C31/C106)</f>
        <v>N. D.</v>
      </c>
      <c r="E31" s="54"/>
      <c r="F31" s="66">
        <f>+F10+F20</f>
        <v>0</v>
      </c>
      <c r="G31" s="87" t="str">
        <f>+IF(ISERROR(F31/F106),"N. D.",F31/F106)</f>
        <v>N. D.</v>
      </c>
      <c r="H31" s="74">
        <f>+$C31-F31</f>
        <v>0</v>
      </c>
      <c r="I31" s="87" t="str">
        <f>+IF(ISERROR(H31/F31),"N. D.",H31/F31)</f>
        <v>N. D.</v>
      </c>
      <c r="J31" s="54"/>
      <c r="K31" s="66">
        <f>+K10+K20</f>
        <v>0</v>
      </c>
      <c r="L31" s="87" t="str">
        <f>+IF(ISERROR(K31/K106),"N. D.",K31/K106)</f>
        <v>N. D.</v>
      </c>
      <c r="M31" s="74">
        <f>+$C31-K31</f>
        <v>0</v>
      </c>
      <c r="N31" s="87" t="str">
        <f>+IF(ISERROR(M31/K31),"N. D.",M31/K31)</f>
        <v>N. D.</v>
      </c>
    </row>
    <row r="32" spans="1:14" s="49" customFormat="1" ht="6" customHeight="1">
      <c r="A32" s="56"/>
      <c r="B32" s="54"/>
      <c r="C32" s="56"/>
      <c r="D32" s="83"/>
      <c r="E32" s="54"/>
      <c r="F32" s="56"/>
      <c r="G32" s="83"/>
      <c r="H32" s="54"/>
      <c r="I32" s="83"/>
      <c r="J32" s="54"/>
      <c r="K32" s="56"/>
      <c r="L32" s="83"/>
      <c r="M32" s="54"/>
      <c r="N32" s="83"/>
    </row>
    <row r="33" spans="1:14" s="49" customFormat="1" ht="17">
      <c r="A33" s="55" t="s">
        <v>42</v>
      </c>
      <c r="B33" s="54"/>
      <c r="C33" s="56"/>
      <c r="D33" s="83"/>
      <c r="E33" s="54"/>
      <c r="F33" s="56"/>
      <c r="G33" s="83"/>
      <c r="H33" s="54"/>
      <c r="I33" s="83"/>
      <c r="J33" s="54"/>
      <c r="K33" s="56"/>
      <c r="L33" s="83"/>
      <c r="M33" s="54"/>
      <c r="N33" s="83"/>
    </row>
    <row r="34" spans="1:14" s="49" customFormat="1" ht="6" customHeight="1">
      <c r="A34" s="56"/>
      <c r="B34" s="54"/>
      <c r="C34" s="56"/>
      <c r="D34" s="83"/>
      <c r="E34" s="54"/>
      <c r="F34" s="56"/>
      <c r="G34" s="83"/>
      <c r="H34" s="54"/>
      <c r="I34" s="83"/>
      <c r="J34" s="54"/>
      <c r="K34" s="56"/>
      <c r="L34" s="83"/>
      <c r="M34" s="54"/>
      <c r="N34" s="83"/>
    </row>
    <row r="35" spans="1:14" s="49" customFormat="1" ht="17">
      <c r="A35" s="57" t="s">
        <v>21</v>
      </c>
      <c r="B35" s="54"/>
      <c r="C35" s="58">
        <f>+SUM(C36:C44)</f>
        <v>0</v>
      </c>
      <c r="D35" s="83" t="str">
        <f>+IF(ISERROR(C35/C56),"N. D.",C35/C56)</f>
        <v>N. D.</v>
      </c>
      <c r="E35" s="54"/>
      <c r="F35" s="58">
        <f>+SUM(F36:F44)</f>
        <v>0</v>
      </c>
      <c r="G35" s="83" t="str">
        <f>+IF(ISERROR(F35/F56),"N. D.",F35/F56)</f>
        <v>N. D.</v>
      </c>
      <c r="H35" s="84">
        <f t="shared" ref="H35:H54" si="10">+$C35-F35</f>
        <v>0</v>
      </c>
      <c r="I35" s="83" t="str">
        <f t="shared" ref="I35:I54" si="11">+IF(ISERROR(H35/F35),"N. D.",H35/F35)</f>
        <v>N. D.</v>
      </c>
      <c r="J35" s="54"/>
      <c r="K35" s="58">
        <f>+SUM(K36:K44)</f>
        <v>0</v>
      </c>
      <c r="L35" s="83" t="str">
        <f>+IF(ISERROR(K35/K56),"N. D.",K35/K56)</f>
        <v>N. D.</v>
      </c>
      <c r="M35" s="84">
        <f t="shared" ref="M35:M54" si="12">+$C35-K35</f>
        <v>0</v>
      </c>
      <c r="N35" s="83" t="str">
        <f t="shared" ref="N35:N54" si="13">+IF(ISERROR(M35/K35),"N. D.",M35/K35)</f>
        <v>N. D.</v>
      </c>
    </row>
    <row r="36" spans="1:14" s="49" customFormat="1" ht="17">
      <c r="A36" s="59" t="s">
        <v>22</v>
      </c>
      <c r="B36" s="60"/>
      <c r="C36" s="61">
        <f>+'2026R'!$W36</f>
        <v>0</v>
      </c>
      <c r="D36" s="85" t="str">
        <f t="shared" ref="D36:D44" si="14">+IF(ISERROR(C36/C86),"N. D.",C36/C86)</f>
        <v>N. D.</v>
      </c>
      <c r="E36" s="60"/>
      <c r="F36" s="61">
        <f>+'2025R'!$W36</f>
        <v>0</v>
      </c>
      <c r="G36" s="85" t="str">
        <f t="shared" ref="G36:G44" si="15">+IF(ISERROR(F36/F86),"N. D.",F36/F86)</f>
        <v>N. D.</v>
      </c>
      <c r="H36" s="86">
        <f t="shared" si="10"/>
        <v>0</v>
      </c>
      <c r="I36" s="85" t="str">
        <f t="shared" si="11"/>
        <v>N. D.</v>
      </c>
      <c r="J36" s="60"/>
      <c r="K36" s="61">
        <f>+'2025R'!$W36</f>
        <v>0</v>
      </c>
      <c r="L36" s="85" t="str">
        <f t="shared" ref="L36:L44" si="16">+IF(ISERROR(K36/K86),"N. D.",K36/K86)</f>
        <v>N. D.</v>
      </c>
      <c r="M36" s="86">
        <f t="shared" si="12"/>
        <v>0</v>
      </c>
      <c r="N36" s="85" t="str">
        <f t="shared" si="13"/>
        <v>N. D.</v>
      </c>
    </row>
    <row r="37" spans="1:14" s="49" customFormat="1" ht="17">
      <c r="A37" s="59" t="s">
        <v>23</v>
      </c>
      <c r="B37" s="60"/>
      <c r="C37" s="61">
        <f>+'2026R'!$W37</f>
        <v>0</v>
      </c>
      <c r="D37" s="85" t="str">
        <f t="shared" si="14"/>
        <v>N. D.</v>
      </c>
      <c r="E37" s="60"/>
      <c r="F37" s="61">
        <f>+'2025R'!$W37</f>
        <v>0</v>
      </c>
      <c r="G37" s="85" t="str">
        <f t="shared" si="15"/>
        <v>N. D.</v>
      </c>
      <c r="H37" s="86">
        <f t="shared" si="10"/>
        <v>0</v>
      </c>
      <c r="I37" s="85" t="str">
        <f t="shared" si="11"/>
        <v>N. D.</v>
      </c>
      <c r="J37" s="60"/>
      <c r="K37" s="61">
        <f>+'2025R'!$W37</f>
        <v>0</v>
      </c>
      <c r="L37" s="85" t="str">
        <f t="shared" si="16"/>
        <v>N. D.</v>
      </c>
      <c r="M37" s="86">
        <f t="shared" si="12"/>
        <v>0</v>
      </c>
      <c r="N37" s="85" t="str">
        <f t="shared" si="13"/>
        <v>N. D.</v>
      </c>
    </row>
    <row r="38" spans="1:14" s="49" customFormat="1" ht="17">
      <c r="A38" s="59" t="s">
        <v>24</v>
      </c>
      <c r="B38" s="60"/>
      <c r="C38" s="61">
        <f>+'2026R'!$W38</f>
        <v>0</v>
      </c>
      <c r="D38" s="85" t="str">
        <f t="shared" si="14"/>
        <v>N. D.</v>
      </c>
      <c r="E38" s="60"/>
      <c r="F38" s="61">
        <f>+'2025R'!$W38</f>
        <v>0</v>
      </c>
      <c r="G38" s="85" t="str">
        <f t="shared" si="15"/>
        <v>N. D.</v>
      </c>
      <c r="H38" s="86">
        <f t="shared" si="10"/>
        <v>0</v>
      </c>
      <c r="I38" s="85" t="str">
        <f t="shared" si="11"/>
        <v>N. D.</v>
      </c>
      <c r="J38" s="60"/>
      <c r="K38" s="61">
        <f>+'2025R'!$W38</f>
        <v>0</v>
      </c>
      <c r="L38" s="85" t="str">
        <f t="shared" si="16"/>
        <v>N. D.</v>
      </c>
      <c r="M38" s="86">
        <f t="shared" si="12"/>
        <v>0</v>
      </c>
      <c r="N38" s="85" t="str">
        <f t="shared" si="13"/>
        <v>N. D.</v>
      </c>
    </row>
    <row r="39" spans="1:14" s="49" customFormat="1" ht="17">
      <c r="A39" s="59" t="s">
        <v>25</v>
      </c>
      <c r="B39" s="60"/>
      <c r="C39" s="61">
        <f>+'2026R'!$W39</f>
        <v>0</v>
      </c>
      <c r="D39" s="85" t="str">
        <f t="shared" si="14"/>
        <v>N. D.</v>
      </c>
      <c r="E39" s="60"/>
      <c r="F39" s="61">
        <f>+'2025R'!$W39</f>
        <v>0</v>
      </c>
      <c r="G39" s="85" t="str">
        <f t="shared" si="15"/>
        <v>N. D.</v>
      </c>
      <c r="H39" s="86">
        <f t="shared" si="10"/>
        <v>0</v>
      </c>
      <c r="I39" s="85" t="str">
        <f t="shared" si="11"/>
        <v>N. D.</v>
      </c>
      <c r="J39" s="60"/>
      <c r="K39" s="61">
        <f>+'2025R'!$W39</f>
        <v>0</v>
      </c>
      <c r="L39" s="85" t="str">
        <f t="shared" si="16"/>
        <v>N. D.</v>
      </c>
      <c r="M39" s="86">
        <f t="shared" si="12"/>
        <v>0</v>
      </c>
      <c r="N39" s="85" t="str">
        <f t="shared" si="13"/>
        <v>N. D.</v>
      </c>
    </row>
    <row r="40" spans="1:14" s="49" customFormat="1" ht="17">
      <c r="A40" s="59" t="s">
        <v>26</v>
      </c>
      <c r="B40" s="60"/>
      <c r="C40" s="61">
        <f>+'2026R'!$W40</f>
        <v>0</v>
      </c>
      <c r="D40" s="85" t="str">
        <f t="shared" si="14"/>
        <v>N. D.</v>
      </c>
      <c r="E40" s="60"/>
      <c r="F40" s="61">
        <f>+'2025R'!$W40</f>
        <v>0</v>
      </c>
      <c r="G40" s="85" t="str">
        <f t="shared" si="15"/>
        <v>N. D.</v>
      </c>
      <c r="H40" s="86">
        <f t="shared" si="10"/>
        <v>0</v>
      </c>
      <c r="I40" s="85" t="str">
        <f t="shared" si="11"/>
        <v>N. D.</v>
      </c>
      <c r="J40" s="60"/>
      <c r="K40" s="61">
        <f>+'2025R'!$W40</f>
        <v>0</v>
      </c>
      <c r="L40" s="85" t="str">
        <f t="shared" si="16"/>
        <v>N. D.</v>
      </c>
      <c r="M40" s="86">
        <f t="shared" si="12"/>
        <v>0</v>
      </c>
      <c r="N40" s="85" t="str">
        <f t="shared" si="13"/>
        <v>N. D.</v>
      </c>
    </row>
    <row r="41" spans="1:14" s="49" customFormat="1" ht="17">
      <c r="A41" s="59" t="s">
        <v>27</v>
      </c>
      <c r="B41" s="60"/>
      <c r="C41" s="61">
        <f>+'2026R'!$W41</f>
        <v>0</v>
      </c>
      <c r="D41" s="85" t="str">
        <f t="shared" si="14"/>
        <v>N. D.</v>
      </c>
      <c r="E41" s="60"/>
      <c r="F41" s="61">
        <f>+'2025R'!$W41</f>
        <v>0</v>
      </c>
      <c r="G41" s="85" t="str">
        <f t="shared" si="15"/>
        <v>N. D.</v>
      </c>
      <c r="H41" s="86">
        <f t="shared" si="10"/>
        <v>0</v>
      </c>
      <c r="I41" s="85" t="str">
        <f t="shared" si="11"/>
        <v>N. D.</v>
      </c>
      <c r="J41" s="60"/>
      <c r="K41" s="61">
        <f>+'2025R'!$W41</f>
        <v>0</v>
      </c>
      <c r="L41" s="85" t="str">
        <f t="shared" si="16"/>
        <v>N. D.</v>
      </c>
      <c r="M41" s="86">
        <f t="shared" si="12"/>
        <v>0</v>
      </c>
      <c r="N41" s="85" t="str">
        <f t="shared" si="13"/>
        <v>N. D.</v>
      </c>
    </row>
    <row r="42" spans="1:14" s="49" customFormat="1" ht="17">
      <c r="A42" s="59" t="s">
        <v>28</v>
      </c>
      <c r="B42" s="60"/>
      <c r="C42" s="61">
        <f>+'2026R'!$W42</f>
        <v>0</v>
      </c>
      <c r="D42" s="85" t="str">
        <f t="shared" si="14"/>
        <v>N. D.</v>
      </c>
      <c r="E42" s="60"/>
      <c r="F42" s="61">
        <f>+'2025R'!$W42</f>
        <v>0</v>
      </c>
      <c r="G42" s="85" t="str">
        <f t="shared" si="15"/>
        <v>N. D.</v>
      </c>
      <c r="H42" s="86">
        <f t="shared" si="10"/>
        <v>0</v>
      </c>
      <c r="I42" s="85" t="str">
        <f t="shared" si="11"/>
        <v>N. D.</v>
      </c>
      <c r="J42" s="60"/>
      <c r="K42" s="61">
        <f>+'2025R'!$W42</f>
        <v>0</v>
      </c>
      <c r="L42" s="85" t="str">
        <f t="shared" si="16"/>
        <v>N. D.</v>
      </c>
      <c r="M42" s="86">
        <f t="shared" si="12"/>
        <v>0</v>
      </c>
      <c r="N42" s="85" t="str">
        <f t="shared" si="13"/>
        <v>N. D.</v>
      </c>
    </row>
    <row r="43" spans="1:14" s="49" customFormat="1" ht="17">
      <c r="A43" s="59" t="s">
        <v>29</v>
      </c>
      <c r="B43" s="60"/>
      <c r="C43" s="61">
        <f>+'2026R'!$W43</f>
        <v>0</v>
      </c>
      <c r="D43" s="85" t="str">
        <f t="shared" si="14"/>
        <v>N. D.</v>
      </c>
      <c r="E43" s="60"/>
      <c r="F43" s="61">
        <f>+'2025R'!$W43</f>
        <v>0</v>
      </c>
      <c r="G43" s="85" t="str">
        <f t="shared" si="15"/>
        <v>N. D.</v>
      </c>
      <c r="H43" s="86">
        <f t="shared" si="10"/>
        <v>0</v>
      </c>
      <c r="I43" s="85" t="str">
        <f t="shared" si="11"/>
        <v>N. D.</v>
      </c>
      <c r="J43" s="60"/>
      <c r="K43" s="61">
        <f>+'2025R'!$W43</f>
        <v>0</v>
      </c>
      <c r="L43" s="85" t="str">
        <f t="shared" si="16"/>
        <v>N. D.</v>
      </c>
      <c r="M43" s="86">
        <f t="shared" si="12"/>
        <v>0</v>
      </c>
      <c r="N43" s="85" t="str">
        <f t="shared" si="13"/>
        <v>N. D.</v>
      </c>
    </row>
    <row r="44" spans="1:14" s="49" customFormat="1" ht="17">
      <c r="A44" s="62" t="s">
        <v>30</v>
      </c>
      <c r="B44" s="60"/>
      <c r="C44" s="61">
        <f>+'2026R'!$W44</f>
        <v>0</v>
      </c>
      <c r="D44" s="85" t="str">
        <f t="shared" si="14"/>
        <v>N. D.</v>
      </c>
      <c r="E44" s="60"/>
      <c r="F44" s="61">
        <f>+'2025R'!$W44</f>
        <v>0</v>
      </c>
      <c r="G44" s="85" t="str">
        <f t="shared" si="15"/>
        <v>N. D.</v>
      </c>
      <c r="H44" s="86">
        <f t="shared" si="10"/>
        <v>0</v>
      </c>
      <c r="I44" s="85" t="str">
        <f t="shared" si="11"/>
        <v>N. D.</v>
      </c>
      <c r="J44" s="60"/>
      <c r="K44" s="61">
        <f>+'2025R'!$W44</f>
        <v>0</v>
      </c>
      <c r="L44" s="85" t="str">
        <f t="shared" si="16"/>
        <v>N. D.</v>
      </c>
      <c r="M44" s="86">
        <f t="shared" si="12"/>
        <v>0</v>
      </c>
      <c r="N44" s="85" t="str">
        <f t="shared" si="13"/>
        <v>N. D.</v>
      </c>
    </row>
    <row r="45" spans="1:14" s="49" customFormat="1" ht="17">
      <c r="A45" s="63" t="s">
        <v>31</v>
      </c>
      <c r="B45" s="54"/>
      <c r="C45" s="64">
        <f>+SUM(C46:C54)</f>
        <v>0</v>
      </c>
      <c r="D45" s="83" t="str">
        <f>+IF(ISERROR(C45/C56),"N. D.",C45/C56)</f>
        <v>N. D.</v>
      </c>
      <c r="E45" s="60"/>
      <c r="F45" s="64">
        <f>+SUM(F46:F54)</f>
        <v>0</v>
      </c>
      <c r="G45" s="83" t="str">
        <f>+IF(ISERROR(F45/F56),"N. D.",F45/F56)</f>
        <v>N. D.</v>
      </c>
      <c r="H45" s="84">
        <f t="shared" si="10"/>
        <v>0</v>
      </c>
      <c r="I45" s="83" t="str">
        <f t="shared" si="11"/>
        <v>N. D.</v>
      </c>
      <c r="J45" s="54"/>
      <c r="K45" s="64">
        <f>+SUM(K46:K54)</f>
        <v>0</v>
      </c>
      <c r="L45" s="83" t="str">
        <f>+IF(ISERROR(K45/K56),"N. D.",K45/K56)</f>
        <v>N. D.</v>
      </c>
      <c r="M45" s="84">
        <f t="shared" si="12"/>
        <v>0</v>
      </c>
      <c r="N45" s="83" t="str">
        <f t="shared" si="13"/>
        <v>N. D.</v>
      </c>
    </row>
    <row r="46" spans="1:14" s="49" customFormat="1" ht="17">
      <c r="A46" s="65" t="s">
        <v>32</v>
      </c>
      <c r="B46" s="60"/>
      <c r="C46" s="61">
        <f>+'2026R'!$W46</f>
        <v>0</v>
      </c>
      <c r="D46" s="85" t="str">
        <f t="shared" ref="D46:D54" si="17">+IF(ISERROR(C46/C96),"N. D.",C46/C96)</f>
        <v>N. D.</v>
      </c>
      <c r="E46" s="60"/>
      <c r="F46" s="61">
        <f>+'2025R'!$W46</f>
        <v>0</v>
      </c>
      <c r="G46" s="85" t="str">
        <f t="shared" ref="G46:G54" si="18">+IF(ISERROR(F46/F96),"N. D.",F46/F96)</f>
        <v>N. D.</v>
      </c>
      <c r="H46" s="86">
        <f t="shared" si="10"/>
        <v>0</v>
      </c>
      <c r="I46" s="85" t="str">
        <f t="shared" si="11"/>
        <v>N. D.</v>
      </c>
      <c r="J46" s="60"/>
      <c r="K46" s="61">
        <f>+'2025R'!$W46</f>
        <v>0</v>
      </c>
      <c r="L46" s="85" t="str">
        <f t="shared" ref="L46:L54" si="19">+IF(ISERROR(K46/K96),"N. D.",K46/K96)</f>
        <v>N. D.</v>
      </c>
      <c r="M46" s="86">
        <f t="shared" si="12"/>
        <v>0</v>
      </c>
      <c r="N46" s="85" t="str">
        <f t="shared" si="13"/>
        <v>N. D.</v>
      </c>
    </row>
    <row r="47" spans="1:14" s="49" customFormat="1" ht="17">
      <c r="A47" s="65" t="s">
        <v>33</v>
      </c>
      <c r="B47" s="60"/>
      <c r="C47" s="61">
        <f>+'2026R'!$W47</f>
        <v>0</v>
      </c>
      <c r="D47" s="85" t="str">
        <f t="shared" si="17"/>
        <v>N. D.</v>
      </c>
      <c r="E47" s="60"/>
      <c r="F47" s="61">
        <f>+'2025R'!$W47</f>
        <v>0</v>
      </c>
      <c r="G47" s="85" t="str">
        <f t="shared" si="18"/>
        <v>N. D.</v>
      </c>
      <c r="H47" s="86">
        <f t="shared" si="10"/>
        <v>0</v>
      </c>
      <c r="I47" s="85" t="str">
        <f t="shared" si="11"/>
        <v>N. D.</v>
      </c>
      <c r="J47" s="60"/>
      <c r="K47" s="61">
        <f>+'2025R'!$W47</f>
        <v>0</v>
      </c>
      <c r="L47" s="85" t="str">
        <f t="shared" si="19"/>
        <v>N. D.</v>
      </c>
      <c r="M47" s="86">
        <f t="shared" si="12"/>
        <v>0</v>
      </c>
      <c r="N47" s="85" t="str">
        <f t="shared" si="13"/>
        <v>N. D.</v>
      </c>
    </row>
    <row r="48" spans="1:14" s="49" customFormat="1" ht="17">
      <c r="A48" s="65" t="s">
        <v>34</v>
      </c>
      <c r="B48" s="60"/>
      <c r="C48" s="61">
        <f>+'2026R'!$W48</f>
        <v>0</v>
      </c>
      <c r="D48" s="85" t="str">
        <f t="shared" si="17"/>
        <v>N. D.</v>
      </c>
      <c r="E48" s="60"/>
      <c r="F48" s="61">
        <f>+'2025R'!$W48</f>
        <v>0</v>
      </c>
      <c r="G48" s="85" t="str">
        <f t="shared" si="18"/>
        <v>N. D.</v>
      </c>
      <c r="H48" s="86">
        <f t="shared" si="10"/>
        <v>0</v>
      </c>
      <c r="I48" s="85" t="str">
        <f t="shared" si="11"/>
        <v>N. D.</v>
      </c>
      <c r="J48" s="60"/>
      <c r="K48" s="61">
        <f>+'2025R'!$W48</f>
        <v>0</v>
      </c>
      <c r="L48" s="85" t="str">
        <f t="shared" si="19"/>
        <v>N. D.</v>
      </c>
      <c r="M48" s="86">
        <f t="shared" si="12"/>
        <v>0</v>
      </c>
      <c r="N48" s="85" t="str">
        <f t="shared" si="13"/>
        <v>N. D.</v>
      </c>
    </row>
    <row r="49" spans="1:14" s="49" customFormat="1" ht="17">
      <c r="A49" s="65" t="s">
        <v>35</v>
      </c>
      <c r="B49" s="60"/>
      <c r="C49" s="61">
        <f>+'2026R'!$W49</f>
        <v>0</v>
      </c>
      <c r="D49" s="85" t="str">
        <f t="shared" si="17"/>
        <v>N. D.</v>
      </c>
      <c r="E49" s="60"/>
      <c r="F49" s="61">
        <f>+'2025R'!$W49</f>
        <v>0</v>
      </c>
      <c r="G49" s="85" t="str">
        <f t="shared" si="18"/>
        <v>N. D.</v>
      </c>
      <c r="H49" s="86">
        <f t="shared" si="10"/>
        <v>0</v>
      </c>
      <c r="I49" s="85" t="str">
        <f t="shared" si="11"/>
        <v>N. D.</v>
      </c>
      <c r="J49" s="60"/>
      <c r="K49" s="61">
        <f>+'2025R'!$W49</f>
        <v>0</v>
      </c>
      <c r="L49" s="85" t="str">
        <f t="shared" si="19"/>
        <v>N. D.</v>
      </c>
      <c r="M49" s="86">
        <f t="shared" si="12"/>
        <v>0</v>
      </c>
      <c r="N49" s="85" t="str">
        <f t="shared" si="13"/>
        <v>N. D.</v>
      </c>
    </row>
    <row r="50" spans="1:14" s="49" customFormat="1" ht="17">
      <c r="A50" s="65" t="s">
        <v>36</v>
      </c>
      <c r="B50" s="60"/>
      <c r="C50" s="61">
        <f>+'2026R'!$W50</f>
        <v>0</v>
      </c>
      <c r="D50" s="85" t="str">
        <f t="shared" si="17"/>
        <v>N. D.</v>
      </c>
      <c r="E50" s="60"/>
      <c r="F50" s="61">
        <f>+'2025R'!$W50</f>
        <v>0</v>
      </c>
      <c r="G50" s="85" t="str">
        <f t="shared" si="18"/>
        <v>N. D.</v>
      </c>
      <c r="H50" s="86">
        <f t="shared" si="10"/>
        <v>0</v>
      </c>
      <c r="I50" s="85" t="str">
        <f t="shared" si="11"/>
        <v>N. D.</v>
      </c>
      <c r="J50" s="60"/>
      <c r="K50" s="61">
        <f>+'2025R'!$W50</f>
        <v>0</v>
      </c>
      <c r="L50" s="85" t="str">
        <f t="shared" si="19"/>
        <v>N. D.</v>
      </c>
      <c r="M50" s="86">
        <f t="shared" si="12"/>
        <v>0</v>
      </c>
      <c r="N50" s="85" t="str">
        <f t="shared" si="13"/>
        <v>N. D.</v>
      </c>
    </row>
    <row r="51" spans="1:14" s="49" customFormat="1" ht="17">
      <c r="A51" s="65" t="s">
        <v>37</v>
      </c>
      <c r="B51" s="60"/>
      <c r="C51" s="61">
        <f>+'2026R'!$W51</f>
        <v>0</v>
      </c>
      <c r="D51" s="85" t="str">
        <f t="shared" si="17"/>
        <v>N. D.</v>
      </c>
      <c r="E51" s="60"/>
      <c r="F51" s="61">
        <f>+'2025R'!$W51</f>
        <v>0</v>
      </c>
      <c r="G51" s="85" t="str">
        <f t="shared" si="18"/>
        <v>N. D.</v>
      </c>
      <c r="H51" s="86">
        <f t="shared" si="10"/>
        <v>0</v>
      </c>
      <c r="I51" s="85" t="str">
        <f t="shared" si="11"/>
        <v>N. D.</v>
      </c>
      <c r="J51" s="60"/>
      <c r="K51" s="61">
        <f>+'2025R'!$W51</f>
        <v>0</v>
      </c>
      <c r="L51" s="85" t="str">
        <f t="shared" si="19"/>
        <v>N. D.</v>
      </c>
      <c r="M51" s="86">
        <f t="shared" si="12"/>
        <v>0</v>
      </c>
      <c r="N51" s="85" t="str">
        <f t="shared" si="13"/>
        <v>N. D.</v>
      </c>
    </row>
    <row r="52" spans="1:14" s="49" customFormat="1" ht="17">
      <c r="A52" s="65" t="s">
        <v>38</v>
      </c>
      <c r="B52" s="60"/>
      <c r="C52" s="61">
        <f>+'2026R'!$W52</f>
        <v>0</v>
      </c>
      <c r="D52" s="85" t="str">
        <f t="shared" si="17"/>
        <v>N. D.</v>
      </c>
      <c r="E52" s="60"/>
      <c r="F52" s="61">
        <f>+'2025R'!$W52</f>
        <v>0</v>
      </c>
      <c r="G52" s="85" t="str">
        <f t="shared" si="18"/>
        <v>N. D.</v>
      </c>
      <c r="H52" s="86">
        <f t="shared" si="10"/>
        <v>0</v>
      </c>
      <c r="I52" s="85" t="str">
        <f t="shared" si="11"/>
        <v>N. D.</v>
      </c>
      <c r="J52" s="60"/>
      <c r="K52" s="61">
        <f>+'2025R'!$W52</f>
        <v>0</v>
      </c>
      <c r="L52" s="85" t="str">
        <f t="shared" si="19"/>
        <v>N. D.</v>
      </c>
      <c r="M52" s="86">
        <f t="shared" si="12"/>
        <v>0</v>
      </c>
      <c r="N52" s="85" t="str">
        <f t="shared" si="13"/>
        <v>N. D.</v>
      </c>
    </row>
    <row r="53" spans="1:14" s="49" customFormat="1" ht="17">
      <c r="A53" s="65" t="s">
        <v>39</v>
      </c>
      <c r="B53" s="60"/>
      <c r="C53" s="61">
        <f>+'2026R'!$W53</f>
        <v>0</v>
      </c>
      <c r="D53" s="85" t="str">
        <f t="shared" si="17"/>
        <v>N. D.</v>
      </c>
      <c r="E53" s="60"/>
      <c r="F53" s="61">
        <f>+'2025R'!$W53</f>
        <v>0</v>
      </c>
      <c r="G53" s="85" t="str">
        <f t="shared" si="18"/>
        <v>N. D.</v>
      </c>
      <c r="H53" s="86">
        <f t="shared" si="10"/>
        <v>0</v>
      </c>
      <c r="I53" s="85" t="str">
        <f t="shared" si="11"/>
        <v>N. D.</v>
      </c>
      <c r="J53" s="60"/>
      <c r="K53" s="61">
        <f>+'2025R'!$W53</f>
        <v>0</v>
      </c>
      <c r="L53" s="85" t="str">
        <f t="shared" si="19"/>
        <v>N. D.</v>
      </c>
      <c r="M53" s="86">
        <f t="shared" si="12"/>
        <v>0</v>
      </c>
      <c r="N53" s="85" t="str">
        <f t="shared" si="13"/>
        <v>N. D.</v>
      </c>
    </row>
    <row r="54" spans="1:14" s="49" customFormat="1" ht="17">
      <c r="A54" s="65" t="s">
        <v>40</v>
      </c>
      <c r="B54" s="60"/>
      <c r="C54" s="61">
        <f>+'2026R'!$W54</f>
        <v>0</v>
      </c>
      <c r="D54" s="85" t="str">
        <f t="shared" si="17"/>
        <v>N. D.</v>
      </c>
      <c r="E54" s="60"/>
      <c r="F54" s="61">
        <f>+'2025R'!$W54</f>
        <v>0</v>
      </c>
      <c r="G54" s="85" t="str">
        <f t="shared" si="18"/>
        <v>N. D.</v>
      </c>
      <c r="H54" s="86">
        <f t="shared" si="10"/>
        <v>0</v>
      </c>
      <c r="I54" s="85" t="str">
        <f t="shared" si="11"/>
        <v>N. D.</v>
      </c>
      <c r="J54" s="60"/>
      <c r="K54" s="61">
        <f>+'2025R'!$W54</f>
        <v>0</v>
      </c>
      <c r="L54" s="85" t="str">
        <f t="shared" si="19"/>
        <v>N. D.</v>
      </c>
      <c r="M54" s="86">
        <f t="shared" si="12"/>
        <v>0</v>
      </c>
      <c r="N54" s="85" t="str">
        <f t="shared" si="13"/>
        <v>N. D.</v>
      </c>
    </row>
    <row r="55" spans="1:14" s="49" customFormat="1" ht="6" customHeight="1">
      <c r="A55" s="56"/>
      <c r="B55" s="54"/>
      <c r="C55" s="56"/>
      <c r="D55" s="83"/>
      <c r="E55" s="54"/>
      <c r="F55" s="56"/>
      <c r="G55" s="83"/>
      <c r="H55" s="54"/>
      <c r="I55" s="83"/>
      <c r="J55" s="54"/>
      <c r="K55" s="56"/>
      <c r="L55" s="83"/>
      <c r="M55" s="54"/>
      <c r="N55" s="83"/>
    </row>
    <row r="56" spans="1:14" s="49" customFormat="1" ht="17">
      <c r="A56" s="55" t="s">
        <v>43</v>
      </c>
      <c r="B56" s="54"/>
      <c r="C56" s="66">
        <f>+C35+C45</f>
        <v>0</v>
      </c>
      <c r="D56" s="87" t="str">
        <f>+IF(ISERROR(C56/C106),"N. D.",C56/C106)</f>
        <v>N. D.</v>
      </c>
      <c r="E56" s="54"/>
      <c r="F56" s="66">
        <f>+F35+F45</f>
        <v>0</v>
      </c>
      <c r="G56" s="87" t="str">
        <f>+IF(ISERROR(F56/F106),"N. D.",F56/F106)</f>
        <v>N. D.</v>
      </c>
      <c r="H56" s="74">
        <f>+$C56-F56</f>
        <v>0</v>
      </c>
      <c r="I56" s="87" t="str">
        <f>+IF(ISERROR(H56/F56),"N. D.",H56/F56)</f>
        <v>N. D.</v>
      </c>
      <c r="J56" s="54"/>
      <c r="K56" s="66">
        <f>+K35+K45</f>
        <v>0</v>
      </c>
      <c r="L56" s="87" t="str">
        <f>+IF(ISERROR(K56/K106),"N. D.",K56/K106)</f>
        <v>N. D.</v>
      </c>
      <c r="M56" s="74">
        <f>+$C56-K56</f>
        <v>0</v>
      </c>
      <c r="N56" s="87" t="str">
        <f>+IF(ISERROR(M56/K56),"N. D.",M56/K56)</f>
        <v>N. D.</v>
      </c>
    </row>
    <row r="57" spans="1:14" s="49" customFormat="1" ht="6" customHeight="1">
      <c r="A57" s="56"/>
      <c r="B57" s="54"/>
      <c r="C57" s="56"/>
      <c r="D57" s="83"/>
      <c r="E57" s="54"/>
      <c r="F57" s="56"/>
      <c r="G57" s="83"/>
      <c r="H57" s="54"/>
      <c r="I57" s="83"/>
      <c r="J57" s="54"/>
      <c r="K57" s="56"/>
      <c r="L57" s="83"/>
      <c r="M57" s="54"/>
      <c r="N57" s="83"/>
    </row>
    <row r="58" spans="1:14" s="49" customFormat="1" ht="17">
      <c r="A58" s="55" t="s">
        <v>44</v>
      </c>
      <c r="B58" s="54"/>
      <c r="C58" s="56"/>
      <c r="D58" s="83"/>
      <c r="E58" s="54"/>
      <c r="F58" s="56"/>
      <c r="G58" s="83"/>
      <c r="H58" s="54"/>
      <c r="I58" s="83"/>
      <c r="J58" s="54"/>
      <c r="K58" s="56"/>
      <c r="L58" s="83"/>
      <c r="M58" s="54"/>
      <c r="N58" s="83"/>
    </row>
    <row r="59" spans="1:14" s="49" customFormat="1" ht="6" customHeight="1">
      <c r="A59" s="56"/>
      <c r="B59" s="54"/>
      <c r="C59" s="56"/>
      <c r="D59" s="83"/>
      <c r="E59" s="54"/>
      <c r="F59" s="56"/>
      <c r="G59" s="83"/>
      <c r="H59" s="54"/>
      <c r="I59" s="83"/>
      <c r="J59" s="54"/>
      <c r="K59" s="56"/>
      <c r="L59" s="83"/>
      <c r="M59" s="54"/>
      <c r="N59" s="83"/>
    </row>
    <row r="60" spans="1:14" s="49" customFormat="1" ht="17">
      <c r="A60" s="57" t="s">
        <v>21</v>
      </c>
      <c r="B60" s="54"/>
      <c r="C60" s="58">
        <f>+SUM(C61:C69)</f>
        <v>0</v>
      </c>
      <c r="D60" s="83" t="str">
        <f>+IF(ISERROR(C60/C81),"N. D.",C60/C81)</f>
        <v>N. D.</v>
      </c>
      <c r="E60" s="54"/>
      <c r="F60" s="58">
        <f>+SUM(F61:F69)</f>
        <v>0</v>
      </c>
      <c r="G60" s="83" t="str">
        <f>+IF(ISERROR(F60/F81),"N. D.",F60/F81)</f>
        <v>N. D.</v>
      </c>
      <c r="H60" s="84">
        <f t="shared" ref="H60:H79" si="20">+$C60-F60</f>
        <v>0</v>
      </c>
      <c r="I60" s="83" t="str">
        <f t="shared" ref="I60:I79" si="21">+IF(ISERROR(H60/F60),"N. D.",H60/F60)</f>
        <v>N. D.</v>
      </c>
      <c r="J60" s="54"/>
      <c r="K60" s="58">
        <f>+SUM(K61:K69)</f>
        <v>0</v>
      </c>
      <c r="L60" s="83" t="str">
        <f>+IF(ISERROR(K60/K81),"N. D.",K60/K81)</f>
        <v>N. D.</v>
      </c>
      <c r="M60" s="84">
        <f t="shared" ref="M60:M79" si="22">+$C60-K60</f>
        <v>0</v>
      </c>
      <c r="N60" s="83" t="str">
        <f t="shared" ref="N60:N79" si="23">+IF(ISERROR(M60/K60),"N. D.",M60/K60)</f>
        <v>N. D.</v>
      </c>
    </row>
    <row r="61" spans="1:14" s="49" customFormat="1" ht="17">
      <c r="A61" s="59" t="s">
        <v>22</v>
      </c>
      <c r="B61" s="60"/>
      <c r="C61" s="61">
        <f>+'2026R'!$W61</f>
        <v>0</v>
      </c>
      <c r="D61" s="85" t="str">
        <f t="shared" ref="D61:D69" si="24">+IF(ISERROR(C61/C86),"N. D.",C61/C86)</f>
        <v>N. D.</v>
      </c>
      <c r="E61" s="60"/>
      <c r="F61" s="61">
        <f>+'2025R'!$W61</f>
        <v>0</v>
      </c>
      <c r="G61" s="85" t="str">
        <f t="shared" ref="G61:G69" si="25">+IF(ISERROR(F61/F86),"N. D.",F61/F86)</f>
        <v>N. D.</v>
      </c>
      <c r="H61" s="86">
        <f t="shared" si="20"/>
        <v>0</v>
      </c>
      <c r="I61" s="85" t="str">
        <f t="shared" si="21"/>
        <v>N. D.</v>
      </c>
      <c r="J61" s="60"/>
      <c r="K61" s="61">
        <f>+'2025R'!$W61</f>
        <v>0</v>
      </c>
      <c r="L61" s="85" t="str">
        <f t="shared" ref="L61:L69" si="26">+IF(ISERROR(K61/K86),"N. D.",K61/K86)</f>
        <v>N. D.</v>
      </c>
      <c r="M61" s="86">
        <f t="shared" si="22"/>
        <v>0</v>
      </c>
      <c r="N61" s="85" t="str">
        <f t="shared" si="23"/>
        <v>N. D.</v>
      </c>
    </row>
    <row r="62" spans="1:14" s="49" customFormat="1" ht="17">
      <c r="A62" s="59" t="s">
        <v>23</v>
      </c>
      <c r="B62" s="60"/>
      <c r="C62" s="61">
        <f>+'2026R'!$W62</f>
        <v>0</v>
      </c>
      <c r="D62" s="85" t="str">
        <f t="shared" si="24"/>
        <v>N. D.</v>
      </c>
      <c r="E62" s="60"/>
      <c r="F62" s="61">
        <f>+'2025R'!$W62</f>
        <v>0</v>
      </c>
      <c r="G62" s="85" t="str">
        <f t="shared" si="25"/>
        <v>N. D.</v>
      </c>
      <c r="H62" s="86">
        <f t="shared" si="20"/>
        <v>0</v>
      </c>
      <c r="I62" s="85" t="str">
        <f t="shared" si="21"/>
        <v>N. D.</v>
      </c>
      <c r="J62" s="60"/>
      <c r="K62" s="61">
        <f>+'2025R'!$W62</f>
        <v>0</v>
      </c>
      <c r="L62" s="85" t="str">
        <f t="shared" si="26"/>
        <v>N. D.</v>
      </c>
      <c r="M62" s="86">
        <f t="shared" si="22"/>
        <v>0</v>
      </c>
      <c r="N62" s="85" t="str">
        <f t="shared" si="23"/>
        <v>N. D.</v>
      </c>
    </row>
    <row r="63" spans="1:14" s="49" customFormat="1" ht="17">
      <c r="A63" s="59" t="s">
        <v>24</v>
      </c>
      <c r="B63" s="60"/>
      <c r="C63" s="61">
        <f>+'2026R'!$W63</f>
        <v>0</v>
      </c>
      <c r="D63" s="85" t="str">
        <f t="shared" si="24"/>
        <v>N. D.</v>
      </c>
      <c r="E63" s="60"/>
      <c r="F63" s="61">
        <f>+'2025R'!$W63</f>
        <v>0</v>
      </c>
      <c r="G63" s="85" t="str">
        <f t="shared" si="25"/>
        <v>N. D.</v>
      </c>
      <c r="H63" s="86">
        <f t="shared" si="20"/>
        <v>0</v>
      </c>
      <c r="I63" s="85" t="str">
        <f t="shared" si="21"/>
        <v>N. D.</v>
      </c>
      <c r="J63" s="60"/>
      <c r="K63" s="61">
        <f>+'2025R'!$W63</f>
        <v>0</v>
      </c>
      <c r="L63" s="85" t="str">
        <f t="shared" si="26"/>
        <v>N. D.</v>
      </c>
      <c r="M63" s="86">
        <f t="shared" si="22"/>
        <v>0</v>
      </c>
      <c r="N63" s="85" t="str">
        <f t="shared" si="23"/>
        <v>N. D.</v>
      </c>
    </row>
    <row r="64" spans="1:14" s="49" customFormat="1" ht="17">
      <c r="A64" s="59" t="s">
        <v>25</v>
      </c>
      <c r="B64" s="60"/>
      <c r="C64" s="61">
        <f>+'2026R'!$W64</f>
        <v>0</v>
      </c>
      <c r="D64" s="85" t="str">
        <f t="shared" si="24"/>
        <v>N. D.</v>
      </c>
      <c r="E64" s="60"/>
      <c r="F64" s="61">
        <f>+'2025R'!$W64</f>
        <v>0</v>
      </c>
      <c r="G64" s="85" t="str">
        <f t="shared" si="25"/>
        <v>N. D.</v>
      </c>
      <c r="H64" s="86">
        <f t="shared" si="20"/>
        <v>0</v>
      </c>
      <c r="I64" s="85" t="str">
        <f t="shared" si="21"/>
        <v>N. D.</v>
      </c>
      <c r="J64" s="60"/>
      <c r="K64" s="61">
        <f>+'2025R'!$W64</f>
        <v>0</v>
      </c>
      <c r="L64" s="85" t="str">
        <f t="shared" si="26"/>
        <v>N. D.</v>
      </c>
      <c r="M64" s="86">
        <f t="shared" si="22"/>
        <v>0</v>
      </c>
      <c r="N64" s="85" t="str">
        <f t="shared" si="23"/>
        <v>N. D.</v>
      </c>
    </row>
    <row r="65" spans="1:14" s="49" customFormat="1" ht="17">
      <c r="A65" s="59" t="s">
        <v>26</v>
      </c>
      <c r="B65" s="60"/>
      <c r="C65" s="61">
        <f>+'2026R'!$W65</f>
        <v>0</v>
      </c>
      <c r="D65" s="85" t="str">
        <f t="shared" si="24"/>
        <v>N. D.</v>
      </c>
      <c r="E65" s="60"/>
      <c r="F65" s="61">
        <f>+'2025R'!$W65</f>
        <v>0</v>
      </c>
      <c r="G65" s="85" t="str">
        <f t="shared" si="25"/>
        <v>N. D.</v>
      </c>
      <c r="H65" s="86">
        <f t="shared" si="20"/>
        <v>0</v>
      </c>
      <c r="I65" s="85" t="str">
        <f t="shared" si="21"/>
        <v>N. D.</v>
      </c>
      <c r="J65" s="60"/>
      <c r="K65" s="61">
        <f>+'2025R'!$W65</f>
        <v>0</v>
      </c>
      <c r="L65" s="85" t="str">
        <f t="shared" si="26"/>
        <v>N. D.</v>
      </c>
      <c r="M65" s="86">
        <f t="shared" si="22"/>
        <v>0</v>
      </c>
      <c r="N65" s="85" t="str">
        <f t="shared" si="23"/>
        <v>N. D.</v>
      </c>
    </row>
    <row r="66" spans="1:14" s="49" customFormat="1" ht="17">
      <c r="A66" s="59" t="s">
        <v>27</v>
      </c>
      <c r="B66" s="60"/>
      <c r="C66" s="61">
        <f>+'2026R'!$W66</f>
        <v>0</v>
      </c>
      <c r="D66" s="85" t="str">
        <f t="shared" si="24"/>
        <v>N. D.</v>
      </c>
      <c r="E66" s="60"/>
      <c r="F66" s="61">
        <f>+'2025R'!$W66</f>
        <v>0</v>
      </c>
      <c r="G66" s="85" t="str">
        <f t="shared" si="25"/>
        <v>N. D.</v>
      </c>
      <c r="H66" s="86">
        <f t="shared" si="20"/>
        <v>0</v>
      </c>
      <c r="I66" s="85" t="str">
        <f t="shared" si="21"/>
        <v>N. D.</v>
      </c>
      <c r="J66" s="60"/>
      <c r="K66" s="61">
        <f>+'2025R'!$W66</f>
        <v>0</v>
      </c>
      <c r="L66" s="85" t="str">
        <f t="shared" si="26"/>
        <v>N. D.</v>
      </c>
      <c r="M66" s="86">
        <f t="shared" si="22"/>
        <v>0</v>
      </c>
      <c r="N66" s="85" t="str">
        <f t="shared" si="23"/>
        <v>N. D.</v>
      </c>
    </row>
    <row r="67" spans="1:14" s="49" customFormat="1" ht="17">
      <c r="A67" s="59" t="s">
        <v>28</v>
      </c>
      <c r="B67" s="60"/>
      <c r="C67" s="61">
        <f>+'2026R'!$W67</f>
        <v>0</v>
      </c>
      <c r="D67" s="85" t="str">
        <f t="shared" si="24"/>
        <v>N. D.</v>
      </c>
      <c r="E67" s="60"/>
      <c r="F67" s="61">
        <f>+'2025R'!$W67</f>
        <v>0</v>
      </c>
      <c r="G67" s="85" t="str">
        <f t="shared" si="25"/>
        <v>N. D.</v>
      </c>
      <c r="H67" s="86">
        <f t="shared" si="20"/>
        <v>0</v>
      </c>
      <c r="I67" s="85" t="str">
        <f t="shared" si="21"/>
        <v>N. D.</v>
      </c>
      <c r="J67" s="60"/>
      <c r="K67" s="61">
        <f>+'2025R'!$W67</f>
        <v>0</v>
      </c>
      <c r="L67" s="85" t="str">
        <f t="shared" si="26"/>
        <v>N. D.</v>
      </c>
      <c r="M67" s="86">
        <f t="shared" si="22"/>
        <v>0</v>
      </c>
      <c r="N67" s="85" t="str">
        <f t="shared" si="23"/>
        <v>N. D.</v>
      </c>
    </row>
    <row r="68" spans="1:14" s="49" customFormat="1" ht="17">
      <c r="A68" s="59" t="s">
        <v>29</v>
      </c>
      <c r="B68" s="60"/>
      <c r="C68" s="61">
        <f>+'2026R'!$W68</f>
        <v>0</v>
      </c>
      <c r="D68" s="85" t="str">
        <f t="shared" si="24"/>
        <v>N. D.</v>
      </c>
      <c r="E68" s="60"/>
      <c r="F68" s="61">
        <f>+'2025R'!$W68</f>
        <v>0</v>
      </c>
      <c r="G68" s="85" t="str">
        <f t="shared" si="25"/>
        <v>N. D.</v>
      </c>
      <c r="H68" s="86">
        <f t="shared" si="20"/>
        <v>0</v>
      </c>
      <c r="I68" s="85" t="str">
        <f t="shared" si="21"/>
        <v>N. D.</v>
      </c>
      <c r="J68" s="60"/>
      <c r="K68" s="61">
        <f>+'2025R'!$W68</f>
        <v>0</v>
      </c>
      <c r="L68" s="85" t="str">
        <f t="shared" si="26"/>
        <v>N. D.</v>
      </c>
      <c r="M68" s="86">
        <f t="shared" si="22"/>
        <v>0</v>
      </c>
      <c r="N68" s="85" t="str">
        <f t="shared" si="23"/>
        <v>N. D.</v>
      </c>
    </row>
    <row r="69" spans="1:14" s="49" customFormat="1" ht="17">
      <c r="A69" s="62" t="s">
        <v>30</v>
      </c>
      <c r="B69" s="60"/>
      <c r="C69" s="61">
        <f>+'2026R'!$W69</f>
        <v>0</v>
      </c>
      <c r="D69" s="85" t="str">
        <f t="shared" si="24"/>
        <v>N. D.</v>
      </c>
      <c r="E69" s="60"/>
      <c r="F69" s="61">
        <f>+'2025R'!$W69</f>
        <v>0</v>
      </c>
      <c r="G69" s="85" t="str">
        <f t="shared" si="25"/>
        <v>N. D.</v>
      </c>
      <c r="H69" s="86">
        <f t="shared" si="20"/>
        <v>0</v>
      </c>
      <c r="I69" s="85" t="str">
        <f t="shared" si="21"/>
        <v>N. D.</v>
      </c>
      <c r="J69" s="60"/>
      <c r="K69" s="61">
        <f>+'2025R'!$W69</f>
        <v>0</v>
      </c>
      <c r="L69" s="85" t="str">
        <f t="shared" si="26"/>
        <v>N. D.</v>
      </c>
      <c r="M69" s="86">
        <f t="shared" si="22"/>
        <v>0</v>
      </c>
      <c r="N69" s="85" t="str">
        <f t="shared" si="23"/>
        <v>N. D.</v>
      </c>
    </row>
    <row r="70" spans="1:14" s="49" customFormat="1" ht="17">
      <c r="A70" s="63" t="s">
        <v>31</v>
      </c>
      <c r="B70" s="54"/>
      <c r="C70" s="64">
        <f>+SUM(C71:C79)</f>
        <v>0</v>
      </c>
      <c r="D70" s="83" t="str">
        <f>+IF(ISERROR(C70/C81),"N. D.",C70/C81)</f>
        <v>N. D.</v>
      </c>
      <c r="E70" s="60"/>
      <c r="F70" s="64">
        <f>+SUM(F71:F79)</f>
        <v>0</v>
      </c>
      <c r="G70" s="83" t="str">
        <f>+IF(ISERROR(F70/F81),"N. D.",F70/F81)</f>
        <v>N. D.</v>
      </c>
      <c r="H70" s="84">
        <f t="shared" si="20"/>
        <v>0</v>
      </c>
      <c r="I70" s="83" t="str">
        <f t="shared" si="21"/>
        <v>N. D.</v>
      </c>
      <c r="J70" s="54"/>
      <c r="K70" s="64">
        <f>+SUM(K71:K79)</f>
        <v>0</v>
      </c>
      <c r="L70" s="83" t="str">
        <f>+IF(ISERROR(K70/K81),"N. D.",K70/K81)</f>
        <v>N. D.</v>
      </c>
      <c r="M70" s="84">
        <f t="shared" si="22"/>
        <v>0</v>
      </c>
      <c r="N70" s="83" t="str">
        <f t="shared" si="23"/>
        <v>N. D.</v>
      </c>
    </row>
    <row r="71" spans="1:14" s="49" customFormat="1" ht="17">
      <c r="A71" s="65" t="s">
        <v>32</v>
      </c>
      <c r="B71" s="60"/>
      <c r="C71" s="61">
        <f>+'2026R'!$W71</f>
        <v>0</v>
      </c>
      <c r="D71" s="85" t="str">
        <f t="shared" ref="D71:D79" si="27">+IF(ISERROR(C71/C96),"N. D.",C71/C96)</f>
        <v>N. D.</v>
      </c>
      <c r="E71" s="60"/>
      <c r="F71" s="61">
        <f>+'2025R'!$W71</f>
        <v>0</v>
      </c>
      <c r="G71" s="85" t="str">
        <f t="shared" ref="G71:G79" si="28">+IF(ISERROR(F71/F96),"N. D.",F71/F96)</f>
        <v>N. D.</v>
      </c>
      <c r="H71" s="86">
        <f t="shared" si="20"/>
        <v>0</v>
      </c>
      <c r="I71" s="85" t="str">
        <f t="shared" si="21"/>
        <v>N. D.</v>
      </c>
      <c r="J71" s="60"/>
      <c r="K71" s="61">
        <f>+'2025R'!$W71</f>
        <v>0</v>
      </c>
      <c r="L71" s="85" t="str">
        <f t="shared" ref="L71:L79" si="29">+IF(ISERROR(K71/K96),"N. D.",K71/K96)</f>
        <v>N. D.</v>
      </c>
      <c r="M71" s="86">
        <f t="shared" si="22"/>
        <v>0</v>
      </c>
      <c r="N71" s="85" t="str">
        <f t="shared" si="23"/>
        <v>N. D.</v>
      </c>
    </row>
    <row r="72" spans="1:14" s="49" customFormat="1" ht="17">
      <c r="A72" s="65" t="s">
        <v>33</v>
      </c>
      <c r="B72" s="60"/>
      <c r="C72" s="61">
        <f>+'2026R'!$W72</f>
        <v>0</v>
      </c>
      <c r="D72" s="85" t="str">
        <f t="shared" si="27"/>
        <v>N. D.</v>
      </c>
      <c r="E72" s="60"/>
      <c r="F72" s="61">
        <f>+'2025R'!$W72</f>
        <v>0</v>
      </c>
      <c r="G72" s="85" t="str">
        <f t="shared" si="28"/>
        <v>N. D.</v>
      </c>
      <c r="H72" s="86">
        <f t="shared" si="20"/>
        <v>0</v>
      </c>
      <c r="I72" s="85" t="str">
        <f t="shared" si="21"/>
        <v>N. D.</v>
      </c>
      <c r="J72" s="60"/>
      <c r="K72" s="61">
        <f>+'2025R'!$W72</f>
        <v>0</v>
      </c>
      <c r="L72" s="85" t="str">
        <f t="shared" si="29"/>
        <v>N. D.</v>
      </c>
      <c r="M72" s="86">
        <f t="shared" si="22"/>
        <v>0</v>
      </c>
      <c r="N72" s="85" t="str">
        <f t="shared" si="23"/>
        <v>N. D.</v>
      </c>
    </row>
    <row r="73" spans="1:14" s="49" customFormat="1" ht="17">
      <c r="A73" s="65" t="s">
        <v>34</v>
      </c>
      <c r="B73" s="60"/>
      <c r="C73" s="61">
        <f>+'2026R'!$W73</f>
        <v>0</v>
      </c>
      <c r="D73" s="85" t="str">
        <f t="shared" si="27"/>
        <v>N. D.</v>
      </c>
      <c r="E73" s="60"/>
      <c r="F73" s="61">
        <f>+'2025R'!$W73</f>
        <v>0</v>
      </c>
      <c r="G73" s="85" t="str">
        <f t="shared" si="28"/>
        <v>N. D.</v>
      </c>
      <c r="H73" s="86">
        <f t="shared" si="20"/>
        <v>0</v>
      </c>
      <c r="I73" s="85" t="str">
        <f t="shared" si="21"/>
        <v>N. D.</v>
      </c>
      <c r="J73" s="60"/>
      <c r="K73" s="61">
        <f>+'2025R'!$W73</f>
        <v>0</v>
      </c>
      <c r="L73" s="85" t="str">
        <f t="shared" si="29"/>
        <v>N. D.</v>
      </c>
      <c r="M73" s="86">
        <f t="shared" si="22"/>
        <v>0</v>
      </c>
      <c r="N73" s="85" t="str">
        <f t="shared" si="23"/>
        <v>N. D.</v>
      </c>
    </row>
    <row r="74" spans="1:14" s="49" customFormat="1" ht="17">
      <c r="A74" s="65" t="s">
        <v>35</v>
      </c>
      <c r="B74" s="60"/>
      <c r="C74" s="61">
        <f>+'2026R'!$W74</f>
        <v>0</v>
      </c>
      <c r="D74" s="85" t="str">
        <f t="shared" si="27"/>
        <v>N. D.</v>
      </c>
      <c r="E74" s="60"/>
      <c r="F74" s="61">
        <f>+'2025R'!$W74</f>
        <v>0</v>
      </c>
      <c r="G74" s="85" t="str">
        <f t="shared" si="28"/>
        <v>N. D.</v>
      </c>
      <c r="H74" s="86">
        <f t="shared" si="20"/>
        <v>0</v>
      </c>
      <c r="I74" s="85" t="str">
        <f t="shared" si="21"/>
        <v>N. D.</v>
      </c>
      <c r="J74" s="60"/>
      <c r="K74" s="61">
        <f>+'2025R'!$W74</f>
        <v>0</v>
      </c>
      <c r="L74" s="85" t="str">
        <f t="shared" si="29"/>
        <v>N. D.</v>
      </c>
      <c r="M74" s="86">
        <f t="shared" si="22"/>
        <v>0</v>
      </c>
      <c r="N74" s="85" t="str">
        <f t="shared" si="23"/>
        <v>N. D.</v>
      </c>
    </row>
    <row r="75" spans="1:14" s="49" customFormat="1" ht="17">
      <c r="A75" s="65" t="s">
        <v>36</v>
      </c>
      <c r="B75" s="60"/>
      <c r="C75" s="61">
        <f>+'2026R'!$W75</f>
        <v>0</v>
      </c>
      <c r="D75" s="85" t="str">
        <f t="shared" si="27"/>
        <v>N. D.</v>
      </c>
      <c r="E75" s="60"/>
      <c r="F75" s="61">
        <f>+'2025R'!$W75</f>
        <v>0</v>
      </c>
      <c r="G75" s="85" t="str">
        <f t="shared" si="28"/>
        <v>N. D.</v>
      </c>
      <c r="H75" s="86">
        <f t="shared" si="20"/>
        <v>0</v>
      </c>
      <c r="I75" s="85" t="str">
        <f t="shared" si="21"/>
        <v>N. D.</v>
      </c>
      <c r="J75" s="60"/>
      <c r="K75" s="61">
        <f>+'2025R'!$W75</f>
        <v>0</v>
      </c>
      <c r="L75" s="85" t="str">
        <f t="shared" si="29"/>
        <v>N. D.</v>
      </c>
      <c r="M75" s="86">
        <f t="shared" si="22"/>
        <v>0</v>
      </c>
      <c r="N75" s="85" t="str">
        <f t="shared" si="23"/>
        <v>N. D.</v>
      </c>
    </row>
    <row r="76" spans="1:14" s="49" customFormat="1" ht="17">
      <c r="A76" s="65" t="s">
        <v>37</v>
      </c>
      <c r="B76" s="60"/>
      <c r="C76" s="61">
        <f>+'2026R'!$W76</f>
        <v>0</v>
      </c>
      <c r="D76" s="85" t="str">
        <f t="shared" si="27"/>
        <v>N. D.</v>
      </c>
      <c r="E76" s="60"/>
      <c r="F76" s="61">
        <f>+'2025R'!$W76</f>
        <v>0</v>
      </c>
      <c r="G76" s="85" t="str">
        <f t="shared" si="28"/>
        <v>N. D.</v>
      </c>
      <c r="H76" s="86">
        <f t="shared" si="20"/>
        <v>0</v>
      </c>
      <c r="I76" s="85" t="str">
        <f t="shared" si="21"/>
        <v>N. D.</v>
      </c>
      <c r="J76" s="60"/>
      <c r="K76" s="61">
        <f>+'2025R'!$W76</f>
        <v>0</v>
      </c>
      <c r="L76" s="85" t="str">
        <f t="shared" si="29"/>
        <v>N. D.</v>
      </c>
      <c r="M76" s="86">
        <f t="shared" si="22"/>
        <v>0</v>
      </c>
      <c r="N76" s="85" t="str">
        <f t="shared" si="23"/>
        <v>N. D.</v>
      </c>
    </row>
    <row r="77" spans="1:14" s="49" customFormat="1" ht="17">
      <c r="A77" s="65" t="s">
        <v>38</v>
      </c>
      <c r="B77" s="60"/>
      <c r="C77" s="61">
        <f>+'2026R'!$W77</f>
        <v>0</v>
      </c>
      <c r="D77" s="85" t="str">
        <f t="shared" si="27"/>
        <v>N. D.</v>
      </c>
      <c r="E77" s="60"/>
      <c r="F77" s="61">
        <f>+'2025R'!$W77</f>
        <v>0</v>
      </c>
      <c r="G77" s="85" t="str">
        <f t="shared" si="28"/>
        <v>N. D.</v>
      </c>
      <c r="H77" s="86">
        <f t="shared" si="20"/>
        <v>0</v>
      </c>
      <c r="I77" s="85" t="str">
        <f t="shared" si="21"/>
        <v>N. D.</v>
      </c>
      <c r="J77" s="60"/>
      <c r="K77" s="61">
        <f>+'2025R'!$W77</f>
        <v>0</v>
      </c>
      <c r="L77" s="85" t="str">
        <f t="shared" si="29"/>
        <v>N. D.</v>
      </c>
      <c r="M77" s="86">
        <f t="shared" si="22"/>
        <v>0</v>
      </c>
      <c r="N77" s="85" t="str">
        <f t="shared" si="23"/>
        <v>N. D.</v>
      </c>
    </row>
    <row r="78" spans="1:14" s="49" customFormat="1" ht="17">
      <c r="A78" s="65" t="s">
        <v>39</v>
      </c>
      <c r="B78" s="60"/>
      <c r="C78" s="61">
        <f>+'2026R'!$W78</f>
        <v>0</v>
      </c>
      <c r="D78" s="85" t="str">
        <f t="shared" si="27"/>
        <v>N. D.</v>
      </c>
      <c r="E78" s="60"/>
      <c r="F78" s="61">
        <f>+'2025R'!$W78</f>
        <v>0</v>
      </c>
      <c r="G78" s="85" t="str">
        <f t="shared" si="28"/>
        <v>N. D.</v>
      </c>
      <c r="H78" s="86">
        <f t="shared" si="20"/>
        <v>0</v>
      </c>
      <c r="I78" s="85" t="str">
        <f t="shared" si="21"/>
        <v>N. D.</v>
      </c>
      <c r="J78" s="60"/>
      <c r="K78" s="61">
        <f>+'2025R'!$W78</f>
        <v>0</v>
      </c>
      <c r="L78" s="85" t="str">
        <f t="shared" si="29"/>
        <v>N. D.</v>
      </c>
      <c r="M78" s="86">
        <f t="shared" si="22"/>
        <v>0</v>
      </c>
      <c r="N78" s="85" t="str">
        <f t="shared" si="23"/>
        <v>N. D.</v>
      </c>
    </row>
    <row r="79" spans="1:14" s="49" customFormat="1" ht="17">
      <c r="A79" s="65" t="s">
        <v>40</v>
      </c>
      <c r="B79" s="60"/>
      <c r="C79" s="61">
        <f>+'2026R'!$W79</f>
        <v>0</v>
      </c>
      <c r="D79" s="85" t="str">
        <f t="shared" si="27"/>
        <v>N. D.</v>
      </c>
      <c r="E79" s="60"/>
      <c r="F79" s="61">
        <f>+'2025R'!$W79</f>
        <v>0</v>
      </c>
      <c r="G79" s="85" t="str">
        <f t="shared" si="28"/>
        <v>N. D.</v>
      </c>
      <c r="H79" s="86">
        <f t="shared" si="20"/>
        <v>0</v>
      </c>
      <c r="I79" s="85" t="str">
        <f t="shared" si="21"/>
        <v>N. D.</v>
      </c>
      <c r="J79" s="60"/>
      <c r="K79" s="61">
        <f>+'2025R'!$W79</f>
        <v>0</v>
      </c>
      <c r="L79" s="85" t="str">
        <f t="shared" si="29"/>
        <v>N. D.</v>
      </c>
      <c r="M79" s="86">
        <f t="shared" si="22"/>
        <v>0</v>
      </c>
      <c r="N79" s="85" t="str">
        <f t="shared" si="23"/>
        <v>N. D.</v>
      </c>
    </row>
    <row r="80" spans="1:14" s="49" customFormat="1" ht="6" customHeight="1">
      <c r="A80" s="56"/>
      <c r="B80" s="54"/>
      <c r="C80" s="56"/>
      <c r="D80" s="83"/>
      <c r="E80" s="54"/>
      <c r="F80" s="56"/>
      <c r="G80" s="83"/>
      <c r="H80" s="54"/>
      <c r="I80" s="83"/>
      <c r="J80" s="54"/>
      <c r="K80" s="56"/>
      <c r="L80" s="83"/>
      <c r="M80" s="54"/>
      <c r="N80" s="83"/>
    </row>
    <row r="81" spans="1:14" s="49" customFormat="1" ht="17">
      <c r="A81" s="55" t="s">
        <v>45</v>
      </c>
      <c r="B81" s="54"/>
      <c r="C81" s="66">
        <f>+C60+C70</f>
        <v>0</v>
      </c>
      <c r="D81" s="87" t="str">
        <f>+IF(ISERROR(C81/C106),"N. D.",C81/C106)</f>
        <v>N. D.</v>
      </c>
      <c r="E81" s="54"/>
      <c r="F81" s="66">
        <f>+F60+F70</f>
        <v>0</v>
      </c>
      <c r="G81" s="87" t="str">
        <f>+IF(ISERROR(F81/F106),"N. D.",F81/F106)</f>
        <v>N. D.</v>
      </c>
      <c r="H81" s="74">
        <f>+$C81-F81</f>
        <v>0</v>
      </c>
      <c r="I81" s="87" t="str">
        <f>+IF(ISERROR(H81/F81),"N. D.",H81/F81)</f>
        <v>N. D.</v>
      </c>
      <c r="J81" s="54"/>
      <c r="K81" s="66">
        <f>+K60+K70</f>
        <v>0</v>
      </c>
      <c r="L81" s="87" t="str">
        <f>+IF(ISERROR(K81/K106),"N. D.",K81/K106)</f>
        <v>N. D.</v>
      </c>
      <c r="M81" s="74">
        <f>+$C81-K81</f>
        <v>0</v>
      </c>
      <c r="N81" s="87" t="str">
        <f>+IF(ISERROR(M81/K81),"N. D.",M81/K81)</f>
        <v>N. D.</v>
      </c>
    </row>
    <row r="82" spans="1:14" s="49" customFormat="1" ht="6" customHeight="1">
      <c r="A82" s="56"/>
      <c r="B82" s="54"/>
      <c r="C82" s="56"/>
      <c r="D82" s="83"/>
      <c r="E82" s="54"/>
      <c r="F82" s="56"/>
      <c r="G82" s="83"/>
      <c r="H82" s="54"/>
      <c r="I82" s="83"/>
      <c r="J82" s="54"/>
      <c r="K82" s="56"/>
      <c r="L82" s="83"/>
      <c r="M82" s="54"/>
      <c r="N82" s="83"/>
    </row>
    <row r="83" spans="1:14" s="49" customFormat="1" ht="17">
      <c r="A83" s="55" t="s">
        <v>46</v>
      </c>
      <c r="B83" s="54"/>
      <c r="C83" s="56"/>
      <c r="D83" s="83"/>
      <c r="E83" s="54"/>
      <c r="F83" s="56"/>
      <c r="G83" s="83"/>
      <c r="H83" s="54"/>
      <c r="I83" s="83"/>
      <c r="J83" s="54"/>
      <c r="K83" s="56"/>
      <c r="L83" s="83"/>
      <c r="M83" s="54"/>
      <c r="N83" s="83"/>
    </row>
    <row r="84" spans="1:14" s="49" customFormat="1" ht="6" customHeight="1">
      <c r="A84" s="56"/>
      <c r="B84" s="54"/>
      <c r="C84" s="56"/>
      <c r="D84" s="83"/>
      <c r="E84" s="54"/>
      <c r="F84" s="56"/>
      <c r="G84" s="83"/>
      <c r="H84" s="54"/>
      <c r="I84" s="83"/>
      <c r="J84" s="54"/>
      <c r="K84" s="56"/>
      <c r="L84" s="83"/>
      <c r="M84" s="54"/>
      <c r="N84" s="83"/>
    </row>
    <row r="85" spans="1:14" s="49" customFormat="1" ht="17">
      <c r="A85" s="57" t="s">
        <v>21</v>
      </c>
      <c r="B85" s="54"/>
      <c r="C85" s="58">
        <f>+SUM(C86:C94)</f>
        <v>0</v>
      </c>
      <c r="D85" s="83" t="str">
        <f>+IF(ISERROR(C85/C106),"N. D.",C85/C106)</f>
        <v>N. D.</v>
      </c>
      <c r="E85" s="54"/>
      <c r="F85" s="58">
        <f>+SUM(F86:F94)</f>
        <v>0</v>
      </c>
      <c r="G85" s="83" t="str">
        <f>+IF(ISERROR(F85/F106),"N. D.",F85/F106)</f>
        <v>N. D.</v>
      </c>
      <c r="H85" s="84">
        <f t="shared" ref="H85:H104" si="30">+$C85-F85</f>
        <v>0</v>
      </c>
      <c r="I85" s="83" t="str">
        <f t="shared" ref="I85:I104" si="31">+IF(ISERROR(H85/F85),"N. D.",H85/F85)</f>
        <v>N. D.</v>
      </c>
      <c r="J85" s="54"/>
      <c r="K85" s="58">
        <f>+SUM(K86:K94)</f>
        <v>0</v>
      </c>
      <c r="L85" s="83" t="str">
        <f>+IF(ISERROR(K85/K106),"N. D.",K85/K106)</f>
        <v>N. D.</v>
      </c>
      <c r="M85" s="84">
        <f t="shared" ref="M85:M104" si="32">+$C85-K85</f>
        <v>0</v>
      </c>
      <c r="N85" s="83" t="str">
        <f t="shared" ref="N85:N104" si="33">+IF(ISERROR(M85/K85),"N. D.",M85/K85)</f>
        <v>N. D.</v>
      </c>
    </row>
    <row r="86" spans="1:14" s="49" customFormat="1" ht="17">
      <c r="A86" s="59" t="s">
        <v>22</v>
      </c>
      <c r="B86" s="60"/>
      <c r="C86" s="61">
        <f t="shared" ref="C86:C94" si="34">+C11-C36-C61</f>
        <v>0</v>
      </c>
      <c r="D86" s="85" t="str">
        <f t="shared" ref="D86:D94" si="35">+IF(ISERROR(C86/C86),"N. D.",C86/C86)</f>
        <v>N. D.</v>
      </c>
      <c r="E86" s="60"/>
      <c r="F86" s="61">
        <f t="shared" ref="F86:F94" si="36">+F11-F36-F61</f>
        <v>0</v>
      </c>
      <c r="G86" s="85" t="str">
        <f t="shared" ref="G86:G94" si="37">+IF(ISERROR(F86/F86),"N. D.",F86/F86)</f>
        <v>N. D.</v>
      </c>
      <c r="H86" s="86">
        <f t="shared" si="30"/>
        <v>0</v>
      </c>
      <c r="I86" s="85" t="str">
        <f t="shared" si="31"/>
        <v>N. D.</v>
      </c>
      <c r="J86" s="60"/>
      <c r="K86" s="61">
        <f t="shared" ref="K86:K94" si="38">+K11-K36-K61</f>
        <v>0</v>
      </c>
      <c r="L86" s="85" t="str">
        <f t="shared" ref="L86:L94" si="39">+IF(ISERROR(K86/K86),"N. D.",K86/K86)</f>
        <v>N. D.</v>
      </c>
      <c r="M86" s="86">
        <f t="shared" si="32"/>
        <v>0</v>
      </c>
      <c r="N86" s="85" t="str">
        <f t="shared" si="33"/>
        <v>N. D.</v>
      </c>
    </row>
    <row r="87" spans="1:14" s="49" customFormat="1" ht="17">
      <c r="A87" s="59" t="s">
        <v>23</v>
      </c>
      <c r="B87" s="60"/>
      <c r="C87" s="61">
        <f t="shared" si="34"/>
        <v>0</v>
      </c>
      <c r="D87" s="85" t="str">
        <f t="shared" si="35"/>
        <v>N. D.</v>
      </c>
      <c r="E87" s="60"/>
      <c r="F87" s="61">
        <f t="shared" si="36"/>
        <v>0</v>
      </c>
      <c r="G87" s="85" t="str">
        <f t="shared" si="37"/>
        <v>N. D.</v>
      </c>
      <c r="H87" s="86">
        <f t="shared" si="30"/>
        <v>0</v>
      </c>
      <c r="I87" s="85" t="str">
        <f t="shared" si="31"/>
        <v>N. D.</v>
      </c>
      <c r="J87" s="60"/>
      <c r="K87" s="61">
        <f t="shared" si="38"/>
        <v>0</v>
      </c>
      <c r="L87" s="85" t="str">
        <f t="shared" si="39"/>
        <v>N. D.</v>
      </c>
      <c r="M87" s="86">
        <f t="shared" si="32"/>
        <v>0</v>
      </c>
      <c r="N87" s="85" t="str">
        <f t="shared" si="33"/>
        <v>N. D.</v>
      </c>
    </row>
    <row r="88" spans="1:14" s="49" customFormat="1" ht="17">
      <c r="A88" s="59" t="s">
        <v>24</v>
      </c>
      <c r="B88" s="60"/>
      <c r="C88" s="61">
        <f t="shared" si="34"/>
        <v>0</v>
      </c>
      <c r="D88" s="85" t="str">
        <f t="shared" si="35"/>
        <v>N. D.</v>
      </c>
      <c r="E88" s="60"/>
      <c r="F88" s="61">
        <f t="shared" si="36"/>
        <v>0</v>
      </c>
      <c r="G88" s="85" t="str">
        <f t="shared" si="37"/>
        <v>N. D.</v>
      </c>
      <c r="H88" s="86">
        <f t="shared" si="30"/>
        <v>0</v>
      </c>
      <c r="I88" s="85" t="str">
        <f t="shared" si="31"/>
        <v>N. D.</v>
      </c>
      <c r="J88" s="60"/>
      <c r="K88" s="61">
        <f t="shared" si="38"/>
        <v>0</v>
      </c>
      <c r="L88" s="85" t="str">
        <f t="shared" si="39"/>
        <v>N. D.</v>
      </c>
      <c r="M88" s="86">
        <f t="shared" si="32"/>
        <v>0</v>
      </c>
      <c r="N88" s="85" t="str">
        <f t="shared" si="33"/>
        <v>N. D.</v>
      </c>
    </row>
    <row r="89" spans="1:14" s="49" customFormat="1" ht="17">
      <c r="A89" s="59" t="s">
        <v>25</v>
      </c>
      <c r="B89" s="60"/>
      <c r="C89" s="61">
        <f t="shared" si="34"/>
        <v>0</v>
      </c>
      <c r="D89" s="85" t="str">
        <f t="shared" si="35"/>
        <v>N. D.</v>
      </c>
      <c r="E89" s="60"/>
      <c r="F89" s="61">
        <f t="shared" si="36"/>
        <v>0</v>
      </c>
      <c r="G89" s="85" t="str">
        <f t="shared" si="37"/>
        <v>N. D.</v>
      </c>
      <c r="H89" s="86">
        <f t="shared" si="30"/>
        <v>0</v>
      </c>
      <c r="I89" s="85" t="str">
        <f t="shared" si="31"/>
        <v>N. D.</v>
      </c>
      <c r="J89" s="60"/>
      <c r="K89" s="61">
        <f t="shared" si="38"/>
        <v>0</v>
      </c>
      <c r="L89" s="85" t="str">
        <f t="shared" si="39"/>
        <v>N. D.</v>
      </c>
      <c r="M89" s="86">
        <f t="shared" si="32"/>
        <v>0</v>
      </c>
      <c r="N89" s="85" t="str">
        <f t="shared" si="33"/>
        <v>N. D.</v>
      </c>
    </row>
    <row r="90" spans="1:14" s="49" customFormat="1" ht="17">
      <c r="A90" s="59" t="s">
        <v>26</v>
      </c>
      <c r="B90" s="60"/>
      <c r="C90" s="61">
        <f t="shared" si="34"/>
        <v>0</v>
      </c>
      <c r="D90" s="85" t="str">
        <f t="shared" si="35"/>
        <v>N. D.</v>
      </c>
      <c r="E90" s="60"/>
      <c r="F90" s="61">
        <f t="shared" si="36"/>
        <v>0</v>
      </c>
      <c r="G90" s="85" t="str">
        <f t="shared" si="37"/>
        <v>N. D.</v>
      </c>
      <c r="H90" s="86">
        <f t="shared" si="30"/>
        <v>0</v>
      </c>
      <c r="I90" s="85" t="str">
        <f t="shared" si="31"/>
        <v>N. D.</v>
      </c>
      <c r="J90" s="60"/>
      <c r="K90" s="61">
        <f t="shared" si="38"/>
        <v>0</v>
      </c>
      <c r="L90" s="85" t="str">
        <f t="shared" si="39"/>
        <v>N. D.</v>
      </c>
      <c r="M90" s="86">
        <f t="shared" si="32"/>
        <v>0</v>
      </c>
      <c r="N90" s="85" t="str">
        <f t="shared" si="33"/>
        <v>N. D.</v>
      </c>
    </row>
    <row r="91" spans="1:14" s="49" customFormat="1" ht="17">
      <c r="A91" s="59" t="s">
        <v>27</v>
      </c>
      <c r="B91" s="60"/>
      <c r="C91" s="61">
        <f t="shared" si="34"/>
        <v>0</v>
      </c>
      <c r="D91" s="85" t="str">
        <f t="shared" si="35"/>
        <v>N. D.</v>
      </c>
      <c r="E91" s="60"/>
      <c r="F91" s="61">
        <f t="shared" si="36"/>
        <v>0</v>
      </c>
      <c r="G91" s="85" t="str">
        <f t="shared" si="37"/>
        <v>N. D.</v>
      </c>
      <c r="H91" s="86">
        <f t="shared" si="30"/>
        <v>0</v>
      </c>
      <c r="I91" s="85" t="str">
        <f t="shared" si="31"/>
        <v>N. D.</v>
      </c>
      <c r="J91" s="60"/>
      <c r="K91" s="61">
        <f t="shared" si="38"/>
        <v>0</v>
      </c>
      <c r="L91" s="85" t="str">
        <f t="shared" si="39"/>
        <v>N. D.</v>
      </c>
      <c r="M91" s="86">
        <f t="shared" si="32"/>
        <v>0</v>
      </c>
      <c r="N91" s="85" t="str">
        <f t="shared" si="33"/>
        <v>N. D.</v>
      </c>
    </row>
    <row r="92" spans="1:14" s="49" customFormat="1" ht="17">
      <c r="A92" s="59" t="s">
        <v>28</v>
      </c>
      <c r="B92" s="60"/>
      <c r="C92" s="61">
        <f t="shared" si="34"/>
        <v>0</v>
      </c>
      <c r="D92" s="85" t="str">
        <f t="shared" si="35"/>
        <v>N. D.</v>
      </c>
      <c r="E92" s="60"/>
      <c r="F92" s="61">
        <f t="shared" si="36"/>
        <v>0</v>
      </c>
      <c r="G92" s="85" t="str">
        <f t="shared" si="37"/>
        <v>N. D.</v>
      </c>
      <c r="H92" s="86">
        <f t="shared" si="30"/>
        <v>0</v>
      </c>
      <c r="I92" s="85" t="str">
        <f t="shared" si="31"/>
        <v>N. D.</v>
      </c>
      <c r="J92" s="60"/>
      <c r="K92" s="61">
        <f t="shared" si="38"/>
        <v>0</v>
      </c>
      <c r="L92" s="85" t="str">
        <f t="shared" si="39"/>
        <v>N. D.</v>
      </c>
      <c r="M92" s="86">
        <f t="shared" si="32"/>
        <v>0</v>
      </c>
      <c r="N92" s="85" t="str">
        <f t="shared" si="33"/>
        <v>N. D.</v>
      </c>
    </row>
    <row r="93" spans="1:14" s="49" customFormat="1" ht="17">
      <c r="A93" s="59" t="s">
        <v>29</v>
      </c>
      <c r="B93" s="60"/>
      <c r="C93" s="61">
        <f t="shared" si="34"/>
        <v>0</v>
      </c>
      <c r="D93" s="85" t="str">
        <f t="shared" si="35"/>
        <v>N. D.</v>
      </c>
      <c r="E93" s="60"/>
      <c r="F93" s="61">
        <f t="shared" si="36"/>
        <v>0</v>
      </c>
      <c r="G93" s="85" t="str">
        <f t="shared" si="37"/>
        <v>N. D.</v>
      </c>
      <c r="H93" s="86">
        <f t="shared" si="30"/>
        <v>0</v>
      </c>
      <c r="I93" s="85" t="str">
        <f t="shared" si="31"/>
        <v>N. D.</v>
      </c>
      <c r="J93" s="60"/>
      <c r="K93" s="61">
        <f t="shared" si="38"/>
        <v>0</v>
      </c>
      <c r="L93" s="85" t="str">
        <f t="shared" si="39"/>
        <v>N. D.</v>
      </c>
      <c r="M93" s="86">
        <f t="shared" si="32"/>
        <v>0</v>
      </c>
      <c r="N93" s="85" t="str">
        <f t="shared" si="33"/>
        <v>N. D.</v>
      </c>
    </row>
    <row r="94" spans="1:14" s="49" customFormat="1" ht="17">
      <c r="A94" s="62" t="s">
        <v>30</v>
      </c>
      <c r="B94" s="60"/>
      <c r="C94" s="61">
        <f t="shared" si="34"/>
        <v>0</v>
      </c>
      <c r="D94" s="85" t="str">
        <f t="shared" si="35"/>
        <v>N. D.</v>
      </c>
      <c r="E94" s="60"/>
      <c r="F94" s="61">
        <f t="shared" si="36"/>
        <v>0</v>
      </c>
      <c r="G94" s="85" t="str">
        <f t="shared" si="37"/>
        <v>N. D.</v>
      </c>
      <c r="H94" s="86">
        <f t="shared" si="30"/>
        <v>0</v>
      </c>
      <c r="I94" s="85" t="str">
        <f t="shared" si="31"/>
        <v>N. D.</v>
      </c>
      <c r="J94" s="60"/>
      <c r="K94" s="61">
        <f t="shared" si="38"/>
        <v>0</v>
      </c>
      <c r="L94" s="85" t="str">
        <f t="shared" si="39"/>
        <v>N. D.</v>
      </c>
      <c r="M94" s="86">
        <f t="shared" si="32"/>
        <v>0</v>
      </c>
      <c r="N94" s="85" t="str">
        <f t="shared" si="33"/>
        <v>N. D.</v>
      </c>
    </row>
    <row r="95" spans="1:14" s="49" customFormat="1" ht="17">
      <c r="A95" s="63" t="s">
        <v>31</v>
      </c>
      <c r="B95" s="54"/>
      <c r="C95" s="64">
        <f>+SUM(C96:C104)</f>
        <v>0</v>
      </c>
      <c r="D95" s="83" t="str">
        <f>+IF(ISERROR(C95/C106),"N. D.",C95/C106)</f>
        <v>N. D.</v>
      </c>
      <c r="E95" s="60"/>
      <c r="F95" s="64">
        <f>+SUM(F96:F104)</f>
        <v>0</v>
      </c>
      <c r="G95" s="83" t="str">
        <f>+IF(ISERROR(F95/F106),"N. D.",F95/F106)</f>
        <v>N. D.</v>
      </c>
      <c r="H95" s="84">
        <f t="shared" si="30"/>
        <v>0</v>
      </c>
      <c r="I95" s="83" t="str">
        <f t="shared" si="31"/>
        <v>N. D.</v>
      </c>
      <c r="J95" s="54"/>
      <c r="K95" s="64">
        <f>+SUM(K96:K104)</f>
        <v>0</v>
      </c>
      <c r="L95" s="83" t="str">
        <f>+IF(ISERROR(K95/K106),"N. D.",K95/K106)</f>
        <v>N. D.</v>
      </c>
      <c r="M95" s="84">
        <f t="shared" si="32"/>
        <v>0</v>
      </c>
      <c r="N95" s="83" t="str">
        <f t="shared" si="33"/>
        <v>N. D.</v>
      </c>
    </row>
    <row r="96" spans="1:14" s="49" customFormat="1" ht="17">
      <c r="A96" s="65" t="s">
        <v>32</v>
      </c>
      <c r="B96" s="60"/>
      <c r="C96" s="61">
        <f t="shared" ref="C96:C104" si="40">+C21-C46-C71</f>
        <v>0</v>
      </c>
      <c r="D96" s="85" t="str">
        <f t="shared" ref="D96:D104" si="41">+IF(ISERROR(C96/C96),"N. D.",C96/C96)</f>
        <v>N. D.</v>
      </c>
      <c r="E96" s="60"/>
      <c r="F96" s="61">
        <f t="shared" ref="F96:F104" si="42">+F21-F46-F71</f>
        <v>0</v>
      </c>
      <c r="G96" s="85" t="str">
        <f t="shared" ref="G96:G104" si="43">+IF(ISERROR(F96/F96),"N. D.",F96/F96)</f>
        <v>N. D.</v>
      </c>
      <c r="H96" s="86">
        <f t="shared" si="30"/>
        <v>0</v>
      </c>
      <c r="I96" s="85" t="str">
        <f t="shared" si="31"/>
        <v>N. D.</v>
      </c>
      <c r="J96" s="60"/>
      <c r="K96" s="61">
        <f t="shared" ref="K96:K104" si="44">+K21-K46-K71</f>
        <v>0</v>
      </c>
      <c r="L96" s="85" t="str">
        <f t="shared" ref="L96:L104" si="45">+IF(ISERROR(K96/K96),"N. D.",K96/K96)</f>
        <v>N. D.</v>
      </c>
      <c r="M96" s="86">
        <f t="shared" si="32"/>
        <v>0</v>
      </c>
      <c r="N96" s="85" t="str">
        <f t="shared" si="33"/>
        <v>N. D.</v>
      </c>
    </row>
    <row r="97" spans="1:14" s="49" customFormat="1" ht="17">
      <c r="A97" s="65" t="s">
        <v>33</v>
      </c>
      <c r="B97" s="60"/>
      <c r="C97" s="61">
        <f t="shared" si="40"/>
        <v>0</v>
      </c>
      <c r="D97" s="85" t="str">
        <f t="shared" si="41"/>
        <v>N. D.</v>
      </c>
      <c r="E97" s="60"/>
      <c r="F97" s="61">
        <f t="shared" si="42"/>
        <v>0</v>
      </c>
      <c r="G97" s="85" t="str">
        <f t="shared" si="43"/>
        <v>N. D.</v>
      </c>
      <c r="H97" s="86">
        <f t="shared" si="30"/>
        <v>0</v>
      </c>
      <c r="I97" s="85" t="str">
        <f t="shared" si="31"/>
        <v>N. D.</v>
      </c>
      <c r="J97" s="60"/>
      <c r="K97" s="61">
        <f t="shared" si="44"/>
        <v>0</v>
      </c>
      <c r="L97" s="85" t="str">
        <f t="shared" si="45"/>
        <v>N. D.</v>
      </c>
      <c r="M97" s="86">
        <f t="shared" si="32"/>
        <v>0</v>
      </c>
      <c r="N97" s="85" t="str">
        <f t="shared" si="33"/>
        <v>N. D.</v>
      </c>
    </row>
    <row r="98" spans="1:14" s="49" customFormat="1" ht="17">
      <c r="A98" s="65" t="s">
        <v>34</v>
      </c>
      <c r="B98" s="60"/>
      <c r="C98" s="61">
        <f t="shared" si="40"/>
        <v>0</v>
      </c>
      <c r="D98" s="85" t="str">
        <f t="shared" si="41"/>
        <v>N. D.</v>
      </c>
      <c r="E98" s="60"/>
      <c r="F98" s="61">
        <f t="shared" si="42"/>
        <v>0</v>
      </c>
      <c r="G98" s="85" t="str">
        <f t="shared" si="43"/>
        <v>N. D.</v>
      </c>
      <c r="H98" s="86">
        <f t="shared" si="30"/>
        <v>0</v>
      </c>
      <c r="I98" s="85" t="str">
        <f t="shared" si="31"/>
        <v>N. D.</v>
      </c>
      <c r="J98" s="60"/>
      <c r="K98" s="61">
        <f t="shared" si="44"/>
        <v>0</v>
      </c>
      <c r="L98" s="85" t="str">
        <f t="shared" si="45"/>
        <v>N. D.</v>
      </c>
      <c r="M98" s="86">
        <f t="shared" si="32"/>
        <v>0</v>
      </c>
      <c r="N98" s="85" t="str">
        <f t="shared" si="33"/>
        <v>N. D.</v>
      </c>
    </row>
    <row r="99" spans="1:14" s="49" customFormat="1" ht="17">
      <c r="A99" s="65" t="s">
        <v>35</v>
      </c>
      <c r="B99" s="60"/>
      <c r="C99" s="61">
        <f t="shared" si="40"/>
        <v>0</v>
      </c>
      <c r="D99" s="85" t="str">
        <f t="shared" si="41"/>
        <v>N. D.</v>
      </c>
      <c r="E99" s="60"/>
      <c r="F99" s="61">
        <f t="shared" si="42"/>
        <v>0</v>
      </c>
      <c r="G99" s="85" t="str">
        <f t="shared" si="43"/>
        <v>N. D.</v>
      </c>
      <c r="H99" s="86">
        <f t="shared" si="30"/>
        <v>0</v>
      </c>
      <c r="I99" s="85" t="str">
        <f t="shared" si="31"/>
        <v>N. D.</v>
      </c>
      <c r="J99" s="60"/>
      <c r="K99" s="61">
        <f t="shared" si="44"/>
        <v>0</v>
      </c>
      <c r="L99" s="85" t="str">
        <f t="shared" si="45"/>
        <v>N. D.</v>
      </c>
      <c r="M99" s="86">
        <f t="shared" si="32"/>
        <v>0</v>
      </c>
      <c r="N99" s="85" t="str">
        <f t="shared" si="33"/>
        <v>N. D.</v>
      </c>
    </row>
    <row r="100" spans="1:14" s="49" customFormat="1" ht="17">
      <c r="A100" s="65" t="s">
        <v>36</v>
      </c>
      <c r="B100" s="60"/>
      <c r="C100" s="61">
        <f t="shared" si="40"/>
        <v>0</v>
      </c>
      <c r="D100" s="85" t="str">
        <f t="shared" si="41"/>
        <v>N. D.</v>
      </c>
      <c r="E100" s="60"/>
      <c r="F100" s="61">
        <f t="shared" si="42"/>
        <v>0</v>
      </c>
      <c r="G100" s="85" t="str">
        <f t="shared" si="43"/>
        <v>N. D.</v>
      </c>
      <c r="H100" s="86">
        <f t="shared" si="30"/>
        <v>0</v>
      </c>
      <c r="I100" s="85" t="str">
        <f t="shared" si="31"/>
        <v>N. D.</v>
      </c>
      <c r="J100" s="60"/>
      <c r="K100" s="61">
        <f t="shared" si="44"/>
        <v>0</v>
      </c>
      <c r="L100" s="85" t="str">
        <f t="shared" si="45"/>
        <v>N. D.</v>
      </c>
      <c r="M100" s="86">
        <f t="shared" si="32"/>
        <v>0</v>
      </c>
      <c r="N100" s="85" t="str">
        <f t="shared" si="33"/>
        <v>N. D.</v>
      </c>
    </row>
    <row r="101" spans="1:14" s="49" customFormat="1" ht="17">
      <c r="A101" s="65" t="s">
        <v>37</v>
      </c>
      <c r="B101" s="60"/>
      <c r="C101" s="61">
        <f t="shared" si="40"/>
        <v>0</v>
      </c>
      <c r="D101" s="85" t="str">
        <f t="shared" si="41"/>
        <v>N. D.</v>
      </c>
      <c r="E101" s="60"/>
      <c r="F101" s="61">
        <f t="shared" si="42"/>
        <v>0</v>
      </c>
      <c r="G101" s="85" t="str">
        <f t="shared" si="43"/>
        <v>N. D.</v>
      </c>
      <c r="H101" s="86">
        <f t="shared" si="30"/>
        <v>0</v>
      </c>
      <c r="I101" s="85" t="str">
        <f t="shared" si="31"/>
        <v>N. D.</v>
      </c>
      <c r="J101" s="60"/>
      <c r="K101" s="61">
        <f t="shared" si="44"/>
        <v>0</v>
      </c>
      <c r="L101" s="85" t="str">
        <f t="shared" si="45"/>
        <v>N. D.</v>
      </c>
      <c r="M101" s="86">
        <f t="shared" si="32"/>
        <v>0</v>
      </c>
      <c r="N101" s="85" t="str">
        <f t="shared" si="33"/>
        <v>N. D.</v>
      </c>
    </row>
    <row r="102" spans="1:14" s="49" customFormat="1" ht="17">
      <c r="A102" s="65" t="s">
        <v>38</v>
      </c>
      <c r="B102" s="60"/>
      <c r="C102" s="61">
        <f t="shared" si="40"/>
        <v>0</v>
      </c>
      <c r="D102" s="85" t="str">
        <f t="shared" si="41"/>
        <v>N. D.</v>
      </c>
      <c r="E102" s="60"/>
      <c r="F102" s="61">
        <f t="shared" si="42"/>
        <v>0</v>
      </c>
      <c r="G102" s="85" t="str">
        <f t="shared" si="43"/>
        <v>N. D.</v>
      </c>
      <c r="H102" s="86">
        <f t="shared" si="30"/>
        <v>0</v>
      </c>
      <c r="I102" s="85" t="str">
        <f t="shared" si="31"/>
        <v>N. D.</v>
      </c>
      <c r="J102" s="60"/>
      <c r="K102" s="61">
        <f t="shared" si="44"/>
        <v>0</v>
      </c>
      <c r="L102" s="85" t="str">
        <f t="shared" si="45"/>
        <v>N. D.</v>
      </c>
      <c r="M102" s="86">
        <f t="shared" si="32"/>
        <v>0</v>
      </c>
      <c r="N102" s="85" t="str">
        <f t="shared" si="33"/>
        <v>N. D.</v>
      </c>
    </row>
    <row r="103" spans="1:14" s="49" customFormat="1" ht="17">
      <c r="A103" s="65" t="s">
        <v>39</v>
      </c>
      <c r="B103" s="60"/>
      <c r="C103" s="61">
        <f t="shared" si="40"/>
        <v>0</v>
      </c>
      <c r="D103" s="85" t="str">
        <f t="shared" si="41"/>
        <v>N. D.</v>
      </c>
      <c r="E103" s="60"/>
      <c r="F103" s="61">
        <f t="shared" si="42"/>
        <v>0</v>
      </c>
      <c r="G103" s="85" t="str">
        <f t="shared" si="43"/>
        <v>N. D.</v>
      </c>
      <c r="H103" s="86">
        <f t="shared" si="30"/>
        <v>0</v>
      </c>
      <c r="I103" s="85" t="str">
        <f t="shared" si="31"/>
        <v>N. D.</v>
      </c>
      <c r="J103" s="60"/>
      <c r="K103" s="61">
        <f t="shared" si="44"/>
        <v>0</v>
      </c>
      <c r="L103" s="85" t="str">
        <f t="shared" si="45"/>
        <v>N. D.</v>
      </c>
      <c r="M103" s="86">
        <f t="shared" si="32"/>
        <v>0</v>
      </c>
      <c r="N103" s="85" t="str">
        <f t="shared" si="33"/>
        <v>N. D.</v>
      </c>
    </row>
    <row r="104" spans="1:14" s="49" customFormat="1" ht="17">
      <c r="A104" s="65" t="s">
        <v>40</v>
      </c>
      <c r="B104" s="60"/>
      <c r="C104" s="61">
        <f t="shared" si="40"/>
        <v>0</v>
      </c>
      <c r="D104" s="85" t="str">
        <f t="shared" si="41"/>
        <v>N. D.</v>
      </c>
      <c r="E104" s="60"/>
      <c r="F104" s="61">
        <f t="shared" si="42"/>
        <v>0</v>
      </c>
      <c r="G104" s="85" t="str">
        <f t="shared" si="43"/>
        <v>N. D.</v>
      </c>
      <c r="H104" s="86">
        <f t="shared" si="30"/>
        <v>0</v>
      </c>
      <c r="I104" s="85" t="str">
        <f t="shared" si="31"/>
        <v>N. D.</v>
      </c>
      <c r="J104" s="60"/>
      <c r="K104" s="61">
        <f t="shared" si="44"/>
        <v>0</v>
      </c>
      <c r="L104" s="85" t="str">
        <f t="shared" si="45"/>
        <v>N. D.</v>
      </c>
      <c r="M104" s="86">
        <f t="shared" si="32"/>
        <v>0</v>
      </c>
      <c r="N104" s="85" t="str">
        <f t="shared" si="33"/>
        <v>N. D.</v>
      </c>
    </row>
    <row r="105" spans="1:14" s="49" customFormat="1" ht="6" customHeight="1">
      <c r="A105" s="56"/>
      <c r="B105" s="54"/>
      <c r="C105" s="56"/>
      <c r="D105" s="83"/>
      <c r="E105" s="54"/>
      <c r="F105" s="56"/>
      <c r="G105" s="83"/>
      <c r="H105" s="54"/>
      <c r="I105" s="83"/>
      <c r="J105" s="54"/>
      <c r="K105" s="56"/>
      <c r="L105" s="83"/>
      <c r="M105" s="54"/>
      <c r="N105" s="83"/>
    </row>
    <row r="106" spans="1:14" s="49" customFormat="1" ht="17">
      <c r="A106" s="67" t="s">
        <v>47</v>
      </c>
      <c r="B106" s="68"/>
      <c r="C106" s="69">
        <f>+C85+C95</f>
        <v>0</v>
      </c>
      <c r="D106" s="88" t="str">
        <f>+IF(ISERROR(C106/C106),"N. D.",C106/C106)</f>
        <v>N. D.</v>
      </c>
      <c r="E106" s="68"/>
      <c r="F106" s="69">
        <f>+F85+F95</f>
        <v>0</v>
      </c>
      <c r="G106" s="88" t="str">
        <f>+IF(ISERROR(F106/F106),"N. D.",F106/F106)</f>
        <v>N. D.</v>
      </c>
      <c r="H106" s="68">
        <f>+$C106-F106</f>
        <v>0</v>
      </c>
      <c r="I106" s="88" t="str">
        <f>+IF(ISERROR(H106/F106),"N. D.",H106/F106)</f>
        <v>N. D.</v>
      </c>
      <c r="J106" s="68"/>
      <c r="K106" s="69">
        <f>+K85+K95</f>
        <v>0</v>
      </c>
      <c r="L106" s="88" t="str">
        <f>+IF(ISERROR(K106/K106),"N. D.",K106/K106)</f>
        <v>N. D.</v>
      </c>
      <c r="M106" s="68">
        <f>+$C106-K106</f>
        <v>0</v>
      </c>
      <c r="N106" s="88" t="str">
        <f>+IF(ISERROR(M106/K106),"N. D.",M106/K106)</f>
        <v>N. D.</v>
      </c>
    </row>
    <row r="107" spans="1:14" s="49" customFormat="1" ht="6" customHeight="1">
      <c r="A107" s="56"/>
      <c r="B107" s="54"/>
      <c r="C107" s="56"/>
      <c r="D107" s="89"/>
      <c r="E107" s="54"/>
      <c r="F107" s="56"/>
      <c r="G107" s="89"/>
      <c r="H107" s="54"/>
      <c r="I107" s="89"/>
      <c r="J107" s="54"/>
      <c r="K107" s="56"/>
      <c r="L107" s="89"/>
      <c r="M107" s="54"/>
      <c r="N107" s="89"/>
    </row>
    <row r="108" spans="1:14" s="49" customFormat="1" ht="17">
      <c r="A108" s="55" t="s">
        <v>48</v>
      </c>
      <c r="B108" s="54"/>
      <c r="C108" s="56"/>
      <c r="D108" s="89"/>
      <c r="E108" s="54"/>
      <c r="F108" s="56"/>
      <c r="G108" s="89"/>
      <c r="H108" s="54"/>
      <c r="I108" s="89"/>
      <c r="J108" s="54"/>
      <c r="K108" s="56"/>
      <c r="L108" s="89"/>
      <c r="M108" s="54"/>
      <c r="N108" s="89"/>
    </row>
    <row r="109" spans="1:14" s="49" customFormat="1" ht="6" customHeight="1">
      <c r="A109" s="56"/>
      <c r="B109" s="54"/>
      <c r="C109" s="56"/>
      <c r="D109" s="89"/>
      <c r="E109" s="54"/>
      <c r="F109" s="56"/>
      <c r="G109" s="89"/>
      <c r="H109" s="54"/>
      <c r="I109" s="89"/>
      <c r="J109" s="54"/>
      <c r="K109" s="56"/>
      <c r="L109" s="89"/>
      <c r="M109" s="54"/>
      <c r="N109" s="89"/>
    </row>
    <row r="110" spans="1:14" s="49" customFormat="1" ht="17">
      <c r="A110" s="57" t="s">
        <v>21</v>
      </c>
      <c r="B110" s="54"/>
      <c r="C110" s="58">
        <f>+SUM(C111:C119)</f>
        <v>0</v>
      </c>
      <c r="D110" s="83" t="str">
        <f>+IF(ISERROR(C110/#REF!),"N. D.",C110/#REF!)</f>
        <v>N. D.</v>
      </c>
      <c r="E110" s="54"/>
      <c r="F110" s="58">
        <f>+SUM(F111:F119)</f>
        <v>0</v>
      </c>
      <c r="G110" s="83" t="str">
        <f>+IF(ISERROR(F110/#REF!),"N. D.",F110/#REF!)</f>
        <v>N. D.</v>
      </c>
      <c r="H110" s="84">
        <f t="shared" ref="H110:H129" si="46">+$C110-F110</f>
        <v>0</v>
      </c>
      <c r="I110" s="83" t="str">
        <f t="shared" ref="I110:I129" si="47">+IF(ISERROR(H110/F110),"N. D.",H110/F110)</f>
        <v>N. D.</v>
      </c>
      <c r="J110" s="54"/>
      <c r="K110" s="58">
        <f>+SUM(K111:K119)</f>
        <v>0</v>
      </c>
      <c r="L110" s="83" t="str">
        <f>+IF(ISERROR(K110/#REF!),"N. D.",K110/#REF!)</f>
        <v>N. D.</v>
      </c>
      <c r="M110" s="84">
        <f t="shared" ref="M110:M129" si="48">+$C110-K110</f>
        <v>0</v>
      </c>
      <c r="N110" s="83" t="str">
        <f t="shared" ref="N110:N129" si="49">+IF(ISERROR(M110/K110),"N. D.",M110/K110)</f>
        <v>N. D.</v>
      </c>
    </row>
    <row r="111" spans="1:14" s="49" customFormat="1" ht="17">
      <c r="A111" s="59" t="s">
        <v>22</v>
      </c>
      <c r="B111" s="60"/>
      <c r="C111" s="61">
        <f>+'2026R'!$W111</f>
        <v>0</v>
      </c>
      <c r="D111" s="85" t="str">
        <f>+IF(ISERROR(C111/#REF!),"N. D.",C111/#REF!)</f>
        <v>N. D.</v>
      </c>
      <c r="E111" s="60"/>
      <c r="F111" s="61">
        <f>+'2025R'!$W111</f>
        <v>0</v>
      </c>
      <c r="G111" s="85" t="str">
        <f>+IF(ISERROR(F111/#REF!),"N. D.",F111/#REF!)</f>
        <v>N. D.</v>
      </c>
      <c r="H111" s="86">
        <f t="shared" si="46"/>
        <v>0</v>
      </c>
      <c r="I111" s="85" t="str">
        <f t="shared" si="47"/>
        <v>N. D.</v>
      </c>
      <c r="J111" s="60"/>
      <c r="K111" s="61">
        <f>+'2025R'!$W111</f>
        <v>0</v>
      </c>
      <c r="L111" s="85" t="str">
        <f>+IF(ISERROR(K111/#REF!),"N. D.",K111/#REF!)</f>
        <v>N. D.</v>
      </c>
      <c r="M111" s="86">
        <f t="shared" si="48"/>
        <v>0</v>
      </c>
      <c r="N111" s="85" t="str">
        <f t="shared" si="49"/>
        <v>N. D.</v>
      </c>
    </row>
    <row r="112" spans="1:14" s="49" customFormat="1" ht="17">
      <c r="A112" s="59" t="s">
        <v>23</v>
      </c>
      <c r="B112" s="60"/>
      <c r="C112" s="61">
        <f>+'2026R'!$W112</f>
        <v>0</v>
      </c>
      <c r="D112" s="85" t="str">
        <f>+IF(ISERROR(C112/#REF!),"N. D.",C112/#REF!)</f>
        <v>N. D.</v>
      </c>
      <c r="E112" s="60"/>
      <c r="F112" s="61">
        <f>+'2025R'!$W112</f>
        <v>0</v>
      </c>
      <c r="G112" s="85" t="str">
        <f>+IF(ISERROR(F112/#REF!),"N. D.",F112/#REF!)</f>
        <v>N. D.</v>
      </c>
      <c r="H112" s="86">
        <f t="shared" si="46"/>
        <v>0</v>
      </c>
      <c r="I112" s="85" t="str">
        <f t="shared" si="47"/>
        <v>N. D.</v>
      </c>
      <c r="J112" s="60"/>
      <c r="K112" s="61">
        <f>+'2025R'!$W112</f>
        <v>0</v>
      </c>
      <c r="L112" s="85" t="str">
        <f>+IF(ISERROR(K112/#REF!),"N. D.",K112/#REF!)</f>
        <v>N. D.</v>
      </c>
      <c r="M112" s="86">
        <f t="shared" si="48"/>
        <v>0</v>
      </c>
      <c r="N112" s="85" t="str">
        <f t="shared" si="49"/>
        <v>N. D.</v>
      </c>
    </row>
    <row r="113" spans="1:14" s="49" customFormat="1" ht="17">
      <c r="A113" s="59" t="s">
        <v>24</v>
      </c>
      <c r="B113" s="60"/>
      <c r="C113" s="61">
        <f>+'2026R'!$W113</f>
        <v>0</v>
      </c>
      <c r="D113" s="85" t="str">
        <f>+IF(ISERROR(C113/#REF!),"N. D.",C113/#REF!)</f>
        <v>N. D.</v>
      </c>
      <c r="E113" s="60"/>
      <c r="F113" s="61">
        <f>+'2025R'!$W113</f>
        <v>0</v>
      </c>
      <c r="G113" s="85" t="str">
        <f>+IF(ISERROR(F113/#REF!),"N. D.",F113/#REF!)</f>
        <v>N. D.</v>
      </c>
      <c r="H113" s="86">
        <f t="shared" si="46"/>
        <v>0</v>
      </c>
      <c r="I113" s="85" t="str">
        <f t="shared" si="47"/>
        <v>N. D.</v>
      </c>
      <c r="J113" s="60"/>
      <c r="K113" s="61">
        <f>+'2025R'!$W113</f>
        <v>0</v>
      </c>
      <c r="L113" s="85" t="str">
        <f>+IF(ISERROR(K113/#REF!),"N. D.",K113/#REF!)</f>
        <v>N. D.</v>
      </c>
      <c r="M113" s="86">
        <f t="shared" si="48"/>
        <v>0</v>
      </c>
      <c r="N113" s="85" t="str">
        <f t="shared" si="49"/>
        <v>N. D.</v>
      </c>
    </row>
    <row r="114" spans="1:14" s="49" customFormat="1" ht="17">
      <c r="A114" s="59" t="s">
        <v>25</v>
      </c>
      <c r="B114" s="60"/>
      <c r="C114" s="61">
        <f>+'2026R'!$W114</f>
        <v>0</v>
      </c>
      <c r="D114" s="85" t="str">
        <f>+IF(ISERROR(C114/#REF!),"N. D.",C114/#REF!)</f>
        <v>N. D.</v>
      </c>
      <c r="E114" s="60"/>
      <c r="F114" s="61">
        <f>+'2025R'!$W114</f>
        <v>0</v>
      </c>
      <c r="G114" s="85" t="str">
        <f>+IF(ISERROR(F114/#REF!),"N. D.",F114/#REF!)</f>
        <v>N. D.</v>
      </c>
      <c r="H114" s="86">
        <f t="shared" si="46"/>
        <v>0</v>
      </c>
      <c r="I114" s="85" t="str">
        <f t="shared" si="47"/>
        <v>N. D.</v>
      </c>
      <c r="J114" s="60"/>
      <c r="K114" s="61">
        <f>+'2025R'!$W114</f>
        <v>0</v>
      </c>
      <c r="L114" s="85" t="str">
        <f>+IF(ISERROR(K114/#REF!),"N. D.",K114/#REF!)</f>
        <v>N. D.</v>
      </c>
      <c r="M114" s="86">
        <f t="shared" si="48"/>
        <v>0</v>
      </c>
      <c r="N114" s="85" t="str">
        <f t="shared" si="49"/>
        <v>N. D.</v>
      </c>
    </row>
    <row r="115" spans="1:14" s="49" customFormat="1" ht="17">
      <c r="A115" s="59" t="s">
        <v>26</v>
      </c>
      <c r="B115" s="60"/>
      <c r="C115" s="61">
        <f>+'2026R'!$W115</f>
        <v>0</v>
      </c>
      <c r="D115" s="85" t="str">
        <f>+IF(ISERROR(C115/#REF!),"N. D.",C115/#REF!)</f>
        <v>N. D.</v>
      </c>
      <c r="E115" s="60"/>
      <c r="F115" s="61">
        <f>+'2025R'!$W115</f>
        <v>0</v>
      </c>
      <c r="G115" s="85" t="str">
        <f>+IF(ISERROR(F115/#REF!),"N. D.",F115/#REF!)</f>
        <v>N. D.</v>
      </c>
      <c r="H115" s="86">
        <f t="shared" si="46"/>
        <v>0</v>
      </c>
      <c r="I115" s="85" t="str">
        <f t="shared" si="47"/>
        <v>N. D.</v>
      </c>
      <c r="J115" s="60"/>
      <c r="K115" s="61">
        <f>+'2025R'!$W115</f>
        <v>0</v>
      </c>
      <c r="L115" s="85" t="str">
        <f>+IF(ISERROR(K115/#REF!),"N. D.",K115/#REF!)</f>
        <v>N. D.</v>
      </c>
      <c r="M115" s="86">
        <f t="shared" si="48"/>
        <v>0</v>
      </c>
      <c r="N115" s="85" t="str">
        <f t="shared" si="49"/>
        <v>N. D.</v>
      </c>
    </row>
    <row r="116" spans="1:14" s="49" customFormat="1" ht="17">
      <c r="A116" s="59" t="s">
        <v>27</v>
      </c>
      <c r="B116" s="60"/>
      <c r="C116" s="61">
        <f>+'2026R'!$W116</f>
        <v>0</v>
      </c>
      <c r="D116" s="85" t="str">
        <f>+IF(ISERROR(C116/#REF!),"N. D.",C116/#REF!)</f>
        <v>N. D.</v>
      </c>
      <c r="E116" s="60"/>
      <c r="F116" s="61">
        <f>+'2025R'!$W116</f>
        <v>0</v>
      </c>
      <c r="G116" s="85" t="str">
        <f>+IF(ISERROR(F116/#REF!),"N. D.",F116/#REF!)</f>
        <v>N. D.</v>
      </c>
      <c r="H116" s="86">
        <f t="shared" si="46"/>
        <v>0</v>
      </c>
      <c r="I116" s="85" t="str">
        <f t="shared" si="47"/>
        <v>N. D.</v>
      </c>
      <c r="J116" s="60"/>
      <c r="K116" s="61">
        <f>+'2025R'!$W116</f>
        <v>0</v>
      </c>
      <c r="L116" s="85" t="str">
        <f>+IF(ISERROR(K116/#REF!),"N. D.",K116/#REF!)</f>
        <v>N. D.</v>
      </c>
      <c r="M116" s="86">
        <f t="shared" si="48"/>
        <v>0</v>
      </c>
      <c r="N116" s="85" t="str">
        <f t="shared" si="49"/>
        <v>N. D.</v>
      </c>
    </row>
    <row r="117" spans="1:14" s="49" customFormat="1" ht="17">
      <c r="A117" s="59" t="s">
        <v>28</v>
      </c>
      <c r="B117" s="60"/>
      <c r="C117" s="61">
        <f>+'2026R'!$W117</f>
        <v>0</v>
      </c>
      <c r="D117" s="85" t="str">
        <f>+IF(ISERROR(C117/#REF!),"N. D.",C117/#REF!)</f>
        <v>N. D.</v>
      </c>
      <c r="E117" s="60"/>
      <c r="F117" s="61">
        <f>+'2025R'!$W117</f>
        <v>0</v>
      </c>
      <c r="G117" s="85" t="str">
        <f>+IF(ISERROR(F117/#REF!),"N. D.",F117/#REF!)</f>
        <v>N. D.</v>
      </c>
      <c r="H117" s="86">
        <f t="shared" si="46"/>
        <v>0</v>
      </c>
      <c r="I117" s="85" t="str">
        <f t="shared" si="47"/>
        <v>N. D.</v>
      </c>
      <c r="J117" s="60"/>
      <c r="K117" s="61">
        <f>+'2025R'!$W117</f>
        <v>0</v>
      </c>
      <c r="L117" s="85" t="str">
        <f>+IF(ISERROR(K117/#REF!),"N. D.",K117/#REF!)</f>
        <v>N. D.</v>
      </c>
      <c r="M117" s="86">
        <f t="shared" si="48"/>
        <v>0</v>
      </c>
      <c r="N117" s="85" t="str">
        <f t="shared" si="49"/>
        <v>N. D.</v>
      </c>
    </row>
    <row r="118" spans="1:14" s="49" customFormat="1" ht="17">
      <c r="A118" s="59" t="s">
        <v>29</v>
      </c>
      <c r="B118" s="60"/>
      <c r="C118" s="61">
        <f>+'2026R'!$W118</f>
        <v>0</v>
      </c>
      <c r="D118" s="85" t="str">
        <f>+IF(ISERROR(C118/#REF!),"N. D.",C118/#REF!)</f>
        <v>N. D.</v>
      </c>
      <c r="E118" s="60"/>
      <c r="F118" s="61">
        <f>+'2025R'!$W118</f>
        <v>0</v>
      </c>
      <c r="G118" s="85" t="str">
        <f>+IF(ISERROR(F118/#REF!),"N. D.",F118/#REF!)</f>
        <v>N. D.</v>
      </c>
      <c r="H118" s="86">
        <f t="shared" si="46"/>
        <v>0</v>
      </c>
      <c r="I118" s="85" t="str">
        <f t="shared" si="47"/>
        <v>N. D.</v>
      </c>
      <c r="J118" s="60"/>
      <c r="K118" s="61">
        <f>+'2025R'!$W118</f>
        <v>0</v>
      </c>
      <c r="L118" s="85" t="str">
        <f>+IF(ISERROR(K118/#REF!),"N. D.",K118/#REF!)</f>
        <v>N. D.</v>
      </c>
      <c r="M118" s="86">
        <f t="shared" si="48"/>
        <v>0</v>
      </c>
      <c r="N118" s="85" t="str">
        <f t="shared" si="49"/>
        <v>N. D.</v>
      </c>
    </row>
    <row r="119" spans="1:14" s="49" customFormat="1" ht="17">
      <c r="A119" s="62" t="s">
        <v>30</v>
      </c>
      <c r="B119" s="60"/>
      <c r="C119" s="61">
        <f>+'2026R'!$W119</f>
        <v>0</v>
      </c>
      <c r="D119" s="85" t="str">
        <f>+IF(ISERROR(C119/C130),"N. D.",C119/C130)</f>
        <v>N. D.</v>
      </c>
      <c r="E119" s="60"/>
      <c r="F119" s="61">
        <f>+'2025R'!$W119</f>
        <v>0</v>
      </c>
      <c r="G119" s="85" t="str">
        <f>+IF(ISERROR(F119/F130),"N. D.",F119/F130)</f>
        <v>N. D.</v>
      </c>
      <c r="H119" s="86">
        <f t="shared" si="46"/>
        <v>0</v>
      </c>
      <c r="I119" s="85" t="str">
        <f t="shared" si="47"/>
        <v>N. D.</v>
      </c>
      <c r="J119" s="60"/>
      <c r="K119" s="61">
        <f>+'2025R'!$W119</f>
        <v>0</v>
      </c>
      <c r="L119" s="85" t="str">
        <f>+IF(ISERROR(K119/K130),"N. D.",K119/K130)</f>
        <v>N. D.</v>
      </c>
      <c r="M119" s="86">
        <f t="shared" si="48"/>
        <v>0</v>
      </c>
      <c r="N119" s="85" t="str">
        <f t="shared" si="49"/>
        <v>N. D.</v>
      </c>
    </row>
    <row r="120" spans="1:14" s="49" customFormat="1" ht="17">
      <c r="A120" s="63" t="s">
        <v>31</v>
      </c>
      <c r="B120" s="54"/>
      <c r="C120" s="64">
        <f>+SUM(C121:C129)</f>
        <v>0</v>
      </c>
      <c r="D120" s="83" t="str">
        <f>+IF(ISERROR(C120/#REF!),"N. D.",C120/#REF!)</f>
        <v>N. D.</v>
      </c>
      <c r="E120" s="60"/>
      <c r="F120" s="64">
        <f>+SUM(F121:F129)</f>
        <v>0</v>
      </c>
      <c r="G120" s="83" t="str">
        <f>+IF(ISERROR(F120/#REF!),"N. D.",F120/#REF!)</f>
        <v>N. D.</v>
      </c>
      <c r="H120" s="84">
        <f t="shared" si="46"/>
        <v>0</v>
      </c>
      <c r="I120" s="83" t="str">
        <f t="shared" si="47"/>
        <v>N. D.</v>
      </c>
      <c r="J120" s="54"/>
      <c r="K120" s="64">
        <f>+SUM(K121:K129)</f>
        <v>0</v>
      </c>
      <c r="L120" s="83" t="str">
        <f>+IF(ISERROR(K120/#REF!),"N. D.",K120/#REF!)</f>
        <v>N. D.</v>
      </c>
      <c r="M120" s="84">
        <f t="shared" si="48"/>
        <v>0</v>
      </c>
      <c r="N120" s="83" t="str">
        <f t="shared" si="49"/>
        <v>N. D.</v>
      </c>
    </row>
    <row r="121" spans="1:14" s="49" customFormat="1" ht="17">
      <c r="A121" s="65" t="s">
        <v>32</v>
      </c>
      <c r="B121" s="60"/>
      <c r="C121" s="61">
        <f>+'2026R'!$W121</f>
        <v>0</v>
      </c>
      <c r="D121" s="85" t="str">
        <f>+IF(ISERROR(C121/C132),"N. D.",C121/C132)</f>
        <v>N. D.</v>
      </c>
      <c r="E121" s="60"/>
      <c r="F121" s="61">
        <f>+'2025R'!$W121</f>
        <v>0</v>
      </c>
      <c r="G121" s="85" t="str">
        <f>+IF(ISERROR(F121/F132),"N. D.",F121/F132)</f>
        <v>N. D.</v>
      </c>
      <c r="H121" s="86">
        <f t="shared" si="46"/>
        <v>0</v>
      </c>
      <c r="I121" s="85" t="str">
        <f t="shared" si="47"/>
        <v>N. D.</v>
      </c>
      <c r="J121" s="60"/>
      <c r="K121" s="61">
        <f>+'2025R'!$W121</f>
        <v>0</v>
      </c>
      <c r="L121" s="85" t="str">
        <f>+IF(ISERROR(K121/K132),"N. D.",K121/K132)</f>
        <v>N. D.</v>
      </c>
      <c r="M121" s="86">
        <f t="shared" si="48"/>
        <v>0</v>
      </c>
      <c r="N121" s="85" t="str">
        <f t="shared" si="49"/>
        <v>N. D.</v>
      </c>
    </row>
    <row r="122" spans="1:14" s="49" customFormat="1" ht="17">
      <c r="A122" s="65" t="s">
        <v>33</v>
      </c>
      <c r="B122" s="60"/>
      <c r="C122" s="61">
        <f>+'2026R'!$W122</f>
        <v>0</v>
      </c>
      <c r="D122" s="85" t="str">
        <f>+IF(ISERROR(C122/C133),"N. D.",C122/C133)</f>
        <v>N. D.</v>
      </c>
      <c r="E122" s="60"/>
      <c r="F122" s="61">
        <f>+'2025R'!$W122</f>
        <v>0</v>
      </c>
      <c r="G122" s="85" t="str">
        <f>+IF(ISERROR(F122/F133),"N. D.",F122/F133)</f>
        <v>N. D.</v>
      </c>
      <c r="H122" s="86">
        <f t="shared" si="46"/>
        <v>0</v>
      </c>
      <c r="I122" s="85" t="str">
        <f t="shared" si="47"/>
        <v>N. D.</v>
      </c>
      <c r="J122" s="60"/>
      <c r="K122" s="61">
        <f>+'2025R'!$W122</f>
        <v>0</v>
      </c>
      <c r="L122" s="85" t="str">
        <f>+IF(ISERROR(K122/K133),"N. D.",K122/K133)</f>
        <v>N. D.</v>
      </c>
      <c r="M122" s="86">
        <f t="shared" si="48"/>
        <v>0</v>
      </c>
      <c r="N122" s="85" t="str">
        <f t="shared" si="49"/>
        <v>N. D.</v>
      </c>
    </row>
    <row r="123" spans="1:14" s="49" customFormat="1" ht="17">
      <c r="A123" s="65" t="s">
        <v>34</v>
      </c>
      <c r="B123" s="60"/>
      <c r="C123" s="61">
        <f>+'2026R'!$W123</f>
        <v>0</v>
      </c>
      <c r="D123" s="85" t="str">
        <f>+IF(ISERROR(C123/#REF!),"N. D.",C123/#REF!)</f>
        <v>N. D.</v>
      </c>
      <c r="E123" s="60"/>
      <c r="F123" s="61">
        <f>+'2025R'!$W123</f>
        <v>0</v>
      </c>
      <c r="G123" s="85" t="str">
        <f>+IF(ISERROR(F123/#REF!),"N. D.",F123/#REF!)</f>
        <v>N. D.</v>
      </c>
      <c r="H123" s="86">
        <f t="shared" si="46"/>
        <v>0</v>
      </c>
      <c r="I123" s="85" t="str">
        <f t="shared" si="47"/>
        <v>N. D.</v>
      </c>
      <c r="J123" s="60"/>
      <c r="K123" s="61">
        <f>+'2025R'!$W123</f>
        <v>0</v>
      </c>
      <c r="L123" s="85" t="str">
        <f>+IF(ISERROR(K123/#REF!),"N. D.",K123/#REF!)</f>
        <v>N. D.</v>
      </c>
      <c r="M123" s="86">
        <f t="shared" si="48"/>
        <v>0</v>
      </c>
      <c r="N123" s="85" t="str">
        <f t="shared" si="49"/>
        <v>N. D.</v>
      </c>
    </row>
    <row r="124" spans="1:14" s="49" customFormat="1" ht="17">
      <c r="A124" s="65" t="s">
        <v>35</v>
      </c>
      <c r="B124" s="60"/>
      <c r="C124" s="61">
        <f>+'2026R'!$W124</f>
        <v>0</v>
      </c>
      <c r="D124" s="85" t="str">
        <f>+IF(ISERROR(C124/C134),"N. D.",C124/C134)</f>
        <v>N. D.</v>
      </c>
      <c r="E124" s="60"/>
      <c r="F124" s="61">
        <f>+'2025R'!$W124</f>
        <v>0</v>
      </c>
      <c r="G124" s="85" t="str">
        <f>+IF(ISERROR(F124/F134),"N. D.",F124/F134)</f>
        <v>N. D.</v>
      </c>
      <c r="H124" s="86">
        <f t="shared" si="46"/>
        <v>0</v>
      </c>
      <c r="I124" s="85" t="str">
        <f t="shared" si="47"/>
        <v>N. D.</v>
      </c>
      <c r="J124" s="60"/>
      <c r="K124" s="61">
        <f>+'2025R'!$W124</f>
        <v>0</v>
      </c>
      <c r="L124" s="85" t="str">
        <f>+IF(ISERROR(K124/K134),"N. D.",K124/K134)</f>
        <v>N. D.</v>
      </c>
      <c r="M124" s="86">
        <f t="shared" si="48"/>
        <v>0</v>
      </c>
      <c r="N124" s="85" t="str">
        <f t="shared" si="49"/>
        <v>N. D.</v>
      </c>
    </row>
    <row r="125" spans="1:14" s="49" customFormat="1" ht="17">
      <c r="A125" s="65" t="s">
        <v>36</v>
      </c>
      <c r="B125" s="60"/>
      <c r="C125" s="61">
        <f>+'2026R'!$W125</f>
        <v>0</v>
      </c>
      <c r="D125" s="85" t="str">
        <f>+IF(ISERROR(C125/C135),"N. D.",C125/C135)</f>
        <v>N. D.</v>
      </c>
      <c r="E125" s="60"/>
      <c r="F125" s="61">
        <f>+'2025R'!$W125</f>
        <v>0</v>
      </c>
      <c r="G125" s="85" t="str">
        <f>+IF(ISERROR(F125/F135),"N. D.",F125/F135)</f>
        <v>N. D.</v>
      </c>
      <c r="H125" s="86">
        <f t="shared" si="46"/>
        <v>0</v>
      </c>
      <c r="I125" s="85" t="str">
        <f t="shared" si="47"/>
        <v>N. D.</v>
      </c>
      <c r="J125" s="60"/>
      <c r="K125" s="61">
        <f>+'2025R'!$W125</f>
        <v>0</v>
      </c>
      <c r="L125" s="85" t="str">
        <f>+IF(ISERROR(K125/K135),"N. D.",K125/K135)</f>
        <v>N. D.</v>
      </c>
      <c r="M125" s="86">
        <f t="shared" si="48"/>
        <v>0</v>
      </c>
      <c r="N125" s="85" t="str">
        <f t="shared" si="49"/>
        <v>N. D.</v>
      </c>
    </row>
    <row r="126" spans="1:14" s="49" customFormat="1" ht="17">
      <c r="A126" s="65" t="s">
        <v>37</v>
      </c>
      <c r="B126" s="60"/>
      <c r="C126" s="61">
        <f>+'2026R'!$W126</f>
        <v>0</v>
      </c>
      <c r="D126" s="85" t="str">
        <f>+IF(ISERROR(C126/C136),"N. D.",C126/C136)</f>
        <v>N. D.</v>
      </c>
      <c r="E126" s="60"/>
      <c r="F126" s="61">
        <f>+'2025R'!$W126</f>
        <v>0</v>
      </c>
      <c r="G126" s="85" t="str">
        <f>+IF(ISERROR(F126/F136),"N. D.",F126/F136)</f>
        <v>N. D.</v>
      </c>
      <c r="H126" s="86">
        <f t="shared" si="46"/>
        <v>0</v>
      </c>
      <c r="I126" s="85" t="str">
        <f t="shared" si="47"/>
        <v>N. D.</v>
      </c>
      <c r="J126" s="60"/>
      <c r="K126" s="61">
        <f>+'2025R'!$W126</f>
        <v>0</v>
      </c>
      <c r="L126" s="85" t="str">
        <f>+IF(ISERROR(K126/K136),"N. D.",K126/K136)</f>
        <v>N. D.</v>
      </c>
      <c r="M126" s="86">
        <f t="shared" si="48"/>
        <v>0</v>
      </c>
      <c r="N126" s="85" t="str">
        <f t="shared" si="49"/>
        <v>N. D.</v>
      </c>
    </row>
    <row r="127" spans="1:14" s="49" customFormat="1" ht="17">
      <c r="A127" s="65" t="s">
        <v>38</v>
      </c>
      <c r="B127" s="60"/>
      <c r="C127" s="61">
        <f>+'2026R'!$W127</f>
        <v>0</v>
      </c>
      <c r="D127" s="85" t="str">
        <f>+IF(ISERROR(C127/C137),"N. D.",C127/C137)</f>
        <v>N. D.</v>
      </c>
      <c r="E127" s="60"/>
      <c r="F127" s="61">
        <f>+'2025R'!$W127</f>
        <v>0</v>
      </c>
      <c r="G127" s="85" t="str">
        <f>+IF(ISERROR(F127/F137),"N. D.",F127/F137)</f>
        <v>N. D.</v>
      </c>
      <c r="H127" s="86">
        <f t="shared" si="46"/>
        <v>0</v>
      </c>
      <c r="I127" s="85" t="str">
        <f t="shared" si="47"/>
        <v>N. D.</v>
      </c>
      <c r="J127" s="60"/>
      <c r="K127" s="61">
        <f>+'2025R'!$W127</f>
        <v>0</v>
      </c>
      <c r="L127" s="85" t="str">
        <f>+IF(ISERROR(K127/K137),"N. D.",K127/K137)</f>
        <v>N. D.</v>
      </c>
      <c r="M127" s="86">
        <f t="shared" si="48"/>
        <v>0</v>
      </c>
      <c r="N127" s="85" t="str">
        <f t="shared" si="49"/>
        <v>N. D.</v>
      </c>
    </row>
    <row r="128" spans="1:14" s="49" customFormat="1" ht="17">
      <c r="A128" s="65" t="s">
        <v>39</v>
      </c>
      <c r="B128" s="60"/>
      <c r="C128" s="61">
        <f>+'2026R'!$W128</f>
        <v>0</v>
      </c>
      <c r="D128" s="85" t="str">
        <f>+IF(ISERROR(C128/C137),"N. D.",C128/C137)</f>
        <v>N. D.</v>
      </c>
      <c r="E128" s="60"/>
      <c r="F128" s="61">
        <f>+'2025R'!$W128</f>
        <v>0</v>
      </c>
      <c r="G128" s="85" t="str">
        <f>+IF(ISERROR(F128/F137),"N. D.",F128/F137)</f>
        <v>N. D.</v>
      </c>
      <c r="H128" s="86">
        <f t="shared" si="46"/>
        <v>0</v>
      </c>
      <c r="I128" s="85" t="str">
        <f t="shared" si="47"/>
        <v>N. D.</v>
      </c>
      <c r="J128" s="60"/>
      <c r="K128" s="61">
        <f>+'2025R'!$W128</f>
        <v>0</v>
      </c>
      <c r="L128" s="85" t="str">
        <f>+IF(ISERROR(K128/K137),"N. D.",K128/K137)</f>
        <v>N. D.</v>
      </c>
      <c r="M128" s="86">
        <f t="shared" si="48"/>
        <v>0</v>
      </c>
      <c r="N128" s="85" t="str">
        <f t="shared" si="49"/>
        <v>N. D.</v>
      </c>
    </row>
    <row r="129" spans="1:14" s="49" customFormat="1" ht="17">
      <c r="A129" s="65" t="s">
        <v>40</v>
      </c>
      <c r="B129" s="60"/>
      <c r="C129" s="61">
        <f>+'2026R'!$W129</f>
        <v>0</v>
      </c>
      <c r="D129" s="85" t="str">
        <f>+IF(ISERROR(C129/C138),"N. D.",C129/C138)</f>
        <v>N. D.</v>
      </c>
      <c r="E129" s="60"/>
      <c r="F129" s="61">
        <f>+'2025R'!$W129</f>
        <v>0</v>
      </c>
      <c r="G129" s="85" t="str">
        <f>+IF(ISERROR(F129/F138),"N. D.",F129/F138)</f>
        <v>N. D.</v>
      </c>
      <c r="H129" s="86">
        <f t="shared" si="46"/>
        <v>0</v>
      </c>
      <c r="I129" s="85" t="str">
        <f t="shared" si="47"/>
        <v>N. D.</v>
      </c>
      <c r="J129" s="60"/>
      <c r="K129" s="61">
        <f>+'2025R'!$W129</f>
        <v>0</v>
      </c>
      <c r="L129" s="85" t="str">
        <f>+IF(ISERROR(K129/K138),"N. D.",K129/K138)</f>
        <v>N. D.</v>
      </c>
      <c r="M129" s="86">
        <f t="shared" si="48"/>
        <v>0</v>
      </c>
      <c r="N129" s="85" t="str">
        <f t="shared" si="49"/>
        <v>N. D.</v>
      </c>
    </row>
    <row r="130" spans="1:14" s="49" customFormat="1" ht="6" customHeight="1">
      <c r="A130" s="56"/>
      <c r="B130" s="54"/>
      <c r="C130" s="54"/>
      <c r="D130" s="89"/>
      <c r="E130" s="54"/>
      <c r="F130" s="54"/>
      <c r="G130" s="89"/>
      <c r="H130" s="54"/>
      <c r="I130" s="83"/>
      <c r="J130" s="54"/>
      <c r="K130" s="54"/>
      <c r="L130" s="89"/>
      <c r="M130" s="54"/>
      <c r="N130" s="83"/>
    </row>
    <row r="131" spans="1:14" s="49" customFormat="1" ht="17">
      <c r="A131" s="67" t="s">
        <v>49</v>
      </c>
      <c r="B131" s="68"/>
      <c r="C131" s="68">
        <f>+C110+C120</f>
        <v>0</v>
      </c>
      <c r="D131" s="88" t="str">
        <f>+IF(ISERROR(C131/C106),"N. D.",C131/C106)</f>
        <v>N. D.</v>
      </c>
      <c r="E131" s="68"/>
      <c r="F131" s="68">
        <f>+F110+F120</f>
        <v>0</v>
      </c>
      <c r="G131" s="88" t="str">
        <f>+IF(ISERROR(F131/F106),"N. D.",F131/F106)</f>
        <v>N. D.</v>
      </c>
      <c r="H131" s="90">
        <f>+$C131-F131</f>
        <v>0</v>
      </c>
      <c r="I131" s="88" t="str">
        <f>+IF(ISERROR(H131/F131),"N. D.",H131/F131)</f>
        <v>N. D.</v>
      </c>
      <c r="J131" s="68"/>
      <c r="K131" s="68">
        <f>+K110+K120</f>
        <v>0</v>
      </c>
      <c r="L131" s="88" t="str">
        <f>+IF(ISERROR(K131/K106),"N. D.",K131/K106)</f>
        <v>N. D.</v>
      </c>
      <c r="M131" s="90">
        <f>+$C131-K131</f>
        <v>0</v>
      </c>
      <c r="N131" s="88" t="str">
        <f>+IF(ISERROR(M131/K131),"N. D.",M131/K131)</f>
        <v>N. D.</v>
      </c>
    </row>
    <row r="132" spans="1:14" s="49" customFormat="1" ht="6" customHeight="1">
      <c r="A132" s="54"/>
      <c r="B132" s="54"/>
      <c r="C132" s="54"/>
      <c r="D132" s="89"/>
      <c r="E132" s="54"/>
      <c r="F132" s="54"/>
      <c r="G132" s="89"/>
      <c r="H132" s="54"/>
      <c r="I132" s="89"/>
      <c r="J132" s="54"/>
      <c r="K132" s="54"/>
      <c r="L132" s="89"/>
      <c r="M132" s="54"/>
      <c r="N132" s="89"/>
    </row>
    <row r="133" spans="1:14" s="49" customFormat="1" thickBot="1">
      <c r="A133" s="70" t="s">
        <v>50</v>
      </c>
      <c r="B133" s="71"/>
      <c r="C133" s="71">
        <f>+C106-C131</f>
        <v>0</v>
      </c>
      <c r="D133" s="91" t="str">
        <f>+IF(OR(C106&lt;=0,C133&lt;=0),"N. D.",C133/C106)</f>
        <v>N. D.</v>
      </c>
      <c r="E133" s="71"/>
      <c r="F133" s="71">
        <f>+F106-F131</f>
        <v>0</v>
      </c>
      <c r="G133" s="91" t="str">
        <f>+IF(OR(F106&lt;=0,F133&lt;=0),"N. D.",F133/F106)</f>
        <v>N. D.</v>
      </c>
      <c r="H133" s="71">
        <f>+$C133-F133</f>
        <v>0</v>
      </c>
      <c r="I133" s="91" t="str">
        <f>+IF(ISERROR(H133/F133),"N. D.",H133/F133)</f>
        <v>N. D.</v>
      </c>
      <c r="J133" s="71"/>
      <c r="K133" s="71">
        <f>+K106-K131</f>
        <v>0</v>
      </c>
      <c r="L133" s="91" t="str">
        <f>+IF(OR(K106&lt;=0,K133&lt;=0),"N. D.",K133/K106)</f>
        <v>N. D.</v>
      </c>
      <c r="M133" s="71">
        <f>+$C133-K133</f>
        <v>0</v>
      </c>
      <c r="N133" s="91" t="str">
        <f>+IF(ISERROR(M133/K133),"N. D.",M133/K133)</f>
        <v>N. D.</v>
      </c>
    </row>
    <row r="134" spans="1:14" s="49" customFormat="1" ht="6" customHeight="1">
      <c r="A134" s="54"/>
      <c r="B134" s="72"/>
      <c r="C134" s="72"/>
      <c r="D134" s="92"/>
      <c r="E134" s="72"/>
      <c r="F134" s="72"/>
      <c r="G134" s="92"/>
      <c r="H134" s="72"/>
      <c r="I134" s="92"/>
      <c r="J134" s="72"/>
      <c r="K134" s="72"/>
      <c r="L134" s="92"/>
      <c r="M134" s="72"/>
      <c r="N134" s="92"/>
    </row>
    <row r="135" spans="1:14" s="49" customFormat="1" ht="17">
      <c r="A135" s="73" t="s">
        <v>51</v>
      </c>
      <c r="B135" s="74"/>
      <c r="C135" s="74">
        <f>+C137+C160</f>
        <v>0</v>
      </c>
      <c r="D135" s="87">
        <f>+D137+D160</f>
        <v>0</v>
      </c>
      <c r="E135" s="74"/>
      <c r="F135" s="74">
        <f>+F137+F160</f>
        <v>0</v>
      </c>
      <c r="G135" s="87">
        <f>+G137+G160</f>
        <v>0</v>
      </c>
      <c r="H135" s="74">
        <f>+$C135-F135</f>
        <v>0</v>
      </c>
      <c r="I135" s="87" t="str">
        <f>+IF(ISERROR(H135/F135),"N. D.",H135/F135)</f>
        <v>N. D.</v>
      </c>
      <c r="J135" s="74"/>
      <c r="K135" s="74">
        <f>+K137+K160</f>
        <v>0</v>
      </c>
      <c r="L135" s="87">
        <f>+L137+L160</f>
        <v>0</v>
      </c>
      <c r="M135" s="74">
        <f>+$C135-K135</f>
        <v>0</v>
      </c>
      <c r="N135" s="87" t="str">
        <f>+IF(ISERROR(M135/K135),"N. D.",M135/K135)</f>
        <v>N. D.</v>
      </c>
    </row>
    <row r="136" spans="1:14" s="49" customFormat="1" ht="6" customHeight="1">
      <c r="A136" s="75"/>
      <c r="B136" s="54"/>
      <c r="C136" s="54"/>
      <c r="D136" s="83"/>
      <c r="E136" s="54"/>
      <c r="F136" s="54"/>
      <c r="G136" s="83"/>
      <c r="H136" s="54"/>
      <c r="I136" s="83"/>
      <c r="J136" s="54"/>
      <c r="K136" s="54"/>
      <c r="L136" s="83"/>
      <c r="M136" s="54"/>
      <c r="N136" s="83"/>
    </row>
    <row r="137" spans="1:14" s="49" customFormat="1" ht="17">
      <c r="A137" s="76" t="s">
        <v>52</v>
      </c>
      <c r="B137" s="74"/>
      <c r="C137" s="74">
        <f>+SUM(C138:C150)</f>
        <v>0</v>
      </c>
      <c r="D137" s="87">
        <f>+SUM(D138:D150)</f>
        <v>0</v>
      </c>
      <c r="E137" s="74"/>
      <c r="F137" s="74">
        <f>+SUM(F138:F150)</f>
        <v>0</v>
      </c>
      <c r="G137" s="87">
        <f>+SUM(G138:G150)</f>
        <v>0</v>
      </c>
      <c r="H137" s="74">
        <f t="shared" ref="H137:H150" si="50">+$C137-F137</f>
        <v>0</v>
      </c>
      <c r="I137" s="87" t="str">
        <f t="shared" ref="I137:I150" si="51">+IF(ISERROR(H137/F137),"N. D.",H137/F137)</f>
        <v>N. D.</v>
      </c>
      <c r="J137" s="74"/>
      <c r="K137" s="74">
        <f>+SUM(K138:K150)</f>
        <v>0</v>
      </c>
      <c r="L137" s="87">
        <f>+SUM(L138:L150)</f>
        <v>0</v>
      </c>
      <c r="M137" s="74">
        <f t="shared" ref="M137:M150" si="52">+$C137-K137</f>
        <v>0</v>
      </c>
      <c r="N137" s="87" t="str">
        <f t="shared" ref="N137:N150" si="53">+IF(ISERROR(M137/K137),"N. D.",M137/K137)</f>
        <v>N. D.</v>
      </c>
    </row>
    <row r="138" spans="1:14" s="49" customFormat="1" ht="17">
      <c r="A138" s="62" t="s">
        <v>53</v>
      </c>
      <c r="B138" s="60"/>
      <c r="C138" s="60">
        <f>+'2026R'!$W138</f>
        <v>0</v>
      </c>
      <c r="D138" s="83" t="str">
        <f t="shared" ref="D138:D150" si="54">+IF(ISERROR(C138/C$106),"N. D.",C138/C$106)</f>
        <v>N. D.</v>
      </c>
      <c r="E138" s="60"/>
      <c r="F138" s="60">
        <f>+'2025R'!$W138</f>
        <v>0</v>
      </c>
      <c r="G138" s="83" t="str">
        <f t="shared" ref="G138:G150" si="55">+IF(ISERROR(F138/F$106),"N. D.",F138/F$106)</f>
        <v>N. D.</v>
      </c>
      <c r="H138" s="60">
        <f t="shared" si="50"/>
        <v>0</v>
      </c>
      <c r="I138" s="83" t="str">
        <f t="shared" si="51"/>
        <v>N. D.</v>
      </c>
      <c r="J138" s="60"/>
      <c r="K138" s="60">
        <f>+'2025R'!$W138</f>
        <v>0</v>
      </c>
      <c r="L138" s="83" t="str">
        <f t="shared" ref="L138:L150" si="56">+IF(ISERROR(K138/K$106),"N. D.",K138/K$106)</f>
        <v>N. D.</v>
      </c>
      <c r="M138" s="60">
        <f t="shared" si="52"/>
        <v>0</v>
      </c>
      <c r="N138" s="83" t="str">
        <f t="shared" si="53"/>
        <v>N. D.</v>
      </c>
    </row>
    <row r="139" spans="1:14" s="49" customFormat="1" ht="17">
      <c r="A139" s="62" t="s">
        <v>54</v>
      </c>
      <c r="B139" s="60"/>
      <c r="C139" s="60">
        <f>+'2026R'!$W139</f>
        <v>0</v>
      </c>
      <c r="D139" s="83" t="str">
        <f t="shared" si="54"/>
        <v>N. D.</v>
      </c>
      <c r="E139" s="60"/>
      <c r="F139" s="60">
        <f>+'2025R'!$W139</f>
        <v>0</v>
      </c>
      <c r="G139" s="83" t="str">
        <f t="shared" si="55"/>
        <v>N. D.</v>
      </c>
      <c r="H139" s="60">
        <f t="shared" si="50"/>
        <v>0</v>
      </c>
      <c r="I139" s="83" t="str">
        <f t="shared" si="51"/>
        <v>N. D.</v>
      </c>
      <c r="J139" s="60"/>
      <c r="K139" s="60">
        <f>+'2025R'!$W139</f>
        <v>0</v>
      </c>
      <c r="L139" s="83" t="str">
        <f t="shared" si="56"/>
        <v>N. D.</v>
      </c>
      <c r="M139" s="60">
        <f t="shared" si="52"/>
        <v>0</v>
      </c>
      <c r="N139" s="83" t="str">
        <f t="shared" si="53"/>
        <v>N. D.</v>
      </c>
    </row>
    <row r="140" spans="1:14" s="49" customFormat="1" ht="17">
      <c r="A140" s="62" t="s">
        <v>55</v>
      </c>
      <c r="B140" s="60"/>
      <c r="C140" s="60">
        <f>+'2026R'!$W140</f>
        <v>0</v>
      </c>
      <c r="D140" s="83" t="str">
        <f t="shared" si="54"/>
        <v>N. D.</v>
      </c>
      <c r="E140" s="60"/>
      <c r="F140" s="60">
        <f>+'2025R'!$W140</f>
        <v>0</v>
      </c>
      <c r="G140" s="83" t="str">
        <f t="shared" si="55"/>
        <v>N. D.</v>
      </c>
      <c r="H140" s="60">
        <f t="shared" si="50"/>
        <v>0</v>
      </c>
      <c r="I140" s="83" t="str">
        <f t="shared" si="51"/>
        <v>N. D.</v>
      </c>
      <c r="J140" s="60"/>
      <c r="K140" s="60">
        <f>+'2025R'!$W140</f>
        <v>0</v>
      </c>
      <c r="L140" s="83" t="str">
        <f t="shared" si="56"/>
        <v>N. D.</v>
      </c>
      <c r="M140" s="60">
        <f t="shared" si="52"/>
        <v>0</v>
      </c>
      <c r="N140" s="83" t="str">
        <f t="shared" si="53"/>
        <v>N. D.</v>
      </c>
    </row>
    <row r="141" spans="1:14" s="49" customFormat="1" ht="17">
      <c r="A141" s="62" t="s">
        <v>56</v>
      </c>
      <c r="B141" s="60"/>
      <c r="C141" s="60">
        <f>+'2026R'!$W141</f>
        <v>0</v>
      </c>
      <c r="D141" s="83" t="str">
        <f t="shared" si="54"/>
        <v>N. D.</v>
      </c>
      <c r="E141" s="60"/>
      <c r="F141" s="60">
        <f>+'2025R'!$W141</f>
        <v>0</v>
      </c>
      <c r="G141" s="83" t="str">
        <f t="shared" si="55"/>
        <v>N. D.</v>
      </c>
      <c r="H141" s="60">
        <f t="shared" si="50"/>
        <v>0</v>
      </c>
      <c r="I141" s="83" t="str">
        <f t="shared" si="51"/>
        <v>N. D.</v>
      </c>
      <c r="J141" s="60"/>
      <c r="K141" s="60">
        <f>+'2025R'!$W141</f>
        <v>0</v>
      </c>
      <c r="L141" s="83" t="str">
        <f t="shared" si="56"/>
        <v>N. D.</v>
      </c>
      <c r="M141" s="60">
        <f t="shared" si="52"/>
        <v>0</v>
      </c>
      <c r="N141" s="83" t="str">
        <f t="shared" si="53"/>
        <v>N. D.</v>
      </c>
    </row>
    <row r="142" spans="1:14" s="49" customFormat="1" ht="17">
      <c r="A142" s="62" t="s">
        <v>57</v>
      </c>
      <c r="B142" s="60"/>
      <c r="C142" s="60">
        <f>+'2026R'!$W142</f>
        <v>0</v>
      </c>
      <c r="D142" s="83" t="str">
        <f t="shared" si="54"/>
        <v>N. D.</v>
      </c>
      <c r="E142" s="60"/>
      <c r="F142" s="60">
        <f>+'2025R'!$W142</f>
        <v>0</v>
      </c>
      <c r="G142" s="83" t="str">
        <f t="shared" si="55"/>
        <v>N. D.</v>
      </c>
      <c r="H142" s="60">
        <f t="shared" si="50"/>
        <v>0</v>
      </c>
      <c r="I142" s="83" t="str">
        <f t="shared" si="51"/>
        <v>N. D.</v>
      </c>
      <c r="J142" s="60"/>
      <c r="K142" s="60">
        <f>+'2025R'!$W142</f>
        <v>0</v>
      </c>
      <c r="L142" s="83" t="str">
        <f t="shared" si="56"/>
        <v>N. D.</v>
      </c>
      <c r="M142" s="60">
        <f t="shared" si="52"/>
        <v>0</v>
      </c>
      <c r="N142" s="83" t="str">
        <f t="shared" si="53"/>
        <v>N. D.</v>
      </c>
    </row>
    <row r="143" spans="1:14" s="49" customFormat="1" ht="17">
      <c r="A143" s="62" t="s">
        <v>58</v>
      </c>
      <c r="B143" s="60"/>
      <c r="C143" s="60">
        <f>+'2026R'!$W143</f>
        <v>0</v>
      </c>
      <c r="D143" s="83" t="str">
        <f t="shared" si="54"/>
        <v>N. D.</v>
      </c>
      <c r="E143" s="60"/>
      <c r="F143" s="60">
        <f>+'2025R'!$W143</f>
        <v>0</v>
      </c>
      <c r="G143" s="83" t="str">
        <f t="shared" si="55"/>
        <v>N. D.</v>
      </c>
      <c r="H143" s="60">
        <f t="shared" si="50"/>
        <v>0</v>
      </c>
      <c r="I143" s="83" t="str">
        <f t="shared" si="51"/>
        <v>N. D.</v>
      </c>
      <c r="J143" s="60"/>
      <c r="K143" s="60">
        <f>+'2025R'!$W143</f>
        <v>0</v>
      </c>
      <c r="L143" s="83" t="str">
        <f t="shared" si="56"/>
        <v>N. D.</v>
      </c>
      <c r="M143" s="60">
        <f t="shared" si="52"/>
        <v>0</v>
      </c>
      <c r="N143" s="83" t="str">
        <f t="shared" si="53"/>
        <v>N. D.</v>
      </c>
    </row>
    <row r="144" spans="1:14" s="49" customFormat="1" ht="17">
      <c r="A144" s="62" t="s">
        <v>59</v>
      </c>
      <c r="B144" s="60"/>
      <c r="C144" s="60">
        <f>+'2026R'!$W144</f>
        <v>0</v>
      </c>
      <c r="D144" s="83" t="str">
        <f t="shared" si="54"/>
        <v>N. D.</v>
      </c>
      <c r="E144" s="60"/>
      <c r="F144" s="60">
        <f>+'2025R'!$W144</f>
        <v>0</v>
      </c>
      <c r="G144" s="83" t="str">
        <f t="shared" si="55"/>
        <v>N. D.</v>
      </c>
      <c r="H144" s="60">
        <f t="shared" si="50"/>
        <v>0</v>
      </c>
      <c r="I144" s="83" t="str">
        <f t="shared" si="51"/>
        <v>N. D.</v>
      </c>
      <c r="J144" s="60"/>
      <c r="K144" s="60">
        <f>+'2025R'!$W144</f>
        <v>0</v>
      </c>
      <c r="L144" s="83" t="str">
        <f t="shared" si="56"/>
        <v>N. D.</v>
      </c>
      <c r="M144" s="60">
        <f t="shared" si="52"/>
        <v>0</v>
      </c>
      <c r="N144" s="83" t="str">
        <f t="shared" si="53"/>
        <v>N. D.</v>
      </c>
    </row>
    <row r="145" spans="1:14" s="49" customFormat="1" ht="17">
      <c r="A145" s="62" t="s">
        <v>60</v>
      </c>
      <c r="B145" s="60"/>
      <c r="C145" s="60">
        <f>+'2026R'!$W145</f>
        <v>0</v>
      </c>
      <c r="D145" s="83" t="str">
        <f t="shared" si="54"/>
        <v>N. D.</v>
      </c>
      <c r="E145" s="60"/>
      <c r="F145" s="60">
        <f>+'2025R'!$W145</f>
        <v>0</v>
      </c>
      <c r="G145" s="83" t="str">
        <f t="shared" si="55"/>
        <v>N. D.</v>
      </c>
      <c r="H145" s="60">
        <f t="shared" si="50"/>
        <v>0</v>
      </c>
      <c r="I145" s="83" t="str">
        <f t="shared" si="51"/>
        <v>N. D.</v>
      </c>
      <c r="J145" s="60"/>
      <c r="K145" s="60">
        <f>+'2025R'!$W145</f>
        <v>0</v>
      </c>
      <c r="L145" s="83" t="str">
        <f t="shared" si="56"/>
        <v>N. D.</v>
      </c>
      <c r="M145" s="60">
        <f t="shared" si="52"/>
        <v>0</v>
      </c>
      <c r="N145" s="83" t="str">
        <f t="shared" si="53"/>
        <v>N. D.</v>
      </c>
    </row>
    <row r="146" spans="1:14" s="49" customFormat="1" ht="17">
      <c r="A146" s="62" t="s">
        <v>61</v>
      </c>
      <c r="B146" s="60"/>
      <c r="C146" s="60">
        <f>+'2026R'!$W146</f>
        <v>0</v>
      </c>
      <c r="D146" s="83" t="str">
        <f t="shared" si="54"/>
        <v>N. D.</v>
      </c>
      <c r="E146" s="60"/>
      <c r="F146" s="60">
        <f>+'2025R'!$W146</f>
        <v>0</v>
      </c>
      <c r="G146" s="83" t="str">
        <f t="shared" si="55"/>
        <v>N. D.</v>
      </c>
      <c r="H146" s="60">
        <f t="shared" si="50"/>
        <v>0</v>
      </c>
      <c r="I146" s="83" t="str">
        <f t="shared" si="51"/>
        <v>N. D.</v>
      </c>
      <c r="J146" s="60"/>
      <c r="K146" s="60">
        <f>+'2025R'!$W146</f>
        <v>0</v>
      </c>
      <c r="L146" s="83" t="str">
        <f t="shared" si="56"/>
        <v>N. D.</v>
      </c>
      <c r="M146" s="60">
        <f t="shared" si="52"/>
        <v>0</v>
      </c>
      <c r="N146" s="83" t="str">
        <f t="shared" si="53"/>
        <v>N. D.</v>
      </c>
    </row>
    <row r="147" spans="1:14" s="49" customFormat="1" ht="17">
      <c r="A147" s="62" t="s">
        <v>62</v>
      </c>
      <c r="B147" s="60"/>
      <c r="C147" s="60">
        <f>+'2026R'!$W147</f>
        <v>0</v>
      </c>
      <c r="D147" s="83" t="str">
        <f t="shared" si="54"/>
        <v>N. D.</v>
      </c>
      <c r="E147" s="60"/>
      <c r="F147" s="60">
        <f>+'2025R'!$W147</f>
        <v>0</v>
      </c>
      <c r="G147" s="83" t="str">
        <f t="shared" si="55"/>
        <v>N. D.</v>
      </c>
      <c r="H147" s="60">
        <f t="shared" si="50"/>
        <v>0</v>
      </c>
      <c r="I147" s="83" t="str">
        <f t="shared" si="51"/>
        <v>N. D.</v>
      </c>
      <c r="J147" s="60"/>
      <c r="K147" s="60">
        <f>+'2025R'!$W147</f>
        <v>0</v>
      </c>
      <c r="L147" s="83" t="str">
        <f t="shared" si="56"/>
        <v>N. D.</v>
      </c>
      <c r="M147" s="60">
        <f t="shared" si="52"/>
        <v>0</v>
      </c>
      <c r="N147" s="83" t="str">
        <f t="shared" si="53"/>
        <v>N. D.</v>
      </c>
    </row>
    <row r="148" spans="1:14" s="49" customFormat="1" ht="17">
      <c r="A148" s="62" t="s">
        <v>25</v>
      </c>
      <c r="B148" s="60"/>
      <c r="C148" s="60">
        <f>+'2026R'!$W148</f>
        <v>0</v>
      </c>
      <c r="D148" s="83" t="str">
        <f t="shared" si="54"/>
        <v>N. D.</v>
      </c>
      <c r="E148" s="60"/>
      <c r="F148" s="60">
        <f>+'2025R'!$W148</f>
        <v>0</v>
      </c>
      <c r="G148" s="83" t="str">
        <f t="shared" si="55"/>
        <v>N. D.</v>
      </c>
      <c r="H148" s="60">
        <f t="shared" si="50"/>
        <v>0</v>
      </c>
      <c r="I148" s="83" t="str">
        <f t="shared" si="51"/>
        <v>N. D.</v>
      </c>
      <c r="J148" s="60"/>
      <c r="K148" s="60">
        <f>+'2025R'!$W148</f>
        <v>0</v>
      </c>
      <c r="L148" s="83" t="str">
        <f t="shared" si="56"/>
        <v>N. D.</v>
      </c>
      <c r="M148" s="60">
        <f t="shared" si="52"/>
        <v>0</v>
      </c>
      <c r="N148" s="83" t="str">
        <f t="shared" si="53"/>
        <v>N. D.</v>
      </c>
    </row>
    <row r="149" spans="1:14" s="49" customFormat="1" ht="17">
      <c r="A149" s="62" t="s">
        <v>63</v>
      </c>
      <c r="B149" s="60"/>
      <c r="C149" s="60">
        <f>+'2026R'!$W149</f>
        <v>0</v>
      </c>
      <c r="D149" s="83" t="str">
        <f t="shared" si="54"/>
        <v>N. D.</v>
      </c>
      <c r="E149" s="60"/>
      <c r="F149" s="60">
        <f>+'2025R'!$W149</f>
        <v>0</v>
      </c>
      <c r="G149" s="83" t="str">
        <f t="shared" si="55"/>
        <v>N. D.</v>
      </c>
      <c r="H149" s="60">
        <f t="shared" si="50"/>
        <v>0</v>
      </c>
      <c r="I149" s="83" t="str">
        <f t="shared" si="51"/>
        <v>N. D.</v>
      </c>
      <c r="J149" s="60"/>
      <c r="K149" s="60">
        <f>+'2025R'!$W149</f>
        <v>0</v>
      </c>
      <c r="L149" s="83" t="str">
        <f t="shared" si="56"/>
        <v>N. D.</v>
      </c>
      <c r="M149" s="60">
        <f t="shared" si="52"/>
        <v>0</v>
      </c>
      <c r="N149" s="83" t="str">
        <f t="shared" si="53"/>
        <v>N. D.</v>
      </c>
    </row>
    <row r="150" spans="1:14" s="49" customFormat="1" ht="17">
      <c r="A150" s="62" t="s">
        <v>64</v>
      </c>
      <c r="B150" s="60"/>
      <c r="C150" s="60">
        <f>+'2026R'!$W150</f>
        <v>0</v>
      </c>
      <c r="D150" s="83" t="str">
        <f t="shared" si="54"/>
        <v>N. D.</v>
      </c>
      <c r="E150" s="60"/>
      <c r="F150" s="60">
        <f>+'2025R'!$W150</f>
        <v>0</v>
      </c>
      <c r="G150" s="83" t="str">
        <f t="shared" si="55"/>
        <v>N. D.</v>
      </c>
      <c r="H150" s="60">
        <f t="shared" si="50"/>
        <v>0</v>
      </c>
      <c r="I150" s="83" t="str">
        <f t="shared" si="51"/>
        <v>N. D.</v>
      </c>
      <c r="J150" s="60"/>
      <c r="K150" s="60">
        <f>+'2025R'!$W150</f>
        <v>0</v>
      </c>
      <c r="L150" s="83" t="str">
        <f t="shared" si="56"/>
        <v>N. D.</v>
      </c>
      <c r="M150" s="60">
        <f t="shared" si="52"/>
        <v>0</v>
      </c>
      <c r="N150" s="83" t="str">
        <f t="shared" si="53"/>
        <v>N. D.</v>
      </c>
    </row>
    <row r="151" spans="1:14" s="49" customFormat="1" ht="6" customHeight="1">
      <c r="A151" s="75"/>
      <c r="B151" s="54"/>
      <c r="C151" s="54"/>
      <c r="D151" s="83"/>
      <c r="E151" s="54"/>
      <c r="F151" s="54"/>
      <c r="G151" s="83"/>
      <c r="H151" s="54"/>
      <c r="I151" s="83"/>
      <c r="J151" s="54"/>
      <c r="K151" s="54"/>
      <c r="L151" s="83"/>
      <c r="M151" s="54"/>
      <c r="N151" s="83"/>
    </row>
    <row r="152" spans="1:14" s="49" customFormat="1" ht="17">
      <c r="A152" s="76" t="s">
        <v>65</v>
      </c>
      <c r="B152" s="74"/>
      <c r="C152" s="74">
        <f>+SUM(C153:C158)</f>
        <v>0</v>
      </c>
      <c r="D152" s="87">
        <f>+SUM(D153:D166)</f>
        <v>0</v>
      </c>
      <c r="E152" s="74"/>
      <c r="F152" s="74">
        <f>+SUM(F153:F158)</f>
        <v>0</v>
      </c>
      <c r="G152" s="87">
        <f>+SUM(G153:G166)</f>
        <v>0</v>
      </c>
      <c r="H152" s="74">
        <f t="shared" ref="H152:H158" si="57">+$C152-F152</f>
        <v>0</v>
      </c>
      <c r="I152" s="87" t="str">
        <f t="shared" ref="I152:I158" si="58">+IF(ISERROR(H152/F152),"N. D.",H152/F152)</f>
        <v>N. D.</v>
      </c>
      <c r="J152" s="74"/>
      <c r="K152" s="74">
        <f>+SUM(K153:K158)</f>
        <v>0</v>
      </c>
      <c r="L152" s="87">
        <f>+SUM(L153:L166)</f>
        <v>0</v>
      </c>
      <c r="M152" s="74">
        <f t="shared" ref="M152:M158" si="59">+$C152-K152</f>
        <v>0</v>
      </c>
      <c r="N152" s="87" t="str">
        <f t="shared" ref="N152:N158" si="60">+IF(ISERROR(M152/K152),"N. D.",M152/K152)</f>
        <v>N. D.</v>
      </c>
    </row>
    <row r="153" spans="1:14" s="49" customFormat="1" ht="17">
      <c r="A153" s="62" t="s">
        <v>26</v>
      </c>
      <c r="B153" s="60"/>
      <c r="C153" s="61">
        <f>+'2026R'!$W153</f>
        <v>0</v>
      </c>
      <c r="D153" s="85" t="str">
        <f t="shared" ref="D153:D158" si="61">+IF(ISERROR(C153/C$106),"N. D.",C153/C$106)</f>
        <v>N. D.</v>
      </c>
      <c r="E153" s="60"/>
      <c r="F153" s="61">
        <f>+'2025R'!$W153</f>
        <v>0</v>
      </c>
      <c r="G153" s="85" t="str">
        <f t="shared" ref="G153:G158" si="62">+IF(ISERROR(F153/F$106),"N. D.",F153/F$106)</f>
        <v>N. D.</v>
      </c>
      <c r="H153" s="61">
        <f t="shared" si="57"/>
        <v>0</v>
      </c>
      <c r="I153" s="85" t="str">
        <f t="shared" si="58"/>
        <v>N. D.</v>
      </c>
      <c r="J153" s="60"/>
      <c r="K153" s="61">
        <f>+'2025R'!$W153</f>
        <v>0</v>
      </c>
      <c r="L153" s="85" t="str">
        <f t="shared" ref="L153:L158" si="63">+IF(ISERROR(K153/K$106),"N. D.",K153/K$106)</f>
        <v>N. D.</v>
      </c>
      <c r="M153" s="61">
        <f t="shared" si="59"/>
        <v>0</v>
      </c>
      <c r="N153" s="85" t="str">
        <f t="shared" si="60"/>
        <v>N. D.</v>
      </c>
    </row>
    <row r="154" spans="1:14" s="49" customFormat="1" ht="17">
      <c r="A154" s="62" t="s">
        <v>66</v>
      </c>
      <c r="B154" s="60"/>
      <c r="C154" s="61">
        <f>+'2026R'!$W154</f>
        <v>0</v>
      </c>
      <c r="D154" s="85" t="str">
        <f t="shared" si="61"/>
        <v>N. D.</v>
      </c>
      <c r="E154" s="60"/>
      <c r="F154" s="61">
        <f>+'2025R'!$W154</f>
        <v>0</v>
      </c>
      <c r="G154" s="85" t="str">
        <f t="shared" si="62"/>
        <v>N. D.</v>
      </c>
      <c r="H154" s="61">
        <f t="shared" si="57"/>
        <v>0</v>
      </c>
      <c r="I154" s="85" t="str">
        <f t="shared" si="58"/>
        <v>N. D.</v>
      </c>
      <c r="J154" s="60"/>
      <c r="K154" s="61">
        <f>+'2025R'!$W154</f>
        <v>0</v>
      </c>
      <c r="L154" s="85" t="str">
        <f t="shared" si="63"/>
        <v>N. D.</v>
      </c>
      <c r="M154" s="61">
        <f t="shared" si="59"/>
        <v>0</v>
      </c>
      <c r="N154" s="85" t="str">
        <f t="shared" si="60"/>
        <v>N. D.</v>
      </c>
    </row>
    <row r="155" spans="1:14" s="49" customFormat="1" ht="17">
      <c r="A155" s="62" t="s">
        <v>67</v>
      </c>
      <c r="B155" s="60"/>
      <c r="C155" s="61">
        <f>+'2026R'!$W155</f>
        <v>0</v>
      </c>
      <c r="D155" s="85" t="str">
        <f t="shared" si="61"/>
        <v>N. D.</v>
      </c>
      <c r="E155" s="60"/>
      <c r="F155" s="61">
        <f>+'2025R'!$W155</f>
        <v>0</v>
      </c>
      <c r="G155" s="85" t="str">
        <f t="shared" si="62"/>
        <v>N. D.</v>
      </c>
      <c r="H155" s="61">
        <f t="shared" si="57"/>
        <v>0</v>
      </c>
      <c r="I155" s="85" t="str">
        <f t="shared" si="58"/>
        <v>N. D.</v>
      </c>
      <c r="J155" s="60"/>
      <c r="K155" s="61">
        <f>+'2025R'!$W155</f>
        <v>0</v>
      </c>
      <c r="L155" s="85" t="str">
        <f t="shared" si="63"/>
        <v>N. D.</v>
      </c>
      <c r="M155" s="61">
        <f t="shared" si="59"/>
        <v>0</v>
      </c>
      <c r="N155" s="85" t="str">
        <f t="shared" si="60"/>
        <v>N. D.</v>
      </c>
    </row>
    <row r="156" spans="1:14" s="49" customFormat="1" ht="17">
      <c r="A156" s="62" t="s">
        <v>68</v>
      </c>
      <c r="B156" s="60"/>
      <c r="C156" s="61">
        <f>+'2026R'!$W156</f>
        <v>0</v>
      </c>
      <c r="D156" s="85" t="str">
        <f t="shared" si="61"/>
        <v>N. D.</v>
      </c>
      <c r="E156" s="60"/>
      <c r="F156" s="61">
        <f>+'2025R'!$W156</f>
        <v>0</v>
      </c>
      <c r="G156" s="85" t="str">
        <f t="shared" si="62"/>
        <v>N. D.</v>
      </c>
      <c r="H156" s="61">
        <f t="shared" si="57"/>
        <v>0</v>
      </c>
      <c r="I156" s="85" t="str">
        <f t="shared" si="58"/>
        <v>N. D.</v>
      </c>
      <c r="J156" s="60"/>
      <c r="K156" s="61">
        <f>+'2025R'!$W156</f>
        <v>0</v>
      </c>
      <c r="L156" s="85" t="str">
        <f t="shared" si="63"/>
        <v>N. D.</v>
      </c>
      <c r="M156" s="61">
        <f t="shared" si="59"/>
        <v>0</v>
      </c>
      <c r="N156" s="85" t="str">
        <f t="shared" si="60"/>
        <v>N. D.</v>
      </c>
    </row>
    <row r="157" spans="1:14" s="49" customFormat="1" ht="17">
      <c r="A157" s="62" t="s">
        <v>69</v>
      </c>
      <c r="B157" s="60"/>
      <c r="C157" s="61">
        <f>+'2026R'!$W157</f>
        <v>0</v>
      </c>
      <c r="D157" s="85" t="str">
        <f t="shared" si="61"/>
        <v>N. D.</v>
      </c>
      <c r="E157" s="60"/>
      <c r="F157" s="61">
        <f>+'2025R'!$W157</f>
        <v>0</v>
      </c>
      <c r="G157" s="85" t="str">
        <f t="shared" si="62"/>
        <v>N. D.</v>
      </c>
      <c r="H157" s="61">
        <f t="shared" si="57"/>
        <v>0</v>
      </c>
      <c r="I157" s="85" t="str">
        <f t="shared" si="58"/>
        <v>N. D.</v>
      </c>
      <c r="J157" s="60"/>
      <c r="K157" s="61">
        <f>+'2025R'!$W157</f>
        <v>0</v>
      </c>
      <c r="L157" s="85" t="str">
        <f t="shared" si="63"/>
        <v>N. D.</v>
      </c>
      <c r="M157" s="61">
        <f t="shared" si="59"/>
        <v>0</v>
      </c>
      <c r="N157" s="85" t="str">
        <f t="shared" si="60"/>
        <v>N. D.</v>
      </c>
    </row>
    <row r="158" spans="1:14" s="49" customFormat="1" ht="17">
      <c r="A158" s="62" t="s">
        <v>70</v>
      </c>
      <c r="B158" s="60"/>
      <c r="C158" s="61">
        <f>+'2026R'!$W158</f>
        <v>0</v>
      </c>
      <c r="D158" s="85" t="str">
        <f t="shared" si="61"/>
        <v>N. D.</v>
      </c>
      <c r="E158" s="60"/>
      <c r="F158" s="61">
        <f>+'2025R'!$W158</f>
        <v>0</v>
      </c>
      <c r="G158" s="85" t="str">
        <f t="shared" si="62"/>
        <v>N. D.</v>
      </c>
      <c r="H158" s="61">
        <f t="shared" si="57"/>
        <v>0</v>
      </c>
      <c r="I158" s="85" t="str">
        <f t="shared" si="58"/>
        <v>N. D.</v>
      </c>
      <c r="J158" s="60"/>
      <c r="K158" s="61">
        <f>+'2025R'!$W158</f>
        <v>0</v>
      </c>
      <c r="L158" s="85" t="str">
        <f t="shared" si="63"/>
        <v>N. D.</v>
      </c>
      <c r="M158" s="61">
        <f t="shared" si="59"/>
        <v>0</v>
      </c>
      <c r="N158" s="85" t="str">
        <f t="shared" si="60"/>
        <v>N. D.</v>
      </c>
    </row>
    <row r="159" spans="1:14" s="49" customFormat="1" ht="6" customHeight="1">
      <c r="A159" s="75"/>
      <c r="B159" s="54"/>
      <c r="C159" s="54"/>
      <c r="D159" s="89"/>
      <c r="E159" s="54"/>
      <c r="F159" s="54"/>
      <c r="G159" s="89"/>
      <c r="H159" s="54"/>
      <c r="I159" s="89"/>
      <c r="J159" s="54"/>
      <c r="K159" s="54"/>
      <c r="L159" s="89"/>
      <c r="M159" s="54"/>
      <c r="N159" s="89"/>
    </row>
    <row r="160" spans="1:14" s="49" customFormat="1" ht="17">
      <c r="A160" s="76" t="s">
        <v>71</v>
      </c>
      <c r="B160" s="74"/>
      <c r="C160" s="74">
        <f>+C161+C164</f>
        <v>0</v>
      </c>
      <c r="D160" s="87">
        <f>+SUM(D161:D164)</f>
        <v>0</v>
      </c>
      <c r="E160" s="74"/>
      <c r="F160" s="74">
        <f>+F161+F164</f>
        <v>0</v>
      </c>
      <c r="G160" s="87">
        <f>+SUM(G161:G164)</f>
        <v>0</v>
      </c>
      <c r="H160" s="74">
        <f t="shared" ref="H160:H166" si="64">+$C160-F160</f>
        <v>0</v>
      </c>
      <c r="I160" s="87" t="str">
        <f t="shared" ref="I160:I166" si="65">+IF(ISERROR(H160/F160),"N. D.",H160/F160)</f>
        <v>N. D.</v>
      </c>
      <c r="J160" s="74"/>
      <c r="K160" s="74">
        <f>+K161+K164</f>
        <v>0</v>
      </c>
      <c r="L160" s="87">
        <f>+SUM(L161:L164)</f>
        <v>0</v>
      </c>
      <c r="M160" s="74">
        <f t="shared" ref="M160:M166" si="66">+$C160-K160</f>
        <v>0</v>
      </c>
      <c r="N160" s="87" t="str">
        <f t="shared" ref="N160:N166" si="67">+IF(ISERROR(M160/K160),"N. D.",M160/K160)</f>
        <v>N. D.</v>
      </c>
    </row>
    <row r="161" spans="1:14" s="49" customFormat="1" ht="17">
      <c r="A161" s="77" t="s">
        <v>72</v>
      </c>
      <c r="B161" s="60"/>
      <c r="C161" s="60">
        <f>+SUM(C162:C163)</f>
        <v>0</v>
      </c>
      <c r="D161" s="83" t="str">
        <f t="shared" ref="D161:D166" si="68">+IF(ISERROR(C161/C$106),"N. D.",C161/C$106)</f>
        <v>N. D.</v>
      </c>
      <c r="E161" s="60"/>
      <c r="F161" s="60">
        <f>+SUM(F162:F163)</f>
        <v>0</v>
      </c>
      <c r="G161" s="83" t="str">
        <f t="shared" ref="G161:G166" si="69">+IF(ISERROR(F161/F$106),"N. D.",F161/F$106)</f>
        <v>N. D.</v>
      </c>
      <c r="H161" s="60">
        <f t="shared" si="64"/>
        <v>0</v>
      </c>
      <c r="I161" s="83" t="str">
        <f t="shared" si="65"/>
        <v>N. D.</v>
      </c>
      <c r="J161" s="60"/>
      <c r="K161" s="60">
        <f>+SUM(K162:K163)</f>
        <v>0</v>
      </c>
      <c r="L161" s="83" t="str">
        <f t="shared" ref="L161:L166" si="70">+IF(ISERROR(K161/K$106),"N. D.",K161/K$106)</f>
        <v>N. D.</v>
      </c>
      <c r="M161" s="60">
        <f t="shared" si="66"/>
        <v>0</v>
      </c>
      <c r="N161" s="83" t="str">
        <f t="shared" si="67"/>
        <v>N. D.</v>
      </c>
    </row>
    <row r="162" spans="1:14" s="49" customFormat="1" ht="17">
      <c r="A162" s="78" t="s">
        <v>72</v>
      </c>
      <c r="B162" s="60"/>
      <c r="C162" s="61">
        <f>+'2026R'!$W162</f>
        <v>0</v>
      </c>
      <c r="D162" s="85" t="str">
        <f t="shared" si="68"/>
        <v>N. D.</v>
      </c>
      <c r="E162" s="60"/>
      <c r="F162" s="61">
        <f>+'2025R'!$W162</f>
        <v>0</v>
      </c>
      <c r="G162" s="85" t="str">
        <f t="shared" si="69"/>
        <v>N. D.</v>
      </c>
      <c r="H162" s="86">
        <f t="shared" si="64"/>
        <v>0</v>
      </c>
      <c r="I162" s="85" t="str">
        <f t="shared" si="65"/>
        <v>N. D.</v>
      </c>
      <c r="J162" s="60"/>
      <c r="K162" s="61">
        <f>+'2025R'!$W162</f>
        <v>0</v>
      </c>
      <c r="L162" s="85" t="str">
        <f t="shared" si="70"/>
        <v>N. D.</v>
      </c>
      <c r="M162" s="86">
        <f t="shared" si="66"/>
        <v>0</v>
      </c>
      <c r="N162" s="85" t="str">
        <f t="shared" si="67"/>
        <v>N. D.</v>
      </c>
    </row>
    <row r="163" spans="1:14" s="49" customFormat="1" ht="17">
      <c r="A163" s="78" t="s">
        <v>73</v>
      </c>
      <c r="B163" s="60"/>
      <c r="C163" s="61">
        <f>+'2026R'!$W163</f>
        <v>0</v>
      </c>
      <c r="D163" s="85" t="str">
        <f t="shared" si="68"/>
        <v>N. D.</v>
      </c>
      <c r="E163" s="60"/>
      <c r="F163" s="61">
        <f>+'2025R'!$W163</f>
        <v>0</v>
      </c>
      <c r="G163" s="85" t="str">
        <f t="shared" si="69"/>
        <v>N. D.</v>
      </c>
      <c r="H163" s="86">
        <f t="shared" si="64"/>
        <v>0</v>
      </c>
      <c r="I163" s="85" t="str">
        <f t="shared" si="65"/>
        <v>N. D.</v>
      </c>
      <c r="J163" s="60"/>
      <c r="K163" s="61">
        <f>+'2025R'!$W163</f>
        <v>0</v>
      </c>
      <c r="L163" s="85" t="str">
        <f t="shared" si="70"/>
        <v>N. D.</v>
      </c>
      <c r="M163" s="86">
        <f t="shared" si="66"/>
        <v>0</v>
      </c>
      <c r="N163" s="85" t="str">
        <f t="shared" si="67"/>
        <v>N. D.</v>
      </c>
    </row>
    <row r="164" spans="1:14" s="49" customFormat="1" ht="17">
      <c r="A164" s="77" t="s">
        <v>74</v>
      </c>
      <c r="B164" s="60"/>
      <c r="C164" s="60">
        <f>+SUM(C165:C166)</f>
        <v>0</v>
      </c>
      <c r="D164" s="83" t="str">
        <f t="shared" si="68"/>
        <v>N. D.</v>
      </c>
      <c r="E164" s="60"/>
      <c r="F164" s="60">
        <f>+SUM(F165:F166)</f>
        <v>0</v>
      </c>
      <c r="G164" s="83" t="str">
        <f t="shared" si="69"/>
        <v>N. D.</v>
      </c>
      <c r="H164" s="60">
        <f t="shared" si="64"/>
        <v>0</v>
      </c>
      <c r="I164" s="83" t="str">
        <f t="shared" si="65"/>
        <v>N. D.</v>
      </c>
      <c r="J164" s="60"/>
      <c r="K164" s="60">
        <f>+SUM(K165:K166)</f>
        <v>0</v>
      </c>
      <c r="L164" s="83" t="str">
        <f t="shared" si="70"/>
        <v>N. D.</v>
      </c>
      <c r="M164" s="60">
        <f t="shared" si="66"/>
        <v>0</v>
      </c>
      <c r="N164" s="83" t="str">
        <f t="shared" si="67"/>
        <v>N. D.</v>
      </c>
    </row>
    <row r="165" spans="1:14" s="49" customFormat="1" ht="17">
      <c r="A165" s="78" t="s">
        <v>75</v>
      </c>
      <c r="B165" s="60"/>
      <c r="C165" s="61">
        <f>+'2026R'!$W165</f>
        <v>0</v>
      </c>
      <c r="D165" s="85" t="str">
        <f t="shared" si="68"/>
        <v>N. D.</v>
      </c>
      <c r="E165" s="60"/>
      <c r="F165" s="61">
        <f>+'2025R'!$W165</f>
        <v>0</v>
      </c>
      <c r="G165" s="85" t="str">
        <f t="shared" si="69"/>
        <v>N. D.</v>
      </c>
      <c r="H165" s="86">
        <f t="shared" si="64"/>
        <v>0</v>
      </c>
      <c r="I165" s="85" t="str">
        <f t="shared" si="65"/>
        <v>N. D.</v>
      </c>
      <c r="J165" s="60"/>
      <c r="K165" s="61">
        <f>+'2025R'!$W165</f>
        <v>0</v>
      </c>
      <c r="L165" s="85" t="str">
        <f t="shared" si="70"/>
        <v>N. D.</v>
      </c>
      <c r="M165" s="86">
        <f t="shared" si="66"/>
        <v>0</v>
      </c>
      <c r="N165" s="85" t="str">
        <f t="shared" si="67"/>
        <v>N. D.</v>
      </c>
    </row>
    <row r="166" spans="1:14" s="49" customFormat="1" ht="17">
      <c r="A166" s="78" t="s">
        <v>64</v>
      </c>
      <c r="B166" s="60"/>
      <c r="C166" s="61">
        <f>+'2026R'!$W166</f>
        <v>0</v>
      </c>
      <c r="D166" s="85" t="str">
        <f t="shared" si="68"/>
        <v>N. D.</v>
      </c>
      <c r="E166" s="60"/>
      <c r="F166" s="61">
        <f>+'2025R'!$W166</f>
        <v>0</v>
      </c>
      <c r="G166" s="85" t="str">
        <f t="shared" si="69"/>
        <v>N. D.</v>
      </c>
      <c r="H166" s="86">
        <f t="shared" si="64"/>
        <v>0</v>
      </c>
      <c r="I166" s="85" t="str">
        <f t="shared" si="65"/>
        <v>N. D.</v>
      </c>
      <c r="J166" s="60"/>
      <c r="K166" s="61">
        <f>+'2025R'!$W166</f>
        <v>0</v>
      </c>
      <c r="L166" s="85" t="str">
        <f t="shared" si="70"/>
        <v>N. D.</v>
      </c>
      <c r="M166" s="86">
        <f t="shared" si="66"/>
        <v>0</v>
      </c>
      <c r="N166" s="85" t="str">
        <f t="shared" si="67"/>
        <v>N. D.</v>
      </c>
    </row>
    <row r="167" spans="1:14" s="49" customFormat="1" ht="6" customHeight="1">
      <c r="A167" s="75"/>
      <c r="B167" s="54"/>
      <c r="C167" s="54"/>
      <c r="D167" s="89"/>
      <c r="E167" s="54"/>
      <c r="F167" s="54"/>
      <c r="G167" s="89"/>
      <c r="H167" s="54"/>
      <c r="I167" s="89"/>
      <c r="J167" s="54"/>
      <c r="K167" s="54"/>
      <c r="L167" s="89"/>
      <c r="M167" s="54"/>
      <c r="N167" s="89"/>
    </row>
    <row r="168" spans="1:14" s="49" customFormat="1" thickBot="1">
      <c r="A168" s="70" t="s">
        <v>76</v>
      </c>
      <c r="B168" s="71"/>
      <c r="C168" s="71">
        <f>+C133-C135</f>
        <v>0</v>
      </c>
      <c r="D168" s="91" t="str">
        <f>+IF(OR(C106&lt;=0,C168&lt;=0),"N. D.",C168/C$106)</f>
        <v>N. D.</v>
      </c>
      <c r="E168" s="71"/>
      <c r="F168" s="71">
        <f>+F133-F135</f>
        <v>0</v>
      </c>
      <c r="G168" s="91" t="str">
        <f>+IF(OR(F106&lt;=0,F168&lt;=0),"N. D.",F168/F$106)</f>
        <v>N. D.</v>
      </c>
      <c r="H168" s="71">
        <f>+$C168-F168</f>
        <v>0</v>
      </c>
      <c r="I168" s="91" t="str">
        <f>+IF(ISERROR(H168/F168),"N. D.",H168/F168)</f>
        <v>N. D.</v>
      </c>
      <c r="J168" s="71"/>
      <c r="K168" s="71">
        <f>+K133-K135</f>
        <v>0</v>
      </c>
      <c r="L168" s="91" t="str">
        <f>+IF(OR(K106&lt;=0,K168&lt;=0),"N. D.",K168/K$106)</f>
        <v>N. D.</v>
      </c>
      <c r="M168" s="71">
        <f>+$C168-K168</f>
        <v>0</v>
      </c>
      <c r="N168" s="91" t="str">
        <f>+IF(ISERROR(M168/K168),"N. D.",M168/K168)</f>
        <v>N. D.</v>
      </c>
    </row>
    <row r="169" spans="1:14" s="49" customFormat="1" ht="6" customHeight="1">
      <c r="A169" s="75"/>
      <c r="B169" s="54"/>
      <c r="C169" s="54"/>
      <c r="D169" s="89"/>
      <c r="E169" s="54"/>
      <c r="F169" s="54"/>
      <c r="G169" s="89"/>
      <c r="H169" s="54"/>
      <c r="I169" s="89"/>
      <c r="J169" s="54"/>
      <c r="K169" s="54"/>
      <c r="L169" s="89"/>
      <c r="M169" s="54"/>
      <c r="N169" s="89"/>
    </row>
    <row r="170" spans="1:14" s="49" customFormat="1" ht="17">
      <c r="A170" s="73" t="s">
        <v>77</v>
      </c>
      <c r="B170" s="74"/>
      <c r="C170" s="74">
        <f>+SUM(C172:C175)</f>
        <v>0</v>
      </c>
      <c r="D170" s="87">
        <f>+SUM(D172:D175)</f>
        <v>0</v>
      </c>
      <c r="E170" s="74"/>
      <c r="F170" s="74">
        <f>+SUM(F172:F175)</f>
        <v>0</v>
      </c>
      <c r="G170" s="87">
        <f>+SUM(G172:G175)</f>
        <v>0</v>
      </c>
      <c r="H170" s="74">
        <f>+$C170-F170</f>
        <v>0</v>
      </c>
      <c r="I170" s="87" t="str">
        <f>+IF(ISERROR(H170/F170),"N. D.",H170/F170)</f>
        <v>N. D.</v>
      </c>
      <c r="J170" s="74"/>
      <c r="K170" s="74">
        <f>+SUM(K172:K175)</f>
        <v>0</v>
      </c>
      <c r="L170" s="87">
        <f>+SUM(L172:L175)</f>
        <v>0</v>
      </c>
      <c r="M170" s="74">
        <f>+$C170-K170</f>
        <v>0</v>
      </c>
      <c r="N170" s="87" t="str">
        <f>+IF(ISERROR(M170/K170),"N. D.",M170/K170)</f>
        <v>N. D.</v>
      </c>
    </row>
    <row r="171" spans="1:14" s="49" customFormat="1" ht="6" customHeight="1">
      <c r="A171" s="75"/>
      <c r="B171" s="54"/>
      <c r="C171" s="54"/>
      <c r="D171" s="89"/>
      <c r="E171" s="54"/>
      <c r="F171" s="54"/>
      <c r="G171" s="89"/>
      <c r="H171" s="54"/>
      <c r="I171" s="89"/>
      <c r="J171" s="54"/>
      <c r="K171" s="54"/>
      <c r="L171" s="89"/>
      <c r="M171" s="54"/>
      <c r="N171" s="89"/>
    </row>
    <row r="172" spans="1:14" s="49" customFormat="1" ht="17">
      <c r="A172" s="77" t="s">
        <v>78</v>
      </c>
      <c r="B172" s="60"/>
      <c r="C172" s="60">
        <f>+'2026R'!$W172</f>
        <v>0</v>
      </c>
      <c r="D172" s="83" t="str">
        <f>+IF(ISERROR(C172/C$106),"N. D.",C172/C$106)</f>
        <v>N. D.</v>
      </c>
      <c r="E172" s="60"/>
      <c r="F172" s="60">
        <f>+'2025R'!$W172</f>
        <v>0</v>
      </c>
      <c r="G172" s="83" t="str">
        <f>+IF(ISERROR(F172/F$106),"N. D.",F172/F$106)</f>
        <v>N. D.</v>
      </c>
      <c r="H172" s="60">
        <f>+$C172-F172</f>
        <v>0</v>
      </c>
      <c r="I172" s="83" t="str">
        <f>+IF(ISERROR(H172/F172),"N. D.",H172/F172)</f>
        <v>N. D.</v>
      </c>
      <c r="J172" s="60"/>
      <c r="K172" s="60">
        <f>+'2025R'!$W172</f>
        <v>0</v>
      </c>
      <c r="L172" s="83" t="str">
        <f>+IF(ISERROR(K172/K$106),"N. D.",K172/K$106)</f>
        <v>N. D.</v>
      </c>
      <c r="M172" s="60">
        <f>+$C172-K172</f>
        <v>0</v>
      </c>
      <c r="N172" s="83" t="str">
        <f>+IF(ISERROR(M172/K172),"N. D.",M172/K172)</f>
        <v>N. D.</v>
      </c>
    </row>
    <row r="173" spans="1:14" s="49" customFormat="1" ht="17">
      <c r="A173" s="77" t="s">
        <v>79</v>
      </c>
      <c r="B173" s="60"/>
      <c r="C173" s="60">
        <f>+'2026R'!$W173</f>
        <v>0</v>
      </c>
      <c r="D173" s="83" t="str">
        <f>+IF(ISERROR(C173/C$106),"N. D.",C173/C$106)</f>
        <v>N. D.</v>
      </c>
      <c r="E173" s="60"/>
      <c r="F173" s="60">
        <f>+'2025R'!$W173</f>
        <v>0</v>
      </c>
      <c r="G173" s="83" t="str">
        <f>+IF(ISERROR(F173/F$106),"N. D.",F173/F$106)</f>
        <v>N. D.</v>
      </c>
      <c r="H173" s="60">
        <f>+$C173-F173</f>
        <v>0</v>
      </c>
      <c r="I173" s="83" t="str">
        <f>+IF(ISERROR(H173/F173),"N. D.",H173/F173)</f>
        <v>N. D.</v>
      </c>
      <c r="J173" s="60"/>
      <c r="K173" s="60">
        <f>+'2025R'!$W173</f>
        <v>0</v>
      </c>
      <c r="L173" s="83" t="str">
        <f>+IF(ISERROR(K173/K$106),"N. D.",K173/K$106)</f>
        <v>N. D.</v>
      </c>
      <c r="M173" s="60">
        <f>+$C173-K173</f>
        <v>0</v>
      </c>
      <c r="N173" s="83" t="str">
        <f>+IF(ISERROR(M173/K173),"N. D.",M173/K173)</f>
        <v>N. D.</v>
      </c>
    </row>
    <row r="174" spans="1:14" s="49" customFormat="1" ht="17">
      <c r="A174" s="77" t="s">
        <v>80</v>
      </c>
      <c r="B174" s="60"/>
      <c r="C174" s="60">
        <f>+'2026R'!$W174</f>
        <v>0</v>
      </c>
      <c r="D174" s="83" t="str">
        <f>+IF(ISERROR(C174/C$106),"N. D.",C174/C$106)</f>
        <v>N. D.</v>
      </c>
      <c r="E174" s="60"/>
      <c r="F174" s="60">
        <f>+'2025R'!$W174</f>
        <v>0</v>
      </c>
      <c r="G174" s="83" t="str">
        <f>+IF(ISERROR(F174/F$106),"N. D.",F174/F$106)</f>
        <v>N. D.</v>
      </c>
      <c r="H174" s="60">
        <f>+$C174-F174</f>
        <v>0</v>
      </c>
      <c r="I174" s="83" t="str">
        <f>+IF(ISERROR(H174/F174),"N. D.",H174/F174)</f>
        <v>N. D.</v>
      </c>
      <c r="J174" s="60"/>
      <c r="K174" s="60">
        <f>+'2025R'!$W174</f>
        <v>0</v>
      </c>
      <c r="L174" s="83" t="str">
        <f>+IF(ISERROR(K174/K$106),"N. D.",K174/K$106)</f>
        <v>N. D.</v>
      </c>
      <c r="M174" s="60">
        <f>+$C174-K174</f>
        <v>0</v>
      </c>
      <c r="N174" s="83" t="str">
        <f>+IF(ISERROR(M174/K174),"N. D.",M174/K174)</f>
        <v>N. D.</v>
      </c>
    </row>
    <row r="175" spans="1:14" s="49" customFormat="1" ht="17">
      <c r="A175" s="77" t="s">
        <v>81</v>
      </c>
      <c r="B175" s="60"/>
      <c r="C175" s="60">
        <f>+'2026R'!$W175</f>
        <v>0</v>
      </c>
      <c r="D175" s="83" t="str">
        <f>+IF(ISERROR(C175/C$106),"N. D.",C175/C$106)</f>
        <v>N. D.</v>
      </c>
      <c r="E175" s="60"/>
      <c r="F175" s="60">
        <f>+'2025R'!$W175</f>
        <v>0</v>
      </c>
      <c r="G175" s="83" t="str">
        <f>+IF(ISERROR(F175/F$106),"N. D.",F175/F$106)</f>
        <v>N. D.</v>
      </c>
      <c r="H175" s="60">
        <f>+$C175-F175</f>
        <v>0</v>
      </c>
      <c r="I175" s="83" t="str">
        <f>+IF(ISERROR(H175/F175),"N. D.",H175/F175)</f>
        <v>N. D.</v>
      </c>
      <c r="J175" s="60"/>
      <c r="K175" s="60">
        <f>+'2025R'!$W175</f>
        <v>0</v>
      </c>
      <c r="L175" s="83" t="str">
        <f>+IF(ISERROR(K175/K$106),"N. D.",K175/K$106)</f>
        <v>N. D.</v>
      </c>
      <c r="M175" s="60">
        <f>+$C175-K175</f>
        <v>0</v>
      </c>
      <c r="N175" s="83" t="str">
        <f>+IF(ISERROR(M175/K175),"N. D.",M175/K175)</f>
        <v>N. D.</v>
      </c>
    </row>
    <row r="176" spans="1:14" s="49" customFormat="1" ht="6" customHeight="1">
      <c r="A176" s="75"/>
      <c r="B176" s="54"/>
      <c r="C176" s="54"/>
      <c r="D176" s="89"/>
      <c r="E176" s="54"/>
      <c r="F176" s="54"/>
      <c r="G176" s="89"/>
      <c r="H176" s="54"/>
      <c r="I176" s="89"/>
      <c r="J176" s="54"/>
      <c r="K176" s="54"/>
      <c r="L176" s="89"/>
      <c r="M176" s="54"/>
      <c r="N176" s="89"/>
    </row>
    <row r="177" spans="1:14" s="49" customFormat="1" thickBot="1">
      <c r="A177" s="70" t="s">
        <v>82</v>
      </c>
      <c r="B177" s="71"/>
      <c r="C177" s="71">
        <f>+C168-C170</f>
        <v>0</v>
      </c>
      <c r="D177" s="91" t="str">
        <f>+IF(OR(C106&lt;=0,C177&lt;=0),"N. D.",C177/C$106)</f>
        <v>N. D.</v>
      </c>
      <c r="E177" s="71"/>
      <c r="F177" s="71">
        <f>+F168-F170</f>
        <v>0</v>
      </c>
      <c r="G177" s="91" t="str">
        <f>+IF(OR(F106&lt;=0,F177&lt;=0),"N. D.",F177/F$106)</f>
        <v>N. D.</v>
      </c>
      <c r="H177" s="71">
        <f>+$C177-F177</f>
        <v>0</v>
      </c>
      <c r="I177" s="91" t="str">
        <f>+IF(ISERROR(H177/F177),"N. D.",H177/F177)</f>
        <v>N. D.</v>
      </c>
      <c r="J177" s="71"/>
      <c r="K177" s="71">
        <f>+K168-K170</f>
        <v>0</v>
      </c>
      <c r="L177" s="91" t="str">
        <f>+IF(OR(K106&lt;=0,K177&lt;=0),"N. D.",K177/K$106)</f>
        <v>N. D.</v>
      </c>
      <c r="M177" s="71">
        <f>+$C177-K177</f>
        <v>0</v>
      </c>
      <c r="N177" s="91" t="str">
        <f>+IF(ISERROR(M177/K177),"N. D.",M177/K177)</f>
        <v>N. D.</v>
      </c>
    </row>
    <row r="178" spans="1:14" s="49" customFormat="1" ht="17"/>
    <row r="179" spans="1:14" s="49" customFormat="1" ht="17"/>
    <row r="180" spans="1:14" s="49" customFormat="1" ht="17">
      <c r="C180" s="50"/>
      <c r="D180" s="50"/>
      <c r="F180" s="50"/>
      <c r="G180" s="50"/>
      <c r="H180" s="50"/>
      <c r="I180" s="50"/>
      <c r="K180" s="50"/>
      <c r="L180" s="50"/>
      <c r="M180" s="50"/>
      <c r="N180" s="50"/>
    </row>
    <row r="181" spans="1:14" s="49" customFormat="1" ht="17">
      <c r="C181" s="394" t="s">
        <v>1</v>
      </c>
      <c r="D181" s="394"/>
      <c r="E181" s="394"/>
      <c r="F181" s="394"/>
      <c r="G181" s="394"/>
      <c r="H181" s="394"/>
      <c r="I181" s="394"/>
      <c r="J181" s="394"/>
      <c r="K181" s="394"/>
      <c r="L181" s="394"/>
      <c r="M181" s="394"/>
      <c r="N181" s="394"/>
    </row>
    <row r="182" spans="1:14" s="49" customFormat="1" ht="17">
      <c r="B182" s="51"/>
      <c r="C182" s="51"/>
      <c r="D182" s="50"/>
      <c r="E182" s="51"/>
      <c r="F182" s="51"/>
      <c r="G182" s="50"/>
      <c r="H182" s="51"/>
      <c r="I182" s="50"/>
      <c r="J182" s="51"/>
      <c r="K182" s="51"/>
      <c r="L182" s="50"/>
      <c r="M182" s="51"/>
      <c r="N182" s="50"/>
    </row>
    <row r="183" spans="1:14" s="49" customFormat="1" ht="6" customHeight="1"/>
    <row r="184" spans="1:14" s="54" customFormat="1" ht="14.25" customHeight="1">
      <c r="A184" s="52" t="s">
        <v>83</v>
      </c>
      <c r="B184" s="395"/>
      <c r="C184" s="53">
        <f>+C5</f>
        <v>45688</v>
      </c>
      <c r="D184" s="395" t="s">
        <v>99</v>
      </c>
      <c r="E184" s="395"/>
      <c r="F184" s="53">
        <f>+F5</f>
        <v>45688</v>
      </c>
      <c r="G184" s="395" t="s">
        <v>99</v>
      </c>
      <c r="H184" s="53" t="str">
        <f>+H5</f>
        <v>DIFERENCIAS</v>
      </c>
      <c r="I184" s="395" t="s">
        <v>99</v>
      </c>
      <c r="J184" s="395"/>
      <c r="K184" s="53">
        <f>+K5</f>
        <v>45322</v>
      </c>
      <c r="L184" s="395" t="s">
        <v>99</v>
      </c>
      <c r="M184" s="53" t="str">
        <f>+M5</f>
        <v>DIFERENCIAS</v>
      </c>
      <c r="N184" s="395" t="s">
        <v>99</v>
      </c>
    </row>
    <row r="185" spans="1:14" s="54" customFormat="1" ht="14.25" customHeight="1">
      <c r="A185" s="52" t="s">
        <v>116</v>
      </c>
      <c r="B185" s="395"/>
      <c r="C185" s="53" t="str">
        <f>+C6</f>
        <v>REAL</v>
      </c>
      <c r="D185" s="395"/>
      <c r="E185" s="395"/>
      <c r="F185" s="53" t="str">
        <f>+F6</f>
        <v>PPTO</v>
      </c>
      <c r="G185" s="395"/>
      <c r="H185" s="53" t="str">
        <f>+H6</f>
        <v>2025R vs 2025P</v>
      </c>
      <c r="I185" s="395"/>
      <c r="J185" s="395"/>
      <c r="K185" s="53" t="str">
        <f>+K6</f>
        <v>REAL</v>
      </c>
      <c r="L185" s="395"/>
      <c r="M185" s="53" t="str">
        <f>+M6</f>
        <v>2025R vs 2024R</v>
      </c>
      <c r="N185" s="395"/>
    </row>
    <row r="186" spans="1:14" s="49" customFormat="1" ht="6" customHeight="1"/>
    <row r="187" spans="1:14" s="49" customFormat="1" ht="17">
      <c r="C187" s="79" t="s">
        <v>85</v>
      </c>
      <c r="F187" s="79" t="s">
        <v>86</v>
      </c>
      <c r="K187" s="79" t="s">
        <v>108</v>
      </c>
    </row>
    <row r="188" spans="1:14" s="49" customFormat="1" ht="17"/>
    <row r="189" spans="1:14" s="49" customFormat="1" ht="17"/>
    <row r="190" spans="1:14" s="49" customFormat="1" ht="17">
      <c r="A190" s="55" t="s">
        <v>87</v>
      </c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</row>
    <row r="191" spans="1:14" s="49" customFormat="1" ht="6" customHeight="1">
      <c r="A191" s="56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</row>
    <row r="192" spans="1:14" s="49" customFormat="1" ht="17">
      <c r="A192" s="59" t="s">
        <v>88</v>
      </c>
      <c r="B192" s="60"/>
      <c r="C192" s="58">
        <f>+C31</f>
        <v>0</v>
      </c>
      <c r="D192" s="93" t="str">
        <f>+IF(ISERROR(C192/C$196),"N. D.",C192/C$196)</f>
        <v>N. D.</v>
      </c>
      <c r="E192" s="94"/>
      <c r="F192" s="58">
        <f>+F31</f>
        <v>0</v>
      </c>
      <c r="G192" s="93" t="str">
        <f>+IF(ISERROR(F192/F$196),"N. D.",F192/F$196)</f>
        <v>N. D.</v>
      </c>
      <c r="H192" s="94">
        <f>+$C192-F192</f>
        <v>0</v>
      </c>
      <c r="I192" s="93" t="str">
        <f>+IF(ISERROR(H192/F192),"N. D.",H192/F192)</f>
        <v>N. D.</v>
      </c>
      <c r="J192" s="94"/>
      <c r="K192" s="58">
        <f>+K31</f>
        <v>0</v>
      </c>
      <c r="L192" s="93" t="str">
        <f>+IF(ISERROR(K192/K$196),"N. D.",K192/K$196)</f>
        <v>N. D.</v>
      </c>
      <c r="M192" s="94">
        <f>+$C192-K192</f>
        <v>0</v>
      </c>
      <c r="N192" s="93" t="str">
        <f>+IF(ISERROR(M192/K192),"N. D.",M192/K192)</f>
        <v>N. D.</v>
      </c>
    </row>
    <row r="193" spans="1:14" s="49" customFormat="1" ht="17">
      <c r="A193" s="59" t="s">
        <v>89</v>
      </c>
      <c r="B193" s="60"/>
      <c r="C193" s="58">
        <f>+C56</f>
        <v>0</v>
      </c>
      <c r="D193" s="93" t="str">
        <f>+IF(ISERROR(C193/C$196),"N. D.",C193/C$196)</f>
        <v>N. D.</v>
      </c>
      <c r="E193" s="94"/>
      <c r="F193" s="58">
        <f>+F56</f>
        <v>0</v>
      </c>
      <c r="G193" s="93" t="str">
        <f>+IF(ISERROR(F193/F$196),"N. D.",F193/F$196)</f>
        <v>N. D.</v>
      </c>
      <c r="H193" s="94">
        <f>+$C193-F193</f>
        <v>0</v>
      </c>
      <c r="I193" s="93" t="str">
        <f>+IF(ISERROR(H193/F193),"N. D.",H193/F193)</f>
        <v>N. D.</v>
      </c>
      <c r="J193" s="94"/>
      <c r="K193" s="58">
        <f>+K56</f>
        <v>0</v>
      </c>
      <c r="L193" s="93" t="str">
        <f>+IF(ISERROR(K193/K$196),"N. D.",K193/K$196)</f>
        <v>N. D.</v>
      </c>
      <c r="M193" s="94">
        <f>+$C193-K193</f>
        <v>0</v>
      </c>
      <c r="N193" s="93" t="str">
        <f>+IF(ISERROR(M193/K193),"N. D.",M193/K193)</f>
        <v>N. D.</v>
      </c>
    </row>
    <row r="194" spans="1:14" s="49" customFormat="1" ht="17">
      <c r="A194" s="59" t="s">
        <v>90</v>
      </c>
      <c r="B194" s="60"/>
      <c r="C194" s="58">
        <f>+C81</f>
        <v>0</v>
      </c>
      <c r="D194" s="93" t="str">
        <f>+IF(ISERROR(C194/C$196),"N. D.",C194/C$196)</f>
        <v>N. D.</v>
      </c>
      <c r="E194" s="94"/>
      <c r="F194" s="58">
        <f>+F81</f>
        <v>0</v>
      </c>
      <c r="G194" s="93" t="str">
        <f>+IF(ISERROR(F194/F$196),"N. D.",F194/F$196)</f>
        <v>N. D.</v>
      </c>
      <c r="H194" s="94">
        <f>+$C194-F194</f>
        <v>0</v>
      </c>
      <c r="I194" s="93" t="str">
        <f>+IF(ISERROR(H194/F194),"N. D.",H194/F194)</f>
        <v>N. D.</v>
      </c>
      <c r="J194" s="94"/>
      <c r="K194" s="58">
        <f>+K81</f>
        <v>0</v>
      </c>
      <c r="L194" s="93" t="str">
        <f>+IF(ISERROR(K194/K$196),"N. D.",K194/K$196)</f>
        <v>N. D.</v>
      </c>
      <c r="M194" s="94">
        <f>+$C194-K194</f>
        <v>0</v>
      </c>
      <c r="N194" s="93" t="str">
        <f>+IF(ISERROR(M194/K194),"N. D.",M194/K194)</f>
        <v>N. D.</v>
      </c>
    </row>
    <row r="195" spans="1:14" s="49" customFormat="1" ht="6" customHeight="1">
      <c r="A195" s="56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</row>
    <row r="196" spans="1:14" s="82" customFormat="1" ht="17">
      <c r="A196" s="80" t="s">
        <v>46</v>
      </c>
      <c r="B196" s="74"/>
      <c r="C196" s="81">
        <f>+C192-C193-C194</f>
        <v>0</v>
      </c>
      <c r="D196" s="95" t="str">
        <f>+IF(ISERROR(C196/C$196),"N. D.",C196/C$196)</f>
        <v>N. D.</v>
      </c>
      <c r="E196" s="96"/>
      <c r="F196" s="81">
        <f>+F192-F193-F194</f>
        <v>0</v>
      </c>
      <c r="G196" s="95" t="str">
        <f>+IF(ISERROR(F196/F$196),"N. D.",F196/F$196)</f>
        <v>N. D.</v>
      </c>
      <c r="H196" s="96">
        <f>+$C196-F196</f>
        <v>0</v>
      </c>
      <c r="I196" s="95" t="str">
        <f>+IF(ISERROR(H196/F196),"N. D.",H196/F196)</f>
        <v>N. D.</v>
      </c>
      <c r="J196" s="96"/>
      <c r="K196" s="81">
        <f>+K192-K193-K194</f>
        <v>0</v>
      </c>
      <c r="L196" s="95" t="str">
        <f>+IF(ISERROR(K196/K$196),"N. D.",K196/K$196)</f>
        <v>N. D.</v>
      </c>
      <c r="M196" s="96">
        <f>+$C196-K196</f>
        <v>0</v>
      </c>
      <c r="N196" s="95" t="str">
        <f>+IF(ISERROR(M196/K196),"N. D.",M196/K196)</f>
        <v>N. D.</v>
      </c>
    </row>
    <row r="197" spans="1:14" s="49" customFormat="1" ht="17"/>
    <row r="198" spans="1:14" s="49" customFormat="1" ht="17">
      <c r="A198" s="55" t="s">
        <v>91</v>
      </c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</row>
    <row r="199" spans="1:14" s="49" customFormat="1" ht="6" customHeight="1">
      <c r="A199" s="56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</row>
    <row r="200" spans="1:14" s="49" customFormat="1" ht="17">
      <c r="A200" s="59" t="s">
        <v>22</v>
      </c>
      <c r="B200" s="60"/>
      <c r="C200" s="58">
        <f t="shared" ref="C200:C208" si="71">+C86</f>
        <v>0</v>
      </c>
      <c r="D200" s="93" t="str">
        <f t="shared" ref="D200:D208" si="72">+IF(ISERROR(C200/C$210),"N. D.",C200/C$210)</f>
        <v>N. D.</v>
      </c>
      <c r="E200" s="94"/>
      <c r="F200" s="58">
        <f t="shared" ref="F200:F208" si="73">+F86</f>
        <v>0</v>
      </c>
      <c r="G200" s="93" t="str">
        <f t="shared" ref="G200:G208" si="74">+IF(ISERROR(F200/F$210),"N. D.",F200/F$210)</f>
        <v>N. D.</v>
      </c>
      <c r="H200" s="94">
        <f t="shared" ref="H200:H208" si="75">+$C200-F200</f>
        <v>0</v>
      </c>
      <c r="I200" s="93" t="str">
        <f t="shared" ref="I200:I208" si="76">+IF(ISERROR(H200/F200),"N. D.",H200/F200)</f>
        <v>N. D.</v>
      </c>
      <c r="J200" s="94"/>
      <c r="K200" s="58">
        <f t="shared" ref="K200:K208" si="77">+K86</f>
        <v>0</v>
      </c>
      <c r="L200" s="93" t="str">
        <f t="shared" ref="L200:L208" si="78">+IF(ISERROR(K200/K$210),"N. D.",K200/K$210)</f>
        <v>N. D.</v>
      </c>
      <c r="M200" s="94">
        <f t="shared" ref="M200:M208" si="79">+$C200-K200</f>
        <v>0</v>
      </c>
      <c r="N200" s="93" t="str">
        <f t="shared" ref="N200:N208" si="80">+IF(ISERROR(M200/K200),"N. D.",M200/K200)</f>
        <v>N. D.</v>
      </c>
    </row>
    <row r="201" spans="1:14" s="49" customFormat="1" ht="17">
      <c r="A201" s="59" t="s">
        <v>23</v>
      </c>
      <c r="B201" s="60"/>
      <c r="C201" s="58">
        <f t="shared" si="71"/>
        <v>0</v>
      </c>
      <c r="D201" s="93" t="str">
        <f t="shared" si="72"/>
        <v>N. D.</v>
      </c>
      <c r="E201" s="94"/>
      <c r="F201" s="58">
        <f t="shared" si="73"/>
        <v>0</v>
      </c>
      <c r="G201" s="93" t="str">
        <f t="shared" si="74"/>
        <v>N. D.</v>
      </c>
      <c r="H201" s="94">
        <f t="shared" si="75"/>
        <v>0</v>
      </c>
      <c r="I201" s="93" t="str">
        <f t="shared" si="76"/>
        <v>N. D.</v>
      </c>
      <c r="J201" s="94"/>
      <c r="K201" s="58">
        <f t="shared" si="77"/>
        <v>0</v>
      </c>
      <c r="L201" s="93" t="str">
        <f t="shared" si="78"/>
        <v>N. D.</v>
      </c>
      <c r="M201" s="94">
        <f t="shared" si="79"/>
        <v>0</v>
      </c>
      <c r="N201" s="93" t="str">
        <f t="shared" si="80"/>
        <v>N. D.</v>
      </c>
    </row>
    <row r="202" spans="1:14" s="49" customFormat="1" ht="17">
      <c r="A202" s="59" t="s">
        <v>24</v>
      </c>
      <c r="B202" s="60"/>
      <c r="C202" s="58">
        <f t="shared" si="71"/>
        <v>0</v>
      </c>
      <c r="D202" s="93" t="str">
        <f t="shared" si="72"/>
        <v>N. D.</v>
      </c>
      <c r="E202" s="94"/>
      <c r="F202" s="58">
        <f t="shared" si="73"/>
        <v>0</v>
      </c>
      <c r="G202" s="93" t="str">
        <f t="shared" si="74"/>
        <v>N. D.</v>
      </c>
      <c r="H202" s="94">
        <f t="shared" si="75"/>
        <v>0</v>
      </c>
      <c r="I202" s="93" t="str">
        <f t="shared" si="76"/>
        <v>N. D.</v>
      </c>
      <c r="J202" s="94"/>
      <c r="K202" s="58">
        <f t="shared" si="77"/>
        <v>0</v>
      </c>
      <c r="L202" s="93" t="str">
        <f t="shared" si="78"/>
        <v>N. D.</v>
      </c>
      <c r="M202" s="94">
        <f t="shared" si="79"/>
        <v>0</v>
      </c>
      <c r="N202" s="93" t="str">
        <f t="shared" si="80"/>
        <v>N. D.</v>
      </c>
    </row>
    <row r="203" spans="1:14" s="49" customFormat="1" ht="17">
      <c r="A203" s="59" t="s">
        <v>25</v>
      </c>
      <c r="B203" s="60"/>
      <c r="C203" s="58">
        <f t="shared" si="71"/>
        <v>0</v>
      </c>
      <c r="D203" s="93" t="str">
        <f t="shared" si="72"/>
        <v>N. D.</v>
      </c>
      <c r="E203" s="94"/>
      <c r="F203" s="58">
        <f t="shared" si="73"/>
        <v>0</v>
      </c>
      <c r="G203" s="93" t="str">
        <f t="shared" si="74"/>
        <v>N. D.</v>
      </c>
      <c r="H203" s="94">
        <f t="shared" si="75"/>
        <v>0</v>
      </c>
      <c r="I203" s="93" t="str">
        <f t="shared" si="76"/>
        <v>N. D.</v>
      </c>
      <c r="J203" s="94"/>
      <c r="K203" s="58">
        <f t="shared" si="77"/>
        <v>0</v>
      </c>
      <c r="L203" s="93" t="str">
        <f t="shared" si="78"/>
        <v>N. D.</v>
      </c>
      <c r="M203" s="94">
        <f t="shared" si="79"/>
        <v>0</v>
      </c>
      <c r="N203" s="93" t="str">
        <f t="shared" si="80"/>
        <v>N. D.</v>
      </c>
    </row>
    <row r="204" spans="1:14" s="49" customFormat="1" ht="17">
      <c r="A204" s="59" t="s">
        <v>26</v>
      </c>
      <c r="B204" s="60"/>
      <c r="C204" s="58">
        <f t="shared" si="71"/>
        <v>0</v>
      </c>
      <c r="D204" s="93" t="str">
        <f t="shared" si="72"/>
        <v>N. D.</v>
      </c>
      <c r="E204" s="94"/>
      <c r="F204" s="58">
        <f t="shared" si="73"/>
        <v>0</v>
      </c>
      <c r="G204" s="93" t="str">
        <f t="shared" si="74"/>
        <v>N. D.</v>
      </c>
      <c r="H204" s="94">
        <f t="shared" si="75"/>
        <v>0</v>
      </c>
      <c r="I204" s="93" t="str">
        <f t="shared" si="76"/>
        <v>N. D.</v>
      </c>
      <c r="J204" s="94"/>
      <c r="K204" s="58">
        <f t="shared" si="77"/>
        <v>0</v>
      </c>
      <c r="L204" s="93" t="str">
        <f t="shared" si="78"/>
        <v>N. D.</v>
      </c>
      <c r="M204" s="94">
        <f t="shared" si="79"/>
        <v>0</v>
      </c>
      <c r="N204" s="93" t="str">
        <f t="shared" si="80"/>
        <v>N. D.</v>
      </c>
    </row>
    <row r="205" spans="1:14" s="49" customFormat="1" ht="17">
      <c r="A205" s="59" t="s">
        <v>27</v>
      </c>
      <c r="B205" s="60"/>
      <c r="C205" s="58">
        <f t="shared" si="71"/>
        <v>0</v>
      </c>
      <c r="D205" s="93" t="str">
        <f t="shared" si="72"/>
        <v>N. D.</v>
      </c>
      <c r="E205" s="94"/>
      <c r="F205" s="58">
        <f t="shared" si="73"/>
        <v>0</v>
      </c>
      <c r="G205" s="93" t="str">
        <f t="shared" si="74"/>
        <v>N. D.</v>
      </c>
      <c r="H205" s="94">
        <f t="shared" si="75"/>
        <v>0</v>
      </c>
      <c r="I205" s="93" t="str">
        <f t="shared" si="76"/>
        <v>N. D.</v>
      </c>
      <c r="J205" s="94"/>
      <c r="K205" s="58">
        <f t="shared" si="77"/>
        <v>0</v>
      </c>
      <c r="L205" s="93" t="str">
        <f t="shared" si="78"/>
        <v>N. D.</v>
      </c>
      <c r="M205" s="94">
        <f t="shared" si="79"/>
        <v>0</v>
      </c>
      <c r="N205" s="93" t="str">
        <f t="shared" si="80"/>
        <v>N. D.</v>
      </c>
    </row>
    <row r="206" spans="1:14" s="49" customFormat="1" ht="17">
      <c r="A206" s="59" t="s">
        <v>28</v>
      </c>
      <c r="B206" s="60"/>
      <c r="C206" s="58">
        <f t="shared" si="71"/>
        <v>0</v>
      </c>
      <c r="D206" s="93" t="str">
        <f t="shared" si="72"/>
        <v>N. D.</v>
      </c>
      <c r="E206" s="94"/>
      <c r="F206" s="58">
        <f t="shared" si="73"/>
        <v>0</v>
      </c>
      <c r="G206" s="93" t="str">
        <f t="shared" si="74"/>
        <v>N. D.</v>
      </c>
      <c r="H206" s="94">
        <f t="shared" si="75"/>
        <v>0</v>
      </c>
      <c r="I206" s="93" t="str">
        <f t="shared" si="76"/>
        <v>N. D.</v>
      </c>
      <c r="J206" s="94"/>
      <c r="K206" s="58">
        <f t="shared" si="77"/>
        <v>0</v>
      </c>
      <c r="L206" s="93" t="str">
        <f t="shared" si="78"/>
        <v>N. D.</v>
      </c>
      <c r="M206" s="94">
        <f t="shared" si="79"/>
        <v>0</v>
      </c>
      <c r="N206" s="93" t="str">
        <f t="shared" si="80"/>
        <v>N. D.</v>
      </c>
    </row>
    <row r="207" spans="1:14" s="49" customFormat="1" ht="17">
      <c r="A207" s="59" t="s">
        <v>29</v>
      </c>
      <c r="B207" s="60"/>
      <c r="C207" s="58">
        <f t="shared" si="71"/>
        <v>0</v>
      </c>
      <c r="D207" s="93" t="str">
        <f t="shared" si="72"/>
        <v>N. D.</v>
      </c>
      <c r="E207" s="94"/>
      <c r="F207" s="58">
        <f t="shared" si="73"/>
        <v>0</v>
      </c>
      <c r="G207" s="93" t="str">
        <f t="shared" si="74"/>
        <v>N. D.</v>
      </c>
      <c r="H207" s="94">
        <f t="shared" si="75"/>
        <v>0</v>
      </c>
      <c r="I207" s="93" t="str">
        <f t="shared" si="76"/>
        <v>N. D.</v>
      </c>
      <c r="J207" s="94"/>
      <c r="K207" s="58">
        <f t="shared" si="77"/>
        <v>0</v>
      </c>
      <c r="L207" s="93" t="str">
        <f t="shared" si="78"/>
        <v>N. D.</v>
      </c>
      <c r="M207" s="94">
        <f t="shared" si="79"/>
        <v>0</v>
      </c>
      <c r="N207" s="93" t="str">
        <f t="shared" si="80"/>
        <v>N. D.</v>
      </c>
    </row>
    <row r="208" spans="1:14" s="49" customFormat="1" ht="17">
      <c r="A208" s="62" t="s">
        <v>30</v>
      </c>
      <c r="B208" s="60"/>
      <c r="C208" s="58">
        <f t="shared" si="71"/>
        <v>0</v>
      </c>
      <c r="D208" s="93" t="str">
        <f t="shared" si="72"/>
        <v>N. D.</v>
      </c>
      <c r="E208" s="94"/>
      <c r="F208" s="58">
        <f t="shared" si="73"/>
        <v>0</v>
      </c>
      <c r="G208" s="93" t="str">
        <f t="shared" si="74"/>
        <v>N. D.</v>
      </c>
      <c r="H208" s="94">
        <f t="shared" si="75"/>
        <v>0</v>
      </c>
      <c r="I208" s="93" t="str">
        <f t="shared" si="76"/>
        <v>N. D.</v>
      </c>
      <c r="J208" s="94"/>
      <c r="K208" s="58">
        <f t="shared" si="77"/>
        <v>0</v>
      </c>
      <c r="L208" s="93" t="str">
        <f t="shared" si="78"/>
        <v>N. D.</v>
      </c>
      <c r="M208" s="94">
        <f t="shared" si="79"/>
        <v>0</v>
      </c>
      <c r="N208" s="93" t="str">
        <f t="shared" si="80"/>
        <v>N. D.</v>
      </c>
    </row>
    <row r="209" spans="1:14" s="49" customFormat="1" ht="6" customHeight="1">
      <c r="A209" s="56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</row>
    <row r="210" spans="1:14" s="82" customFormat="1" ht="17">
      <c r="A210" s="80" t="s">
        <v>46</v>
      </c>
      <c r="B210" s="74"/>
      <c r="C210" s="81">
        <f>+SUM(C200:C208)</f>
        <v>0</v>
      </c>
      <c r="D210" s="95" t="str">
        <f>+IF(ISERROR(C210/C$210),"N. D.",C210/C$210)</f>
        <v>N. D.</v>
      </c>
      <c r="E210" s="96"/>
      <c r="F210" s="81">
        <f>+SUM(F200:F208)</f>
        <v>0</v>
      </c>
      <c r="G210" s="95" t="str">
        <f>+IF(ISERROR(F210/F$210),"N. D.",F210/F$210)</f>
        <v>N. D.</v>
      </c>
      <c r="H210" s="96">
        <f>+$C210-F210</f>
        <v>0</v>
      </c>
      <c r="I210" s="95" t="str">
        <f>+IF(ISERROR(H210/F210),"N. D.",H210/F210)</f>
        <v>N. D.</v>
      </c>
      <c r="J210" s="96"/>
      <c r="K210" s="81">
        <f>+SUM(K200:K208)</f>
        <v>0</v>
      </c>
      <c r="L210" s="95" t="str">
        <f>+IF(ISERROR(K210/K$210),"N. D.",K210/K$210)</f>
        <v>N. D.</v>
      </c>
      <c r="M210" s="96">
        <f>+$C210-K210</f>
        <v>0</v>
      </c>
      <c r="N210" s="95" t="str">
        <f>+IF(ISERROR(M210/K210),"N. D.",M210/K210)</f>
        <v>N. D.</v>
      </c>
    </row>
    <row r="211" spans="1:14" s="49" customFormat="1" ht="17"/>
    <row r="212" spans="1:14" s="49" customFormat="1" ht="17">
      <c r="A212" s="55" t="s">
        <v>92</v>
      </c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</row>
    <row r="213" spans="1:14" s="49" customFormat="1" ht="6" customHeight="1">
      <c r="A213" s="56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</row>
    <row r="214" spans="1:14" s="49" customFormat="1" ht="17">
      <c r="A214" s="62" t="s">
        <v>53</v>
      </c>
      <c r="B214" s="60"/>
      <c r="C214" s="58">
        <f t="shared" ref="C214:C226" si="81">+C138</f>
        <v>0</v>
      </c>
      <c r="D214" s="93" t="str">
        <f t="shared" ref="D214:D226" si="82">+IF(ISERROR(C214/C$210),"N. D.",C214/C$210)</f>
        <v>N. D.</v>
      </c>
      <c r="E214" s="94"/>
      <c r="F214" s="58">
        <f t="shared" ref="F214:F226" si="83">+F138</f>
        <v>0</v>
      </c>
      <c r="G214" s="93" t="str">
        <f t="shared" ref="G214:G226" si="84">+IF(ISERROR(F214/F$210),"N. D.",F214/F$210)</f>
        <v>N. D.</v>
      </c>
      <c r="H214" s="94">
        <f t="shared" ref="H214:H226" si="85">+$C214-F214</f>
        <v>0</v>
      </c>
      <c r="I214" s="93" t="str">
        <f t="shared" ref="I214:I226" si="86">+IF(ISERROR(H214/F214),"N. D.",H214/F214)</f>
        <v>N. D.</v>
      </c>
      <c r="J214" s="94"/>
      <c r="K214" s="58">
        <f t="shared" ref="K214:K226" si="87">+K138</f>
        <v>0</v>
      </c>
      <c r="L214" s="93" t="str">
        <f t="shared" ref="L214:L226" si="88">+IF(ISERROR(K214/K$210),"N. D.",K214/K$210)</f>
        <v>N. D.</v>
      </c>
      <c r="M214" s="94">
        <f t="shared" ref="M214:M226" si="89">+$C214-K214</f>
        <v>0</v>
      </c>
      <c r="N214" s="93" t="str">
        <f t="shared" ref="N214:N226" si="90">+IF(ISERROR(M214/K214),"N. D.",M214/K214)</f>
        <v>N. D.</v>
      </c>
    </row>
    <row r="215" spans="1:14" s="49" customFormat="1" ht="17">
      <c r="A215" s="62" t="s">
        <v>54</v>
      </c>
      <c r="B215" s="60"/>
      <c r="C215" s="58">
        <f t="shared" si="81"/>
        <v>0</v>
      </c>
      <c r="D215" s="93" t="str">
        <f t="shared" si="82"/>
        <v>N. D.</v>
      </c>
      <c r="E215" s="94"/>
      <c r="F215" s="58">
        <f t="shared" si="83"/>
        <v>0</v>
      </c>
      <c r="G215" s="93" t="str">
        <f t="shared" si="84"/>
        <v>N. D.</v>
      </c>
      <c r="H215" s="94">
        <f t="shared" si="85"/>
        <v>0</v>
      </c>
      <c r="I215" s="93" t="str">
        <f t="shared" si="86"/>
        <v>N. D.</v>
      </c>
      <c r="J215" s="94"/>
      <c r="K215" s="58">
        <f t="shared" si="87"/>
        <v>0</v>
      </c>
      <c r="L215" s="93" t="str">
        <f t="shared" si="88"/>
        <v>N. D.</v>
      </c>
      <c r="M215" s="94">
        <f t="shared" si="89"/>
        <v>0</v>
      </c>
      <c r="N215" s="93" t="str">
        <f t="shared" si="90"/>
        <v>N. D.</v>
      </c>
    </row>
    <row r="216" spans="1:14" s="49" customFormat="1" ht="17">
      <c r="A216" s="62" t="s">
        <v>55</v>
      </c>
      <c r="B216" s="60"/>
      <c r="C216" s="58">
        <f t="shared" si="81"/>
        <v>0</v>
      </c>
      <c r="D216" s="93" t="str">
        <f t="shared" si="82"/>
        <v>N. D.</v>
      </c>
      <c r="E216" s="94"/>
      <c r="F216" s="58">
        <f t="shared" si="83"/>
        <v>0</v>
      </c>
      <c r="G216" s="93" t="str">
        <f t="shared" si="84"/>
        <v>N. D.</v>
      </c>
      <c r="H216" s="94">
        <f t="shared" si="85"/>
        <v>0</v>
      </c>
      <c r="I216" s="93" t="str">
        <f t="shared" si="86"/>
        <v>N. D.</v>
      </c>
      <c r="J216" s="94"/>
      <c r="K216" s="58">
        <f t="shared" si="87"/>
        <v>0</v>
      </c>
      <c r="L216" s="93" t="str">
        <f t="shared" si="88"/>
        <v>N. D.</v>
      </c>
      <c r="M216" s="94">
        <f t="shared" si="89"/>
        <v>0</v>
      </c>
      <c r="N216" s="93" t="str">
        <f t="shared" si="90"/>
        <v>N. D.</v>
      </c>
    </row>
    <row r="217" spans="1:14" s="49" customFormat="1" ht="17">
      <c r="A217" s="62" t="s">
        <v>56</v>
      </c>
      <c r="B217" s="60"/>
      <c r="C217" s="58">
        <f t="shared" si="81"/>
        <v>0</v>
      </c>
      <c r="D217" s="93" t="str">
        <f t="shared" si="82"/>
        <v>N. D.</v>
      </c>
      <c r="E217" s="94"/>
      <c r="F217" s="58">
        <f t="shared" si="83"/>
        <v>0</v>
      </c>
      <c r="G217" s="93" t="str">
        <f t="shared" si="84"/>
        <v>N. D.</v>
      </c>
      <c r="H217" s="94">
        <f t="shared" si="85"/>
        <v>0</v>
      </c>
      <c r="I217" s="93" t="str">
        <f t="shared" si="86"/>
        <v>N. D.</v>
      </c>
      <c r="J217" s="94"/>
      <c r="K217" s="58">
        <f t="shared" si="87"/>
        <v>0</v>
      </c>
      <c r="L217" s="93" t="str">
        <f t="shared" si="88"/>
        <v>N. D.</v>
      </c>
      <c r="M217" s="94">
        <f t="shared" si="89"/>
        <v>0</v>
      </c>
      <c r="N217" s="93" t="str">
        <f t="shared" si="90"/>
        <v>N. D.</v>
      </c>
    </row>
    <row r="218" spans="1:14" s="49" customFormat="1" ht="17">
      <c r="A218" s="62" t="s">
        <v>57</v>
      </c>
      <c r="B218" s="60"/>
      <c r="C218" s="58">
        <f t="shared" si="81"/>
        <v>0</v>
      </c>
      <c r="D218" s="93" t="str">
        <f t="shared" si="82"/>
        <v>N. D.</v>
      </c>
      <c r="E218" s="94"/>
      <c r="F218" s="58">
        <f t="shared" si="83"/>
        <v>0</v>
      </c>
      <c r="G218" s="93" t="str">
        <f t="shared" si="84"/>
        <v>N. D.</v>
      </c>
      <c r="H218" s="94">
        <f t="shared" si="85"/>
        <v>0</v>
      </c>
      <c r="I218" s="93" t="str">
        <f t="shared" si="86"/>
        <v>N. D.</v>
      </c>
      <c r="J218" s="94"/>
      <c r="K218" s="58">
        <f t="shared" si="87"/>
        <v>0</v>
      </c>
      <c r="L218" s="93" t="str">
        <f t="shared" si="88"/>
        <v>N. D.</v>
      </c>
      <c r="M218" s="94">
        <f t="shared" si="89"/>
        <v>0</v>
      </c>
      <c r="N218" s="93" t="str">
        <f t="shared" si="90"/>
        <v>N. D.</v>
      </c>
    </row>
    <row r="219" spans="1:14" s="49" customFormat="1" ht="17">
      <c r="A219" s="62" t="s">
        <v>58</v>
      </c>
      <c r="B219" s="60"/>
      <c r="C219" s="58">
        <f t="shared" si="81"/>
        <v>0</v>
      </c>
      <c r="D219" s="93" t="str">
        <f t="shared" si="82"/>
        <v>N. D.</v>
      </c>
      <c r="E219" s="94"/>
      <c r="F219" s="58">
        <f t="shared" si="83"/>
        <v>0</v>
      </c>
      <c r="G219" s="93" t="str">
        <f t="shared" si="84"/>
        <v>N. D.</v>
      </c>
      <c r="H219" s="94">
        <f t="shared" si="85"/>
        <v>0</v>
      </c>
      <c r="I219" s="93" t="str">
        <f t="shared" si="86"/>
        <v>N. D.</v>
      </c>
      <c r="J219" s="94"/>
      <c r="K219" s="58">
        <f t="shared" si="87"/>
        <v>0</v>
      </c>
      <c r="L219" s="93" t="str">
        <f t="shared" si="88"/>
        <v>N. D.</v>
      </c>
      <c r="M219" s="94">
        <f t="shared" si="89"/>
        <v>0</v>
      </c>
      <c r="N219" s="93" t="str">
        <f t="shared" si="90"/>
        <v>N. D.</v>
      </c>
    </row>
    <row r="220" spans="1:14" s="49" customFormat="1" ht="17">
      <c r="A220" s="62" t="s">
        <v>59</v>
      </c>
      <c r="B220" s="60"/>
      <c r="C220" s="58">
        <f t="shared" si="81"/>
        <v>0</v>
      </c>
      <c r="D220" s="93" t="str">
        <f t="shared" si="82"/>
        <v>N. D.</v>
      </c>
      <c r="E220" s="94"/>
      <c r="F220" s="58">
        <f t="shared" si="83"/>
        <v>0</v>
      </c>
      <c r="G220" s="93" t="str">
        <f t="shared" si="84"/>
        <v>N. D.</v>
      </c>
      <c r="H220" s="94">
        <f t="shared" si="85"/>
        <v>0</v>
      </c>
      <c r="I220" s="93" t="str">
        <f t="shared" si="86"/>
        <v>N. D.</v>
      </c>
      <c r="J220" s="94"/>
      <c r="K220" s="58">
        <f t="shared" si="87"/>
        <v>0</v>
      </c>
      <c r="L220" s="93" t="str">
        <f t="shared" si="88"/>
        <v>N. D.</v>
      </c>
      <c r="M220" s="94">
        <f t="shared" si="89"/>
        <v>0</v>
      </c>
      <c r="N220" s="93" t="str">
        <f t="shared" si="90"/>
        <v>N. D.</v>
      </c>
    </row>
    <row r="221" spans="1:14" s="49" customFormat="1" ht="17">
      <c r="A221" s="62" t="s">
        <v>60</v>
      </c>
      <c r="B221" s="60"/>
      <c r="C221" s="58">
        <f t="shared" si="81"/>
        <v>0</v>
      </c>
      <c r="D221" s="93" t="str">
        <f t="shared" si="82"/>
        <v>N. D.</v>
      </c>
      <c r="E221" s="94"/>
      <c r="F221" s="58">
        <f t="shared" si="83"/>
        <v>0</v>
      </c>
      <c r="G221" s="93" t="str">
        <f t="shared" si="84"/>
        <v>N. D.</v>
      </c>
      <c r="H221" s="94">
        <f t="shared" si="85"/>
        <v>0</v>
      </c>
      <c r="I221" s="93" t="str">
        <f t="shared" si="86"/>
        <v>N. D.</v>
      </c>
      <c r="J221" s="94"/>
      <c r="K221" s="58">
        <f t="shared" si="87"/>
        <v>0</v>
      </c>
      <c r="L221" s="93" t="str">
        <f t="shared" si="88"/>
        <v>N. D.</v>
      </c>
      <c r="M221" s="94">
        <f t="shared" si="89"/>
        <v>0</v>
      </c>
      <c r="N221" s="93" t="str">
        <f t="shared" si="90"/>
        <v>N. D.</v>
      </c>
    </row>
    <row r="222" spans="1:14" s="49" customFormat="1" ht="17">
      <c r="A222" s="62" t="s">
        <v>61</v>
      </c>
      <c r="B222" s="60"/>
      <c r="C222" s="58">
        <f t="shared" si="81"/>
        <v>0</v>
      </c>
      <c r="D222" s="93" t="str">
        <f t="shared" si="82"/>
        <v>N. D.</v>
      </c>
      <c r="E222" s="94"/>
      <c r="F222" s="58">
        <f t="shared" si="83"/>
        <v>0</v>
      </c>
      <c r="G222" s="93" t="str">
        <f t="shared" si="84"/>
        <v>N. D.</v>
      </c>
      <c r="H222" s="94">
        <f t="shared" si="85"/>
        <v>0</v>
      </c>
      <c r="I222" s="93" t="str">
        <f t="shared" si="86"/>
        <v>N. D.</v>
      </c>
      <c r="J222" s="94"/>
      <c r="K222" s="58">
        <f t="shared" si="87"/>
        <v>0</v>
      </c>
      <c r="L222" s="93" t="str">
        <f t="shared" si="88"/>
        <v>N. D.</v>
      </c>
      <c r="M222" s="94">
        <f t="shared" si="89"/>
        <v>0</v>
      </c>
      <c r="N222" s="93" t="str">
        <f t="shared" si="90"/>
        <v>N. D.</v>
      </c>
    </row>
    <row r="223" spans="1:14" s="49" customFormat="1" ht="17">
      <c r="A223" s="62" t="s">
        <v>62</v>
      </c>
      <c r="B223" s="60"/>
      <c r="C223" s="58">
        <f t="shared" si="81"/>
        <v>0</v>
      </c>
      <c r="D223" s="93" t="str">
        <f t="shared" si="82"/>
        <v>N. D.</v>
      </c>
      <c r="E223" s="94"/>
      <c r="F223" s="58">
        <f t="shared" si="83"/>
        <v>0</v>
      </c>
      <c r="G223" s="93" t="str">
        <f t="shared" si="84"/>
        <v>N. D.</v>
      </c>
      <c r="H223" s="94">
        <f t="shared" si="85"/>
        <v>0</v>
      </c>
      <c r="I223" s="93" t="str">
        <f t="shared" si="86"/>
        <v>N. D.</v>
      </c>
      <c r="J223" s="94"/>
      <c r="K223" s="58">
        <f t="shared" si="87"/>
        <v>0</v>
      </c>
      <c r="L223" s="93" t="str">
        <f t="shared" si="88"/>
        <v>N. D.</v>
      </c>
      <c r="M223" s="94">
        <f t="shared" si="89"/>
        <v>0</v>
      </c>
      <c r="N223" s="93" t="str">
        <f t="shared" si="90"/>
        <v>N. D.</v>
      </c>
    </row>
    <row r="224" spans="1:14" s="49" customFormat="1" ht="17">
      <c r="A224" s="62" t="s">
        <v>25</v>
      </c>
      <c r="B224" s="60"/>
      <c r="C224" s="58">
        <f t="shared" si="81"/>
        <v>0</v>
      </c>
      <c r="D224" s="93" t="str">
        <f t="shared" si="82"/>
        <v>N. D.</v>
      </c>
      <c r="E224" s="94"/>
      <c r="F224" s="58">
        <f t="shared" si="83"/>
        <v>0</v>
      </c>
      <c r="G224" s="93" t="str">
        <f t="shared" si="84"/>
        <v>N. D.</v>
      </c>
      <c r="H224" s="94">
        <f t="shared" si="85"/>
        <v>0</v>
      </c>
      <c r="I224" s="93" t="str">
        <f t="shared" si="86"/>
        <v>N. D.</v>
      </c>
      <c r="J224" s="94"/>
      <c r="K224" s="58">
        <f t="shared" si="87"/>
        <v>0</v>
      </c>
      <c r="L224" s="93" t="str">
        <f t="shared" si="88"/>
        <v>N. D.</v>
      </c>
      <c r="M224" s="94">
        <f t="shared" si="89"/>
        <v>0</v>
      </c>
      <c r="N224" s="93" t="str">
        <f t="shared" si="90"/>
        <v>N. D.</v>
      </c>
    </row>
    <row r="225" spans="1:14" s="49" customFormat="1" ht="17">
      <c r="A225" s="62" t="s">
        <v>63</v>
      </c>
      <c r="B225" s="60"/>
      <c r="C225" s="58">
        <f t="shared" si="81"/>
        <v>0</v>
      </c>
      <c r="D225" s="93" t="str">
        <f t="shared" si="82"/>
        <v>N. D.</v>
      </c>
      <c r="E225" s="94"/>
      <c r="F225" s="58">
        <f t="shared" si="83"/>
        <v>0</v>
      </c>
      <c r="G225" s="93" t="str">
        <f t="shared" si="84"/>
        <v>N. D.</v>
      </c>
      <c r="H225" s="94">
        <f t="shared" si="85"/>
        <v>0</v>
      </c>
      <c r="I225" s="93" t="str">
        <f t="shared" si="86"/>
        <v>N. D.</v>
      </c>
      <c r="J225" s="94"/>
      <c r="K225" s="58">
        <f t="shared" si="87"/>
        <v>0</v>
      </c>
      <c r="L225" s="93" t="str">
        <f t="shared" si="88"/>
        <v>N. D.</v>
      </c>
      <c r="M225" s="94">
        <f t="shared" si="89"/>
        <v>0</v>
      </c>
      <c r="N225" s="93" t="str">
        <f t="shared" si="90"/>
        <v>N. D.</v>
      </c>
    </row>
    <row r="226" spans="1:14" s="49" customFormat="1" ht="17">
      <c r="A226" s="62" t="s">
        <v>64</v>
      </c>
      <c r="B226" s="60"/>
      <c r="C226" s="58">
        <f t="shared" si="81"/>
        <v>0</v>
      </c>
      <c r="D226" s="93" t="str">
        <f t="shared" si="82"/>
        <v>N. D.</v>
      </c>
      <c r="E226" s="94"/>
      <c r="F226" s="58">
        <f t="shared" si="83"/>
        <v>0</v>
      </c>
      <c r="G226" s="93" t="str">
        <f t="shared" si="84"/>
        <v>N. D.</v>
      </c>
      <c r="H226" s="94">
        <f t="shared" si="85"/>
        <v>0</v>
      </c>
      <c r="I226" s="93" t="str">
        <f t="shared" si="86"/>
        <v>N. D.</v>
      </c>
      <c r="J226" s="94"/>
      <c r="K226" s="58">
        <f t="shared" si="87"/>
        <v>0</v>
      </c>
      <c r="L226" s="93" t="str">
        <f t="shared" si="88"/>
        <v>N. D.</v>
      </c>
      <c r="M226" s="94">
        <f t="shared" si="89"/>
        <v>0</v>
      </c>
      <c r="N226" s="93" t="str">
        <f t="shared" si="90"/>
        <v>N. D.</v>
      </c>
    </row>
    <row r="227" spans="1:14" s="49" customFormat="1" ht="6" customHeight="1">
      <c r="A227" s="56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</row>
    <row r="228" spans="1:14" s="82" customFormat="1" ht="17">
      <c r="A228" s="80" t="s">
        <v>93</v>
      </c>
      <c r="B228" s="74"/>
      <c r="C228" s="81">
        <f>+SUM(C214:C226)</f>
        <v>0</v>
      </c>
      <c r="D228" s="95" t="str">
        <f>+IF(ISERROR(C228/C$210),"N. D.",C228/C$210)</f>
        <v>N. D.</v>
      </c>
      <c r="E228" s="96"/>
      <c r="F228" s="81">
        <f>+SUM(F214:F226)</f>
        <v>0</v>
      </c>
      <c r="G228" s="95" t="str">
        <f>+IF(ISERROR(F228/F$210),"N. D.",F228/F$210)</f>
        <v>N. D.</v>
      </c>
      <c r="H228" s="96">
        <f>+$C228-F228</f>
        <v>0</v>
      </c>
      <c r="I228" s="95" t="str">
        <f>+IF(ISERROR(H228/F228),"N. D.",H228/F228)</f>
        <v>N. D.</v>
      </c>
      <c r="J228" s="96"/>
      <c r="K228" s="81">
        <f>+SUM(K214:K226)</f>
        <v>0</v>
      </c>
      <c r="L228" s="95" t="str">
        <f>+IF(ISERROR(K228/K$210),"N. D.",K228/K$210)</f>
        <v>N. D.</v>
      </c>
      <c r="M228" s="96">
        <f>+$C228-K228</f>
        <v>0</v>
      </c>
      <c r="N228" s="95" t="str">
        <f>+IF(ISERROR(M228/K228),"N. D.",M228/K228)</f>
        <v>N. D.</v>
      </c>
    </row>
    <row r="229" spans="1:14" s="49" customFormat="1" ht="17"/>
    <row r="230" spans="1:14" s="49" customFormat="1" ht="17">
      <c r="A230" s="55" t="s">
        <v>94</v>
      </c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</row>
    <row r="231" spans="1:14" s="49" customFormat="1" ht="6" customHeight="1">
      <c r="A231" s="56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</row>
    <row r="232" spans="1:14" s="49" customFormat="1" ht="17">
      <c r="A232" s="59" t="s">
        <v>95</v>
      </c>
      <c r="B232" s="60"/>
      <c r="C232" s="58">
        <f>+C106</f>
        <v>0</v>
      </c>
      <c r="D232" s="93" t="str">
        <f>+IF(ISERROR(C232/C$232),"N. D.",C232/C$232)</f>
        <v>N. D.</v>
      </c>
      <c r="E232" s="94"/>
      <c r="F232" s="58">
        <f>+F106</f>
        <v>0</v>
      </c>
      <c r="G232" s="93" t="str">
        <f>+IF(ISERROR(F232/F$232),"N. D.",F232/F$232)</f>
        <v>N. D.</v>
      </c>
      <c r="H232" s="94">
        <f>+$C232-F232</f>
        <v>0</v>
      </c>
      <c r="I232" s="93" t="str">
        <f>+IF(ISERROR(H232/F232),"N. D.",H232/F232)</f>
        <v>N. D.</v>
      </c>
      <c r="J232" s="94"/>
      <c r="K232" s="58">
        <f>+K106</f>
        <v>0</v>
      </c>
      <c r="L232" s="93" t="str">
        <f>+IF(ISERROR(K232/K$232),"N. D.",K232/K$232)</f>
        <v>N. D.</v>
      </c>
      <c r="M232" s="94">
        <f>+$C232-K232</f>
        <v>0</v>
      </c>
      <c r="N232" s="93" t="str">
        <f>+IF(ISERROR(M232/K232),"N. D.",M232/K232)</f>
        <v>N. D.</v>
      </c>
    </row>
    <row r="233" spans="1:14" s="49" customFormat="1" ht="17">
      <c r="A233" s="59" t="s">
        <v>96</v>
      </c>
      <c r="B233" s="60"/>
      <c r="C233" s="58">
        <f>+C135</f>
        <v>0</v>
      </c>
      <c r="D233" s="93" t="str">
        <f>+IF(ISERROR(C233/C$232),"N. D.",C233/C$232)</f>
        <v>N. D.</v>
      </c>
      <c r="E233" s="94"/>
      <c r="F233" s="58">
        <f>+F135</f>
        <v>0</v>
      </c>
      <c r="G233" s="93" t="str">
        <f>+IF(ISERROR(F233/F$232),"N. D.",F233/F$232)</f>
        <v>N. D.</v>
      </c>
      <c r="H233" s="94">
        <f>+$C233-F233</f>
        <v>0</v>
      </c>
      <c r="I233" s="93" t="str">
        <f>+IF(ISERROR(H233/F233),"N. D.",H233/F233)</f>
        <v>N. D.</v>
      </c>
      <c r="J233" s="94"/>
      <c r="K233" s="58">
        <f>+K135</f>
        <v>0</v>
      </c>
      <c r="L233" s="93" t="str">
        <f>+IF(ISERROR(K233/K$232),"N. D.",K233/K$232)</f>
        <v>N. D.</v>
      </c>
      <c r="M233" s="94">
        <f>+$C233-K233</f>
        <v>0</v>
      </c>
      <c r="N233" s="93" t="str">
        <f>+IF(ISERROR(M233/K233),"N. D.",M233/K233)</f>
        <v>N. D.</v>
      </c>
    </row>
    <row r="234" spans="1:14" s="49" customFormat="1" ht="17">
      <c r="A234" s="59" t="s">
        <v>97</v>
      </c>
      <c r="B234" s="60"/>
      <c r="C234" s="58">
        <f>+C168</f>
        <v>0</v>
      </c>
      <c r="D234" s="93" t="str">
        <f>+IF(ISERROR(C234/C$232),"N. D.",C234/C$232)</f>
        <v>N. D.</v>
      </c>
      <c r="E234" s="94"/>
      <c r="F234" s="58">
        <f>+F168</f>
        <v>0</v>
      </c>
      <c r="G234" s="93" t="str">
        <f>+IF(ISERROR(F234/F$232),"N. D.",F234/F$232)</f>
        <v>N. D.</v>
      </c>
      <c r="H234" s="94">
        <f>+$C234-F234</f>
        <v>0</v>
      </c>
      <c r="I234" s="93" t="str">
        <f>+IF(ISERROR(H234/F234),"N. D.",H234/F234)</f>
        <v>N. D.</v>
      </c>
      <c r="J234" s="94"/>
      <c r="K234" s="58">
        <f>+K168</f>
        <v>0</v>
      </c>
      <c r="L234" s="93" t="str">
        <f>+IF(ISERROR(K234/K$232),"N. D.",K234/K$232)</f>
        <v>N. D.</v>
      </c>
      <c r="M234" s="94">
        <f>+$C234-K234</f>
        <v>0</v>
      </c>
      <c r="N234" s="93" t="str">
        <f>+IF(ISERROR(M234/K234),"N. D.",M234/K234)</f>
        <v>N. D.</v>
      </c>
    </row>
    <row r="235" spans="1:14" s="49" customFormat="1" ht="17">
      <c r="A235" s="59" t="s">
        <v>98</v>
      </c>
      <c r="B235" s="60"/>
      <c r="C235" s="58">
        <f>+C177</f>
        <v>0</v>
      </c>
      <c r="D235" s="93" t="str">
        <f>+IF(ISERROR(C235/C$232),"N. D.",C235/C$232)</f>
        <v>N. D.</v>
      </c>
      <c r="E235" s="94"/>
      <c r="F235" s="58">
        <f>+F177</f>
        <v>0</v>
      </c>
      <c r="G235" s="93" t="str">
        <f>+IF(ISERROR(F235/F$232),"N. D.",F235/F$232)</f>
        <v>N. D.</v>
      </c>
      <c r="H235" s="94">
        <f>+$C235-F235</f>
        <v>0</v>
      </c>
      <c r="I235" s="93" t="str">
        <f>+IF(ISERROR(H235/F235),"N. D.",H235/F235)</f>
        <v>N. D.</v>
      </c>
      <c r="J235" s="94"/>
      <c r="K235" s="58">
        <f>+K177</f>
        <v>0</v>
      </c>
      <c r="L235" s="93" t="str">
        <f>+IF(ISERROR(K235/K$232),"N. D.",K235/K$232)</f>
        <v>N. D.</v>
      </c>
      <c r="M235" s="94">
        <f>+$C235-K235</f>
        <v>0</v>
      </c>
      <c r="N235" s="93" t="str">
        <f>+IF(ISERROR(M235/K235),"N. D.",M235/K235)</f>
        <v>N. D.</v>
      </c>
    </row>
  </sheetData>
  <mergeCells count="18">
    <mergeCell ref="B5:B6"/>
    <mergeCell ref="C2:N2"/>
    <mergeCell ref="L5:L6"/>
    <mergeCell ref="N5:N6"/>
    <mergeCell ref="E5:E6"/>
    <mergeCell ref="G5:G6"/>
    <mergeCell ref="I5:I6"/>
    <mergeCell ref="J5:J6"/>
    <mergeCell ref="D5:D6"/>
    <mergeCell ref="C181:N181"/>
    <mergeCell ref="B184:B185"/>
    <mergeCell ref="L184:L185"/>
    <mergeCell ref="N184:N185"/>
    <mergeCell ref="J184:J185"/>
    <mergeCell ref="D184:D185"/>
    <mergeCell ref="E184:E185"/>
    <mergeCell ref="G184:G185"/>
    <mergeCell ref="I184:I185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741-CAD8-0D42-9E46-915AF43DD228}">
  <sheetPr>
    <tabColor rgb="FF544D4E"/>
  </sheetPr>
  <dimension ref="A1:X235"/>
  <sheetViews>
    <sheetView workbookViewId="0">
      <selection activeCell="C11" sqref="C11"/>
    </sheetView>
  </sheetViews>
  <sheetFormatPr baseColWidth="10" defaultColWidth="10.7109375" defaultRowHeight="18"/>
  <cols>
    <col min="1" max="1" width="48.7109375" style="1" customWidth="1"/>
    <col min="2" max="2" width="1.5703125" style="1" customWidth="1"/>
    <col min="3" max="3" width="15.5703125" style="1" customWidth="1"/>
    <col min="4" max="4" width="10.5703125" style="1" customWidth="1"/>
    <col min="5" max="5" width="1.5703125" style="1" customWidth="1"/>
    <col min="6" max="6" width="15.5703125" style="1" customWidth="1"/>
    <col min="7" max="7" width="10.5703125" style="1" customWidth="1"/>
    <col min="8" max="8" width="15.5703125" style="1" customWidth="1"/>
    <col min="9" max="9" width="10.5703125" style="1" customWidth="1"/>
    <col min="10" max="10" width="1.5703125" style="1" customWidth="1"/>
    <col min="11" max="11" width="15.5703125" style="1" customWidth="1"/>
    <col min="12" max="12" width="10.5703125" style="1" customWidth="1"/>
    <col min="13" max="13" width="15.5703125" style="1" customWidth="1"/>
    <col min="14" max="14" width="10.5703125" style="1" customWidth="1"/>
    <col min="15" max="15" width="1.5703125" style="1" customWidth="1"/>
    <col min="16" max="16" width="15.5703125" style="1" customWidth="1"/>
    <col min="17" max="17" width="10.5703125" style="1" customWidth="1"/>
    <col min="18" max="18" width="15.5703125" style="1" customWidth="1"/>
    <col min="19" max="19" width="10.5703125" style="1" customWidth="1"/>
    <col min="20" max="20" width="1.5703125" style="1" customWidth="1"/>
    <col min="21" max="21" width="15.5703125" style="1" customWidth="1"/>
    <col min="22" max="22" width="10.5703125" style="1" customWidth="1"/>
    <col min="23" max="23" width="15.5703125" style="1" customWidth="1"/>
    <col min="24" max="24" width="10.5703125" style="1" customWidth="1"/>
    <col min="25" max="16384" width="10.7109375" style="1"/>
  </cols>
  <sheetData>
    <row r="1" spans="1:24">
      <c r="C1" s="2"/>
      <c r="D1" s="2"/>
      <c r="F1" s="2"/>
      <c r="G1" s="2"/>
      <c r="H1" s="2"/>
      <c r="I1" s="2"/>
      <c r="K1" s="2"/>
      <c r="L1" s="2"/>
      <c r="M1" s="2"/>
      <c r="N1" s="2"/>
      <c r="P1" s="2"/>
      <c r="Q1" s="2"/>
      <c r="R1" s="2"/>
      <c r="S1" s="2"/>
      <c r="U1" s="2"/>
      <c r="V1" s="2"/>
      <c r="W1" s="2"/>
      <c r="X1" s="2"/>
    </row>
    <row r="2" spans="1:24">
      <c r="C2" s="378" t="s">
        <v>1</v>
      </c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</row>
    <row r="3" spans="1:24">
      <c r="B3" s="3"/>
      <c r="C3" s="3"/>
      <c r="D3" s="2"/>
      <c r="E3" s="3"/>
      <c r="F3" s="3"/>
      <c r="G3" s="2"/>
      <c r="H3" s="3"/>
      <c r="I3" s="2"/>
      <c r="J3" s="3"/>
      <c r="K3" s="3"/>
      <c r="L3" s="2"/>
      <c r="M3" s="3"/>
      <c r="N3" s="2"/>
      <c r="O3" s="3"/>
      <c r="P3" s="3"/>
      <c r="Q3" s="2"/>
      <c r="R3" s="3"/>
      <c r="S3" s="2"/>
      <c r="T3" s="3"/>
      <c r="U3" s="3"/>
      <c r="V3" s="2"/>
      <c r="W3" s="3"/>
      <c r="X3" s="2"/>
    </row>
    <row r="4" spans="1:24" ht="6" customHeight="1"/>
    <row r="5" spans="1:24" s="6" customFormat="1" ht="14.25" customHeight="1">
      <c r="A5" s="4" t="s">
        <v>2</v>
      </c>
      <c r="B5" s="379"/>
      <c r="C5" s="5">
        <v>45657</v>
      </c>
      <c r="D5" s="379" t="s">
        <v>99</v>
      </c>
      <c r="E5" s="379"/>
      <c r="F5" s="5">
        <f>+EOMONTH(C5,-12)</f>
        <v>45291</v>
      </c>
      <c r="G5" s="379" t="s">
        <v>99</v>
      </c>
      <c r="H5" s="5" t="s">
        <v>100</v>
      </c>
      <c r="I5" s="379" t="s">
        <v>99</v>
      </c>
      <c r="J5" s="379"/>
      <c r="K5" s="5">
        <f>+EOMONTH(F5,-12)</f>
        <v>44926</v>
      </c>
      <c r="L5" s="379" t="s">
        <v>99</v>
      </c>
      <c r="M5" s="5" t="s">
        <v>100</v>
      </c>
      <c r="N5" s="379" t="s">
        <v>99</v>
      </c>
      <c r="O5" s="379"/>
      <c r="P5" s="5">
        <f>+EOMONTH(K5,-12)</f>
        <v>44561</v>
      </c>
      <c r="Q5" s="379" t="s">
        <v>99</v>
      </c>
      <c r="R5" s="5" t="s">
        <v>100</v>
      </c>
      <c r="S5" s="379" t="s">
        <v>99</v>
      </c>
      <c r="T5" s="379"/>
      <c r="U5" s="5">
        <f>+EOMONTH(P5,-24)</f>
        <v>43830</v>
      </c>
      <c r="V5" s="379" t="s">
        <v>99</v>
      </c>
      <c r="W5" s="5" t="s">
        <v>100</v>
      </c>
      <c r="X5" s="379" t="s">
        <v>99</v>
      </c>
    </row>
    <row r="6" spans="1:24" s="6" customFormat="1" ht="14.25" customHeight="1">
      <c r="A6" s="4" t="s">
        <v>117</v>
      </c>
      <c r="B6" s="379"/>
      <c r="C6" s="5" t="s">
        <v>102</v>
      </c>
      <c r="D6" s="379"/>
      <c r="E6" s="379"/>
      <c r="F6" s="5" t="s">
        <v>103</v>
      </c>
      <c r="G6" s="379"/>
      <c r="H6" s="5" t="s">
        <v>104</v>
      </c>
      <c r="I6" s="379"/>
      <c r="J6" s="379"/>
      <c r="K6" s="5" t="s">
        <v>103</v>
      </c>
      <c r="L6" s="379"/>
      <c r="M6" s="5" t="s">
        <v>105</v>
      </c>
      <c r="N6" s="379"/>
      <c r="O6" s="379"/>
      <c r="P6" s="5" t="s">
        <v>103</v>
      </c>
      <c r="Q6" s="379"/>
      <c r="R6" s="5" t="s">
        <v>106</v>
      </c>
      <c r="S6" s="379"/>
      <c r="T6" s="379"/>
      <c r="U6" s="5" t="s">
        <v>103</v>
      </c>
      <c r="V6" s="379"/>
      <c r="W6" s="5" t="s">
        <v>107</v>
      </c>
      <c r="X6" s="379"/>
    </row>
    <row r="7" spans="1:24" ht="6" customHeight="1"/>
    <row r="8" spans="1:24">
      <c r="A8" s="7" t="s">
        <v>20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6" customHeight="1">
      <c r="A9" s="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>
      <c r="A10" s="9" t="s">
        <v>21</v>
      </c>
      <c r="B10" s="6"/>
      <c r="C10" s="10">
        <f>+SUM(C11:C19)</f>
        <v>80050199.590000004</v>
      </c>
      <c r="D10" s="11">
        <f>+IF(ISERROR(C10/C31),"N. D.",C10/C31)</f>
        <v>1</v>
      </c>
      <c r="E10" s="6"/>
      <c r="F10" s="10">
        <f>+SUM(F11:F19)</f>
        <v>80050199.590000004</v>
      </c>
      <c r="G10" s="11">
        <f>+IF(ISERROR(F10/F31),"N. D.",F10/F31)</f>
        <v>1</v>
      </c>
      <c r="H10" s="12">
        <f t="shared" ref="H10:H29" si="0">+$C10-F10</f>
        <v>0</v>
      </c>
      <c r="I10" s="11">
        <f t="shared" ref="I10:I29" si="1">+IF(ISERROR(H10/F10),"N. D.",H10/F10)</f>
        <v>0</v>
      </c>
      <c r="J10" s="6"/>
      <c r="K10" s="10">
        <f>+SUM(K11:K19)</f>
        <v>70911574.300000012</v>
      </c>
      <c r="L10" s="11">
        <f>+IF(ISERROR(K10/K31),"N. D.",K10/K31)</f>
        <v>1</v>
      </c>
      <c r="M10" s="12">
        <f t="shared" ref="M10:M29" si="2">+$C10-K10</f>
        <v>9138625.2899999917</v>
      </c>
      <c r="N10" s="11">
        <f t="shared" ref="N10:N29" si="3">+IF(ISERROR(M10/K10),"N. D.",M10/K10)</f>
        <v>0.12887353552944586</v>
      </c>
      <c r="O10" s="6"/>
      <c r="P10" s="10">
        <f>+SUM(P11:P19)</f>
        <v>69951348.849999979</v>
      </c>
      <c r="Q10" s="11">
        <f>+IF(ISERROR(P10/P31),"N. D.",P10/P31)</f>
        <v>1</v>
      </c>
      <c r="R10" s="12">
        <f t="shared" ref="R10:R29" si="4">+$C10-P10</f>
        <v>10098850.740000024</v>
      </c>
      <c r="S10" s="11">
        <f t="shared" ref="S10:S29" si="5">+IF(ISERROR(R10/P10),"N. D.",R10/P10)</f>
        <v>0.14436963555421173</v>
      </c>
      <c r="T10" s="6"/>
      <c r="U10" s="10">
        <f>+SUM(U11:U19)</f>
        <v>67984708.48999998</v>
      </c>
      <c r="V10" s="11">
        <f>+IF(ISERROR(U10/U31),"N. D.",U10/U31)</f>
        <v>1</v>
      </c>
      <c r="W10" s="12">
        <f t="shared" ref="W10:W29" si="6">+$C10-U10</f>
        <v>12065491.100000024</v>
      </c>
      <c r="X10" s="11">
        <f t="shared" ref="X10:X29" si="7">+IF(ISERROR(W10/U10),"N. D.",W10/U10)</f>
        <v>0.17747360204941914</v>
      </c>
    </row>
    <row r="11" spans="1:24">
      <c r="A11" s="13" t="s">
        <v>22</v>
      </c>
      <c r="B11" s="14"/>
      <c r="C11" s="15">
        <v>63556261.25</v>
      </c>
      <c r="D11" s="16">
        <f t="shared" ref="D11:D19" si="8">+IF(ISERROR(C11/C86),"N. D.",C11/C86)</f>
        <v>1.0275180997706632</v>
      </c>
      <c r="E11" s="14"/>
      <c r="F11" s="15">
        <v>63556261.25</v>
      </c>
      <c r="G11" s="16">
        <f t="shared" ref="G11:G19" si="9">+IF(ISERROR(F11/F86),"N. D.",F11/F86)</f>
        <v>1.0275180997706632</v>
      </c>
      <c r="H11" s="17">
        <f t="shared" si="0"/>
        <v>0</v>
      </c>
      <c r="I11" s="16">
        <f t="shared" si="1"/>
        <v>0</v>
      </c>
      <c r="J11" s="14"/>
      <c r="K11" s="15">
        <v>54112000.920000009</v>
      </c>
      <c r="L11" s="16">
        <f t="shared" ref="L11:L19" si="10">+IF(ISERROR(K11/K86),"N. D.",K11/K86)</f>
        <v>1.0119431090082003</v>
      </c>
      <c r="M11" s="17">
        <f t="shared" si="2"/>
        <v>9444260.3299999908</v>
      </c>
      <c r="N11" s="16">
        <f t="shared" si="3"/>
        <v>0.1745317151358444</v>
      </c>
      <c r="O11" s="14"/>
      <c r="P11" s="15">
        <v>49674232.089999989</v>
      </c>
      <c r="Q11" s="16">
        <f t="shared" ref="Q11:Q19" si="11">+IF(ISERROR(P11/P86),"N. D.",P11/P86)</f>
        <v>1.0614873268779506</v>
      </c>
      <c r="R11" s="17">
        <f t="shared" si="4"/>
        <v>13882029.160000011</v>
      </c>
      <c r="S11" s="16">
        <f t="shared" si="5"/>
        <v>0.27946137415568884</v>
      </c>
      <c r="T11" s="14"/>
      <c r="U11" s="15">
        <v>54305559.86999999</v>
      </c>
      <c r="V11" s="16">
        <f t="shared" ref="V11:V19" si="12">+IF(ISERROR(U11/U86),"N. D.",U11/U86)</f>
        <v>1.0191008580297505</v>
      </c>
      <c r="W11" s="17">
        <f t="shared" si="6"/>
        <v>9250701.3800000101</v>
      </c>
      <c r="X11" s="16">
        <f t="shared" si="7"/>
        <v>0.17034538272222791</v>
      </c>
    </row>
    <row r="12" spans="1:24">
      <c r="A12" s="13" t="s">
        <v>23</v>
      </c>
      <c r="B12" s="14"/>
      <c r="C12" s="15">
        <v>3548769.9799999995</v>
      </c>
      <c r="D12" s="16">
        <f t="shared" si="8"/>
        <v>1</v>
      </c>
      <c r="E12" s="14"/>
      <c r="F12" s="15">
        <v>3548769.9799999995</v>
      </c>
      <c r="G12" s="16">
        <f t="shared" si="9"/>
        <v>1</v>
      </c>
      <c r="H12" s="17">
        <f t="shared" si="0"/>
        <v>0</v>
      </c>
      <c r="I12" s="16">
        <f t="shared" si="1"/>
        <v>0</v>
      </c>
      <c r="J12" s="14"/>
      <c r="K12" s="15">
        <v>4953218.5499999989</v>
      </c>
      <c r="L12" s="16">
        <f t="shared" si="10"/>
        <v>1</v>
      </c>
      <c r="M12" s="17">
        <f t="shared" si="2"/>
        <v>-1404448.5699999994</v>
      </c>
      <c r="N12" s="16">
        <f t="shared" si="3"/>
        <v>-0.28354262098933625</v>
      </c>
      <c r="O12" s="14"/>
      <c r="P12" s="15">
        <v>6229697.4700000007</v>
      </c>
      <c r="Q12" s="16">
        <f t="shared" si="11"/>
        <v>1.0003935190024655</v>
      </c>
      <c r="R12" s="17">
        <f t="shared" si="4"/>
        <v>-2680927.4900000012</v>
      </c>
      <c r="S12" s="16">
        <f t="shared" si="5"/>
        <v>-0.43034633750842494</v>
      </c>
      <c r="T12" s="14"/>
      <c r="U12" s="15">
        <v>5777909.1600000001</v>
      </c>
      <c r="V12" s="16">
        <f t="shared" si="12"/>
        <v>1</v>
      </c>
      <c r="W12" s="17">
        <f t="shared" si="6"/>
        <v>-2229139.1800000006</v>
      </c>
      <c r="X12" s="16">
        <f t="shared" si="7"/>
        <v>-0.38580377750348721</v>
      </c>
    </row>
    <row r="13" spans="1:24">
      <c r="A13" s="13" t="s">
        <v>24</v>
      </c>
      <c r="B13" s="14"/>
      <c r="C13" s="15">
        <v>8236375.4199999999</v>
      </c>
      <c r="D13" s="16">
        <f t="shared" si="8"/>
        <v>1.0241718215780473</v>
      </c>
      <c r="E13" s="14"/>
      <c r="F13" s="15">
        <v>8236375.4199999999</v>
      </c>
      <c r="G13" s="16">
        <f t="shared" si="9"/>
        <v>1.0241718215780473</v>
      </c>
      <c r="H13" s="17">
        <f t="shared" si="0"/>
        <v>0</v>
      </c>
      <c r="I13" s="16">
        <f t="shared" si="1"/>
        <v>0</v>
      </c>
      <c r="J13" s="14"/>
      <c r="K13" s="15">
        <v>7008493.3099999996</v>
      </c>
      <c r="L13" s="16">
        <f t="shared" si="10"/>
        <v>1.0082490024464617</v>
      </c>
      <c r="M13" s="17">
        <f t="shared" si="2"/>
        <v>1227882.1100000003</v>
      </c>
      <c r="N13" s="16">
        <f t="shared" si="3"/>
        <v>0.17519915560852556</v>
      </c>
      <c r="O13" s="14"/>
      <c r="P13" s="15">
        <v>6629325.209999999</v>
      </c>
      <c r="Q13" s="16">
        <f t="shared" si="11"/>
        <v>1.03099170941371</v>
      </c>
      <c r="R13" s="17">
        <f t="shared" si="4"/>
        <v>1607050.2100000009</v>
      </c>
      <c r="S13" s="16">
        <f t="shared" si="5"/>
        <v>0.24241535285911869</v>
      </c>
      <c r="T13" s="14"/>
      <c r="U13" s="15">
        <v>6554464.6999999993</v>
      </c>
      <c r="V13" s="16">
        <f t="shared" si="12"/>
        <v>1.0003436090824456</v>
      </c>
      <c r="W13" s="17">
        <f t="shared" si="6"/>
        <v>1681910.7200000007</v>
      </c>
      <c r="X13" s="16">
        <f t="shared" si="7"/>
        <v>0.25660535176884863</v>
      </c>
    </row>
    <row r="14" spans="1:24">
      <c r="A14" s="13" t="s">
        <v>25</v>
      </c>
      <c r="B14" s="14"/>
      <c r="C14" s="15">
        <v>67543.25999999998</v>
      </c>
      <c r="D14" s="16">
        <f t="shared" si="8"/>
        <v>1.0341825705010061</v>
      </c>
      <c r="E14" s="14"/>
      <c r="F14" s="15">
        <v>67543.25999999998</v>
      </c>
      <c r="G14" s="16">
        <f t="shared" si="9"/>
        <v>1.0341825705010061</v>
      </c>
      <c r="H14" s="17">
        <f t="shared" si="0"/>
        <v>0</v>
      </c>
      <c r="I14" s="16">
        <f t="shared" si="1"/>
        <v>0</v>
      </c>
      <c r="J14" s="14"/>
      <c r="K14" s="15">
        <v>61664.939999999988</v>
      </c>
      <c r="L14" s="16">
        <f t="shared" si="10"/>
        <v>1</v>
      </c>
      <c r="M14" s="17">
        <f t="shared" si="2"/>
        <v>5878.3199999999924</v>
      </c>
      <c r="N14" s="16">
        <f t="shared" si="3"/>
        <v>9.5326777257871226E-2</v>
      </c>
      <c r="O14" s="14"/>
      <c r="P14" s="15">
        <v>112878.19000000002</v>
      </c>
      <c r="Q14" s="16">
        <f t="shared" si="11"/>
        <v>1</v>
      </c>
      <c r="R14" s="17">
        <f t="shared" si="4"/>
        <v>-45334.930000000037</v>
      </c>
      <c r="S14" s="16">
        <f t="shared" si="5"/>
        <v>-0.40162701049689076</v>
      </c>
      <c r="T14" s="14"/>
      <c r="U14" s="15">
        <v>274692.87</v>
      </c>
      <c r="V14" s="16">
        <f t="shared" si="12"/>
        <v>1.0014769160141554</v>
      </c>
      <c r="W14" s="17">
        <f t="shared" si="6"/>
        <v>-207149.61000000002</v>
      </c>
      <c r="X14" s="16">
        <f t="shared" si="7"/>
        <v>-0.75411353050408636</v>
      </c>
    </row>
    <row r="15" spans="1:24">
      <c r="A15" s="13" t="s">
        <v>26</v>
      </c>
      <c r="B15" s="14"/>
      <c r="C15" s="15">
        <v>4641249.68</v>
      </c>
      <c r="D15" s="16">
        <f t="shared" si="8"/>
        <v>1</v>
      </c>
      <c r="E15" s="14"/>
      <c r="F15" s="15">
        <v>4641249.68</v>
      </c>
      <c r="G15" s="16">
        <f t="shared" si="9"/>
        <v>1</v>
      </c>
      <c r="H15" s="17">
        <f t="shared" si="0"/>
        <v>0</v>
      </c>
      <c r="I15" s="16">
        <f t="shared" si="1"/>
        <v>0</v>
      </c>
      <c r="J15" s="14"/>
      <c r="K15" s="15">
        <v>4593186.38</v>
      </c>
      <c r="L15" s="16">
        <f t="shared" si="10"/>
        <v>1</v>
      </c>
      <c r="M15" s="17">
        <f t="shared" si="2"/>
        <v>48063.299999999814</v>
      </c>
      <c r="N15" s="16">
        <f t="shared" si="3"/>
        <v>1.0464043046300206E-2</v>
      </c>
      <c r="O15" s="14"/>
      <c r="P15" s="15">
        <v>3108473.23</v>
      </c>
      <c r="Q15" s="16">
        <f t="shared" si="11"/>
        <v>1</v>
      </c>
      <c r="R15" s="17">
        <f t="shared" si="4"/>
        <v>1532776.4499999997</v>
      </c>
      <c r="S15" s="16">
        <f t="shared" si="5"/>
        <v>0.49309623618666315</v>
      </c>
      <c r="T15" s="14"/>
      <c r="U15" s="15">
        <v>994081.89</v>
      </c>
      <c r="V15" s="16">
        <f t="shared" si="12"/>
        <v>1</v>
      </c>
      <c r="W15" s="17">
        <f t="shared" si="6"/>
        <v>3647167.7899999996</v>
      </c>
      <c r="X15" s="16">
        <f t="shared" si="7"/>
        <v>3.6688806291401201</v>
      </c>
    </row>
    <row r="16" spans="1:24">
      <c r="A16" s="13" t="s">
        <v>27</v>
      </c>
      <c r="B16" s="14"/>
      <c r="C16" s="15">
        <v>0</v>
      </c>
      <c r="D16" s="16" t="str">
        <f t="shared" si="8"/>
        <v>N. D.</v>
      </c>
      <c r="E16" s="14"/>
      <c r="F16" s="15">
        <v>0</v>
      </c>
      <c r="G16" s="16" t="str">
        <f t="shared" si="9"/>
        <v>N. D.</v>
      </c>
      <c r="H16" s="17">
        <f t="shared" si="0"/>
        <v>0</v>
      </c>
      <c r="I16" s="16" t="str">
        <f t="shared" si="1"/>
        <v>N. D.</v>
      </c>
      <c r="J16" s="14"/>
      <c r="K16" s="15">
        <v>0</v>
      </c>
      <c r="L16" s="16" t="str">
        <f t="shared" si="10"/>
        <v>N. D.</v>
      </c>
      <c r="M16" s="17">
        <f t="shared" si="2"/>
        <v>0</v>
      </c>
      <c r="N16" s="16" t="str">
        <f t="shared" si="3"/>
        <v>N. D.</v>
      </c>
      <c r="O16" s="14"/>
      <c r="P16" s="15">
        <v>0</v>
      </c>
      <c r="Q16" s="16" t="str">
        <f t="shared" si="11"/>
        <v>N. D.</v>
      </c>
      <c r="R16" s="17">
        <f t="shared" si="4"/>
        <v>0</v>
      </c>
      <c r="S16" s="16" t="str">
        <f t="shared" si="5"/>
        <v>N. D.</v>
      </c>
      <c r="T16" s="14"/>
      <c r="U16" s="15">
        <v>0</v>
      </c>
      <c r="V16" s="16" t="str">
        <f t="shared" si="12"/>
        <v>N. D.</v>
      </c>
      <c r="W16" s="17">
        <f t="shared" si="6"/>
        <v>0</v>
      </c>
      <c r="X16" s="16" t="str">
        <f t="shared" si="7"/>
        <v>N. D.</v>
      </c>
    </row>
    <row r="17" spans="1:24">
      <c r="A17" s="13" t="s">
        <v>28</v>
      </c>
      <c r="B17" s="14"/>
      <c r="C17" s="15">
        <v>0</v>
      </c>
      <c r="D17" s="16" t="str">
        <f t="shared" si="8"/>
        <v>N. D.</v>
      </c>
      <c r="E17" s="14"/>
      <c r="F17" s="15">
        <v>0</v>
      </c>
      <c r="G17" s="16" t="str">
        <f t="shared" si="9"/>
        <v>N. D.</v>
      </c>
      <c r="H17" s="17">
        <f t="shared" si="0"/>
        <v>0</v>
      </c>
      <c r="I17" s="16" t="str">
        <f t="shared" si="1"/>
        <v>N. D.</v>
      </c>
      <c r="J17" s="14"/>
      <c r="K17" s="15">
        <v>0</v>
      </c>
      <c r="L17" s="16" t="str">
        <f t="shared" si="10"/>
        <v>N. D.</v>
      </c>
      <c r="M17" s="17">
        <f t="shared" si="2"/>
        <v>0</v>
      </c>
      <c r="N17" s="16" t="str">
        <f t="shared" si="3"/>
        <v>N. D.</v>
      </c>
      <c r="O17" s="14"/>
      <c r="P17" s="15">
        <v>0</v>
      </c>
      <c r="Q17" s="16" t="str">
        <f t="shared" si="11"/>
        <v>N. D.</v>
      </c>
      <c r="R17" s="17">
        <f t="shared" si="4"/>
        <v>0</v>
      </c>
      <c r="S17" s="16" t="str">
        <f t="shared" si="5"/>
        <v>N. D.</v>
      </c>
      <c r="T17" s="14"/>
      <c r="U17" s="15">
        <v>0</v>
      </c>
      <c r="V17" s="16" t="str">
        <f t="shared" si="12"/>
        <v>N. D.</v>
      </c>
      <c r="W17" s="17">
        <f t="shared" si="6"/>
        <v>0</v>
      </c>
      <c r="X17" s="16" t="str">
        <f t="shared" si="7"/>
        <v>N. D.</v>
      </c>
    </row>
    <row r="18" spans="1:24">
      <c r="A18" s="13" t="s">
        <v>29</v>
      </c>
      <c r="B18" s="14"/>
      <c r="C18" s="15">
        <v>0</v>
      </c>
      <c r="D18" s="16" t="str">
        <f t="shared" si="8"/>
        <v>N. D.</v>
      </c>
      <c r="E18" s="14"/>
      <c r="F18" s="15">
        <v>0</v>
      </c>
      <c r="G18" s="16" t="str">
        <f t="shared" si="9"/>
        <v>N. D.</v>
      </c>
      <c r="H18" s="17">
        <f t="shared" si="0"/>
        <v>0</v>
      </c>
      <c r="I18" s="16" t="str">
        <f t="shared" si="1"/>
        <v>N. D.</v>
      </c>
      <c r="J18" s="14"/>
      <c r="K18" s="15">
        <v>183010.19999999998</v>
      </c>
      <c r="L18" s="16">
        <f t="shared" si="10"/>
        <v>1</v>
      </c>
      <c r="M18" s="17">
        <f t="shared" si="2"/>
        <v>-183010.19999999998</v>
      </c>
      <c r="N18" s="16">
        <f t="shared" si="3"/>
        <v>-1</v>
      </c>
      <c r="O18" s="14"/>
      <c r="P18" s="15">
        <v>4196742.66</v>
      </c>
      <c r="Q18" s="16">
        <f t="shared" si="11"/>
        <v>1.9392584155644876</v>
      </c>
      <c r="R18" s="17">
        <f t="shared" si="4"/>
        <v>-4196742.66</v>
      </c>
      <c r="S18" s="16">
        <f t="shared" si="5"/>
        <v>-1</v>
      </c>
      <c r="T18" s="14"/>
      <c r="U18" s="15">
        <v>78000</v>
      </c>
      <c r="V18" s="16">
        <f t="shared" si="12"/>
        <v>1</v>
      </c>
      <c r="W18" s="17">
        <f t="shared" si="6"/>
        <v>-78000</v>
      </c>
      <c r="X18" s="16">
        <f t="shared" si="7"/>
        <v>-1</v>
      </c>
    </row>
    <row r="19" spans="1:24">
      <c r="A19" s="18" t="s">
        <v>30</v>
      </c>
      <c r="B19" s="14"/>
      <c r="C19" s="15">
        <v>0</v>
      </c>
      <c r="D19" s="16" t="str">
        <f t="shared" si="8"/>
        <v>N. D.</v>
      </c>
      <c r="E19" s="14"/>
      <c r="F19" s="15">
        <v>0</v>
      </c>
      <c r="G19" s="16" t="str">
        <f t="shared" si="9"/>
        <v>N. D.</v>
      </c>
      <c r="H19" s="17">
        <f t="shared" si="0"/>
        <v>0</v>
      </c>
      <c r="I19" s="16" t="str">
        <f t="shared" si="1"/>
        <v>N. D.</v>
      </c>
      <c r="J19" s="14"/>
      <c r="K19" s="15">
        <v>0</v>
      </c>
      <c r="L19" s="16" t="str">
        <f t="shared" si="10"/>
        <v>N. D.</v>
      </c>
      <c r="M19" s="17">
        <f t="shared" si="2"/>
        <v>0</v>
      </c>
      <c r="N19" s="16" t="str">
        <f t="shared" si="3"/>
        <v>N. D.</v>
      </c>
      <c r="O19" s="14"/>
      <c r="P19" s="15">
        <v>0</v>
      </c>
      <c r="Q19" s="16" t="str">
        <f t="shared" si="11"/>
        <v>N. D.</v>
      </c>
      <c r="R19" s="17">
        <f t="shared" si="4"/>
        <v>0</v>
      </c>
      <c r="S19" s="16" t="str">
        <f t="shared" si="5"/>
        <v>N. D.</v>
      </c>
      <c r="T19" s="14"/>
      <c r="U19" s="15">
        <v>0</v>
      </c>
      <c r="V19" s="16" t="str">
        <f t="shared" si="12"/>
        <v>N. D.</v>
      </c>
      <c r="W19" s="17">
        <f t="shared" si="6"/>
        <v>0</v>
      </c>
      <c r="X19" s="16" t="str">
        <f t="shared" si="7"/>
        <v>N. D.</v>
      </c>
    </row>
    <row r="20" spans="1:24">
      <c r="A20" s="19" t="s">
        <v>31</v>
      </c>
      <c r="B20" s="6"/>
      <c r="C20" s="20">
        <f>+SUM(C21:C29)</f>
        <v>0</v>
      </c>
      <c r="D20" s="11">
        <f>+IF(ISERROR(C20/C31),"N. D.",C20/C31)</f>
        <v>0</v>
      </c>
      <c r="E20" s="14"/>
      <c r="F20" s="20">
        <f>+SUM(F21:F29)</f>
        <v>0</v>
      </c>
      <c r="G20" s="11">
        <f>+IF(ISERROR(F20/F31),"N. D.",F20/F31)</f>
        <v>0</v>
      </c>
      <c r="H20" s="12">
        <f t="shared" si="0"/>
        <v>0</v>
      </c>
      <c r="I20" s="11" t="str">
        <f t="shared" si="1"/>
        <v>N. D.</v>
      </c>
      <c r="J20" s="6"/>
      <c r="K20" s="20">
        <f>+SUM(K21:K29)</f>
        <v>0</v>
      </c>
      <c r="L20" s="11">
        <f>+IF(ISERROR(K20/K31),"N. D.",K20/K31)</f>
        <v>0</v>
      </c>
      <c r="M20" s="12">
        <f t="shared" si="2"/>
        <v>0</v>
      </c>
      <c r="N20" s="11" t="str">
        <f t="shared" si="3"/>
        <v>N. D.</v>
      </c>
      <c r="O20" s="6"/>
      <c r="P20" s="20">
        <f>+SUM(P21:P29)</f>
        <v>0</v>
      </c>
      <c r="Q20" s="11">
        <f>+IF(ISERROR(P20/P31),"N. D.",P20/P31)</f>
        <v>0</v>
      </c>
      <c r="R20" s="12">
        <f t="shared" si="4"/>
        <v>0</v>
      </c>
      <c r="S20" s="11" t="str">
        <f t="shared" si="5"/>
        <v>N. D.</v>
      </c>
      <c r="T20" s="6"/>
      <c r="U20" s="20">
        <f>+SUM(U21:U29)</f>
        <v>0</v>
      </c>
      <c r="V20" s="11">
        <f>+IF(ISERROR(U20/U31),"N. D.",U20/U31)</f>
        <v>0</v>
      </c>
      <c r="W20" s="12">
        <f t="shared" si="6"/>
        <v>0</v>
      </c>
      <c r="X20" s="11" t="str">
        <f t="shared" si="7"/>
        <v>N. D.</v>
      </c>
    </row>
    <row r="21" spans="1:24">
      <c r="A21" s="21" t="s">
        <v>32</v>
      </c>
      <c r="B21" s="14"/>
      <c r="C21" s="15">
        <v>0</v>
      </c>
      <c r="D21" s="16" t="str">
        <f t="shared" ref="D21:D29" si="13">+IF(ISERROR(C21/C96),"N. D.",C21/C96)</f>
        <v>N. D.</v>
      </c>
      <c r="E21" s="14"/>
      <c r="F21" s="15">
        <v>0</v>
      </c>
      <c r="G21" s="16" t="str">
        <f t="shared" ref="G21:G29" si="14">+IF(ISERROR(F21/F96),"N. D.",F21/F96)</f>
        <v>N. D.</v>
      </c>
      <c r="H21" s="17">
        <f t="shared" si="0"/>
        <v>0</v>
      </c>
      <c r="I21" s="16" t="str">
        <f t="shared" si="1"/>
        <v>N. D.</v>
      </c>
      <c r="J21" s="14"/>
      <c r="K21" s="15">
        <v>0</v>
      </c>
      <c r="L21" s="16" t="str">
        <f t="shared" ref="L21:L29" si="15">+IF(ISERROR(K21/K96),"N. D.",K21/K96)</f>
        <v>N. D.</v>
      </c>
      <c r="M21" s="17">
        <f t="shared" si="2"/>
        <v>0</v>
      </c>
      <c r="N21" s="16" t="str">
        <f t="shared" si="3"/>
        <v>N. D.</v>
      </c>
      <c r="O21" s="14"/>
      <c r="P21" s="15">
        <v>0</v>
      </c>
      <c r="Q21" s="16" t="str">
        <f t="shared" ref="Q21:Q29" si="16">+IF(ISERROR(P21/P96),"N. D.",P21/P96)</f>
        <v>N. D.</v>
      </c>
      <c r="R21" s="17">
        <f t="shared" si="4"/>
        <v>0</v>
      </c>
      <c r="S21" s="16" t="str">
        <f t="shared" si="5"/>
        <v>N. D.</v>
      </c>
      <c r="T21" s="14"/>
      <c r="U21" s="15">
        <v>0</v>
      </c>
      <c r="V21" s="16" t="str">
        <f t="shared" ref="V21:V29" si="17">+IF(ISERROR(U21/U96),"N. D.",U21/U96)</f>
        <v>N. D.</v>
      </c>
      <c r="W21" s="17">
        <f t="shared" si="6"/>
        <v>0</v>
      </c>
      <c r="X21" s="16" t="str">
        <f t="shared" si="7"/>
        <v>N. D.</v>
      </c>
    </row>
    <row r="22" spans="1:24">
      <c r="A22" s="21" t="s">
        <v>33</v>
      </c>
      <c r="B22" s="14"/>
      <c r="C22" s="15">
        <v>0</v>
      </c>
      <c r="D22" s="16" t="str">
        <f t="shared" si="13"/>
        <v>N. D.</v>
      </c>
      <c r="E22" s="14"/>
      <c r="F22" s="15">
        <v>0</v>
      </c>
      <c r="G22" s="16" t="str">
        <f t="shared" si="14"/>
        <v>N. D.</v>
      </c>
      <c r="H22" s="17">
        <f t="shared" si="0"/>
        <v>0</v>
      </c>
      <c r="I22" s="16" t="str">
        <f t="shared" si="1"/>
        <v>N. D.</v>
      </c>
      <c r="J22" s="14"/>
      <c r="K22" s="15">
        <v>0</v>
      </c>
      <c r="L22" s="16" t="str">
        <f t="shared" si="15"/>
        <v>N. D.</v>
      </c>
      <c r="M22" s="17">
        <f t="shared" si="2"/>
        <v>0</v>
      </c>
      <c r="N22" s="16" t="str">
        <f t="shared" si="3"/>
        <v>N. D.</v>
      </c>
      <c r="O22" s="14"/>
      <c r="P22" s="15">
        <v>0</v>
      </c>
      <c r="Q22" s="16" t="str">
        <f t="shared" si="16"/>
        <v>N. D.</v>
      </c>
      <c r="R22" s="17">
        <f t="shared" si="4"/>
        <v>0</v>
      </c>
      <c r="S22" s="16" t="str">
        <f t="shared" si="5"/>
        <v>N. D.</v>
      </c>
      <c r="T22" s="14"/>
      <c r="U22" s="15">
        <v>0</v>
      </c>
      <c r="V22" s="16" t="str">
        <f t="shared" si="17"/>
        <v>N. D.</v>
      </c>
      <c r="W22" s="17">
        <f t="shared" si="6"/>
        <v>0</v>
      </c>
      <c r="X22" s="16" t="str">
        <f t="shared" si="7"/>
        <v>N. D.</v>
      </c>
    </row>
    <row r="23" spans="1:24">
      <c r="A23" s="21" t="s">
        <v>34</v>
      </c>
      <c r="B23" s="14"/>
      <c r="C23" s="15">
        <v>0</v>
      </c>
      <c r="D23" s="16" t="str">
        <f t="shared" si="13"/>
        <v>N. D.</v>
      </c>
      <c r="E23" s="14"/>
      <c r="F23" s="15">
        <v>0</v>
      </c>
      <c r="G23" s="16" t="str">
        <f t="shared" si="14"/>
        <v>N. D.</v>
      </c>
      <c r="H23" s="17">
        <f t="shared" si="0"/>
        <v>0</v>
      </c>
      <c r="I23" s="16" t="str">
        <f t="shared" si="1"/>
        <v>N. D.</v>
      </c>
      <c r="J23" s="14"/>
      <c r="K23" s="15">
        <v>0</v>
      </c>
      <c r="L23" s="16" t="str">
        <f t="shared" si="15"/>
        <v>N. D.</v>
      </c>
      <c r="M23" s="17">
        <f t="shared" si="2"/>
        <v>0</v>
      </c>
      <c r="N23" s="16" t="str">
        <f t="shared" si="3"/>
        <v>N. D.</v>
      </c>
      <c r="O23" s="14"/>
      <c r="P23" s="15">
        <v>0</v>
      </c>
      <c r="Q23" s="16" t="str">
        <f t="shared" si="16"/>
        <v>N. D.</v>
      </c>
      <c r="R23" s="17">
        <f t="shared" si="4"/>
        <v>0</v>
      </c>
      <c r="S23" s="16" t="str">
        <f t="shared" si="5"/>
        <v>N. D.</v>
      </c>
      <c r="T23" s="14"/>
      <c r="U23" s="15">
        <v>0</v>
      </c>
      <c r="V23" s="16" t="str">
        <f t="shared" si="17"/>
        <v>N. D.</v>
      </c>
      <c r="W23" s="17">
        <f t="shared" si="6"/>
        <v>0</v>
      </c>
      <c r="X23" s="16" t="str">
        <f t="shared" si="7"/>
        <v>N. D.</v>
      </c>
    </row>
    <row r="24" spans="1:24">
      <c r="A24" s="21" t="s">
        <v>35</v>
      </c>
      <c r="B24" s="14"/>
      <c r="C24" s="15">
        <v>0</v>
      </c>
      <c r="D24" s="16" t="str">
        <f t="shared" si="13"/>
        <v>N. D.</v>
      </c>
      <c r="E24" s="14"/>
      <c r="F24" s="15">
        <v>0</v>
      </c>
      <c r="G24" s="16" t="str">
        <f t="shared" si="14"/>
        <v>N. D.</v>
      </c>
      <c r="H24" s="17">
        <f t="shared" si="0"/>
        <v>0</v>
      </c>
      <c r="I24" s="16" t="str">
        <f t="shared" si="1"/>
        <v>N. D.</v>
      </c>
      <c r="J24" s="14"/>
      <c r="K24" s="15">
        <v>0</v>
      </c>
      <c r="L24" s="16" t="str">
        <f t="shared" si="15"/>
        <v>N. D.</v>
      </c>
      <c r="M24" s="17">
        <f t="shared" si="2"/>
        <v>0</v>
      </c>
      <c r="N24" s="16" t="str">
        <f t="shared" si="3"/>
        <v>N. D.</v>
      </c>
      <c r="O24" s="14"/>
      <c r="P24" s="15">
        <v>0</v>
      </c>
      <c r="Q24" s="16" t="str">
        <f t="shared" si="16"/>
        <v>N. D.</v>
      </c>
      <c r="R24" s="17">
        <f t="shared" si="4"/>
        <v>0</v>
      </c>
      <c r="S24" s="16" t="str">
        <f t="shared" si="5"/>
        <v>N. D.</v>
      </c>
      <c r="T24" s="14"/>
      <c r="U24" s="15">
        <v>0</v>
      </c>
      <c r="V24" s="16" t="str">
        <f t="shared" si="17"/>
        <v>N. D.</v>
      </c>
      <c r="W24" s="17">
        <f t="shared" si="6"/>
        <v>0</v>
      </c>
      <c r="X24" s="16" t="str">
        <f t="shared" si="7"/>
        <v>N. D.</v>
      </c>
    </row>
    <row r="25" spans="1:24">
      <c r="A25" s="21" t="s">
        <v>36</v>
      </c>
      <c r="B25" s="14"/>
      <c r="C25" s="15">
        <v>0</v>
      </c>
      <c r="D25" s="16" t="str">
        <f t="shared" si="13"/>
        <v>N. D.</v>
      </c>
      <c r="E25" s="14"/>
      <c r="F25" s="15">
        <v>0</v>
      </c>
      <c r="G25" s="16" t="str">
        <f t="shared" si="14"/>
        <v>N. D.</v>
      </c>
      <c r="H25" s="17">
        <f t="shared" si="0"/>
        <v>0</v>
      </c>
      <c r="I25" s="16" t="str">
        <f t="shared" si="1"/>
        <v>N. D.</v>
      </c>
      <c r="J25" s="14"/>
      <c r="K25" s="15">
        <v>0</v>
      </c>
      <c r="L25" s="16" t="str">
        <f t="shared" si="15"/>
        <v>N. D.</v>
      </c>
      <c r="M25" s="17">
        <f t="shared" si="2"/>
        <v>0</v>
      </c>
      <c r="N25" s="16" t="str">
        <f t="shared" si="3"/>
        <v>N. D.</v>
      </c>
      <c r="O25" s="14"/>
      <c r="P25" s="15">
        <v>0</v>
      </c>
      <c r="Q25" s="16" t="str">
        <f t="shared" si="16"/>
        <v>N. D.</v>
      </c>
      <c r="R25" s="17">
        <f t="shared" si="4"/>
        <v>0</v>
      </c>
      <c r="S25" s="16" t="str">
        <f t="shared" si="5"/>
        <v>N. D.</v>
      </c>
      <c r="T25" s="14"/>
      <c r="U25" s="15">
        <v>0</v>
      </c>
      <c r="V25" s="16" t="str">
        <f t="shared" si="17"/>
        <v>N. D.</v>
      </c>
      <c r="W25" s="17">
        <f t="shared" si="6"/>
        <v>0</v>
      </c>
      <c r="X25" s="16" t="str">
        <f t="shared" si="7"/>
        <v>N. D.</v>
      </c>
    </row>
    <row r="26" spans="1:24">
      <c r="A26" s="21" t="s">
        <v>37</v>
      </c>
      <c r="B26" s="14"/>
      <c r="C26" s="15">
        <v>0</v>
      </c>
      <c r="D26" s="16" t="str">
        <f t="shared" si="13"/>
        <v>N. D.</v>
      </c>
      <c r="E26" s="14"/>
      <c r="F26" s="15">
        <v>0</v>
      </c>
      <c r="G26" s="16" t="str">
        <f t="shared" si="14"/>
        <v>N. D.</v>
      </c>
      <c r="H26" s="17">
        <f t="shared" si="0"/>
        <v>0</v>
      </c>
      <c r="I26" s="16" t="str">
        <f t="shared" si="1"/>
        <v>N. D.</v>
      </c>
      <c r="J26" s="14"/>
      <c r="K26" s="15">
        <v>0</v>
      </c>
      <c r="L26" s="16" t="str">
        <f t="shared" si="15"/>
        <v>N. D.</v>
      </c>
      <c r="M26" s="17">
        <f t="shared" si="2"/>
        <v>0</v>
      </c>
      <c r="N26" s="16" t="str">
        <f t="shared" si="3"/>
        <v>N. D.</v>
      </c>
      <c r="O26" s="14"/>
      <c r="P26" s="15">
        <v>0</v>
      </c>
      <c r="Q26" s="16" t="str">
        <f t="shared" si="16"/>
        <v>N. D.</v>
      </c>
      <c r="R26" s="17">
        <f t="shared" si="4"/>
        <v>0</v>
      </c>
      <c r="S26" s="16" t="str">
        <f t="shared" si="5"/>
        <v>N. D.</v>
      </c>
      <c r="T26" s="14"/>
      <c r="U26" s="15">
        <v>0</v>
      </c>
      <c r="V26" s="16" t="str">
        <f t="shared" si="17"/>
        <v>N. D.</v>
      </c>
      <c r="W26" s="17">
        <f t="shared" si="6"/>
        <v>0</v>
      </c>
      <c r="X26" s="16" t="str">
        <f t="shared" si="7"/>
        <v>N. D.</v>
      </c>
    </row>
    <row r="27" spans="1:24">
      <c r="A27" s="21" t="s">
        <v>38</v>
      </c>
      <c r="B27" s="14"/>
      <c r="C27" s="15">
        <v>0</v>
      </c>
      <c r="D27" s="16" t="str">
        <f t="shared" si="13"/>
        <v>N. D.</v>
      </c>
      <c r="E27" s="14"/>
      <c r="F27" s="15">
        <v>0</v>
      </c>
      <c r="G27" s="16" t="str">
        <f t="shared" si="14"/>
        <v>N. D.</v>
      </c>
      <c r="H27" s="17">
        <f t="shared" si="0"/>
        <v>0</v>
      </c>
      <c r="I27" s="16" t="str">
        <f t="shared" si="1"/>
        <v>N. D.</v>
      </c>
      <c r="J27" s="14"/>
      <c r="K27" s="15">
        <v>0</v>
      </c>
      <c r="L27" s="16" t="str">
        <f t="shared" si="15"/>
        <v>N. D.</v>
      </c>
      <c r="M27" s="17">
        <f t="shared" si="2"/>
        <v>0</v>
      </c>
      <c r="N27" s="16" t="str">
        <f t="shared" si="3"/>
        <v>N. D.</v>
      </c>
      <c r="O27" s="14"/>
      <c r="P27" s="15">
        <v>0</v>
      </c>
      <c r="Q27" s="16" t="str">
        <f t="shared" si="16"/>
        <v>N. D.</v>
      </c>
      <c r="R27" s="17">
        <f t="shared" si="4"/>
        <v>0</v>
      </c>
      <c r="S27" s="16" t="str">
        <f t="shared" si="5"/>
        <v>N. D.</v>
      </c>
      <c r="T27" s="14"/>
      <c r="U27" s="15">
        <v>0</v>
      </c>
      <c r="V27" s="16" t="str">
        <f t="shared" si="17"/>
        <v>N. D.</v>
      </c>
      <c r="W27" s="17">
        <f t="shared" si="6"/>
        <v>0</v>
      </c>
      <c r="X27" s="16" t="str">
        <f t="shared" si="7"/>
        <v>N. D.</v>
      </c>
    </row>
    <row r="28" spans="1:24">
      <c r="A28" s="21" t="s">
        <v>39</v>
      </c>
      <c r="B28" s="14"/>
      <c r="C28" s="15">
        <v>0</v>
      </c>
      <c r="D28" s="16" t="str">
        <f t="shared" si="13"/>
        <v>N. D.</v>
      </c>
      <c r="E28" s="14"/>
      <c r="F28" s="15">
        <v>0</v>
      </c>
      <c r="G28" s="16" t="str">
        <f t="shared" si="14"/>
        <v>N. D.</v>
      </c>
      <c r="H28" s="17">
        <f t="shared" si="0"/>
        <v>0</v>
      </c>
      <c r="I28" s="16" t="str">
        <f t="shared" si="1"/>
        <v>N. D.</v>
      </c>
      <c r="J28" s="14"/>
      <c r="K28" s="15">
        <v>0</v>
      </c>
      <c r="L28" s="16" t="str">
        <f t="shared" si="15"/>
        <v>N. D.</v>
      </c>
      <c r="M28" s="17">
        <f t="shared" si="2"/>
        <v>0</v>
      </c>
      <c r="N28" s="16" t="str">
        <f t="shared" si="3"/>
        <v>N. D.</v>
      </c>
      <c r="O28" s="14"/>
      <c r="P28" s="15">
        <v>0</v>
      </c>
      <c r="Q28" s="16" t="str">
        <f t="shared" si="16"/>
        <v>N. D.</v>
      </c>
      <c r="R28" s="17">
        <f t="shared" si="4"/>
        <v>0</v>
      </c>
      <c r="S28" s="16" t="str">
        <f t="shared" si="5"/>
        <v>N. D.</v>
      </c>
      <c r="T28" s="14"/>
      <c r="U28" s="15">
        <v>0</v>
      </c>
      <c r="V28" s="16" t="str">
        <f t="shared" si="17"/>
        <v>N. D.</v>
      </c>
      <c r="W28" s="17">
        <f t="shared" si="6"/>
        <v>0</v>
      </c>
      <c r="X28" s="16" t="str">
        <f t="shared" si="7"/>
        <v>N. D.</v>
      </c>
    </row>
    <row r="29" spans="1:24">
      <c r="A29" s="21" t="s">
        <v>40</v>
      </c>
      <c r="B29" s="14"/>
      <c r="C29" s="15">
        <v>0</v>
      </c>
      <c r="D29" s="16" t="str">
        <f t="shared" si="13"/>
        <v>N. D.</v>
      </c>
      <c r="E29" s="14"/>
      <c r="F29" s="15">
        <v>0</v>
      </c>
      <c r="G29" s="16" t="str">
        <f t="shared" si="14"/>
        <v>N. D.</v>
      </c>
      <c r="H29" s="17">
        <f t="shared" si="0"/>
        <v>0</v>
      </c>
      <c r="I29" s="16" t="str">
        <f t="shared" si="1"/>
        <v>N. D.</v>
      </c>
      <c r="J29" s="14"/>
      <c r="K29" s="15">
        <v>0</v>
      </c>
      <c r="L29" s="16" t="str">
        <f t="shared" si="15"/>
        <v>N. D.</v>
      </c>
      <c r="M29" s="17">
        <f t="shared" si="2"/>
        <v>0</v>
      </c>
      <c r="N29" s="16" t="str">
        <f t="shared" si="3"/>
        <v>N. D.</v>
      </c>
      <c r="O29" s="14"/>
      <c r="P29" s="15">
        <v>0</v>
      </c>
      <c r="Q29" s="16" t="str">
        <f t="shared" si="16"/>
        <v>N. D.</v>
      </c>
      <c r="R29" s="17">
        <f t="shared" si="4"/>
        <v>0</v>
      </c>
      <c r="S29" s="16" t="str">
        <f t="shared" si="5"/>
        <v>N. D.</v>
      </c>
      <c r="T29" s="14"/>
      <c r="U29" s="15">
        <v>0</v>
      </c>
      <c r="V29" s="16" t="str">
        <f t="shared" si="17"/>
        <v>N. D.</v>
      </c>
      <c r="W29" s="17">
        <f t="shared" si="6"/>
        <v>0</v>
      </c>
      <c r="X29" s="16" t="str">
        <f t="shared" si="7"/>
        <v>N. D.</v>
      </c>
    </row>
    <row r="30" spans="1:24" ht="6" customHeight="1">
      <c r="A30" s="8"/>
      <c r="B30" s="6"/>
      <c r="C30" s="8"/>
      <c r="D30" s="11"/>
      <c r="E30" s="6"/>
      <c r="F30" s="8"/>
      <c r="G30" s="11"/>
      <c r="H30" s="6"/>
      <c r="I30" s="11"/>
      <c r="J30" s="6"/>
      <c r="K30" s="8"/>
      <c r="L30" s="11"/>
      <c r="M30" s="6"/>
      <c r="N30" s="11"/>
      <c r="O30" s="6"/>
      <c r="P30" s="8"/>
      <c r="Q30" s="11"/>
      <c r="R30" s="6"/>
      <c r="S30" s="11"/>
      <c r="T30" s="6"/>
      <c r="U30" s="8"/>
      <c r="V30" s="11"/>
      <c r="W30" s="6"/>
      <c r="X30" s="11"/>
    </row>
    <row r="31" spans="1:24">
      <c r="A31" s="7" t="s">
        <v>41</v>
      </c>
      <c r="B31" s="6"/>
      <c r="C31" s="22">
        <f>+C10+C20</f>
        <v>80050199.590000004</v>
      </c>
      <c r="D31" s="23">
        <f>+IF(ISERROR(C31/C106),"N. D.",C31/C106)</f>
        <v>1.0242955213316156</v>
      </c>
      <c r="E31" s="6"/>
      <c r="F31" s="22">
        <f>+F10+F20</f>
        <v>80050199.590000004</v>
      </c>
      <c r="G31" s="23">
        <f>+IF(ISERROR(F31/F106),"N. D.",F31/F106)</f>
        <v>1.0242955213316156</v>
      </c>
      <c r="H31" s="24">
        <f>+$C31-F31</f>
        <v>0</v>
      </c>
      <c r="I31" s="23">
        <f>+IF(ISERROR(H31/F31),"N. D.",H31/F31)</f>
        <v>0</v>
      </c>
      <c r="J31" s="6"/>
      <c r="K31" s="22">
        <f>+K10+K20</f>
        <v>70911574.300000012</v>
      </c>
      <c r="L31" s="23">
        <f>+IF(ISERROR(K31/K106),"N. D.",K31/K106)</f>
        <v>1.0099120184040276</v>
      </c>
      <c r="M31" s="24">
        <f>+$C31-K31</f>
        <v>9138625.2899999917</v>
      </c>
      <c r="N31" s="23">
        <f>+IF(ISERROR(M31/K31),"N. D.",M31/K31)</f>
        <v>0.12887353552944586</v>
      </c>
      <c r="O31" s="6"/>
      <c r="P31" s="22">
        <f>+P10+P20</f>
        <v>69951348.849999979</v>
      </c>
      <c r="Q31" s="23">
        <f>+IF(ISERROR(P31/P106),"N. D.",P31/P106)</f>
        <v>1.0788374548377102</v>
      </c>
      <c r="R31" s="24">
        <f>+$C31-P31</f>
        <v>10098850.740000024</v>
      </c>
      <c r="S31" s="23">
        <f>+IF(ISERROR(R31/P31),"N. D.",R31/P31)</f>
        <v>0.14436963555421173</v>
      </c>
      <c r="T31" s="6"/>
      <c r="U31" s="22">
        <f>+U10+U20</f>
        <v>67984708.48999998</v>
      </c>
      <c r="V31" s="23">
        <f>+IF(ISERROR(U31/U106),"N. D.",U31/U106)</f>
        <v>1.0152394486129059</v>
      </c>
      <c r="W31" s="24">
        <f>+$C31-U31</f>
        <v>12065491.100000024</v>
      </c>
      <c r="X31" s="23">
        <f>+IF(ISERROR(W31/U31),"N. D.",W31/U31)</f>
        <v>0.17747360204941914</v>
      </c>
    </row>
    <row r="32" spans="1:24" ht="6" customHeight="1">
      <c r="A32" s="8"/>
      <c r="B32" s="6"/>
      <c r="C32" s="8"/>
      <c r="D32" s="11"/>
      <c r="E32" s="6"/>
      <c r="F32" s="8"/>
      <c r="G32" s="11"/>
      <c r="H32" s="6"/>
      <c r="I32" s="11"/>
      <c r="J32" s="6"/>
      <c r="K32" s="8"/>
      <c r="L32" s="11"/>
      <c r="M32" s="6"/>
      <c r="N32" s="11"/>
      <c r="O32" s="6"/>
      <c r="P32" s="8"/>
      <c r="Q32" s="11"/>
      <c r="R32" s="6"/>
      <c r="S32" s="11"/>
      <c r="T32" s="6"/>
      <c r="U32" s="8"/>
      <c r="V32" s="11"/>
      <c r="W32" s="6"/>
      <c r="X32" s="11"/>
    </row>
    <row r="33" spans="1:24">
      <c r="A33" s="7" t="s">
        <v>42</v>
      </c>
      <c r="B33" s="6"/>
      <c r="C33" s="8"/>
      <c r="D33" s="11"/>
      <c r="E33" s="6"/>
      <c r="F33" s="8"/>
      <c r="G33" s="11"/>
      <c r="H33" s="6"/>
      <c r="I33" s="11"/>
      <c r="J33" s="6"/>
      <c r="K33" s="8"/>
      <c r="L33" s="11"/>
      <c r="M33" s="6"/>
      <c r="N33" s="11"/>
      <c r="O33" s="6"/>
      <c r="P33" s="8"/>
      <c r="Q33" s="11"/>
      <c r="R33" s="6"/>
      <c r="S33" s="11"/>
      <c r="T33" s="6"/>
      <c r="U33" s="8"/>
      <c r="V33" s="11"/>
      <c r="W33" s="6"/>
      <c r="X33" s="11"/>
    </row>
    <row r="34" spans="1:24" ht="6" customHeight="1">
      <c r="A34" s="8"/>
      <c r="B34" s="6"/>
      <c r="C34" s="8"/>
      <c r="D34" s="11"/>
      <c r="E34" s="6"/>
      <c r="F34" s="8"/>
      <c r="G34" s="11"/>
      <c r="H34" s="6"/>
      <c r="I34" s="11"/>
      <c r="J34" s="6"/>
      <c r="K34" s="8"/>
      <c r="L34" s="11"/>
      <c r="M34" s="6"/>
      <c r="N34" s="11"/>
      <c r="O34" s="6"/>
      <c r="P34" s="8"/>
      <c r="Q34" s="11"/>
      <c r="R34" s="6"/>
      <c r="S34" s="11"/>
      <c r="T34" s="6"/>
      <c r="U34" s="8"/>
      <c r="V34" s="11"/>
      <c r="W34" s="6"/>
      <c r="X34" s="11"/>
    </row>
    <row r="35" spans="1:24">
      <c r="A35" s="9" t="s">
        <v>21</v>
      </c>
      <c r="B35" s="6"/>
      <c r="C35" s="10">
        <f>+SUM(C36:C44)</f>
        <v>1800201.4100000001</v>
      </c>
      <c r="D35" s="11">
        <f>+IF(ISERROR(C35/C56),"N. D.",C35/C56)</f>
        <v>1</v>
      </c>
      <c r="E35" s="6"/>
      <c r="F35" s="10">
        <f>+SUM(F36:F44)</f>
        <v>1800201.4100000001</v>
      </c>
      <c r="G35" s="11">
        <f>+IF(ISERROR(F35/F56),"N. D.",F35/F56)</f>
        <v>1</v>
      </c>
      <c r="H35" s="12">
        <f t="shared" ref="H35:H54" si="18">+$C35-F35</f>
        <v>0</v>
      </c>
      <c r="I35" s="11">
        <f t="shared" ref="I35:I54" si="19">+IF(ISERROR(H35/F35),"N. D.",H35/F35)</f>
        <v>0</v>
      </c>
      <c r="J35" s="6"/>
      <c r="K35" s="10">
        <f>+SUM(K36:K44)</f>
        <v>526949.30000000005</v>
      </c>
      <c r="L35" s="11">
        <f>+IF(ISERROR(K35/K56),"N. D.",K35/K56)</f>
        <v>1</v>
      </c>
      <c r="M35" s="12">
        <f t="shared" ref="M35:M54" si="20">+$C35-K35</f>
        <v>1273252.1100000001</v>
      </c>
      <c r="N35" s="11">
        <f t="shared" ref="N35:N54" si="21">+IF(ISERROR(M35/K35),"N. D.",M35/K35)</f>
        <v>2.4162706165469809</v>
      </c>
      <c r="O35" s="6"/>
      <c r="P35" s="10">
        <f>+SUM(P36:P44)</f>
        <v>1983523.6900000004</v>
      </c>
      <c r="Q35" s="11">
        <f>+IF(ISERROR(P35/P56),"N. D.",P35/P56)</f>
        <v>1</v>
      </c>
      <c r="R35" s="12">
        <f t="shared" ref="R35:R54" si="22">+$C35-P35</f>
        <v>-183322.28000000026</v>
      </c>
      <c r="S35" s="11">
        <f t="shared" ref="S35:S54" si="23">+IF(ISERROR(R35/P35),"N. D.",R35/P35)</f>
        <v>-9.2422531136999039E-2</v>
      </c>
      <c r="T35" s="6"/>
      <c r="U35" s="10">
        <f>+SUM(U36:U44)</f>
        <v>332267.87</v>
      </c>
      <c r="V35" s="11">
        <f>+IF(ISERROR(U35/U56),"N. D.",U35/U56)</f>
        <v>1</v>
      </c>
      <c r="W35" s="12">
        <f t="shared" ref="W35:W54" si="24">+$C35-U35</f>
        <v>1467933.54</v>
      </c>
      <c r="X35" s="11">
        <f t="shared" ref="X35:X54" si="25">+IF(ISERROR(W35/U35),"N. D.",W35/U35)</f>
        <v>4.4179220217711697</v>
      </c>
    </row>
    <row r="36" spans="1:24">
      <c r="A36" s="13" t="s">
        <v>22</v>
      </c>
      <c r="B36" s="14"/>
      <c r="C36" s="15">
        <v>1622671.62</v>
      </c>
      <c r="D36" s="16">
        <f t="shared" ref="D36:D44" si="26">+IF(ISERROR(C36/C86),"N. D.",C36/C86)</f>
        <v>2.6233834821965455E-2</v>
      </c>
      <c r="E36" s="14"/>
      <c r="F36" s="15">
        <v>1622671.62</v>
      </c>
      <c r="G36" s="16">
        <f t="shared" ref="G36:G44" si="27">+IF(ISERROR(F36/F86),"N. D.",F36/F86)</f>
        <v>2.6233834821965455E-2</v>
      </c>
      <c r="H36" s="17">
        <f t="shared" si="18"/>
        <v>0</v>
      </c>
      <c r="I36" s="16">
        <f t="shared" si="19"/>
        <v>0</v>
      </c>
      <c r="J36" s="14"/>
      <c r="K36" s="15">
        <v>493114.04000000004</v>
      </c>
      <c r="L36" s="16">
        <f t="shared" ref="L36:L44" si="28">+IF(ISERROR(K36/K86),"N. D.",K36/K86)</f>
        <v>9.2216762686511654E-3</v>
      </c>
      <c r="M36" s="17">
        <f t="shared" si="20"/>
        <v>1129557.58</v>
      </c>
      <c r="N36" s="16">
        <f t="shared" si="21"/>
        <v>2.2906619734453311</v>
      </c>
      <c r="O36" s="14"/>
      <c r="P36" s="15">
        <v>1970137.7900000003</v>
      </c>
      <c r="Q36" s="16">
        <f t="shared" ref="Q36:Q44" si="29">+IF(ISERROR(P36/P86),"N. D.",P36/P86)</f>
        <v>4.209982134196559E-2</v>
      </c>
      <c r="R36" s="17">
        <f t="shared" si="22"/>
        <v>-347466.17000000016</v>
      </c>
      <c r="S36" s="16">
        <f t="shared" si="23"/>
        <v>-0.17636643069518509</v>
      </c>
      <c r="T36" s="14"/>
      <c r="U36" s="15">
        <v>329611.37</v>
      </c>
      <c r="V36" s="16">
        <f t="shared" ref="V36:V44" si="30">+IF(ISERROR(U36/U86),"N. D.",U36/U86)</f>
        <v>6.1855034878100339E-3</v>
      </c>
      <c r="W36" s="17">
        <f t="shared" si="24"/>
        <v>1293060.25</v>
      </c>
      <c r="X36" s="16">
        <f t="shared" si="25"/>
        <v>3.9229843618562068</v>
      </c>
    </row>
    <row r="37" spans="1:24">
      <c r="A37" s="13" t="s">
        <v>23</v>
      </c>
      <c r="B37" s="14"/>
      <c r="C37" s="15">
        <v>0</v>
      </c>
      <c r="D37" s="16">
        <f t="shared" si="26"/>
        <v>0</v>
      </c>
      <c r="E37" s="14"/>
      <c r="F37" s="15">
        <v>0</v>
      </c>
      <c r="G37" s="16">
        <f t="shared" si="27"/>
        <v>0</v>
      </c>
      <c r="H37" s="17">
        <f t="shared" si="18"/>
        <v>0</v>
      </c>
      <c r="I37" s="16" t="str">
        <f t="shared" si="19"/>
        <v>N. D.</v>
      </c>
      <c r="J37" s="14"/>
      <c r="K37" s="15">
        <v>0</v>
      </c>
      <c r="L37" s="16">
        <f t="shared" si="28"/>
        <v>0</v>
      </c>
      <c r="M37" s="17">
        <f t="shared" si="20"/>
        <v>0</v>
      </c>
      <c r="N37" s="16" t="str">
        <f t="shared" si="21"/>
        <v>N. D.</v>
      </c>
      <c r="O37" s="14"/>
      <c r="P37" s="15">
        <v>2450.54</v>
      </c>
      <c r="Q37" s="16">
        <f t="shared" si="29"/>
        <v>3.9351900246550843E-4</v>
      </c>
      <c r="R37" s="17">
        <f t="shared" si="22"/>
        <v>-2450.54</v>
      </c>
      <c r="S37" s="16">
        <f t="shared" si="23"/>
        <v>-1</v>
      </c>
      <c r="T37" s="14"/>
      <c r="U37" s="15">
        <v>0</v>
      </c>
      <c r="V37" s="16">
        <f t="shared" si="30"/>
        <v>0</v>
      </c>
      <c r="W37" s="17">
        <f t="shared" si="24"/>
        <v>0</v>
      </c>
      <c r="X37" s="16" t="str">
        <f t="shared" si="25"/>
        <v>N. D.</v>
      </c>
    </row>
    <row r="38" spans="1:24">
      <c r="A38" s="13" t="s">
        <v>24</v>
      </c>
      <c r="B38" s="14"/>
      <c r="C38" s="15">
        <v>175297.30000000002</v>
      </c>
      <c r="D38" s="16">
        <f t="shared" si="26"/>
        <v>2.179776247483307E-2</v>
      </c>
      <c r="E38" s="14"/>
      <c r="F38" s="15">
        <v>175297.30000000002</v>
      </c>
      <c r="G38" s="16">
        <f t="shared" si="27"/>
        <v>2.179776247483307E-2</v>
      </c>
      <c r="H38" s="17">
        <f t="shared" si="18"/>
        <v>0</v>
      </c>
      <c r="I38" s="16">
        <f t="shared" si="19"/>
        <v>0</v>
      </c>
      <c r="J38" s="14"/>
      <c r="K38" s="15">
        <v>33835.26</v>
      </c>
      <c r="L38" s="16">
        <f t="shared" si="28"/>
        <v>4.8675750455295323E-3</v>
      </c>
      <c r="M38" s="17">
        <f t="shared" si="20"/>
        <v>141462.04</v>
      </c>
      <c r="N38" s="16">
        <f t="shared" si="21"/>
        <v>4.180905954321025</v>
      </c>
      <c r="O38" s="14"/>
      <c r="P38" s="15">
        <v>10935.360000000002</v>
      </c>
      <c r="Q38" s="16">
        <f t="shared" si="29"/>
        <v>1.7006656246774038E-3</v>
      </c>
      <c r="R38" s="17">
        <f t="shared" si="22"/>
        <v>164361.94</v>
      </c>
      <c r="S38" s="16">
        <f t="shared" si="23"/>
        <v>15.030318160536092</v>
      </c>
      <c r="T38" s="14"/>
      <c r="U38" s="15">
        <v>2251.4</v>
      </c>
      <c r="V38" s="16">
        <f t="shared" si="30"/>
        <v>3.4360908244546933E-4</v>
      </c>
      <c r="W38" s="17">
        <f t="shared" si="24"/>
        <v>173045.90000000002</v>
      </c>
      <c r="X38" s="16">
        <f t="shared" si="25"/>
        <v>76.861463977969265</v>
      </c>
    </row>
    <row r="39" spans="1:24">
      <c r="A39" s="13" t="s">
        <v>25</v>
      </c>
      <c r="B39" s="14"/>
      <c r="C39" s="15">
        <v>2232.4899999999998</v>
      </c>
      <c r="D39" s="16">
        <f t="shared" si="26"/>
        <v>3.4182570501006197E-2</v>
      </c>
      <c r="E39" s="14"/>
      <c r="F39" s="15">
        <v>2232.4899999999998</v>
      </c>
      <c r="G39" s="16">
        <f t="shared" si="27"/>
        <v>3.4182570501006197E-2</v>
      </c>
      <c r="H39" s="17">
        <f t="shared" si="18"/>
        <v>0</v>
      </c>
      <c r="I39" s="16">
        <f t="shared" si="19"/>
        <v>0</v>
      </c>
      <c r="J39" s="14"/>
      <c r="K39" s="15">
        <v>0</v>
      </c>
      <c r="L39" s="16">
        <f t="shared" si="28"/>
        <v>0</v>
      </c>
      <c r="M39" s="17">
        <f t="shared" si="20"/>
        <v>2232.4899999999998</v>
      </c>
      <c r="N39" s="16" t="str">
        <f t="shared" si="21"/>
        <v>N. D.</v>
      </c>
      <c r="O39" s="14"/>
      <c r="P39" s="15">
        <v>0</v>
      </c>
      <c r="Q39" s="16">
        <f t="shared" si="29"/>
        <v>0</v>
      </c>
      <c r="R39" s="17">
        <f t="shared" si="22"/>
        <v>2232.4899999999998</v>
      </c>
      <c r="S39" s="16" t="str">
        <f t="shared" si="23"/>
        <v>N. D.</v>
      </c>
      <c r="T39" s="14"/>
      <c r="U39" s="15">
        <v>405.1</v>
      </c>
      <c r="V39" s="16">
        <f t="shared" si="30"/>
        <v>1.4769160141554982E-3</v>
      </c>
      <c r="W39" s="17">
        <f t="shared" si="24"/>
        <v>1827.3899999999999</v>
      </c>
      <c r="X39" s="16">
        <f t="shared" si="25"/>
        <v>4.510960256726734</v>
      </c>
    </row>
    <row r="40" spans="1:24">
      <c r="A40" s="13" t="s">
        <v>26</v>
      </c>
      <c r="B40" s="14"/>
      <c r="C40" s="15">
        <v>0</v>
      </c>
      <c r="D40" s="16">
        <f t="shared" si="26"/>
        <v>0</v>
      </c>
      <c r="E40" s="14"/>
      <c r="F40" s="15">
        <v>0</v>
      </c>
      <c r="G40" s="16">
        <f t="shared" si="27"/>
        <v>0</v>
      </c>
      <c r="H40" s="17">
        <f t="shared" si="18"/>
        <v>0</v>
      </c>
      <c r="I40" s="16" t="str">
        <f t="shared" si="19"/>
        <v>N. D.</v>
      </c>
      <c r="J40" s="14"/>
      <c r="K40" s="15">
        <v>0</v>
      </c>
      <c r="L40" s="16">
        <f t="shared" si="28"/>
        <v>0</v>
      </c>
      <c r="M40" s="17">
        <f t="shared" si="20"/>
        <v>0</v>
      </c>
      <c r="N40" s="16" t="str">
        <f t="shared" si="21"/>
        <v>N. D.</v>
      </c>
      <c r="O40" s="14"/>
      <c r="P40" s="15">
        <v>0</v>
      </c>
      <c r="Q40" s="16">
        <f t="shared" si="29"/>
        <v>0</v>
      </c>
      <c r="R40" s="17">
        <f t="shared" si="22"/>
        <v>0</v>
      </c>
      <c r="S40" s="16" t="str">
        <f t="shared" si="23"/>
        <v>N. D.</v>
      </c>
      <c r="T40" s="14"/>
      <c r="U40" s="15">
        <v>0</v>
      </c>
      <c r="V40" s="16">
        <f t="shared" si="30"/>
        <v>0</v>
      </c>
      <c r="W40" s="17">
        <f t="shared" si="24"/>
        <v>0</v>
      </c>
      <c r="X40" s="16" t="str">
        <f t="shared" si="25"/>
        <v>N. D.</v>
      </c>
    </row>
    <row r="41" spans="1:24">
      <c r="A41" s="13" t="s">
        <v>27</v>
      </c>
      <c r="B41" s="14"/>
      <c r="C41" s="15">
        <v>0</v>
      </c>
      <c r="D41" s="16" t="str">
        <f t="shared" si="26"/>
        <v>N. D.</v>
      </c>
      <c r="E41" s="14"/>
      <c r="F41" s="15">
        <v>0</v>
      </c>
      <c r="G41" s="16" t="str">
        <f t="shared" si="27"/>
        <v>N. D.</v>
      </c>
      <c r="H41" s="17">
        <f t="shared" si="18"/>
        <v>0</v>
      </c>
      <c r="I41" s="16" t="str">
        <f t="shared" si="19"/>
        <v>N. D.</v>
      </c>
      <c r="J41" s="14"/>
      <c r="K41" s="15">
        <v>0</v>
      </c>
      <c r="L41" s="16" t="str">
        <f t="shared" si="28"/>
        <v>N. D.</v>
      </c>
      <c r="M41" s="17">
        <f t="shared" si="20"/>
        <v>0</v>
      </c>
      <c r="N41" s="16" t="str">
        <f t="shared" si="21"/>
        <v>N. D.</v>
      </c>
      <c r="O41" s="14"/>
      <c r="P41" s="15">
        <v>0</v>
      </c>
      <c r="Q41" s="16" t="str">
        <f t="shared" si="29"/>
        <v>N. D.</v>
      </c>
      <c r="R41" s="17">
        <f t="shared" si="22"/>
        <v>0</v>
      </c>
      <c r="S41" s="16" t="str">
        <f t="shared" si="23"/>
        <v>N. D.</v>
      </c>
      <c r="T41" s="14"/>
      <c r="U41" s="15">
        <v>0</v>
      </c>
      <c r="V41" s="16" t="str">
        <f t="shared" si="30"/>
        <v>N. D.</v>
      </c>
      <c r="W41" s="17">
        <f t="shared" si="24"/>
        <v>0</v>
      </c>
      <c r="X41" s="16" t="str">
        <f t="shared" si="25"/>
        <v>N. D.</v>
      </c>
    </row>
    <row r="42" spans="1:24">
      <c r="A42" s="13" t="s">
        <v>28</v>
      </c>
      <c r="B42" s="14"/>
      <c r="C42" s="15">
        <v>0</v>
      </c>
      <c r="D42" s="16" t="str">
        <f t="shared" si="26"/>
        <v>N. D.</v>
      </c>
      <c r="E42" s="14"/>
      <c r="F42" s="15">
        <v>0</v>
      </c>
      <c r="G42" s="16" t="str">
        <f t="shared" si="27"/>
        <v>N. D.</v>
      </c>
      <c r="H42" s="17">
        <f t="shared" si="18"/>
        <v>0</v>
      </c>
      <c r="I42" s="16" t="str">
        <f t="shared" si="19"/>
        <v>N. D.</v>
      </c>
      <c r="J42" s="14"/>
      <c r="K42" s="15">
        <v>0</v>
      </c>
      <c r="L42" s="16" t="str">
        <f t="shared" si="28"/>
        <v>N. D.</v>
      </c>
      <c r="M42" s="17">
        <f t="shared" si="20"/>
        <v>0</v>
      </c>
      <c r="N42" s="16" t="str">
        <f t="shared" si="21"/>
        <v>N. D.</v>
      </c>
      <c r="O42" s="14"/>
      <c r="P42" s="15">
        <v>0</v>
      </c>
      <c r="Q42" s="16" t="str">
        <f t="shared" si="29"/>
        <v>N. D.</v>
      </c>
      <c r="R42" s="17">
        <f t="shared" si="22"/>
        <v>0</v>
      </c>
      <c r="S42" s="16" t="str">
        <f t="shared" si="23"/>
        <v>N. D.</v>
      </c>
      <c r="T42" s="14"/>
      <c r="U42" s="15">
        <v>0</v>
      </c>
      <c r="V42" s="16" t="str">
        <f t="shared" si="30"/>
        <v>N. D.</v>
      </c>
      <c r="W42" s="17">
        <f t="shared" si="24"/>
        <v>0</v>
      </c>
      <c r="X42" s="16" t="str">
        <f t="shared" si="25"/>
        <v>N. D.</v>
      </c>
    </row>
    <row r="43" spans="1:24">
      <c r="A43" s="13" t="s">
        <v>29</v>
      </c>
      <c r="B43" s="14"/>
      <c r="C43" s="15">
        <v>0</v>
      </c>
      <c r="D43" s="16" t="str">
        <f t="shared" si="26"/>
        <v>N. D.</v>
      </c>
      <c r="E43" s="14"/>
      <c r="F43" s="15">
        <v>0</v>
      </c>
      <c r="G43" s="16" t="str">
        <f t="shared" si="27"/>
        <v>N. D.</v>
      </c>
      <c r="H43" s="17">
        <f t="shared" si="18"/>
        <v>0</v>
      </c>
      <c r="I43" s="16" t="str">
        <f t="shared" si="19"/>
        <v>N. D.</v>
      </c>
      <c r="J43" s="14"/>
      <c r="K43" s="15">
        <v>0</v>
      </c>
      <c r="L43" s="16">
        <f t="shared" si="28"/>
        <v>0</v>
      </c>
      <c r="M43" s="17">
        <f t="shared" si="20"/>
        <v>0</v>
      </c>
      <c r="N43" s="16" t="str">
        <f t="shared" si="21"/>
        <v>N. D.</v>
      </c>
      <c r="O43" s="14"/>
      <c r="P43" s="15">
        <v>0</v>
      </c>
      <c r="Q43" s="16">
        <f t="shared" si="29"/>
        <v>0</v>
      </c>
      <c r="R43" s="17">
        <f t="shared" si="22"/>
        <v>0</v>
      </c>
      <c r="S43" s="16" t="str">
        <f t="shared" si="23"/>
        <v>N. D.</v>
      </c>
      <c r="T43" s="14"/>
      <c r="U43" s="15">
        <v>0</v>
      </c>
      <c r="V43" s="16">
        <f t="shared" si="30"/>
        <v>0</v>
      </c>
      <c r="W43" s="17">
        <f t="shared" si="24"/>
        <v>0</v>
      </c>
      <c r="X43" s="16" t="str">
        <f t="shared" si="25"/>
        <v>N. D.</v>
      </c>
    </row>
    <row r="44" spans="1:24">
      <c r="A44" s="18" t="s">
        <v>30</v>
      </c>
      <c r="B44" s="14"/>
      <c r="C44" s="15">
        <v>0</v>
      </c>
      <c r="D44" s="16" t="str">
        <f t="shared" si="26"/>
        <v>N. D.</v>
      </c>
      <c r="E44" s="14"/>
      <c r="F44" s="15">
        <v>0</v>
      </c>
      <c r="G44" s="16" t="str">
        <f t="shared" si="27"/>
        <v>N. D.</v>
      </c>
      <c r="H44" s="17">
        <f t="shared" si="18"/>
        <v>0</v>
      </c>
      <c r="I44" s="16" t="str">
        <f t="shared" si="19"/>
        <v>N. D.</v>
      </c>
      <c r="J44" s="14"/>
      <c r="K44" s="15">
        <v>0</v>
      </c>
      <c r="L44" s="16" t="str">
        <f t="shared" si="28"/>
        <v>N. D.</v>
      </c>
      <c r="M44" s="17">
        <f t="shared" si="20"/>
        <v>0</v>
      </c>
      <c r="N44" s="16" t="str">
        <f t="shared" si="21"/>
        <v>N. D.</v>
      </c>
      <c r="O44" s="14"/>
      <c r="P44" s="15">
        <v>0</v>
      </c>
      <c r="Q44" s="16" t="str">
        <f t="shared" si="29"/>
        <v>N. D.</v>
      </c>
      <c r="R44" s="17">
        <f t="shared" si="22"/>
        <v>0</v>
      </c>
      <c r="S44" s="16" t="str">
        <f t="shared" si="23"/>
        <v>N. D.</v>
      </c>
      <c r="T44" s="14"/>
      <c r="U44" s="15">
        <v>0</v>
      </c>
      <c r="V44" s="16" t="str">
        <f t="shared" si="30"/>
        <v>N. D.</v>
      </c>
      <c r="W44" s="17">
        <f t="shared" si="24"/>
        <v>0</v>
      </c>
      <c r="X44" s="16" t="str">
        <f t="shared" si="25"/>
        <v>N. D.</v>
      </c>
    </row>
    <row r="45" spans="1:24">
      <c r="A45" s="19" t="s">
        <v>31</v>
      </c>
      <c r="B45" s="6"/>
      <c r="C45" s="20">
        <f>+SUM(C46:C54)</f>
        <v>0</v>
      </c>
      <c r="D45" s="11">
        <f>+IF(ISERROR(C45/C56),"N. D.",C45/C56)</f>
        <v>0</v>
      </c>
      <c r="E45" s="14"/>
      <c r="F45" s="20">
        <f>+SUM(F46:F54)</f>
        <v>0</v>
      </c>
      <c r="G45" s="11">
        <f>+IF(ISERROR(F45/F56),"N. D.",F45/F56)</f>
        <v>0</v>
      </c>
      <c r="H45" s="12">
        <f t="shared" si="18"/>
        <v>0</v>
      </c>
      <c r="I45" s="11" t="str">
        <f t="shared" si="19"/>
        <v>N. D.</v>
      </c>
      <c r="J45" s="6"/>
      <c r="K45" s="20">
        <f>+SUM(K46:K54)</f>
        <v>0</v>
      </c>
      <c r="L45" s="11">
        <f>+IF(ISERROR(K45/K56),"N. D.",K45/K56)</f>
        <v>0</v>
      </c>
      <c r="M45" s="12">
        <f t="shared" si="20"/>
        <v>0</v>
      </c>
      <c r="N45" s="11" t="str">
        <f t="shared" si="21"/>
        <v>N. D.</v>
      </c>
      <c r="O45" s="6"/>
      <c r="P45" s="20">
        <f>+SUM(P46:P54)</f>
        <v>0</v>
      </c>
      <c r="Q45" s="11">
        <f>+IF(ISERROR(P45/P56),"N. D.",P45/P56)</f>
        <v>0</v>
      </c>
      <c r="R45" s="12">
        <f t="shared" si="22"/>
        <v>0</v>
      </c>
      <c r="S45" s="11" t="str">
        <f t="shared" si="23"/>
        <v>N. D.</v>
      </c>
      <c r="T45" s="6"/>
      <c r="U45" s="20">
        <f>+SUM(U46:U54)</f>
        <v>0</v>
      </c>
      <c r="V45" s="11">
        <f>+IF(ISERROR(U45/U56),"N. D.",U45/U56)</f>
        <v>0</v>
      </c>
      <c r="W45" s="12">
        <f t="shared" si="24"/>
        <v>0</v>
      </c>
      <c r="X45" s="11" t="str">
        <f t="shared" si="25"/>
        <v>N. D.</v>
      </c>
    </row>
    <row r="46" spans="1:24">
      <c r="A46" s="21" t="s">
        <v>32</v>
      </c>
      <c r="B46" s="14"/>
      <c r="C46" s="15">
        <v>0</v>
      </c>
      <c r="D46" s="16" t="str">
        <f t="shared" ref="D46:D54" si="31">+IF(ISERROR(C46/C96),"N. D.",C46/C96)</f>
        <v>N. D.</v>
      </c>
      <c r="E46" s="14"/>
      <c r="F46" s="15">
        <v>0</v>
      </c>
      <c r="G46" s="16" t="str">
        <f t="shared" ref="G46:G54" si="32">+IF(ISERROR(F46/F96),"N. D.",F46/F96)</f>
        <v>N. D.</v>
      </c>
      <c r="H46" s="17">
        <f t="shared" si="18"/>
        <v>0</v>
      </c>
      <c r="I46" s="16" t="str">
        <f t="shared" si="19"/>
        <v>N. D.</v>
      </c>
      <c r="J46" s="14"/>
      <c r="K46" s="15">
        <v>0</v>
      </c>
      <c r="L46" s="16" t="str">
        <f t="shared" ref="L46:L54" si="33">+IF(ISERROR(K46/K96),"N. D.",K46/K96)</f>
        <v>N. D.</v>
      </c>
      <c r="M46" s="17">
        <f t="shared" si="20"/>
        <v>0</v>
      </c>
      <c r="N46" s="16" t="str">
        <f t="shared" si="21"/>
        <v>N. D.</v>
      </c>
      <c r="O46" s="14"/>
      <c r="P46" s="15">
        <v>0</v>
      </c>
      <c r="Q46" s="16" t="str">
        <f t="shared" ref="Q46:Q54" si="34">+IF(ISERROR(P46/P96),"N. D.",P46/P96)</f>
        <v>N. D.</v>
      </c>
      <c r="R46" s="17">
        <f t="shared" si="22"/>
        <v>0</v>
      </c>
      <c r="S46" s="16" t="str">
        <f t="shared" si="23"/>
        <v>N. D.</v>
      </c>
      <c r="T46" s="14"/>
      <c r="U46" s="15">
        <v>0</v>
      </c>
      <c r="V46" s="16" t="str">
        <f t="shared" ref="V46:V54" si="35">+IF(ISERROR(U46/U96),"N. D.",U46/U96)</f>
        <v>N. D.</v>
      </c>
      <c r="W46" s="17">
        <f t="shared" si="24"/>
        <v>0</v>
      </c>
      <c r="X46" s="16" t="str">
        <f t="shared" si="25"/>
        <v>N. D.</v>
      </c>
    </row>
    <row r="47" spans="1:24">
      <c r="A47" s="21" t="s">
        <v>33</v>
      </c>
      <c r="B47" s="14"/>
      <c r="C47" s="15">
        <v>0</v>
      </c>
      <c r="D47" s="16" t="str">
        <f t="shared" si="31"/>
        <v>N. D.</v>
      </c>
      <c r="E47" s="14"/>
      <c r="F47" s="15">
        <v>0</v>
      </c>
      <c r="G47" s="16" t="str">
        <f t="shared" si="32"/>
        <v>N. D.</v>
      </c>
      <c r="H47" s="17">
        <f t="shared" si="18"/>
        <v>0</v>
      </c>
      <c r="I47" s="16" t="str">
        <f t="shared" si="19"/>
        <v>N. D.</v>
      </c>
      <c r="J47" s="14"/>
      <c r="K47" s="15">
        <v>0</v>
      </c>
      <c r="L47" s="16" t="str">
        <f t="shared" si="33"/>
        <v>N. D.</v>
      </c>
      <c r="M47" s="17">
        <f t="shared" si="20"/>
        <v>0</v>
      </c>
      <c r="N47" s="16" t="str">
        <f t="shared" si="21"/>
        <v>N. D.</v>
      </c>
      <c r="O47" s="14"/>
      <c r="P47" s="15">
        <v>0</v>
      </c>
      <c r="Q47" s="16" t="str">
        <f t="shared" si="34"/>
        <v>N. D.</v>
      </c>
      <c r="R47" s="17">
        <f t="shared" si="22"/>
        <v>0</v>
      </c>
      <c r="S47" s="16" t="str">
        <f t="shared" si="23"/>
        <v>N. D.</v>
      </c>
      <c r="T47" s="14"/>
      <c r="U47" s="15">
        <v>0</v>
      </c>
      <c r="V47" s="16" t="str">
        <f t="shared" si="35"/>
        <v>N. D.</v>
      </c>
      <c r="W47" s="17">
        <f t="shared" si="24"/>
        <v>0</v>
      </c>
      <c r="X47" s="16" t="str">
        <f t="shared" si="25"/>
        <v>N. D.</v>
      </c>
    </row>
    <row r="48" spans="1:24">
      <c r="A48" s="21" t="s">
        <v>34</v>
      </c>
      <c r="B48" s="14"/>
      <c r="C48" s="15">
        <v>0</v>
      </c>
      <c r="D48" s="16" t="str">
        <f t="shared" si="31"/>
        <v>N. D.</v>
      </c>
      <c r="E48" s="14"/>
      <c r="F48" s="15">
        <v>0</v>
      </c>
      <c r="G48" s="16" t="str">
        <f t="shared" si="32"/>
        <v>N. D.</v>
      </c>
      <c r="H48" s="17">
        <f t="shared" si="18"/>
        <v>0</v>
      </c>
      <c r="I48" s="16" t="str">
        <f t="shared" si="19"/>
        <v>N. D.</v>
      </c>
      <c r="J48" s="14"/>
      <c r="K48" s="15">
        <v>0</v>
      </c>
      <c r="L48" s="16" t="str">
        <f t="shared" si="33"/>
        <v>N. D.</v>
      </c>
      <c r="M48" s="17">
        <f t="shared" si="20"/>
        <v>0</v>
      </c>
      <c r="N48" s="16" t="str">
        <f t="shared" si="21"/>
        <v>N. D.</v>
      </c>
      <c r="O48" s="14"/>
      <c r="P48" s="15">
        <v>0</v>
      </c>
      <c r="Q48" s="16" t="str">
        <f t="shared" si="34"/>
        <v>N. D.</v>
      </c>
      <c r="R48" s="17">
        <f t="shared" si="22"/>
        <v>0</v>
      </c>
      <c r="S48" s="16" t="str">
        <f t="shared" si="23"/>
        <v>N. D.</v>
      </c>
      <c r="T48" s="14"/>
      <c r="U48" s="15">
        <v>0</v>
      </c>
      <c r="V48" s="16" t="str">
        <f t="shared" si="35"/>
        <v>N. D.</v>
      </c>
      <c r="W48" s="17">
        <f t="shared" si="24"/>
        <v>0</v>
      </c>
      <c r="X48" s="16" t="str">
        <f t="shared" si="25"/>
        <v>N. D.</v>
      </c>
    </row>
    <row r="49" spans="1:24">
      <c r="A49" s="21" t="s">
        <v>35</v>
      </c>
      <c r="B49" s="14"/>
      <c r="C49" s="15">
        <v>0</v>
      </c>
      <c r="D49" s="16" t="str">
        <f t="shared" si="31"/>
        <v>N. D.</v>
      </c>
      <c r="E49" s="14"/>
      <c r="F49" s="15">
        <v>0</v>
      </c>
      <c r="G49" s="16" t="str">
        <f t="shared" si="32"/>
        <v>N. D.</v>
      </c>
      <c r="H49" s="17">
        <f t="shared" si="18"/>
        <v>0</v>
      </c>
      <c r="I49" s="16" t="str">
        <f t="shared" si="19"/>
        <v>N. D.</v>
      </c>
      <c r="J49" s="14"/>
      <c r="K49" s="15">
        <v>0</v>
      </c>
      <c r="L49" s="16" t="str">
        <f t="shared" si="33"/>
        <v>N. D.</v>
      </c>
      <c r="M49" s="17">
        <f t="shared" si="20"/>
        <v>0</v>
      </c>
      <c r="N49" s="16" t="str">
        <f t="shared" si="21"/>
        <v>N. D.</v>
      </c>
      <c r="O49" s="14"/>
      <c r="P49" s="15">
        <v>0</v>
      </c>
      <c r="Q49" s="16" t="str">
        <f t="shared" si="34"/>
        <v>N. D.</v>
      </c>
      <c r="R49" s="17">
        <f t="shared" si="22"/>
        <v>0</v>
      </c>
      <c r="S49" s="16" t="str">
        <f t="shared" si="23"/>
        <v>N. D.</v>
      </c>
      <c r="T49" s="14"/>
      <c r="U49" s="15">
        <v>0</v>
      </c>
      <c r="V49" s="16" t="str">
        <f t="shared" si="35"/>
        <v>N. D.</v>
      </c>
      <c r="W49" s="17">
        <f t="shared" si="24"/>
        <v>0</v>
      </c>
      <c r="X49" s="16" t="str">
        <f t="shared" si="25"/>
        <v>N. D.</v>
      </c>
    </row>
    <row r="50" spans="1:24">
      <c r="A50" s="21" t="s">
        <v>36</v>
      </c>
      <c r="B50" s="14"/>
      <c r="C50" s="15">
        <v>0</v>
      </c>
      <c r="D50" s="16" t="str">
        <f t="shared" si="31"/>
        <v>N. D.</v>
      </c>
      <c r="E50" s="14"/>
      <c r="F50" s="15">
        <v>0</v>
      </c>
      <c r="G50" s="16" t="str">
        <f t="shared" si="32"/>
        <v>N. D.</v>
      </c>
      <c r="H50" s="17">
        <f t="shared" si="18"/>
        <v>0</v>
      </c>
      <c r="I50" s="16" t="str">
        <f t="shared" si="19"/>
        <v>N. D.</v>
      </c>
      <c r="J50" s="14"/>
      <c r="K50" s="15">
        <v>0</v>
      </c>
      <c r="L50" s="16" t="str">
        <f t="shared" si="33"/>
        <v>N. D.</v>
      </c>
      <c r="M50" s="17">
        <f t="shared" si="20"/>
        <v>0</v>
      </c>
      <c r="N50" s="16" t="str">
        <f t="shared" si="21"/>
        <v>N. D.</v>
      </c>
      <c r="O50" s="14"/>
      <c r="P50" s="15">
        <v>0</v>
      </c>
      <c r="Q50" s="16" t="str">
        <f t="shared" si="34"/>
        <v>N. D.</v>
      </c>
      <c r="R50" s="17">
        <f t="shared" si="22"/>
        <v>0</v>
      </c>
      <c r="S50" s="16" t="str">
        <f t="shared" si="23"/>
        <v>N. D.</v>
      </c>
      <c r="T50" s="14"/>
      <c r="U50" s="15">
        <v>0</v>
      </c>
      <c r="V50" s="16" t="str">
        <f t="shared" si="35"/>
        <v>N. D.</v>
      </c>
      <c r="W50" s="17">
        <f t="shared" si="24"/>
        <v>0</v>
      </c>
      <c r="X50" s="16" t="str">
        <f t="shared" si="25"/>
        <v>N. D.</v>
      </c>
    </row>
    <row r="51" spans="1:24">
      <c r="A51" s="21" t="s">
        <v>37</v>
      </c>
      <c r="B51" s="14"/>
      <c r="C51" s="15">
        <v>0</v>
      </c>
      <c r="D51" s="16" t="str">
        <f t="shared" si="31"/>
        <v>N. D.</v>
      </c>
      <c r="E51" s="14"/>
      <c r="F51" s="15">
        <v>0</v>
      </c>
      <c r="G51" s="16" t="str">
        <f t="shared" si="32"/>
        <v>N. D.</v>
      </c>
      <c r="H51" s="17">
        <f t="shared" si="18"/>
        <v>0</v>
      </c>
      <c r="I51" s="16" t="str">
        <f t="shared" si="19"/>
        <v>N. D.</v>
      </c>
      <c r="J51" s="14"/>
      <c r="K51" s="15">
        <v>0</v>
      </c>
      <c r="L51" s="16" t="str">
        <f t="shared" si="33"/>
        <v>N. D.</v>
      </c>
      <c r="M51" s="17">
        <f t="shared" si="20"/>
        <v>0</v>
      </c>
      <c r="N51" s="16" t="str">
        <f t="shared" si="21"/>
        <v>N. D.</v>
      </c>
      <c r="O51" s="14"/>
      <c r="P51" s="15">
        <v>0</v>
      </c>
      <c r="Q51" s="16" t="str">
        <f t="shared" si="34"/>
        <v>N. D.</v>
      </c>
      <c r="R51" s="17">
        <f t="shared" si="22"/>
        <v>0</v>
      </c>
      <c r="S51" s="16" t="str">
        <f t="shared" si="23"/>
        <v>N. D.</v>
      </c>
      <c r="T51" s="14"/>
      <c r="U51" s="15">
        <v>0</v>
      </c>
      <c r="V51" s="16" t="str">
        <f t="shared" si="35"/>
        <v>N. D.</v>
      </c>
      <c r="W51" s="17">
        <f t="shared" si="24"/>
        <v>0</v>
      </c>
      <c r="X51" s="16" t="str">
        <f t="shared" si="25"/>
        <v>N. D.</v>
      </c>
    </row>
    <row r="52" spans="1:24">
      <c r="A52" s="21" t="s">
        <v>38</v>
      </c>
      <c r="B52" s="14"/>
      <c r="C52" s="15">
        <v>0</v>
      </c>
      <c r="D52" s="16" t="str">
        <f t="shared" si="31"/>
        <v>N. D.</v>
      </c>
      <c r="E52" s="14"/>
      <c r="F52" s="15">
        <v>0</v>
      </c>
      <c r="G52" s="16" t="str">
        <f t="shared" si="32"/>
        <v>N. D.</v>
      </c>
      <c r="H52" s="17">
        <f t="shared" si="18"/>
        <v>0</v>
      </c>
      <c r="I52" s="16" t="str">
        <f t="shared" si="19"/>
        <v>N. D.</v>
      </c>
      <c r="J52" s="14"/>
      <c r="K52" s="15">
        <v>0</v>
      </c>
      <c r="L52" s="16" t="str">
        <f t="shared" si="33"/>
        <v>N. D.</v>
      </c>
      <c r="M52" s="17">
        <f t="shared" si="20"/>
        <v>0</v>
      </c>
      <c r="N52" s="16" t="str">
        <f t="shared" si="21"/>
        <v>N. D.</v>
      </c>
      <c r="O52" s="14"/>
      <c r="P52" s="15">
        <v>0</v>
      </c>
      <c r="Q52" s="16" t="str">
        <f t="shared" si="34"/>
        <v>N. D.</v>
      </c>
      <c r="R52" s="17">
        <f t="shared" si="22"/>
        <v>0</v>
      </c>
      <c r="S52" s="16" t="str">
        <f t="shared" si="23"/>
        <v>N. D.</v>
      </c>
      <c r="T52" s="14"/>
      <c r="U52" s="15">
        <v>0</v>
      </c>
      <c r="V52" s="16" t="str">
        <f t="shared" si="35"/>
        <v>N. D.</v>
      </c>
      <c r="W52" s="17">
        <f t="shared" si="24"/>
        <v>0</v>
      </c>
      <c r="X52" s="16" t="str">
        <f t="shared" si="25"/>
        <v>N. D.</v>
      </c>
    </row>
    <row r="53" spans="1:24">
      <c r="A53" s="21" t="s">
        <v>39</v>
      </c>
      <c r="B53" s="14"/>
      <c r="C53" s="15">
        <v>0</v>
      </c>
      <c r="D53" s="16" t="str">
        <f t="shared" si="31"/>
        <v>N. D.</v>
      </c>
      <c r="E53" s="14"/>
      <c r="F53" s="15">
        <v>0</v>
      </c>
      <c r="G53" s="16" t="str">
        <f t="shared" si="32"/>
        <v>N. D.</v>
      </c>
      <c r="H53" s="17">
        <f t="shared" si="18"/>
        <v>0</v>
      </c>
      <c r="I53" s="16" t="str">
        <f t="shared" si="19"/>
        <v>N. D.</v>
      </c>
      <c r="J53" s="14"/>
      <c r="K53" s="15">
        <v>0</v>
      </c>
      <c r="L53" s="16" t="str">
        <f t="shared" si="33"/>
        <v>N. D.</v>
      </c>
      <c r="M53" s="17">
        <f t="shared" si="20"/>
        <v>0</v>
      </c>
      <c r="N53" s="16" t="str">
        <f t="shared" si="21"/>
        <v>N. D.</v>
      </c>
      <c r="O53" s="14"/>
      <c r="P53" s="15">
        <v>0</v>
      </c>
      <c r="Q53" s="16" t="str">
        <f t="shared" si="34"/>
        <v>N. D.</v>
      </c>
      <c r="R53" s="17">
        <f t="shared" si="22"/>
        <v>0</v>
      </c>
      <c r="S53" s="16" t="str">
        <f t="shared" si="23"/>
        <v>N. D.</v>
      </c>
      <c r="T53" s="14"/>
      <c r="U53" s="15">
        <v>0</v>
      </c>
      <c r="V53" s="16" t="str">
        <f t="shared" si="35"/>
        <v>N. D.</v>
      </c>
      <c r="W53" s="17">
        <f t="shared" si="24"/>
        <v>0</v>
      </c>
      <c r="X53" s="16" t="str">
        <f t="shared" si="25"/>
        <v>N. D.</v>
      </c>
    </row>
    <row r="54" spans="1:24">
      <c r="A54" s="21" t="s">
        <v>40</v>
      </c>
      <c r="B54" s="14"/>
      <c r="C54" s="15">
        <v>0</v>
      </c>
      <c r="D54" s="16" t="str">
        <f t="shared" si="31"/>
        <v>N. D.</v>
      </c>
      <c r="E54" s="14"/>
      <c r="F54" s="15">
        <v>0</v>
      </c>
      <c r="G54" s="16" t="str">
        <f t="shared" si="32"/>
        <v>N. D.</v>
      </c>
      <c r="H54" s="17">
        <f t="shared" si="18"/>
        <v>0</v>
      </c>
      <c r="I54" s="16" t="str">
        <f t="shared" si="19"/>
        <v>N. D.</v>
      </c>
      <c r="J54" s="14"/>
      <c r="K54" s="15">
        <v>0</v>
      </c>
      <c r="L54" s="16" t="str">
        <f t="shared" si="33"/>
        <v>N. D.</v>
      </c>
      <c r="M54" s="17">
        <f t="shared" si="20"/>
        <v>0</v>
      </c>
      <c r="N54" s="16" t="str">
        <f t="shared" si="21"/>
        <v>N. D.</v>
      </c>
      <c r="O54" s="14"/>
      <c r="P54" s="15">
        <v>0</v>
      </c>
      <c r="Q54" s="16" t="str">
        <f t="shared" si="34"/>
        <v>N. D.</v>
      </c>
      <c r="R54" s="17">
        <f t="shared" si="22"/>
        <v>0</v>
      </c>
      <c r="S54" s="16" t="str">
        <f t="shared" si="23"/>
        <v>N. D.</v>
      </c>
      <c r="T54" s="14"/>
      <c r="U54" s="15">
        <v>0</v>
      </c>
      <c r="V54" s="16" t="str">
        <f t="shared" si="35"/>
        <v>N. D.</v>
      </c>
      <c r="W54" s="17">
        <f t="shared" si="24"/>
        <v>0</v>
      </c>
      <c r="X54" s="16" t="str">
        <f t="shared" si="25"/>
        <v>N. D.</v>
      </c>
    </row>
    <row r="55" spans="1:24" ht="6" customHeight="1">
      <c r="A55" s="8"/>
      <c r="B55" s="6"/>
      <c r="C55" s="8"/>
      <c r="D55" s="11"/>
      <c r="E55" s="6"/>
      <c r="F55" s="8"/>
      <c r="G55" s="11"/>
      <c r="H55" s="6"/>
      <c r="I55" s="11"/>
      <c r="J55" s="6"/>
      <c r="K55" s="8"/>
      <c r="L55" s="11"/>
      <c r="M55" s="6"/>
      <c r="N55" s="11"/>
      <c r="O55" s="6"/>
      <c r="P55" s="8"/>
      <c r="Q55" s="11"/>
      <c r="R55" s="6"/>
      <c r="S55" s="11"/>
      <c r="T55" s="6"/>
      <c r="U55" s="8"/>
      <c r="V55" s="11"/>
      <c r="W55" s="6"/>
      <c r="X55" s="11"/>
    </row>
    <row r="56" spans="1:24">
      <c r="A56" s="7" t="s">
        <v>43</v>
      </c>
      <c r="B56" s="6"/>
      <c r="C56" s="22">
        <f>+C35+C45</f>
        <v>1800201.4100000001</v>
      </c>
      <c r="D56" s="23">
        <f>+IF(ISERROR(C56/C106),"N. D.",C56/C106)</f>
        <v>2.3034773819454755E-2</v>
      </c>
      <c r="E56" s="6"/>
      <c r="F56" s="22">
        <f>+F35+F45</f>
        <v>1800201.4100000001</v>
      </c>
      <c r="G56" s="23">
        <f>+IF(ISERROR(F56/F106),"N. D.",F56/F106)</f>
        <v>2.3034773819454755E-2</v>
      </c>
      <c r="H56" s="24">
        <f>+$C56-F56</f>
        <v>0</v>
      </c>
      <c r="I56" s="23">
        <f>+IF(ISERROR(H56/F56),"N. D.",H56/F56)</f>
        <v>0</v>
      </c>
      <c r="J56" s="6"/>
      <c r="K56" s="22">
        <f>+K35+K45</f>
        <v>526949.30000000005</v>
      </c>
      <c r="L56" s="23">
        <f>+IF(ISERROR(K56/K106),"N. D.",K56/K106)</f>
        <v>7.5047329919396442E-3</v>
      </c>
      <c r="M56" s="24">
        <f>+$C56-K56</f>
        <v>1273252.1100000001</v>
      </c>
      <c r="N56" s="23">
        <f>+IF(ISERROR(M56/K56),"N. D.",M56/K56)</f>
        <v>2.4162706165469809</v>
      </c>
      <c r="O56" s="6"/>
      <c r="P56" s="22">
        <f>+P35+P45</f>
        <v>1983523.6900000004</v>
      </c>
      <c r="Q56" s="23">
        <f>+IF(ISERROR(P56/P106),"N. D.",P56/P106)</f>
        <v>3.0591256416207108E-2</v>
      </c>
      <c r="R56" s="24">
        <f>+$C56-P56</f>
        <v>-183322.28000000026</v>
      </c>
      <c r="S56" s="23">
        <f>+IF(ISERROR(R56/P56),"N. D.",R56/P56)</f>
        <v>-9.2422531136999039E-2</v>
      </c>
      <c r="T56" s="6"/>
      <c r="U56" s="22">
        <f>+U35+U45</f>
        <v>332267.87</v>
      </c>
      <c r="V56" s="23">
        <f>+IF(ISERROR(U56/U106),"N. D.",U56/U106)</f>
        <v>4.9618724066486739E-3</v>
      </c>
      <c r="W56" s="24">
        <f>+$C56-U56</f>
        <v>1467933.54</v>
      </c>
      <c r="X56" s="23">
        <f>+IF(ISERROR(W56/U56),"N. D.",W56/U56)</f>
        <v>4.4179220217711697</v>
      </c>
    </row>
    <row r="57" spans="1:24" ht="6" customHeight="1">
      <c r="A57" s="8"/>
      <c r="B57" s="6"/>
      <c r="C57" s="8"/>
      <c r="D57" s="11"/>
      <c r="E57" s="6"/>
      <c r="F57" s="8"/>
      <c r="G57" s="11"/>
      <c r="H57" s="6"/>
      <c r="I57" s="11"/>
      <c r="J57" s="6"/>
      <c r="K57" s="8"/>
      <c r="L57" s="11"/>
      <c r="M57" s="6"/>
      <c r="N57" s="11"/>
      <c r="O57" s="6"/>
      <c r="P57" s="8"/>
      <c r="Q57" s="11"/>
      <c r="R57" s="6"/>
      <c r="S57" s="11"/>
      <c r="T57" s="6"/>
      <c r="U57" s="8"/>
      <c r="V57" s="11"/>
      <c r="W57" s="6"/>
      <c r="X57" s="11"/>
    </row>
    <row r="58" spans="1:24">
      <c r="A58" s="7" t="s">
        <v>44</v>
      </c>
      <c r="B58" s="6"/>
      <c r="C58" s="8"/>
      <c r="D58" s="11"/>
      <c r="E58" s="6"/>
      <c r="F58" s="8"/>
      <c r="G58" s="11"/>
      <c r="H58" s="6"/>
      <c r="I58" s="11"/>
      <c r="J58" s="6"/>
      <c r="K58" s="8"/>
      <c r="L58" s="11"/>
      <c r="M58" s="6"/>
      <c r="N58" s="11"/>
      <c r="O58" s="6"/>
      <c r="P58" s="8"/>
      <c r="Q58" s="11"/>
      <c r="R58" s="6"/>
      <c r="S58" s="11"/>
      <c r="T58" s="6"/>
      <c r="U58" s="8"/>
      <c r="V58" s="11"/>
      <c r="W58" s="6"/>
      <c r="X58" s="11"/>
    </row>
    <row r="59" spans="1:24" ht="6" customHeight="1">
      <c r="A59" s="8"/>
      <c r="B59" s="6"/>
      <c r="C59" s="8"/>
      <c r="D59" s="11"/>
      <c r="E59" s="6"/>
      <c r="F59" s="8"/>
      <c r="G59" s="11"/>
      <c r="H59" s="6"/>
      <c r="I59" s="11"/>
      <c r="J59" s="6"/>
      <c r="K59" s="8"/>
      <c r="L59" s="11"/>
      <c r="M59" s="6"/>
      <c r="N59" s="11"/>
      <c r="O59" s="6"/>
      <c r="P59" s="8"/>
      <c r="Q59" s="11"/>
      <c r="R59" s="6"/>
      <c r="S59" s="11"/>
      <c r="T59" s="6"/>
      <c r="U59" s="8"/>
      <c r="V59" s="11"/>
      <c r="W59" s="6"/>
      <c r="X59" s="11"/>
    </row>
    <row r="60" spans="1:24">
      <c r="A60" s="9" t="s">
        <v>21</v>
      </c>
      <c r="B60" s="6"/>
      <c r="C60" s="10">
        <f>+SUM(C61:C69)</f>
        <v>98529.26999999999</v>
      </c>
      <c r="D60" s="11">
        <f>+IF(ISERROR(C60/C81),"N. D.",C60/C81)</f>
        <v>1</v>
      </c>
      <c r="E60" s="6"/>
      <c r="F60" s="10">
        <f>+SUM(F61:F69)</f>
        <v>98529.26999999999</v>
      </c>
      <c r="G60" s="11">
        <f>+IF(ISERROR(F60/F81),"N. D.",F60/F81)</f>
        <v>1</v>
      </c>
      <c r="H60" s="12">
        <f t="shared" ref="H60:H79" si="36">+$C60-F60</f>
        <v>0</v>
      </c>
      <c r="I60" s="11">
        <f t="shared" ref="I60:I79" si="37">+IF(ISERROR(H60/F60),"N. D.",H60/F60)</f>
        <v>0</v>
      </c>
      <c r="J60" s="6"/>
      <c r="K60" s="10">
        <f>+SUM(K61:K69)</f>
        <v>169028.98</v>
      </c>
      <c r="L60" s="11">
        <f>+IF(ISERROR(K60/K81),"N. D.",K60/K81)</f>
        <v>1</v>
      </c>
      <c r="M60" s="12">
        <f t="shared" ref="M60:M79" si="38">+$C60-K60</f>
        <v>-70499.710000000021</v>
      </c>
      <c r="N60" s="11">
        <f t="shared" ref="N60:N79" si="39">+IF(ISERROR(M60/K60),"N. D.",M60/K60)</f>
        <v>-0.41708652563601828</v>
      </c>
      <c r="O60" s="6"/>
      <c r="P60" s="10">
        <f>+SUM(P61:P69)</f>
        <v>3128262.41</v>
      </c>
      <c r="Q60" s="11">
        <f>+IF(ISERROR(P60/P81),"N. D.",P60/P81)</f>
        <v>1</v>
      </c>
      <c r="R60" s="12">
        <f t="shared" ref="R60:R79" si="40">+$C60-P60</f>
        <v>-3029733.14</v>
      </c>
      <c r="S60" s="11">
        <f t="shared" ref="S60:S79" si="41">+IF(ISERROR(R60/P60),"N. D.",R60/P60)</f>
        <v>-0.96850351502321697</v>
      </c>
      <c r="T60" s="6"/>
      <c r="U60" s="10">
        <f>+SUM(U61:U69)</f>
        <v>688229.78</v>
      </c>
      <c r="V60" s="11">
        <f>+IF(ISERROR(U60/U81),"N. D.",U60/U81)</f>
        <v>1</v>
      </c>
      <c r="W60" s="12">
        <f t="shared" ref="W60:W79" si="42">+$C60-U60</f>
        <v>-589700.51</v>
      </c>
      <c r="X60" s="11">
        <f t="shared" ref="X60:X79" si="43">+IF(ISERROR(W60/U60),"N. D.",W60/U60)</f>
        <v>-0.85683666580077367</v>
      </c>
    </row>
    <row r="61" spans="1:24">
      <c r="A61" s="13" t="s">
        <v>22</v>
      </c>
      <c r="B61" s="14"/>
      <c r="C61" s="15">
        <v>79437.119999999995</v>
      </c>
      <c r="D61" s="16">
        <f t="shared" ref="D61:D69" si="44">+IF(ISERROR(C61/C86),"N. D.",C61/C86)</f>
        <v>1.2842649486977829E-3</v>
      </c>
      <c r="E61" s="14"/>
      <c r="F61" s="15">
        <v>79437.119999999995</v>
      </c>
      <c r="G61" s="16">
        <f t="shared" ref="G61:G69" si="45">+IF(ISERROR(F61/F86),"N. D.",F61/F86)</f>
        <v>1.2842649486977829E-3</v>
      </c>
      <c r="H61" s="17">
        <f t="shared" si="36"/>
        <v>0</v>
      </c>
      <c r="I61" s="16">
        <f t="shared" si="37"/>
        <v>0</v>
      </c>
      <c r="J61" s="14"/>
      <c r="K61" s="15">
        <v>145524.16</v>
      </c>
      <c r="L61" s="16">
        <f t="shared" ref="L61:L69" si="46">+IF(ISERROR(K61/K86),"N. D.",K61/K86)</f>
        <v>2.7214327395492432E-3</v>
      </c>
      <c r="M61" s="17">
        <f t="shared" si="38"/>
        <v>-66087.040000000008</v>
      </c>
      <c r="N61" s="16">
        <f t="shared" si="39"/>
        <v>-0.45413105287809258</v>
      </c>
      <c r="O61" s="14"/>
      <c r="P61" s="15">
        <v>907273.62</v>
      </c>
      <c r="Q61" s="16">
        <f t="shared" ref="Q61:Q69" si="47">+IF(ISERROR(P61/P86),"N. D.",P61/P86)</f>
        <v>1.9387505535985061E-2</v>
      </c>
      <c r="R61" s="17">
        <f t="shared" si="40"/>
        <v>-827836.5</v>
      </c>
      <c r="S61" s="16">
        <f t="shared" si="41"/>
        <v>-0.91244414226438109</v>
      </c>
      <c r="T61" s="14"/>
      <c r="U61" s="15">
        <v>688229.78</v>
      </c>
      <c r="V61" s="16">
        <f t="shared" ref="V61:V69" si="48">+IF(ISERROR(U61/U86),"N. D.",U61/U86)</f>
        <v>1.2915354541940507E-2</v>
      </c>
      <c r="W61" s="17">
        <f t="shared" si="42"/>
        <v>-608792.66</v>
      </c>
      <c r="X61" s="16">
        <f t="shared" si="43"/>
        <v>-0.88457761882957175</v>
      </c>
    </row>
    <row r="62" spans="1:24">
      <c r="A62" s="13" t="s">
        <v>23</v>
      </c>
      <c r="B62" s="14"/>
      <c r="C62" s="15">
        <v>0</v>
      </c>
      <c r="D62" s="16">
        <f t="shared" si="44"/>
        <v>0</v>
      </c>
      <c r="E62" s="14"/>
      <c r="F62" s="15">
        <v>0</v>
      </c>
      <c r="G62" s="16">
        <f t="shared" si="45"/>
        <v>0</v>
      </c>
      <c r="H62" s="17">
        <f t="shared" si="36"/>
        <v>0</v>
      </c>
      <c r="I62" s="16" t="str">
        <f t="shared" si="37"/>
        <v>N. D.</v>
      </c>
      <c r="J62" s="14"/>
      <c r="K62" s="15">
        <v>0</v>
      </c>
      <c r="L62" s="16">
        <f t="shared" si="46"/>
        <v>0</v>
      </c>
      <c r="M62" s="17">
        <f t="shared" si="38"/>
        <v>0</v>
      </c>
      <c r="N62" s="16" t="str">
        <f t="shared" si="39"/>
        <v>N. D.</v>
      </c>
      <c r="O62" s="14"/>
      <c r="P62" s="15">
        <v>0</v>
      </c>
      <c r="Q62" s="16">
        <f t="shared" si="47"/>
        <v>0</v>
      </c>
      <c r="R62" s="17">
        <f t="shared" si="40"/>
        <v>0</v>
      </c>
      <c r="S62" s="16" t="str">
        <f t="shared" si="41"/>
        <v>N. D.</v>
      </c>
      <c r="T62" s="14"/>
      <c r="U62" s="15">
        <v>0</v>
      </c>
      <c r="V62" s="16">
        <f t="shared" si="48"/>
        <v>0</v>
      </c>
      <c r="W62" s="17">
        <f t="shared" si="42"/>
        <v>0</v>
      </c>
      <c r="X62" s="16" t="str">
        <f t="shared" si="43"/>
        <v>N. D.</v>
      </c>
    </row>
    <row r="63" spans="1:24">
      <c r="A63" s="13" t="s">
        <v>24</v>
      </c>
      <c r="B63" s="14"/>
      <c r="C63" s="15">
        <v>19092.150000000001</v>
      </c>
      <c r="D63" s="16">
        <f t="shared" si="44"/>
        <v>2.3740591032142774E-3</v>
      </c>
      <c r="E63" s="14"/>
      <c r="F63" s="15">
        <v>19092.150000000001</v>
      </c>
      <c r="G63" s="16">
        <f t="shared" si="45"/>
        <v>2.3740591032142774E-3</v>
      </c>
      <c r="H63" s="17">
        <f t="shared" si="36"/>
        <v>0</v>
      </c>
      <c r="I63" s="16">
        <f t="shared" si="37"/>
        <v>0</v>
      </c>
      <c r="J63" s="14"/>
      <c r="K63" s="15">
        <v>23504.82</v>
      </c>
      <c r="L63" s="16">
        <f t="shared" si="46"/>
        <v>3.3814274009321475E-3</v>
      </c>
      <c r="M63" s="17">
        <f t="shared" si="38"/>
        <v>-4412.6699999999983</v>
      </c>
      <c r="N63" s="16">
        <f t="shared" si="39"/>
        <v>-0.18773468590697559</v>
      </c>
      <c r="O63" s="14"/>
      <c r="P63" s="15">
        <v>188342.79</v>
      </c>
      <c r="Q63" s="16">
        <f t="shared" si="47"/>
        <v>2.9291043789032557E-2</v>
      </c>
      <c r="R63" s="17">
        <f t="shared" si="40"/>
        <v>-169250.64</v>
      </c>
      <c r="S63" s="16">
        <f t="shared" si="41"/>
        <v>-0.89863084220001199</v>
      </c>
      <c r="T63" s="14"/>
      <c r="U63" s="15">
        <v>0</v>
      </c>
      <c r="V63" s="16">
        <f t="shared" si="48"/>
        <v>0</v>
      </c>
      <c r="W63" s="17">
        <f t="shared" si="42"/>
        <v>19092.150000000001</v>
      </c>
      <c r="X63" s="16" t="str">
        <f t="shared" si="43"/>
        <v>N. D.</v>
      </c>
    </row>
    <row r="64" spans="1:24">
      <c r="A64" s="13" t="s">
        <v>25</v>
      </c>
      <c r="B64" s="14"/>
      <c r="C64" s="15">
        <v>0</v>
      </c>
      <c r="D64" s="16">
        <f t="shared" si="44"/>
        <v>0</v>
      </c>
      <c r="E64" s="14"/>
      <c r="F64" s="15">
        <v>0</v>
      </c>
      <c r="G64" s="16">
        <f t="shared" si="45"/>
        <v>0</v>
      </c>
      <c r="H64" s="17">
        <f t="shared" si="36"/>
        <v>0</v>
      </c>
      <c r="I64" s="16" t="str">
        <f t="shared" si="37"/>
        <v>N. D.</v>
      </c>
      <c r="J64" s="14"/>
      <c r="K64" s="15">
        <v>0</v>
      </c>
      <c r="L64" s="16">
        <f t="shared" si="46"/>
        <v>0</v>
      </c>
      <c r="M64" s="17">
        <f t="shared" si="38"/>
        <v>0</v>
      </c>
      <c r="N64" s="16" t="str">
        <f t="shared" si="39"/>
        <v>N. D.</v>
      </c>
      <c r="O64" s="14"/>
      <c r="P64" s="15">
        <v>0</v>
      </c>
      <c r="Q64" s="16">
        <f t="shared" si="47"/>
        <v>0</v>
      </c>
      <c r="R64" s="17">
        <f t="shared" si="40"/>
        <v>0</v>
      </c>
      <c r="S64" s="16" t="str">
        <f t="shared" si="41"/>
        <v>N. D.</v>
      </c>
      <c r="T64" s="14"/>
      <c r="U64" s="15">
        <v>0</v>
      </c>
      <c r="V64" s="16">
        <f t="shared" si="48"/>
        <v>0</v>
      </c>
      <c r="W64" s="17">
        <f t="shared" si="42"/>
        <v>0</v>
      </c>
      <c r="X64" s="16" t="str">
        <f t="shared" si="43"/>
        <v>N. D.</v>
      </c>
    </row>
    <row r="65" spans="1:24">
      <c r="A65" s="13" t="s">
        <v>26</v>
      </c>
      <c r="B65" s="14"/>
      <c r="C65" s="15">
        <v>0</v>
      </c>
      <c r="D65" s="16">
        <f t="shared" si="44"/>
        <v>0</v>
      </c>
      <c r="E65" s="14"/>
      <c r="F65" s="15">
        <v>0</v>
      </c>
      <c r="G65" s="16">
        <f t="shared" si="45"/>
        <v>0</v>
      </c>
      <c r="H65" s="17">
        <f t="shared" si="36"/>
        <v>0</v>
      </c>
      <c r="I65" s="16" t="str">
        <f t="shared" si="37"/>
        <v>N. D.</v>
      </c>
      <c r="J65" s="14"/>
      <c r="K65" s="15">
        <v>0</v>
      </c>
      <c r="L65" s="16">
        <f t="shared" si="46"/>
        <v>0</v>
      </c>
      <c r="M65" s="17">
        <f t="shared" si="38"/>
        <v>0</v>
      </c>
      <c r="N65" s="16" t="str">
        <f t="shared" si="39"/>
        <v>N. D.</v>
      </c>
      <c r="O65" s="14"/>
      <c r="P65" s="15">
        <v>0</v>
      </c>
      <c r="Q65" s="16">
        <f t="shared" si="47"/>
        <v>0</v>
      </c>
      <c r="R65" s="17">
        <f t="shared" si="40"/>
        <v>0</v>
      </c>
      <c r="S65" s="16" t="str">
        <f t="shared" si="41"/>
        <v>N. D.</v>
      </c>
      <c r="T65" s="14"/>
      <c r="U65" s="15">
        <v>0</v>
      </c>
      <c r="V65" s="16">
        <f t="shared" si="48"/>
        <v>0</v>
      </c>
      <c r="W65" s="17">
        <f t="shared" si="42"/>
        <v>0</v>
      </c>
      <c r="X65" s="16" t="str">
        <f t="shared" si="43"/>
        <v>N. D.</v>
      </c>
    </row>
    <row r="66" spans="1:24">
      <c r="A66" s="13" t="s">
        <v>27</v>
      </c>
      <c r="B66" s="14"/>
      <c r="C66" s="15">
        <v>0</v>
      </c>
      <c r="D66" s="16" t="str">
        <f t="shared" si="44"/>
        <v>N. D.</v>
      </c>
      <c r="E66" s="14"/>
      <c r="F66" s="15">
        <v>0</v>
      </c>
      <c r="G66" s="16" t="str">
        <f t="shared" si="45"/>
        <v>N. D.</v>
      </c>
      <c r="H66" s="17">
        <f t="shared" si="36"/>
        <v>0</v>
      </c>
      <c r="I66" s="16" t="str">
        <f t="shared" si="37"/>
        <v>N. D.</v>
      </c>
      <c r="J66" s="14"/>
      <c r="K66" s="15">
        <v>0</v>
      </c>
      <c r="L66" s="16" t="str">
        <f t="shared" si="46"/>
        <v>N. D.</v>
      </c>
      <c r="M66" s="17">
        <f t="shared" si="38"/>
        <v>0</v>
      </c>
      <c r="N66" s="16" t="str">
        <f t="shared" si="39"/>
        <v>N. D.</v>
      </c>
      <c r="O66" s="14"/>
      <c r="P66" s="15">
        <v>0</v>
      </c>
      <c r="Q66" s="16" t="str">
        <f t="shared" si="47"/>
        <v>N. D.</v>
      </c>
      <c r="R66" s="17">
        <f t="shared" si="40"/>
        <v>0</v>
      </c>
      <c r="S66" s="16" t="str">
        <f t="shared" si="41"/>
        <v>N. D.</v>
      </c>
      <c r="T66" s="14"/>
      <c r="U66" s="15">
        <v>0</v>
      </c>
      <c r="V66" s="16" t="str">
        <f t="shared" si="48"/>
        <v>N. D.</v>
      </c>
      <c r="W66" s="17">
        <f t="shared" si="42"/>
        <v>0</v>
      </c>
      <c r="X66" s="16" t="str">
        <f t="shared" si="43"/>
        <v>N. D.</v>
      </c>
    </row>
    <row r="67" spans="1:24">
      <c r="A67" s="13" t="s">
        <v>28</v>
      </c>
      <c r="B67" s="14"/>
      <c r="C67" s="15">
        <v>0</v>
      </c>
      <c r="D67" s="16" t="str">
        <f t="shared" si="44"/>
        <v>N. D.</v>
      </c>
      <c r="E67" s="14"/>
      <c r="F67" s="15">
        <v>0</v>
      </c>
      <c r="G67" s="16" t="str">
        <f t="shared" si="45"/>
        <v>N. D.</v>
      </c>
      <c r="H67" s="17">
        <f t="shared" si="36"/>
        <v>0</v>
      </c>
      <c r="I67" s="16" t="str">
        <f t="shared" si="37"/>
        <v>N. D.</v>
      </c>
      <c r="J67" s="14"/>
      <c r="K67" s="15">
        <v>0</v>
      </c>
      <c r="L67" s="16" t="str">
        <f t="shared" si="46"/>
        <v>N. D.</v>
      </c>
      <c r="M67" s="17">
        <f t="shared" si="38"/>
        <v>0</v>
      </c>
      <c r="N67" s="16" t="str">
        <f t="shared" si="39"/>
        <v>N. D.</v>
      </c>
      <c r="O67" s="14"/>
      <c r="P67" s="15">
        <v>0</v>
      </c>
      <c r="Q67" s="16" t="str">
        <f t="shared" si="47"/>
        <v>N. D.</v>
      </c>
      <c r="R67" s="17">
        <f t="shared" si="40"/>
        <v>0</v>
      </c>
      <c r="S67" s="16" t="str">
        <f t="shared" si="41"/>
        <v>N. D.</v>
      </c>
      <c r="T67" s="14"/>
      <c r="U67" s="15">
        <v>0</v>
      </c>
      <c r="V67" s="16" t="str">
        <f t="shared" si="48"/>
        <v>N. D.</v>
      </c>
      <c r="W67" s="17">
        <f t="shared" si="42"/>
        <v>0</v>
      </c>
      <c r="X67" s="16" t="str">
        <f t="shared" si="43"/>
        <v>N. D.</v>
      </c>
    </row>
    <row r="68" spans="1:24">
      <c r="A68" s="13" t="s">
        <v>29</v>
      </c>
      <c r="B68" s="14"/>
      <c r="C68" s="15">
        <v>0</v>
      </c>
      <c r="D68" s="16" t="str">
        <f t="shared" si="44"/>
        <v>N. D.</v>
      </c>
      <c r="E68" s="14"/>
      <c r="F68" s="15">
        <v>0</v>
      </c>
      <c r="G68" s="16" t="str">
        <f t="shared" si="45"/>
        <v>N. D.</v>
      </c>
      <c r="H68" s="17">
        <f t="shared" si="36"/>
        <v>0</v>
      </c>
      <c r="I68" s="16" t="str">
        <f t="shared" si="37"/>
        <v>N. D.</v>
      </c>
      <c r="J68" s="14"/>
      <c r="K68" s="15">
        <v>0</v>
      </c>
      <c r="L68" s="16">
        <f t="shared" si="46"/>
        <v>0</v>
      </c>
      <c r="M68" s="17">
        <f t="shared" si="38"/>
        <v>0</v>
      </c>
      <c r="N68" s="16" t="str">
        <f t="shared" si="39"/>
        <v>N. D.</v>
      </c>
      <c r="O68" s="14"/>
      <c r="P68" s="15">
        <v>2032646</v>
      </c>
      <c r="Q68" s="16">
        <f t="shared" si="47"/>
        <v>0.93925841556448775</v>
      </c>
      <c r="R68" s="17">
        <f t="shared" si="40"/>
        <v>-2032646</v>
      </c>
      <c r="S68" s="16">
        <f t="shared" si="41"/>
        <v>-1</v>
      </c>
      <c r="T68" s="14"/>
      <c r="U68" s="15">
        <v>0</v>
      </c>
      <c r="V68" s="16">
        <f t="shared" si="48"/>
        <v>0</v>
      </c>
      <c r="W68" s="17">
        <f t="shared" si="42"/>
        <v>0</v>
      </c>
      <c r="X68" s="16" t="str">
        <f t="shared" si="43"/>
        <v>N. D.</v>
      </c>
    </row>
    <row r="69" spans="1:24">
      <c r="A69" s="18" t="s">
        <v>30</v>
      </c>
      <c r="B69" s="14"/>
      <c r="C69" s="15">
        <v>0</v>
      </c>
      <c r="D69" s="16" t="str">
        <f t="shared" si="44"/>
        <v>N. D.</v>
      </c>
      <c r="E69" s="14"/>
      <c r="F69" s="15">
        <v>0</v>
      </c>
      <c r="G69" s="16" t="str">
        <f t="shared" si="45"/>
        <v>N. D.</v>
      </c>
      <c r="H69" s="17">
        <f t="shared" si="36"/>
        <v>0</v>
      </c>
      <c r="I69" s="16" t="str">
        <f t="shared" si="37"/>
        <v>N. D.</v>
      </c>
      <c r="J69" s="14"/>
      <c r="K69" s="15">
        <v>0</v>
      </c>
      <c r="L69" s="16" t="str">
        <f t="shared" si="46"/>
        <v>N. D.</v>
      </c>
      <c r="M69" s="17">
        <f t="shared" si="38"/>
        <v>0</v>
      </c>
      <c r="N69" s="16" t="str">
        <f t="shared" si="39"/>
        <v>N. D.</v>
      </c>
      <c r="O69" s="14"/>
      <c r="P69" s="15">
        <v>0</v>
      </c>
      <c r="Q69" s="16" t="str">
        <f t="shared" si="47"/>
        <v>N. D.</v>
      </c>
      <c r="R69" s="17">
        <f t="shared" si="40"/>
        <v>0</v>
      </c>
      <c r="S69" s="16" t="str">
        <f t="shared" si="41"/>
        <v>N. D.</v>
      </c>
      <c r="T69" s="14"/>
      <c r="U69" s="15">
        <v>0</v>
      </c>
      <c r="V69" s="16" t="str">
        <f t="shared" si="48"/>
        <v>N. D.</v>
      </c>
      <c r="W69" s="17">
        <f t="shared" si="42"/>
        <v>0</v>
      </c>
      <c r="X69" s="16" t="str">
        <f t="shared" si="43"/>
        <v>N. D.</v>
      </c>
    </row>
    <row r="70" spans="1:24">
      <c r="A70" s="19" t="s">
        <v>31</v>
      </c>
      <c r="B70" s="6"/>
      <c r="C70" s="20">
        <f>+SUM(C71:C79)</f>
        <v>0</v>
      </c>
      <c r="D70" s="11">
        <f>+IF(ISERROR(C70/C81),"N. D.",C70/C81)</f>
        <v>0</v>
      </c>
      <c r="E70" s="14"/>
      <c r="F70" s="20">
        <f>+SUM(F71:F79)</f>
        <v>0</v>
      </c>
      <c r="G70" s="11">
        <f>+IF(ISERROR(F70/F81),"N. D.",F70/F81)</f>
        <v>0</v>
      </c>
      <c r="H70" s="12">
        <f t="shared" si="36"/>
        <v>0</v>
      </c>
      <c r="I70" s="11" t="str">
        <f t="shared" si="37"/>
        <v>N. D.</v>
      </c>
      <c r="J70" s="6"/>
      <c r="K70" s="20">
        <f>+SUM(K71:K79)</f>
        <v>0</v>
      </c>
      <c r="L70" s="11">
        <f>+IF(ISERROR(K70/K81),"N. D.",K70/K81)</f>
        <v>0</v>
      </c>
      <c r="M70" s="12">
        <f t="shared" si="38"/>
        <v>0</v>
      </c>
      <c r="N70" s="11" t="str">
        <f t="shared" si="39"/>
        <v>N. D.</v>
      </c>
      <c r="O70" s="6"/>
      <c r="P70" s="20">
        <f>+SUM(P71:P79)</f>
        <v>0</v>
      </c>
      <c r="Q70" s="11">
        <f>+IF(ISERROR(P70/P81),"N. D.",P70/P81)</f>
        <v>0</v>
      </c>
      <c r="R70" s="12">
        <f t="shared" si="40"/>
        <v>0</v>
      </c>
      <c r="S70" s="11" t="str">
        <f t="shared" si="41"/>
        <v>N. D.</v>
      </c>
      <c r="T70" s="6"/>
      <c r="U70" s="20">
        <f>+SUM(U71:U79)</f>
        <v>0</v>
      </c>
      <c r="V70" s="11">
        <f>+IF(ISERROR(U70/U81),"N. D.",U70/U81)</f>
        <v>0</v>
      </c>
      <c r="W70" s="12">
        <f t="shared" si="42"/>
        <v>0</v>
      </c>
      <c r="X70" s="11" t="str">
        <f t="shared" si="43"/>
        <v>N. D.</v>
      </c>
    </row>
    <row r="71" spans="1:24">
      <c r="A71" s="21" t="s">
        <v>32</v>
      </c>
      <c r="B71" s="14"/>
      <c r="C71" s="15">
        <v>0</v>
      </c>
      <c r="D71" s="16" t="str">
        <f t="shared" ref="D71:D79" si="49">+IF(ISERROR(C71/C96),"N. D.",C71/C96)</f>
        <v>N. D.</v>
      </c>
      <c r="E71" s="14"/>
      <c r="F71" s="15">
        <v>0</v>
      </c>
      <c r="G71" s="16" t="str">
        <f t="shared" ref="G71:G79" si="50">+IF(ISERROR(F71/F96),"N. D.",F71/F96)</f>
        <v>N. D.</v>
      </c>
      <c r="H71" s="17">
        <f t="shared" si="36"/>
        <v>0</v>
      </c>
      <c r="I71" s="16" t="str">
        <f t="shared" si="37"/>
        <v>N. D.</v>
      </c>
      <c r="J71" s="14"/>
      <c r="K71" s="15">
        <v>0</v>
      </c>
      <c r="L71" s="16" t="str">
        <f t="shared" ref="L71:L79" si="51">+IF(ISERROR(K71/K96),"N. D.",K71/K96)</f>
        <v>N. D.</v>
      </c>
      <c r="M71" s="17">
        <f t="shared" si="38"/>
        <v>0</v>
      </c>
      <c r="N71" s="16" t="str">
        <f t="shared" si="39"/>
        <v>N. D.</v>
      </c>
      <c r="O71" s="14"/>
      <c r="P71" s="15">
        <v>0</v>
      </c>
      <c r="Q71" s="16" t="str">
        <f t="shared" ref="Q71:Q79" si="52">+IF(ISERROR(P71/P96),"N. D.",P71/P96)</f>
        <v>N. D.</v>
      </c>
      <c r="R71" s="17">
        <f t="shared" si="40"/>
        <v>0</v>
      </c>
      <c r="S71" s="16" t="str">
        <f t="shared" si="41"/>
        <v>N. D.</v>
      </c>
      <c r="T71" s="14"/>
      <c r="U71" s="15">
        <v>0</v>
      </c>
      <c r="V71" s="16" t="str">
        <f t="shared" ref="V71:V79" si="53">+IF(ISERROR(U71/U96),"N. D.",U71/U96)</f>
        <v>N. D.</v>
      </c>
      <c r="W71" s="17">
        <f t="shared" si="42"/>
        <v>0</v>
      </c>
      <c r="X71" s="16" t="str">
        <f t="shared" si="43"/>
        <v>N. D.</v>
      </c>
    </row>
    <row r="72" spans="1:24">
      <c r="A72" s="21" t="s">
        <v>33</v>
      </c>
      <c r="B72" s="14"/>
      <c r="C72" s="15">
        <v>0</v>
      </c>
      <c r="D72" s="16" t="str">
        <f t="shared" si="49"/>
        <v>N. D.</v>
      </c>
      <c r="E72" s="14"/>
      <c r="F72" s="15">
        <v>0</v>
      </c>
      <c r="G72" s="16" t="str">
        <f t="shared" si="50"/>
        <v>N. D.</v>
      </c>
      <c r="H72" s="17">
        <f t="shared" si="36"/>
        <v>0</v>
      </c>
      <c r="I72" s="16" t="str">
        <f t="shared" si="37"/>
        <v>N. D.</v>
      </c>
      <c r="J72" s="14"/>
      <c r="K72" s="15">
        <v>0</v>
      </c>
      <c r="L72" s="16" t="str">
        <f t="shared" si="51"/>
        <v>N. D.</v>
      </c>
      <c r="M72" s="17">
        <f t="shared" si="38"/>
        <v>0</v>
      </c>
      <c r="N72" s="16" t="str">
        <f t="shared" si="39"/>
        <v>N. D.</v>
      </c>
      <c r="O72" s="14"/>
      <c r="P72" s="15">
        <v>0</v>
      </c>
      <c r="Q72" s="16" t="str">
        <f t="shared" si="52"/>
        <v>N. D.</v>
      </c>
      <c r="R72" s="17">
        <f t="shared" si="40"/>
        <v>0</v>
      </c>
      <c r="S72" s="16" t="str">
        <f t="shared" si="41"/>
        <v>N. D.</v>
      </c>
      <c r="T72" s="14"/>
      <c r="U72" s="15">
        <v>0</v>
      </c>
      <c r="V72" s="16" t="str">
        <f t="shared" si="53"/>
        <v>N. D.</v>
      </c>
      <c r="W72" s="17">
        <f t="shared" si="42"/>
        <v>0</v>
      </c>
      <c r="X72" s="16" t="str">
        <f t="shared" si="43"/>
        <v>N. D.</v>
      </c>
    </row>
    <row r="73" spans="1:24">
      <c r="A73" s="21" t="s">
        <v>34</v>
      </c>
      <c r="B73" s="14"/>
      <c r="C73" s="15">
        <v>0</v>
      </c>
      <c r="D73" s="16" t="str">
        <f t="shared" si="49"/>
        <v>N. D.</v>
      </c>
      <c r="E73" s="14"/>
      <c r="F73" s="15">
        <v>0</v>
      </c>
      <c r="G73" s="16" t="str">
        <f t="shared" si="50"/>
        <v>N. D.</v>
      </c>
      <c r="H73" s="17">
        <f t="shared" si="36"/>
        <v>0</v>
      </c>
      <c r="I73" s="16" t="str">
        <f t="shared" si="37"/>
        <v>N. D.</v>
      </c>
      <c r="J73" s="14"/>
      <c r="K73" s="15">
        <v>0</v>
      </c>
      <c r="L73" s="16" t="str">
        <f t="shared" si="51"/>
        <v>N. D.</v>
      </c>
      <c r="M73" s="17">
        <f t="shared" si="38"/>
        <v>0</v>
      </c>
      <c r="N73" s="16" t="str">
        <f t="shared" si="39"/>
        <v>N. D.</v>
      </c>
      <c r="O73" s="14"/>
      <c r="P73" s="15">
        <v>0</v>
      </c>
      <c r="Q73" s="16" t="str">
        <f t="shared" si="52"/>
        <v>N. D.</v>
      </c>
      <c r="R73" s="17">
        <f t="shared" si="40"/>
        <v>0</v>
      </c>
      <c r="S73" s="16" t="str">
        <f t="shared" si="41"/>
        <v>N. D.</v>
      </c>
      <c r="T73" s="14"/>
      <c r="U73" s="15">
        <v>0</v>
      </c>
      <c r="V73" s="16" t="str">
        <f t="shared" si="53"/>
        <v>N. D.</v>
      </c>
      <c r="W73" s="17">
        <f t="shared" si="42"/>
        <v>0</v>
      </c>
      <c r="X73" s="16" t="str">
        <f t="shared" si="43"/>
        <v>N. D.</v>
      </c>
    </row>
    <row r="74" spans="1:24">
      <c r="A74" s="21" t="s">
        <v>35</v>
      </c>
      <c r="B74" s="14"/>
      <c r="C74" s="15">
        <v>0</v>
      </c>
      <c r="D74" s="16" t="str">
        <f t="shared" si="49"/>
        <v>N. D.</v>
      </c>
      <c r="E74" s="14"/>
      <c r="F74" s="15">
        <v>0</v>
      </c>
      <c r="G74" s="16" t="str">
        <f t="shared" si="50"/>
        <v>N. D.</v>
      </c>
      <c r="H74" s="17">
        <f t="shared" si="36"/>
        <v>0</v>
      </c>
      <c r="I74" s="16" t="str">
        <f t="shared" si="37"/>
        <v>N. D.</v>
      </c>
      <c r="J74" s="14"/>
      <c r="K74" s="15">
        <v>0</v>
      </c>
      <c r="L74" s="16" t="str">
        <f t="shared" si="51"/>
        <v>N. D.</v>
      </c>
      <c r="M74" s="17">
        <f t="shared" si="38"/>
        <v>0</v>
      </c>
      <c r="N74" s="16" t="str">
        <f t="shared" si="39"/>
        <v>N. D.</v>
      </c>
      <c r="O74" s="14"/>
      <c r="P74" s="15">
        <v>0</v>
      </c>
      <c r="Q74" s="16" t="str">
        <f t="shared" si="52"/>
        <v>N. D.</v>
      </c>
      <c r="R74" s="17">
        <f t="shared" si="40"/>
        <v>0</v>
      </c>
      <c r="S74" s="16" t="str">
        <f t="shared" si="41"/>
        <v>N. D.</v>
      </c>
      <c r="T74" s="14"/>
      <c r="U74" s="15">
        <v>0</v>
      </c>
      <c r="V74" s="16" t="str">
        <f t="shared" si="53"/>
        <v>N. D.</v>
      </c>
      <c r="W74" s="17">
        <f t="shared" si="42"/>
        <v>0</v>
      </c>
      <c r="X74" s="16" t="str">
        <f t="shared" si="43"/>
        <v>N. D.</v>
      </c>
    </row>
    <row r="75" spans="1:24">
      <c r="A75" s="21" t="s">
        <v>36</v>
      </c>
      <c r="B75" s="14"/>
      <c r="C75" s="15">
        <v>0</v>
      </c>
      <c r="D75" s="16" t="str">
        <f t="shared" si="49"/>
        <v>N. D.</v>
      </c>
      <c r="E75" s="14"/>
      <c r="F75" s="15">
        <v>0</v>
      </c>
      <c r="G75" s="16" t="str">
        <f t="shared" si="50"/>
        <v>N. D.</v>
      </c>
      <c r="H75" s="17">
        <f t="shared" si="36"/>
        <v>0</v>
      </c>
      <c r="I75" s="16" t="str">
        <f t="shared" si="37"/>
        <v>N. D.</v>
      </c>
      <c r="J75" s="14"/>
      <c r="K75" s="15">
        <v>0</v>
      </c>
      <c r="L75" s="16" t="str">
        <f t="shared" si="51"/>
        <v>N. D.</v>
      </c>
      <c r="M75" s="17">
        <f t="shared" si="38"/>
        <v>0</v>
      </c>
      <c r="N75" s="16" t="str">
        <f t="shared" si="39"/>
        <v>N. D.</v>
      </c>
      <c r="O75" s="14"/>
      <c r="P75" s="15">
        <v>0</v>
      </c>
      <c r="Q75" s="16" t="str">
        <f t="shared" si="52"/>
        <v>N. D.</v>
      </c>
      <c r="R75" s="17">
        <f t="shared" si="40"/>
        <v>0</v>
      </c>
      <c r="S75" s="16" t="str">
        <f t="shared" si="41"/>
        <v>N. D.</v>
      </c>
      <c r="T75" s="14"/>
      <c r="U75" s="15">
        <v>0</v>
      </c>
      <c r="V75" s="16" t="str">
        <f t="shared" si="53"/>
        <v>N. D.</v>
      </c>
      <c r="W75" s="17">
        <f t="shared" si="42"/>
        <v>0</v>
      </c>
      <c r="X75" s="16" t="str">
        <f t="shared" si="43"/>
        <v>N. D.</v>
      </c>
    </row>
    <row r="76" spans="1:24">
      <c r="A76" s="21" t="s">
        <v>37</v>
      </c>
      <c r="B76" s="14"/>
      <c r="C76" s="15">
        <v>0</v>
      </c>
      <c r="D76" s="16" t="str">
        <f t="shared" si="49"/>
        <v>N. D.</v>
      </c>
      <c r="E76" s="14"/>
      <c r="F76" s="15">
        <v>0</v>
      </c>
      <c r="G76" s="16" t="str">
        <f t="shared" si="50"/>
        <v>N. D.</v>
      </c>
      <c r="H76" s="17">
        <f t="shared" si="36"/>
        <v>0</v>
      </c>
      <c r="I76" s="16" t="str">
        <f t="shared" si="37"/>
        <v>N. D.</v>
      </c>
      <c r="J76" s="14"/>
      <c r="K76" s="15">
        <v>0</v>
      </c>
      <c r="L76" s="16" t="str">
        <f t="shared" si="51"/>
        <v>N. D.</v>
      </c>
      <c r="M76" s="17">
        <f t="shared" si="38"/>
        <v>0</v>
      </c>
      <c r="N76" s="16" t="str">
        <f t="shared" si="39"/>
        <v>N. D.</v>
      </c>
      <c r="O76" s="14"/>
      <c r="P76" s="15">
        <v>0</v>
      </c>
      <c r="Q76" s="16" t="str">
        <f t="shared" si="52"/>
        <v>N. D.</v>
      </c>
      <c r="R76" s="17">
        <f t="shared" si="40"/>
        <v>0</v>
      </c>
      <c r="S76" s="16" t="str">
        <f t="shared" si="41"/>
        <v>N. D.</v>
      </c>
      <c r="T76" s="14"/>
      <c r="U76" s="15">
        <v>0</v>
      </c>
      <c r="V76" s="16" t="str">
        <f t="shared" si="53"/>
        <v>N. D.</v>
      </c>
      <c r="W76" s="17">
        <f t="shared" si="42"/>
        <v>0</v>
      </c>
      <c r="X76" s="16" t="str">
        <f t="shared" si="43"/>
        <v>N. D.</v>
      </c>
    </row>
    <row r="77" spans="1:24">
      <c r="A77" s="21" t="s">
        <v>38</v>
      </c>
      <c r="B77" s="14"/>
      <c r="C77" s="15">
        <v>0</v>
      </c>
      <c r="D77" s="16" t="str">
        <f t="shared" si="49"/>
        <v>N. D.</v>
      </c>
      <c r="E77" s="14"/>
      <c r="F77" s="15">
        <v>0</v>
      </c>
      <c r="G77" s="16" t="str">
        <f t="shared" si="50"/>
        <v>N. D.</v>
      </c>
      <c r="H77" s="17">
        <f t="shared" si="36"/>
        <v>0</v>
      </c>
      <c r="I77" s="16" t="str">
        <f t="shared" si="37"/>
        <v>N. D.</v>
      </c>
      <c r="J77" s="14"/>
      <c r="K77" s="15">
        <v>0</v>
      </c>
      <c r="L77" s="16" t="str">
        <f t="shared" si="51"/>
        <v>N. D.</v>
      </c>
      <c r="M77" s="17">
        <f t="shared" si="38"/>
        <v>0</v>
      </c>
      <c r="N77" s="16" t="str">
        <f t="shared" si="39"/>
        <v>N. D.</v>
      </c>
      <c r="O77" s="14"/>
      <c r="P77" s="15">
        <v>0</v>
      </c>
      <c r="Q77" s="16" t="str">
        <f t="shared" si="52"/>
        <v>N. D.</v>
      </c>
      <c r="R77" s="17">
        <f t="shared" si="40"/>
        <v>0</v>
      </c>
      <c r="S77" s="16" t="str">
        <f t="shared" si="41"/>
        <v>N. D.</v>
      </c>
      <c r="T77" s="14"/>
      <c r="U77" s="15">
        <v>0</v>
      </c>
      <c r="V77" s="16" t="str">
        <f t="shared" si="53"/>
        <v>N. D.</v>
      </c>
      <c r="W77" s="17">
        <f t="shared" si="42"/>
        <v>0</v>
      </c>
      <c r="X77" s="16" t="str">
        <f t="shared" si="43"/>
        <v>N. D.</v>
      </c>
    </row>
    <row r="78" spans="1:24">
      <c r="A78" s="21" t="s">
        <v>39</v>
      </c>
      <c r="B78" s="14"/>
      <c r="C78" s="15">
        <v>0</v>
      </c>
      <c r="D78" s="16" t="str">
        <f t="shared" si="49"/>
        <v>N. D.</v>
      </c>
      <c r="E78" s="14"/>
      <c r="F78" s="15">
        <v>0</v>
      </c>
      <c r="G78" s="16" t="str">
        <f t="shared" si="50"/>
        <v>N. D.</v>
      </c>
      <c r="H78" s="17">
        <f t="shared" si="36"/>
        <v>0</v>
      </c>
      <c r="I78" s="16" t="str">
        <f t="shared" si="37"/>
        <v>N. D.</v>
      </c>
      <c r="J78" s="14"/>
      <c r="K78" s="15">
        <v>0</v>
      </c>
      <c r="L78" s="16" t="str">
        <f t="shared" si="51"/>
        <v>N. D.</v>
      </c>
      <c r="M78" s="17">
        <f t="shared" si="38"/>
        <v>0</v>
      </c>
      <c r="N78" s="16" t="str">
        <f t="shared" si="39"/>
        <v>N. D.</v>
      </c>
      <c r="O78" s="14"/>
      <c r="P78" s="15">
        <v>0</v>
      </c>
      <c r="Q78" s="16" t="str">
        <f t="shared" si="52"/>
        <v>N. D.</v>
      </c>
      <c r="R78" s="17">
        <f t="shared" si="40"/>
        <v>0</v>
      </c>
      <c r="S78" s="16" t="str">
        <f t="shared" si="41"/>
        <v>N. D.</v>
      </c>
      <c r="T78" s="14"/>
      <c r="U78" s="15">
        <v>0</v>
      </c>
      <c r="V78" s="16" t="str">
        <f t="shared" si="53"/>
        <v>N. D.</v>
      </c>
      <c r="W78" s="17">
        <f t="shared" si="42"/>
        <v>0</v>
      </c>
      <c r="X78" s="16" t="str">
        <f t="shared" si="43"/>
        <v>N. D.</v>
      </c>
    </row>
    <row r="79" spans="1:24">
      <c r="A79" s="21" t="s">
        <v>40</v>
      </c>
      <c r="B79" s="14"/>
      <c r="C79" s="15">
        <v>0</v>
      </c>
      <c r="D79" s="16" t="str">
        <f t="shared" si="49"/>
        <v>N. D.</v>
      </c>
      <c r="E79" s="14"/>
      <c r="F79" s="15">
        <v>0</v>
      </c>
      <c r="G79" s="16" t="str">
        <f t="shared" si="50"/>
        <v>N. D.</v>
      </c>
      <c r="H79" s="17">
        <f t="shared" si="36"/>
        <v>0</v>
      </c>
      <c r="I79" s="16" t="str">
        <f t="shared" si="37"/>
        <v>N. D.</v>
      </c>
      <c r="J79" s="14"/>
      <c r="K79" s="15">
        <v>0</v>
      </c>
      <c r="L79" s="16" t="str">
        <f t="shared" si="51"/>
        <v>N. D.</v>
      </c>
      <c r="M79" s="17">
        <f t="shared" si="38"/>
        <v>0</v>
      </c>
      <c r="N79" s="16" t="str">
        <f t="shared" si="39"/>
        <v>N. D.</v>
      </c>
      <c r="O79" s="14"/>
      <c r="P79" s="15">
        <v>0</v>
      </c>
      <c r="Q79" s="16" t="str">
        <f t="shared" si="52"/>
        <v>N. D.</v>
      </c>
      <c r="R79" s="17">
        <f t="shared" si="40"/>
        <v>0</v>
      </c>
      <c r="S79" s="16" t="str">
        <f t="shared" si="41"/>
        <v>N. D.</v>
      </c>
      <c r="T79" s="14"/>
      <c r="U79" s="15">
        <v>0</v>
      </c>
      <c r="V79" s="16" t="str">
        <f t="shared" si="53"/>
        <v>N. D.</v>
      </c>
      <c r="W79" s="17">
        <f t="shared" si="42"/>
        <v>0</v>
      </c>
      <c r="X79" s="16" t="str">
        <f t="shared" si="43"/>
        <v>N. D.</v>
      </c>
    </row>
    <row r="80" spans="1:24" ht="6" customHeight="1">
      <c r="A80" s="8"/>
      <c r="B80" s="6"/>
      <c r="C80" s="8"/>
      <c r="D80" s="11"/>
      <c r="E80" s="6"/>
      <c r="F80" s="8"/>
      <c r="G80" s="11"/>
      <c r="H80" s="6"/>
      <c r="I80" s="11"/>
      <c r="J80" s="6"/>
      <c r="K80" s="8"/>
      <c r="L80" s="11"/>
      <c r="M80" s="6"/>
      <c r="N80" s="11"/>
      <c r="O80" s="6"/>
      <c r="P80" s="8"/>
      <c r="Q80" s="11"/>
      <c r="R80" s="6"/>
      <c r="S80" s="11"/>
      <c r="T80" s="6"/>
      <c r="U80" s="8"/>
      <c r="V80" s="11"/>
      <c r="W80" s="6"/>
      <c r="X80" s="11"/>
    </row>
    <row r="81" spans="1:24">
      <c r="A81" s="7" t="s">
        <v>45</v>
      </c>
      <c r="B81" s="6"/>
      <c r="C81" s="22">
        <f>+C60+C70</f>
        <v>98529.26999999999</v>
      </c>
      <c r="D81" s="23">
        <f>+IF(ISERROR(C81/C106),"N. D.",C81/C106)</f>
        <v>1.2607475121608688E-3</v>
      </c>
      <c r="E81" s="6"/>
      <c r="F81" s="22">
        <f>+F60+F70</f>
        <v>98529.26999999999</v>
      </c>
      <c r="G81" s="23">
        <f>+IF(ISERROR(F81/F106),"N. D.",F81/F106)</f>
        <v>1.2607475121608688E-3</v>
      </c>
      <c r="H81" s="24">
        <f>+$C81-F81</f>
        <v>0</v>
      </c>
      <c r="I81" s="23">
        <f>+IF(ISERROR(H81/F81),"N. D.",H81/F81)</f>
        <v>0</v>
      </c>
      <c r="J81" s="6"/>
      <c r="K81" s="22">
        <f>+K60+K70</f>
        <v>169028.98</v>
      </c>
      <c r="L81" s="23">
        <f>+IF(ISERROR(K81/K106),"N. D.",K81/K106)</f>
        <v>2.4072854120878542E-3</v>
      </c>
      <c r="M81" s="24">
        <f>+$C81-K81</f>
        <v>-70499.710000000021</v>
      </c>
      <c r="N81" s="23">
        <f>+IF(ISERROR(M81/K81),"N. D.",M81/K81)</f>
        <v>-0.41708652563601828</v>
      </c>
      <c r="O81" s="6"/>
      <c r="P81" s="22">
        <f>+P60+P70</f>
        <v>3128262.41</v>
      </c>
      <c r="Q81" s="23">
        <f>+IF(ISERROR(P81/P106),"N. D.",P81/P106)</f>
        <v>4.8246198421503093E-2</v>
      </c>
      <c r="R81" s="24">
        <f>+$C81-P81</f>
        <v>-3029733.14</v>
      </c>
      <c r="S81" s="23">
        <f>+IF(ISERROR(R81/P81),"N. D.",R81/P81)</f>
        <v>-0.96850351502321697</v>
      </c>
      <c r="T81" s="6"/>
      <c r="U81" s="22">
        <f>+U60+U70</f>
        <v>688229.78</v>
      </c>
      <c r="V81" s="23">
        <f>+IF(ISERROR(U81/U106),"N. D.",U81/U106)</f>
        <v>1.0277576206257582E-2</v>
      </c>
      <c r="W81" s="24">
        <f>+$C81-U81</f>
        <v>-589700.51</v>
      </c>
      <c r="X81" s="23">
        <f>+IF(ISERROR(W81/U81),"N. D.",W81/U81)</f>
        <v>-0.85683666580077367</v>
      </c>
    </row>
    <row r="82" spans="1:24" ht="6" customHeight="1">
      <c r="A82" s="8"/>
      <c r="B82" s="6"/>
      <c r="C82" s="8"/>
      <c r="D82" s="11"/>
      <c r="E82" s="6"/>
      <c r="F82" s="8"/>
      <c r="G82" s="11"/>
      <c r="H82" s="6"/>
      <c r="I82" s="11"/>
      <c r="J82" s="6"/>
      <c r="K82" s="8"/>
      <c r="L82" s="11"/>
      <c r="M82" s="6"/>
      <c r="N82" s="11"/>
      <c r="O82" s="6"/>
      <c r="P82" s="8"/>
      <c r="Q82" s="11"/>
      <c r="R82" s="6"/>
      <c r="S82" s="11"/>
      <c r="T82" s="6"/>
      <c r="U82" s="8"/>
      <c r="V82" s="11"/>
      <c r="W82" s="6"/>
      <c r="X82" s="11"/>
    </row>
    <row r="83" spans="1:24">
      <c r="A83" s="7" t="s">
        <v>46</v>
      </c>
      <c r="B83" s="6"/>
      <c r="C83" s="8"/>
      <c r="D83" s="11"/>
      <c r="E83" s="6"/>
      <c r="F83" s="8"/>
      <c r="G83" s="11"/>
      <c r="H83" s="6"/>
      <c r="I83" s="11"/>
      <c r="J83" s="6"/>
      <c r="K83" s="8"/>
      <c r="L83" s="11"/>
      <c r="M83" s="6"/>
      <c r="N83" s="11"/>
      <c r="O83" s="6"/>
      <c r="P83" s="8"/>
      <c r="Q83" s="11"/>
      <c r="R83" s="6"/>
      <c r="S83" s="11"/>
      <c r="T83" s="6"/>
      <c r="U83" s="8"/>
      <c r="V83" s="11"/>
      <c r="W83" s="6"/>
      <c r="X83" s="11"/>
    </row>
    <row r="84" spans="1:24" ht="6" customHeight="1">
      <c r="A84" s="8"/>
      <c r="B84" s="6"/>
      <c r="C84" s="8"/>
      <c r="D84" s="11"/>
      <c r="E84" s="6"/>
      <c r="F84" s="8"/>
      <c r="G84" s="11"/>
      <c r="H84" s="6"/>
      <c r="I84" s="11"/>
      <c r="J84" s="6"/>
      <c r="K84" s="8"/>
      <c r="L84" s="11"/>
      <c r="M84" s="6"/>
      <c r="N84" s="11"/>
      <c r="O84" s="6"/>
      <c r="P84" s="8"/>
      <c r="Q84" s="11"/>
      <c r="R84" s="6"/>
      <c r="S84" s="11"/>
      <c r="T84" s="6"/>
      <c r="U84" s="8"/>
      <c r="V84" s="11"/>
      <c r="W84" s="6"/>
      <c r="X84" s="11"/>
    </row>
    <row r="85" spans="1:24">
      <c r="A85" s="9" t="s">
        <v>21</v>
      </c>
      <c r="B85" s="6"/>
      <c r="C85" s="10">
        <f>+SUM(C86:C94)</f>
        <v>78151468.909999996</v>
      </c>
      <c r="D85" s="11">
        <f>+IF(ISERROR(C85/C106),"N. D.",C85/C106)</f>
        <v>1</v>
      </c>
      <c r="E85" s="6"/>
      <c r="F85" s="10">
        <f>+SUM(F86:F94)</f>
        <v>78151468.909999996</v>
      </c>
      <c r="G85" s="11">
        <f>+IF(ISERROR(F85/F106),"N. D.",F85/F106)</f>
        <v>1</v>
      </c>
      <c r="H85" s="12">
        <f t="shared" ref="H85:H104" si="54">+$C85-F85</f>
        <v>0</v>
      </c>
      <c r="I85" s="11">
        <f t="shared" ref="I85:I104" si="55">+IF(ISERROR(H85/F85),"N. D.",H85/F85)</f>
        <v>0</v>
      </c>
      <c r="J85" s="6"/>
      <c r="K85" s="10">
        <f>+SUM(K86:K94)</f>
        <v>70215596.020000011</v>
      </c>
      <c r="L85" s="11">
        <f>+IF(ISERROR(K85/K106),"N. D.",K85/K106)</f>
        <v>1</v>
      </c>
      <c r="M85" s="12">
        <f t="shared" ref="M85:M104" si="56">+$C85-K85</f>
        <v>7935872.8899999857</v>
      </c>
      <c r="N85" s="11">
        <f t="shared" ref="N85:N104" si="57">+IF(ISERROR(M85/K85),"N. D.",M85/K85)</f>
        <v>0.11302151288069326</v>
      </c>
      <c r="O85" s="6"/>
      <c r="P85" s="10">
        <f>+SUM(P86:P94)</f>
        <v>64839562.749999985</v>
      </c>
      <c r="Q85" s="11">
        <f>+IF(ISERROR(P85/P106),"N. D.",P85/P106)</f>
        <v>1</v>
      </c>
      <c r="R85" s="12">
        <f t="shared" ref="R85:R104" si="58">+$C85-P85</f>
        <v>13311906.160000011</v>
      </c>
      <c r="S85" s="11">
        <f t="shared" ref="S85:S104" si="59">+IF(ISERROR(R85/P85),"N. D.",R85/P85)</f>
        <v>0.2053053042835335</v>
      </c>
      <c r="T85" s="6"/>
      <c r="U85" s="10">
        <f>+SUM(U86:U94)</f>
        <v>66964210.839999996</v>
      </c>
      <c r="V85" s="11">
        <f>+IF(ISERROR(U85/U106),"N. D.",U85/U106)</f>
        <v>1</v>
      </c>
      <c r="W85" s="12">
        <f t="shared" ref="W85:W104" si="60">+$C85-U85</f>
        <v>11187258.07</v>
      </c>
      <c r="X85" s="11">
        <f t="shared" ref="X85:X104" si="61">+IF(ISERROR(W85/U85),"N. D.",W85/U85)</f>
        <v>0.16706324064252948</v>
      </c>
    </row>
    <row r="86" spans="1:24">
      <c r="A86" s="13" t="s">
        <v>22</v>
      </c>
      <c r="B86" s="14"/>
      <c r="C86" s="15">
        <f t="shared" ref="C86:C94" si="62">+C11-C36-C61</f>
        <v>61854152.510000005</v>
      </c>
      <c r="D86" s="16">
        <f t="shared" ref="D86:D94" si="63">+IF(ISERROR(C86/C86),"N. D.",C86/C86)</f>
        <v>1</v>
      </c>
      <c r="E86" s="14"/>
      <c r="F86" s="15">
        <f t="shared" ref="F86:F94" si="64">+F11-F36-F61</f>
        <v>61854152.510000005</v>
      </c>
      <c r="G86" s="16">
        <f t="shared" ref="G86:G94" si="65">+IF(ISERROR(F86/F86),"N. D.",F86/F86)</f>
        <v>1</v>
      </c>
      <c r="H86" s="17">
        <f t="shared" si="54"/>
        <v>0</v>
      </c>
      <c r="I86" s="16">
        <f t="shared" si="55"/>
        <v>0</v>
      </c>
      <c r="J86" s="14"/>
      <c r="K86" s="15">
        <f t="shared" ref="K86:K94" si="66">+K11-K36-K61</f>
        <v>53473362.720000014</v>
      </c>
      <c r="L86" s="16">
        <f t="shared" ref="L86:L94" si="67">+IF(ISERROR(K86/K86),"N. D.",K86/K86)</f>
        <v>1</v>
      </c>
      <c r="M86" s="17">
        <f t="shared" si="56"/>
        <v>8380789.7899999917</v>
      </c>
      <c r="N86" s="16">
        <f t="shared" si="57"/>
        <v>0.15672831039042592</v>
      </c>
      <c r="O86" s="14"/>
      <c r="P86" s="15">
        <f t="shared" ref="P86:P94" si="68">+P11-P36-P61</f>
        <v>46796820.679999992</v>
      </c>
      <c r="Q86" s="16">
        <f t="shared" ref="Q86:Q94" si="69">+IF(ISERROR(P86/P86),"N. D.",P86/P86)</f>
        <v>1</v>
      </c>
      <c r="R86" s="17">
        <f t="shared" si="58"/>
        <v>15057331.830000013</v>
      </c>
      <c r="S86" s="16">
        <f t="shared" si="59"/>
        <v>0.32175971810057624</v>
      </c>
      <c r="T86" s="14"/>
      <c r="U86" s="15">
        <f t="shared" ref="U86:U94" si="70">+U11-U36-U61</f>
        <v>53287718.719999991</v>
      </c>
      <c r="V86" s="16">
        <f t="shared" ref="V86:V94" si="71">+IF(ISERROR(U86/U86),"N. D.",U86/U86)</f>
        <v>1</v>
      </c>
      <c r="W86" s="17">
        <f t="shared" si="60"/>
        <v>8566433.790000014</v>
      </c>
      <c r="X86" s="16">
        <f t="shared" si="61"/>
        <v>0.16075812580779242</v>
      </c>
    </row>
    <row r="87" spans="1:24">
      <c r="A87" s="13" t="s">
        <v>23</v>
      </c>
      <c r="B87" s="14"/>
      <c r="C87" s="15">
        <f t="shared" si="62"/>
        <v>3548769.9799999995</v>
      </c>
      <c r="D87" s="16">
        <f t="shared" si="63"/>
        <v>1</v>
      </c>
      <c r="E87" s="14"/>
      <c r="F87" s="15">
        <f t="shared" si="64"/>
        <v>3548769.9799999995</v>
      </c>
      <c r="G87" s="16">
        <f t="shared" si="65"/>
        <v>1</v>
      </c>
      <c r="H87" s="17">
        <f t="shared" si="54"/>
        <v>0</v>
      </c>
      <c r="I87" s="16">
        <f t="shared" si="55"/>
        <v>0</v>
      </c>
      <c r="J87" s="14"/>
      <c r="K87" s="15">
        <f t="shared" si="66"/>
        <v>4953218.5499999989</v>
      </c>
      <c r="L87" s="16">
        <f t="shared" si="67"/>
        <v>1</v>
      </c>
      <c r="M87" s="17">
        <f t="shared" si="56"/>
        <v>-1404448.5699999994</v>
      </c>
      <c r="N87" s="16">
        <f t="shared" si="57"/>
        <v>-0.28354262098933625</v>
      </c>
      <c r="O87" s="14"/>
      <c r="P87" s="15">
        <f t="shared" si="68"/>
        <v>6227246.9300000006</v>
      </c>
      <c r="Q87" s="16">
        <f t="shared" si="69"/>
        <v>1</v>
      </c>
      <c r="R87" s="17">
        <f t="shared" si="58"/>
        <v>-2678476.9500000011</v>
      </c>
      <c r="S87" s="16">
        <f t="shared" si="59"/>
        <v>-0.43012216796741043</v>
      </c>
      <c r="T87" s="14"/>
      <c r="U87" s="15">
        <f t="shared" si="70"/>
        <v>5777909.1600000001</v>
      </c>
      <c r="V87" s="16">
        <f t="shared" si="71"/>
        <v>1</v>
      </c>
      <c r="W87" s="17">
        <f t="shared" si="60"/>
        <v>-2229139.1800000006</v>
      </c>
      <c r="X87" s="16">
        <f t="shared" si="61"/>
        <v>-0.38580377750348721</v>
      </c>
    </row>
    <row r="88" spans="1:24">
      <c r="A88" s="13" t="s">
        <v>24</v>
      </c>
      <c r="B88" s="14"/>
      <c r="C88" s="15">
        <f t="shared" si="62"/>
        <v>8041985.9699999997</v>
      </c>
      <c r="D88" s="16">
        <f t="shared" si="63"/>
        <v>1</v>
      </c>
      <c r="E88" s="14"/>
      <c r="F88" s="15">
        <f t="shared" si="64"/>
        <v>8041985.9699999997</v>
      </c>
      <c r="G88" s="16">
        <f t="shared" si="65"/>
        <v>1</v>
      </c>
      <c r="H88" s="17">
        <f t="shared" si="54"/>
        <v>0</v>
      </c>
      <c r="I88" s="16">
        <f t="shared" si="55"/>
        <v>0</v>
      </c>
      <c r="J88" s="14"/>
      <c r="K88" s="15">
        <f t="shared" si="66"/>
        <v>6951153.2299999995</v>
      </c>
      <c r="L88" s="16">
        <f t="shared" si="67"/>
        <v>1</v>
      </c>
      <c r="M88" s="17">
        <f t="shared" si="56"/>
        <v>1090832.7400000002</v>
      </c>
      <c r="N88" s="16">
        <f t="shared" si="57"/>
        <v>0.15692831159183068</v>
      </c>
      <c r="O88" s="14"/>
      <c r="P88" s="15">
        <f t="shared" si="68"/>
        <v>6430047.0599999987</v>
      </c>
      <c r="Q88" s="16">
        <f t="shared" si="69"/>
        <v>1</v>
      </c>
      <c r="R88" s="17">
        <f t="shared" si="58"/>
        <v>1611938.9100000011</v>
      </c>
      <c r="S88" s="16">
        <f t="shared" si="59"/>
        <v>0.25068850895781802</v>
      </c>
      <c r="T88" s="14"/>
      <c r="U88" s="15">
        <f t="shared" si="70"/>
        <v>6552213.2999999989</v>
      </c>
      <c r="V88" s="16">
        <f t="shared" si="71"/>
        <v>1</v>
      </c>
      <c r="W88" s="17">
        <f t="shared" si="60"/>
        <v>1489772.6700000009</v>
      </c>
      <c r="X88" s="16">
        <f t="shared" si="61"/>
        <v>0.2273693791378863</v>
      </c>
    </row>
    <row r="89" spans="1:24">
      <c r="A89" s="13" t="s">
        <v>25</v>
      </c>
      <c r="B89" s="14"/>
      <c r="C89" s="15">
        <f t="shared" si="62"/>
        <v>65310.769999999982</v>
      </c>
      <c r="D89" s="16">
        <f t="shared" si="63"/>
        <v>1</v>
      </c>
      <c r="E89" s="14"/>
      <c r="F89" s="15">
        <f t="shared" si="64"/>
        <v>65310.769999999982</v>
      </c>
      <c r="G89" s="16">
        <f t="shared" si="65"/>
        <v>1</v>
      </c>
      <c r="H89" s="17">
        <f t="shared" si="54"/>
        <v>0</v>
      </c>
      <c r="I89" s="16">
        <f t="shared" si="55"/>
        <v>0</v>
      </c>
      <c r="J89" s="14"/>
      <c r="K89" s="15">
        <f t="shared" si="66"/>
        <v>61664.939999999988</v>
      </c>
      <c r="L89" s="16">
        <f t="shared" si="67"/>
        <v>1</v>
      </c>
      <c r="M89" s="17">
        <f t="shared" si="56"/>
        <v>3645.8299999999945</v>
      </c>
      <c r="N89" s="16">
        <f t="shared" si="57"/>
        <v>5.9123223017811991E-2</v>
      </c>
      <c r="O89" s="14"/>
      <c r="P89" s="15">
        <f t="shared" si="68"/>
        <v>112878.19000000002</v>
      </c>
      <c r="Q89" s="16">
        <f t="shared" si="69"/>
        <v>1</v>
      </c>
      <c r="R89" s="17">
        <f t="shared" si="58"/>
        <v>-47567.420000000035</v>
      </c>
      <c r="S89" s="16">
        <f t="shared" si="59"/>
        <v>-0.42140487901161444</v>
      </c>
      <c r="T89" s="14"/>
      <c r="U89" s="15">
        <f t="shared" si="70"/>
        <v>274287.77</v>
      </c>
      <c r="V89" s="16">
        <f t="shared" si="71"/>
        <v>1</v>
      </c>
      <c r="W89" s="17">
        <f t="shared" si="60"/>
        <v>-208977.00000000003</v>
      </c>
      <c r="X89" s="16">
        <f t="shared" si="61"/>
        <v>-0.76188960229615788</v>
      </c>
    </row>
    <row r="90" spans="1:24">
      <c r="A90" s="13" t="s">
        <v>26</v>
      </c>
      <c r="B90" s="14"/>
      <c r="C90" s="15">
        <f t="shared" si="62"/>
        <v>4641249.68</v>
      </c>
      <c r="D90" s="16">
        <f t="shared" si="63"/>
        <v>1</v>
      </c>
      <c r="E90" s="14"/>
      <c r="F90" s="15">
        <f t="shared" si="64"/>
        <v>4641249.68</v>
      </c>
      <c r="G90" s="16">
        <f t="shared" si="65"/>
        <v>1</v>
      </c>
      <c r="H90" s="17">
        <f t="shared" si="54"/>
        <v>0</v>
      </c>
      <c r="I90" s="16">
        <f t="shared" si="55"/>
        <v>0</v>
      </c>
      <c r="J90" s="14"/>
      <c r="K90" s="15">
        <f t="shared" si="66"/>
        <v>4593186.38</v>
      </c>
      <c r="L90" s="16">
        <f t="shared" si="67"/>
        <v>1</v>
      </c>
      <c r="M90" s="17">
        <f t="shared" si="56"/>
        <v>48063.299999999814</v>
      </c>
      <c r="N90" s="16">
        <f t="shared" si="57"/>
        <v>1.0464043046300206E-2</v>
      </c>
      <c r="O90" s="14"/>
      <c r="P90" s="15">
        <f t="shared" si="68"/>
        <v>3108473.23</v>
      </c>
      <c r="Q90" s="16">
        <f t="shared" si="69"/>
        <v>1</v>
      </c>
      <c r="R90" s="17">
        <f t="shared" si="58"/>
        <v>1532776.4499999997</v>
      </c>
      <c r="S90" s="16">
        <f t="shared" si="59"/>
        <v>0.49309623618666315</v>
      </c>
      <c r="T90" s="14"/>
      <c r="U90" s="15">
        <f t="shared" si="70"/>
        <v>994081.89</v>
      </c>
      <c r="V90" s="16">
        <f t="shared" si="71"/>
        <v>1</v>
      </c>
      <c r="W90" s="17">
        <f t="shared" si="60"/>
        <v>3647167.7899999996</v>
      </c>
      <c r="X90" s="16">
        <f t="shared" si="61"/>
        <v>3.6688806291401201</v>
      </c>
    </row>
    <row r="91" spans="1:24">
      <c r="A91" s="13" t="s">
        <v>27</v>
      </c>
      <c r="B91" s="14"/>
      <c r="C91" s="15">
        <f t="shared" si="62"/>
        <v>0</v>
      </c>
      <c r="D91" s="16" t="str">
        <f t="shared" si="63"/>
        <v>N. D.</v>
      </c>
      <c r="E91" s="14"/>
      <c r="F91" s="15">
        <f t="shared" si="64"/>
        <v>0</v>
      </c>
      <c r="G91" s="16" t="str">
        <f t="shared" si="65"/>
        <v>N. D.</v>
      </c>
      <c r="H91" s="17">
        <f t="shared" si="54"/>
        <v>0</v>
      </c>
      <c r="I91" s="16" t="str">
        <f t="shared" si="55"/>
        <v>N. D.</v>
      </c>
      <c r="J91" s="14"/>
      <c r="K91" s="15">
        <f t="shared" si="66"/>
        <v>0</v>
      </c>
      <c r="L91" s="16" t="str">
        <f t="shared" si="67"/>
        <v>N. D.</v>
      </c>
      <c r="M91" s="17">
        <f t="shared" si="56"/>
        <v>0</v>
      </c>
      <c r="N91" s="16" t="str">
        <f t="shared" si="57"/>
        <v>N. D.</v>
      </c>
      <c r="O91" s="14"/>
      <c r="P91" s="15">
        <f t="shared" si="68"/>
        <v>0</v>
      </c>
      <c r="Q91" s="16" t="str">
        <f t="shared" si="69"/>
        <v>N. D.</v>
      </c>
      <c r="R91" s="17">
        <f t="shared" si="58"/>
        <v>0</v>
      </c>
      <c r="S91" s="16" t="str">
        <f t="shared" si="59"/>
        <v>N. D.</v>
      </c>
      <c r="T91" s="14"/>
      <c r="U91" s="15">
        <f t="shared" si="70"/>
        <v>0</v>
      </c>
      <c r="V91" s="16" t="str">
        <f t="shared" si="71"/>
        <v>N. D.</v>
      </c>
      <c r="W91" s="17">
        <f t="shared" si="60"/>
        <v>0</v>
      </c>
      <c r="X91" s="16" t="str">
        <f t="shared" si="61"/>
        <v>N. D.</v>
      </c>
    </row>
    <row r="92" spans="1:24">
      <c r="A92" s="13" t="s">
        <v>28</v>
      </c>
      <c r="B92" s="14"/>
      <c r="C92" s="15">
        <f t="shared" si="62"/>
        <v>0</v>
      </c>
      <c r="D92" s="16" t="str">
        <f t="shared" si="63"/>
        <v>N. D.</v>
      </c>
      <c r="E92" s="14"/>
      <c r="F92" s="15">
        <f t="shared" si="64"/>
        <v>0</v>
      </c>
      <c r="G92" s="16" t="str">
        <f t="shared" si="65"/>
        <v>N. D.</v>
      </c>
      <c r="H92" s="17">
        <f t="shared" si="54"/>
        <v>0</v>
      </c>
      <c r="I92" s="16" t="str">
        <f t="shared" si="55"/>
        <v>N. D.</v>
      </c>
      <c r="J92" s="14"/>
      <c r="K92" s="15">
        <f t="shared" si="66"/>
        <v>0</v>
      </c>
      <c r="L92" s="16" t="str">
        <f t="shared" si="67"/>
        <v>N. D.</v>
      </c>
      <c r="M92" s="17">
        <f t="shared" si="56"/>
        <v>0</v>
      </c>
      <c r="N92" s="16" t="str">
        <f t="shared" si="57"/>
        <v>N. D.</v>
      </c>
      <c r="O92" s="14"/>
      <c r="P92" s="15">
        <f t="shared" si="68"/>
        <v>0</v>
      </c>
      <c r="Q92" s="16" t="str">
        <f t="shared" si="69"/>
        <v>N. D.</v>
      </c>
      <c r="R92" s="17">
        <f t="shared" si="58"/>
        <v>0</v>
      </c>
      <c r="S92" s="16" t="str">
        <f t="shared" si="59"/>
        <v>N. D.</v>
      </c>
      <c r="T92" s="14"/>
      <c r="U92" s="15">
        <f t="shared" si="70"/>
        <v>0</v>
      </c>
      <c r="V92" s="16" t="str">
        <f t="shared" si="71"/>
        <v>N. D.</v>
      </c>
      <c r="W92" s="17">
        <f t="shared" si="60"/>
        <v>0</v>
      </c>
      <c r="X92" s="16" t="str">
        <f t="shared" si="61"/>
        <v>N. D.</v>
      </c>
    </row>
    <row r="93" spans="1:24">
      <c r="A93" s="13" t="s">
        <v>29</v>
      </c>
      <c r="B93" s="14"/>
      <c r="C93" s="15">
        <f t="shared" si="62"/>
        <v>0</v>
      </c>
      <c r="D93" s="16" t="str">
        <f t="shared" si="63"/>
        <v>N. D.</v>
      </c>
      <c r="E93" s="14"/>
      <c r="F93" s="15">
        <f t="shared" si="64"/>
        <v>0</v>
      </c>
      <c r="G93" s="16" t="str">
        <f t="shared" si="65"/>
        <v>N. D.</v>
      </c>
      <c r="H93" s="17">
        <f t="shared" si="54"/>
        <v>0</v>
      </c>
      <c r="I93" s="16" t="str">
        <f t="shared" si="55"/>
        <v>N. D.</v>
      </c>
      <c r="J93" s="14"/>
      <c r="K93" s="15">
        <f t="shared" si="66"/>
        <v>183010.19999999998</v>
      </c>
      <c r="L93" s="16">
        <f t="shared" si="67"/>
        <v>1</v>
      </c>
      <c r="M93" s="17">
        <f t="shared" si="56"/>
        <v>-183010.19999999998</v>
      </c>
      <c r="N93" s="16">
        <f t="shared" si="57"/>
        <v>-1</v>
      </c>
      <c r="O93" s="14"/>
      <c r="P93" s="15">
        <f t="shared" si="68"/>
        <v>2164096.66</v>
      </c>
      <c r="Q93" s="16">
        <f t="shared" si="69"/>
        <v>1</v>
      </c>
      <c r="R93" s="17">
        <f t="shared" si="58"/>
        <v>-2164096.66</v>
      </c>
      <c r="S93" s="16">
        <f t="shared" si="59"/>
        <v>-1</v>
      </c>
      <c r="T93" s="14"/>
      <c r="U93" s="15">
        <f t="shared" si="70"/>
        <v>78000</v>
      </c>
      <c r="V93" s="16">
        <f t="shared" si="71"/>
        <v>1</v>
      </c>
      <c r="W93" s="17">
        <f t="shared" si="60"/>
        <v>-78000</v>
      </c>
      <c r="X93" s="16">
        <f t="shared" si="61"/>
        <v>-1</v>
      </c>
    </row>
    <row r="94" spans="1:24">
      <c r="A94" s="18" t="s">
        <v>30</v>
      </c>
      <c r="B94" s="14"/>
      <c r="C94" s="15">
        <f t="shared" si="62"/>
        <v>0</v>
      </c>
      <c r="D94" s="16" t="str">
        <f t="shared" si="63"/>
        <v>N. D.</v>
      </c>
      <c r="E94" s="14"/>
      <c r="F94" s="15">
        <f t="shared" si="64"/>
        <v>0</v>
      </c>
      <c r="G94" s="16" t="str">
        <f t="shared" si="65"/>
        <v>N. D.</v>
      </c>
      <c r="H94" s="17">
        <f t="shared" si="54"/>
        <v>0</v>
      </c>
      <c r="I94" s="16" t="str">
        <f t="shared" si="55"/>
        <v>N. D.</v>
      </c>
      <c r="J94" s="14"/>
      <c r="K94" s="15">
        <f t="shared" si="66"/>
        <v>0</v>
      </c>
      <c r="L94" s="16" t="str">
        <f t="shared" si="67"/>
        <v>N. D.</v>
      </c>
      <c r="M94" s="17">
        <f t="shared" si="56"/>
        <v>0</v>
      </c>
      <c r="N94" s="16" t="str">
        <f t="shared" si="57"/>
        <v>N. D.</v>
      </c>
      <c r="O94" s="14"/>
      <c r="P94" s="15">
        <f t="shared" si="68"/>
        <v>0</v>
      </c>
      <c r="Q94" s="16" t="str">
        <f t="shared" si="69"/>
        <v>N. D.</v>
      </c>
      <c r="R94" s="17">
        <f t="shared" si="58"/>
        <v>0</v>
      </c>
      <c r="S94" s="16" t="str">
        <f t="shared" si="59"/>
        <v>N. D.</v>
      </c>
      <c r="T94" s="14"/>
      <c r="U94" s="15">
        <f t="shared" si="70"/>
        <v>0</v>
      </c>
      <c r="V94" s="16" t="str">
        <f t="shared" si="71"/>
        <v>N. D.</v>
      </c>
      <c r="W94" s="17">
        <f t="shared" si="60"/>
        <v>0</v>
      </c>
      <c r="X94" s="16" t="str">
        <f t="shared" si="61"/>
        <v>N. D.</v>
      </c>
    </row>
    <row r="95" spans="1:24">
      <c r="A95" s="19" t="s">
        <v>31</v>
      </c>
      <c r="B95" s="6"/>
      <c r="C95" s="20">
        <f>+SUM(C96:C104)</f>
        <v>0</v>
      </c>
      <c r="D95" s="11">
        <f>+IF(ISERROR(C95/C106),"N. D.",C95/C106)</f>
        <v>0</v>
      </c>
      <c r="E95" s="14"/>
      <c r="F95" s="20">
        <f>+SUM(F96:F104)</f>
        <v>0</v>
      </c>
      <c r="G95" s="11">
        <f>+IF(ISERROR(F95/F106),"N. D.",F95/F106)</f>
        <v>0</v>
      </c>
      <c r="H95" s="12">
        <f t="shared" si="54"/>
        <v>0</v>
      </c>
      <c r="I95" s="11" t="str">
        <f t="shared" si="55"/>
        <v>N. D.</v>
      </c>
      <c r="J95" s="6"/>
      <c r="K95" s="20">
        <f>+SUM(K96:K104)</f>
        <v>0</v>
      </c>
      <c r="L95" s="11">
        <f>+IF(ISERROR(K95/K106),"N. D.",K95/K106)</f>
        <v>0</v>
      </c>
      <c r="M95" s="12">
        <f t="shared" si="56"/>
        <v>0</v>
      </c>
      <c r="N95" s="11" t="str">
        <f t="shared" si="57"/>
        <v>N. D.</v>
      </c>
      <c r="O95" s="6"/>
      <c r="P95" s="20">
        <f>+SUM(P96:P104)</f>
        <v>0</v>
      </c>
      <c r="Q95" s="11">
        <f>+IF(ISERROR(P95/P106),"N. D.",P95/P106)</f>
        <v>0</v>
      </c>
      <c r="R95" s="12">
        <f t="shared" si="58"/>
        <v>0</v>
      </c>
      <c r="S95" s="11" t="str">
        <f t="shared" si="59"/>
        <v>N. D.</v>
      </c>
      <c r="T95" s="6"/>
      <c r="U95" s="20">
        <f>+SUM(U96:U104)</f>
        <v>0</v>
      </c>
      <c r="V95" s="11">
        <f>+IF(ISERROR(U95/U106),"N. D.",U95/U106)</f>
        <v>0</v>
      </c>
      <c r="W95" s="12">
        <f t="shared" si="60"/>
        <v>0</v>
      </c>
      <c r="X95" s="11" t="str">
        <f t="shared" si="61"/>
        <v>N. D.</v>
      </c>
    </row>
    <row r="96" spans="1:24">
      <c r="A96" s="21" t="s">
        <v>32</v>
      </c>
      <c r="B96" s="14"/>
      <c r="C96" s="15">
        <f t="shared" ref="C96:C104" si="72">+C21-C46-C71</f>
        <v>0</v>
      </c>
      <c r="D96" s="16" t="str">
        <f t="shared" ref="D96:D104" si="73">+IF(ISERROR(C96/C96),"N. D.",C96/C96)</f>
        <v>N. D.</v>
      </c>
      <c r="E96" s="14"/>
      <c r="F96" s="15">
        <f t="shared" ref="F96:F104" si="74">+F21-F46-F71</f>
        <v>0</v>
      </c>
      <c r="G96" s="16" t="str">
        <f t="shared" ref="G96:G104" si="75">+IF(ISERROR(F96/F96),"N. D.",F96/F96)</f>
        <v>N. D.</v>
      </c>
      <c r="H96" s="17">
        <f t="shared" si="54"/>
        <v>0</v>
      </c>
      <c r="I96" s="16" t="str">
        <f t="shared" si="55"/>
        <v>N. D.</v>
      </c>
      <c r="J96" s="14"/>
      <c r="K96" s="15">
        <f t="shared" ref="K96:K104" si="76">+K21-K46-K71</f>
        <v>0</v>
      </c>
      <c r="L96" s="16" t="str">
        <f t="shared" ref="L96:L104" si="77">+IF(ISERROR(K96/K96),"N. D.",K96/K96)</f>
        <v>N. D.</v>
      </c>
      <c r="M96" s="17">
        <f t="shared" si="56"/>
        <v>0</v>
      </c>
      <c r="N96" s="16" t="str">
        <f t="shared" si="57"/>
        <v>N. D.</v>
      </c>
      <c r="O96" s="14"/>
      <c r="P96" s="15">
        <f t="shared" ref="P96:P104" si="78">+P21-P46-P71</f>
        <v>0</v>
      </c>
      <c r="Q96" s="16" t="str">
        <f t="shared" ref="Q96:Q104" si="79">+IF(ISERROR(P96/P96),"N. D.",P96/P96)</f>
        <v>N. D.</v>
      </c>
      <c r="R96" s="17">
        <f t="shared" si="58"/>
        <v>0</v>
      </c>
      <c r="S96" s="16" t="str">
        <f t="shared" si="59"/>
        <v>N. D.</v>
      </c>
      <c r="T96" s="14"/>
      <c r="U96" s="15">
        <f t="shared" ref="U96:U104" si="80">+U21-U46-U71</f>
        <v>0</v>
      </c>
      <c r="V96" s="16" t="str">
        <f t="shared" ref="V96:V104" si="81">+IF(ISERROR(U96/U96),"N. D.",U96/U96)</f>
        <v>N. D.</v>
      </c>
      <c r="W96" s="17">
        <f t="shared" si="60"/>
        <v>0</v>
      </c>
      <c r="X96" s="16" t="str">
        <f t="shared" si="61"/>
        <v>N. D.</v>
      </c>
    </row>
    <row r="97" spans="1:24">
      <c r="A97" s="21" t="s">
        <v>33</v>
      </c>
      <c r="B97" s="14"/>
      <c r="C97" s="15">
        <f t="shared" si="72"/>
        <v>0</v>
      </c>
      <c r="D97" s="16" t="str">
        <f t="shared" si="73"/>
        <v>N. D.</v>
      </c>
      <c r="E97" s="14"/>
      <c r="F97" s="15">
        <f t="shared" si="74"/>
        <v>0</v>
      </c>
      <c r="G97" s="16" t="str">
        <f t="shared" si="75"/>
        <v>N. D.</v>
      </c>
      <c r="H97" s="17">
        <f t="shared" si="54"/>
        <v>0</v>
      </c>
      <c r="I97" s="16" t="str">
        <f t="shared" si="55"/>
        <v>N. D.</v>
      </c>
      <c r="J97" s="14"/>
      <c r="K97" s="15">
        <f t="shared" si="76"/>
        <v>0</v>
      </c>
      <c r="L97" s="16" t="str">
        <f t="shared" si="77"/>
        <v>N. D.</v>
      </c>
      <c r="M97" s="17">
        <f t="shared" si="56"/>
        <v>0</v>
      </c>
      <c r="N97" s="16" t="str">
        <f t="shared" si="57"/>
        <v>N. D.</v>
      </c>
      <c r="O97" s="14"/>
      <c r="P97" s="15">
        <f t="shared" si="78"/>
        <v>0</v>
      </c>
      <c r="Q97" s="16" t="str">
        <f t="shared" si="79"/>
        <v>N. D.</v>
      </c>
      <c r="R97" s="17">
        <f t="shared" si="58"/>
        <v>0</v>
      </c>
      <c r="S97" s="16" t="str">
        <f t="shared" si="59"/>
        <v>N. D.</v>
      </c>
      <c r="T97" s="14"/>
      <c r="U97" s="15">
        <f t="shared" si="80"/>
        <v>0</v>
      </c>
      <c r="V97" s="16" t="str">
        <f t="shared" si="81"/>
        <v>N. D.</v>
      </c>
      <c r="W97" s="17">
        <f t="shared" si="60"/>
        <v>0</v>
      </c>
      <c r="X97" s="16" t="str">
        <f t="shared" si="61"/>
        <v>N. D.</v>
      </c>
    </row>
    <row r="98" spans="1:24">
      <c r="A98" s="21" t="s">
        <v>34</v>
      </c>
      <c r="B98" s="14"/>
      <c r="C98" s="15">
        <f t="shared" si="72"/>
        <v>0</v>
      </c>
      <c r="D98" s="16" t="str">
        <f t="shared" si="73"/>
        <v>N. D.</v>
      </c>
      <c r="E98" s="14"/>
      <c r="F98" s="15">
        <f t="shared" si="74"/>
        <v>0</v>
      </c>
      <c r="G98" s="16" t="str">
        <f t="shared" si="75"/>
        <v>N. D.</v>
      </c>
      <c r="H98" s="17">
        <f t="shared" si="54"/>
        <v>0</v>
      </c>
      <c r="I98" s="16" t="str">
        <f t="shared" si="55"/>
        <v>N. D.</v>
      </c>
      <c r="J98" s="14"/>
      <c r="K98" s="15">
        <f t="shared" si="76"/>
        <v>0</v>
      </c>
      <c r="L98" s="16" t="str">
        <f t="shared" si="77"/>
        <v>N. D.</v>
      </c>
      <c r="M98" s="17">
        <f t="shared" si="56"/>
        <v>0</v>
      </c>
      <c r="N98" s="16" t="str">
        <f t="shared" si="57"/>
        <v>N. D.</v>
      </c>
      <c r="O98" s="14"/>
      <c r="P98" s="15">
        <f t="shared" si="78"/>
        <v>0</v>
      </c>
      <c r="Q98" s="16" t="str">
        <f t="shared" si="79"/>
        <v>N. D.</v>
      </c>
      <c r="R98" s="17">
        <f t="shared" si="58"/>
        <v>0</v>
      </c>
      <c r="S98" s="16" t="str">
        <f t="shared" si="59"/>
        <v>N. D.</v>
      </c>
      <c r="T98" s="14"/>
      <c r="U98" s="15">
        <f t="shared" si="80"/>
        <v>0</v>
      </c>
      <c r="V98" s="16" t="str">
        <f t="shared" si="81"/>
        <v>N. D.</v>
      </c>
      <c r="W98" s="17">
        <f t="shared" si="60"/>
        <v>0</v>
      </c>
      <c r="X98" s="16" t="str">
        <f t="shared" si="61"/>
        <v>N. D.</v>
      </c>
    </row>
    <row r="99" spans="1:24">
      <c r="A99" s="21" t="s">
        <v>35</v>
      </c>
      <c r="B99" s="14"/>
      <c r="C99" s="15">
        <f t="shared" si="72"/>
        <v>0</v>
      </c>
      <c r="D99" s="16" t="str">
        <f t="shared" si="73"/>
        <v>N. D.</v>
      </c>
      <c r="E99" s="14"/>
      <c r="F99" s="15">
        <f t="shared" si="74"/>
        <v>0</v>
      </c>
      <c r="G99" s="16" t="str">
        <f t="shared" si="75"/>
        <v>N. D.</v>
      </c>
      <c r="H99" s="17">
        <f t="shared" si="54"/>
        <v>0</v>
      </c>
      <c r="I99" s="16" t="str">
        <f t="shared" si="55"/>
        <v>N. D.</v>
      </c>
      <c r="J99" s="14"/>
      <c r="K99" s="15">
        <f t="shared" si="76"/>
        <v>0</v>
      </c>
      <c r="L99" s="16" t="str">
        <f t="shared" si="77"/>
        <v>N. D.</v>
      </c>
      <c r="M99" s="17">
        <f t="shared" si="56"/>
        <v>0</v>
      </c>
      <c r="N99" s="16" t="str">
        <f t="shared" si="57"/>
        <v>N. D.</v>
      </c>
      <c r="O99" s="14"/>
      <c r="P99" s="15">
        <f t="shared" si="78"/>
        <v>0</v>
      </c>
      <c r="Q99" s="16" t="str">
        <f t="shared" si="79"/>
        <v>N. D.</v>
      </c>
      <c r="R99" s="17">
        <f t="shared" si="58"/>
        <v>0</v>
      </c>
      <c r="S99" s="16" t="str">
        <f t="shared" si="59"/>
        <v>N. D.</v>
      </c>
      <c r="T99" s="14"/>
      <c r="U99" s="15">
        <f t="shared" si="80"/>
        <v>0</v>
      </c>
      <c r="V99" s="16" t="str">
        <f t="shared" si="81"/>
        <v>N. D.</v>
      </c>
      <c r="W99" s="17">
        <f t="shared" si="60"/>
        <v>0</v>
      </c>
      <c r="X99" s="16" t="str">
        <f t="shared" si="61"/>
        <v>N. D.</v>
      </c>
    </row>
    <row r="100" spans="1:24">
      <c r="A100" s="21" t="s">
        <v>36</v>
      </c>
      <c r="B100" s="14"/>
      <c r="C100" s="15">
        <f t="shared" si="72"/>
        <v>0</v>
      </c>
      <c r="D100" s="16" t="str">
        <f t="shared" si="73"/>
        <v>N. D.</v>
      </c>
      <c r="E100" s="14"/>
      <c r="F100" s="15">
        <f t="shared" si="74"/>
        <v>0</v>
      </c>
      <c r="G100" s="16" t="str">
        <f t="shared" si="75"/>
        <v>N. D.</v>
      </c>
      <c r="H100" s="17">
        <f t="shared" si="54"/>
        <v>0</v>
      </c>
      <c r="I100" s="16" t="str">
        <f t="shared" si="55"/>
        <v>N. D.</v>
      </c>
      <c r="J100" s="14"/>
      <c r="K100" s="15">
        <f t="shared" si="76"/>
        <v>0</v>
      </c>
      <c r="L100" s="16" t="str">
        <f t="shared" si="77"/>
        <v>N. D.</v>
      </c>
      <c r="M100" s="17">
        <f t="shared" si="56"/>
        <v>0</v>
      </c>
      <c r="N100" s="16" t="str">
        <f t="shared" si="57"/>
        <v>N. D.</v>
      </c>
      <c r="O100" s="14"/>
      <c r="P100" s="15">
        <f t="shared" si="78"/>
        <v>0</v>
      </c>
      <c r="Q100" s="16" t="str">
        <f t="shared" si="79"/>
        <v>N. D.</v>
      </c>
      <c r="R100" s="17">
        <f t="shared" si="58"/>
        <v>0</v>
      </c>
      <c r="S100" s="16" t="str">
        <f t="shared" si="59"/>
        <v>N. D.</v>
      </c>
      <c r="T100" s="14"/>
      <c r="U100" s="15">
        <f t="shared" si="80"/>
        <v>0</v>
      </c>
      <c r="V100" s="16" t="str">
        <f t="shared" si="81"/>
        <v>N. D.</v>
      </c>
      <c r="W100" s="17">
        <f t="shared" si="60"/>
        <v>0</v>
      </c>
      <c r="X100" s="16" t="str">
        <f t="shared" si="61"/>
        <v>N. D.</v>
      </c>
    </row>
    <row r="101" spans="1:24">
      <c r="A101" s="21" t="s">
        <v>37</v>
      </c>
      <c r="B101" s="14"/>
      <c r="C101" s="15">
        <f t="shared" si="72"/>
        <v>0</v>
      </c>
      <c r="D101" s="16" t="str">
        <f t="shared" si="73"/>
        <v>N. D.</v>
      </c>
      <c r="E101" s="14"/>
      <c r="F101" s="15">
        <f t="shared" si="74"/>
        <v>0</v>
      </c>
      <c r="G101" s="16" t="str">
        <f t="shared" si="75"/>
        <v>N. D.</v>
      </c>
      <c r="H101" s="17">
        <f t="shared" si="54"/>
        <v>0</v>
      </c>
      <c r="I101" s="16" t="str">
        <f t="shared" si="55"/>
        <v>N. D.</v>
      </c>
      <c r="J101" s="14"/>
      <c r="K101" s="15">
        <f t="shared" si="76"/>
        <v>0</v>
      </c>
      <c r="L101" s="16" t="str">
        <f t="shared" si="77"/>
        <v>N. D.</v>
      </c>
      <c r="M101" s="17">
        <f t="shared" si="56"/>
        <v>0</v>
      </c>
      <c r="N101" s="16" t="str">
        <f t="shared" si="57"/>
        <v>N. D.</v>
      </c>
      <c r="O101" s="14"/>
      <c r="P101" s="15">
        <f t="shared" si="78"/>
        <v>0</v>
      </c>
      <c r="Q101" s="16" t="str">
        <f t="shared" si="79"/>
        <v>N. D.</v>
      </c>
      <c r="R101" s="17">
        <f t="shared" si="58"/>
        <v>0</v>
      </c>
      <c r="S101" s="16" t="str">
        <f t="shared" si="59"/>
        <v>N. D.</v>
      </c>
      <c r="T101" s="14"/>
      <c r="U101" s="15">
        <f t="shared" si="80"/>
        <v>0</v>
      </c>
      <c r="V101" s="16" t="str">
        <f t="shared" si="81"/>
        <v>N. D.</v>
      </c>
      <c r="W101" s="17">
        <f t="shared" si="60"/>
        <v>0</v>
      </c>
      <c r="X101" s="16" t="str">
        <f t="shared" si="61"/>
        <v>N. D.</v>
      </c>
    </row>
    <row r="102" spans="1:24">
      <c r="A102" s="21" t="s">
        <v>38</v>
      </c>
      <c r="B102" s="14"/>
      <c r="C102" s="15">
        <f t="shared" si="72"/>
        <v>0</v>
      </c>
      <c r="D102" s="16" t="str">
        <f t="shared" si="73"/>
        <v>N. D.</v>
      </c>
      <c r="E102" s="14"/>
      <c r="F102" s="15">
        <f t="shared" si="74"/>
        <v>0</v>
      </c>
      <c r="G102" s="16" t="str">
        <f t="shared" si="75"/>
        <v>N. D.</v>
      </c>
      <c r="H102" s="17">
        <f t="shared" si="54"/>
        <v>0</v>
      </c>
      <c r="I102" s="16" t="str">
        <f t="shared" si="55"/>
        <v>N. D.</v>
      </c>
      <c r="J102" s="14"/>
      <c r="K102" s="15">
        <f t="shared" si="76"/>
        <v>0</v>
      </c>
      <c r="L102" s="16" t="str">
        <f t="shared" si="77"/>
        <v>N. D.</v>
      </c>
      <c r="M102" s="17">
        <f t="shared" si="56"/>
        <v>0</v>
      </c>
      <c r="N102" s="16" t="str">
        <f t="shared" si="57"/>
        <v>N. D.</v>
      </c>
      <c r="O102" s="14"/>
      <c r="P102" s="15">
        <f t="shared" si="78"/>
        <v>0</v>
      </c>
      <c r="Q102" s="16" t="str">
        <f t="shared" si="79"/>
        <v>N. D.</v>
      </c>
      <c r="R102" s="17">
        <f t="shared" si="58"/>
        <v>0</v>
      </c>
      <c r="S102" s="16" t="str">
        <f t="shared" si="59"/>
        <v>N. D.</v>
      </c>
      <c r="T102" s="14"/>
      <c r="U102" s="15">
        <f t="shared" si="80"/>
        <v>0</v>
      </c>
      <c r="V102" s="16" t="str">
        <f t="shared" si="81"/>
        <v>N. D.</v>
      </c>
      <c r="W102" s="17">
        <f t="shared" si="60"/>
        <v>0</v>
      </c>
      <c r="X102" s="16" t="str">
        <f t="shared" si="61"/>
        <v>N. D.</v>
      </c>
    </row>
    <row r="103" spans="1:24">
      <c r="A103" s="21" t="s">
        <v>39</v>
      </c>
      <c r="B103" s="14"/>
      <c r="C103" s="15">
        <f t="shared" si="72"/>
        <v>0</v>
      </c>
      <c r="D103" s="16" t="str">
        <f t="shared" si="73"/>
        <v>N. D.</v>
      </c>
      <c r="E103" s="14"/>
      <c r="F103" s="15">
        <f t="shared" si="74"/>
        <v>0</v>
      </c>
      <c r="G103" s="16" t="str">
        <f t="shared" si="75"/>
        <v>N. D.</v>
      </c>
      <c r="H103" s="17">
        <f t="shared" si="54"/>
        <v>0</v>
      </c>
      <c r="I103" s="16" t="str">
        <f t="shared" si="55"/>
        <v>N. D.</v>
      </c>
      <c r="J103" s="14"/>
      <c r="K103" s="15">
        <f t="shared" si="76"/>
        <v>0</v>
      </c>
      <c r="L103" s="16" t="str">
        <f t="shared" si="77"/>
        <v>N. D.</v>
      </c>
      <c r="M103" s="17">
        <f t="shared" si="56"/>
        <v>0</v>
      </c>
      <c r="N103" s="16" t="str">
        <f t="shared" si="57"/>
        <v>N. D.</v>
      </c>
      <c r="O103" s="14"/>
      <c r="P103" s="15">
        <f t="shared" si="78"/>
        <v>0</v>
      </c>
      <c r="Q103" s="16" t="str">
        <f t="shared" si="79"/>
        <v>N. D.</v>
      </c>
      <c r="R103" s="17">
        <f t="shared" si="58"/>
        <v>0</v>
      </c>
      <c r="S103" s="16" t="str">
        <f t="shared" si="59"/>
        <v>N. D.</v>
      </c>
      <c r="T103" s="14"/>
      <c r="U103" s="15">
        <f t="shared" si="80"/>
        <v>0</v>
      </c>
      <c r="V103" s="16" t="str">
        <f t="shared" si="81"/>
        <v>N. D.</v>
      </c>
      <c r="W103" s="17">
        <f t="shared" si="60"/>
        <v>0</v>
      </c>
      <c r="X103" s="16" t="str">
        <f t="shared" si="61"/>
        <v>N. D.</v>
      </c>
    </row>
    <row r="104" spans="1:24">
      <c r="A104" s="21" t="s">
        <v>40</v>
      </c>
      <c r="B104" s="14"/>
      <c r="C104" s="15">
        <f t="shared" si="72"/>
        <v>0</v>
      </c>
      <c r="D104" s="16" t="str">
        <f t="shared" si="73"/>
        <v>N. D.</v>
      </c>
      <c r="E104" s="14"/>
      <c r="F104" s="15">
        <f t="shared" si="74"/>
        <v>0</v>
      </c>
      <c r="G104" s="16" t="str">
        <f t="shared" si="75"/>
        <v>N. D.</v>
      </c>
      <c r="H104" s="17">
        <f t="shared" si="54"/>
        <v>0</v>
      </c>
      <c r="I104" s="16" t="str">
        <f t="shared" si="55"/>
        <v>N. D.</v>
      </c>
      <c r="J104" s="14"/>
      <c r="K104" s="15">
        <f t="shared" si="76"/>
        <v>0</v>
      </c>
      <c r="L104" s="16" t="str">
        <f t="shared" si="77"/>
        <v>N. D.</v>
      </c>
      <c r="M104" s="17">
        <f t="shared" si="56"/>
        <v>0</v>
      </c>
      <c r="N104" s="16" t="str">
        <f t="shared" si="57"/>
        <v>N. D.</v>
      </c>
      <c r="O104" s="14"/>
      <c r="P104" s="15">
        <f t="shared" si="78"/>
        <v>0</v>
      </c>
      <c r="Q104" s="16" t="str">
        <f t="shared" si="79"/>
        <v>N. D.</v>
      </c>
      <c r="R104" s="17">
        <f t="shared" si="58"/>
        <v>0</v>
      </c>
      <c r="S104" s="16" t="str">
        <f t="shared" si="59"/>
        <v>N. D.</v>
      </c>
      <c r="T104" s="14"/>
      <c r="U104" s="15">
        <f t="shared" si="80"/>
        <v>0</v>
      </c>
      <c r="V104" s="16" t="str">
        <f t="shared" si="81"/>
        <v>N. D.</v>
      </c>
      <c r="W104" s="17">
        <f t="shared" si="60"/>
        <v>0</v>
      </c>
      <c r="X104" s="16" t="str">
        <f t="shared" si="61"/>
        <v>N. D.</v>
      </c>
    </row>
    <row r="105" spans="1:24" ht="6" customHeight="1">
      <c r="A105" s="8"/>
      <c r="B105" s="6"/>
      <c r="C105" s="8"/>
      <c r="D105" s="11"/>
      <c r="E105" s="6"/>
      <c r="F105" s="8"/>
      <c r="G105" s="11"/>
      <c r="H105" s="6"/>
      <c r="I105" s="11"/>
      <c r="J105" s="6"/>
      <c r="K105" s="8"/>
      <c r="L105" s="11"/>
      <c r="M105" s="6"/>
      <c r="N105" s="11"/>
      <c r="O105" s="6"/>
      <c r="P105" s="8"/>
      <c r="Q105" s="11"/>
      <c r="R105" s="6"/>
      <c r="S105" s="11"/>
      <c r="T105" s="6"/>
      <c r="U105" s="8"/>
      <c r="V105" s="11"/>
      <c r="W105" s="6"/>
      <c r="X105" s="11"/>
    </row>
    <row r="106" spans="1:24">
      <c r="A106" s="25" t="s">
        <v>47</v>
      </c>
      <c r="B106" s="26"/>
      <c r="C106" s="27">
        <f>+C85+C95</f>
        <v>78151468.909999996</v>
      </c>
      <c r="D106" s="28">
        <f>+IF(ISERROR(C106/C106),"N. D.",C106/C106)</f>
        <v>1</v>
      </c>
      <c r="E106" s="26"/>
      <c r="F106" s="27">
        <f>+F85+F95</f>
        <v>78151468.909999996</v>
      </c>
      <c r="G106" s="28">
        <f>+IF(ISERROR(F106/F106),"N. D.",F106/F106)</f>
        <v>1</v>
      </c>
      <c r="H106" s="26">
        <f>+$C106-F106</f>
        <v>0</v>
      </c>
      <c r="I106" s="28">
        <f>+IF(ISERROR(H106/F106),"N. D.",H106/F106)</f>
        <v>0</v>
      </c>
      <c r="J106" s="26"/>
      <c r="K106" s="27">
        <f>+K85+K95</f>
        <v>70215596.020000011</v>
      </c>
      <c r="L106" s="28">
        <f>+IF(ISERROR(K106/K106),"N. D.",K106/K106)</f>
        <v>1</v>
      </c>
      <c r="M106" s="26">
        <f>+$C106-K106</f>
        <v>7935872.8899999857</v>
      </c>
      <c r="N106" s="28">
        <f>+IF(ISERROR(M106/K106),"N. D.",M106/K106)</f>
        <v>0.11302151288069326</v>
      </c>
      <c r="O106" s="26"/>
      <c r="P106" s="27">
        <f>+P85+P95</f>
        <v>64839562.749999985</v>
      </c>
      <c r="Q106" s="28">
        <f>+IF(ISERROR(P106/P106),"N. D.",P106/P106)</f>
        <v>1</v>
      </c>
      <c r="R106" s="26">
        <f>+$C106-P106</f>
        <v>13311906.160000011</v>
      </c>
      <c r="S106" s="28">
        <f>+IF(ISERROR(R106/P106),"N. D.",R106/P106)</f>
        <v>0.2053053042835335</v>
      </c>
      <c r="T106" s="26"/>
      <c r="U106" s="27">
        <f>+U85+U95</f>
        <v>66964210.839999996</v>
      </c>
      <c r="V106" s="28">
        <f>+IF(ISERROR(U106/U106),"N. D.",U106/U106)</f>
        <v>1</v>
      </c>
      <c r="W106" s="26">
        <f>+$C106-U106</f>
        <v>11187258.07</v>
      </c>
      <c r="X106" s="28">
        <f>+IF(ISERROR(W106/U106),"N. D.",W106/U106)</f>
        <v>0.16706324064252948</v>
      </c>
    </row>
    <row r="107" spans="1:24" ht="6" customHeight="1">
      <c r="A107" s="8"/>
      <c r="B107" s="6"/>
      <c r="C107" s="8"/>
      <c r="D107" s="29"/>
      <c r="E107" s="6"/>
      <c r="F107" s="8"/>
      <c r="G107" s="29"/>
      <c r="H107" s="6"/>
      <c r="I107" s="29"/>
      <c r="J107" s="6"/>
      <c r="K107" s="8"/>
      <c r="L107" s="29"/>
      <c r="M107" s="6"/>
      <c r="N107" s="29"/>
      <c r="O107" s="6"/>
      <c r="P107" s="8"/>
      <c r="Q107" s="29"/>
      <c r="R107" s="6"/>
      <c r="S107" s="29"/>
      <c r="T107" s="6"/>
      <c r="U107" s="8"/>
      <c r="V107" s="29"/>
      <c r="W107" s="6"/>
      <c r="X107" s="29"/>
    </row>
    <row r="108" spans="1:24">
      <c r="A108" s="7" t="s">
        <v>48</v>
      </c>
      <c r="B108" s="6"/>
      <c r="C108" s="8"/>
      <c r="D108" s="29"/>
      <c r="E108" s="6"/>
      <c r="F108" s="8"/>
      <c r="G108" s="29"/>
      <c r="H108" s="6"/>
      <c r="I108" s="29"/>
      <c r="J108" s="6"/>
      <c r="K108" s="8"/>
      <c r="L108" s="29"/>
      <c r="M108" s="6"/>
      <c r="N108" s="29"/>
      <c r="O108" s="6"/>
      <c r="P108" s="8"/>
      <c r="Q108" s="29"/>
      <c r="R108" s="6"/>
      <c r="S108" s="29"/>
      <c r="T108" s="6"/>
      <c r="U108" s="8"/>
      <c r="V108" s="29"/>
      <c r="W108" s="6"/>
      <c r="X108" s="29"/>
    </row>
    <row r="109" spans="1:24" ht="6" customHeight="1">
      <c r="A109" s="8"/>
      <c r="B109" s="6"/>
      <c r="C109" s="8"/>
      <c r="D109" s="29"/>
      <c r="E109" s="6"/>
      <c r="F109" s="8"/>
      <c r="G109" s="29"/>
      <c r="H109" s="6"/>
      <c r="I109" s="29"/>
      <c r="J109" s="6"/>
      <c r="K109" s="8"/>
      <c r="L109" s="29"/>
      <c r="M109" s="6"/>
      <c r="N109" s="29"/>
      <c r="O109" s="6"/>
      <c r="P109" s="8"/>
      <c r="Q109" s="29"/>
      <c r="R109" s="6"/>
      <c r="S109" s="29"/>
      <c r="T109" s="6"/>
      <c r="U109" s="8"/>
      <c r="V109" s="29"/>
      <c r="W109" s="6"/>
      <c r="X109" s="29"/>
    </row>
    <row r="110" spans="1:24">
      <c r="A110" s="9" t="s">
        <v>21</v>
      </c>
      <c r="B110" s="6"/>
      <c r="C110" s="10">
        <f>+SUM(C111:C119)</f>
        <v>0</v>
      </c>
      <c r="D110" s="11" t="str">
        <f>+IF(ISERROR(C110/#REF!),"N. D.",C110/#REF!)</f>
        <v>N. D.</v>
      </c>
      <c r="E110" s="6"/>
      <c r="F110" s="10">
        <f>+SUM(F111:F119)</f>
        <v>0</v>
      </c>
      <c r="G110" s="11" t="str">
        <f>+IF(ISERROR(F110/#REF!),"N. D.",F110/#REF!)</f>
        <v>N. D.</v>
      </c>
      <c r="H110" s="12">
        <f t="shared" ref="H110:H129" si="82">+$C110-F110</f>
        <v>0</v>
      </c>
      <c r="I110" s="11" t="str">
        <f t="shared" ref="I110:I129" si="83">+IF(ISERROR(H110/F110),"N. D.",H110/F110)</f>
        <v>N. D.</v>
      </c>
      <c r="J110" s="6"/>
      <c r="K110" s="10">
        <f>+SUM(K111:K119)</f>
        <v>0</v>
      </c>
      <c r="L110" s="11" t="str">
        <f>+IF(ISERROR(K110/#REF!),"N. D.",K110/#REF!)</f>
        <v>N. D.</v>
      </c>
      <c r="M110" s="12">
        <f t="shared" ref="M110:M129" si="84">+$C110-K110</f>
        <v>0</v>
      </c>
      <c r="N110" s="11" t="str">
        <f t="shared" ref="N110:N129" si="85">+IF(ISERROR(M110/K110),"N. D.",M110/K110)</f>
        <v>N. D.</v>
      </c>
      <c r="O110" s="6"/>
      <c r="P110" s="10">
        <f>+SUM(P111:P119)</f>
        <v>0</v>
      </c>
      <c r="Q110" s="11" t="str">
        <f>+IF(ISERROR(P110/#REF!),"N. D.",P110/#REF!)</f>
        <v>N. D.</v>
      </c>
      <c r="R110" s="12">
        <f t="shared" ref="R110:R129" si="86">+$C110-P110</f>
        <v>0</v>
      </c>
      <c r="S110" s="11" t="str">
        <f t="shared" ref="S110:S129" si="87">+IF(ISERROR(R110/P110),"N. D.",R110/P110)</f>
        <v>N. D.</v>
      </c>
      <c r="T110" s="6"/>
      <c r="U110" s="10">
        <f>+SUM(U111:U119)</f>
        <v>0</v>
      </c>
      <c r="V110" s="11" t="str">
        <f>+IF(ISERROR(U110/#REF!),"N. D.",U110/#REF!)</f>
        <v>N. D.</v>
      </c>
      <c r="W110" s="12">
        <f t="shared" ref="W110:W129" si="88">+$C110-U110</f>
        <v>0</v>
      </c>
      <c r="X110" s="11" t="str">
        <f t="shared" ref="X110:X129" si="89">+IF(ISERROR(W110/U110),"N. D.",W110/U110)</f>
        <v>N. D.</v>
      </c>
    </row>
    <row r="111" spans="1:24">
      <c r="A111" s="13" t="s">
        <v>22</v>
      </c>
      <c r="B111" s="14"/>
      <c r="C111" s="15">
        <v>0</v>
      </c>
      <c r="D111" s="16" t="str">
        <f>+IF(ISERROR(C111/#REF!),"N. D.",C111/#REF!)</f>
        <v>N. D.</v>
      </c>
      <c r="E111" s="14"/>
      <c r="F111" s="15">
        <v>0</v>
      </c>
      <c r="G111" s="16" t="str">
        <f>+IF(ISERROR(F111/#REF!),"N. D.",F111/#REF!)</f>
        <v>N. D.</v>
      </c>
      <c r="H111" s="17">
        <f t="shared" si="82"/>
        <v>0</v>
      </c>
      <c r="I111" s="16" t="str">
        <f t="shared" si="83"/>
        <v>N. D.</v>
      </c>
      <c r="J111" s="14"/>
      <c r="K111" s="15">
        <v>0</v>
      </c>
      <c r="L111" s="16" t="str">
        <f>+IF(ISERROR(K111/#REF!),"N. D.",K111/#REF!)</f>
        <v>N. D.</v>
      </c>
      <c r="M111" s="17">
        <f t="shared" si="84"/>
        <v>0</v>
      </c>
      <c r="N111" s="16" t="str">
        <f t="shared" si="85"/>
        <v>N. D.</v>
      </c>
      <c r="O111" s="14"/>
      <c r="P111" s="15">
        <v>0</v>
      </c>
      <c r="Q111" s="16" t="str">
        <f>+IF(ISERROR(P111/#REF!),"N. D.",P111/#REF!)</f>
        <v>N. D.</v>
      </c>
      <c r="R111" s="17">
        <f t="shared" si="86"/>
        <v>0</v>
      </c>
      <c r="S111" s="16" t="str">
        <f t="shared" si="87"/>
        <v>N. D.</v>
      </c>
      <c r="T111" s="14"/>
      <c r="U111" s="15">
        <v>0</v>
      </c>
      <c r="V111" s="16" t="str">
        <f>+IF(ISERROR(U111/#REF!),"N. D.",U111/#REF!)</f>
        <v>N. D.</v>
      </c>
      <c r="W111" s="17">
        <f t="shared" si="88"/>
        <v>0</v>
      </c>
      <c r="X111" s="16" t="str">
        <f t="shared" si="89"/>
        <v>N. D.</v>
      </c>
    </row>
    <row r="112" spans="1:24">
      <c r="A112" s="13" t="s">
        <v>23</v>
      </c>
      <c r="B112" s="14"/>
      <c r="C112" s="15">
        <v>0</v>
      </c>
      <c r="D112" s="16" t="str">
        <f>+IF(ISERROR(C112/#REF!),"N. D.",C112/#REF!)</f>
        <v>N. D.</v>
      </c>
      <c r="E112" s="14"/>
      <c r="F112" s="15">
        <v>0</v>
      </c>
      <c r="G112" s="16" t="str">
        <f>+IF(ISERROR(F112/#REF!),"N. D.",F112/#REF!)</f>
        <v>N. D.</v>
      </c>
      <c r="H112" s="17">
        <f t="shared" si="82"/>
        <v>0</v>
      </c>
      <c r="I112" s="16" t="str">
        <f t="shared" si="83"/>
        <v>N. D.</v>
      </c>
      <c r="J112" s="14"/>
      <c r="K112" s="15">
        <v>0</v>
      </c>
      <c r="L112" s="16" t="str">
        <f>+IF(ISERROR(K112/#REF!),"N. D.",K112/#REF!)</f>
        <v>N. D.</v>
      </c>
      <c r="M112" s="17">
        <f t="shared" si="84"/>
        <v>0</v>
      </c>
      <c r="N112" s="16" t="str">
        <f t="shared" si="85"/>
        <v>N. D.</v>
      </c>
      <c r="O112" s="14"/>
      <c r="P112" s="15">
        <v>0</v>
      </c>
      <c r="Q112" s="16" t="str">
        <f>+IF(ISERROR(P112/#REF!),"N. D.",P112/#REF!)</f>
        <v>N. D.</v>
      </c>
      <c r="R112" s="17">
        <f t="shared" si="86"/>
        <v>0</v>
      </c>
      <c r="S112" s="16" t="str">
        <f t="shared" si="87"/>
        <v>N. D.</v>
      </c>
      <c r="T112" s="14"/>
      <c r="U112" s="15">
        <v>0</v>
      </c>
      <c r="V112" s="16" t="str">
        <f>+IF(ISERROR(U112/#REF!),"N. D.",U112/#REF!)</f>
        <v>N. D.</v>
      </c>
      <c r="W112" s="17">
        <f t="shared" si="88"/>
        <v>0</v>
      </c>
      <c r="X112" s="16" t="str">
        <f t="shared" si="89"/>
        <v>N. D.</v>
      </c>
    </row>
    <row r="113" spans="1:24">
      <c r="A113" s="13" t="s">
        <v>24</v>
      </c>
      <c r="B113" s="14"/>
      <c r="C113" s="15">
        <v>0</v>
      </c>
      <c r="D113" s="16" t="str">
        <f>+IF(ISERROR(C113/#REF!),"N. D.",C113/#REF!)</f>
        <v>N. D.</v>
      </c>
      <c r="E113" s="14"/>
      <c r="F113" s="15">
        <v>0</v>
      </c>
      <c r="G113" s="16" t="str">
        <f>+IF(ISERROR(F113/#REF!),"N. D.",F113/#REF!)</f>
        <v>N. D.</v>
      </c>
      <c r="H113" s="17">
        <f t="shared" si="82"/>
        <v>0</v>
      </c>
      <c r="I113" s="16" t="str">
        <f t="shared" si="83"/>
        <v>N. D.</v>
      </c>
      <c r="J113" s="14"/>
      <c r="K113" s="15">
        <v>0</v>
      </c>
      <c r="L113" s="16" t="str">
        <f>+IF(ISERROR(K113/#REF!),"N. D.",K113/#REF!)</f>
        <v>N. D.</v>
      </c>
      <c r="M113" s="17">
        <f t="shared" si="84"/>
        <v>0</v>
      </c>
      <c r="N113" s="16" t="str">
        <f t="shared" si="85"/>
        <v>N. D.</v>
      </c>
      <c r="O113" s="14"/>
      <c r="P113" s="15">
        <v>0</v>
      </c>
      <c r="Q113" s="16" t="str">
        <f>+IF(ISERROR(P113/#REF!),"N. D.",P113/#REF!)</f>
        <v>N. D.</v>
      </c>
      <c r="R113" s="17">
        <f t="shared" si="86"/>
        <v>0</v>
      </c>
      <c r="S113" s="16" t="str">
        <f t="shared" si="87"/>
        <v>N. D.</v>
      </c>
      <c r="T113" s="14"/>
      <c r="U113" s="15">
        <v>0</v>
      </c>
      <c r="V113" s="16" t="str">
        <f>+IF(ISERROR(U113/#REF!),"N. D.",U113/#REF!)</f>
        <v>N. D.</v>
      </c>
      <c r="W113" s="17">
        <f t="shared" si="88"/>
        <v>0</v>
      </c>
      <c r="X113" s="16" t="str">
        <f t="shared" si="89"/>
        <v>N. D.</v>
      </c>
    </row>
    <row r="114" spans="1:24">
      <c r="A114" s="13" t="s">
        <v>25</v>
      </c>
      <c r="B114" s="14"/>
      <c r="C114" s="15">
        <v>0</v>
      </c>
      <c r="D114" s="16" t="str">
        <f>+IF(ISERROR(C114/#REF!),"N. D.",C114/#REF!)</f>
        <v>N. D.</v>
      </c>
      <c r="E114" s="14"/>
      <c r="F114" s="15">
        <v>0</v>
      </c>
      <c r="G114" s="16" t="str">
        <f>+IF(ISERROR(F114/#REF!),"N. D.",F114/#REF!)</f>
        <v>N. D.</v>
      </c>
      <c r="H114" s="17">
        <f t="shared" si="82"/>
        <v>0</v>
      </c>
      <c r="I114" s="16" t="str">
        <f t="shared" si="83"/>
        <v>N. D.</v>
      </c>
      <c r="J114" s="14"/>
      <c r="K114" s="15">
        <v>0</v>
      </c>
      <c r="L114" s="16" t="str">
        <f>+IF(ISERROR(K114/#REF!),"N. D.",K114/#REF!)</f>
        <v>N. D.</v>
      </c>
      <c r="M114" s="17">
        <f t="shared" si="84"/>
        <v>0</v>
      </c>
      <c r="N114" s="16" t="str">
        <f t="shared" si="85"/>
        <v>N. D.</v>
      </c>
      <c r="O114" s="14"/>
      <c r="P114" s="15">
        <v>0</v>
      </c>
      <c r="Q114" s="16" t="str">
        <f>+IF(ISERROR(P114/#REF!),"N. D.",P114/#REF!)</f>
        <v>N. D.</v>
      </c>
      <c r="R114" s="17">
        <f t="shared" si="86"/>
        <v>0</v>
      </c>
      <c r="S114" s="16" t="str">
        <f t="shared" si="87"/>
        <v>N. D.</v>
      </c>
      <c r="T114" s="14"/>
      <c r="U114" s="15">
        <v>0</v>
      </c>
      <c r="V114" s="16" t="str">
        <f>+IF(ISERROR(U114/#REF!),"N. D.",U114/#REF!)</f>
        <v>N. D.</v>
      </c>
      <c r="W114" s="17">
        <f t="shared" si="88"/>
        <v>0</v>
      </c>
      <c r="X114" s="16" t="str">
        <f t="shared" si="89"/>
        <v>N. D.</v>
      </c>
    </row>
    <row r="115" spans="1:24">
      <c r="A115" s="13" t="s">
        <v>26</v>
      </c>
      <c r="B115" s="14"/>
      <c r="C115" s="15">
        <v>0</v>
      </c>
      <c r="D115" s="16" t="str">
        <f>+IF(ISERROR(C115/#REF!),"N. D.",C115/#REF!)</f>
        <v>N. D.</v>
      </c>
      <c r="E115" s="14"/>
      <c r="F115" s="15">
        <v>0</v>
      </c>
      <c r="G115" s="16" t="str">
        <f>+IF(ISERROR(F115/#REF!),"N. D.",F115/#REF!)</f>
        <v>N. D.</v>
      </c>
      <c r="H115" s="17">
        <f t="shared" si="82"/>
        <v>0</v>
      </c>
      <c r="I115" s="16" t="str">
        <f t="shared" si="83"/>
        <v>N. D.</v>
      </c>
      <c r="J115" s="14"/>
      <c r="K115" s="15">
        <v>0</v>
      </c>
      <c r="L115" s="16" t="str">
        <f>+IF(ISERROR(K115/#REF!),"N. D.",K115/#REF!)</f>
        <v>N. D.</v>
      </c>
      <c r="M115" s="17">
        <f t="shared" si="84"/>
        <v>0</v>
      </c>
      <c r="N115" s="16" t="str">
        <f t="shared" si="85"/>
        <v>N. D.</v>
      </c>
      <c r="O115" s="14"/>
      <c r="P115" s="15">
        <v>0</v>
      </c>
      <c r="Q115" s="16" t="str">
        <f>+IF(ISERROR(P115/#REF!),"N. D.",P115/#REF!)</f>
        <v>N. D.</v>
      </c>
      <c r="R115" s="17">
        <f t="shared" si="86"/>
        <v>0</v>
      </c>
      <c r="S115" s="16" t="str">
        <f t="shared" si="87"/>
        <v>N. D.</v>
      </c>
      <c r="T115" s="14"/>
      <c r="U115" s="15">
        <v>0</v>
      </c>
      <c r="V115" s="16" t="str">
        <f>+IF(ISERROR(U115/#REF!),"N. D.",U115/#REF!)</f>
        <v>N. D.</v>
      </c>
      <c r="W115" s="17">
        <f t="shared" si="88"/>
        <v>0</v>
      </c>
      <c r="X115" s="16" t="str">
        <f t="shared" si="89"/>
        <v>N. D.</v>
      </c>
    </row>
    <row r="116" spans="1:24">
      <c r="A116" s="13" t="s">
        <v>27</v>
      </c>
      <c r="B116" s="14"/>
      <c r="C116" s="15">
        <v>0</v>
      </c>
      <c r="D116" s="16" t="str">
        <f>+IF(ISERROR(C116/#REF!),"N. D.",C116/#REF!)</f>
        <v>N. D.</v>
      </c>
      <c r="E116" s="14"/>
      <c r="F116" s="15">
        <v>0</v>
      </c>
      <c r="G116" s="16" t="str">
        <f>+IF(ISERROR(F116/#REF!),"N. D.",F116/#REF!)</f>
        <v>N. D.</v>
      </c>
      <c r="H116" s="17">
        <f t="shared" si="82"/>
        <v>0</v>
      </c>
      <c r="I116" s="16" t="str">
        <f t="shared" si="83"/>
        <v>N. D.</v>
      </c>
      <c r="J116" s="14"/>
      <c r="K116" s="15">
        <v>0</v>
      </c>
      <c r="L116" s="16" t="str">
        <f>+IF(ISERROR(K116/#REF!),"N. D.",K116/#REF!)</f>
        <v>N. D.</v>
      </c>
      <c r="M116" s="17">
        <f t="shared" si="84"/>
        <v>0</v>
      </c>
      <c r="N116" s="16" t="str">
        <f t="shared" si="85"/>
        <v>N. D.</v>
      </c>
      <c r="O116" s="14"/>
      <c r="P116" s="15">
        <v>0</v>
      </c>
      <c r="Q116" s="16" t="str">
        <f>+IF(ISERROR(P116/#REF!),"N. D.",P116/#REF!)</f>
        <v>N. D.</v>
      </c>
      <c r="R116" s="17">
        <f t="shared" si="86"/>
        <v>0</v>
      </c>
      <c r="S116" s="16" t="str">
        <f t="shared" si="87"/>
        <v>N. D.</v>
      </c>
      <c r="T116" s="14"/>
      <c r="U116" s="15">
        <v>0</v>
      </c>
      <c r="V116" s="16" t="str">
        <f>+IF(ISERROR(U116/#REF!),"N. D.",U116/#REF!)</f>
        <v>N. D.</v>
      </c>
      <c r="W116" s="17">
        <f t="shared" si="88"/>
        <v>0</v>
      </c>
      <c r="X116" s="16" t="str">
        <f t="shared" si="89"/>
        <v>N. D.</v>
      </c>
    </row>
    <row r="117" spans="1:24">
      <c r="A117" s="13" t="s">
        <v>28</v>
      </c>
      <c r="B117" s="14"/>
      <c r="C117" s="15">
        <v>0</v>
      </c>
      <c r="D117" s="16" t="str">
        <f>+IF(ISERROR(C117/#REF!),"N. D.",C117/#REF!)</f>
        <v>N. D.</v>
      </c>
      <c r="E117" s="14"/>
      <c r="F117" s="15">
        <v>0</v>
      </c>
      <c r="G117" s="16" t="str">
        <f>+IF(ISERROR(F117/#REF!),"N. D.",F117/#REF!)</f>
        <v>N. D.</v>
      </c>
      <c r="H117" s="17">
        <f t="shared" si="82"/>
        <v>0</v>
      </c>
      <c r="I117" s="16" t="str">
        <f t="shared" si="83"/>
        <v>N. D.</v>
      </c>
      <c r="J117" s="14"/>
      <c r="K117" s="15">
        <v>0</v>
      </c>
      <c r="L117" s="16" t="str">
        <f>+IF(ISERROR(K117/#REF!),"N. D.",K117/#REF!)</f>
        <v>N. D.</v>
      </c>
      <c r="M117" s="17">
        <f t="shared" si="84"/>
        <v>0</v>
      </c>
      <c r="N117" s="16" t="str">
        <f t="shared" si="85"/>
        <v>N. D.</v>
      </c>
      <c r="O117" s="14"/>
      <c r="P117" s="15">
        <v>0</v>
      </c>
      <c r="Q117" s="16" t="str">
        <f>+IF(ISERROR(P117/#REF!),"N. D.",P117/#REF!)</f>
        <v>N. D.</v>
      </c>
      <c r="R117" s="17">
        <f t="shared" si="86"/>
        <v>0</v>
      </c>
      <c r="S117" s="16" t="str">
        <f t="shared" si="87"/>
        <v>N. D.</v>
      </c>
      <c r="T117" s="14"/>
      <c r="U117" s="15">
        <v>0</v>
      </c>
      <c r="V117" s="16" t="str">
        <f>+IF(ISERROR(U117/#REF!),"N. D.",U117/#REF!)</f>
        <v>N. D.</v>
      </c>
      <c r="W117" s="17">
        <f t="shared" si="88"/>
        <v>0</v>
      </c>
      <c r="X117" s="16" t="str">
        <f t="shared" si="89"/>
        <v>N. D.</v>
      </c>
    </row>
    <row r="118" spans="1:24">
      <c r="A118" s="13" t="s">
        <v>29</v>
      </c>
      <c r="B118" s="14"/>
      <c r="C118" s="15">
        <v>0</v>
      </c>
      <c r="D118" s="16" t="str">
        <f>+IF(ISERROR(C118/#REF!),"N. D.",C118/#REF!)</f>
        <v>N. D.</v>
      </c>
      <c r="E118" s="14"/>
      <c r="F118" s="15">
        <v>0</v>
      </c>
      <c r="G118" s="16" t="str">
        <f>+IF(ISERROR(F118/#REF!),"N. D.",F118/#REF!)</f>
        <v>N. D.</v>
      </c>
      <c r="H118" s="17">
        <f t="shared" si="82"/>
        <v>0</v>
      </c>
      <c r="I118" s="16" t="str">
        <f t="shared" si="83"/>
        <v>N. D.</v>
      </c>
      <c r="J118" s="14"/>
      <c r="K118" s="15">
        <v>0</v>
      </c>
      <c r="L118" s="16" t="str">
        <f>+IF(ISERROR(K118/#REF!),"N. D.",K118/#REF!)</f>
        <v>N. D.</v>
      </c>
      <c r="M118" s="17">
        <f t="shared" si="84"/>
        <v>0</v>
      </c>
      <c r="N118" s="16" t="str">
        <f t="shared" si="85"/>
        <v>N. D.</v>
      </c>
      <c r="O118" s="14"/>
      <c r="P118" s="15">
        <v>0</v>
      </c>
      <c r="Q118" s="16" t="str">
        <f>+IF(ISERROR(P118/#REF!),"N. D.",P118/#REF!)</f>
        <v>N. D.</v>
      </c>
      <c r="R118" s="17">
        <f t="shared" si="86"/>
        <v>0</v>
      </c>
      <c r="S118" s="16" t="str">
        <f t="shared" si="87"/>
        <v>N. D.</v>
      </c>
      <c r="T118" s="14"/>
      <c r="U118" s="15">
        <v>0</v>
      </c>
      <c r="V118" s="16" t="str">
        <f>+IF(ISERROR(U118/#REF!),"N. D.",U118/#REF!)</f>
        <v>N. D.</v>
      </c>
      <c r="W118" s="17">
        <f t="shared" si="88"/>
        <v>0</v>
      </c>
      <c r="X118" s="16" t="str">
        <f t="shared" si="89"/>
        <v>N. D.</v>
      </c>
    </row>
    <row r="119" spans="1:24">
      <c r="A119" s="18" t="s">
        <v>30</v>
      </c>
      <c r="B119" s="14"/>
      <c r="C119" s="15">
        <v>0</v>
      </c>
      <c r="D119" s="16" t="str">
        <f>+IF(ISERROR(C119/C130),"N. D.",C119/C130)</f>
        <v>N. D.</v>
      </c>
      <c r="E119" s="14"/>
      <c r="F119" s="15">
        <v>0</v>
      </c>
      <c r="G119" s="16" t="str">
        <f>+IF(ISERROR(F119/F130),"N. D.",F119/F130)</f>
        <v>N. D.</v>
      </c>
      <c r="H119" s="17">
        <f t="shared" si="82"/>
        <v>0</v>
      </c>
      <c r="I119" s="16" t="str">
        <f t="shared" si="83"/>
        <v>N. D.</v>
      </c>
      <c r="J119" s="14"/>
      <c r="K119" s="15">
        <v>0</v>
      </c>
      <c r="L119" s="16" t="str">
        <f>+IF(ISERROR(K119/K130),"N. D.",K119/K130)</f>
        <v>N. D.</v>
      </c>
      <c r="M119" s="17">
        <f t="shared" si="84"/>
        <v>0</v>
      </c>
      <c r="N119" s="16" t="str">
        <f t="shared" si="85"/>
        <v>N. D.</v>
      </c>
      <c r="O119" s="14"/>
      <c r="P119" s="15">
        <v>0</v>
      </c>
      <c r="Q119" s="16" t="str">
        <f>+IF(ISERROR(P119/P130),"N. D.",P119/P130)</f>
        <v>N. D.</v>
      </c>
      <c r="R119" s="17">
        <f t="shared" si="86"/>
        <v>0</v>
      </c>
      <c r="S119" s="16" t="str">
        <f t="shared" si="87"/>
        <v>N. D.</v>
      </c>
      <c r="T119" s="14"/>
      <c r="U119" s="15">
        <v>0</v>
      </c>
      <c r="V119" s="16" t="str">
        <f>+IF(ISERROR(U119/U130),"N. D.",U119/U130)</f>
        <v>N. D.</v>
      </c>
      <c r="W119" s="17">
        <f t="shared" si="88"/>
        <v>0</v>
      </c>
      <c r="X119" s="16" t="str">
        <f t="shared" si="89"/>
        <v>N. D.</v>
      </c>
    </row>
    <row r="120" spans="1:24">
      <c r="A120" s="19" t="s">
        <v>31</v>
      </c>
      <c r="B120" s="6"/>
      <c r="C120" s="20">
        <f>+SUM(C121:C129)</f>
        <v>0</v>
      </c>
      <c r="D120" s="11" t="str">
        <f>+IF(ISERROR(C120/#REF!),"N. D.",C120/#REF!)</f>
        <v>N. D.</v>
      </c>
      <c r="E120" s="14"/>
      <c r="F120" s="20">
        <f>+SUM(F121:F129)</f>
        <v>0</v>
      </c>
      <c r="G120" s="11" t="str">
        <f>+IF(ISERROR(F120/#REF!),"N. D.",F120/#REF!)</f>
        <v>N. D.</v>
      </c>
      <c r="H120" s="12">
        <f t="shared" si="82"/>
        <v>0</v>
      </c>
      <c r="I120" s="11" t="str">
        <f t="shared" si="83"/>
        <v>N. D.</v>
      </c>
      <c r="J120" s="6"/>
      <c r="K120" s="20">
        <f>+SUM(K121:K129)</f>
        <v>0</v>
      </c>
      <c r="L120" s="11" t="str">
        <f>+IF(ISERROR(K120/#REF!),"N. D.",K120/#REF!)</f>
        <v>N. D.</v>
      </c>
      <c r="M120" s="12">
        <f t="shared" si="84"/>
        <v>0</v>
      </c>
      <c r="N120" s="11" t="str">
        <f t="shared" si="85"/>
        <v>N. D.</v>
      </c>
      <c r="O120" s="6"/>
      <c r="P120" s="20">
        <f>+SUM(P121:P129)</f>
        <v>0</v>
      </c>
      <c r="Q120" s="11" t="str">
        <f>+IF(ISERROR(P120/#REF!),"N. D.",P120/#REF!)</f>
        <v>N. D.</v>
      </c>
      <c r="R120" s="12">
        <f t="shared" si="86"/>
        <v>0</v>
      </c>
      <c r="S120" s="11" t="str">
        <f t="shared" si="87"/>
        <v>N. D.</v>
      </c>
      <c r="T120" s="6"/>
      <c r="U120" s="20">
        <f>+SUM(U121:U129)</f>
        <v>0</v>
      </c>
      <c r="V120" s="11" t="str">
        <f>+IF(ISERROR(U120/#REF!),"N. D.",U120/#REF!)</f>
        <v>N. D.</v>
      </c>
      <c r="W120" s="12">
        <f t="shared" si="88"/>
        <v>0</v>
      </c>
      <c r="X120" s="11" t="str">
        <f t="shared" si="89"/>
        <v>N. D.</v>
      </c>
    </row>
    <row r="121" spans="1:24">
      <c r="A121" s="21" t="s">
        <v>32</v>
      </c>
      <c r="B121" s="14"/>
      <c r="C121" s="15">
        <v>0</v>
      </c>
      <c r="D121" s="16" t="str">
        <f>+IF(ISERROR(C121/C132),"N. D.",C121/C132)</f>
        <v>N. D.</v>
      </c>
      <c r="E121" s="14"/>
      <c r="F121" s="15">
        <v>0</v>
      </c>
      <c r="G121" s="16" t="str">
        <f>+IF(ISERROR(F121/F132),"N. D.",F121/F132)</f>
        <v>N. D.</v>
      </c>
      <c r="H121" s="17">
        <f t="shared" si="82"/>
        <v>0</v>
      </c>
      <c r="I121" s="16" t="str">
        <f t="shared" si="83"/>
        <v>N. D.</v>
      </c>
      <c r="J121" s="14"/>
      <c r="K121" s="15">
        <v>0</v>
      </c>
      <c r="L121" s="16" t="str">
        <f>+IF(ISERROR(K121/K132),"N. D.",K121/K132)</f>
        <v>N. D.</v>
      </c>
      <c r="M121" s="17">
        <f t="shared" si="84"/>
        <v>0</v>
      </c>
      <c r="N121" s="16" t="str">
        <f t="shared" si="85"/>
        <v>N. D.</v>
      </c>
      <c r="O121" s="14"/>
      <c r="P121" s="15">
        <v>0</v>
      </c>
      <c r="Q121" s="16" t="str">
        <f>+IF(ISERROR(P121/P132),"N. D.",P121/P132)</f>
        <v>N. D.</v>
      </c>
      <c r="R121" s="17">
        <f t="shared" si="86"/>
        <v>0</v>
      </c>
      <c r="S121" s="16" t="str">
        <f t="shared" si="87"/>
        <v>N. D.</v>
      </c>
      <c r="T121" s="14"/>
      <c r="U121" s="15">
        <v>0</v>
      </c>
      <c r="V121" s="16" t="str">
        <f>+IF(ISERROR(U121/U132),"N. D.",U121/U132)</f>
        <v>N. D.</v>
      </c>
      <c r="W121" s="17">
        <f t="shared" si="88"/>
        <v>0</v>
      </c>
      <c r="X121" s="16" t="str">
        <f t="shared" si="89"/>
        <v>N. D.</v>
      </c>
    </row>
    <row r="122" spans="1:24">
      <c r="A122" s="21" t="s">
        <v>33</v>
      </c>
      <c r="B122" s="14"/>
      <c r="C122" s="15">
        <v>0</v>
      </c>
      <c r="D122" s="16">
        <f>+IF(ISERROR(C122/C133),"N. D.",C122/C133)</f>
        <v>0</v>
      </c>
      <c r="E122" s="14"/>
      <c r="F122" s="15">
        <v>0</v>
      </c>
      <c r="G122" s="16">
        <f>+IF(ISERROR(F122/F133),"N. D.",F122/F133)</f>
        <v>0</v>
      </c>
      <c r="H122" s="17">
        <f t="shared" si="82"/>
        <v>0</v>
      </c>
      <c r="I122" s="16" t="str">
        <f t="shared" si="83"/>
        <v>N. D.</v>
      </c>
      <c r="J122" s="14"/>
      <c r="K122" s="15">
        <v>0</v>
      </c>
      <c r="L122" s="16">
        <f>+IF(ISERROR(K122/K133),"N. D.",K122/K133)</f>
        <v>0</v>
      </c>
      <c r="M122" s="17">
        <f t="shared" si="84"/>
        <v>0</v>
      </c>
      <c r="N122" s="16" t="str">
        <f t="shared" si="85"/>
        <v>N. D.</v>
      </c>
      <c r="O122" s="14"/>
      <c r="P122" s="15">
        <v>0</v>
      </c>
      <c r="Q122" s="16">
        <f>+IF(ISERROR(P122/P133),"N. D.",P122/P133)</f>
        <v>0</v>
      </c>
      <c r="R122" s="17">
        <f t="shared" si="86"/>
        <v>0</v>
      </c>
      <c r="S122" s="16" t="str">
        <f t="shared" si="87"/>
        <v>N. D.</v>
      </c>
      <c r="T122" s="14"/>
      <c r="U122" s="15">
        <v>0</v>
      </c>
      <c r="V122" s="16">
        <f>+IF(ISERROR(U122/U133),"N. D.",U122/U133)</f>
        <v>0</v>
      </c>
      <c r="W122" s="17">
        <f t="shared" si="88"/>
        <v>0</v>
      </c>
      <c r="X122" s="16" t="str">
        <f t="shared" si="89"/>
        <v>N. D.</v>
      </c>
    </row>
    <row r="123" spans="1:24">
      <c r="A123" s="21" t="s">
        <v>34</v>
      </c>
      <c r="B123" s="14"/>
      <c r="C123" s="15">
        <v>0</v>
      </c>
      <c r="D123" s="16" t="str">
        <f>+IF(ISERROR(C123/#REF!),"N. D.",C123/#REF!)</f>
        <v>N. D.</v>
      </c>
      <c r="E123" s="14"/>
      <c r="F123" s="15">
        <v>0</v>
      </c>
      <c r="G123" s="16" t="str">
        <f>+IF(ISERROR(F123/#REF!),"N. D.",F123/#REF!)</f>
        <v>N. D.</v>
      </c>
      <c r="H123" s="17">
        <f t="shared" si="82"/>
        <v>0</v>
      </c>
      <c r="I123" s="16" t="str">
        <f t="shared" si="83"/>
        <v>N. D.</v>
      </c>
      <c r="J123" s="14"/>
      <c r="K123" s="15">
        <v>0</v>
      </c>
      <c r="L123" s="16" t="str">
        <f>+IF(ISERROR(K123/#REF!),"N. D.",K123/#REF!)</f>
        <v>N. D.</v>
      </c>
      <c r="M123" s="17">
        <f t="shared" si="84"/>
        <v>0</v>
      </c>
      <c r="N123" s="16" t="str">
        <f t="shared" si="85"/>
        <v>N. D.</v>
      </c>
      <c r="O123" s="14"/>
      <c r="P123" s="15">
        <v>0</v>
      </c>
      <c r="Q123" s="16" t="str">
        <f>+IF(ISERROR(P123/#REF!),"N. D.",P123/#REF!)</f>
        <v>N. D.</v>
      </c>
      <c r="R123" s="17">
        <f t="shared" si="86"/>
        <v>0</v>
      </c>
      <c r="S123" s="16" t="str">
        <f t="shared" si="87"/>
        <v>N. D.</v>
      </c>
      <c r="T123" s="14"/>
      <c r="U123" s="15">
        <v>0</v>
      </c>
      <c r="V123" s="16" t="str">
        <f>+IF(ISERROR(U123/#REF!),"N. D.",U123/#REF!)</f>
        <v>N. D.</v>
      </c>
      <c r="W123" s="17">
        <f t="shared" si="88"/>
        <v>0</v>
      </c>
      <c r="X123" s="16" t="str">
        <f t="shared" si="89"/>
        <v>N. D.</v>
      </c>
    </row>
    <row r="124" spans="1:24">
      <c r="A124" s="21" t="s">
        <v>35</v>
      </c>
      <c r="B124" s="14"/>
      <c r="C124" s="15">
        <v>0</v>
      </c>
      <c r="D124" s="16" t="str">
        <f>+IF(ISERROR(C124/C134),"N. D.",C124/C134)</f>
        <v>N. D.</v>
      </c>
      <c r="E124" s="14"/>
      <c r="F124" s="15">
        <v>0</v>
      </c>
      <c r="G124" s="16" t="str">
        <f>+IF(ISERROR(F124/F134),"N. D.",F124/F134)</f>
        <v>N. D.</v>
      </c>
      <c r="H124" s="17">
        <f t="shared" si="82"/>
        <v>0</v>
      </c>
      <c r="I124" s="16" t="str">
        <f t="shared" si="83"/>
        <v>N. D.</v>
      </c>
      <c r="J124" s="14"/>
      <c r="K124" s="15">
        <v>0</v>
      </c>
      <c r="L124" s="16" t="str">
        <f>+IF(ISERROR(K124/K134),"N. D.",K124/K134)</f>
        <v>N. D.</v>
      </c>
      <c r="M124" s="17">
        <f t="shared" si="84"/>
        <v>0</v>
      </c>
      <c r="N124" s="16" t="str">
        <f t="shared" si="85"/>
        <v>N. D.</v>
      </c>
      <c r="O124" s="14"/>
      <c r="P124" s="15">
        <v>0</v>
      </c>
      <c r="Q124" s="16" t="str">
        <f>+IF(ISERROR(P124/P134),"N. D.",P124/P134)</f>
        <v>N. D.</v>
      </c>
      <c r="R124" s="17">
        <f t="shared" si="86"/>
        <v>0</v>
      </c>
      <c r="S124" s="16" t="str">
        <f t="shared" si="87"/>
        <v>N. D.</v>
      </c>
      <c r="T124" s="14"/>
      <c r="U124" s="15">
        <v>0</v>
      </c>
      <c r="V124" s="16" t="str">
        <f>+IF(ISERROR(U124/U134),"N. D.",U124/U134)</f>
        <v>N. D.</v>
      </c>
      <c r="W124" s="17">
        <f t="shared" si="88"/>
        <v>0</v>
      </c>
      <c r="X124" s="16" t="str">
        <f t="shared" si="89"/>
        <v>N. D.</v>
      </c>
    </row>
    <row r="125" spans="1:24">
      <c r="A125" s="21" t="s">
        <v>36</v>
      </c>
      <c r="B125" s="14"/>
      <c r="C125" s="15">
        <v>0</v>
      </c>
      <c r="D125" s="16">
        <f>+IF(ISERROR(C125/C135),"N. D.",C125/C135)</f>
        <v>0</v>
      </c>
      <c r="E125" s="14"/>
      <c r="F125" s="15">
        <v>0</v>
      </c>
      <c r="G125" s="16">
        <f>+IF(ISERROR(F125/F135),"N. D.",F125/F135)</f>
        <v>0</v>
      </c>
      <c r="H125" s="17">
        <f t="shared" si="82"/>
        <v>0</v>
      </c>
      <c r="I125" s="16" t="str">
        <f t="shared" si="83"/>
        <v>N. D.</v>
      </c>
      <c r="J125" s="14"/>
      <c r="K125" s="15">
        <v>0</v>
      </c>
      <c r="L125" s="16">
        <f>+IF(ISERROR(K125/K135),"N. D.",K125/K135)</f>
        <v>0</v>
      </c>
      <c r="M125" s="17">
        <f t="shared" si="84"/>
        <v>0</v>
      </c>
      <c r="N125" s="16" t="str">
        <f t="shared" si="85"/>
        <v>N. D.</v>
      </c>
      <c r="O125" s="14"/>
      <c r="P125" s="15">
        <v>0</v>
      </c>
      <c r="Q125" s="16">
        <f>+IF(ISERROR(P125/P135),"N. D.",P125/P135)</f>
        <v>0</v>
      </c>
      <c r="R125" s="17">
        <f t="shared" si="86"/>
        <v>0</v>
      </c>
      <c r="S125" s="16" t="str">
        <f t="shared" si="87"/>
        <v>N. D.</v>
      </c>
      <c r="T125" s="14"/>
      <c r="U125" s="15">
        <v>0</v>
      </c>
      <c r="V125" s="16">
        <f>+IF(ISERROR(U125/U135),"N. D.",U125/U135)</f>
        <v>0</v>
      </c>
      <c r="W125" s="17">
        <f t="shared" si="88"/>
        <v>0</v>
      </c>
      <c r="X125" s="16" t="str">
        <f t="shared" si="89"/>
        <v>N. D.</v>
      </c>
    </row>
    <row r="126" spans="1:24">
      <c r="A126" s="21" t="s">
        <v>37</v>
      </c>
      <c r="B126" s="14"/>
      <c r="C126" s="15">
        <v>0</v>
      </c>
      <c r="D126" s="16" t="str">
        <f>+IF(ISERROR(C126/C136),"N. D.",C126/C136)</f>
        <v>N. D.</v>
      </c>
      <c r="E126" s="14"/>
      <c r="F126" s="15">
        <v>0</v>
      </c>
      <c r="G126" s="16" t="str">
        <f>+IF(ISERROR(F126/F136),"N. D.",F126/F136)</f>
        <v>N. D.</v>
      </c>
      <c r="H126" s="17">
        <f t="shared" si="82"/>
        <v>0</v>
      </c>
      <c r="I126" s="16" t="str">
        <f t="shared" si="83"/>
        <v>N. D.</v>
      </c>
      <c r="J126" s="14"/>
      <c r="K126" s="15">
        <v>0</v>
      </c>
      <c r="L126" s="16" t="str">
        <f>+IF(ISERROR(K126/K136),"N. D.",K126/K136)</f>
        <v>N. D.</v>
      </c>
      <c r="M126" s="17">
        <f t="shared" si="84"/>
        <v>0</v>
      </c>
      <c r="N126" s="16" t="str">
        <f t="shared" si="85"/>
        <v>N. D.</v>
      </c>
      <c r="O126" s="14"/>
      <c r="P126" s="15">
        <v>0</v>
      </c>
      <c r="Q126" s="16" t="str">
        <f>+IF(ISERROR(P126/P136),"N. D.",P126/P136)</f>
        <v>N. D.</v>
      </c>
      <c r="R126" s="17">
        <f t="shared" si="86"/>
        <v>0</v>
      </c>
      <c r="S126" s="16" t="str">
        <f t="shared" si="87"/>
        <v>N. D.</v>
      </c>
      <c r="T126" s="14"/>
      <c r="U126" s="15">
        <v>0</v>
      </c>
      <c r="V126" s="16" t="str">
        <f>+IF(ISERROR(U126/U136),"N. D.",U126/U136)</f>
        <v>N. D.</v>
      </c>
      <c r="W126" s="17">
        <f t="shared" si="88"/>
        <v>0</v>
      </c>
      <c r="X126" s="16" t="str">
        <f t="shared" si="89"/>
        <v>N. D.</v>
      </c>
    </row>
    <row r="127" spans="1:24">
      <c r="A127" s="21" t="s">
        <v>38</v>
      </c>
      <c r="B127" s="14"/>
      <c r="C127" s="15">
        <v>0</v>
      </c>
      <c r="D127" s="16">
        <f>+IF(ISERROR(C127/C137),"N. D.",C127/C137)</f>
        <v>0</v>
      </c>
      <c r="E127" s="14"/>
      <c r="F127" s="15">
        <v>0</v>
      </c>
      <c r="G127" s="16">
        <f>+IF(ISERROR(F127/F137),"N. D.",F127/F137)</f>
        <v>0</v>
      </c>
      <c r="H127" s="17">
        <f t="shared" si="82"/>
        <v>0</v>
      </c>
      <c r="I127" s="16" t="str">
        <f t="shared" si="83"/>
        <v>N. D.</v>
      </c>
      <c r="J127" s="14"/>
      <c r="K127" s="15">
        <v>0</v>
      </c>
      <c r="L127" s="16">
        <f>+IF(ISERROR(K127/K137),"N. D.",K127/K137)</f>
        <v>0</v>
      </c>
      <c r="M127" s="17">
        <f t="shared" si="84"/>
        <v>0</v>
      </c>
      <c r="N127" s="16" t="str">
        <f t="shared" si="85"/>
        <v>N. D.</v>
      </c>
      <c r="O127" s="14"/>
      <c r="P127" s="15">
        <v>0</v>
      </c>
      <c r="Q127" s="16">
        <f>+IF(ISERROR(P127/P137),"N. D.",P127/P137)</f>
        <v>0</v>
      </c>
      <c r="R127" s="17">
        <f t="shared" si="86"/>
        <v>0</v>
      </c>
      <c r="S127" s="16" t="str">
        <f t="shared" si="87"/>
        <v>N. D.</v>
      </c>
      <c r="T127" s="14"/>
      <c r="U127" s="15">
        <v>0</v>
      </c>
      <c r="V127" s="16">
        <f>+IF(ISERROR(U127/U137),"N. D.",U127/U137)</f>
        <v>0</v>
      </c>
      <c r="W127" s="17">
        <f t="shared" si="88"/>
        <v>0</v>
      </c>
      <c r="X127" s="16" t="str">
        <f t="shared" si="89"/>
        <v>N. D.</v>
      </c>
    </row>
    <row r="128" spans="1:24">
      <c r="A128" s="21" t="s">
        <v>39</v>
      </c>
      <c r="B128" s="14"/>
      <c r="C128" s="15">
        <v>0</v>
      </c>
      <c r="D128" s="16">
        <f>+IF(ISERROR(C128/C137),"N. D.",C128/C137)</f>
        <v>0</v>
      </c>
      <c r="E128" s="14"/>
      <c r="F128" s="15">
        <v>0</v>
      </c>
      <c r="G128" s="16">
        <f>+IF(ISERROR(F128/F137),"N. D.",F128/F137)</f>
        <v>0</v>
      </c>
      <c r="H128" s="17">
        <f t="shared" si="82"/>
        <v>0</v>
      </c>
      <c r="I128" s="16" t="str">
        <f t="shared" si="83"/>
        <v>N. D.</v>
      </c>
      <c r="J128" s="14"/>
      <c r="K128" s="15">
        <v>0</v>
      </c>
      <c r="L128" s="16">
        <f>+IF(ISERROR(K128/K137),"N. D.",K128/K137)</f>
        <v>0</v>
      </c>
      <c r="M128" s="17">
        <f t="shared" si="84"/>
        <v>0</v>
      </c>
      <c r="N128" s="16" t="str">
        <f t="shared" si="85"/>
        <v>N. D.</v>
      </c>
      <c r="O128" s="14"/>
      <c r="P128" s="15">
        <v>0</v>
      </c>
      <c r="Q128" s="16">
        <f>+IF(ISERROR(P128/P137),"N. D.",P128/P137)</f>
        <v>0</v>
      </c>
      <c r="R128" s="17">
        <f t="shared" si="86"/>
        <v>0</v>
      </c>
      <c r="S128" s="16" t="str">
        <f t="shared" si="87"/>
        <v>N. D.</v>
      </c>
      <c r="T128" s="14"/>
      <c r="U128" s="15">
        <v>0</v>
      </c>
      <c r="V128" s="16">
        <f>+IF(ISERROR(U128/U137),"N. D.",U128/U137)</f>
        <v>0</v>
      </c>
      <c r="W128" s="17">
        <f t="shared" si="88"/>
        <v>0</v>
      </c>
      <c r="X128" s="16" t="str">
        <f t="shared" si="89"/>
        <v>N. D.</v>
      </c>
    </row>
    <row r="129" spans="1:24">
      <c r="A129" s="21" t="s">
        <v>40</v>
      </c>
      <c r="B129" s="14"/>
      <c r="C129" s="15">
        <v>0</v>
      </c>
      <c r="D129" s="16">
        <f>+IF(ISERROR(C129/C138),"N. D.",C129/C138)</f>
        <v>0</v>
      </c>
      <c r="E129" s="14"/>
      <c r="F129" s="15">
        <v>0</v>
      </c>
      <c r="G129" s="16">
        <f>+IF(ISERROR(F129/F138),"N. D.",F129/F138)</f>
        <v>0</v>
      </c>
      <c r="H129" s="17">
        <f t="shared" si="82"/>
        <v>0</v>
      </c>
      <c r="I129" s="16" t="str">
        <f t="shared" si="83"/>
        <v>N. D.</v>
      </c>
      <c r="J129" s="14"/>
      <c r="K129" s="15">
        <v>0</v>
      </c>
      <c r="L129" s="16">
        <f>+IF(ISERROR(K129/K138),"N. D.",K129/K138)</f>
        <v>0</v>
      </c>
      <c r="M129" s="17">
        <f t="shared" si="84"/>
        <v>0</v>
      </c>
      <c r="N129" s="16" t="str">
        <f t="shared" si="85"/>
        <v>N. D.</v>
      </c>
      <c r="O129" s="14"/>
      <c r="P129" s="15">
        <v>0</v>
      </c>
      <c r="Q129" s="16">
        <f>+IF(ISERROR(P129/P138),"N. D.",P129/P138)</f>
        <v>0</v>
      </c>
      <c r="R129" s="17">
        <f t="shared" si="86"/>
        <v>0</v>
      </c>
      <c r="S129" s="16" t="str">
        <f t="shared" si="87"/>
        <v>N. D.</v>
      </c>
      <c r="T129" s="14"/>
      <c r="U129" s="15">
        <v>0</v>
      </c>
      <c r="V129" s="16">
        <f>+IF(ISERROR(U129/U138),"N. D.",U129/U138)</f>
        <v>0</v>
      </c>
      <c r="W129" s="17">
        <f t="shared" si="88"/>
        <v>0</v>
      </c>
      <c r="X129" s="16" t="str">
        <f t="shared" si="89"/>
        <v>N. D.</v>
      </c>
    </row>
    <row r="130" spans="1:24" ht="6" customHeight="1">
      <c r="A130" s="8"/>
      <c r="B130" s="6"/>
      <c r="C130" s="6"/>
      <c r="D130" s="29"/>
      <c r="E130" s="6"/>
      <c r="F130" s="6"/>
      <c r="G130" s="29"/>
      <c r="H130" s="6"/>
      <c r="I130" s="11"/>
      <c r="J130" s="6"/>
      <c r="K130" s="6"/>
      <c r="L130" s="29"/>
      <c r="M130" s="6"/>
      <c r="N130" s="11"/>
      <c r="O130" s="6"/>
      <c r="P130" s="6"/>
      <c r="Q130" s="29"/>
      <c r="R130" s="6"/>
      <c r="S130" s="11"/>
      <c r="T130" s="6"/>
      <c r="U130" s="6"/>
      <c r="V130" s="29"/>
      <c r="W130" s="6"/>
      <c r="X130" s="11"/>
    </row>
    <row r="131" spans="1:24">
      <c r="A131" s="25" t="s">
        <v>49</v>
      </c>
      <c r="B131" s="26"/>
      <c r="C131" s="26">
        <f>+C110+C120</f>
        <v>0</v>
      </c>
      <c r="D131" s="28">
        <f>+IF(ISERROR(C131/C106),"N. D.",C131/C106)</f>
        <v>0</v>
      </c>
      <c r="E131" s="26"/>
      <c r="F131" s="26">
        <f>+F110+F120</f>
        <v>0</v>
      </c>
      <c r="G131" s="28">
        <f>+IF(ISERROR(F131/F106),"N. D.",F131/F106)</f>
        <v>0</v>
      </c>
      <c r="H131" s="30">
        <f>+$C131-F131</f>
        <v>0</v>
      </c>
      <c r="I131" s="28" t="str">
        <f>+IF(ISERROR(H131/F131),"N. D.",H131/F131)</f>
        <v>N. D.</v>
      </c>
      <c r="J131" s="26"/>
      <c r="K131" s="26">
        <f>+K110+K120</f>
        <v>0</v>
      </c>
      <c r="L131" s="28">
        <f>+IF(ISERROR(K131/K106),"N. D.",K131/K106)</f>
        <v>0</v>
      </c>
      <c r="M131" s="30">
        <f>+$C131-K131</f>
        <v>0</v>
      </c>
      <c r="N131" s="28" t="str">
        <f>+IF(ISERROR(M131/K131),"N. D.",M131/K131)</f>
        <v>N. D.</v>
      </c>
      <c r="O131" s="26"/>
      <c r="P131" s="26">
        <f>+P110+P120</f>
        <v>0</v>
      </c>
      <c r="Q131" s="28">
        <f>+IF(ISERROR(P131/P106),"N. D.",P131/P106)</f>
        <v>0</v>
      </c>
      <c r="R131" s="30">
        <f>+$C131-P131</f>
        <v>0</v>
      </c>
      <c r="S131" s="28" t="str">
        <f>+IF(ISERROR(R131/P131),"N. D.",R131/P131)</f>
        <v>N. D.</v>
      </c>
      <c r="T131" s="26"/>
      <c r="U131" s="26">
        <f>+U110+U120</f>
        <v>0</v>
      </c>
      <c r="V131" s="28">
        <f>+IF(ISERROR(U131/U106),"N. D.",U131/U106)</f>
        <v>0</v>
      </c>
      <c r="W131" s="30">
        <f>+$C131-U131</f>
        <v>0</v>
      </c>
      <c r="X131" s="28" t="str">
        <f>+IF(ISERROR(W131/U131),"N. D.",W131/U131)</f>
        <v>N. D.</v>
      </c>
    </row>
    <row r="132" spans="1:24" ht="6" customHeight="1">
      <c r="A132" s="6"/>
      <c r="B132" s="6"/>
      <c r="C132" s="6"/>
      <c r="D132" s="29"/>
      <c r="E132" s="6"/>
      <c r="F132" s="6"/>
      <c r="G132" s="29"/>
      <c r="H132" s="6"/>
      <c r="I132" s="29"/>
      <c r="J132" s="6"/>
      <c r="K132" s="6"/>
      <c r="L132" s="29"/>
      <c r="M132" s="6"/>
      <c r="N132" s="29"/>
      <c r="O132" s="6"/>
      <c r="P132" s="6"/>
      <c r="Q132" s="29"/>
      <c r="R132" s="6"/>
      <c r="S132" s="29"/>
      <c r="T132" s="6"/>
      <c r="U132" s="6"/>
      <c r="V132" s="29"/>
      <c r="W132" s="6"/>
      <c r="X132" s="29"/>
    </row>
    <row r="133" spans="1:24" ht="19" thickBot="1">
      <c r="A133" s="31" t="s">
        <v>50</v>
      </c>
      <c r="B133" s="32"/>
      <c r="C133" s="32">
        <f>+C106-C131</f>
        <v>78151468.909999996</v>
      </c>
      <c r="D133" s="33">
        <f>+IF(OR(C106&lt;=0,C133&lt;=0),"N. D.",C133/C106)</f>
        <v>1</v>
      </c>
      <c r="E133" s="32"/>
      <c r="F133" s="32">
        <f>+F106-F131</f>
        <v>78151468.909999996</v>
      </c>
      <c r="G133" s="33">
        <f>+IF(OR(F106&lt;=0,F133&lt;=0),"N. D.",F133/F106)</f>
        <v>1</v>
      </c>
      <c r="H133" s="32">
        <f>+$C133-F133</f>
        <v>0</v>
      </c>
      <c r="I133" s="33">
        <f>+IF(ISERROR(H133/F133),"N. D.",H133/F133)</f>
        <v>0</v>
      </c>
      <c r="J133" s="32"/>
      <c r="K133" s="32">
        <f>+K106-K131</f>
        <v>70215596.020000011</v>
      </c>
      <c r="L133" s="33">
        <f>+IF(OR(K106&lt;=0,K133&lt;=0),"N. D.",K133/K106)</f>
        <v>1</v>
      </c>
      <c r="M133" s="32">
        <f>+$C133-K133</f>
        <v>7935872.8899999857</v>
      </c>
      <c r="N133" s="33">
        <f>+IF(ISERROR(M133/K133),"N. D.",M133/K133)</f>
        <v>0.11302151288069326</v>
      </c>
      <c r="O133" s="32"/>
      <c r="P133" s="32">
        <f>+P106-P131</f>
        <v>64839562.749999985</v>
      </c>
      <c r="Q133" s="33">
        <f>+IF(OR(P106&lt;=0,P133&lt;=0),"N. D.",P133/P106)</f>
        <v>1</v>
      </c>
      <c r="R133" s="32">
        <f>+$C133-P133</f>
        <v>13311906.160000011</v>
      </c>
      <c r="S133" s="33">
        <f>+IF(ISERROR(R133/P133),"N. D.",R133/P133)</f>
        <v>0.2053053042835335</v>
      </c>
      <c r="T133" s="32"/>
      <c r="U133" s="32">
        <f>+U106-U131</f>
        <v>66964210.839999996</v>
      </c>
      <c r="V133" s="33">
        <f>+IF(OR(U106&lt;=0,U133&lt;=0),"N. D.",U133/U106)</f>
        <v>1</v>
      </c>
      <c r="W133" s="32">
        <f>+$C133-U133</f>
        <v>11187258.07</v>
      </c>
      <c r="X133" s="33">
        <f>+IF(ISERROR(W133/U133),"N. D.",W133/U133)</f>
        <v>0.16706324064252948</v>
      </c>
    </row>
    <row r="134" spans="1:24" ht="6" customHeight="1">
      <c r="A134" s="6"/>
      <c r="B134" s="34"/>
      <c r="C134" s="34"/>
      <c r="D134" s="35"/>
      <c r="E134" s="34"/>
      <c r="F134" s="34"/>
      <c r="G134" s="35"/>
      <c r="H134" s="34"/>
      <c r="I134" s="35"/>
      <c r="J134" s="34"/>
      <c r="K134" s="34"/>
      <c r="L134" s="35"/>
      <c r="M134" s="34"/>
      <c r="N134" s="35"/>
      <c r="O134" s="34"/>
      <c r="P134" s="34"/>
      <c r="Q134" s="35"/>
      <c r="R134" s="34"/>
      <c r="S134" s="35"/>
      <c r="T134" s="34"/>
      <c r="U134" s="34"/>
      <c r="V134" s="35"/>
      <c r="W134" s="34"/>
      <c r="X134" s="35"/>
    </row>
    <row r="135" spans="1:24">
      <c r="A135" s="36" t="s">
        <v>51</v>
      </c>
      <c r="B135" s="24"/>
      <c r="C135" s="24">
        <f>+C137+C160</f>
        <v>23384492.230900001</v>
      </c>
      <c r="D135" s="23">
        <f>+D137+D160</f>
        <v>0.29922012416465027</v>
      </c>
      <c r="E135" s="24"/>
      <c r="F135" s="24">
        <f>+F137+F160</f>
        <v>23384492.230900001</v>
      </c>
      <c r="G135" s="23">
        <f>+G137+G160</f>
        <v>0.29922012416465027</v>
      </c>
      <c r="H135" s="24">
        <f>+$C135-F135</f>
        <v>0</v>
      </c>
      <c r="I135" s="23">
        <f>+IF(ISERROR(H135/F135),"N. D.",H135/F135)</f>
        <v>0</v>
      </c>
      <c r="J135" s="24"/>
      <c r="K135" s="24">
        <f>+K137+K160</f>
        <v>23777172.266199999</v>
      </c>
      <c r="L135" s="23">
        <f>+L137+L160</f>
        <v>0.33863092552012769</v>
      </c>
      <c r="M135" s="24">
        <f>+$C135-K135</f>
        <v>-392680.03529999778</v>
      </c>
      <c r="N135" s="23">
        <f>+IF(ISERROR(M135/K135),"N. D.",M135/K135)</f>
        <v>-1.6515001485614203E-2</v>
      </c>
      <c r="O135" s="24"/>
      <c r="P135" s="24">
        <f>+P137+P160</f>
        <v>20236594.695700001</v>
      </c>
      <c r="Q135" s="23">
        <f>+Q137+Q160</f>
        <v>0.31210257807761055</v>
      </c>
      <c r="R135" s="24">
        <f>+$C135-P135</f>
        <v>3147897.5351999998</v>
      </c>
      <c r="S135" s="23">
        <f>+IF(ISERROR(R135/P135),"N. D.",R135/P135)</f>
        <v>0.15555470584529149</v>
      </c>
      <c r="T135" s="24"/>
      <c r="U135" s="24">
        <f>+U137+U160</f>
        <v>21147098.819999997</v>
      </c>
      <c r="V135" s="23">
        <f>+V137+V160</f>
        <v>0.31579702881181598</v>
      </c>
      <c r="W135" s="24">
        <f>+$C135-U135</f>
        <v>2237393.4109000042</v>
      </c>
      <c r="X135" s="23">
        <f>+IF(ISERROR(W135/U135),"N. D.",W135/U135)</f>
        <v>0.10580143545666774</v>
      </c>
    </row>
    <row r="136" spans="1:24" ht="6" customHeight="1">
      <c r="A136" s="37"/>
      <c r="B136" s="6"/>
      <c r="C136" s="6"/>
      <c r="D136" s="11"/>
      <c r="E136" s="6"/>
      <c r="F136" s="6"/>
      <c r="G136" s="11"/>
      <c r="H136" s="6"/>
      <c r="I136" s="11"/>
      <c r="J136" s="6"/>
      <c r="K136" s="6"/>
      <c r="L136" s="11"/>
      <c r="M136" s="6"/>
      <c r="N136" s="11"/>
      <c r="O136" s="6"/>
      <c r="P136" s="6"/>
      <c r="Q136" s="11"/>
      <c r="R136" s="6"/>
      <c r="S136" s="11"/>
      <c r="T136" s="6"/>
      <c r="U136" s="6"/>
      <c r="V136" s="11"/>
      <c r="W136" s="6"/>
      <c r="X136" s="11"/>
    </row>
    <row r="137" spans="1:24">
      <c r="A137" s="38" t="s">
        <v>52</v>
      </c>
      <c r="B137" s="24"/>
      <c r="C137" s="24">
        <f>+SUM(C138:C150)</f>
        <v>23445738.4109</v>
      </c>
      <c r="D137" s="23">
        <f>+SUM(D138:D150)</f>
        <v>0.30000380975436747</v>
      </c>
      <c r="E137" s="24"/>
      <c r="F137" s="24">
        <f>+SUM(F138:F150)</f>
        <v>23445738.4109</v>
      </c>
      <c r="G137" s="23">
        <f>+SUM(G138:G150)</f>
        <v>0.30000380975436747</v>
      </c>
      <c r="H137" s="24">
        <f t="shared" ref="H137:H150" si="90">+$C137-F137</f>
        <v>0</v>
      </c>
      <c r="I137" s="23">
        <f t="shared" ref="I137:I150" si="91">+IF(ISERROR(H137/F137),"N. D.",H137/F137)</f>
        <v>0</v>
      </c>
      <c r="J137" s="24"/>
      <c r="K137" s="24">
        <f>+SUM(K138:K150)</f>
        <v>23830012.246199999</v>
      </c>
      <c r="L137" s="23">
        <f>+SUM(L138:L150)</f>
        <v>0.33938346459969271</v>
      </c>
      <c r="M137" s="24">
        <f t="shared" ref="M137:M150" si="92">+$C137-K137</f>
        <v>-384273.83529999852</v>
      </c>
      <c r="N137" s="23">
        <f t="shared" ref="N137:N150" si="93">+IF(ISERROR(M137/K137),"N. D.",M137/K137)</f>
        <v>-1.6125624751253575E-2</v>
      </c>
      <c r="O137" s="24"/>
      <c r="P137" s="24">
        <f>+SUM(P138:P150)</f>
        <v>20268694.815700002</v>
      </c>
      <c r="Q137" s="23">
        <f>+SUM(Q138:Q150)</f>
        <v>0.31259764804166579</v>
      </c>
      <c r="R137" s="24">
        <f t="shared" ref="R137:R150" si="94">+$C137-P137</f>
        <v>3177043.5951999985</v>
      </c>
      <c r="S137" s="23">
        <f t="shared" ref="S137:S150" si="95">+IF(ISERROR(R137/P137),"N. D.",R137/P137)</f>
        <v>0.15674633340174823</v>
      </c>
      <c r="T137" s="24"/>
      <c r="U137" s="24">
        <f>+SUM(U138:U150)</f>
        <v>21284005.449999996</v>
      </c>
      <c r="V137" s="23">
        <f>+SUM(V138:V150)</f>
        <v>0.31784150343912276</v>
      </c>
      <c r="W137" s="24">
        <f t="shared" ref="W137:W150" si="96">+$C137-U137</f>
        <v>2161732.960900005</v>
      </c>
      <c r="X137" s="23">
        <f t="shared" ref="X137:X150" si="97">+IF(ISERROR(W137/U137),"N. D.",W137/U137)</f>
        <v>0.10156607815095281</v>
      </c>
    </row>
    <row r="138" spans="1:24">
      <c r="A138" s="18" t="s">
        <v>53</v>
      </c>
      <c r="B138" s="14"/>
      <c r="C138" s="14">
        <v>7681677.722000001</v>
      </c>
      <c r="D138" s="11">
        <f t="shared" ref="D138:D150" si="98">+IF(ISERROR(C138/C$106),"N. D.",C138/C$106)</f>
        <v>9.8292173251999862E-2</v>
      </c>
      <c r="E138" s="14"/>
      <c r="F138" s="14">
        <v>7681677.722000001</v>
      </c>
      <c r="G138" s="11">
        <f t="shared" ref="G138:G150" si="99">+IF(ISERROR(F138/F$106),"N. D.",F138/F$106)</f>
        <v>9.8292173251999862E-2</v>
      </c>
      <c r="H138" s="14">
        <f t="shared" si="90"/>
        <v>0</v>
      </c>
      <c r="I138" s="11">
        <f t="shared" si="91"/>
        <v>0</v>
      </c>
      <c r="J138" s="14"/>
      <c r="K138" s="14">
        <v>6605647.1699999999</v>
      </c>
      <c r="L138" s="11">
        <f t="shared" ref="L138:L150" si="100">+IF(ISERROR(K138/K$106),"N. D.",K138/K$106)</f>
        <v>9.407663744844473E-2</v>
      </c>
      <c r="M138" s="14">
        <f t="shared" si="92"/>
        <v>1076030.5520000011</v>
      </c>
      <c r="N138" s="11">
        <f t="shared" si="93"/>
        <v>0.16289555350259513</v>
      </c>
      <c r="O138" s="14"/>
      <c r="P138" s="14">
        <v>5443639.7652000003</v>
      </c>
      <c r="Q138" s="11">
        <f t="shared" ref="Q138:Q150" si="101">+IF(ISERROR(P138/P$106),"N. D.",P138/P$106)</f>
        <v>8.395552860510308E-2</v>
      </c>
      <c r="R138" s="14">
        <f t="shared" si="94"/>
        <v>2238037.9568000007</v>
      </c>
      <c r="S138" s="11">
        <f t="shared" si="95"/>
        <v>0.41112896027898255</v>
      </c>
      <c r="T138" s="14"/>
      <c r="U138" s="14">
        <v>2537070.4899999998</v>
      </c>
      <c r="V138" s="11">
        <f t="shared" ref="V138:V150" si="102">+IF(ISERROR(U138/U$106),"N. D.",U138/U$106)</f>
        <v>3.788696167960396E-2</v>
      </c>
      <c r="W138" s="14">
        <f t="shared" si="96"/>
        <v>5144607.2320000008</v>
      </c>
      <c r="X138" s="11">
        <f t="shared" si="97"/>
        <v>2.0277746528043852</v>
      </c>
    </row>
    <row r="139" spans="1:24">
      <c r="A139" s="18" t="s">
        <v>54</v>
      </c>
      <c r="B139" s="14"/>
      <c r="C139" s="14">
        <v>2640705.9219999998</v>
      </c>
      <c r="D139" s="11">
        <f t="shared" si="98"/>
        <v>3.3789587820045493E-2</v>
      </c>
      <c r="E139" s="14"/>
      <c r="F139" s="14">
        <v>2640705.9219999998</v>
      </c>
      <c r="G139" s="11">
        <f t="shared" si="99"/>
        <v>3.3789587820045493E-2</v>
      </c>
      <c r="H139" s="14">
        <f t="shared" si="90"/>
        <v>0</v>
      </c>
      <c r="I139" s="11">
        <f t="shared" si="91"/>
        <v>0</v>
      </c>
      <c r="J139" s="14"/>
      <c r="K139" s="14">
        <v>2804805.6565</v>
      </c>
      <c r="L139" s="11">
        <f t="shared" si="100"/>
        <v>3.9945621991175399E-2</v>
      </c>
      <c r="M139" s="14">
        <f t="shared" si="92"/>
        <v>-164099.73450000025</v>
      </c>
      <c r="N139" s="11">
        <f t="shared" si="93"/>
        <v>-5.850663275714206E-2</v>
      </c>
      <c r="O139" s="14"/>
      <c r="P139" s="14">
        <v>2275384.0679000001</v>
      </c>
      <c r="Q139" s="11">
        <f t="shared" si="101"/>
        <v>3.5092526405107516E-2</v>
      </c>
      <c r="R139" s="14">
        <f t="shared" si="94"/>
        <v>365321.85409999965</v>
      </c>
      <c r="S139" s="11">
        <f t="shared" si="95"/>
        <v>0.16055392988541178</v>
      </c>
      <c r="T139" s="14"/>
      <c r="U139" s="14">
        <v>2872858.18</v>
      </c>
      <c r="V139" s="11">
        <f t="shared" si="102"/>
        <v>4.2901396790357524E-2</v>
      </c>
      <c r="W139" s="14">
        <f t="shared" si="96"/>
        <v>-232152.25800000038</v>
      </c>
      <c r="X139" s="11">
        <f t="shared" si="97"/>
        <v>-8.0808812497664043E-2</v>
      </c>
    </row>
    <row r="140" spans="1:24">
      <c r="A140" s="18" t="s">
        <v>55</v>
      </c>
      <c r="B140" s="14"/>
      <c r="C140" s="14">
        <v>93696.923999999985</v>
      </c>
      <c r="D140" s="11">
        <f t="shared" si="98"/>
        <v>1.1989144325348802E-3</v>
      </c>
      <c r="E140" s="14"/>
      <c r="F140" s="14">
        <v>93696.923999999985</v>
      </c>
      <c r="G140" s="11">
        <f t="shared" si="99"/>
        <v>1.1989144325348802E-3</v>
      </c>
      <c r="H140" s="14">
        <f t="shared" si="90"/>
        <v>0</v>
      </c>
      <c r="I140" s="11">
        <f t="shared" si="91"/>
        <v>0</v>
      </c>
      <c r="J140" s="14"/>
      <c r="K140" s="14">
        <v>103727.03999999999</v>
      </c>
      <c r="L140" s="11">
        <f t="shared" si="100"/>
        <v>1.4772649650435876E-3</v>
      </c>
      <c r="M140" s="14">
        <f t="shared" si="92"/>
        <v>-10030.116000000009</v>
      </c>
      <c r="N140" s="11">
        <f t="shared" si="93"/>
        <v>-9.6697216077890683E-2</v>
      </c>
      <c r="O140" s="14"/>
      <c r="P140" s="14">
        <v>89052.340000000011</v>
      </c>
      <c r="Q140" s="11">
        <f t="shared" si="101"/>
        <v>1.3734259798042828E-3</v>
      </c>
      <c r="R140" s="14">
        <f t="shared" si="94"/>
        <v>4644.5839999999735</v>
      </c>
      <c r="S140" s="11">
        <f t="shared" si="95"/>
        <v>5.2155664859564306E-2</v>
      </c>
      <c r="T140" s="14"/>
      <c r="U140" s="14">
        <v>91051.22</v>
      </c>
      <c r="V140" s="11">
        <f t="shared" si="102"/>
        <v>1.3596997389777649E-3</v>
      </c>
      <c r="W140" s="14">
        <f t="shared" si="96"/>
        <v>2645.7039999999834</v>
      </c>
      <c r="X140" s="11">
        <f t="shared" si="97"/>
        <v>2.9057315212250679E-2</v>
      </c>
    </row>
    <row r="141" spans="1:24">
      <c r="A141" s="18" t="s">
        <v>56</v>
      </c>
      <c r="B141" s="14"/>
      <c r="C141" s="14">
        <v>760562.1875</v>
      </c>
      <c r="D141" s="11">
        <f t="shared" si="98"/>
        <v>9.7318988127513117E-3</v>
      </c>
      <c r="E141" s="14"/>
      <c r="F141" s="14">
        <v>760562.1875</v>
      </c>
      <c r="G141" s="11">
        <f t="shared" si="99"/>
        <v>9.7318988127513117E-3</v>
      </c>
      <c r="H141" s="14">
        <f t="shared" si="90"/>
        <v>0</v>
      </c>
      <c r="I141" s="11">
        <f t="shared" si="91"/>
        <v>0</v>
      </c>
      <c r="J141" s="14"/>
      <c r="K141" s="14">
        <v>725280.85</v>
      </c>
      <c r="L141" s="11">
        <f t="shared" si="100"/>
        <v>1.0329341216350468E-2</v>
      </c>
      <c r="M141" s="14">
        <f t="shared" si="92"/>
        <v>35281.337500000023</v>
      </c>
      <c r="N141" s="11">
        <f t="shared" si="93"/>
        <v>4.8645069699551596E-2</v>
      </c>
      <c r="O141" s="14"/>
      <c r="P141" s="14">
        <v>692922.79</v>
      </c>
      <c r="Q141" s="11">
        <f t="shared" si="101"/>
        <v>1.0686728296914683E-2</v>
      </c>
      <c r="R141" s="14">
        <f t="shared" si="94"/>
        <v>67639.397499999963</v>
      </c>
      <c r="S141" s="11">
        <f t="shared" si="95"/>
        <v>9.7614623845753382E-2</v>
      </c>
      <c r="T141" s="14"/>
      <c r="U141" s="14">
        <v>3027711.4399999995</v>
      </c>
      <c r="V141" s="11">
        <f t="shared" si="102"/>
        <v>4.5213874725324843E-2</v>
      </c>
      <c r="W141" s="14">
        <f t="shared" si="96"/>
        <v>-2267149.2524999995</v>
      </c>
      <c r="X141" s="11">
        <f t="shared" si="97"/>
        <v>-0.74879964535193611</v>
      </c>
    </row>
    <row r="142" spans="1:24">
      <c r="A142" s="18" t="s">
        <v>57</v>
      </c>
      <c r="B142" s="14"/>
      <c r="C142" s="14">
        <v>2170994.2550000004</v>
      </c>
      <c r="D142" s="11">
        <f t="shared" si="98"/>
        <v>2.7779314775262111E-2</v>
      </c>
      <c r="E142" s="14"/>
      <c r="F142" s="14">
        <v>2170994.2550000004</v>
      </c>
      <c r="G142" s="11">
        <f t="shared" si="99"/>
        <v>2.7779314775262111E-2</v>
      </c>
      <c r="H142" s="14">
        <f t="shared" si="90"/>
        <v>0</v>
      </c>
      <c r="I142" s="11">
        <f t="shared" si="91"/>
        <v>0</v>
      </c>
      <c r="J142" s="14"/>
      <c r="K142" s="14">
        <v>2236363.56</v>
      </c>
      <c r="L142" s="11">
        <f t="shared" si="100"/>
        <v>3.1849954807234002E-2</v>
      </c>
      <c r="M142" s="14">
        <f t="shared" si="92"/>
        <v>-65369.304999999702</v>
      </c>
      <c r="N142" s="11">
        <f t="shared" si="93"/>
        <v>-2.9230178030623832E-2</v>
      </c>
      <c r="O142" s="14"/>
      <c r="P142" s="14">
        <v>2062297.0600000003</v>
      </c>
      <c r="Q142" s="11">
        <f t="shared" si="101"/>
        <v>3.1806153103646595E-2</v>
      </c>
      <c r="R142" s="14">
        <f t="shared" si="94"/>
        <v>108697.19500000007</v>
      </c>
      <c r="S142" s="11">
        <f t="shared" si="95"/>
        <v>5.2706856402151905E-2</v>
      </c>
      <c r="T142" s="14"/>
      <c r="U142" s="14">
        <v>2139043.7799999998</v>
      </c>
      <c r="V142" s="11">
        <f t="shared" si="102"/>
        <v>3.194308949762574E-2</v>
      </c>
      <c r="W142" s="14">
        <f t="shared" si="96"/>
        <v>31950.475000000559</v>
      </c>
      <c r="X142" s="11">
        <f t="shared" si="97"/>
        <v>1.4936802742766004E-2</v>
      </c>
    </row>
    <row r="143" spans="1:24">
      <c r="A143" s="18" t="s">
        <v>58</v>
      </c>
      <c r="B143" s="14"/>
      <c r="C143" s="14">
        <v>2441369.0284000002</v>
      </c>
      <c r="D143" s="11">
        <f t="shared" si="98"/>
        <v>3.1238939746756456E-2</v>
      </c>
      <c r="E143" s="14"/>
      <c r="F143" s="14">
        <v>2441369.0284000002</v>
      </c>
      <c r="G143" s="11">
        <f t="shared" si="99"/>
        <v>3.1238939746756456E-2</v>
      </c>
      <c r="H143" s="14">
        <f t="shared" si="90"/>
        <v>0</v>
      </c>
      <c r="I143" s="11">
        <f t="shared" si="91"/>
        <v>0</v>
      </c>
      <c r="J143" s="14"/>
      <c r="K143" s="14">
        <v>2664443.1500000004</v>
      </c>
      <c r="L143" s="11">
        <f t="shared" si="100"/>
        <v>3.7946600200346771E-2</v>
      </c>
      <c r="M143" s="14">
        <f t="shared" si="92"/>
        <v>-223074.12160000019</v>
      </c>
      <c r="N143" s="11">
        <f t="shared" si="93"/>
        <v>-8.3722605077912862E-2</v>
      </c>
      <c r="O143" s="14"/>
      <c r="P143" s="14">
        <v>2141363.173</v>
      </c>
      <c r="Q143" s="11">
        <f t="shared" si="101"/>
        <v>3.302556467347554E-2</v>
      </c>
      <c r="R143" s="14">
        <f t="shared" si="94"/>
        <v>300005.85540000023</v>
      </c>
      <c r="S143" s="11">
        <f t="shared" si="95"/>
        <v>0.14010040855409828</v>
      </c>
      <c r="T143" s="14"/>
      <c r="U143" s="14">
        <v>2531681.46</v>
      </c>
      <c r="V143" s="11">
        <f t="shared" si="102"/>
        <v>3.7806485408288286E-2</v>
      </c>
      <c r="W143" s="14">
        <f t="shared" si="96"/>
        <v>-90312.431599999778</v>
      </c>
      <c r="X143" s="11">
        <f t="shared" si="97"/>
        <v>-3.5672904757931029E-2</v>
      </c>
    </row>
    <row r="144" spans="1:24">
      <c r="A144" s="18" t="s">
        <v>59</v>
      </c>
      <c r="B144" s="14"/>
      <c r="C144" s="14">
        <v>1496692.7</v>
      </c>
      <c r="D144" s="11">
        <f t="shared" si="98"/>
        <v>1.9151178101637554E-2</v>
      </c>
      <c r="E144" s="14"/>
      <c r="F144" s="14">
        <v>1496692.7</v>
      </c>
      <c r="G144" s="11">
        <f t="shared" si="99"/>
        <v>1.9151178101637554E-2</v>
      </c>
      <c r="H144" s="14">
        <f t="shared" si="90"/>
        <v>0</v>
      </c>
      <c r="I144" s="11">
        <f t="shared" si="91"/>
        <v>0</v>
      </c>
      <c r="J144" s="14"/>
      <c r="K144" s="14">
        <v>1611156.55</v>
      </c>
      <c r="L144" s="11">
        <f t="shared" si="100"/>
        <v>2.2945850228787958E-2</v>
      </c>
      <c r="M144" s="14">
        <f t="shared" si="92"/>
        <v>-114463.85000000009</v>
      </c>
      <c r="N144" s="11">
        <f t="shared" si="93"/>
        <v>-7.1044523885652258E-2</v>
      </c>
      <c r="O144" s="14"/>
      <c r="P144" s="14">
        <v>837552.36999999988</v>
      </c>
      <c r="Q144" s="11">
        <f t="shared" si="101"/>
        <v>1.2917304412266415E-2</v>
      </c>
      <c r="R144" s="14">
        <f t="shared" si="94"/>
        <v>659140.33000000007</v>
      </c>
      <c r="S144" s="11">
        <f t="shared" si="95"/>
        <v>0.78698401868291556</v>
      </c>
      <c r="T144" s="14"/>
      <c r="U144" s="14">
        <v>1652216</v>
      </c>
      <c r="V144" s="11">
        <f t="shared" si="102"/>
        <v>2.4673119854241234E-2</v>
      </c>
      <c r="W144" s="14">
        <f t="shared" si="96"/>
        <v>-155523.30000000005</v>
      </c>
      <c r="X144" s="11">
        <f t="shared" si="97"/>
        <v>-9.4130125843110132E-2</v>
      </c>
    </row>
    <row r="145" spans="1:24">
      <c r="A145" s="18" t="s">
        <v>60</v>
      </c>
      <c r="B145" s="14"/>
      <c r="C145" s="14">
        <v>49161.31</v>
      </c>
      <c r="D145" s="11">
        <f t="shared" si="98"/>
        <v>6.290516440147101E-4</v>
      </c>
      <c r="E145" s="14"/>
      <c r="F145" s="14">
        <v>49161.31</v>
      </c>
      <c r="G145" s="11">
        <f t="shared" si="99"/>
        <v>6.290516440147101E-4</v>
      </c>
      <c r="H145" s="14">
        <f t="shared" si="90"/>
        <v>0</v>
      </c>
      <c r="I145" s="11">
        <f t="shared" si="91"/>
        <v>0</v>
      </c>
      <c r="J145" s="14"/>
      <c r="K145" s="14">
        <v>17790</v>
      </c>
      <c r="L145" s="11">
        <f t="shared" si="100"/>
        <v>2.5336251500211927E-4</v>
      </c>
      <c r="M145" s="14">
        <f t="shared" si="92"/>
        <v>31371.309999999998</v>
      </c>
      <c r="N145" s="11">
        <f t="shared" si="93"/>
        <v>1.7634238336143899</v>
      </c>
      <c r="O145" s="14"/>
      <c r="P145" s="14">
        <v>74742</v>
      </c>
      <c r="Q145" s="11">
        <f t="shared" si="101"/>
        <v>1.1527221472510626E-3</v>
      </c>
      <c r="R145" s="14">
        <f t="shared" si="94"/>
        <v>-25580.690000000002</v>
      </c>
      <c r="S145" s="11">
        <f t="shared" si="95"/>
        <v>-0.34225321773567741</v>
      </c>
      <c r="T145" s="14"/>
      <c r="U145" s="14">
        <v>59212.079999999987</v>
      </c>
      <c r="V145" s="11">
        <f t="shared" si="102"/>
        <v>8.8423471668287919E-4</v>
      </c>
      <c r="W145" s="14">
        <f t="shared" si="96"/>
        <v>-10050.76999999999</v>
      </c>
      <c r="X145" s="11">
        <f t="shared" si="97"/>
        <v>-0.16974188375074803</v>
      </c>
    </row>
    <row r="146" spans="1:24">
      <c r="A146" s="18" t="s">
        <v>61</v>
      </c>
      <c r="B146" s="14"/>
      <c r="C146" s="14">
        <v>858144.69369999983</v>
      </c>
      <c r="D146" s="11">
        <f t="shared" si="98"/>
        <v>1.0980531852680182E-2</v>
      </c>
      <c r="E146" s="14"/>
      <c r="F146" s="14">
        <v>858144.69369999983</v>
      </c>
      <c r="G146" s="11">
        <f t="shared" si="99"/>
        <v>1.0980531852680182E-2</v>
      </c>
      <c r="H146" s="14">
        <f t="shared" si="90"/>
        <v>0</v>
      </c>
      <c r="I146" s="11">
        <f t="shared" si="91"/>
        <v>0</v>
      </c>
      <c r="J146" s="14"/>
      <c r="K146" s="14">
        <v>970901.53839999996</v>
      </c>
      <c r="L146" s="11">
        <f t="shared" si="100"/>
        <v>1.3827434265792618E-2</v>
      </c>
      <c r="M146" s="14">
        <f t="shared" si="92"/>
        <v>-112756.84470000013</v>
      </c>
      <c r="N146" s="11">
        <f t="shared" si="93"/>
        <v>-0.11613623033888494</v>
      </c>
      <c r="O146" s="14"/>
      <c r="P146" s="14">
        <v>1046695.2222000002</v>
      </c>
      <c r="Q146" s="11">
        <f t="shared" si="101"/>
        <v>1.6142848252011083E-2</v>
      </c>
      <c r="R146" s="14">
        <f t="shared" si="94"/>
        <v>-188550.52850000036</v>
      </c>
      <c r="S146" s="11">
        <f t="shared" si="95"/>
        <v>-0.18013890242442757</v>
      </c>
      <c r="T146" s="14"/>
      <c r="U146" s="14">
        <v>721005.42000000027</v>
      </c>
      <c r="V146" s="11">
        <f t="shared" si="102"/>
        <v>1.0767026310856175E-2</v>
      </c>
      <c r="W146" s="14">
        <f t="shared" si="96"/>
        <v>137139.27369999955</v>
      </c>
      <c r="X146" s="11">
        <f t="shared" si="97"/>
        <v>0.19020560719224483</v>
      </c>
    </row>
    <row r="147" spans="1:24">
      <c r="A147" s="18" t="s">
        <v>62</v>
      </c>
      <c r="B147" s="14"/>
      <c r="C147" s="14">
        <v>5081.0303000000004</v>
      </c>
      <c r="D147" s="11">
        <f t="shared" si="98"/>
        <v>6.5015160570447685E-5</v>
      </c>
      <c r="E147" s="14"/>
      <c r="F147" s="14">
        <v>5081.0303000000004</v>
      </c>
      <c r="G147" s="11">
        <f t="shared" si="99"/>
        <v>6.5015160570447685E-5</v>
      </c>
      <c r="H147" s="14">
        <f t="shared" si="90"/>
        <v>0</v>
      </c>
      <c r="I147" s="11">
        <f t="shared" si="91"/>
        <v>0</v>
      </c>
      <c r="J147" s="14"/>
      <c r="K147" s="14">
        <v>2154.31</v>
      </c>
      <c r="L147" s="11">
        <f t="shared" si="100"/>
        <v>3.0681360297595029E-5</v>
      </c>
      <c r="M147" s="14">
        <f t="shared" si="92"/>
        <v>2926.7203000000004</v>
      </c>
      <c r="N147" s="11">
        <f t="shared" si="93"/>
        <v>1.35854185330802</v>
      </c>
      <c r="O147" s="14"/>
      <c r="P147" s="14">
        <v>0</v>
      </c>
      <c r="Q147" s="11">
        <f t="shared" si="101"/>
        <v>0</v>
      </c>
      <c r="R147" s="14">
        <f t="shared" si="94"/>
        <v>5081.0303000000004</v>
      </c>
      <c r="S147" s="11" t="str">
        <f t="shared" si="95"/>
        <v>N. D.</v>
      </c>
      <c r="T147" s="14"/>
      <c r="U147" s="14">
        <v>0</v>
      </c>
      <c r="V147" s="11">
        <f t="shared" si="102"/>
        <v>0</v>
      </c>
      <c r="W147" s="14">
        <f t="shared" si="96"/>
        <v>5081.0303000000004</v>
      </c>
      <c r="X147" s="11" t="str">
        <f t="shared" si="97"/>
        <v>N. D.</v>
      </c>
    </row>
    <row r="148" spans="1:24">
      <c r="A148" s="18" t="s">
        <v>25</v>
      </c>
      <c r="B148" s="14"/>
      <c r="C148" s="14">
        <v>980573.2476</v>
      </c>
      <c r="D148" s="11">
        <f t="shared" si="98"/>
        <v>1.2547086590646656E-2</v>
      </c>
      <c r="E148" s="14"/>
      <c r="F148" s="14">
        <v>980573.2476</v>
      </c>
      <c r="G148" s="11">
        <f t="shared" si="99"/>
        <v>1.2547086590646656E-2</v>
      </c>
      <c r="H148" s="14">
        <f t="shared" si="90"/>
        <v>0</v>
      </c>
      <c r="I148" s="11">
        <f t="shared" si="91"/>
        <v>0</v>
      </c>
      <c r="J148" s="14"/>
      <c r="K148" s="14">
        <v>2096381.0355</v>
      </c>
      <c r="L148" s="11">
        <f t="shared" si="100"/>
        <v>2.9856344663126876E-2</v>
      </c>
      <c r="M148" s="14">
        <f t="shared" si="92"/>
        <v>-1115807.7878999999</v>
      </c>
      <c r="N148" s="11">
        <f t="shared" si="93"/>
        <v>-0.53225428440964351</v>
      </c>
      <c r="O148" s="14"/>
      <c r="P148" s="14">
        <v>2736126.6347999997</v>
      </c>
      <c r="Q148" s="11">
        <f t="shared" si="101"/>
        <v>4.2198412801603913E-2</v>
      </c>
      <c r="R148" s="14">
        <f t="shared" si="94"/>
        <v>-1755553.3871999998</v>
      </c>
      <c r="S148" s="11">
        <f t="shared" si="95"/>
        <v>-0.64161993267110751</v>
      </c>
      <c r="T148" s="14"/>
      <c r="U148" s="14">
        <v>3489922.5600000005</v>
      </c>
      <c r="V148" s="11">
        <f t="shared" si="102"/>
        <v>5.2116235168343857E-2</v>
      </c>
      <c r="W148" s="14">
        <f t="shared" si="96"/>
        <v>-2509349.3124000006</v>
      </c>
      <c r="X148" s="11">
        <f t="shared" si="97"/>
        <v>-0.71902721887330368</v>
      </c>
    </row>
    <row r="149" spans="1:24">
      <c r="A149" s="18" t="s">
        <v>63</v>
      </c>
      <c r="B149" s="14"/>
      <c r="C149" s="14">
        <v>225310.82150000002</v>
      </c>
      <c r="D149" s="11">
        <f t="shared" si="98"/>
        <v>2.8830017483032874E-3</v>
      </c>
      <c r="E149" s="14"/>
      <c r="F149" s="14">
        <v>225310.82150000002</v>
      </c>
      <c r="G149" s="11">
        <f t="shared" si="99"/>
        <v>2.8830017483032874E-3</v>
      </c>
      <c r="H149" s="14">
        <f t="shared" si="90"/>
        <v>0</v>
      </c>
      <c r="I149" s="11">
        <f t="shared" si="91"/>
        <v>0</v>
      </c>
      <c r="J149" s="14"/>
      <c r="K149" s="14">
        <v>225595.27650000001</v>
      </c>
      <c r="L149" s="11">
        <f t="shared" si="100"/>
        <v>3.2128941330319561E-3</v>
      </c>
      <c r="M149" s="14">
        <f t="shared" si="92"/>
        <v>-284.45499999998719</v>
      </c>
      <c r="N149" s="11">
        <f t="shared" si="93"/>
        <v>-1.2609084924700858E-3</v>
      </c>
      <c r="O149" s="14"/>
      <c r="P149" s="14">
        <v>17935.649999999998</v>
      </c>
      <c r="Q149" s="11">
        <f t="shared" si="101"/>
        <v>2.766158382213952E-4</v>
      </c>
      <c r="R149" s="14">
        <f t="shared" si="94"/>
        <v>207375.17150000003</v>
      </c>
      <c r="S149" s="11">
        <f t="shared" si="95"/>
        <v>11.562177646196266</v>
      </c>
      <c r="T149" s="14"/>
      <c r="U149" s="14">
        <v>0</v>
      </c>
      <c r="V149" s="11">
        <f t="shared" si="102"/>
        <v>0</v>
      </c>
      <c r="W149" s="14">
        <f t="shared" si="96"/>
        <v>225310.82150000002</v>
      </c>
      <c r="X149" s="11" t="str">
        <f t="shared" si="97"/>
        <v>N. D.</v>
      </c>
    </row>
    <row r="150" spans="1:24">
      <c r="A150" s="18" t="s">
        <v>64</v>
      </c>
      <c r="B150" s="14"/>
      <c r="C150" s="14">
        <v>4041768.5688999998</v>
      </c>
      <c r="D150" s="11">
        <f t="shared" si="98"/>
        <v>5.171711581716449E-2</v>
      </c>
      <c r="E150" s="14"/>
      <c r="F150" s="14">
        <v>4041768.5688999998</v>
      </c>
      <c r="G150" s="11">
        <f t="shared" si="99"/>
        <v>5.171711581716449E-2</v>
      </c>
      <c r="H150" s="14">
        <f t="shared" si="90"/>
        <v>0</v>
      </c>
      <c r="I150" s="11">
        <f t="shared" si="91"/>
        <v>0</v>
      </c>
      <c r="J150" s="14"/>
      <c r="K150" s="14">
        <v>3765766.1092999997</v>
      </c>
      <c r="L150" s="11">
        <f t="shared" si="100"/>
        <v>5.3631476805058656E-2</v>
      </c>
      <c r="M150" s="14">
        <f t="shared" si="92"/>
        <v>276002.45960000018</v>
      </c>
      <c r="N150" s="11">
        <f t="shared" si="93"/>
        <v>7.3292512489923328E-2</v>
      </c>
      <c r="O150" s="14"/>
      <c r="P150" s="14">
        <v>2850983.7426000005</v>
      </c>
      <c r="Q150" s="11">
        <f t="shared" si="101"/>
        <v>4.3969817526260245E-2</v>
      </c>
      <c r="R150" s="14">
        <f t="shared" si="94"/>
        <v>1190784.8262999994</v>
      </c>
      <c r="S150" s="11">
        <f t="shared" si="95"/>
        <v>0.41767506720822056</v>
      </c>
      <c r="T150" s="14"/>
      <c r="U150" s="14">
        <v>2162232.8199999998</v>
      </c>
      <c r="V150" s="11">
        <f t="shared" si="102"/>
        <v>3.2289379548820496E-2</v>
      </c>
      <c r="W150" s="14">
        <f t="shared" si="96"/>
        <v>1879535.7489</v>
      </c>
      <c r="X150" s="11">
        <f t="shared" si="97"/>
        <v>0.86925687720344569</v>
      </c>
    </row>
    <row r="151" spans="1:24" ht="6" customHeight="1">
      <c r="A151" s="37"/>
      <c r="B151" s="6"/>
      <c r="C151" s="6"/>
      <c r="D151" s="11"/>
      <c r="E151" s="6"/>
      <c r="F151" s="6"/>
      <c r="G151" s="11"/>
      <c r="H151" s="6"/>
      <c r="I151" s="11"/>
      <c r="J151" s="6"/>
      <c r="K151" s="6"/>
      <c r="L151" s="11"/>
      <c r="M151" s="6"/>
      <c r="N151" s="11"/>
      <c r="O151" s="6"/>
      <c r="P151" s="6"/>
      <c r="Q151" s="11"/>
      <c r="R151" s="6"/>
      <c r="S151" s="11"/>
      <c r="T151" s="6"/>
      <c r="U151" s="6"/>
      <c r="V151" s="11"/>
      <c r="W151" s="6"/>
      <c r="X151" s="11"/>
    </row>
    <row r="152" spans="1:24">
      <c r="A152" s="38" t="s">
        <v>65</v>
      </c>
      <c r="B152" s="24"/>
      <c r="C152" s="24">
        <f>+SUM(C153:C158)</f>
        <v>23445738.410899997</v>
      </c>
      <c r="D152" s="23">
        <f>+SUM(D153:D166)</f>
        <v>0.29765275298521587</v>
      </c>
      <c r="E152" s="24"/>
      <c r="F152" s="24">
        <f>+SUM(F153:F158)</f>
        <v>23445738.410899997</v>
      </c>
      <c r="G152" s="23">
        <f>+SUM(G153:G166)</f>
        <v>0.29765275298521587</v>
      </c>
      <c r="H152" s="24">
        <f t="shared" ref="H152:H158" si="103">+$C152-F152</f>
        <v>0</v>
      </c>
      <c r="I152" s="23">
        <f t="shared" ref="I152:I158" si="104">+IF(ISERROR(H152/F152),"N. D.",H152/F152)</f>
        <v>0</v>
      </c>
      <c r="J152" s="24"/>
      <c r="K152" s="24">
        <f>+SUM(K153:K158)</f>
        <v>23830012.246199999</v>
      </c>
      <c r="L152" s="23">
        <f>+SUM(L153:L166)</f>
        <v>0.33712584736099771</v>
      </c>
      <c r="M152" s="24">
        <f t="shared" ref="M152:M158" si="105">+$C152-K152</f>
        <v>-384273.83530000225</v>
      </c>
      <c r="N152" s="23">
        <f t="shared" ref="N152:N158" si="106">+IF(ISERROR(M152/K152),"N. D.",M152/K152)</f>
        <v>-1.6125624751253731E-2</v>
      </c>
      <c r="O152" s="24"/>
      <c r="P152" s="24">
        <f>+SUM(P153:P158)</f>
        <v>20268694.815700002</v>
      </c>
      <c r="Q152" s="23">
        <f>+SUM(Q153:Q166)</f>
        <v>0.31111243814950007</v>
      </c>
      <c r="R152" s="24">
        <f t="shared" ref="R152:R158" si="107">+$C152-P152</f>
        <v>3177043.5951999947</v>
      </c>
      <c r="S152" s="23">
        <f t="shared" ref="S152:S158" si="108">+IF(ISERROR(R152/P152),"N. D.",R152/P152)</f>
        <v>0.15674633340174804</v>
      </c>
      <c r="T152" s="24"/>
      <c r="U152" s="24">
        <f>+SUM(U153:U158)</f>
        <v>21284005.449999996</v>
      </c>
      <c r="V152" s="23">
        <f>+SUM(V153:V166)</f>
        <v>0.31170807955720237</v>
      </c>
      <c r="W152" s="24">
        <f t="shared" ref="W152:W158" si="109">+$C152-U152</f>
        <v>2161732.9609000012</v>
      </c>
      <c r="X152" s="23">
        <f t="shared" ref="X152:X158" si="110">+IF(ISERROR(W152/U152),"N. D.",W152/U152)</f>
        <v>0.10156607815095263</v>
      </c>
    </row>
    <row r="153" spans="1:24">
      <c r="A153" s="18" t="s">
        <v>26</v>
      </c>
      <c r="B153" s="14"/>
      <c r="C153" s="15">
        <v>3156173.6801000005</v>
      </c>
      <c r="D153" s="16">
        <f t="shared" ref="D153:D158" si="111">+IF(ISERROR(C153/C$106),"N. D.",C153/C$106)</f>
        <v>4.0385340469219856E-2</v>
      </c>
      <c r="E153" s="14"/>
      <c r="F153" s="15">
        <v>3156173.6801000005</v>
      </c>
      <c r="G153" s="16">
        <f t="shared" ref="G153:G158" si="112">+IF(ISERROR(F153/F$106),"N. D.",F153/F$106)</f>
        <v>4.0385340469219856E-2</v>
      </c>
      <c r="H153" s="15">
        <f t="shared" si="103"/>
        <v>0</v>
      </c>
      <c r="I153" s="16">
        <f t="shared" si="104"/>
        <v>0</v>
      </c>
      <c r="J153" s="14"/>
      <c r="K153" s="15">
        <v>2606414.8600000003</v>
      </c>
      <c r="L153" s="16">
        <f t="shared" ref="L153:L158" si="113">+IF(ISERROR(K153/K$106),"N. D.",K153/K$106)</f>
        <v>3.712016998698689E-2</v>
      </c>
      <c r="M153" s="15">
        <f t="shared" si="105"/>
        <v>549758.82010000013</v>
      </c>
      <c r="N153" s="16">
        <f t="shared" si="106"/>
        <v>0.21092529379609201</v>
      </c>
      <c r="O153" s="14"/>
      <c r="P153" s="15">
        <v>2406274.0467000003</v>
      </c>
      <c r="Q153" s="16">
        <f t="shared" ref="Q153:Q158" si="114">+IF(ISERROR(P153/P$106),"N. D.",P153/P$106)</f>
        <v>3.7111201011299243E-2</v>
      </c>
      <c r="R153" s="15">
        <f t="shared" si="107"/>
        <v>749899.63340000017</v>
      </c>
      <c r="S153" s="16">
        <f t="shared" si="108"/>
        <v>0.31164348650496548</v>
      </c>
      <c r="T153" s="14"/>
      <c r="U153" s="15">
        <v>984679.43</v>
      </c>
      <c r="V153" s="16">
        <f t="shared" ref="V153:V158" si="115">+IF(ISERROR(U153/U$106),"N. D.",U153/U$106)</f>
        <v>1.470456259617141E-2</v>
      </c>
      <c r="W153" s="15">
        <f t="shared" si="109"/>
        <v>2171494.2501000003</v>
      </c>
      <c r="X153" s="16">
        <f t="shared" si="110"/>
        <v>2.2052804028819817</v>
      </c>
    </row>
    <row r="154" spans="1:24">
      <c r="A154" s="18" t="s">
        <v>66</v>
      </c>
      <c r="B154" s="14"/>
      <c r="C154" s="15">
        <v>18733431.125099998</v>
      </c>
      <c r="D154" s="16">
        <f t="shared" si="111"/>
        <v>0.23970670527861226</v>
      </c>
      <c r="E154" s="14"/>
      <c r="F154" s="15">
        <v>18733431.125099998</v>
      </c>
      <c r="G154" s="16">
        <f t="shared" si="112"/>
        <v>0.23970670527861226</v>
      </c>
      <c r="H154" s="15">
        <f t="shared" si="103"/>
        <v>0</v>
      </c>
      <c r="I154" s="16">
        <f t="shared" si="104"/>
        <v>0</v>
      </c>
      <c r="J154" s="14"/>
      <c r="K154" s="15">
        <v>19909068.037500001</v>
      </c>
      <c r="L154" s="16">
        <f t="shared" si="113"/>
        <v>0.28354196454914604</v>
      </c>
      <c r="M154" s="15">
        <f t="shared" si="105"/>
        <v>-1175636.9124000035</v>
      </c>
      <c r="N154" s="16">
        <f t="shared" si="106"/>
        <v>-5.9050323711065549E-2</v>
      </c>
      <c r="O154" s="14"/>
      <c r="P154" s="15">
        <v>17040225.429000001</v>
      </c>
      <c r="Q154" s="16">
        <f t="shared" si="114"/>
        <v>0.26280598921836507</v>
      </c>
      <c r="R154" s="15">
        <f t="shared" si="107"/>
        <v>1693205.6960999966</v>
      </c>
      <c r="S154" s="16">
        <f t="shared" si="108"/>
        <v>9.9365216918926733E-2</v>
      </c>
      <c r="T154" s="14"/>
      <c r="U154" s="15">
        <v>18917937.849999998</v>
      </c>
      <c r="V154" s="16">
        <f t="shared" si="115"/>
        <v>0.28250818777214159</v>
      </c>
      <c r="W154" s="15">
        <f t="shared" si="109"/>
        <v>-184506.7248999998</v>
      </c>
      <c r="X154" s="16">
        <f t="shared" si="110"/>
        <v>-9.7530040727985493E-3</v>
      </c>
    </row>
    <row r="155" spans="1:24">
      <c r="A155" s="18" t="s">
        <v>67</v>
      </c>
      <c r="B155" s="14"/>
      <c r="C155" s="15">
        <v>510511.20570000005</v>
      </c>
      <c r="D155" s="16">
        <f t="shared" si="111"/>
        <v>6.5323302660876383E-3</v>
      </c>
      <c r="E155" s="14"/>
      <c r="F155" s="15">
        <v>510511.20570000005</v>
      </c>
      <c r="G155" s="16">
        <f t="shared" si="112"/>
        <v>6.5323302660876383E-3</v>
      </c>
      <c r="H155" s="15">
        <f t="shared" si="103"/>
        <v>0</v>
      </c>
      <c r="I155" s="16">
        <f t="shared" si="104"/>
        <v>0</v>
      </c>
      <c r="J155" s="14"/>
      <c r="K155" s="15">
        <v>213691.44870000001</v>
      </c>
      <c r="L155" s="16">
        <f t="shared" si="113"/>
        <v>3.0433616007351522E-3</v>
      </c>
      <c r="M155" s="15">
        <f t="shared" si="105"/>
        <v>296819.75700000004</v>
      </c>
      <c r="N155" s="16">
        <f t="shared" si="106"/>
        <v>1.3890109258265328</v>
      </c>
      <c r="O155" s="14"/>
      <c r="P155" s="15">
        <v>4811.7700000000004</v>
      </c>
      <c r="Q155" s="16">
        <f t="shared" si="114"/>
        <v>7.4210401735011721E-5</v>
      </c>
      <c r="R155" s="15">
        <f t="shared" si="107"/>
        <v>505699.43570000003</v>
      </c>
      <c r="S155" s="16">
        <f t="shared" si="108"/>
        <v>105.09634411037933</v>
      </c>
      <c r="T155" s="14"/>
      <c r="U155" s="15">
        <v>278</v>
      </c>
      <c r="V155" s="16">
        <f t="shared" si="115"/>
        <v>4.1514713085208368E-6</v>
      </c>
      <c r="W155" s="15">
        <f t="shared" si="109"/>
        <v>510233.20570000005</v>
      </c>
      <c r="X155" s="16">
        <f t="shared" si="110"/>
        <v>1835.37124352518</v>
      </c>
    </row>
    <row r="156" spans="1:24">
      <c r="A156" s="18" t="s">
        <v>68</v>
      </c>
      <c r="B156" s="14"/>
      <c r="C156" s="15">
        <v>2500</v>
      </c>
      <c r="D156" s="16">
        <f t="shared" si="111"/>
        <v>3.1989162006398431E-5</v>
      </c>
      <c r="E156" s="14"/>
      <c r="F156" s="15">
        <v>2500</v>
      </c>
      <c r="G156" s="16">
        <f t="shared" si="112"/>
        <v>3.1989162006398431E-5</v>
      </c>
      <c r="H156" s="15">
        <f t="shared" si="103"/>
        <v>0</v>
      </c>
      <c r="I156" s="16">
        <f t="shared" si="104"/>
        <v>0</v>
      </c>
      <c r="J156" s="14"/>
      <c r="K156" s="15">
        <v>0</v>
      </c>
      <c r="L156" s="16">
        <f t="shared" si="113"/>
        <v>0</v>
      </c>
      <c r="M156" s="15">
        <f t="shared" si="105"/>
        <v>2500</v>
      </c>
      <c r="N156" s="16" t="str">
        <f t="shared" si="106"/>
        <v>N. D.</v>
      </c>
      <c r="O156" s="14"/>
      <c r="P156" s="15">
        <v>0</v>
      </c>
      <c r="Q156" s="16">
        <f t="shared" si="114"/>
        <v>0</v>
      </c>
      <c r="R156" s="15">
        <f t="shared" si="107"/>
        <v>2500</v>
      </c>
      <c r="S156" s="16" t="str">
        <f t="shared" si="108"/>
        <v>N. D.</v>
      </c>
      <c r="T156" s="14"/>
      <c r="U156" s="15">
        <v>0</v>
      </c>
      <c r="V156" s="16">
        <f t="shared" si="115"/>
        <v>0</v>
      </c>
      <c r="W156" s="15">
        <f t="shared" si="109"/>
        <v>2500</v>
      </c>
      <c r="X156" s="16" t="str">
        <f t="shared" si="110"/>
        <v>N. D.</v>
      </c>
    </row>
    <row r="157" spans="1:24">
      <c r="A157" s="18" t="s">
        <v>69</v>
      </c>
      <c r="B157" s="14"/>
      <c r="C157" s="15">
        <v>1043122.3999999999</v>
      </c>
      <c r="D157" s="16">
        <f t="shared" si="111"/>
        <v>1.3347444578441257E-2</v>
      </c>
      <c r="E157" s="14"/>
      <c r="F157" s="15">
        <v>1043122.3999999999</v>
      </c>
      <c r="G157" s="16">
        <f t="shared" si="112"/>
        <v>1.3347444578441257E-2</v>
      </c>
      <c r="H157" s="15">
        <f t="shared" si="103"/>
        <v>0</v>
      </c>
      <c r="I157" s="16">
        <f t="shared" si="104"/>
        <v>0</v>
      </c>
      <c r="J157" s="14"/>
      <c r="K157" s="15">
        <v>1100837.9000000001</v>
      </c>
      <c r="L157" s="16">
        <f t="shared" si="113"/>
        <v>1.5677968462824706E-2</v>
      </c>
      <c r="M157" s="15">
        <f t="shared" si="105"/>
        <v>-57715.500000000233</v>
      </c>
      <c r="N157" s="16">
        <f t="shared" si="106"/>
        <v>-5.2428699992978278E-2</v>
      </c>
      <c r="O157" s="14"/>
      <c r="P157" s="15">
        <v>817383.57</v>
      </c>
      <c r="Q157" s="16">
        <f t="shared" si="114"/>
        <v>1.2606247410266506E-2</v>
      </c>
      <c r="R157" s="15">
        <f t="shared" si="107"/>
        <v>225738.82999999996</v>
      </c>
      <c r="S157" s="16">
        <f t="shared" si="108"/>
        <v>0.27617245842120364</v>
      </c>
      <c r="T157" s="14"/>
      <c r="U157" s="15">
        <v>1381110.17</v>
      </c>
      <c r="V157" s="16">
        <f t="shared" si="115"/>
        <v>2.0624601599501205E-2</v>
      </c>
      <c r="W157" s="15">
        <f t="shared" si="109"/>
        <v>-337987.77</v>
      </c>
      <c r="X157" s="16">
        <f t="shared" si="110"/>
        <v>-0.24472180231646548</v>
      </c>
    </row>
    <row r="158" spans="1:24">
      <c r="A158" s="18" t="s">
        <v>70</v>
      </c>
      <c r="B158" s="14"/>
      <c r="C158" s="15">
        <v>0</v>
      </c>
      <c r="D158" s="16">
        <f t="shared" si="111"/>
        <v>0</v>
      </c>
      <c r="E158" s="14"/>
      <c r="F158" s="15">
        <v>0</v>
      </c>
      <c r="G158" s="16">
        <f t="shared" si="112"/>
        <v>0</v>
      </c>
      <c r="H158" s="15">
        <f t="shared" si="103"/>
        <v>0</v>
      </c>
      <c r="I158" s="16" t="str">
        <f t="shared" si="104"/>
        <v>N. D.</v>
      </c>
      <c r="J158" s="14"/>
      <c r="K158" s="15">
        <v>0</v>
      </c>
      <c r="L158" s="16">
        <f t="shared" si="113"/>
        <v>0</v>
      </c>
      <c r="M158" s="15">
        <f t="shared" si="105"/>
        <v>0</v>
      </c>
      <c r="N158" s="16" t="str">
        <f t="shared" si="106"/>
        <v>N. D.</v>
      </c>
      <c r="O158" s="14"/>
      <c r="P158" s="15">
        <v>0</v>
      </c>
      <c r="Q158" s="16">
        <f t="shared" si="114"/>
        <v>0</v>
      </c>
      <c r="R158" s="15">
        <f t="shared" si="107"/>
        <v>0</v>
      </c>
      <c r="S158" s="16" t="str">
        <f t="shared" si="108"/>
        <v>N. D.</v>
      </c>
      <c r="T158" s="14"/>
      <c r="U158" s="15">
        <v>0</v>
      </c>
      <c r="V158" s="16">
        <f t="shared" si="115"/>
        <v>0</v>
      </c>
      <c r="W158" s="15">
        <f t="shared" si="109"/>
        <v>0</v>
      </c>
      <c r="X158" s="16" t="str">
        <f t="shared" si="110"/>
        <v>N. D.</v>
      </c>
    </row>
    <row r="159" spans="1:24" ht="6" customHeight="1">
      <c r="A159" s="37"/>
      <c r="B159" s="6"/>
      <c r="C159" s="6"/>
      <c r="D159" s="29"/>
      <c r="E159" s="6"/>
      <c r="F159" s="6"/>
      <c r="G159" s="29"/>
      <c r="H159" s="6"/>
      <c r="I159" s="29"/>
      <c r="J159" s="6"/>
      <c r="K159" s="6"/>
      <c r="L159" s="29"/>
      <c r="M159" s="6"/>
      <c r="N159" s="29"/>
      <c r="O159" s="6"/>
      <c r="P159" s="6"/>
      <c r="Q159" s="29"/>
      <c r="R159" s="6"/>
      <c r="S159" s="29"/>
      <c r="T159" s="6"/>
      <c r="U159" s="6"/>
      <c r="V159" s="29"/>
      <c r="W159" s="6"/>
      <c r="X159" s="29"/>
    </row>
    <row r="160" spans="1:24">
      <c r="A160" s="38" t="s">
        <v>71</v>
      </c>
      <c r="B160" s="24"/>
      <c r="C160" s="24">
        <f>+C161+C164</f>
        <v>-61246.179999999993</v>
      </c>
      <c r="D160" s="23">
        <f>+SUM(D161:D164)</f>
        <v>-7.8368558971721571E-4</v>
      </c>
      <c r="E160" s="24"/>
      <c r="F160" s="24">
        <f>+F161+F164</f>
        <v>-61246.179999999993</v>
      </c>
      <c r="G160" s="23">
        <f>+SUM(G161:G164)</f>
        <v>-7.8368558971721571E-4</v>
      </c>
      <c r="H160" s="24">
        <f t="shared" ref="H160:H166" si="116">+$C160-F160</f>
        <v>0</v>
      </c>
      <c r="I160" s="23">
        <f t="shared" ref="I160:I166" si="117">+IF(ISERROR(H160/F160),"N. D.",H160/F160)</f>
        <v>0</v>
      </c>
      <c r="J160" s="24"/>
      <c r="K160" s="24">
        <f>+K161+K164</f>
        <v>-52839.979999999996</v>
      </c>
      <c r="L160" s="23">
        <f>+SUM(L161:L164)</f>
        <v>-7.5253907956501862E-4</v>
      </c>
      <c r="M160" s="24">
        <f t="shared" ref="M160:M166" si="118">+$C160-K160</f>
        <v>-8406.1999999999971</v>
      </c>
      <c r="N160" s="23">
        <f t="shared" ref="N160:N166" si="119">+IF(ISERROR(M160/K160),"N. D.",M160/K160)</f>
        <v>0.15908787247837713</v>
      </c>
      <c r="O160" s="24"/>
      <c r="P160" s="24">
        <f>+P161+P164</f>
        <v>-32100.12</v>
      </c>
      <c r="Q160" s="23">
        <f>+SUM(Q161:Q164)</f>
        <v>-4.9506996405524048E-4</v>
      </c>
      <c r="R160" s="24">
        <f t="shared" ref="R160:R166" si="120">+$C160-P160</f>
        <v>-29146.059999999994</v>
      </c>
      <c r="S160" s="23">
        <f t="shared" ref="S160:S166" si="121">+IF(ISERROR(R160/P160),"N. D.",R160/P160)</f>
        <v>0.9079735527468431</v>
      </c>
      <c r="T160" s="24"/>
      <c r="U160" s="24">
        <f>+U161+U164</f>
        <v>-136906.63</v>
      </c>
      <c r="V160" s="23">
        <f>+SUM(V161:V164)</f>
        <v>-2.0444746273067557E-3</v>
      </c>
      <c r="W160" s="24">
        <f t="shared" ref="W160:W166" si="122">+$C160-U160</f>
        <v>75660.450000000012</v>
      </c>
      <c r="X160" s="23">
        <f t="shared" ref="X160:X166" si="123">+IF(ISERROR(W160/U160),"N. D.",W160/U160)</f>
        <v>-0.55264270254844494</v>
      </c>
    </row>
    <row r="161" spans="1:24">
      <c r="A161" s="39" t="s">
        <v>72</v>
      </c>
      <c r="B161" s="14"/>
      <c r="C161" s="14">
        <f>+SUM(C162:C163)</f>
        <v>0</v>
      </c>
      <c r="D161" s="11">
        <f t="shared" ref="D161:D166" si="124">+IF(ISERROR(C161/C$106),"N. D.",C161/C$106)</f>
        <v>0</v>
      </c>
      <c r="E161" s="14"/>
      <c r="F161" s="14">
        <f>+SUM(F162:F163)</f>
        <v>0</v>
      </c>
      <c r="G161" s="11">
        <f t="shared" ref="G161:G166" si="125">+IF(ISERROR(F161/F$106),"N. D.",F161/F$106)</f>
        <v>0</v>
      </c>
      <c r="H161" s="14">
        <f t="shared" si="116"/>
        <v>0</v>
      </c>
      <c r="I161" s="11" t="str">
        <f t="shared" si="117"/>
        <v>N. D.</v>
      </c>
      <c r="J161" s="14"/>
      <c r="K161" s="14">
        <f>+SUM(K162:K163)</f>
        <v>0</v>
      </c>
      <c r="L161" s="11">
        <f t="shared" ref="L161:L166" si="126">+IF(ISERROR(K161/K$106),"N. D.",K161/K$106)</f>
        <v>0</v>
      </c>
      <c r="M161" s="14">
        <f t="shared" si="118"/>
        <v>0</v>
      </c>
      <c r="N161" s="11" t="str">
        <f t="shared" si="119"/>
        <v>N. D.</v>
      </c>
      <c r="O161" s="14"/>
      <c r="P161" s="14">
        <f>+SUM(P162:P163)</f>
        <v>0</v>
      </c>
      <c r="Q161" s="11">
        <f t="shared" ref="Q161:Q166" si="127">+IF(ISERROR(P161/P$106),"N. D.",P161/P$106)</f>
        <v>0</v>
      </c>
      <c r="R161" s="14">
        <f t="shared" si="120"/>
        <v>0</v>
      </c>
      <c r="S161" s="11" t="str">
        <f t="shared" si="121"/>
        <v>N. D.</v>
      </c>
      <c r="T161" s="14"/>
      <c r="U161" s="14">
        <f>+SUM(U162:U163)</f>
        <v>0</v>
      </c>
      <c r="V161" s="11">
        <f t="shared" ref="V161:V166" si="128">+IF(ISERROR(U161/U$106),"N. D.",U161/U$106)</f>
        <v>0</v>
      </c>
      <c r="W161" s="14">
        <f t="shared" si="122"/>
        <v>0</v>
      </c>
      <c r="X161" s="11" t="str">
        <f t="shared" si="123"/>
        <v>N. D.</v>
      </c>
    </row>
    <row r="162" spans="1:24">
      <c r="A162" s="40" t="s">
        <v>72</v>
      </c>
      <c r="B162" s="14"/>
      <c r="C162" s="15">
        <v>0</v>
      </c>
      <c r="D162" s="16">
        <f t="shared" si="124"/>
        <v>0</v>
      </c>
      <c r="E162" s="14"/>
      <c r="F162" s="15">
        <v>0</v>
      </c>
      <c r="G162" s="16">
        <f t="shared" si="125"/>
        <v>0</v>
      </c>
      <c r="H162" s="17">
        <f t="shared" si="116"/>
        <v>0</v>
      </c>
      <c r="I162" s="16" t="str">
        <f t="shared" si="117"/>
        <v>N. D.</v>
      </c>
      <c r="J162" s="14"/>
      <c r="K162" s="15">
        <v>0</v>
      </c>
      <c r="L162" s="16">
        <f t="shared" si="126"/>
        <v>0</v>
      </c>
      <c r="M162" s="17">
        <f t="shared" si="118"/>
        <v>0</v>
      </c>
      <c r="N162" s="16" t="str">
        <f t="shared" si="119"/>
        <v>N. D.</v>
      </c>
      <c r="O162" s="14"/>
      <c r="P162" s="15">
        <v>0</v>
      </c>
      <c r="Q162" s="16">
        <f t="shared" si="127"/>
        <v>0</v>
      </c>
      <c r="R162" s="17">
        <f t="shared" si="120"/>
        <v>0</v>
      </c>
      <c r="S162" s="16" t="str">
        <f t="shared" si="121"/>
        <v>N. D.</v>
      </c>
      <c r="T162" s="14"/>
      <c r="U162" s="15">
        <v>0</v>
      </c>
      <c r="V162" s="16">
        <f t="shared" si="128"/>
        <v>0</v>
      </c>
      <c r="W162" s="17">
        <f t="shared" si="122"/>
        <v>0</v>
      </c>
      <c r="X162" s="16" t="str">
        <f t="shared" si="123"/>
        <v>N. D.</v>
      </c>
    </row>
    <row r="163" spans="1:24">
      <c r="A163" s="40" t="s">
        <v>73</v>
      </c>
      <c r="B163" s="14"/>
      <c r="C163" s="15">
        <v>0</v>
      </c>
      <c r="D163" s="16">
        <f t="shared" si="124"/>
        <v>0</v>
      </c>
      <c r="E163" s="14"/>
      <c r="F163" s="15">
        <v>0</v>
      </c>
      <c r="G163" s="16">
        <f t="shared" si="125"/>
        <v>0</v>
      </c>
      <c r="H163" s="17">
        <f t="shared" si="116"/>
        <v>0</v>
      </c>
      <c r="I163" s="16" t="str">
        <f t="shared" si="117"/>
        <v>N. D.</v>
      </c>
      <c r="J163" s="14"/>
      <c r="K163" s="15">
        <v>0</v>
      </c>
      <c r="L163" s="16">
        <f t="shared" si="126"/>
        <v>0</v>
      </c>
      <c r="M163" s="17">
        <f t="shared" si="118"/>
        <v>0</v>
      </c>
      <c r="N163" s="16" t="str">
        <f t="shared" si="119"/>
        <v>N. D.</v>
      </c>
      <c r="O163" s="14"/>
      <c r="P163" s="15">
        <v>0</v>
      </c>
      <c r="Q163" s="16">
        <f t="shared" si="127"/>
        <v>0</v>
      </c>
      <c r="R163" s="17">
        <f t="shared" si="120"/>
        <v>0</v>
      </c>
      <c r="S163" s="16" t="str">
        <f t="shared" si="121"/>
        <v>N. D.</v>
      </c>
      <c r="T163" s="14"/>
      <c r="U163" s="15">
        <v>0</v>
      </c>
      <c r="V163" s="16">
        <f t="shared" si="128"/>
        <v>0</v>
      </c>
      <c r="W163" s="17">
        <f t="shared" si="122"/>
        <v>0</v>
      </c>
      <c r="X163" s="16" t="str">
        <f t="shared" si="123"/>
        <v>N. D.</v>
      </c>
    </row>
    <row r="164" spans="1:24">
      <c r="A164" s="39" t="s">
        <v>74</v>
      </c>
      <c r="B164" s="14"/>
      <c r="C164" s="14">
        <f>+SUM(C165:C166)</f>
        <v>-61246.179999999993</v>
      </c>
      <c r="D164" s="11">
        <f t="shared" si="124"/>
        <v>-7.8368558971721571E-4</v>
      </c>
      <c r="E164" s="14"/>
      <c r="F164" s="14">
        <f>+SUM(F165:F166)</f>
        <v>-61246.179999999993</v>
      </c>
      <c r="G164" s="11">
        <f t="shared" si="125"/>
        <v>-7.8368558971721571E-4</v>
      </c>
      <c r="H164" s="14">
        <f t="shared" si="116"/>
        <v>0</v>
      </c>
      <c r="I164" s="11">
        <f t="shared" si="117"/>
        <v>0</v>
      </c>
      <c r="J164" s="14"/>
      <c r="K164" s="14">
        <f>+SUM(K165:K166)</f>
        <v>-52839.979999999996</v>
      </c>
      <c r="L164" s="11">
        <f t="shared" si="126"/>
        <v>-7.5253907956501862E-4</v>
      </c>
      <c r="M164" s="14">
        <f t="shared" si="118"/>
        <v>-8406.1999999999971</v>
      </c>
      <c r="N164" s="11">
        <f t="shared" si="119"/>
        <v>0.15908787247837713</v>
      </c>
      <c r="O164" s="14"/>
      <c r="P164" s="14">
        <f>+SUM(P165:P166)</f>
        <v>-32100.12</v>
      </c>
      <c r="Q164" s="11">
        <f t="shared" si="127"/>
        <v>-4.9506996405524048E-4</v>
      </c>
      <c r="R164" s="14">
        <f t="shared" si="120"/>
        <v>-29146.059999999994</v>
      </c>
      <c r="S164" s="11">
        <f t="shared" si="121"/>
        <v>0.9079735527468431</v>
      </c>
      <c r="T164" s="14"/>
      <c r="U164" s="14">
        <f>+SUM(U165:U166)</f>
        <v>-136906.63</v>
      </c>
      <c r="V164" s="11">
        <f t="shared" si="128"/>
        <v>-2.0444746273067557E-3</v>
      </c>
      <c r="W164" s="14">
        <f t="shared" si="122"/>
        <v>75660.450000000012</v>
      </c>
      <c r="X164" s="11">
        <f t="shared" si="123"/>
        <v>-0.55264270254844494</v>
      </c>
    </row>
    <row r="165" spans="1:24">
      <c r="A165" s="40" t="s">
        <v>75</v>
      </c>
      <c r="B165" s="14"/>
      <c r="C165" s="15">
        <v>0</v>
      </c>
      <c r="D165" s="16">
        <f t="shared" si="124"/>
        <v>0</v>
      </c>
      <c r="E165" s="14"/>
      <c r="F165" s="15">
        <v>0</v>
      </c>
      <c r="G165" s="16">
        <f t="shared" si="125"/>
        <v>0</v>
      </c>
      <c r="H165" s="17">
        <f t="shared" si="116"/>
        <v>0</v>
      </c>
      <c r="I165" s="16" t="str">
        <f t="shared" si="117"/>
        <v>N. D.</v>
      </c>
      <c r="J165" s="14"/>
      <c r="K165" s="15">
        <v>0</v>
      </c>
      <c r="L165" s="16">
        <f t="shared" si="126"/>
        <v>0</v>
      </c>
      <c r="M165" s="17">
        <f t="shared" si="118"/>
        <v>0</v>
      </c>
      <c r="N165" s="16" t="str">
        <f t="shared" si="119"/>
        <v>N. D.</v>
      </c>
      <c r="O165" s="14"/>
      <c r="P165" s="15">
        <v>0</v>
      </c>
      <c r="Q165" s="16">
        <f t="shared" si="127"/>
        <v>0</v>
      </c>
      <c r="R165" s="17">
        <f t="shared" si="120"/>
        <v>0</v>
      </c>
      <c r="S165" s="16" t="str">
        <f t="shared" si="121"/>
        <v>N. D.</v>
      </c>
      <c r="T165" s="14"/>
      <c r="U165" s="15">
        <v>-83963.43</v>
      </c>
      <c r="V165" s="16">
        <f t="shared" si="128"/>
        <v>-1.2538552899640204E-3</v>
      </c>
      <c r="W165" s="17">
        <f t="shared" si="122"/>
        <v>83963.43</v>
      </c>
      <c r="X165" s="16">
        <f t="shared" si="123"/>
        <v>-1</v>
      </c>
    </row>
    <row r="166" spans="1:24">
      <c r="A166" s="40" t="s">
        <v>64</v>
      </c>
      <c r="B166" s="14"/>
      <c r="C166" s="15">
        <v>-61246.179999999993</v>
      </c>
      <c r="D166" s="16">
        <f t="shared" si="124"/>
        <v>-7.8368558971721571E-4</v>
      </c>
      <c r="E166" s="14"/>
      <c r="F166" s="15">
        <v>-61246.179999999993</v>
      </c>
      <c r="G166" s="16">
        <f t="shared" si="125"/>
        <v>-7.8368558971721571E-4</v>
      </c>
      <c r="H166" s="17">
        <f t="shared" si="116"/>
        <v>0</v>
      </c>
      <c r="I166" s="16">
        <f t="shared" si="117"/>
        <v>0</v>
      </c>
      <c r="J166" s="14"/>
      <c r="K166" s="15">
        <v>-52839.979999999996</v>
      </c>
      <c r="L166" s="16">
        <f t="shared" si="126"/>
        <v>-7.5253907956501862E-4</v>
      </c>
      <c r="M166" s="17">
        <f t="shared" si="118"/>
        <v>-8406.1999999999971</v>
      </c>
      <c r="N166" s="16">
        <f t="shared" si="119"/>
        <v>0.15908787247837713</v>
      </c>
      <c r="O166" s="14"/>
      <c r="P166" s="15">
        <v>-32100.12</v>
      </c>
      <c r="Q166" s="16">
        <f t="shared" si="127"/>
        <v>-4.9506996405524048E-4</v>
      </c>
      <c r="R166" s="17">
        <f t="shared" si="120"/>
        <v>-29146.059999999994</v>
      </c>
      <c r="S166" s="16">
        <f t="shared" si="121"/>
        <v>0.9079735527468431</v>
      </c>
      <c r="T166" s="14"/>
      <c r="U166" s="15">
        <v>-52943.199999999997</v>
      </c>
      <c r="V166" s="16">
        <f t="shared" si="128"/>
        <v>-7.9061933734273513E-4</v>
      </c>
      <c r="W166" s="17">
        <f t="shared" si="122"/>
        <v>-8302.9799999999959</v>
      </c>
      <c r="X166" s="16">
        <f t="shared" si="123"/>
        <v>0.15682807234923457</v>
      </c>
    </row>
    <row r="167" spans="1:24" ht="6" customHeight="1">
      <c r="A167" s="37"/>
      <c r="B167" s="6"/>
      <c r="C167" s="6"/>
      <c r="D167" s="29"/>
      <c r="E167" s="6"/>
      <c r="F167" s="6"/>
      <c r="G167" s="29"/>
      <c r="H167" s="6"/>
      <c r="I167" s="29"/>
      <c r="J167" s="6"/>
      <c r="K167" s="6"/>
      <c r="L167" s="29"/>
      <c r="M167" s="6"/>
      <c r="N167" s="29"/>
      <c r="O167" s="6"/>
      <c r="P167" s="6"/>
      <c r="Q167" s="29"/>
      <c r="R167" s="6"/>
      <c r="S167" s="29"/>
      <c r="T167" s="6"/>
      <c r="U167" s="6"/>
      <c r="V167" s="29"/>
      <c r="W167" s="6"/>
      <c r="X167" s="29"/>
    </row>
    <row r="168" spans="1:24" ht="19" thickBot="1">
      <c r="A168" s="31" t="s">
        <v>76</v>
      </c>
      <c r="B168" s="32"/>
      <c r="C168" s="32">
        <f>+C133-C135</f>
        <v>54766976.679099992</v>
      </c>
      <c r="D168" s="33">
        <f>+IF(OR(C106&lt;=0,C168&lt;=0),"N. D.",C168/C$106)</f>
        <v>0.70077987583534973</v>
      </c>
      <c r="E168" s="32"/>
      <c r="F168" s="32">
        <f>+F133-F135</f>
        <v>54766976.679099992</v>
      </c>
      <c r="G168" s="33">
        <f>+IF(OR(F106&lt;=0,F168&lt;=0),"N. D.",F168/F$106)</f>
        <v>0.70077987583534973</v>
      </c>
      <c r="H168" s="32">
        <f>+$C168-F168</f>
        <v>0</v>
      </c>
      <c r="I168" s="33">
        <f>+IF(ISERROR(H168/F168),"N. D.",H168/F168)</f>
        <v>0</v>
      </c>
      <c r="J168" s="32"/>
      <c r="K168" s="32">
        <f>+K133-K135</f>
        <v>46438423.753800012</v>
      </c>
      <c r="L168" s="33">
        <f>+IF(OR(K106&lt;=0,K168&lt;=0),"N. D.",K168/K$106)</f>
        <v>0.66136907447987225</v>
      </c>
      <c r="M168" s="32">
        <f>+$C168-K168</f>
        <v>8328552.9252999797</v>
      </c>
      <c r="N168" s="33">
        <f>+IF(ISERROR(M168/K168),"N. D.",M168/K168)</f>
        <v>0.17934615889322605</v>
      </c>
      <c r="O168" s="32"/>
      <c r="P168" s="32">
        <f>+P133-P135</f>
        <v>44602968.05429998</v>
      </c>
      <c r="Q168" s="33">
        <f>+IF(OR(P106&lt;=0,P168&lt;=0),"N. D.",P168/P$106)</f>
        <v>0.68789742192238934</v>
      </c>
      <c r="R168" s="32">
        <f>+$C168-P168</f>
        <v>10164008.624800012</v>
      </c>
      <c r="S168" s="33">
        <f>+IF(ISERROR(R168/P168),"N. D.",R168/P168)</f>
        <v>0.22787740520824248</v>
      </c>
      <c r="T168" s="32"/>
      <c r="U168" s="32">
        <f>+U133-U135</f>
        <v>45817112.019999996</v>
      </c>
      <c r="V168" s="33">
        <f>+IF(OR(U106&lt;=0,U168&lt;=0),"N. D.",U168/U$106)</f>
        <v>0.68420297118818396</v>
      </c>
      <c r="W168" s="32">
        <f>+$C168-U168</f>
        <v>8949864.6590999961</v>
      </c>
      <c r="X168" s="33">
        <f>+IF(ISERROR(W168/U168),"N. D.",W168/U168)</f>
        <v>0.19533890864167122</v>
      </c>
    </row>
    <row r="169" spans="1:24" ht="6" customHeight="1">
      <c r="A169" s="37"/>
      <c r="B169" s="6"/>
      <c r="C169" s="6"/>
      <c r="D169" s="29"/>
      <c r="E169" s="6"/>
      <c r="F169" s="6"/>
      <c r="G169" s="29"/>
      <c r="H169" s="6"/>
      <c r="I169" s="29"/>
      <c r="J169" s="6"/>
      <c r="K169" s="6"/>
      <c r="L169" s="29"/>
      <c r="M169" s="6"/>
      <c r="N169" s="29"/>
      <c r="O169" s="6"/>
      <c r="P169" s="6"/>
      <c r="Q169" s="29"/>
      <c r="R169" s="6"/>
      <c r="S169" s="29"/>
      <c r="T169" s="6"/>
      <c r="U169" s="6"/>
      <c r="V169" s="29"/>
      <c r="W169" s="6"/>
      <c r="X169" s="29"/>
    </row>
    <row r="170" spans="1:24">
      <c r="A170" s="36" t="s">
        <v>77</v>
      </c>
      <c r="B170" s="24"/>
      <c r="C170" s="24">
        <f>+SUM(C172:C175)</f>
        <v>6866104.1600000001</v>
      </c>
      <c r="D170" s="23">
        <f>+SUM(D172:D175)</f>
        <v>8.7856367330818474E-2</v>
      </c>
      <c r="E170" s="24"/>
      <c r="F170" s="24">
        <f>+SUM(F172:F175)</f>
        <v>6866104.1600000001</v>
      </c>
      <c r="G170" s="23">
        <f>+SUM(G172:G175)</f>
        <v>8.7856367330818474E-2</v>
      </c>
      <c r="H170" s="24">
        <f>+$C170-F170</f>
        <v>0</v>
      </c>
      <c r="I170" s="23">
        <f>+IF(ISERROR(H170/F170),"N. D.",H170/F170)</f>
        <v>0</v>
      </c>
      <c r="J170" s="24"/>
      <c r="K170" s="24">
        <f>+SUM(K172:K175)</f>
        <v>5531243.3810000001</v>
      </c>
      <c r="L170" s="23">
        <f>+SUM(L172:L175)</f>
        <v>7.8775139634569169E-2</v>
      </c>
      <c r="M170" s="24">
        <f>+$C170-K170</f>
        <v>1334860.7790000001</v>
      </c>
      <c r="N170" s="23">
        <f>+IF(ISERROR(M170/K170),"N. D.",M170/K170)</f>
        <v>0.24133105109518233</v>
      </c>
      <c r="O170" s="24"/>
      <c r="P170" s="24">
        <f>+SUM(P172:P175)</f>
        <v>2573205.46</v>
      </c>
      <c r="Q170" s="23">
        <f>+SUM(Q172:Q175)</f>
        <v>3.9685731224336496E-2</v>
      </c>
      <c r="R170" s="24">
        <f>+$C170-P170</f>
        <v>4292898.7</v>
      </c>
      <c r="S170" s="23">
        <f>+IF(ISERROR(R170/P170),"N. D.",R170/P170)</f>
        <v>1.6683077844860472</v>
      </c>
      <c r="T170" s="24"/>
      <c r="U170" s="24">
        <f>+SUM(U172:U175)</f>
        <v>3542890.17</v>
      </c>
      <c r="V170" s="23">
        <f>+SUM(V172:V175)</f>
        <v>5.2907219028760832E-2</v>
      </c>
      <c r="W170" s="24">
        <f>+$C170-U170</f>
        <v>3323213.99</v>
      </c>
      <c r="X170" s="23">
        <f>+IF(ISERROR(W170/U170),"N. D.",W170/U170)</f>
        <v>0.93799520463260655</v>
      </c>
    </row>
    <row r="171" spans="1:24" ht="6" customHeight="1">
      <c r="A171" s="37"/>
      <c r="B171" s="6"/>
      <c r="C171" s="6"/>
      <c r="D171" s="29"/>
      <c r="E171" s="6"/>
      <c r="F171" s="6"/>
      <c r="G171" s="29"/>
      <c r="H171" s="6"/>
      <c r="I171" s="29"/>
      <c r="J171" s="6"/>
      <c r="K171" s="6"/>
      <c r="L171" s="29"/>
      <c r="M171" s="6"/>
      <c r="N171" s="29"/>
      <c r="O171" s="6"/>
      <c r="P171" s="6"/>
      <c r="Q171" s="29"/>
      <c r="R171" s="6"/>
      <c r="S171" s="29"/>
      <c r="T171" s="6"/>
      <c r="U171" s="6"/>
      <c r="V171" s="29"/>
      <c r="W171" s="6"/>
      <c r="X171" s="29"/>
    </row>
    <row r="172" spans="1:24">
      <c r="A172" s="39" t="s">
        <v>78</v>
      </c>
      <c r="B172" s="14"/>
      <c r="C172" s="14">
        <v>1041402.3</v>
      </c>
      <c r="D172" s="11">
        <f>+IF(ISERROR(C172/C$106),"N. D.",C172/C$106)</f>
        <v>1.3325434755414376E-2</v>
      </c>
      <c r="E172" s="14"/>
      <c r="F172" s="14">
        <v>1041402.3</v>
      </c>
      <c r="G172" s="11">
        <f>+IF(ISERROR(F172/F$106),"N. D.",F172/F$106)</f>
        <v>1.3325434755414376E-2</v>
      </c>
      <c r="H172" s="14">
        <f>+$C172-F172</f>
        <v>0</v>
      </c>
      <c r="I172" s="11">
        <f>+IF(ISERROR(H172/F172),"N. D.",H172/F172)</f>
        <v>0</v>
      </c>
      <c r="J172" s="14"/>
      <c r="K172" s="14">
        <v>777211.88100000005</v>
      </c>
      <c r="L172" s="11">
        <f>+IF(ISERROR(K172/K$106),"N. D.",K172/K$106)</f>
        <v>1.1068935180420902E-2</v>
      </c>
      <c r="M172" s="14">
        <f>+$C172-K172</f>
        <v>264190.41899999999</v>
      </c>
      <c r="N172" s="11">
        <f>+IF(ISERROR(M172/K172),"N. D.",M172/K172)</f>
        <v>0.33992071590578266</v>
      </c>
      <c r="O172" s="14"/>
      <c r="P172" s="14">
        <v>198637.86000000002</v>
      </c>
      <c r="Q172" s="11">
        <f>+IF(ISERROR(P172/P$106),"N. D.",P172/P$106)</f>
        <v>3.063528678715528E-3</v>
      </c>
      <c r="R172" s="14">
        <f>+$C172-P172</f>
        <v>842764.44000000006</v>
      </c>
      <c r="S172" s="11">
        <f>+IF(ISERROR(R172/P172),"N. D.",R172/P172)</f>
        <v>4.2427180800276441</v>
      </c>
      <c r="T172" s="14"/>
      <c r="U172" s="14">
        <v>1003980.37</v>
      </c>
      <c r="V172" s="11">
        <f>+IF(ISERROR(U172/U$106),"N. D.",U172/U$106)</f>
        <v>1.4992790289111994E-2</v>
      </c>
      <c r="W172" s="14">
        <f>+$C172-U172</f>
        <v>37421.930000000051</v>
      </c>
      <c r="X172" s="11">
        <f>+IF(ISERROR(W172/U172),"N. D.",W172/U172)</f>
        <v>3.7273567410486375E-2</v>
      </c>
    </row>
    <row r="173" spans="1:24">
      <c r="A173" s="39" t="s">
        <v>79</v>
      </c>
      <c r="B173" s="14"/>
      <c r="C173" s="14">
        <v>589084.27</v>
      </c>
      <c r="D173" s="11">
        <f>+IF(ISERROR(C173/C$106),"N. D.",C173/C$106)</f>
        <v>7.5377248593803819E-3</v>
      </c>
      <c r="E173" s="14"/>
      <c r="F173" s="14">
        <v>589084.27</v>
      </c>
      <c r="G173" s="11">
        <f>+IF(ISERROR(F173/F$106),"N. D.",F173/F$106)</f>
        <v>7.5377248593803819E-3</v>
      </c>
      <c r="H173" s="14">
        <f>+$C173-F173</f>
        <v>0</v>
      </c>
      <c r="I173" s="11">
        <f>+IF(ISERROR(H173/F173),"N. D.",H173/F173)</f>
        <v>0</v>
      </c>
      <c r="J173" s="14"/>
      <c r="K173" s="14">
        <v>650031.50000000012</v>
      </c>
      <c r="L173" s="11">
        <f>+IF(ISERROR(K173/K$106),"N. D.",K173/K$106)</f>
        <v>9.2576512462394685E-3</v>
      </c>
      <c r="M173" s="14">
        <f>+$C173-K173</f>
        <v>-60947.230000000098</v>
      </c>
      <c r="N173" s="11">
        <f>+IF(ISERROR(M173/K173),"N. D.",M173/K173)</f>
        <v>-9.3760425456304947E-2</v>
      </c>
      <c r="O173" s="14"/>
      <c r="P173" s="14">
        <v>154010.4</v>
      </c>
      <c r="Q173" s="11">
        <f>+IF(ISERROR(P173/P$106),"N. D.",P173/P$106)</f>
        <v>2.3752535252869211E-3</v>
      </c>
      <c r="R173" s="14">
        <f>+$C173-P173</f>
        <v>435073.87</v>
      </c>
      <c r="S173" s="11">
        <f>+IF(ISERROR(R173/P173),"N. D.",R173/P173)</f>
        <v>2.8249642231953169</v>
      </c>
      <c r="T173" s="14"/>
      <c r="U173" s="14">
        <v>420258.64</v>
      </c>
      <c r="V173" s="11">
        <f>+IF(ISERROR(U173/U$106),"N. D.",U173/U$106)</f>
        <v>6.2758693745251348E-3</v>
      </c>
      <c r="W173" s="14">
        <f>+$C173-U173</f>
        <v>168825.63</v>
      </c>
      <c r="X173" s="11">
        <f>+IF(ISERROR(W173/U173),"N. D.",W173/U173)</f>
        <v>0.40171840369540052</v>
      </c>
    </row>
    <row r="174" spans="1:24">
      <c r="A174" s="39" t="s">
        <v>80</v>
      </c>
      <c r="B174" s="14"/>
      <c r="C174" s="14">
        <v>5235617.59</v>
      </c>
      <c r="D174" s="11">
        <f>+IF(ISERROR(C174/C$106),"N. D.",C174/C$106)</f>
        <v>6.6993207716023725E-2</v>
      </c>
      <c r="E174" s="14"/>
      <c r="F174" s="14">
        <v>5235617.59</v>
      </c>
      <c r="G174" s="11">
        <f>+IF(ISERROR(F174/F$106),"N. D.",F174/F$106)</f>
        <v>6.6993207716023725E-2</v>
      </c>
      <c r="H174" s="14">
        <f>+$C174-F174</f>
        <v>0</v>
      </c>
      <c r="I174" s="11">
        <f>+IF(ISERROR(H174/F174),"N. D.",H174/F174)</f>
        <v>0</v>
      </c>
      <c r="J174" s="14"/>
      <c r="K174" s="14">
        <v>4104000</v>
      </c>
      <c r="L174" s="11">
        <f>+IF(ISERROR(K174/K$106),"N. D.",K174/K$106)</f>
        <v>5.8448553207908802E-2</v>
      </c>
      <c r="M174" s="14">
        <f>+$C174-K174</f>
        <v>1131617.5899999999</v>
      </c>
      <c r="N174" s="11">
        <f>+IF(ISERROR(M174/K174),"N. D.",M174/K174)</f>
        <v>0.27573528021442489</v>
      </c>
      <c r="O174" s="14"/>
      <c r="P174" s="14">
        <v>932000</v>
      </c>
      <c r="Q174" s="11">
        <f>+IF(ISERROR(P174/P$106),"N. D.",P174/P$106)</f>
        <v>1.4373940237590517E-2</v>
      </c>
      <c r="R174" s="14">
        <f>+$C174-P174</f>
        <v>4303617.59</v>
      </c>
      <c r="S174" s="11">
        <f>+IF(ISERROR(R174/P174),"N. D.",R174/P174)</f>
        <v>4.6176154399141627</v>
      </c>
      <c r="T174" s="14"/>
      <c r="U174" s="14">
        <v>0</v>
      </c>
      <c r="V174" s="11">
        <f>+IF(ISERROR(U174/U$106),"N. D.",U174/U$106)</f>
        <v>0</v>
      </c>
      <c r="W174" s="14">
        <f>+$C174-U174</f>
        <v>5235617.59</v>
      </c>
      <c r="X174" s="11" t="str">
        <f>+IF(ISERROR(W174/U174),"N. D.",W174/U174)</f>
        <v>N. D.</v>
      </c>
    </row>
    <row r="175" spans="1:24">
      <c r="A175" s="39" t="s">
        <v>81</v>
      </c>
      <c r="B175" s="14"/>
      <c r="C175" s="14">
        <v>0</v>
      </c>
      <c r="D175" s="11">
        <f>+IF(ISERROR(C175/C$106),"N. D.",C175/C$106)</f>
        <v>0</v>
      </c>
      <c r="E175" s="14"/>
      <c r="F175" s="14">
        <v>0</v>
      </c>
      <c r="G175" s="11">
        <f>+IF(ISERROR(F175/F$106),"N. D.",F175/F$106)</f>
        <v>0</v>
      </c>
      <c r="H175" s="14">
        <f>+$C175-F175</f>
        <v>0</v>
      </c>
      <c r="I175" s="11" t="str">
        <f>+IF(ISERROR(H175/F175),"N. D.",H175/F175)</f>
        <v>N. D.</v>
      </c>
      <c r="J175" s="14"/>
      <c r="K175" s="14">
        <v>0</v>
      </c>
      <c r="L175" s="11">
        <f>+IF(ISERROR(K175/K$106),"N. D.",K175/K$106)</f>
        <v>0</v>
      </c>
      <c r="M175" s="14">
        <f>+$C175-K175</f>
        <v>0</v>
      </c>
      <c r="N175" s="11" t="str">
        <f>+IF(ISERROR(M175/K175),"N. D.",M175/K175)</f>
        <v>N. D.</v>
      </c>
      <c r="O175" s="14"/>
      <c r="P175" s="14">
        <v>1288557.2</v>
      </c>
      <c r="Q175" s="11">
        <f>+IF(ISERROR(P175/P$106),"N. D.",P175/P$106)</f>
        <v>1.9873008782743531E-2</v>
      </c>
      <c r="R175" s="14">
        <f>+$C175-P175</f>
        <v>-1288557.2</v>
      </c>
      <c r="S175" s="11">
        <f>+IF(ISERROR(R175/P175),"N. D.",R175/P175)</f>
        <v>-1</v>
      </c>
      <c r="T175" s="14"/>
      <c r="U175" s="14">
        <v>2118651.16</v>
      </c>
      <c r="V175" s="11">
        <f>+IF(ISERROR(U175/U$106),"N. D.",U175/U$106)</f>
        <v>3.1638559365123706E-2</v>
      </c>
      <c r="W175" s="14">
        <f>+$C175-U175</f>
        <v>-2118651.16</v>
      </c>
      <c r="X175" s="11">
        <f>+IF(ISERROR(W175/U175),"N. D.",W175/U175)</f>
        <v>-1</v>
      </c>
    </row>
    <row r="176" spans="1:24" ht="6" customHeight="1">
      <c r="A176" s="37"/>
      <c r="B176" s="6"/>
      <c r="C176" s="6"/>
      <c r="D176" s="29"/>
      <c r="E176" s="6"/>
      <c r="F176" s="6"/>
      <c r="G176" s="29"/>
      <c r="H176" s="6"/>
      <c r="I176" s="29"/>
      <c r="J176" s="6"/>
      <c r="K176" s="6"/>
      <c r="L176" s="29"/>
      <c r="M176" s="6"/>
      <c r="N176" s="29"/>
      <c r="O176" s="6"/>
      <c r="P176" s="6"/>
      <c r="Q176" s="29"/>
      <c r="R176" s="6"/>
      <c r="S176" s="29"/>
      <c r="T176" s="6"/>
      <c r="U176" s="6"/>
      <c r="V176" s="29"/>
      <c r="W176" s="6"/>
      <c r="X176" s="29"/>
    </row>
    <row r="177" spans="1:24" ht="19" thickBot="1">
      <c r="A177" s="31" t="s">
        <v>82</v>
      </c>
      <c r="B177" s="32"/>
      <c r="C177" s="32">
        <f>+C168-C170</f>
        <v>47900872.519099995</v>
      </c>
      <c r="D177" s="33">
        <f>+IF(OR(C106&lt;=0,C177&lt;=0),"N. D.",C177/C$106)</f>
        <v>0.61292350850453126</v>
      </c>
      <c r="E177" s="32"/>
      <c r="F177" s="32">
        <f>+F168-F170</f>
        <v>47900872.519099995</v>
      </c>
      <c r="G177" s="33">
        <f>+IF(OR(F106&lt;=0,F177&lt;=0),"N. D.",F177/F$106)</f>
        <v>0.61292350850453126</v>
      </c>
      <c r="H177" s="32">
        <f>+$C177-F177</f>
        <v>0</v>
      </c>
      <c r="I177" s="33">
        <f>+IF(ISERROR(H177/F177),"N. D.",H177/F177)</f>
        <v>0</v>
      </c>
      <c r="J177" s="32"/>
      <c r="K177" s="32">
        <f>+K168-K170</f>
        <v>40907180.372800015</v>
      </c>
      <c r="L177" s="33">
        <f>+IF(OR(K106&lt;=0,K177&lt;=0),"N. D.",K177/K$106)</f>
        <v>0.5825939348453032</v>
      </c>
      <c r="M177" s="32">
        <f>+$C177-K177</f>
        <v>6993692.1462999806</v>
      </c>
      <c r="N177" s="33">
        <f>+IF(ISERROR(M177/K177),"N. D.",M177/K177)</f>
        <v>0.17096490353439817</v>
      </c>
      <c r="O177" s="32"/>
      <c r="P177" s="32">
        <f>+P168-P170</f>
        <v>42029762.59429998</v>
      </c>
      <c r="Q177" s="33">
        <f>+IF(OR(P106&lt;=0,P177&lt;=0),"N. D.",P177/P$106)</f>
        <v>0.64821169069805284</v>
      </c>
      <c r="R177" s="32">
        <f>+$C177-P177</f>
        <v>5871109.924800016</v>
      </c>
      <c r="S177" s="33">
        <f>+IF(ISERROR(R177/P177),"N. D.",R177/P177)</f>
        <v>0.13968934303702796</v>
      </c>
      <c r="T177" s="32"/>
      <c r="U177" s="32">
        <f>+U168-U170</f>
        <v>42274221.849999994</v>
      </c>
      <c r="V177" s="33">
        <f>+IF(OR(U106&lt;=0,U177&lt;=0),"N. D.",U177/U$106)</f>
        <v>0.63129575215942313</v>
      </c>
      <c r="W177" s="32">
        <f>+$C177-U177</f>
        <v>5626650.6691000015</v>
      </c>
      <c r="X177" s="33">
        <f>+IF(ISERROR(W177/U177),"N. D.",W177/U177)</f>
        <v>0.13309885842641483</v>
      </c>
    </row>
    <row r="180" spans="1:24">
      <c r="C180" s="2"/>
      <c r="D180" s="2"/>
      <c r="F180" s="2"/>
      <c r="G180" s="2"/>
      <c r="H180" s="2"/>
      <c r="I180" s="2"/>
      <c r="K180" s="2"/>
      <c r="L180" s="2"/>
      <c r="M180" s="2"/>
      <c r="N180" s="2"/>
      <c r="P180" s="2"/>
      <c r="Q180" s="2"/>
      <c r="R180" s="2"/>
      <c r="S180" s="2"/>
      <c r="U180" s="2"/>
      <c r="V180" s="2"/>
      <c r="W180" s="2"/>
      <c r="X180" s="2"/>
    </row>
    <row r="181" spans="1:24">
      <c r="C181" s="378" t="s">
        <v>1</v>
      </c>
      <c r="D181" s="378"/>
      <c r="E181" s="378"/>
      <c r="F181" s="378"/>
      <c r="G181" s="378"/>
      <c r="H181" s="378"/>
      <c r="I181" s="378"/>
      <c r="J181" s="378"/>
      <c r="K181" s="378"/>
      <c r="L181" s="378"/>
      <c r="M181" s="378"/>
      <c r="N181" s="378"/>
      <c r="O181" s="378"/>
      <c r="P181" s="378"/>
      <c r="Q181" s="378"/>
      <c r="R181" s="378"/>
      <c r="S181" s="378"/>
      <c r="T181" s="378"/>
      <c r="U181" s="378"/>
      <c r="V181" s="378"/>
      <c r="W181" s="378"/>
      <c r="X181" s="378"/>
    </row>
    <row r="182" spans="1:24">
      <c r="B182" s="3"/>
      <c r="C182" s="3"/>
      <c r="D182" s="2"/>
      <c r="E182" s="3"/>
      <c r="F182" s="3"/>
      <c r="G182" s="2"/>
      <c r="H182" s="3"/>
      <c r="I182" s="2"/>
      <c r="J182" s="3"/>
      <c r="K182" s="3"/>
      <c r="L182" s="2"/>
      <c r="M182" s="3"/>
      <c r="N182" s="2"/>
      <c r="O182" s="3"/>
      <c r="P182" s="3"/>
      <c r="Q182" s="2"/>
      <c r="R182" s="3"/>
      <c r="S182" s="2"/>
      <c r="T182" s="3"/>
      <c r="U182" s="3"/>
      <c r="V182" s="2"/>
      <c r="W182" s="3"/>
      <c r="X182" s="2"/>
    </row>
    <row r="183" spans="1:24" ht="6" customHeight="1"/>
    <row r="184" spans="1:24" s="6" customFormat="1" ht="14.25" customHeight="1">
      <c r="A184" s="4" t="s">
        <v>83</v>
      </c>
      <c r="B184" s="379"/>
      <c r="C184" s="5">
        <f>+C5</f>
        <v>45657</v>
      </c>
      <c r="D184" s="379" t="s">
        <v>99</v>
      </c>
      <c r="E184" s="379"/>
      <c r="F184" s="5">
        <f>+F5</f>
        <v>45291</v>
      </c>
      <c r="G184" s="379" t="s">
        <v>99</v>
      </c>
      <c r="H184" s="5" t="str">
        <f>+H5</f>
        <v>DIFERENCIAS</v>
      </c>
      <c r="I184" s="379" t="s">
        <v>99</v>
      </c>
      <c r="J184" s="379"/>
      <c r="K184" s="5">
        <f>+K5</f>
        <v>44926</v>
      </c>
      <c r="L184" s="379" t="s">
        <v>99</v>
      </c>
      <c r="M184" s="5" t="str">
        <f>+M5</f>
        <v>DIFERENCIAS</v>
      </c>
      <c r="N184" s="379" t="s">
        <v>99</v>
      </c>
      <c r="O184" s="379"/>
      <c r="P184" s="5">
        <f>+P5</f>
        <v>44561</v>
      </c>
      <c r="Q184" s="379" t="s">
        <v>99</v>
      </c>
      <c r="R184" s="5" t="str">
        <f>+R5</f>
        <v>DIFERENCIAS</v>
      </c>
      <c r="S184" s="379" t="s">
        <v>99</v>
      </c>
      <c r="T184" s="379"/>
      <c r="U184" s="5">
        <f>+U5</f>
        <v>43830</v>
      </c>
      <c r="V184" s="379" t="s">
        <v>99</v>
      </c>
      <c r="W184" s="5" t="str">
        <f>+W5</f>
        <v>DIFERENCIAS</v>
      </c>
      <c r="X184" s="379" t="s">
        <v>99</v>
      </c>
    </row>
    <row r="185" spans="1:24" s="6" customFormat="1" ht="14.25" customHeight="1">
      <c r="A185" s="4" t="s">
        <v>117</v>
      </c>
      <c r="B185" s="379"/>
      <c r="C185" s="5" t="str">
        <f>+C6</f>
        <v>PPTO</v>
      </c>
      <c r="D185" s="379"/>
      <c r="E185" s="379"/>
      <c r="F185" s="5" t="str">
        <f>+F6</f>
        <v>REAL</v>
      </c>
      <c r="G185" s="379"/>
      <c r="H185" s="5" t="str">
        <f>+H6</f>
        <v>2024P vs 2023R</v>
      </c>
      <c r="I185" s="379"/>
      <c r="J185" s="379"/>
      <c r="K185" s="5" t="str">
        <f>+K6</f>
        <v>REAL</v>
      </c>
      <c r="L185" s="379"/>
      <c r="M185" s="5" t="str">
        <f>+M6</f>
        <v>2024P vs 2022R</v>
      </c>
      <c r="N185" s="379"/>
      <c r="O185" s="379"/>
      <c r="P185" s="5" t="str">
        <f>+P6</f>
        <v>REAL</v>
      </c>
      <c r="Q185" s="379"/>
      <c r="R185" s="5" t="str">
        <f>+R6</f>
        <v>2024P vs 2021R</v>
      </c>
      <c r="S185" s="379"/>
      <c r="T185" s="379"/>
      <c r="U185" s="5" t="str">
        <f>+U6</f>
        <v>REAL</v>
      </c>
      <c r="V185" s="379"/>
      <c r="W185" s="5" t="str">
        <f>+W6</f>
        <v>2024P vs 2019R</v>
      </c>
      <c r="X185" s="379"/>
    </row>
    <row r="186" spans="1:24" ht="6" customHeight="1"/>
    <row r="187" spans="1:24">
      <c r="C187" s="41" t="s">
        <v>85</v>
      </c>
      <c r="F187" s="41" t="s">
        <v>86</v>
      </c>
      <c r="K187" s="41" t="s">
        <v>108</v>
      </c>
      <c r="P187" s="41" t="s">
        <v>109</v>
      </c>
      <c r="U187" s="41" t="s">
        <v>110</v>
      </c>
    </row>
    <row r="190" spans="1:24">
      <c r="A190" s="7" t="s">
        <v>87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6" customHeight="1">
      <c r="A191" s="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>
      <c r="A192" s="13" t="s">
        <v>88</v>
      </c>
      <c r="B192" s="14"/>
      <c r="C192" s="10">
        <f>+C31</f>
        <v>80050199.590000004</v>
      </c>
      <c r="D192" s="42">
        <f>+IF(ISERROR(C192/C$196),"N. D.",C192/C$196)</f>
        <v>1.0242955213316156</v>
      </c>
      <c r="E192" s="43"/>
      <c r="F192" s="10">
        <f>+F31</f>
        <v>80050199.590000004</v>
      </c>
      <c r="G192" s="42">
        <f>+IF(ISERROR(F192/F$196),"N. D.",F192/F$196)</f>
        <v>1.0242955213316156</v>
      </c>
      <c r="H192" s="43">
        <f>+$C192-F192</f>
        <v>0</v>
      </c>
      <c r="I192" s="42">
        <f>+IF(ISERROR(H192/F192),"N. D.",H192/F192)</f>
        <v>0</v>
      </c>
      <c r="J192" s="43"/>
      <c r="K192" s="10">
        <f>+K31</f>
        <v>70911574.300000012</v>
      </c>
      <c r="L192" s="42">
        <f>+IF(ISERROR(K192/K$196),"N. D.",K192/K$196)</f>
        <v>1.0099120184040276</v>
      </c>
      <c r="M192" s="43">
        <f>+$C192-K192</f>
        <v>9138625.2899999917</v>
      </c>
      <c r="N192" s="42">
        <f>+IF(ISERROR(M192/K192),"N. D.",M192/K192)</f>
        <v>0.12887353552944586</v>
      </c>
      <c r="O192" s="43"/>
      <c r="P192" s="10">
        <f>+P31</f>
        <v>69951348.849999979</v>
      </c>
      <c r="Q192" s="42">
        <f>+IF(ISERROR(P192/P$196),"N. D.",P192/P$196)</f>
        <v>1.0788374548377102</v>
      </c>
      <c r="R192" s="43">
        <f>+$C192-P192</f>
        <v>10098850.740000024</v>
      </c>
      <c r="S192" s="42">
        <f>+IF(ISERROR(R192/P192),"N. D.",R192/P192)</f>
        <v>0.14436963555421173</v>
      </c>
      <c r="T192" s="43"/>
      <c r="U192" s="10">
        <f>+U31</f>
        <v>67984708.48999998</v>
      </c>
      <c r="V192" s="42">
        <f>+IF(ISERROR(U192/U$196),"N. D.",U192/U$196)</f>
        <v>1.0152394486129064</v>
      </c>
      <c r="W192" s="43">
        <f>+$C192-U192</f>
        <v>12065491.100000024</v>
      </c>
      <c r="X192" s="42">
        <f>+IF(ISERROR(W192/U192),"N. D.",W192/U192)</f>
        <v>0.17747360204941914</v>
      </c>
    </row>
    <row r="193" spans="1:24">
      <c r="A193" s="13" t="s">
        <v>89</v>
      </c>
      <c r="B193" s="14"/>
      <c r="C193" s="10">
        <f>+C56</f>
        <v>1800201.4100000001</v>
      </c>
      <c r="D193" s="42">
        <f>+IF(ISERROR(C193/C$196),"N. D.",C193/C$196)</f>
        <v>2.3034773819454752E-2</v>
      </c>
      <c r="E193" s="43"/>
      <c r="F193" s="10">
        <f>+F56</f>
        <v>1800201.4100000001</v>
      </c>
      <c r="G193" s="42">
        <f>+IF(ISERROR(F193/F$196),"N. D.",F193/F$196)</f>
        <v>2.3034773819454752E-2</v>
      </c>
      <c r="H193" s="43">
        <f>+$C193-F193</f>
        <v>0</v>
      </c>
      <c r="I193" s="42">
        <f>+IF(ISERROR(H193/F193),"N. D.",H193/F193)</f>
        <v>0</v>
      </c>
      <c r="J193" s="43"/>
      <c r="K193" s="10">
        <f>+K56</f>
        <v>526949.30000000005</v>
      </c>
      <c r="L193" s="42">
        <f>+IF(ISERROR(K193/K$196),"N. D.",K193/K$196)</f>
        <v>7.5047329919396442E-3</v>
      </c>
      <c r="M193" s="43">
        <f>+$C193-K193</f>
        <v>1273252.1100000001</v>
      </c>
      <c r="N193" s="42">
        <f>+IF(ISERROR(M193/K193),"N. D.",M193/K193)</f>
        <v>2.4162706165469809</v>
      </c>
      <c r="O193" s="43"/>
      <c r="P193" s="10">
        <f>+P56</f>
        <v>1983523.6900000004</v>
      </c>
      <c r="Q193" s="42">
        <f>+IF(ISERROR(P193/P$196),"N. D.",P193/P$196)</f>
        <v>3.0591256416207108E-2</v>
      </c>
      <c r="R193" s="43">
        <f>+$C193-P193</f>
        <v>-183322.28000000026</v>
      </c>
      <c r="S193" s="42">
        <f>+IF(ISERROR(R193/P193),"N. D.",R193/P193)</f>
        <v>-9.2422531136999039E-2</v>
      </c>
      <c r="T193" s="43"/>
      <c r="U193" s="10">
        <f>+U56</f>
        <v>332267.87</v>
      </c>
      <c r="V193" s="42">
        <f>+IF(ISERROR(U193/U$196),"N. D.",U193/U$196)</f>
        <v>4.9618724066486757E-3</v>
      </c>
      <c r="W193" s="43">
        <f>+$C193-U193</f>
        <v>1467933.54</v>
      </c>
      <c r="X193" s="42">
        <f>+IF(ISERROR(W193/U193),"N. D.",W193/U193)</f>
        <v>4.4179220217711697</v>
      </c>
    </row>
    <row r="194" spans="1:24">
      <c r="A194" s="13" t="s">
        <v>90</v>
      </c>
      <c r="B194" s="14"/>
      <c r="C194" s="10">
        <f>+C81</f>
        <v>98529.26999999999</v>
      </c>
      <c r="D194" s="42">
        <f>+IF(ISERROR(C194/C$196),"N. D.",C194/C$196)</f>
        <v>1.2607475121608686E-3</v>
      </c>
      <c r="E194" s="43"/>
      <c r="F194" s="10">
        <f>+F81</f>
        <v>98529.26999999999</v>
      </c>
      <c r="G194" s="42">
        <f>+IF(ISERROR(F194/F$196),"N. D.",F194/F$196)</f>
        <v>1.2607475121608686E-3</v>
      </c>
      <c r="H194" s="43">
        <f>+$C194-F194</f>
        <v>0</v>
      </c>
      <c r="I194" s="42">
        <f>+IF(ISERROR(H194/F194),"N. D.",H194/F194)</f>
        <v>0</v>
      </c>
      <c r="J194" s="43"/>
      <c r="K194" s="10">
        <f>+K81</f>
        <v>169028.98</v>
      </c>
      <c r="L194" s="42">
        <f>+IF(ISERROR(K194/K$196),"N. D.",K194/K$196)</f>
        <v>2.4072854120878542E-3</v>
      </c>
      <c r="M194" s="43">
        <f>+$C194-K194</f>
        <v>-70499.710000000021</v>
      </c>
      <c r="N194" s="42">
        <f>+IF(ISERROR(M194/K194),"N. D.",M194/K194)</f>
        <v>-0.41708652563601828</v>
      </c>
      <c r="O194" s="43"/>
      <c r="P194" s="10">
        <f>+P81</f>
        <v>3128262.41</v>
      </c>
      <c r="Q194" s="42">
        <f>+IF(ISERROR(P194/P$196),"N. D.",P194/P$196)</f>
        <v>4.8246198421503093E-2</v>
      </c>
      <c r="R194" s="43">
        <f>+$C194-P194</f>
        <v>-3029733.14</v>
      </c>
      <c r="S194" s="42">
        <f>+IF(ISERROR(R194/P194),"N. D.",R194/P194)</f>
        <v>-0.96850351502321697</v>
      </c>
      <c r="T194" s="43"/>
      <c r="U194" s="10">
        <f>+U81</f>
        <v>688229.78</v>
      </c>
      <c r="V194" s="42">
        <f>+IF(ISERROR(U194/U$196),"N. D.",U194/U$196)</f>
        <v>1.0277576206257586E-2</v>
      </c>
      <c r="W194" s="43">
        <f>+$C194-U194</f>
        <v>-589700.51</v>
      </c>
      <c r="X194" s="42">
        <f>+IF(ISERROR(W194/U194),"N. D.",W194/U194)</f>
        <v>-0.85683666580077367</v>
      </c>
    </row>
    <row r="195" spans="1:24" ht="6" customHeight="1">
      <c r="A195" s="8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s="48" customFormat="1">
      <c r="A196" s="44" t="s">
        <v>46</v>
      </c>
      <c r="B196" s="24"/>
      <c r="C196" s="45">
        <f>+C192-C193-C194</f>
        <v>78151468.910000011</v>
      </c>
      <c r="D196" s="46">
        <f>+IF(ISERROR(C196/C$196),"N. D.",C196/C$196)</f>
        <v>1</v>
      </c>
      <c r="E196" s="47"/>
      <c r="F196" s="45">
        <f>+F192-F193-F194</f>
        <v>78151468.910000011</v>
      </c>
      <c r="G196" s="46">
        <f>+IF(ISERROR(F196/F$196),"N. D.",F196/F$196)</f>
        <v>1</v>
      </c>
      <c r="H196" s="47">
        <f>+$C196-F196</f>
        <v>0</v>
      </c>
      <c r="I196" s="46">
        <f>+IF(ISERROR(H196/F196),"N. D.",H196/F196)</f>
        <v>0</v>
      </c>
      <c r="J196" s="47"/>
      <c r="K196" s="45">
        <f>+K192-K193-K194</f>
        <v>70215596.020000011</v>
      </c>
      <c r="L196" s="46">
        <f>+IF(ISERROR(K196/K$196),"N. D.",K196/K$196)</f>
        <v>1</v>
      </c>
      <c r="M196" s="47">
        <f>+$C196-K196</f>
        <v>7935872.8900000006</v>
      </c>
      <c r="N196" s="46">
        <f>+IF(ISERROR(M196/K196),"N. D.",M196/K196)</f>
        <v>0.11302151288069347</v>
      </c>
      <c r="O196" s="47"/>
      <c r="P196" s="45">
        <f>+P192-P193-P194</f>
        <v>64839562.749999985</v>
      </c>
      <c r="Q196" s="46">
        <f>+IF(ISERROR(P196/P$196),"N. D.",P196/P$196)</f>
        <v>1</v>
      </c>
      <c r="R196" s="47">
        <f>+$C196-P196</f>
        <v>13311906.160000026</v>
      </c>
      <c r="S196" s="46">
        <f>+IF(ISERROR(R196/P196),"N. D.",R196/P196)</f>
        <v>0.20530530428353375</v>
      </c>
      <c r="T196" s="47"/>
      <c r="U196" s="45">
        <f>+U192-U193-U194</f>
        <v>66964210.839999974</v>
      </c>
      <c r="V196" s="46">
        <f>+IF(ISERROR(U196/U$196),"N. D.",U196/U$196)</f>
        <v>1</v>
      </c>
      <c r="W196" s="47">
        <f>+$C196-U196</f>
        <v>11187258.070000038</v>
      </c>
      <c r="X196" s="46">
        <f>+IF(ISERROR(W196/U196),"N. D.",W196/U196)</f>
        <v>0.16706324064253009</v>
      </c>
    </row>
    <row r="198" spans="1:24">
      <c r="A198" s="7" t="s">
        <v>91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6" customHeight="1">
      <c r="A199" s="8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>
      <c r="A200" s="13" t="s">
        <v>22</v>
      </c>
      <c r="B200" s="14"/>
      <c r="C200" s="10">
        <f t="shared" ref="C200:C208" si="129">+C86</f>
        <v>61854152.510000005</v>
      </c>
      <c r="D200" s="42">
        <f t="shared" ref="D200:D208" si="130">+IF(ISERROR(C200/C$210),"N. D.",C200/C$210)</f>
        <v>0.79146500216434645</v>
      </c>
      <c r="E200" s="43"/>
      <c r="F200" s="10">
        <f t="shared" ref="F200:F208" si="131">+F86</f>
        <v>61854152.510000005</v>
      </c>
      <c r="G200" s="42">
        <f t="shared" ref="G200:G208" si="132">+IF(ISERROR(F200/F$210),"N. D.",F200/F$210)</f>
        <v>0.79146500216434645</v>
      </c>
      <c r="H200" s="43">
        <f t="shared" ref="H200:H208" si="133">+$C200-F200</f>
        <v>0</v>
      </c>
      <c r="I200" s="42">
        <f t="shared" ref="I200:I208" si="134">+IF(ISERROR(H200/F200),"N. D.",H200/F200)</f>
        <v>0</v>
      </c>
      <c r="J200" s="43"/>
      <c r="K200" s="10">
        <f t="shared" ref="K200:K208" si="135">+K86</f>
        <v>53473362.720000014</v>
      </c>
      <c r="L200" s="42">
        <f t="shared" ref="L200:L208" si="136">+IF(ISERROR(K200/K$210),"N. D.",K200/K$210)</f>
        <v>0.7615596213805379</v>
      </c>
      <c r="M200" s="43">
        <f t="shared" ref="M200:M208" si="137">+$C200-K200</f>
        <v>8380789.7899999917</v>
      </c>
      <c r="N200" s="42">
        <f t="shared" ref="N200:N208" si="138">+IF(ISERROR(M200/K200),"N. D.",M200/K200)</f>
        <v>0.15672831039042592</v>
      </c>
      <c r="O200" s="43"/>
      <c r="P200" s="10">
        <f t="shared" ref="P200:P208" si="139">+P86</f>
        <v>46796820.679999992</v>
      </c>
      <c r="Q200" s="42">
        <f t="shared" ref="Q200:Q208" si="140">+IF(ISERROR(P200/P$210),"N. D.",P200/P$210)</f>
        <v>0.72173251476776812</v>
      </c>
      <c r="R200" s="43">
        <f t="shared" ref="R200:R208" si="141">+$C200-P200</f>
        <v>15057331.830000013</v>
      </c>
      <c r="S200" s="42">
        <f t="shared" ref="S200:S208" si="142">+IF(ISERROR(R200/P200),"N. D.",R200/P200)</f>
        <v>0.32175971810057624</v>
      </c>
      <c r="T200" s="43"/>
      <c r="U200" s="10">
        <f t="shared" ref="U200:U208" si="143">+U86</f>
        <v>53287718.719999991</v>
      </c>
      <c r="V200" s="42">
        <f t="shared" ref="V200:V208" si="144">+IF(ISERROR(U200/U$210),"N. D.",U200/U$210)</f>
        <v>0.79576415598060668</v>
      </c>
      <c r="W200" s="43">
        <f t="shared" ref="W200:W208" si="145">+$C200-U200</f>
        <v>8566433.790000014</v>
      </c>
      <c r="X200" s="42">
        <f t="shared" ref="X200:X208" si="146">+IF(ISERROR(W200/U200),"N. D.",W200/U200)</f>
        <v>0.16075812580779242</v>
      </c>
    </row>
    <row r="201" spans="1:24">
      <c r="A201" s="13" t="s">
        <v>23</v>
      </c>
      <c r="B201" s="14"/>
      <c r="C201" s="10">
        <f t="shared" si="129"/>
        <v>3548769.9799999995</v>
      </c>
      <c r="D201" s="42">
        <f t="shared" si="130"/>
        <v>4.5408871125465322E-2</v>
      </c>
      <c r="E201" s="43"/>
      <c r="F201" s="10">
        <f t="shared" si="131"/>
        <v>3548769.9799999995</v>
      </c>
      <c r="G201" s="42">
        <f t="shared" si="132"/>
        <v>4.5408871125465322E-2</v>
      </c>
      <c r="H201" s="43">
        <f t="shared" si="133"/>
        <v>0</v>
      </c>
      <c r="I201" s="42">
        <f t="shared" si="134"/>
        <v>0</v>
      </c>
      <c r="J201" s="43"/>
      <c r="K201" s="10">
        <f t="shared" si="135"/>
        <v>4953218.5499999989</v>
      </c>
      <c r="L201" s="42">
        <f t="shared" si="136"/>
        <v>7.0542996581402492E-2</v>
      </c>
      <c r="M201" s="43">
        <f t="shared" si="137"/>
        <v>-1404448.5699999994</v>
      </c>
      <c r="N201" s="42">
        <f t="shared" si="138"/>
        <v>-0.28354262098933625</v>
      </c>
      <c r="O201" s="43"/>
      <c r="P201" s="10">
        <f t="shared" si="139"/>
        <v>6227246.9300000006</v>
      </c>
      <c r="Q201" s="42">
        <f t="shared" si="140"/>
        <v>9.604085323662985E-2</v>
      </c>
      <c r="R201" s="43">
        <f t="shared" si="141"/>
        <v>-2678476.9500000011</v>
      </c>
      <c r="S201" s="42">
        <f t="shared" si="142"/>
        <v>-0.43012216796741043</v>
      </c>
      <c r="T201" s="43"/>
      <c r="U201" s="10">
        <f t="shared" si="143"/>
        <v>5777909.1600000001</v>
      </c>
      <c r="V201" s="42">
        <f t="shared" si="144"/>
        <v>8.6283539931581762E-2</v>
      </c>
      <c r="W201" s="43">
        <f t="shared" si="145"/>
        <v>-2229139.1800000006</v>
      </c>
      <c r="X201" s="42">
        <f t="shared" si="146"/>
        <v>-0.38580377750348721</v>
      </c>
    </row>
    <row r="202" spans="1:24">
      <c r="A202" s="13" t="s">
        <v>24</v>
      </c>
      <c r="B202" s="14"/>
      <c r="C202" s="10">
        <f t="shared" si="129"/>
        <v>8041985.9699999997</v>
      </c>
      <c r="D202" s="42">
        <f t="shared" si="130"/>
        <v>0.10290255681900529</v>
      </c>
      <c r="E202" s="43"/>
      <c r="F202" s="10">
        <f t="shared" si="131"/>
        <v>8041985.9699999997</v>
      </c>
      <c r="G202" s="42">
        <f t="shared" si="132"/>
        <v>0.10290255681900529</v>
      </c>
      <c r="H202" s="43">
        <f t="shared" si="133"/>
        <v>0</v>
      </c>
      <c r="I202" s="42">
        <f t="shared" si="134"/>
        <v>0</v>
      </c>
      <c r="J202" s="43"/>
      <c r="K202" s="10">
        <f t="shared" si="135"/>
        <v>6951153.2299999995</v>
      </c>
      <c r="L202" s="42">
        <f t="shared" si="136"/>
        <v>9.8997282997071653E-2</v>
      </c>
      <c r="M202" s="43">
        <f t="shared" si="137"/>
        <v>1090832.7400000002</v>
      </c>
      <c r="N202" s="42">
        <f t="shared" si="138"/>
        <v>0.15692831159183068</v>
      </c>
      <c r="O202" s="43"/>
      <c r="P202" s="10">
        <f t="shared" si="139"/>
        <v>6430047.0599999987</v>
      </c>
      <c r="Q202" s="42">
        <f t="shared" si="140"/>
        <v>9.9168575284693763E-2</v>
      </c>
      <c r="R202" s="43">
        <f t="shared" si="141"/>
        <v>1611938.9100000011</v>
      </c>
      <c r="S202" s="42">
        <f t="shared" si="142"/>
        <v>0.25068850895781802</v>
      </c>
      <c r="T202" s="43"/>
      <c r="U202" s="10">
        <f t="shared" si="143"/>
        <v>6552213.2999999989</v>
      </c>
      <c r="V202" s="42">
        <f t="shared" si="144"/>
        <v>9.7846494684383556E-2</v>
      </c>
      <c r="W202" s="43">
        <f t="shared" si="145"/>
        <v>1489772.6700000009</v>
      </c>
      <c r="X202" s="42">
        <f t="shared" si="146"/>
        <v>0.2273693791378863</v>
      </c>
    </row>
    <row r="203" spans="1:24">
      <c r="A203" s="13" t="s">
        <v>25</v>
      </c>
      <c r="B203" s="14"/>
      <c r="C203" s="10">
        <f t="shared" si="129"/>
        <v>65310.769999999982</v>
      </c>
      <c r="D203" s="42">
        <f t="shared" si="130"/>
        <v>8.3569472091705034E-4</v>
      </c>
      <c r="E203" s="43"/>
      <c r="F203" s="10">
        <f t="shared" si="131"/>
        <v>65310.769999999982</v>
      </c>
      <c r="G203" s="42">
        <f t="shared" si="132"/>
        <v>8.3569472091705034E-4</v>
      </c>
      <c r="H203" s="43">
        <f t="shared" si="133"/>
        <v>0</v>
      </c>
      <c r="I203" s="42">
        <f t="shared" si="134"/>
        <v>0</v>
      </c>
      <c r="J203" s="43"/>
      <c r="K203" s="10">
        <f t="shared" si="135"/>
        <v>61664.939999999988</v>
      </c>
      <c r="L203" s="42">
        <f t="shared" si="136"/>
        <v>8.782228378782902E-4</v>
      </c>
      <c r="M203" s="43">
        <f t="shared" si="137"/>
        <v>3645.8299999999945</v>
      </c>
      <c r="N203" s="42">
        <f t="shared" si="138"/>
        <v>5.9123223017811991E-2</v>
      </c>
      <c r="O203" s="43"/>
      <c r="P203" s="10">
        <f t="shared" si="139"/>
        <v>112878.19000000002</v>
      </c>
      <c r="Q203" s="42">
        <f t="shared" si="140"/>
        <v>1.7408845034199438E-3</v>
      </c>
      <c r="R203" s="43">
        <f t="shared" si="141"/>
        <v>-47567.420000000035</v>
      </c>
      <c r="S203" s="42">
        <f t="shared" si="142"/>
        <v>-0.42140487901161444</v>
      </c>
      <c r="T203" s="43"/>
      <c r="U203" s="10">
        <f t="shared" si="143"/>
        <v>274287.77</v>
      </c>
      <c r="V203" s="42">
        <f t="shared" si="144"/>
        <v>4.0960352785365554E-3</v>
      </c>
      <c r="W203" s="43">
        <f t="shared" si="145"/>
        <v>-208977.00000000003</v>
      </c>
      <c r="X203" s="42">
        <f t="shared" si="146"/>
        <v>-0.76188960229615788</v>
      </c>
    </row>
    <row r="204" spans="1:24">
      <c r="A204" s="13" t="s">
        <v>26</v>
      </c>
      <c r="B204" s="14"/>
      <c r="C204" s="10">
        <f t="shared" si="129"/>
        <v>4641249.68</v>
      </c>
      <c r="D204" s="42">
        <f t="shared" si="130"/>
        <v>5.9387875170265947E-2</v>
      </c>
      <c r="E204" s="43"/>
      <c r="F204" s="10">
        <f t="shared" si="131"/>
        <v>4641249.68</v>
      </c>
      <c r="G204" s="42">
        <f t="shared" si="132"/>
        <v>5.9387875170265947E-2</v>
      </c>
      <c r="H204" s="43">
        <f t="shared" si="133"/>
        <v>0</v>
      </c>
      <c r="I204" s="42">
        <f t="shared" si="134"/>
        <v>0</v>
      </c>
      <c r="J204" s="43"/>
      <c r="K204" s="10">
        <f t="shared" si="135"/>
        <v>4593186.38</v>
      </c>
      <c r="L204" s="42">
        <f t="shared" si="136"/>
        <v>6.5415472350212472E-2</v>
      </c>
      <c r="M204" s="43">
        <f t="shared" si="137"/>
        <v>48063.299999999814</v>
      </c>
      <c r="N204" s="42">
        <f t="shared" si="138"/>
        <v>1.0464043046300206E-2</v>
      </c>
      <c r="O204" s="43"/>
      <c r="P204" s="10">
        <f t="shared" si="139"/>
        <v>3108473.23</v>
      </c>
      <c r="Q204" s="42">
        <f t="shared" si="140"/>
        <v>4.7940996178293949E-2</v>
      </c>
      <c r="R204" s="43">
        <f t="shared" si="141"/>
        <v>1532776.4499999997</v>
      </c>
      <c r="S204" s="42">
        <f t="shared" si="142"/>
        <v>0.49309623618666315</v>
      </c>
      <c r="T204" s="43"/>
      <c r="U204" s="10">
        <f t="shared" si="143"/>
        <v>994081.89</v>
      </c>
      <c r="V204" s="42">
        <f t="shared" si="144"/>
        <v>1.48449728225006E-2</v>
      </c>
      <c r="W204" s="43">
        <f t="shared" si="145"/>
        <v>3647167.7899999996</v>
      </c>
      <c r="X204" s="42">
        <f t="shared" si="146"/>
        <v>3.6688806291401201</v>
      </c>
    </row>
    <row r="205" spans="1:24">
      <c r="A205" s="13" t="s">
        <v>27</v>
      </c>
      <c r="B205" s="14"/>
      <c r="C205" s="10">
        <f t="shared" si="129"/>
        <v>0</v>
      </c>
      <c r="D205" s="42">
        <f t="shared" si="130"/>
        <v>0</v>
      </c>
      <c r="E205" s="43"/>
      <c r="F205" s="10">
        <f t="shared" si="131"/>
        <v>0</v>
      </c>
      <c r="G205" s="42">
        <f t="shared" si="132"/>
        <v>0</v>
      </c>
      <c r="H205" s="43">
        <f t="shared" si="133"/>
        <v>0</v>
      </c>
      <c r="I205" s="42" t="str">
        <f t="shared" si="134"/>
        <v>N. D.</v>
      </c>
      <c r="J205" s="43"/>
      <c r="K205" s="10">
        <f t="shared" si="135"/>
        <v>0</v>
      </c>
      <c r="L205" s="42">
        <f t="shared" si="136"/>
        <v>0</v>
      </c>
      <c r="M205" s="43">
        <f t="shared" si="137"/>
        <v>0</v>
      </c>
      <c r="N205" s="42" t="str">
        <f t="shared" si="138"/>
        <v>N. D.</v>
      </c>
      <c r="O205" s="43"/>
      <c r="P205" s="10">
        <f t="shared" si="139"/>
        <v>0</v>
      </c>
      <c r="Q205" s="42">
        <f t="shared" si="140"/>
        <v>0</v>
      </c>
      <c r="R205" s="43">
        <f t="shared" si="141"/>
        <v>0</v>
      </c>
      <c r="S205" s="42" t="str">
        <f t="shared" si="142"/>
        <v>N. D.</v>
      </c>
      <c r="T205" s="43"/>
      <c r="U205" s="10">
        <f t="shared" si="143"/>
        <v>0</v>
      </c>
      <c r="V205" s="42">
        <f t="shared" si="144"/>
        <v>0</v>
      </c>
      <c r="W205" s="43">
        <f t="shared" si="145"/>
        <v>0</v>
      </c>
      <c r="X205" s="42" t="str">
        <f t="shared" si="146"/>
        <v>N. D.</v>
      </c>
    </row>
    <row r="206" spans="1:24">
      <c r="A206" s="13" t="s">
        <v>28</v>
      </c>
      <c r="B206" s="14"/>
      <c r="C206" s="10">
        <f t="shared" si="129"/>
        <v>0</v>
      </c>
      <c r="D206" s="42">
        <f t="shared" si="130"/>
        <v>0</v>
      </c>
      <c r="E206" s="43"/>
      <c r="F206" s="10">
        <f t="shared" si="131"/>
        <v>0</v>
      </c>
      <c r="G206" s="42">
        <f t="shared" si="132"/>
        <v>0</v>
      </c>
      <c r="H206" s="43">
        <f t="shared" si="133"/>
        <v>0</v>
      </c>
      <c r="I206" s="42" t="str">
        <f t="shared" si="134"/>
        <v>N. D.</v>
      </c>
      <c r="J206" s="43"/>
      <c r="K206" s="10">
        <f t="shared" si="135"/>
        <v>0</v>
      </c>
      <c r="L206" s="42">
        <f t="shared" si="136"/>
        <v>0</v>
      </c>
      <c r="M206" s="43">
        <f t="shared" si="137"/>
        <v>0</v>
      </c>
      <c r="N206" s="42" t="str">
        <f t="shared" si="138"/>
        <v>N. D.</v>
      </c>
      <c r="O206" s="43"/>
      <c r="P206" s="10">
        <f t="shared" si="139"/>
        <v>0</v>
      </c>
      <c r="Q206" s="42">
        <f t="shared" si="140"/>
        <v>0</v>
      </c>
      <c r="R206" s="43">
        <f t="shared" si="141"/>
        <v>0</v>
      </c>
      <c r="S206" s="42" t="str">
        <f t="shared" si="142"/>
        <v>N. D.</v>
      </c>
      <c r="T206" s="43"/>
      <c r="U206" s="10">
        <f t="shared" si="143"/>
        <v>0</v>
      </c>
      <c r="V206" s="42">
        <f t="shared" si="144"/>
        <v>0</v>
      </c>
      <c r="W206" s="43">
        <f t="shared" si="145"/>
        <v>0</v>
      </c>
      <c r="X206" s="42" t="str">
        <f t="shared" si="146"/>
        <v>N. D.</v>
      </c>
    </row>
    <row r="207" spans="1:24">
      <c r="A207" s="13" t="s">
        <v>29</v>
      </c>
      <c r="B207" s="14"/>
      <c r="C207" s="10">
        <f t="shared" si="129"/>
        <v>0</v>
      </c>
      <c r="D207" s="42">
        <f t="shared" si="130"/>
        <v>0</v>
      </c>
      <c r="E207" s="43"/>
      <c r="F207" s="10">
        <f t="shared" si="131"/>
        <v>0</v>
      </c>
      <c r="G207" s="42">
        <f t="shared" si="132"/>
        <v>0</v>
      </c>
      <c r="H207" s="43">
        <f t="shared" si="133"/>
        <v>0</v>
      </c>
      <c r="I207" s="42" t="str">
        <f t="shared" si="134"/>
        <v>N. D.</v>
      </c>
      <c r="J207" s="43"/>
      <c r="K207" s="10">
        <f t="shared" si="135"/>
        <v>183010.19999999998</v>
      </c>
      <c r="L207" s="42">
        <f t="shared" si="136"/>
        <v>2.606403852897181E-3</v>
      </c>
      <c r="M207" s="43">
        <f t="shared" si="137"/>
        <v>-183010.19999999998</v>
      </c>
      <c r="N207" s="42">
        <f t="shared" si="138"/>
        <v>-1</v>
      </c>
      <c r="O207" s="43"/>
      <c r="P207" s="10">
        <f t="shared" si="139"/>
        <v>2164096.66</v>
      </c>
      <c r="Q207" s="42">
        <f t="shared" si="140"/>
        <v>3.3376176029194467E-2</v>
      </c>
      <c r="R207" s="43">
        <f t="shared" si="141"/>
        <v>-2164096.66</v>
      </c>
      <c r="S207" s="42">
        <f t="shared" si="142"/>
        <v>-1</v>
      </c>
      <c r="T207" s="43"/>
      <c r="U207" s="10">
        <f t="shared" si="143"/>
        <v>78000</v>
      </c>
      <c r="V207" s="42">
        <f t="shared" si="144"/>
        <v>1.1648013023907383E-3</v>
      </c>
      <c r="W207" s="43">
        <f t="shared" si="145"/>
        <v>-78000</v>
      </c>
      <c r="X207" s="42">
        <f t="shared" si="146"/>
        <v>-1</v>
      </c>
    </row>
    <row r="208" spans="1:24">
      <c r="A208" s="18" t="s">
        <v>30</v>
      </c>
      <c r="B208" s="14"/>
      <c r="C208" s="10">
        <f t="shared" si="129"/>
        <v>0</v>
      </c>
      <c r="D208" s="42">
        <f t="shared" si="130"/>
        <v>0</v>
      </c>
      <c r="E208" s="43"/>
      <c r="F208" s="10">
        <f t="shared" si="131"/>
        <v>0</v>
      </c>
      <c r="G208" s="42">
        <f t="shared" si="132"/>
        <v>0</v>
      </c>
      <c r="H208" s="43">
        <f t="shared" si="133"/>
        <v>0</v>
      </c>
      <c r="I208" s="42" t="str">
        <f t="shared" si="134"/>
        <v>N. D.</v>
      </c>
      <c r="J208" s="43"/>
      <c r="K208" s="10">
        <f t="shared" si="135"/>
        <v>0</v>
      </c>
      <c r="L208" s="42">
        <f t="shared" si="136"/>
        <v>0</v>
      </c>
      <c r="M208" s="43">
        <f t="shared" si="137"/>
        <v>0</v>
      </c>
      <c r="N208" s="42" t="str">
        <f t="shared" si="138"/>
        <v>N. D.</v>
      </c>
      <c r="O208" s="43"/>
      <c r="P208" s="10">
        <f t="shared" si="139"/>
        <v>0</v>
      </c>
      <c r="Q208" s="42">
        <f t="shared" si="140"/>
        <v>0</v>
      </c>
      <c r="R208" s="43">
        <f t="shared" si="141"/>
        <v>0</v>
      </c>
      <c r="S208" s="42" t="str">
        <f t="shared" si="142"/>
        <v>N. D.</v>
      </c>
      <c r="T208" s="43"/>
      <c r="U208" s="10">
        <f t="shared" si="143"/>
        <v>0</v>
      </c>
      <c r="V208" s="42">
        <f t="shared" si="144"/>
        <v>0</v>
      </c>
      <c r="W208" s="43">
        <f t="shared" si="145"/>
        <v>0</v>
      </c>
      <c r="X208" s="42" t="str">
        <f t="shared" si="146"/>
        <v>N. D.</v>
      </c>
    </row>
    <row r="209" spans="1:24" ht="6" customHeight="1">
      <c r="A209" s="8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s="48" customFormat="1">
      <c r="A210" s="44" t="s">
        <v>46</v>
      </c>
      <c r="B210" s="24"/>
      <c r="C210" s="45">
        <f>+SUM(C200:C208)</f>
        <v>78151468.909999996</v>
      </c>
      <c r="D210" s="46">
        <f>+IF(ISERROR(C210/C$210),"N. D.",C210/C$210)</f>
        <v>1</v>
      </c>
      <c r="E210" s="47"/>
      <c r="F210" s="45">
        <f>+SUM(F200:F208)</f>
        <v>78151468.909999996</v>
      </c>
      <c r="G210" s="46">
        <f>+IF(ISERROR(F210/F$210),"N. D.",F210/F$210)</f>
        <v>1</v>
      </c>
      <c r="H210" s="47">
        <f>+$C210-F210</f>
        <v>0</v>
      </c>
      <c r="I210" s="46">
        <f>+IF(ISERROR(H210/F210),"N. D.",H210/F210)</f>
        <v>0</v>
      </c>
      <c r="J210" s="47"/>
      <c r="K210" s="45">
        <f>+SUM(K200:K208)</f>
        <v>70215596.020000011</v>
      </c>
      <c r="L210" s="46">
        <f>+IF(ISERROR(K210/K$210),"N. D.",K210/K$210)</f>
        <v>1</v>
      </c>
      <c r="M210" s="47">
        <f>+$C210-K210</f>
        <v>7935872.8899999857</v>
      </c>
      <c r="N210" s="46">
        <f>+IF(ISERROR(M210/K210),"N. D.",M210/K210)</f>
        <v>0.11302151288069326</v>
      </c>
      <c r="O210" s="47"/>
      <c r="P210" s="45">
        <f>+SUM(P200:P208)</f>
        <v>64839562.749999985</v>
      </c>
      <c r="Q210" s="46">
        <f>+IF(ISERROR(P210/P$210),"N. D.",P210/P$210)</f>
        <v>1</v>
      </c>
      <c r="R210" s="47">
        <f>+$C210-P210</f>
        <v>13311906.160000011</v>
      </c>
      <c r="S210" s="46">
        <f>+IF(ISERROR(R210/P210),"N. D.",R210/P210)</f>
        <v>0.2053053042835335</v>
      </c>
      <c r="T210" s="47"/>
      <c r="U210" s="45">
        <f>+SUM(U200:U208)</f>
        <v>66964210.839999996</v>
      </c>
      <c r="V210" s="46">
        <f>+IF(ISERROR(U210/U$210),"N. D.",U210/U$210)</f>
        <v>1</v>
      </c>
      <c r="W210" s="47">
        <f>+$C210-U210</f>
        <v>11187258.07</v>
      </c>
      <c r="X210" s="46">
        <f>+IF(ISERROR(W210/U210),"N. D.",W210/U210)</f>
        <v>0.16706324064252948</v>
      </c>
    </row>
    <row r="212" spans="1:24">
      <c r="A212" s="7" t="s">
        <v>92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6" customHeight="1">
      <c r="A213" s="8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>
      <c r="A214" s="18" t="s">
        <v>53</v>
      </c>
      <c r="B214" s="14"/>
      <c r="C214" s="10">
        <f t="shared" ref="C214:C226" si="147">+C138</f>
        <v>7681677.722000001</v>
      </c>
      <c r="D214" s="42">
        <f t="shared" ref="D214:D226" si="148">+IF(ISERROR(C214/C$210),"N. D.",C214/C$210)</f>
        <v>9.8292173251999862E-2</v>
      </c>
      <c r="E214" s="43"/>
      <c r="F214" s="10">
        <f t="shared" ref="F214:F226" si="149">+F138</f>
        <v>7681677.722000001</v>
      </c>
      <c r="G214" s="42">
        <f t="shared" ref="G214:G226" si="150">+IF(ISERROR(F214/F$210),"N. D.",F214/F$210)</f>
        <v>9.8292173251999862E-2</v>
      </c>
      <c r="H214" s="43">
        <f t="shared" ref="H214:H226" si="151">+$C214-F214</f>
        <v>0</v>
      </c>
      <c r="I214" s="42">
        <f t="shared" ref="I214:I226" si="152">+IF(ISERROR(H214/F214),"N. D.",H214/F214)</f>
        <v>0</v>
      </c>
      <c r="J214" s="43"/>
      <c r="K214" s="10">
        <f t="shared" ref="K214:K226" si="153">+K138</f>
        <v>6605647.1699999999</v>
      </c>
      <c r="L214" s="42">
        <f t="shared" ref="L214:L226" si="154">+IF(ISERROR(K214/K$210),"N. D.",K214/K$210)</f>
        <v>9.407663744844473E-2</v>
      </c>
      <c r="M214" s="43">
        <f t="shared" ref="M214:M226" si="155">+$C214-K214</f>
        <v>1076030.5520000011</v>
      </c>
      <c r="N214" s="42">
        <f t="shared" ref="N214:N226" si="156">+IF(ISERROR(M214/K214),"N. D.",M214/K214)</f>
        <v>0.16289555350259513</v>
      </c>
      <c r="O214" s="43"/>
      <c r="P214" s="10">
        <f t="shared" ref="P214:P226" si="157">+P138</f>
        <v>5443639.7652000003</v>
      </c>
      <c r="Q214" s="42">
        <f t="shared" ref="Q214:Q226" si="158">+IF(ISERROR(P214/P$210),"N. D.",P214/P$210)</f>
        <v>8.395552860510308E-2</v>
      </c>
      <c r="R214" s="43">
        <f t="shared" ref="R214:R226" si="159">+$C214-P214</f>
        <v>2238037.9568000007</v>
      </c>
      <c r="S214" s="42">
        <f t="shared" ref="S214:S226" si="160">+IF(ISERROR(R214/P214),"N. D.",R214/P214)</f>
        <v>0.41112896027898255</v>
      </c>
      <c r="T214" s="43"/>
      <c r="U214" s="10">
        <f t="shared" ref="U214:U226" si="161">+U138</f>
        <v>2537070.4899999998</v>
      </c>
      <c r="V214" s="42">
        <f t="shared" ref="V214:V226" si="162">+IF(ISERROR(U214/U$210),"N. D.",U214/U$210)</f>
        <v>3.788696167960396E-2</v>
      </c>
      <c r="W214" s="43">
        <f t="shared" ref="W214:W226" si="163">+$C214-U214</f>
        <v>5144607.2320000008</v>
      </c>
      <c r="X214" s="42">
        <f t="shared" ref="X214:X226" si="164">+IF(ISERROR(W214/U214),"N. D.",W214/U214)</f>
        <v>2.0277746528043852</v>
      </c>
    </row>
    <row r="215" spans="1:24">
      <c r="A215" s="18" t="s">
        <v>54</v>
      </c>
      <c r="B215" s="14"/>
      <c r="C215" s="10">
        <f t="shared" si="147"/>
        <v>2640705.9219999998</v>
      </c>
      <c r="D215" s="42">
        <f t="shared" si="148"/>
        <v>3.3789587820045493E-2</v>
      </c>
      <c r="E215" s="43"/>
      <c r="F215" s="10">
        <f t="shared" si="149"/>
        <v>2640705.9219999998</v>
      </c>
      <c r="G215" s="42">
        <f t="shared" si="150"/>
        <v>3.3789587820045493E-2</v>
      </c>
      <c r="H215" s="43">
        <f t="shared" si="151"/>
        <v>0</v>
      </c>
      <c r="I215" s="42">
        <f t="shared" si="152"/>
        <v>0</v>
      </c>
      <c r="J215" s="43"/>
      <c r="K215" s="10">
        <f t="shared" si="153"/>
        <v>2804805.6565</v>
      </c>
      <c r="L215" s="42">
        <f t="shared" si="154"/>
        <v>3.9945621991175399E-2</v>
      </c>
      <c r="M215" s="43">
        <f t="shared" si="155"/>
        <v>-164099.73450000025</v>
      </c>
      <c r="N215" s="42">
        <f t="shared" si="156"/>
        <v>-5.850663275714206E-2</v>
      </c>
      <c r="O215" s="43"/>
      <c r="P215" s="10">
        <f t="shared" si="157"/>
        <v>2275384.0679000001</v>
      </c>
      <c r="Q215" s="42">
        <f t="shared" si="158"/>
        <v>3.5092526405107516E-2</v>
      </c>
      <c r="R215" s="43">
        <f t="shared" si="159"/>
        <v>365321.85409999965</v>
      </c>
      <c r="S215" s="42">
        <f t="shared" si="160"/>
        <v>0.16055392988541178</v>
      </c>
      <c r="T215" s="43"/>
      <c r="U215" s="10">
        <f t="shared" si="161"/>
        <v>2872858.18</v>
      </c>
      <c r="V215" s="42">
        <f t="shared" si="162"/>
        <v>4.2901396790357524E-2</v>
      </c>
      <c r="W215" s="43">
        <f t="shared" si="163"/>
        <v>-232152.25800000038</v>
      </c>
      <c r="X215" s="42">
        <f t="shared" si="164"/>
        <v>-8.0808812497664043E-2</v>
      </c>
    </row>
    <row r="216" spans="1:24">
      <c r="A216" s="18" t="s">
        <v>55</v>
      </c>
      <c r="B216" s="14"/>
      <c r="C216" s="10">
        <f t="shared" si="147"/>
        <v>93696.923999999985</v>
      </c>
      <c r="D216" s="42">
        <f t="shared" si="148"/>
        <v>1.1989144325348802E-3</v>
      </c>
      <c r="E216" s="43"/>
      <c r="F216" s="10">
        <f t="shared" si="149"/>
        <v>93696.923999999985</v>
      </c>
      <c r="G216" s="42">
        <f t="shared" si="150"/>
        <v>1.1989144325348802E-3</v>
      </c>
      <c r="H216" s="43">
        <f t="shared" si="151"/>
        <v>0</v>
      </c>
      <c r="I216" s="42">
        <f t="shared" si="152"/>
        <v>0</v>
      </c>
      <c r="J216" s="43"/>
      <c r="K216" s="10">
        <f t="shared" si="153"/>
        <v>103727.03999999999</v>
      </c>
      <c r="L216" s="42">
        <f t="shared" si="154"/>
        <v>1.4772649650435876E-3</v>
      </c>
      <c r="M216" s="43">
        <f t="shared" si="155"/>
        <v>-10030.116000000009</v>
      </c>
      <c r="N216" s="42">
        <f t="shared" si="156"/>
        <v>-9.6697216077890683E-2</v>
      </c>
      <c r="O216" s="43"/>
      <c r="P216" s="10">
        <f t="shared" si="157"/>
        <v>89052.340000000011</v>
      </c>
      <c r="Q216" s="42">
        <f t="shared" si="158"/>
        <v>1.3734259798042828E-3</v>
      </c>
      <c r="R216" s="43">
        <f t="shared" si="159"/>
        <v>4644.5839999999735</v>
      </c>
      <c r="S216" s="42">
        <f t="shared" si="160"/>
        <v>5.2155664859564306E-2</v>
      </c>
      <c r="T216" s="43"/>
      <c r="U216" s="10">
        <f t="shared" si="161"/>
        <v>91051.22</v>
      </c>
      <c r="V216" s="42">
        <f t="shared" si="162"/>
        <v>1.3596997389777649E-3</v>
      </c>
      <c r="W216" s="43">
        <f t="shared" si="163"/>
        <v>2645.7039999999834</v>
      </c>
      <c r="X216" s="42">
        <f t="shared" si="164"/>
        <v>2.9057315212250679E-2</v>
      </c>
    </row>
    <row r="217" spans="1:24">
      <c r="A217" s="18" t="s">
        <v>56</v>
      </c>
      <c r="B217" s="14"/>
      <c r="C217" s="10">
        <f t="shared" si="147"/>
        <v>760562.1875</v>
      </c>
      <c r="D217" s="42">
        <f t="shared" si="148"/>
        <v>9.7318988127513117E-3</v>
      </c>
      <c r="E217" s="43"/>
      <c r="F217" s="10">
        <f t="shared" si="149"/>
        <v>760562.1875</v>
      </c>
      <c r="G217" s="42">
        <f t="shared" si="150"/>
        <v>9.7318988127513117E-3</v>
      </c>
      <c r="H217" s="43">
        <f t="shared" si="151"/>
        <v>0</v>
      </c>
      <c r="I217" s="42">
        <f t="shared" si="152"/>
        <v>0</v>
      </c>
      <c r="J217" s="43"/>
      <c r="K217" s="10">
        <f t="shared" si="153"/>
        <v>725280.85</v>
      </c>
      <c r="L217" s="42">
        <f t="shared" si="154"/>
        <v>1.0329341216350468E-2</v>
      </c>
      <c r="M217" s="43">
        <f t="shared" si="155"/>
        <v>35281.337500000023</v>
      </c>
      <c r="N217" s="42">
        <f t="shared" si="156"/>
        <v>4.8645069699551596E-2</v>
      </c>
      <c r="O217" s="43"/>
      <c r="P217" s="10">
        <f t="shared" si="157"/>
        <v>692922.79</v>
      </c>
      <c r="Q217" s="42">
        <f t="shared" si="158"/>
        <v>1.0686728296914683E-2</v>
      </c>
      <c r="R217" s="43">
        <f t="shared" si="159"/>
        <v>67639.397499999963</v>
      </c>
      <c r="S217" s="42">
        <f t="shared" si="160"/>
        <v>9.7614623845753382E-2</v>
      </c>
      <c r="T217" s="43"/>
      <c r="U217" s="10">
        <f t="shared" si="161"/>
        <v>3027711.4399999995</v>
      </c>
      <c r="V217" s="42">
        <f t="shared" si="162"/>
        <v>4.5213874725324843E-2</v>
      </c>
      <c r="W217" s="43">
        <f t="shared" si="163"/>
        <v>-2267149.2524999995</v>
      </c>
      <c r="X217" s="42">
        <f t="shared" si="164"/>
        <v>-0.74879964535193611</v>
      </c>
    </row>
    <row r="218" spans="1:24">
      <c r="A218" s="18" t="s">
        <v>57</v>
      </c>
      <c r="B218" s="14"/>
      <c r="C218" s="10">
        <f t="shared" si="147"/>
        <v>2170994.2550000004</v>
      </c>
      <c r="D218" s="42">
        <f t="shared" si="148"/>
        <v>2.7779314775262111E-2</v>
      </c>
      <c r="E218" s="43"/>
      <c r="F218" s="10">
        <f t="shared" si="149"/>
        <v>2170994.2550000004</v>
      </c>
      <c r="G218" s="42">
        <f t="shared" si="150"/>
        <v>2.7779314775262111E-2</v>
      </c>
      <c r="H218" s="43">
        <f t="shared" si="151"/>
        <v>0</v>
      </c>
      <c r="I218" s="42">
        <f t="shared" si="152"/>
        <v>0</v>
      </c>
      <c r="J218" s="43"/>
      <c r="K218" s="10">
        <f t="shared" si="153"/>
        <v>2236363.56</v>
      </c>
      <c r="L218" s="42">
        <f t="shared" si="154"/>
        <v>3.1849954807234002E-2</v>
      </c>
      <c r="M218" s="43">
        <f t="shared" si="155"/>
        <v>-65369.304999999702</v>
      </c>
      <c r="N218" s="42">
        <f t="shared" si="156"/>
        <v>-2.9230178030623832E-2</v>
      </c>
      <c r="O218" s="43"/>
      <c r="P218" s="10">
        <f t="shared" si="157"/>
        <v>2062297.0600000003</v>
      </c>
      <c r="Q218" s="42">
        <f t="shared" si="158"/>
        <v>3.1806153103646595E-2</v>
      </c>
      <c r="R218" s="43">
        <f t="shared" si="159"/>
        <v>108697.19500000007</v>
      </c>
      <c r="S218" s="42">
        <f t="shared" si="160"/>
        <v>5.2706856402151905E-2</v>
      </c>
      <c r="T218" s="43"/>
      <c r="U218" s="10">
        <f t="shared" si="161"/>
        <v>2139043.7799999998</v>
      </c>
      <c r="V218" s="42">
        <f t="shared" si="162"/>
        <v>3.194308949762574E-2</v>
      </c>
      <c r="W218" s="43">
        <f t="shared" si="163"/>
        <v>31950.475000000559</v>
      </c>
      <c r="X218" s="42">
        <f t="shared" si="164"/>
        <v>1.4936802742766004E-2</v>
      </c>
    </row>
    <row r="219" spans="1:24">
      <c r="A219" s="18" t="s">
        <v>58</v>
      </c>
      <c r="B219" s="14"/>
      <c r="C219" s="10">
        <f t="shared" si="147"/>
        <v>2441369.0284000002</v>
      </c>
      <c r="D219" s="42">
        <f t="shared" si="148"/>
        <v>3.1238939746756456E-2</v>
      </c>
      <c r="E219" s="43"/>
      <c r="F219" s="10">
        <f t="shared" si="149"/>
        <v>2441369.0284000002</v>
      </c>
      <c r="G219" s="42">
        <f t="shared" si="150"/>
        <v>3.1238939746756456E-2</v>
      </c>
      <c r="H219" s="43">
        <f t="shared" si="151"/>
        <v>0</v>
      </c>
      <c r="I219" s="42">
        <f t="shared" si="152"/>
        <v>0</v>
      </c>
      <c r="J219" s="43"/>
      <c r="K219" s="10">
        <f t="shared" si="153"/>
        <v>2664443.1500000004</v>
      </c>
      <c r="L219" s="42">
        <f t="shared" si="154"/>
        <v>3.7946600200346771E-2</v>
      </c>
      <c r="M219" s="43">
        <f t="shared" si="155"/>
        <v>-223074.12160000019</v>
      </c>
      <c r="N219" s="42">
        <f t="shared" si="156"/>
        <v>-8.3722605077912862E-2</v>
      </c>
      <c r="O219" s="43"/>
      <c r="P219" s="10">
        <f t="shared" si="157"/>
        <v>2141363.173</v>
      </c>
      <c r="Q219" s="42">
        <f t="shared" si="158"/>
        <v>3.302556467347554E-2</v>
      </c>
      <c r="R219" s="43">
        <f t="shared" si="159"/>
        <v>300005.85540000023</v>
      </c>
      <c r="S219" s="42">
        <f t="shared" si="160"/>
        <v>0.14010040855409828</v>
      </c>
      <c r="T219" s="43"/>
      <c r="U219" s="10">
        <f t="shared" si="161"/>
        <v>2531681.46</v>
      </c>
      <c r="V219" s="42">
        <f t="shared" si="162"/>
        <v>3.7806485408288286E-2</v>
      </c>
      <c r="W219" s="43">
        <f t="shared" si="163"/>
        <v>-90312.431599999778</v>
      </c>
      <c r="X219" s="42">
        <f t="shared" si="164"/>
        <v>-3.5672904757931029E-2</v>
      </c>
    </row>
    <row r="220" spans="1:24">
      <c r="A220" s="18" t="s">
        <v>59</v>
      </c>
      <c r="B220" s="14"/>
      <c r="C220" s="10">
        <f t="shared" si="147"/>
        <v>1496692.7</v>
      </c>
      <c r="D220" s="42">
        <f t="shared" si="148"/>
        <v>1.9151178101637554E-2</v>
      </c>
      <c r="E220" s="43"/>
      <c r="F220" s="10">
        <f t="shared" si="149"/>
        <v>1496692.7</v>
      </c>
      <c r="G220" s="42">
        <f t="shared" si="150"/>
        <v>1.9151178101637554E-2</v>
      </c>
      <c r="H220" s="43">
        <f t="shared" si="151"/>
        <v>0</v>
      </c>
      <c r="I220" s="42">
        <f t="shared" si="152"/>
        <v>0</v>
      </c>
      <c r="J220" s="43"/>
      <c r="K220" s="10">
        <f t="shared" si="153"/>
        <v>1611156.55</v>
      </c>
      <c r="L220" s="42">
        <f t="shared" si="154"/>
        <v>2.2945850228787958E-2</v>
      </c>
      <c r="M220" s="43">
        <f t="shared" si="155"/>
        <v>-114463.85000000009</v>
      </c>
      <c r="N220" s="42">
        <f t="shared" si="156"/>
        <v>-7.1044523885652258E-2</v>
      </c>
      <c r="O220" s="43"/>
      <c r="P220" s="10">
        <f t="shared" si="157"/>
        <v>837552.36999999988</v>
      </c>
      <c r="Q220" s="42">
        <f t="shared" si="158"/>
        <v>1.2917304412266415E-2</v>
      </c>
      <c r="R220" s="43">
        <f t="shared" si="159"/>
        <v>659140.33000000007</v>
      </c>
      <c r="S220" s="42">
        <f t="shared" si="160"/>
        <v>0.78698401868291556</v>
      </c>
      <c r="T220" s="43"/>
      <c r="U220" s="10">
        <f t="shared" si="161"/>
        <v>1652216</v>
      </c>
      <c r="V220" s="42">
        <f t="shared" si="162"/>
        <v>2.4673119854241234E-2</v>
      </c>
      <c r="W220" s="43">
        <f t="shared" si="163"/>
        <v>-155523.30000000005</v>
      </c>
      <c r="X220" s="42">
        <f t="shared" si="164"/>
        <v>-9.4130125843110132E-2</v>
      </c>
    </row>
    <row r="221" spans="1:24">
      <c r="A221" s="18" t="s">
        <v>60</v>
      </c>
      <c r="B221" s="14"/>
      <c r="C221" s="10">
        <f t="shared" si="147"/>
        <v>49161.31</v>
      </c>
      <c r="D221" s="42">
        <f t="shared" si="148"/>
        <v>6.290516440147101E-4</v>
      </c>
      <c r="E221" s="43"/>
      <c r="F221" s="10">
        <f t="shared" si="149"/>
        <v>49161.31</v>
      </c>
      <c r="G221" s="42">
        <f t="shared" si="150"/>
        <v>6.290516440147101E-4</v>
      </c>
      <c r="H221" s="43">
        <f t="shared" si="151"/>
        <v>0</v>
      </c>
      <c r="I221" s="42">
        <f t="shared" si="152"/>
        <v>0</v>
      </c>
      <c r="J221" s="43"/>
      <c r="K221" s="10">
        <f t="shared" si="153"/>
        <v>17790</v>
      </c>
      <c r="L221" s="42">
        <f t="shared" si="154"/>
        <v>2.5336251500211927E-4</v>
      </c>
      <c r="M221" s="43">
        <f t="shared" si="155"/>
        <v>31371.309999999998</v>
      </c>
      <c r="N221" s="42">
        <f t="shared" si="156"/>
        <v>1.7634238336143899</v>
      </c>
      <c r="O221" s="43"/>
      <c r="P221" s="10">
        <f t="shared" si="157"/>
        <v>74742</v>
      </c>
      <c r="Q221" s="42">
        <f t="shared" si="158"/>
        <v>1.1527221472510626E-3</v>
      </c>
      <c r="R221" s="43">
        <f t="shared" si="159"/>
        <v>-25580.690000000002</v>
      </c>
      <c r="S221" s="42">
        <f t="shared" si="160"/>
        <v>-0.34225321773567741</v>
      </c>
      <c r="T221" s="43"/>
      <c r="U221" s="10">
        <f t="shared" si="161"/>
        <v>59212.079999999987</v>
      </c>
      <c r="V221" s="42">
        <f t="shared" si="162"/>
        <v>8.8423471668287919E-4</v>
      </c>
      <c r="W221" s="43">
        <f t="shared" si="163"/>
        <v>-10050.76999999999</v>
      </c>
      <c r="X221" s="42">
        <f t="shared" si="164"/>
        <v>-0.16974188375074803</v>
      </c>
    </row>
    <row r="222" spans="1:24">
      <c r="A222" s="18" t="s">
        <v>61</v>
      </c>
      <c r="B222" s="14"/>
      <c r="C222" s="10">
        <f t="shared" si="147"/>
        <v>858144.69369999983</v>
      </c>
      <c r="D222" s="42">
        <f t="shared" si="148"/>
        <v>1.0980531852680182E-2</v>
      </c>
      <c r="E222" s="43"/>
      <c r="F222" s="10">
        <f t="shared" si="149"/>
        <v>858144.69369999983</v>
      </c>
      <c r="G222" s="42">
        <f t="shared" si="150"/>
        <v>1.0980531852680182E-2</v>
      </c>
      <c r="H222" s="43">
        <f t="shared" si="151"/>
        <v>0</v>
      </c>
      <c r="I222" s="42">
        <f t="shared" si="152"/>
        <v>0</v>
      </c>
      <c r="J222" s="43"/>
      <c r="K222" s="10">
        <f t="shared" si="153"/>
        <v>970901.53839999996</v>
      </c>
      <c r="L222" s="42">
        <f t="shared" si="154"/>
        <v>1.3827434265792618E-2</v>
      </c>
      <c r="M222" s="43">
        <f t="shared" si="155"/>
        <v>-112756.84470000013</v>
      </c>
      <c r="N222" s="42">
        <f t="shared" si="156"/>
        <v>-0.11613623033888494</v>
      </c>
      <c r="O222" s="43"/>
      <c r="P222" s="10">
        <f t="shared" si="157"/>
        <v>1046695.2222000002</v>
      </c>
      <c r="Q222" s="42">
        <f t="shared" si="158"/>
        <v>1.6142848252011083E-2</v>
      </c>
      <c r="R222" s="43">
        <f t="shared" si="159"/>
        <v>-188550.52850000036</v>
      </c>
      <c r="S222" s="42">
        <f t="shared" si="160"/>
        <v>-0.18013890242442757</v>
      </c>
      <c r="T222" s="43"/>
      <c r="U222" s="10">
        <f t="shared" si="161"/>
        <v>721005.42000000027</v>
      </c>
      <c r="V222" s="42">
        <f t="shared" si="162"/>
        <v>1.0767026310856175E-2</v>
      </c>
      <c r="W222" s="43">
        <f t="shared" si="163"/>
        <v>137139.27369999955</v>
      </c>
      <c r="X222" s="42">
        <f t="shared" si="164"/>
        <v>0.19020560719224483</v>
      </c>
    </row>
    <row r="223" spans="1:24">
      <c r="A223" s="18" t="s">
        <v>62</v>
      </c>
      <c r="B223" s="14"/>
      <c r="C223" s="10">
        <f t="shared" si="147"/>
        <v>5081.0303000000004</v>
      </c>
      <c r="D223" s="42">
        <f t="shared" si="148"/>
        <v>6.5015160570447685E-5</v>
      </c>
      <c r="E223" s="43"/>
      <c r="F223" s="10">
        <f t="shared" si="149"/>
        <v>5081.0303000000004</v>
      </c>
      <c r="G223" s="42">
        <f t="shared" si="150"/>
        <v>6.5015160570447685E-5</v>
      </c>
      <c r="H223" s="43">
        <f t="shared" si="151"/>
        <v>0</v>
      </c>
      <c r="I223" s="42">
        <f t="shared" si="152"/>
        <v>0</v>
      </c>
      <c r="J223" s="43"/>
      <c r="K223" s="10">
        <f t="shared" si="153"/>
        <v>2154.31</v>
      </c>
      <c r="L223" s="42">
        <f t="shared" si="154"/>
        <v>3.0681360297595029E-5</v>
      </c>
      <c r="M223" s="43">
        <f t="shared" si="155"/>
        <v>2926.7203000000004</v>
      </c>
      <c r="N223" s="42">
        <f t="shared" si="156"/>
        <v>1.35854185330802</v>
      </c>
      <c r="O223" s="43"/>
      <c r="P223" s="10">
        <f t="shared" si="157"/>
        <v>0</v>
      </c>
      <c r="Q223" s="42">
        <f t="shared" si="158"/>
        <v>0</v>
      </c>
      <c r="R223" s="43">
        <f t="shared" si="159"/>
        <v>5081.0303000000004</v>
      </c>
      <c r="S223" s="42" t="str">
        <f t="shared" si="160"/>
        <v>N. D.</v>
      </c>
      <c r="T223" s="43"/>
      <c r="U223" s="10">
        <f t="shared" si="161"/>
        <v>0</v>
      </c>
      <c r="V223" s="42">
        <f t="shared" si="162"/>
        <v>0</v>
      </c>
      <c r="W223" s="43">
        <f t="shared" si="163"/>
        <v>5081.0303000000004</v>
      </c>
      <c r="X223" s="42" t="str">
        <f t="shared" si="164"/>
        <v>N. D.</v>
      </c>
    </row>
    <row r="224" spans="1:24">
      <c r="A224" s="18" t="s">
        <v>25</v>
      </c>
      <c r="B224" s="14"/>
      <c r="C224" s="10">
        <f t="shared" si="147"/>
        <v>980573.2476</v>
      </c>
      <c r="D224" s="42">
        <f t="shared" si="148"/>
        <v>1.2547086590646656E-2</v>
      </c>
      <c r="E224" s="43"/>
      <c r="F224" s="10">
        <f t="shared" si="149"/>
        <v>980573.2476</v>
      </c>
      <c r="G224" s="42">
        <f t="shared" si="150"/>
        <v>1.2547086590646656E-2</v>
      </c>
      <c r="H224" s="43">
        <f t="shared" si="151"/>
        <v>0</v>
      </c>
      <c r="I224" s="42">
        <f t="shared" si="152"/>
        <v>0</v>
      </c>
      <c r="J224" s="43"/>
      <c r="K224" s="10">
        <f t="shared" si="153"/>
        <v>2096381.0355</v>
      </c>
      <c r="L224" s="42">
        <f t="shared" si="154"/>
        <v>2.9856344663126876E-2</v>
      </c>
      <c r="M224" s="43">
        <f t="shared" si="155"/>
        <v>-1115807.7878999999</v>
      </c>
      <c r="N224" s="42">
        <f t="shared" si="156"/>
        <v>-0.53225428440964351</v>
      </c>
      <c r="O224" s="43"/>
      <c r="P224" s="10">
        <f t="shared" si="157"/>
        <v>2736126.6347999997</v>
      </c>
      <c r="Q224" s="42">
        <f t="shared" si="158"/>
        <v>4.2198412801603913E-2</v>
      </c>
      <c r="R224" s="43">
        <f t="shared" si="159"/>
        <v>-1755553.3871999998</v>
      </c>
      <c r="S224" s="42">
        <f t="shared" si="160"/>
        <v>-0.64161993267110751</v>
      </c>
      <c r="T224" s="43"/>
      <c r="U224" s="10">
        <f t="shared" si="161"/>
        <v>3489922.5600000005</v>
      </c>
      <c r="V224" s="42">
        <f t="shared" si="162"/>
        <v>5.2116235168343857E-2</v>
      </c>
      <c r="W224" s="43">
        <f t="shared" si="163"/>
        <v>-2509349.3124000006</v>
      </c>
      <c r="X224" s="42">
        <f t="shared" si="164"/>
        <v>-0.71902721887330368</v>
      </c>
    </row>
    <row r="225" spans="1:24">
      <c r="A225" s="18" t="s">
        <v>63</v>
      </c>
      <c r="B225" s="14"/>
      <c r="C225" s="10">
        <f t="shared" si="147"/>
        <v>225310.82150000002</v>
      </c>
      <c r="D225" s="42">
        <f t="shared" si="148"/>
        <v>2.8830017483032874E-3</v>
      </c>
      <c r="E225" s="43"/>
      <c r="F225" s="10">
        <f t="shared" si="149"/>
        <v>225310.82150000002</v>
      </c>
      <c r="G225" s="42">
        <f t="shared" si="150"/>
        <v>2.8830017483032874E-3</v>
      </c>
      <c r="H225" s="43">
        <f t="shared" si="151"/>
        <v>0</v>
      </c>
      <c r="I225" s="42">
        <f t="shared" si="152"/>
        <v>0</v>
      </c>
      <c r="J225" s="43"/>
      <c r="K225" s="10">
        <f t="shared" si="153"/>
        <v>225595.27650000001</v>
      </c>
      <c r="L225" s="42">
        <f t="shared" si="154"/>
        <v>3.2128941330319561E-3</v>
      </c>
      <c r="M225" s="43">
        <f t="shared" si="155"/>
        <v>-284.45499999998719</v>
      </c>
      <c r="N225" s="42">
        <f t="shared" si="156"/>
        <v>-1.2609084924700858E-3</v>
      </c>
      <c r="O225" s="43"/>
      <c r="P225" s="10">
        <f t="shared" si="157"/>
        <v>17935.649999999998</v>
      </c>
      <c r="Q225" s="42">
        <f t="shared" si="158"/>
        <v>2.766158382213952E-4</v>
      </c>
      <c r="R225" s="43">
        <f t="shared" si="159"/>
        <v>207375.17150000003</v>
      </c>
      <c r="S225" s="42">
        <f t="shared" si="160"/>
        <v>11.562177646196266</v>
      </c>
      <c r="T225" s="43"/>
      <c r="U225" s="10">
        <f t="shared" si="161"/>
        <v>0</v>
      </c>
      <c r="V225" s="42">
        <f t="shared" si="162"/>
        <v>0</v>
      </c>
      <c r="W225" s="43">
        <f t="shared" si="163"/>
        <v>225310.82150000002</v>
      </c>
      <c r="X225" s="42" t="str">
        <f t="shared" si="164"/>
        <v>N. D.</v>
      </c>
    </row>
    <row r="226" spans="1:24">
      <c r="A226" s="18" t="s">
        <v>64</v>
      </c>
      <c r="B226" s="14"/>
      <c r="C226" s="10">
        <f t="shared" si="147"/>
        <v>4041768.5688999998</v>
      </c>
      <c r="D226" s="42">
        <f t="shared" si="148"/>
        <v>5.171711581716449E-2</v>
      </c>
      <c r="E226" s="43"/>
      <c r="F226" s="10">
        <f t="shared" si="149"/>
        <v>4041768.5688999998</v>
      </c>
      <c r="G226" s="42">
        <f t="shared" si="150"/>
        <v>5.171711581716449E-2</v>
      </c>
      <c r="H226" s="43">
        <f t="shared" si="151"/>
        <v>0</v>
      </c>
      <c r="I226" s="42">
        <f t="shared" si="152"/>
        <v>0</v>
      </c>
      <c r="J226" s="43"/>
      <c r="K226" s="10">
        <f t="shared" si="153"/>
        <v>3765766.1092999997</v>
      </c>
      <c r="L226" s="42">
        <f t="shared" si="154"/>
        <v>5.3631476805058656E-2</v>
      </c>
      <c r="M226" s="43">
        <f t="shared" si="155"/>
        <v>276002.45960000018</v>
      </c>
      <c r="N226" s="42">
        <f t="shared" si="156"/>
        <v>7.3292512489923328E-2</v>
      </c>
      <c r="O226" s="43"/>
      <c r="P226" s="10">
        <f t="shared" si="157"/>
        <v>2850983.7426000005</v>
      </c>
      <c r="Q226" s="42">
        <f t="shared" si="158"/>
        <v>4.3969817526260245E-2</v>
      </c>
      <c r="R226" s="43">
        <f t="shared" si="159"/>
        <v>1190784.8262999994</v>
      </c>
      <c r="S226" s="42">
        <f t="shared" si="160"/>
        <v>0.41767506720822056</v>
      </c>
      <c r="T226" s="43"/>
      <c r="U226" s="10">
        <f t="shared" si="161"/>
        <v>2162232.8199999998</v>
      </c>
      <c r="V226" s="42">
        <f t="shared" si="162"/>
        <v>3.2289379548820496E-2</v>
      </c>
      <c r="W226" s="43">
        <f t="shared" si="163"/>
        <v>1879535.7489</v>
      </c>
      <c r="X226" s="42">
        <f t="shared" si="164"/>
        <v>0.86925687720344569</v>
      </c>
    </row>
    <row r="227" spans="1:24" ht="6" customHeight="1">
      <c r="A227" s="8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s="48" customFormat="1">
      <c r="A228" s="44" t="s">
        <v>93</v>
      </c>
      <c r="B228" s="24"/>
      <c r="C228" s="45">
        <f>+SUM(C214:C226)</f>
        <v>23445738.4109</v>
      </c>
      <c r="D228" s="46">
        <f>+IF(ISERROR(C228/C$210),"N. D.",C228/C$210)</f>
        <v>0.30000380975436741</v>
      </c>
      <c r="E228" s="47"/>
      <c r="F228" s="45">
        <f>+SUM(F214:F226)</f>
        <v>23445738.4109</v>
      </c>
      <c r="G228" s="46">
        <f>+IF(ISERROR(F228/F$210),"N. D.",F228/F$210)</f>
        <v>0.30000380975436741</v>
      </c>
      <c r="H228" s="47">
        <f>+$C228-F228</f>
        <v>0</v>
      </c>
      <c r="I228" s="46">
        <f>+IF(ISERROR(H228/F228),"N. D.",H228/F228)</f>
        <v>0</v>
      </c>
      <c r="J228" s="47"/>
      <c r="K228" s="45">
        <f>+SUM(K214:K226)</f>
        <v>23830012.246199999</v>
      </c>
      <c r="L228" s="46">
        <f>+IF(ISERROR(K228/K$210),"N. D.",K228/K$210)</f>
        <v>0.33938346459969271</v>
      </c>
      <c r="M228" s="47">
        <f>+$C228-K228</f>
        <v>-384273.83529999852</v>
      </c>
      <c r="N228" s="46">
        <f>+IF(ISERROR(M228/K228),"N. D.",M228/K228)</f>
        <v>-1.6125624751253575E-2</v>
      </c>
      <c r="O228" s="47"/>
      <c r="P228" s="45">
        <f>+SUM(P214:P226)</f>
        <v>20268694.815700002</v>
      </c>
      <c r="Q228" s="46">
        <f>+IF(ISERROR(P228/P$210),"N. D.",P228/P$210)</f>
        <v>0.31259764804166584</v>
      </c>
      <c r="R228" s="47">
        <f>+$C228-P228</f>
        <v>3177043.5951999985</v>
      </c>
      <c r="S228" s="46">
        <f>+IF(ISERROR(R228/P228),"N. D.",R228/P228)</f>
        <v>0.15674633340174823</v>
      </c>
      <c r="T228" s="47"/>
      <c r="U228" s="45">
        <f>+SUM(U214:U226)</f>
        <v>21284005.449999996</v>
      </c>
      <c r="V228" s="46">
        <f>+IF(ISERROR(U228/U$210),"N. D.",U228/U$210)</f>
        <v>0.31784150343912271</v>
      </c>
      <c r="W228" s="47">
        <f>+$C228-U228</f>
        <v>2161732.960900005</v>
      </c>
      <c r="X228" s="46">
        <f>+IF(ISERROR(W228/U228),"N. D.",W228/U228)</f>
        <v>0.10156607815095281</v>
      </c>
    </row>
    <row r="230" spans="1:24">
      <c r="A230" s="7" t="s">
        <v>94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6" customHeight="1">
      <c r="A231" s="8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>
      <c r="A232" s="13" t="s">
        <v>95</v>
      </c>
      <c r="B232" s="14"/>
      <c r="C232" s="10">
        <f>+C106</f>
        <v>78151468.909999996</v>
      </c>
      <c r="D232" s="42">
        <f>+IF(ISERROR(C232/C$232),"N. D.",C232/C$232)</f>
        <v>1</v>
      </c>
      <c r="E232" s="43"/>
      <c r="F232" s="10">
        <f>+F106</f>
        <v>78151468.909999996</v>
      </c>
      <c r="G232" s="42">
        <f>+IF(ISERROR(F232/F$232),"N. D.",F232/F$232)</f>
        <v>1</v>
      </c>
      <c r="H232" s="43">
        <f>+$C232-F232</f>
        <v>0</v>
      </c>
      <c r="I232" s="42">
        <f>+IF(ISERROR(H232/F232),"N. D.",H232/F232)</f>
        <v>0</v>
      </c>
      <c r="J232" s="43"/>
      <c r="K232" s="10">
        <f>+K106</f>
        <v>70215596.020000011</v>
      </c>
      <c r="L232" s="42">
        <f>+IF(ISERROR(K232/K$232),"N. D.",K232/K$232)</f>
        <v>1</v>
      </c>
      <c r="M232" s="43">
        <f>+$C232-K232</f>
        <v>7935872.8899999857</v>
      </c>
      <c r="N232" s="42">
        <f>+IF(ISERROR(M232/K232),"N. D.",M232/K232)</f>
        <v>0.11302151288069326</v>
      </c>
      <c r="O232" s="43"/>
      <c r="P232" s="10">
        <f>+P106</f>
        <v>64839562.749999985</v>
      </c>
      <c r="Q232" s="42">
        <f>+IF(ISERROR(P232/P$232),"N. D.",P232/P$232)</f>
        <v>1</v>
      </c>
      <c r="R232" s="43">
        <f>+$C232-P232</f>
        <v>13311906.160000011</v>
      </c>
      <c r="S232" s="42">
        <f>+IF(ISERROR(R232/P232),"N. D.",R232/P232)</f>
        <v>0.2053053042835335</v>
      </c>
      <c r="T232" s="43"/>
      <c r="U232" s="10">
        <f>+U106</f>
        <v>66964210.839999996</v>
      </c>
      <c r="V232" s="42">
        <f>+IF(ISERROR(U232/U$232),"N. D.",U232/U$232)</f>
        <v>1</v>
      </c>
      <c r="W232" s="43">
        <f>+$C232-U232</f>
        <v>11187258.07</v>
      </c>
      <c r="X232" s="42">
        <f>+IF(ISERROR(W232/U232),"N. D.",W232/U232)</f>
        <v>0.16706324064252948</v>
      </c>
    </row>
    <row r="233" spans="1:24">
      <c r="A233" s="13" t="s">
        <v>96</v>
      </c>
      <c r="B233" s="14"/>
      <c r="C233" s="10">
        <f>+C135</f>
        <v>23384492.230900001</v>
      </c>
      <c r="D233" s="42">
        <f>+IF(ISERROR(C233/C$232),"N. D.",C233/C$232)</f>
        <v>0.29922012416465021</v>
      </c>
      <c r="E233" s="43"/>
      <c r="F233" s="10">
        <f>+F135</f>
        <v>23384492.230900001</v>
      </c>
      <c r="G233" s="42">
        <f>+IF(ISERROR(F233/F$232),"N. D.",F233/F$232)</f>
        <v>0.29922012416465021</v>
      </c>
      <c r="H233" s="43">
        <f>+$C233-F233</f>
        <v>0</v>
      </c>
      <c r="I233" s="42">
        <f>+IF(ISERROR(H233/F233),"N. D.",H233/F233)</f>
        <v>0</v>
      </c>
      <c r="J233" s="43"/>
      <c r="K233" s="10">
        <f>+K135</f>
        <v>23777172.266199999</v>
      </c>
      <c r="L233" s="42">
        <f>+IF(ISERROR(K233/K$232),"N. D.",K233/K$232)</f>
        <v>0.33863092552012769</v>
      </c>
      <c r="M233" s="43">
        <f>+$C233-K233</f>
        <v>-392680.03529999778</v>
      </c>
      <c r="N233" s="42">
        <f>+IF(ISERROR(M233/K233),"N. D.",M233/K233)</f>
        <v>-1.6515001485614203E-2</v>
      </c>
      <c r="O233" s="43"/>
      <c r="P233" s="10">
        <f>+P135</f>
        <v>20236594.695700001</v>
      </c>
      <c r="Q233" s="42">
        <f>+IF(ISERROR(P233/P$232),"N. D.",P233/P$232)</f>
        <v>0.3121025780776106</v>
      </c>
      <c r="R233" s="43">
        <f>+$C233-P233</f>
        <v>3147897.5351999998</v>
      </c>
      <c r="S233" s="42">
        <f>+IF(ISERROR(R233/P233),"N. D.",R233/P233)</f>
        <v>0.15555470584529149</v>
      </c>
      <c r="T233" s="43"/>
      <c r="U233" s="10">
        <f>+U135</f>
        <v>21147098.819999997</v>
      </c>
      <c r="V233" s="42">
        <f>+IF(ISERROR(U233/U$232),"N. D.",U233/U$232)</f>
        <v>0.31579702881181593</v>
      </c>
      <c r="W233" s="43">
        <f>+$C233-U233</f>
        <v>2237393.4109000042</v>
      </c>
      <c r="X233" s="42">
        <f>+IF(ISERROR(W233/U233),"N. D.",W233/U233)</f>
        <v>0.10580143545666774</v>
      </c>
    </row>
    <row r="234" spans="1:24">
      <c r="A234" s="13" t="s">
        <v>97</v>
      </c>
      <c r="B234" s="14"/>
      <c r="C234" s="10">
        <f>+C168</f>
        <v>54766976.679099992</v>
      </c>
      <c r="D234" s="42">
        <f>+IF(ISERROR(C234/C$232),"N. D.",C234/C$232)</f>
        <v>0.70077987583534973</v>
      </c>
      <c r="E234" s="43"/>
      <c r="F234" s="10">
        <f>+F168</f>
        <v>54766976.679099992</v>
      </c>
      <c r="G234" s="42">
        <f>+IF(ISERROR(F234/F$232),"N. D.",F234/F$232)</f>
        <v>0.70077987583534973</v>
      </c>
      <c r="H234" s="43">
        <f>+$C234-F234</f>
        <v>0</v>
      </c>
      <c r="I234" s="42">
        <f>+IF(ISERROR(H234/F234),"N. D.",H234/F234)</f>
        <v>0</v>
      </c>
      <c r="J234" s="43"/>
      <c r="K234" s="10">
        <f>+K168</f>
        <v>46438423.753800012</v>
      </c>
      <c r="L234" s="42">
        <f>+IF(ISERROR(K234/K$232),"N. D.",K234/K$232)</f>
        <v>0.66136907447987225</v>
      </c>
      <c r="M234" s="43">
        <f>+$C234-K234</f>
        <v>8328552.9252999797</v>
      </c>
      <c r="N234" s="42">
        <f>+IF(ISERROR(M234/K234),"N. D.",M234/K234)</f>
        <v>0.17934615889322605</v>
      </c>
      <c r="O234" s="43"/>
      <c r="P234" s="10">
        <f>+P168</f>
        <v>44602968.05429998</v>
      </c>
      <c r="Q234" s="42">
        <f>+IF(ISERROR(P234/P$232),"N. D.",P234/P$232)</f>
        <v>0.68789742192238934</v>
      </c>
      <c r="R234" s="43">
        <f>+$C234-P234</f>
        <v>10164008.624800012</v>
      </c>
      <c r="S234" s="42">
        <f>+IF(ISERROR(R234/P234),"N. D.",R234/P234)</f>
        <v>0.22787740520824248</v>
      </c>
      <c r="T234" s="43"/>
      <c r="U234" s="10">
        <f>+U168</f>
        <v>45817112.019999996</v>
      </c>
      <c r="V234" s="42">
        <f>+IF(ISERROR(U234/U$232),"N. D.",U234/U$232)</f>
        <v>0.68420297118818396</v>
      </c>
      <c r="W234" s="43">
        <f>+$C234-U234</f>
        <v>8949864.6590999961</v>
      </c>
      <c r="X234" s="42">
        <f>+IF(ISERROR(W234/U234),"N. D.",W234/U234)</f>
        <v>0.19533890864167122</v>
      </c>
    </row>
    <row r="235" spans="1:24">
      <c r="A235" s="13" t="s">
        <v>98</v>
      </c>
      <c r="B235" s="14"/>
      <c r="C235" s="10">
        <f>+C177</f>
        <v>47900872.519099995</v>
      </c>
      <c r="D235" s="42">
        <f>+IF(ISERROR(C235/C$232),"N. D.",C235/C$232)</f>
        <v>0.61292350850453126</v>
      </c>
      <c r="E235" s="43"/>
      <c r="F235" s="10">
        <f>+F177</f>
        <v>47900872.519099995</v>
      </c>
      <c r="G235" s="42">
        <f>+IF(ISERROR(F235/F$232),"N. D.",F235/F$232)</f>
        <v>0.61292350850453126</v>
      </c>
      <c r="H235" s="43">
        <f>+$C235-F235</f>
        <v>0</v>
      </c>
      <c r="I235" s="42">
        <f>+IF(ISERROR(H235/F235),"N. D.",H235/F235)</f>
        <v>0</v>
      </c>
      <c r="J235" s="43"/>
      <c r="K235" s="10">
        <f>+K177</f>
        <v>40907180.372800015</v>
      </c>
      <c r="L235" s="42">
        <f>+IF(ISERROR(K235/K$232),"N. D.",K235/K$232)</f>
        <v>0.5825939348453032</v>
      </c>
      <c r="M235" s="43">
        <f>+$C235-K235</f>
        <v>6993692.1462999806</v>
      </c>
      <c r="N235" s="42">
        <f>+IF(ISERROR(M235/K235),"N. D.",M235/K235)</f>
        <v>0.17096490353439817</v>
      </c>
      <c r="O235" s="43"/>
      <c r="P235" s="10">
        <f>+P177</f>
        <v>42029762.59429998</v>
      </c>
      <c r="Q235" s="42">
        <f>+IF(ISERROR(P235/P$232),"N. D.",P235/P$232)</f>
        <v>0.64821169069805284</v>
      </c>
      <c r="R235" s="43">
        <f>+$C235-P235</f>
        <v>5871109.924800016</v>
      </c>
      <c r="S235" s="42">
        <f>+IF(ISERROR(R235/P235),"N. D.",R235/P235)</f>
        <v>0.13968934303702796</v>
      </c>
      <c r="T235" s="43"/>
      <c r="U235" s="10">
        <f>+U177</f>
        <v>42274221.849999994</v>
      </c>
      <c r="V235" s="42">
        <f>+IF(ISERROR(U235/U$232),"N. D.",U235/U$232)</f>
        <v>0.63129575215942313</v>
      </c>
      <c r="W235" s="43">
        <f>+$C235-U235</f>
        <v>5626650.6691000015</v>
      </c>
      <c r="X235" s="42">
        <f>+IF(ISERROR(W235/U235),"N. D.",W235/U235)</f>
        <v>0.13309885842641483</v>
      </c>
    </row>
  </sheetData>
  <mergeCells count="30">
    <mergeCell ref="B5:B6"/>
    <mergeCell ref="C2:X2"/>
    <mergeCell ref="L5:L6"/>
    <mergeCell ref="X5:X6"/>
    <mergeCell ref="N5:N6"/>
    <mergeCell ref="O5:O6"/>
    <mergeCell ref="Q5:Q6"/>
    <mergeCell ref="S5:S6"/>
    <mergeCell ref="T5:T6"/>
    <mergeCell ref="E5:E6"/>
    <mergeCell ref="G5:G6"/>
    <mergeCell ref="I5:I6"/>
    <mergeCell ref="V5:V6"/>
    <mergeCell ref="J5:J6"/>
    <mergeCell ref="D5:D6"/>
    <mergeCell ref="C181:X181"/>
    <mergeCell ref="B184:B185"/>
    <mergeCell ref="X184:X185"/>
    <mergeCell ref="L184:L185"/>
    <mergeCell ref="N184:N185"/>
    <mergeCell ref="O184:O185"/>
    <mergeCell ref="Q184:Q185"/>
    <mergeCell ref="S184:S185"/>
    <mergeCell ref="T184:T185"/>
    <mergeCell ref="J184:J185"/>
    <mergeCell ref="D184:D185"/>
    <mergeCell ref="E184:E185"/>
    <mergeCell ref="G184:G185"/>
    <mergeCell ref="I184:I185"/>
    <mergeCell ref="V184:V185"/>
  </mergeCells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20E3-DE32-A04B-9329-162B50E2321C}">
  <sheetPr>
    <tabColor rgb="FF8EC6D2"/>
  </sheetPr>
  <dimension ref="A1:AA235"/>
  <sheetViews>
    <sheetView showGridLines="0" zoomScale="90" zoomScaleNormal="90" workbookViewId="0">
      <pane xSplit="1" ySplit="6" topLeftCell="M7" activePane="bottomRight" state="frozen"/>
      <selection pane="topRight" activeCell="B1" sqref="B1"/>
      <selection pane="bottomLeft" activeCell="A7" sqref="A7"/>
      <selection pane="bottomRight" activeCell="D1" sqref="D1:K1048576"/>
    </sheetView>
  </sheetViews>
  <sheetFormatPr baseColWidth="10" defaultColWidth="10.7109375" defaultRowHeight="18"/>
  <cols>
    <col min="1" max="1" width="32.7109375" style="259" customWidth="1"/>
    <col min="2" max="2" width="1.5703125" style="259" customWidth="1"/>
    <col min="3" max="3" width="14.7109375" style="259" customWidth="1"/>
    <col min="4" max="4" width="8.7109375" style="259" customWidth="1"/>
    <col min="5" max="5" width="1.5703125" style="259" customWidth="1"/>
    <col min="6" max="6" width="14.7109375" style="259" customWidth="1"/>
    <col min="7" max="7" width="10.7109375" style="259" customWidth="1"/>
    <col min="8" max="8" width="14.7109375" style="259" customWidth="1"/>
    <col min="9" max="9" width="9.5703125" style="259" customWidth="1"/>
    <col min="10" max="10" width="1.5703125" style="259" customWidth="1"/>
    <col min="11" max="11" width="14.7109375" style="259" customWidth="1"/>
    <col min="12" max="12" width="8.7109375" style="259" customWidth="1"/>
    <col min="13" max="13" width="14.7109375" style="259" customWidth="1"/>
    <col min="14" max="14" width="9.5703125" style="259" customWidth="1"/>
    <col min="15" max="15" width="1.5703125" style="259" customWidth="1"/>
    <col min="16" max="16" width="14.7109375" style="259" customWidth="1"/>
    <col min="17" max="17" width="8.7109375" style="259" customWidth="1"/>
    <col min="18" max="18" width="1.5703125" style="259" customWidth="1"/>
    <col min="19" max="19" width="14.7109375" style="259" customWidth="1"/>
    <col min="20" max="20" width="10.7109375" style="259" customWidth="1"/>
    <col min="21" max="21" width="14.7109375" style="259" customWidth="1"/>
    <col min="22" max="22" width="9.5703125" style="259" customWidth="1"/>
    <col min="23" max="23" width="1.5703125" style="259" customWidth="1"/>
    <col min="24" max="24" width="14.7109375" style="259" customWidth="1"/>
    <col min="25" max="25" width="8.7109375" style="259" customWidth="1"/>
    <col min="26" max="26" width="14.7109375" style="259" customWidth="1"/>
    <col min="27" max="27" width="9.5703125" style="259" customWidth="1"/>
    <col min="28" max="16384" width="10.7109375" style="259"/>
  </cols>
  <sheetData>
    <row r="1" spans="1:27">
      <c r="C1" s="260"/>
      <c r="D1" s="260"/>
      <c r="F1" s="260"/>
      <c r="G1" s="260"/>
      <c r="H1" s="260"/>
      <c r="I1" s="260"/>
      <c r="K1" s="260"/>
      <c r="L1" s="260"/>
      <c r="M1" s="260"/>
      <c r="N1" s="260"/>
      <c r="P1" s="260"/>
      <c r="Q1" s="260"/>
      <c r="S1" s="260"/>
      <c r="T1" s="260"/>
      <c r="U1" s="260"/>
      <c r="V1" s="260"/>
      <c r="X1" s="260"/>
      <c r="Y1" s="260"/>
      <c r="Z1" s="260"/>
      <c r="AA1" s="260"/>
    </row>
    <row r="2" spans="1:27">
      <c r="C2" s="373" t="s">
        <v>0</v>
      </c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P2" s="370" t="s">
        <v>1</v>
      </c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</row>
    <row r="3" spans="1:27">
      <c r="B3" s="261"/>
      <c r="C3" s="261"/>
      <c r="D3" s="260"/>
      <c r="E3" s="261"/>
      <c r="F3" s="261"/>
      <c r="G3" s="260"/>
      <c r="H3" s="261"/>
      <c r="I3" s="260"/>
      <c r="J3" s="261"/>
      <c r="K3" s="261"/>
      <c r="L3" s="260"/>
      <c r="M3" s="261"/>
      <c r="N3" s="260"/>
      <c r="O3" s="261"/>
      <c r="P3" s="261"/>
      <c r="Q3" s="260"/>
      <c r="R3" s="261"/>
      <c r="S3" s="261"/>
      <c r="T3" s="260"/>
      <c r="U3" s="261"/>
      <c r="V3" s="260"/>
      <c r="W3" s="261"/>
      <c r="X3" s="261"/>
      <c r="Y3" s="260"/>
      <c r="Z3" s="261"/>
      <c r="AA3" s="260"/>
    </row>
    <row r="4" spans="1:27" ht="6" customHeight="1"/>
    <row r="5" spans="1:27" s="265" customFormat="1" ht="18" customHeight="1">
      <c r="A5" s="263" t="s">
        <v>2</v>
      </c>
      <c r="B5" s="372"/>
      <c r="C5" s="264">
        <v>46174</v>
      </c>
      <c r="D5" s="372" t="s">
        <v>99</v>
      </c>
      <c r="E5" s="372"/>
      <c r="F5" s="264">
        <f>+C5</f>
        <v>46174</v>
      </c>
      <c r="G5" s="372" t="s">
        <v>99</v>
      </c>
      <c r="H5" s="264" t="s">
        <v>100</v>
      </c>
      <c r="I5" s="372" t="s">
        <v>99</v>
      </c>
      <c r="J5" s="372"/>
      <c r="K5" s="264">
        <f>+EOMONTH(F5,-12)</f>
        <v>45838</v>
      </c>
      <c r="L5" s="372" t="s">
        <v>99</v>
      </c>
      <c r="M5" s="264" t="s">
        <v>100</v>
      </c>
      <c r="N5" s="372" t="s">
        <v>99</v>
      </c>
      <c r="O5" s="371"/>
      <c r="P5" s="264">
        <f>+C5</f>
        <v>46174</v>
      </c>
      <c r="Q5" s="372" t="s">
        <v>99</v>
      </c>
      <c r="R5" s="372"/>
      <c r="S5" s="264">
        <f>+P5</f>
        <v>46174</v>
      </c>
      <c r="T5" s="372" t="s">
        <v>99</v>
      </c>
      <c r="U5" s="264" t="s">
        <v>100</v>
      </c>
      <c r="V5" s="372" t="s">
        <v>99</v>
      </c>
      <c r="W5" s="372"/>
      <c r="X5" s="264">
        <f>+EOMONTH(S5,-12)</f>
        <v>45838</v>
      </c>
      <c r="Y5" s="372" t="s">
        <v>99</v>
      </c>
      <c r="Z5" s="264" t="s">
        <v>100</v>
      </c>
      <c r="AA5" s="372" t="s">
        <v>99</v>
      </c>
    </row>
    <row r="6" spans="1:27" s="265" customFormat="1" ht="18" customHeight="1">
      <c r="A6" s="263" t="s">
        <v>118</v>
      </c>
      <c r="B6" s="372"/>
      <c r="C6" s="264" t="s">
        <v>103</v>
      </c>
      <c r="D6" s="372"/>
      <c r="E6" s="372"/>
      <c r="F6" s="264" t="s">
        <v>102</v>
      </c>
      <c r="G6" s="372"/>
      <c r="H6" s="264" t="str">
        <f>+YEAR(C5)&amp;"R"&amp;" vs "&amp;YEAR(F5)&amp;"P"</f>
        <v>2026R vs 2026P</v>
      </c>
      <c r="I6" s="372"/>
      <c r="J6" s="372"/>
      <c r="K6" s="264" t="s">
        <v>103</v>
      </c>
      <c r="L6" s="372"/>
      <c r="M6" s="264" t="str">
        <f>+YEAR(C5)&amp;"R"&amp;" vs "&amp;YEAR(K5)&amp;"R"</f>
        <v>2026R vs 2025R</v>
      </c>
      <c r="N6" s="372"/>
      <c r="O6" s="371"/>
      <c r="P6" s="264" t="s">
        <v>103</v>
      </c>
      <c r="Q6" s="372"/>
      <c r="R6" s="372"/>
      <c r="S6" s="264" t="s">
        <v>102</v>
      </c>
      <c r="T6" s="372"/>
      <c r="U6" s="264" t="str">
        <f>+H6</f>
        <v>2026R vs 2026P</v>
      </c>
      <c r="V6" s="372"/>
      <c r="W6" s="372"/>
      <c r="X6" s="264" t="s">
        <v>103</v>
      </c>
      <c r="Y6" s="372"/>
      <c r="Z6" s="264" t="str">
        <f>+M6</f>
        <v>2026R vs 2025R</v>
      </c>
      <c r="AA6" s="372"/>
    </row>
    <row r="7" spans="1:27" ht="6" customHeight="1"/>
    <row r="8" spans="1:27" hidden="1">
      <c r="A8" s="266" t="s">
        <v>20</v>
      </c>
      <c r="B8" s="265"/>
      <c r="C8" s="265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</row>
    <row r="9" spans="1:27" ht="6" hidden="1" customHeight="1">
      <c r="A9" s="267"/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</row>
    <row r="10" spans="1:27" hidden="1">
      <c r="A10" s="268" t="s">
        <v>21</v>
      </c>
      <c r="B10" s="265"/>
      <c r="C10" s="269">
        <f>+SUM(C11:C19)</f>
        <v>5395703.7600000007</v>
      </c>
      <c r="D10" s="270">
        <f>+IF(ISERROR(C10/C31),"N. D.",C10/C31)</f>
        <v>1</v>
      </c>
      <c r="E10" s="265"/>
      <c r="F10" s="269">
        <f>+SUM(F11:F19)</f>
        <v>5814505.591078599</v>
      </c>
      <c r="G10" s="270">
        <f>+IF(ISERROR(F10/F31),"N. D.",F10/F31)</f>
        <v>1</v>
      </c>
      <c r="H10" s="271">
        <f t="shared" ref="H10:H29" si="0">+$C10-F10</f>
        <v>-418801.83107859828</v>
      </c>
      <c r="I10" s="270">
        <f t="shared" ref="I10:I29" si="1">+IF(ISERROR(H10/F10),"N. D.",H10/F10)</f>
        <v>-7.202707513450167E-2</v>
      </c>
      <c r="J10" s="265"/>
      <c r="K10" s="269">
        <f>+SUM(K11:K19)</f>
        <v>5217715.37</v>
      </c>
      <c r="L10" s="270">
        <f>+IF(ISERROR(K10/K31),"N. D.",K10/K31)</f>
        <v>1</v>
      </c>
      <c r="M10" s="271">
        <f t="shared" ref="M10:M29" si="2">+$C10-K10</f>
        <v>177988.3900000006</v>
      </c>
      <c r="N10" s="270">
        <f t="shared" ref="N10:N29" si="3">+IF(ISERROR(M10/K10),"N. D.",M10/K10)</f>
        <v>3.4112322612185837E-2</v>
      </c>
      <c r="O10" s="265"/>
      <c r="P10" s="269">
        <f>+SUM(P11:P19)</f>
        <v>34333619.020000003</v>
      </c>
      <c r="Q10" s="270">
        <f>+IF(ISERROR(P10/P31),"N. D.",P10/P31)</f>
        <v>1</v>
      </c>
      <c r="R10" s="265"/>
      <c r="S10" s="269">
        <f>+SUM(S11:S19)</f>
        <v>34142898.248999104</v>
      </c>
      <c r="T10" s="270">
        <f>+IF(ISERROR(S10/S31),"N. D.",S10/S31)</f>
        <v>1</v>
      </c>
      <c r="U10" s="271">
        <f t="shared" ref="U10:U29" si="4">+$P10-S10</f>
        <v>190720.77100089937</v>
      </c>
      <c r="V10" s="270">
        <f t="shared" ref="V10:V29" si="5">+IF(ISERROR(U10/S10),"N. D.",U10/S10)</f>
        <v>5.5859572790218637E-3</v>
      </c>
      <c r="W10" s="265"/>
      <c r="X10" s="269">
        <f>+SUM(X11:X19)</f>
        <v>32212173.109999999</v>
      </c>
      <c r="Y10" s="270">
        <f>+IF(ISERROR(X10/X31),"N. D.",X10/X31)</f>
        <v>1</v>
      </c>
      <c r="Z10" s="271">
        <f t="shared" ref="Z10:Z29" si="6">+$P10-X10</f>
        <v>2121445.9100000039</v>
      </c>
      <c r="AA10" s="270">
        <f t="shared" ref="AA10:AA29" si="7">+IF(ISERROR(Z10/X10),"N. D.",Z10/X10)</f>
        <v>6.5858515746688912E-2</v>
      </c>
    </row>
    <row r="11" spans="1:27" hidden="1">
      <c r="A11" s="272" t="s">
        <v>22</v>
      </c>
      <c r="B11" s="273"/>
      <c r="C11" s="274">
        <f>+'2026R'!$H11</f>
        <v>4223243.91</v>
      </c>
      <c r="D11" s="275">
        <f t="shared" ref="D11:D19" si="8">+IF(ISERROR(C11/C86),"N. D.",C11/C86)</f>
        <v>1.0349332204838513</v>
      </c>
      <c r="E11" s="273"/>
      <c r="F11" s="274">
        <f>+'2026P'!$H11</f>
        <v>4530714.3517129999</v>
      </c>
      <c r="G11" s="275">
        <f t="shared" ref="G11:G19" si="9">+IF(ISERROR(F11/F86),"N. D.",F11/F86)</f>
        <v>1.0034128374965807</v>
      </c>
      <c r="H11" s="276">
        <f t="shared" si="0"/>
        <v>-307470.44171299972</v>
      </c>
      <c r="I11" s="275">
        <f t="shared" si="1"/>
        <v>-6.7863568047883974E-2</v>
      </c>
      <c r="J11" s="273"/>
      <c r="K11" s="274">
        <f>+'2025R'!$H11</f>
        <v>4090217.0300000003</v>
      </c>
      <c r="L11" s="275">
        <f t="shared" ref="L11:L19" si="10">+IF(ISERROR(K11/K86),"N. D.",K11/K86)</f>
        <v>1.0114111489501956</v>
      </c>
      <c r="M11" s="276">
        <f t="shared" si="2"/>
        <v>133026.87999999989</v>
      </c>
      <c r="N11" s="275">
        <f t="shared" si="3"/>
        <v>3.2523183739225664E-2</v>
      </c>
      <c r="O11" s="311"/>
      <c r="P11" s="274">
        <f>+'2026R'!$X11</f>
        <v>26867363.630000003</v>
      </c>
      <c r="Q11" s="275">
        <f t="shared" ref="Q11:Q19" si="11">+IF(ISERROR(P11/P86),"N. D.",P11/P86)</f>
        <v>1.0630638847079292</v>
      </c>
      <c r="R11" s="273"/>
      <c r="S11" s="274">
        <f>+'2026P'!$X11</f>
        <v>26670084.213778004</v>
      </c>
      <c r="T11" s="275">
        <f t="shared" ref="T11:T19" si="12">+IF(ISERROR(S11/S86),"N. D.",S11/S86)</f>
        <v>1.0313761660002432</v>
      </c>
      <c r="U11" s="276">
        <f t="shared" si="4"/>
        <v>197279.41622199863</v>
      </c>
      <c r="V11" s="275">
        <f t="shared" si="5"/>
        <v>7.3970301196155325E-3</v>
      </c>
      <c r="W11" s="273"/>
      <c r="X11" s="274">
        <f>+'2025R'!$X11</f>
        <v>25258114.300000004</v>
      </c>
      <c r="Y11" s="275">
        <f t="shared" ref="Y11:Y19" si="13">+IF(ISERROR(X11/X86),"N. D.",X11/X86)</f>
        <v>1.0214976342639617</v>
      </c>
      <c r="Z11" s="276">
        <f t="shared" si="6"/>
        <v>1609249.3299999982</v>
      </c>
      <c r="AA11" s="275">
        <f t="shared" si="7"/>
        <v>6.3712172289916269E-2</v>
      </c>
    </row>
    <row r="12" spans="1:27" hidden="1">
      <c r="A12" s="272" t="s">
        <v>23</v>
      </c>
      <c r="B12" s="273"/>
      <c r="C12" s="274">
        <f>+'2026R'!$H12</f>
        <v>29414.38</v>
      </c>
      <c r="D12" s="275">
        <f t="shared" si="8"/>
        <v>1</v>
      </c>
      <c r="E12" s="273"/>
      <c r="F12" s="274">
        <f>+'2026P'!$H12</f>
        <v>50275.905899999983</v>
      </c>
      <c r="G12" s="275">
        <f t="shared" si="9"/>
        <v>1</v>
      </c>
      <c r="H12" s="276">
        <f t="shared" si="0"/>
        <v>-20861.525899999982</v>
      </c>
      <c r="I12" s="275">
        <f t="shared" si="1"/>
        <v>-0.41494082556153383</v>
      </c>
      <c r="J12" s="273"/>
      <c r="K12" s="274">
        <f>+'2025R'!$H12</f>
        <v>68483.09</v>
      </c>
      <c r="L12" s="275">
        <f t="shared" si="10"/>
        <v>1</v>
      </c>
      <c r="M12" s="276">
        <f t="shared" si="2"/>
        <v>-39068.709999999992</v>
      </c>
      <c r="N12" s="275">
        <f t="shared" si="3"/>
        <v>-0.5704869625479807</v>
      </c>
      <c r="O12" s="311"/>
      <c r="P12" s="274">
        <f>+'2026R'!$X12</f>
        <v>457853.33</v>
      </c>
      <c r="Q12" s="275">
        <f t="shared" si="11"/>
        <v>1</v>
      </c>
      <c r="R12" s="273"/>
      <c r="S12" s="274">
        <f>+'2026P'!$X12</f>
        <v>566607.54689999972</v>
      </c>
      <c r="T12" s="275">
        <f t="shared" si="12"/>
        <v>1</v>
      </c>
      <c r="U12" s="276">
        <f t="shared" si="4"/>
        <v>-108754.21689999971</v>
      </c>
      <c r="V12" s="275">
        <f t="shared" si="5"/>
        <v>-0.19193923112216096</v>
      </c>
      <c r="W12" s="273"/>
      <c r="X12" s="274">
        <f>+'2025R'!$X12</f>
        <v>587355.82999999996</v>
      </c>
      <c r="Y12" s="275">
        <f t="shared" si="13"/>
        <v>1</v>
      </c>
      <c r="Z12" s="276">
        <f t="shared" si="6"/>
        <v>-129502.49999999994</v>
      </c>
      <c r="AA12" s="275">
        <f t="shared" si="7"/>
        <v>-0.22048389304316593</v>
      </c>
    </row>
    <row r="13" spans="1:27" hidden="1">
      <c r="A13" s="272" t="s">
        <v>24</v>
      </c>
      <c r="B13" s="273"/>
      <c r="C13" s="274">
        <f>+'2026R'!$H13</f>
        <v>560791.49</v>
      </c>
      <c r="D13" s="275">
        <f t="shared" si="8"/>
        <v>1</v>
      </c>
      <c r="E13" s="273"/>
      <c r="F13" s="274">
        <f>+'2026P'!$H13</f>
        <v>602917.34837659996</v>
      </c>
      <c r="G13" s="275">
        <f t="shared" si="9"/>
        <v>1</v>
      </c>
      <c r="H13" s="276">
        <f t="shared" si="0"/>
        <v>-42125.858376599965</v>
      </c>
      <c r="I13" s="275">
        <f t="shared" si="1"/>
        <v>-6.9870038555080546E-2</v>
      </c>
      <c r="J13" s="273"/>
      <c r="K13" s="274">
        <f>+'2025R'!$H13</f>
        <v>575845.34000000008</v>
      </c>
      <c r="L13" s="275">
        <f t="shared" si="10"/>
        <v>1.0091008189685644</v>
      </c>
      <c r="M13" s="276">
        <f t="shared" si="2"/>
        <v>-15053.850000000093</v>
      </c>
      <c r="N13" s="275">
        <f t="shared" si="3"/>
        <v>-2.6142175605693173E-2</v>
      </c>
      <c r="O13" s="311"/>
      <c r="P13" s="274">
        <f>+'2026R'!$X13</f>
        <v>3723919.4400000004</v>
      </c>
      <c r="Q13" s="275">
        <f t="shared" si="11"/>
        <v>1.0159152430966853</v>
      </c>
      <c r="R13" s="273"/>
      <c r="S13" s="274">
        <f>+'2026P'!$X13</f>
        <v>3581970.9477871</v>
      </c>
      <c r="T13" s="275">
        <f t="shared" si="12"/>
        <v>1</v>
      </c>
      <c r="U13" s="276">
        <f t="shared" si="4"/>
        <v>141948.49221290043</v>
      </c>
      <c r="V13" s="275">
        <f t="shared" si="5"/>
        <v>3.9628599528590415E-2</v>
      </c>
      <c r="W13" s="273"/>
      <c r="X13" s="274">
        <f>+'2025R'!$X13</f>
        <v>3401540.3</v>
      </c>
      <c r="Y13" s="275">
        <f t="shared" si="13"/>
        <v>1.010858004920459</v>
      </c>
      <c r="Z13" s="276">
        <f t="shared" si="6"/>
        <v>322379.1400000006</v>
      </c>
      <c r="AA13" s="275">
        <f t="shared" si="7"/>
        <v>9.4774458500462455E-2</v>
      </c>
    </row>
    <row r="14" spans="1:27" hidden="1">
      <c r="A14" s="272" t="s">
        <v>25</v>
      </c>
      <c r="B14" s="273"/>
      <c r="C14" s="274">
        <f>+'2026R'!$H14</f>
        <v>2899.78</v>
      </c>
      <c r="D14" s="275">
        <f t="shared" si="8"/>
        <v>1</v>
      </c>
      <c r="E14" s="273"/>
      <c r="F14" s="274">
        <f>+'2026P'!$H14</f>
        <v>2891.4229889999997</v>
      </c>
      <c r="G14" s="275">
        <f t="shared" si="9"/>
        <v>1</v>
      </c>
      <c r="H14" s="276">
        <f t="shared" si="0"/>
        <v>8.3570110000005116</v>
      </c>
      <c r="I14" s="275">
        <f t="shared" si="1"/>
        <v>2.8902761829706514E-3</v>
      </c>
      <c r="J14" s="273"/>
      <c r="K14" s="274">
        <f>+'2025R'!$H14</f>
        <v>2793.65</v>
      </c>
      <c r="L14" s="275">
        <f t="shared" si="10"/>
        <v>1</v>
      </c>
      <c r="M14" s="276">
        <f t="shared" si="2"/>
        <v>106.13000000000011</v>
      </c>
      <c r="N14" s="275">
        <f t="shared" si="3"/>
        <v>3.7989726701626939E-2</v>
      </c>
      <c r="O14" s="311"/>
      <c r="P14" s="274">
        <f>+'2026R'!$X14</f>
        <v>17398.68</v>
      </c>
      <c r="Q14" s="275">
        <f t="shared" si="11"/>
        <v>1</v>
      </c>
      <c r="R14" s="273"/>
      <c r="S14" s="274">
        <f>+'2026P'!$X14</f>
        <v>17348.537933999996</v>
      </c>
      <c r="T14" s="275">
        <f t="shared" si="12"/>
        <v>1</v>
      </c>
      <c r="U14" s="276">
        <f t="shared" si="4"/>
        <v>50.142066000003979</v>
      </c>
      <c r="V14" s="275">
        <f t="shared" si="5"/>
        <v>2.8902761829707043E-3</v>
      </c>
      <c r="W14" s="273"/>
      <c r="X14" s="274">
        <f>+'2025R'!$X14</f>
        <v>16761.900000000001</v>
      </c>
      <c r="Y14" s="275">
        <f t="shared" si="13"/>
        <v>1</v>
      </c>
      <c r="Z14" s="276">
        <f t="shared" si="6"/>
        <v>636.77999999999884</v>
      </c>
      <c r="AA14" s="275">
        <f t="shared" si="7"/>
        <v>3.7989726701626834E-2</v>
      </c>
    </row>
    <row r="15" spans="1:27" hidden="1">
      <c r="A15" s="272" t="s">
        <v>26</v>
      </c>
      <c r="B15" s="273"/>
      <c r="C15" s="274">
        <f>+'2026R'!$H15</f>
        <v>573992.25</v>
      </c>
      <c r="D15" s="275">
        <f t="shared" si="8"/>
        <v>1</v>
      </c>
      <c r="E15" s="273"/>
      <c r="F15" s="274">
        <f>+'2026P'!$H15</f>
        <v>624489.6</v>
      </c>
      <c r="G15" s="275">
        <f t="shared" si="9"/>
        <v>1</v>
      </c>
      <c r="H15" s="276">
        <f t="shared" si="0"/>
        <v>-50497.349999999977</v>
      </c>
      <c r="I15" s="275">
        <f t="shared" si="1"/>
        <v>-8.0861794976249374E-2</v>
      </c>
      <c r="J15" s="273"/>
      <c r="K15" s="274">
        <f>+'2025R'!$H15</f>
        <v>466585.35</v>
      </c>
      <c r="L15" s="275">
        <f t="shared" si="10"/>
        <v>1</v>
      </c>
      <c r="M15" s="276">
        <f t="shared" si="2"/>
        <v>107406.90000000002</v>
      </c>
      <c r="N15" s="275">
        <f t="shared" si="3"/>
        <v>0.23019775481591959</v>
      </c>
      <c r="O15" s="311"/>
      <c r="P15" s="274">
        <f>+'2026R'!$X15</f>
        <v>2994929.2800000003</v>
      </c>
      <c r="Q15" s="275">
        <f t="shared" si="11"/>
        <v>1</v>
      </c>
      <c r="R15" s="273"/>
      <c r="S15" s="274">
        <f>+'2026P'!$X15</f>
        <v>3287585.23</v>
      </c>
      <c r="T15" s="275">
        <f t="shared" si="12"/>
        <v>1</v>
      </c>
      <c r="U15" s="276">
        <f t="shared" si="4"/>
        <v>-292655.94999999972</v>
      </c>
      <c r="V15" s="275">
        <f t="shared" si="5"/>
        <v>-8.9018513445505321E-2</v>
      </c>
      <c r="W15" s="273"/>
      <c r="X15" s="274">
        <f>+'2025R'!$X15</f>
        <v>2788016.36</v>
      </c>
      <c r="Y15" s="275">
        <f t="shared" si="13"/>
        <v>1</v>
      </c>
      <c r="Z15" s="276">
        <f t="shared" si="6"/>
        <v>206912.92000000039</v>
      </c>
      <c r="AA15" s="275">
        <f t="shared" si="7"/>
        <v>7.4215102525438698E-2</v>
      </c>
    </row>
    <row r="16" spans="1:27" hidden="1">
      <c r="A16" s="272" t="s">
        <v>27</v>
      </c>
      <c r="B16" s="273"/>
      <c r="C16" s="274">
        <f>+'2026R'!$H16</f>
        <v>0</v>
      </c>
      <c r="D16" s="275" t="str">
        <f t="shared" si="8"/>
        <v>N. D.</v>
      </c>
      <c r="E16" s="273"/>
      <c r="F16" s="274">
        <f>+'2026P'!$H16</f>
        <v>0</v>
      </c>
      <c r="G16" s="275" t="str">
        <f t="shared" si="9"/>
        <v>N. D.</v>
      </c>
      <c r="H16" s="276">
        <f t="shared" si="0"/>
        <v>0</v>
      </c>
      <c r="I16" s="275" t="str">
        <f t="shared" si="1"/>
        <v>N. D.</v>
      </c>
      <c r="J16" s="273"/>
      <c r="K16" s="274">
        <f>+'2025R'!$H16</f>
        <v>0</v>
      </c>
      <c r="L16" s="275" t="str">
        <f t="shared" si="10"/>
        <v>N. D.</v>
      </c>
      <c r="M16" s="276">
        <f t="shared" si="2"/>
        <v>0</v>
      </c>
      <c r="N16" s="275" t="str">
        <f t="shared" si="3"/>
        <v>N. D.</v>
      </c>
      <c r="O16" s="311"/>
      <c r="P16" s="274">
        <f>+'2026R'!$X16</f>
        <v>0</v>
      </c>
      <c r="Q16" s="275" t="str">
        <f t="shared" si="11"/>
        <v>N. D.</v>
      </c>
      <c r="R16" s="273"/>
      <c r="S16" s="274">
        <f>+'2026P'!$X16</f>
        <v>0</v>
      </c>
      <c r="T16" s="275" t="str">
        <f t="shared" si="12"/>
        <v>N. D.</v>
      </c>
      <c r="U16" s="276">
        <f t="shared" si="4"/>
        <v>0</v>
      </c>
      <c r="V16" s="275" t="str">
        <f t="shared" si="5"/>
        <v>N. D.</v>
      </c>
      <c r="W16" s="273"/>
      <c r="X16" s="274">
        <f>+'2025R'!$X16</f>
        <v>0</v>
      </c>
      <c r="Y16" s="275" t="str">
        <f t="shared" si="13"/>
        <v>N. D.</v>
      </c>
      <c r="Z16" s="276">
        <f t="shared" si="6"/>
        <v>0</v>
      </c>
      <c r="AA16" s="275" t="str">
        <f t="shared" si="7"/>
        <v>N. D.</v>
      </c>
    </row>
    <row r="17" spans="1:27" hidden="1">
      <c r="A17" s="272" t="s">
        <v>28</v>
      </c>
      <c r="B17" s="273"/>
      <c r="C17" s="274">
        <f>+'2026R'!$H17</f>
        <v>5361.9500000000007</v>
      </c>
      <c r="D17" s="275">
        <f t="shared" si="8"/>
        <v>1</v>
      </c>
      <c r="E17" s="273"/>
      <c r="F17" s="274">
        <f>+'2026P'!$H17</f>
        <v>3216.9621000000002</v>
      </c>
      <c r="G17" s="275">
        <f t="shared" si="9"/>
        <v>1</v>
      </c>
      <c r="H17" s="276">
        <f t="shared" si="0"/>
        <v>2144.9879000000005</v>
      </c>
      <c r="I17" s="275">
        <f t="shared" si="1"/>
        <v>0.66677437698131425</v>
      </c>
      <c r="J17" s="273"/>
      <c r="K17" s="274">
        <f>+'2025R'!$H17</f>
        <v>621.92999999999995</v>
      </c>
      <c r="L17" s="275">
        <f t="shared" si="10"/>
        <v>1</v>
      </c>
      <c r="M17" s="276">
        <f t="shared" si="2"/>
        <v>4740.0200000000004</v>
      </c>
      <c r="N17" s="275">
        <f t="shared" si="3"/>
        <v>7.6214686540285896</v>
      </c>
      <c r="O17" s="311"/>
      <c r="P17" s="274">
        <f>+'2026R'!$X17</f>
        <v>32171.7</v>
      </c>
      <c r="Q17" s="275">
        <f t="shared" si="11"/>
        <v>1</v>
      </c>
      <c r="R17" s="273"/>
      <c r="S17" s="274">
        <f>+'2026P'!$X17</f>
        <v>19301.7726</v>
      </c>
      <c r="T17" s="275">
        <f t="shared" si="12"/>
        <v>1</v>
      </c>
      <c r="U17" s="276">
        <f t="shared" si="4"/>
        <v>12869.9274</v>
      </c>
      <c r="V17" s="275">
        <f t="shared" si="5"/>
        <v>0.66677437698131414</v>
      </c>
      <c r="W17" s="273"/>
      <c r="X17" s="274">
        <f>+'2025R'!$X17</f>
        <v>1202.4499999999998</v>
      </c>
      <c r="Y17" s="275">
        <f t="shared" si="13"/>
        <v>1</v>
      </c>
      <c r="Z17" s="276">
        <f t="shared" si="6"/>
        <v>30969.25</v>
      </c>
      <c r="AA17" s="275">
        <f t="shared" si="7"/>
        <v>25.755124953220513</v>
      </c>
    </row>
    <row r="18" spans="1:27" hidden="1">
      <c r="A18" s="272" t="s">
        <v>29</v>
      </c>
      <c r="B18" s="273"/>
      <c r="C18" s="274">
        <f>+'2026R'!$H18</f>
        <v>0</v>
      </c>
      <c r="D18" s="275" t="str">
        <f t="shared" si="8"/>
        <v>N. D.</v>
      </c>
      <c r="E18" s="273"/>
      <c r="F18" s="274">
        <f>+'2026P'!$H18</f>
        <v>0</v>
      </c>
      <c r="G18" s="275" t="str">
        <f t="shared" si="9"/>
        <v>N. D.</v>
      </c>
      <c r="H18" s="276">
        <f t="shared" si="0"/>
        <v>0</v>
      </c>
      <c r="I18" s="275" t="str">
        <f t="shared" si="1"/>
        <v>N. D.</v>
      </c>
      <c r="J18" s="273"/>
      <c r="K18" s="274">
        <f>+'2025R'!$H18</f>
        <v>0</v>
      </c>
      <c r="L18" s="275" t="str">
        <f t="shared" si="10"/>
        <v>N. D.</v>
      </c>
      <c r="M18" s="276">
        <f t="shared" si="2"/>
        <v>0</v>
      </c>
      <c r="N18" s="275" t="str">
        <f t="shared" si="3"/>
        <v>N. D.</v>
      </c>
      <c r="O18" s="311"/>
      <c r="P18" s="274">
        <f>+'2026R'!$X18</f>
        <v>172414</v>
      </c>
      <c r="Q18" s="275">
        <f t="shared" si="11"/>
        <v>1</v>
      </c>
      <c r="R18" s="273"/>
      <c r="S18" s="274">
        <f>+'2026P'!$X18</f>
        <v>0</v>
      </c>
      <c r="T18" s="275" t="str">
        <f t="shared" si="12"/>
        <v>N. D.</v>
      </c>
      <c r="U18" s="276">
        <f t="shared" si="4"/>
        <v>172414</v>
      </c>
      <c r="V18" s="275" t="str">
        <f t="shared" si="5"/>
        <v>N. D.</v>
      </c>
      <c r="W18" s="273"/>
      <c r="X18" s="274">
        <f>+'2025R'!$X18</f>
        <v>0</v>
      </c>
      <c r="Y18" s="275" t="str">
        <f t="shared" si="13"/>
        <v>N. D.</v>
      </c>
      <c r="Z18" s="276">
        <f t="shared" si="6"/>
        <v>172414</v>
      </c>
      <c r="AA18" s="275" t="str">
        <f t="shared" si="7"/>
        <v>N. D.</v>
      </c>
    </row>
    <row r="19" spans="1:27" hidden="1">
      <c r="A19" s="277" t="s">
        <v>30</v>
      </c>
      <c r="B19" s="273"/>
      <c r="C19" s="274">
        <f>+'2026R'!$H19</f>
        <v>0</v>
      </c>
      <c r="D19" s="275" t="str">
        <f t="shared" si="8"/>
        <v>N. D.</v>
      </c>
      <c r="E19" s="273"/>
      <c r="F19" s="274">
        <f>+'2026P'!$H19</f>
        <v>0</v>
      </c>
      <c r="G19" s="275" t="str">
        <f t="shared" si="9"/>
        <v>N. D.</v>
      </c>
      <c r="H19" s="276">
        <f t="shared" si="0"/>
        <v>0</v>
      </c>
      <c r="I19" s="275" t="str">
        <f t="shared" si="1"/>
        <v>N. D.</v>
      </c>
      <c r="J19" s="273"/>
      <c r="K19" s="274">
        <f>+'2025R'!$H19</f>
        <v>13168.98</v>
      </c>
      <c r="L19" s="275">
        <f t="shared" si="10"/>
        <v>1</v>
      </c>
      <c r="M19" s="276">
        <f t="shared" si="2"/>
        <v>-13168.98</v>
      </c>
      <c r="N19" s="275">
        <f t="shared" si="3"/>
        <v>-1</v>
      </c>
      <c r="O19" s="311"/>
      <c r="P19" s="274">
        <f>+'2026R'!$X19</f>
        <v>67568.960000000006</v>
      </c>
      <c r="Q19" s="275">
        <f t="shared" si="11"/>
        <v>1</v>
      </c>
      <c r="R19" s="273"/>
      <c r="S19" s="274">
        <f>+'2026P'!$X19</f>
        <v>0</v>
      </c>
      <c r="T19" s="275" t="str">
        <f t="shared" si="12"/>
        <v>N. D.</v>
      </c>
      <c r="U19" s="276">
        <f t="shared" si="4"/>
        <v>67568.960000000006</v>
      </c>
      <c r="V19" s="275" t="str">
        <f t="shared" si="5"/>
        <v>N. D.</v>
      </c>
      <c r="W19" s="273"/>
      <c r="X19" s="274">
        <f>+'2025R'!$X19</f>
        <v>159181.97</v>
      </c>
      <c r="Y19" s="275">
        <f t="shared" si="13"/>
        <v>1</v>
      </c>
      <c r="Z19" s="276">
        <f t="shared" si="6"/>
        <v>-91613.01</v>
      </c>
      <c r="AA19" s="275">
        <f t="shared" si="7"/>
        <v>-0.57552378576543561</v>
      </c>
    </row>
    <row r="20" spans="1:27" hidden="1">
      <c r="A20" s="278" t="s">
        <v>31</v>
      </c>
      <c r="B20" s="265"/>
      <c r="C20" s="279">
        <f>+SUM(C21:C29)</f>
        <v>0</v>
      </c>
      <c r="D20" s="270">
        <f>+IF(ISERROR(C20/C31),"N. D.",C20/C31)</f>
        <v>0</v>
      </c>
      <c r="E20" s="273"/>
      <c r="F20" s="279">
        <f>+SUM(F21:F29)</f>
        <v>0</v>
      </c>
      <c r="G20" s="270">
        <f>+IF(ISERROR(F20/F31),"N. D.",F20/F31)</f>
        <v>0</v>
      </c>
      <c r="H20" s="271">
        <f t="shared" si="0"/>
        <v>0</v>
      </c>
      <c r="I20" s="270" t="str">
        <f t="shared" si="1"/>
        <v>N. D.</v>
      </c>
      <c r="J20" s="265"/>
      <c r="K20" s="279">
        <f>+SUM(K21:K29)</f>
        <v>0</v>
      </c>
      <c r="L20" s="270">
        <f>+IF(ISERROR(K20/K31),"N. D.",K20/K31)</f>
        <v>0</v>
      </c>
      <c r="M20" s="271">
        <f t="shared" si="2"/>
        <v>0</v>
      </c>
      <c r="N20" s="270" t="str">
        <f t="shared" si="3"/>
        <v>N. D.</v>
      </c>
      <c r="O20" s="265"/>
      <c r="P20" s="279">
        <f>+SUM(P21:P29)</f>
        <v>0</v>
      </c>
      <c r="Q20" s="270">
        <f>+IF(ISERROR(P20/P31),"N. D.",P20/P31)</f>
        <v>0</v>
      </c>
      <c r="R20" s="273"/>
      <c r="S20" s="279">
        <f>+SUM(S21:S29)</f>
        <v>0</v>
      </c>
      <c r="T20" s="270">
        <f>+IF(ISERROR(S20/S31),"N. D.",S20/S31)</f>
        <v>0</v>
      </c>
      <c r="U20" s="271">
        <f t="shared" si="4"/>
        <v>0</v>
      </c>
      <c r="V20" s="270" t="str">
        <f t="shared" si="5"/>
        <v>N. D.</v>
      </c>
      <c r="W20" s="265"/>
      <c r="X20" s="279">
        <f>+SUM(X21:X29)</f>
        <v>0</v>
      </c>
      <c r="Y20" s="270">
        <f>+IF(ISERROR(X20/X31),"N. D.",X20/X31)</f>
        <v>0</v>
      </c>
      <c r="Z20" s="271">
        <f t="shared" si="6"/>
        <v>0</v>
      </c>
      <c r="AA20" s="270" t="str">
        <f t="shared" si="7"/>
        <v>N. D.</v>
      </c>
    </row>
    <row r="21" spans="1:27" hidden="1">
      <c r="A21" s="280" t="s">
        <v>32</v>
      </c>
      <c r="B21" s="273"/>
      <c r="C21" s="274">
        <f>+'2026R'!$H21</f>
        <v>0</v>
      </c>
      <c r="D21" s="275" t="str">
        <f t="shared" ref="D21:D29" si="14">+IF(ISERROR(C21/C96),"N. D.",C21/C96)</f>
        <v>N. D.</v>
      </c>
      <c r="E21" s="273"/>
      <c r="F21" s="274">
        <f>+'2026P'!$H21</f>
        <v>0</v>
      </c>
      <c r="G21" s="275" t="str">
        <f t="shared" ref="G21:G29" si="15">+IF(ISERROR(F21/F96),"N. D.",F21/F96)</f>
        <v>N. D.</v>
      </c>
      <c r="H21" s="276">
        <f t="shared" si="0"/>
        <v>0</v>
      </c>
      <c r="I21" s="275" t="str">
        <f t="shared" si="1"/>
        <v>N. D.</v>
      </c>
      <c r="J21" s="273"/>
      <c r="K21" s="274">
        <f>+'2025R'!$H21</f>
        <v>0</v>
      </c>
      <c r="L21" s="275" t="str">
        <f t="shared" ref="L21:L29" si="16">+IF(ISERROR(K21/K96),"N. D.",K21/K96)</f>
        <v>N. D.</v>
      </c>
      <c r="M21" s="276">
        <f t="shared" si="2"/>
        <v>0</v>
      </c>
      <c r="N21" s="275" t="str">
        <f t="shared" si="3"/>
        <v>N. D.</v>
      </c>
      <c r="O21" s="311"/>
      <c r="P21" s="274">
        <f>+'2026R'!$X21</f>
        <v>0</v>
      </c>
      <c r="Q21" s="275" t="str">
        <f t="shared" ref="Q21:Q29" si="17">+IF(ISERROR(P21/P96),"N. D.",P21/P96)</f>
        <v>N. D.</v>
      </c>
      <c r="R21" s="273"/>
      <c r="S21" s="274">
        <f>+'2026P'!$X21</f>
        <v>0</v>
      </c>
      <c r="T21" s="275" t="str">
        <f t="shared" ref="T21:T29" si="18">+IF(ISERROR(S21/S96),"N. D.",S21/S96)</f>
        <v>N. D.</v>
      </c>
      <c r="U21" s="276">
        <f t="shared" si="4"/>
        <v>0</v>
      </c>
      <c r="V21" s="275" t="str">
        <f t="shared" si="5"/>
        <v>N. D.</v>
      </c>
      <c r="W21" s="273"/>
      <c r="X21" s="274">
        <f>+'2025R'!$X21</f>
        <v>0</v>
      </c>
      <c r="Y21" s="275" t="str">
        <f t="shared" ref="Y21:Y29" si="19">+IF(ISERROR(X21/X96),"N. D.",X21/X96)</f>
        <v>N. D.</v>
      </c>
      <c r="Z21" s="276">
        <f t="shared" si="6"/>
        <v>0</v>
      </c>
      <c r="AA21" s="275" t="str">
        <f t="shared" si="7"/>
        <v>N. D.</v>
      </c>
    </row>
    <row r="22" spans="1:27" hidden="1">
      <c r="A22" s="280" t="s">
        <v>33</v>
      </c>
      <c r="B22" s="273"/>
      <c r="C22" s="274">
        <f>+'2026R'!$H22</f>
        <v>0</v>
      </c>
      <c r="D22" s="275" t="str">
        <f t="shared" si="14"/>
        <v>N. D.</v>
      </c>
      <c r="E22" s="273"/>
      <c r="F22" s="274">
        <f>+'2026P'!$H22</f>
        <v>0</v>
      </c>
      <c r="G22" s="275" t="str">
        <f t="shared" si="15"/>
        <v>N. D.</v>
      </c>
      <c r="H22" s="276">
        <f t="shared" si="0"/>
        <v>0</v>
      </c>
      <c r="I22" s="275" t="str">
        <f t="shared" si="1"/>
        <v>N. D.</v>
      </c>
      <c r="J22" s="273"/>
      <c r="K22" s="274">
        <f>+'2025R'!$H22</f>
        <v>0</v>
      </c>
      <c r="L22" s="275" t="str">
        <f t="shared" si="16"/>
        <v>N. D.</v>
      </c>
      <c r="M22" s="276">
        <f t="shared" si="2"/>
        <v>0</v>
      </c>
      <c r="N22" s="275" t="str">
        <f t="shared" si="3"/>
        <v>N. D.</v>
      </c>
      <c r="O22" s="311"/>
      <c r="P22" s="274">
        <f>+'2026R'!$X22</f>
        <v>0</v>
      </c>
      <c r="Q22" s="275" t="str">
        <f t="shared" si="17"/>
        <v>N. D.</v>
      </c>
      <c r="R22" s="273"/>
      <c r="S22" s="274">
        <f>+'2026P'!$X22</f>
        <v>0</v>
      </c>
      <c r="T22" s="275" t="str">
        <f t="shared" si="18"/>
        <v>N. D.</v>
      </c>
      <c r="U22" s="276">
        <f t="shared" si="4"/>
        <v>0</v>
      </c>
      <c r="V22" s="275" t="str">
        <f t="shared" si="5"/>
        <v>N. D.</v>
      </c>
      <c r="W22" s="273"/>
      <c r="X22" s="274">
        <f>+'2025R'!$X22</f>
        <v>0</v>
      </c>
      <c r="Y22" s="275" t="str">
        <f t="shared" si="19"/>
        <v>N. D.</v>
      </c>
      <c r="Z22" s="276">
        <f t="shared" si="6"/>
        <v>0</v>
      </c>
      <c r="AA22" s="275" t="str">
        <f t="shared" si="7"/>
        <v>N. D.</v>
      </c>
    </row>
    <row r="23" spans="1:27" hidden="1">
      <c r="A23" s="280" t="s">
        <v>34</v>
      </c>
      <c r="B23" s="273"/>
      <c r="C23" s="274">
        <f>+'2026R'!$H23</f>
        <v>0</v>
      </c>
      <c r="D23" s="275" t="str">
        <f t="shared" si="14"/>
        <v>N. D.</v>
      </c>
      <c r="E23" s="273"/>
      <c r="F23" s="274">
        <f>+'2026P'!$H23</f>
        <v>0</v>
      </c>
      <c r="G23" s="275" t="str">
        <f t="shared" si="15"/>
        <v>N. D.</v>
      </c>
      <c r="H23" s="276">
        <f t="shared" si="0"/>
        <v>0</v>
      </c>
      <c r="I23" s="275" t="str">
        <f t="shared" si="1"/>
        <v>N. D.</v>
      </c>
      <c r="J23" s="273"/>
      <c r="K23" s="274">
        <f>+'2025R'!$H23</f>
        <v>0</v>
      </c>
      <c r="L23" s="275" t="str">
        <f t="shared" si="16"/>
        <v>N. D.</v>
      </c>
      <c r="M23" s="276">
        <f t="shared" si="2"/>
        <v>0</v>
      </c>
      <c r="N23" s="275" t="str">
        <f t="shared" si="3"/>
        <v>N. D.</v>
      </c>
      <c r="O23" s="311"/>
      <c r="P23" s="274">
        <f>+'2026R'!$X23</f>
        <v>0</v>
      </c>
      <c r="Q23" s="275" t="str">
        <f t="shared" si="17"/>
        <v>N. D.</v>
      </c>
      <c r="R23" s="273"/>
      <c r="S23" s="274">
        <f>+'2026P'!$X23</f>
        <v>0</v>
      </c>
      <c r="T23" s="275" t="str">
        <f t="shared" si="18"/>
        <v>N. D.</v>
      </c>
      <c r="U23" s="276">
        <f t="shared" si="4"/>
        <v>0</v>
      </c>
      <c r="V23" s="275" t="str">
        <f t="shared" si="5"/>
        <v>N. D.</v>
      </c>
      <c r="W23" s="273"/>
      <c r="X23" s="274">
        <f>+'2025R'!$X23</f>
        <v>0</v>
      </c>
      <c r="Y23" s="275" t="str">
        <f t="shared" si="19"/>
        <v>N. D.</v>
      </c>
      <c r="Z23" s="276">
        <f t="shared" si="6"/>
        <v>0</v>
      </c>
      <c r="AA23" s="275" t="str">
        <f t="shared" si="7"/>
        <v>N. D.</v>
      </c>
    </row>
    <row r="24" spans="1:27" hidden="1">
      <c r="A24" s="280" t="s">
        <v>35</v>
      </c>
      <c r="B24" s="273"/>
      <c r="C24" s="274">
        <f>+'2026R'!$H24</f>
        <v>0</v>
      </c>
      <c r="D24" s="275" t="str">
        <f t="shared" si="14"/>
        <v>N. D.</v>
      </c>
      <c r="E24" s="273"/>
      <c r="F24" s="274">
        <f>+'2026P'!$H24</f>
        <v>0</v>
      </c>
      <c r="G24" s="275" t="str">
        <f t="shared" si="15"/>
        <v>N. D.</v>
      </c>
      <c r="H24" s="276">
        <f t="shared" si="0"/>
        <v>0</v>
      </c>
      <c r="I24" s="275" t="str">
        <f t="shared" si="1"/>
        <v>N. D.</v>
      </c>
      <c r="J24" s="273"/>
      <c r="K24" s="274">
        <f>+'2025R'!$H24</f>
        <v>0</v>
      </c>
      <c r="L24" s="275" t="str">
        <f t="shared" si="16"/>
        <v>N. D.</v>
      </c>
      <c r="M24" s="276">
        <f t="shared" si="2"/>
        <v>0</v>
      </c>
      <c r="N24" s="275" t="str">
        <f t="shared" si="3"/>
        <v>N. D.</v>
      </c>
      <c r="O24" s="311"/>
      <c r="P24" s="274">
        <f>+'2026R'!$X24</f>
        <v>0</v>
      </c>
      <c r="Q24" s="275" t="str">
        <f t="shared" si="17"/>
        <v>N. D.</v>
      </c>
      <c r="R24" s="273"/>
      <c r="S24" s="274">
        <f>+'2026P'!$X24</f>
        <v>0</v>
      </c>
      <c r="T24" s="275" t="str">
        <f t="shared" si="18"/>
        <v>N. D.</v>
      </c>
      <c r="U24" s="276">
        <f t="shared" si="4"/>
        <v>0</v>
      </c>
      <c r="V24" s="275" t="str">
        <f t="shared" si="5"/>
        <v>N. D.</v>
      </c>
      <c r="W24" s="273"/>
      <c r="X24" s="274">
        <f>+'2025R'!$X24</f>
        <v>0</v>
      </c>
      <c r="Y24" s="275" t="str">
        <f t="shared" si="19"/>
        <v>N. D.</v>
      </c>
      <c r="Z24" s="276">
        <f t="shared" si="6"/>
        <v>0</v>
      </c>
      <c r="AA24" s="275" t="str">
        <f t="shared" si="7"/>
        <v>N. D.</v>
      </c>
    </row>
    <row r="25" spans="1:27" hidden="1">
      <c r="A25" s="280" t="s">
        <v>36</v>
      </c>
      <c r="B25" s="273"/>
      <c r="C25" s="274">
        <f>+'2026R'!$H25</f>
        <v>0</v>
      </c>
      <c r="D25" s="275" t="str">
        <f t="shared" si="14"/>
        <v>N. D.</v>
      </c>
      <c r="E25" s="273"/>
      <c r="F25" s="274">
        <f>+'2026P'!$H25</f>
        <v>0</v>
      </c>
      <c r="G25" s="275" t="str">
        <f t="shared" si="15"/>
        <v>N. D.</v>
      </c>
      <c r="H25" s="276">
        <f t="shared" si="0"/>
        <v>0</v>
      </c>
      <c r="I25" s="275" t="str">
        <f t="shared" si="1"/>
        <v>N. D.</v>
      </c>
      <c r="J25" s="273"/>
      <c r="K25" s="274">
        <f>+'2025R'!$H25</f>
        <v>0</v>
      </c>
      <c r="L25" s="275" t="str">
        <f t="shared" si="16"/>
        <v>N. D.</v>
      </c>
      <c r="M25" s="276">
        <f t="shared" si="2"/>
        <v>0</v>
      </c>
      <c r="N25" s="275" t="str">
        <f t="shared" si="3"/>
        <v>N. D.</v>
      </c>
      <c r="O25" s="311"/>
      <c r="P25" s="274">
        <f>+'2026R'!$X25</f>
        <v>0</v>
      </c>
      <c r="Q25" s="275" t="str">
        <f t="shared" si="17"/>
        <v>N. D.</v>
      </c>
      <c r="R25" s="273"/>
      <c r="S25" s="274">
        <f>+'2026P'!$X25</f>
        <v>0</v>
      </c>
      <c r="T25" s="275" t="str">
        <f t="shared" si="18"/>
        <v>N. D.</v>
      </c>
      <c r="U25" s="276">
        <f t="shared" si="4"/>
        <v>0</v>
      </c>
      <c r="V25" s="275" t="str">
        <f t="shared" si="5"/>
        <v>N. D.</v>
      </c>
      <c r="W25" s="273"/>
      <c r="X25" s="274">
        <f>+'2025R'!$X25</f>
        <v>0</v>
      </c>
      <c r="Y25" s="275" t="str">
        <f t="shared" si="19"/>
        <v>N. D.</v>
      </c>
      <c r="Z25" s="276">
        <f t="shared" si="6"/>
        <v>0</v>
      </c>
      <c r="AA25" s="275" t="str">
        <f t="shared" si="7"/>
        <v>N. D.</v>
      </c>
    </row>
    <row r="26" spans="1:27" hidden="1">
      <c r="A26" s="280" t="s">
        <v>37</v>
      </c>
      <c r="B26" s="273"/>
      <c r="C26" s="274">
        <f>+'2026R'!$H26</f>
        <v>0</v>
      </c>
      <c r="D26" s="275" t="str">
        <f t="shared" si="14"/>
        <v>N. D.</v>
      </c>
      <c r="E26" s="273"/>
      <c r="F26" s="274">
        <f>+'2026P'!$H26</f>
        <v>0</v>
      </c>
      <c r="G26" s="275" t="str">
        <f t="shared" si="15"/>
        <v>N. D.</v>
      </c>
      <c r="H26" s="276">
        <f t="shared" si="0"/>
        <v>0</v>
      </c>
      <c r="I26" s="275" t="str">
        <f t="shared" si="1"/>
        <v>N. D.</v>
      </c>
      <c r="J26" s="273"/>
      <c r="K26" s="274">
        <f>+'2025R'!$H26</f>
        <v>0</v>
      </c>
      <c r="L26" s="275" t="str">
        <f t="shared" si="16"/>
        <v>N. D.</v>
      </c>
      <c r="M26" s="276">
        <f t="shared" si="2"/>
        <v>0</v>
      </c>
      <c r="N26" s="275" t="str">
        <f t="shared" si="3"/>
        <v>N. D.</v>
      </c>
      <c r="O26" s="311"/>
      <c r="P26" s="274">
        <f>+'2026R'!$X26</f>
        <v>0</v>
      </c>
      <c r="Q26" s="275" t="str">
        <f t="shared" si="17"/>
        <v>N. D.</v>
      </c>
      <c r="R26" s="273"/>
      <c r="S26" s="274">
        <f>+'2026P'!$X26</f>
        <v>0</v>
      </c>
      <c r="T26" s="275" t="str">
        <f t="shared" si="18"/>
        <v>N. D.</v>
      </c>
      <c r="U26" s="276">
        <f t="shared" si="4"/>
        <v>0</v>
      </c>
      <c r="V26" s="275" t="str">
        <f t="shared" si="5"/>
        <v>N. D.</v>
      </c>
      <c r="W26" s="273"/>
      <c r="X26" s="274">
        <f>+'2025R'!$X26</f>
        <v>0</v>
      </c>
      <c r="Y26" s="275" t="str">
        <f t="shared" si="19"/>
        <v>N. D.</v>
      </c>
      <c r="Z26" s="276">
        <f t="shared" si="6"/>
        <v>0</v>
      </c>
      <c r="AA26" s="275" t="str">
        <f t="shared" si="7"/>
        <v>N. D.</v>
      </c>
    </row>
    <row r="27" spans="1:27" hidden="1">
      <c r="A27" s="280" t="s">
        <v>38</v>
      </c>
      <c r="B27" s="273"/>
      <c r="C27" s="274">
        <f>+'2026R'!$H27</f>
        <v>0</v>
      </c>
      <c r="D27" s="275" t="str">
        <f t="shared" si="14"/>
        <v>N. D.</v>
      </c>
      <c r="E27" s="273"/>
      <c r="F27" s="274">
        <f>+'2026P'!$H27</f>
        <v>0</v>
      </c>
      <c r="G27" s="275" t="str">
        <f t="shared" si="15"/>
        <v>N. D.</v>
      </c>
      <c r="H27" s="276">
        <f t="shared" si="0"/>
        <v>0</v>
      </c>
      <c r="I27" s="275" t="str">
        <f t="shared" si="1"/>
        <v>N. D.</v>
      </c>
      <c r="J27" s="273"/>
      <c r="K27" s="274">
        <f>+'2025R'!$H27</f>
        <v>0</v>
      </c>
      <c r="L27" s="275" t="str">
        <f t="shared" si="16"/>
        <v>N. D.</v>
      </c>
      <c r="M27" s="276">
        <f t="shared" si="2"/>
        <v>0</v>
      </c>
      <c r="N27" s="275" t="str">
        <f t="shared" si="3"/>
        <v>N. D.</v>
      </c>
      <c r="O27" s="311"/>
      <c r="P27" s="274">
        <f>+'2026R'!$X27</f>
        <v>0</v>
      </c>
      <c r="Q27" s="275" t="str">
        <f t="shared" si="17"/>
        <v>N. D.</v>
      </c>
      <c r="R27" s="273"/>
      <c r="S27" s="274">
        <f>+'2026P'!$X27</f>
        <v>0</v>
      </c>
      <c r="T27" s="275" t="str">
        <f t="shared" si="18"/>
        <v>N. D.</v>
      </c>
      <c r="U27" s="276">
        <f t="shared" si="4"/>
        <v>0</v>
      </c>
      <c r="V27" s="275" t="str">
        <f t="shared" si="5"/>
        <v>N. D.</v>
      </c>
      <c r="W27" s="273"/>
      <c r="X27" s="274">
        <f>+'2025R'!$X27</f>
        <v>0</v>
      </c>
      <c r="Y27" s="275" t="str">
        <f t="shared" si="19"/>
        <v>N. D.</v>
      </c>
      <c r="Z27" s="276">
        <f t="shared" si="6"/>
        <v>0</v>
      </c>
      <c r="AA27" s="275" t="str">
        <f t="shared" si="7"/>
        <v>N. D.</v>
      </c>
    </row>
    <row r="28" spans="1:27" hidden="1">
      <c r="A28" s="280" t="s">
        <v>39</v>
      </c>
      <c r="B28" s="273"/>
      <c r="C28" s="274">
        <f>+'2026R'!$H28</f>
        <v>0</v>
      </c>
      <c r="D28" s="275" t="str">
        <f t="shared" si="14"/>
        <v>N. D.</v>
      </c>
      <c r="E28" s="273"/>
      <c r="F28" s="274">
        <f>+'2026P'!$H28</f>
        <v>0</v>
      </c>
      <c r="G28" s="275" t="str">
        <f t="shared" si="15"/>
        <v>N. D.</v>
      </c>
      <c r="H28" s="276">
        <f t="shared" si="0"/>
        <v>0</v>
      </c>
      <c r="I28" s="275" t="str">
        <f t="shared" si="1"/>
        <v>N. D.</v>
      </c>
      <c r="J28" s="273"/>
      <c r="K28" s="274">
        <f>+'2025R'!$H28</f>
        <v>0</v>
      </c>
      <c r="L28" s="275" t="str">
        <f t="shared" si="16"/>
        <v>N. D.</v>
      </c>
      <c r="M28" s="276">
        <f t="shared" si="2"/>
        <v>0</v>
      </c>
      <c r="N28" s="275" t="str">
        <f t="shared" si="3"/>
        <v>N. D.</v>
      </c>
      <c r="O28" s="311"/>
      <c r="P28" s="274">
        <f>+'2026R'!$X28</f>
        <v>0</v>
      </c>
      <c r="Q28" s="275" t="str">
        <f t="shared" si="17"/>
        <v>N. D.</v>
      </c>
      <c r="R28" s="273"/>
      <c r="S28" s="274">
        <f>+'2026P'!$X28</f>
        <v>0</v>
      </c>
      <c r="T28" s="275" t="str">
        <f t="shared" si="18"/>
        <v>N. D.</v>
      </c>
      <c r="U28" s="276">
        <f t="shared" si="4"/>
        <v>0</v>
      </c>
      <c r="V28" s="275" t="str">
        <f t="shared" si="5"/>
        <v>N. D.</v>
      </c>
      <c r="W28" s="273"/>
      <c r="X28" s="274">
        <f>+'2025R'!$X28</f>
        <v>0</v>
      </c>
      <c r="Y28" s="275" t="str">
        <f t="shared" si="19"/>
        <v>N. D.</v>
      </c>
      <c r="Z28" s="276">
        <f t="shared" si="6"/>
        <v>0</v>
      </c>
      <c r="AA28" s="275" t="str">
        <f t="shared" si="7"/>
        <v>N. D.</v>
      </c>
    </row>
    <row r="29" spans="1:27" hidden="1">
      <c r="A29" s="280" t="s">
        <v>40</v>
      </c>
      <c r="B29" s="273"/>
      <c r="C29" s="274">
        <f>+'2026R'!$H29</f>
        <v>0</v>
      </c>
      <c r="D29" s="275" t="str">
        <f t="shared" si="14"/>
        <v>N. D.</v>
      </c>
      <c r="E29" s="273"/>
      <c r="F29" s="274">
        <f>+'2026P'!$H29</f>
        <v>0</v>
      </c>
      <c r="G29" s="275" t="str">
        <f t="shared" si="15"/>
        <v>N. D.</v>
      </c>
      <c r="H29" s="276">
        <f t="shared" si="0"/>
        <v>0</v>
      </c>
      <c r="I29" s="275" t="str">
        <f t="shared" si="1"/>
        <v>N. D.</v>
      </c>
      <c r="J29" s="273"/>
      <c r="K29" s="274">
        <f>+'2025R'!$H29</f>
        <v>0</v>
      </c>
      <c r="L29" s="275" t="str">
        <f t="shared" si="16"/>
        <v>N. D.</v>
      </c>
      <c r="M29" s="276">
        <f t="shared" si="2"/>
        <v>0</v>
      </c>
      <c r="N29" s="275" t="str">
        <f t="shared" si="3"/>
        <v>N. D.</v>
      </c>
      <c r="O29" s="311"/>
      <c r="P29" s="274">
        <f>+'2026R'!$X29</f>
        <v>0</v>
      </c>
      <c r="Q29" s="275" t="str">
        <f t="shared" si="17"/>
        <v>N. D.</v>
      </c>
      <c r="R29" s="273"/>
      <c r="S29" s="274">
        <f>+'2026P'!$X29</f>
        <v>0</v>
      </c>
      <c r="T29" s="275" t="str">
        <f t="shared" si="18"/>
        <v>N. D.</v>
      </c>
      <c r="U29" s="276">
        <f t="shared" si="4"/>
        <v>0</v>
      </c>
      <c r="V29" s="275" t="str">
        <f t="shared" si="5"/>
        <v>N. D.</v>
      </c>
      <c r="W29" s="273"/>
      <c r="X29" s="274">
        <f>+'2025R'!$X29</f>
        <v>0</v>
      </c>
      <c r="Y29" s="275" t="str">
        <f t="shared" si="19"/>
        <v>N. D.</v>
      </c>
      <c r="Z29" s="276">
        <f t="shared" si="6"/>
        <v>0</v>
      </c>
      <c r="AA29" s="275" t="str">
        <f t="shared" si="7"/>
        <v>N. D.</v>
      </c>
    </row>
    <row r="30" spans="1:27" ht="6" hidden="1" customHeight="1">
      <c r="A30" s="267"/>
      <c r="B30" s="265"/>
      <c r="C30" s="267"/>
      <c r="D30" s="270"/>
      <c r="E30" s="265"/>
      <c r="F30" s="267"/>
      <c r="G30" s="270"/>
      <c r="H30" s="265"/>
      <c r="I30" s="270"/>
      <c r="J30" s="265"/>
      <c r="K30" s="267"/>
      <c r="L30" s="270"/>
      <c r="M30" s="265"/>
      <c r="N30" s="270"/>
      <c r="O30" s="265"/>
      <c r="P30" s="267"/>
      <c r="Q30" s="270"/>
      <c r="R30" s="265"/>
      <c r="S30" s="267"/>
      <c r="T30" s="270"/>
      <c r="U30" s="265"/>
      <c r="V30" s="270"/>
      <c r="W30" s="265"/>
      <c r="X30" s="267"/>
      <c r="Y30" s="270"/>
      <c r="Z30" s="265"/>
      <c r="AA30" s="270"/>
    </row>
    <row r="31" spans="1:27" hidden="1">
      <c r="A31" s="266" t="s">
        <v>41</v>
      </c>
      <c r="B31" s="265"/>
      <c r="C31" s="281">
        <f>+C10+C20</f>
        <v>5395703.7600000007</v>
      </c>
      <c r="D31" s="282">
        <f>+IF(ISERROR(C31/C106),"N. D.",C31/C106)</f>
        <v>1.0271364161772862</v>
      </c>
      <c r="E31" s="265"/>
      <c r="F31" s="281">
        <f>+F10+F20</f>
        <v>5814505.591078599</v>
      </c>
      <c r="G31" s="282">
        <f>+IF(ISERROR(F31/F106),"N. D.",F31/F106)</f>
        <v>1.0026573109130512</v>
      </c>
      <c r="H31" s="283">
        <f>+$C31-F31</f>
        <v>-418801.83107859828</v>
      </c>
      <c r="I31" s="282">
        <f>+IF(ISERROR(H31/F31),"N. D.",H31/F31)</f>
        <v>-7.202707513450167E-2</v>
      </c>
      <c r="J31" s="265"/>
      <c r="K31" s="281">
        <f>+K10+K20</f>
        <v>5217715.37</v>
      </c>
      <c r="L31" s="282">
        <f>+IF(ISERROR(K31/K106),"N. D.",K31/K106)</f>
        <v>1.0099375064853264</v>
      </c>
      <c r="M31" s="283">
        <f>+$C31-K31</f>
        <v>177988.3900000006</v>
      </c>
      <c r="N31" s="282">
        <f>+IF(ISERROR(M31/K31),"N. D.",M31/K31)</f>
        <v>3.4112322612185837E-2</v>
      </c>
      <c r="O31" s="265"/>
      <c r="P31" s="281">
        <f>+P10+P20</f>
        <v>34333619.020000003</v>
      </c>
      <c r="Q31" s="282">
        <f>+IF(ISERROR(P31/P106),"N. D.",P31/P106)</f>
        <v>1.0505542317659031</v>
      </c>
      <c r="R31" s="265"/>
      <c r="S31" s="281">
        <f>+S10+S20</f>
        <v>34142898.248999104</v>
      </c>
      <c r="T31" s="282">
        <f>+IF(ISERROR(S31/S106),"N. D.",S31/S106)</f>
        <v>1.0243417421013703</v>
      </c>
      <c r="U31" s="283">
        <f>+$P31-S31</f>
        <v>190720.77100089937</v>
      </c>
      <c r="V31" s="282">
        <f>+IF(ISERROR(U31/S31),"N. D.",U31/S31)</f>
        <v>5.5859572790218637E-3</v>
      </c>
      <c r="W31" s="265"/>
      <c r="X31" s="281">
        <f>+X10+X20</f>
        <v>32212173.109999999</v>
      </c>
      <c r="Y31" s="282">
        <f>+IF(ISERROR(X31/X106),"N. D.",X31/X106)</f>
        <v>1.0179527957941616</v>
      </c>
      <c r="Z31" s="283">
        <f>+$P31-X31</f>
        <v>2121445.9100000039</v>
      </c>
      <c r="AA31" s="282">
        <f>+IF(ISERROR(Z31/X31),"N. D.",Z31/X31)</f>
        <v>6.5858515746688912E-2</v>
      </c>
    </row>
    <row r="32" spans="1:27" ht="6" hidden="1" customHeight="1">
      <c r="A32" s="267"/>
      <c r="B32" s="265"/>
      <c r="C32" s="267"/>
      <c r="D32" s="270"/>
      <c r="E32" s="265"/>
      <c r="F32" s="267"/>
      <c r="G32" s="270"/>
      <c r="H32" s="265"/>
      <c r="I32" s="270"/>
      <c r="J32" s="265"/>
      <c r="K32" s="267"/>
      <c r="L32" s="270"/>
      <c r="M32" s="265"/>
      <c r="N32" s="270"/>
      <c r="O32" s="265"/>
      <c r="P32" s="267"/>
      <c r="Q32" s="270"/>
      <c r="R32" s="265"/>
      <c r="S32" s="267"/>
      <c r="T32" s="270"/>
      <c r="U32" s="265"/>
      <c r="V32" s="270"/>
      <c r="W32" s="265"/>
      <c r="X32" s="267"/>
      <c r="Y32" s="270"/>
      <c r="Z32" s="265"/>
      <c r="AA32" s="270"/>
    </row>
    <row r="33" spans="1:27" hidden="1">
      <c r="A33" s="266" t="s">
        <v>42</v>
      </c>
      <c r="B33" s="265"/>
      <c r="C33" s="267"/>
      <c r="D33" s="270"/>
      <c r="E33" s="265"/>
      <c r="F33" s="267"/>
      <c r="G33" s="270"/>
      <c r="H33" s="265"/>
      <c r="I33" s="270"/>
      <c r="J33" s="265"/>
      <c r="K33" s="267"/>
      <c r="L33" s="270"/>
      <c r="M33" s="265"/>
      <c r="N33" s="270"/>
      <c r="O33" s="265"/>
      <c r="P33" s="267"/>
      <c r="Q33" s="270"/>
      <c r="R33" s="265"/>
      <c r="S33" s="267"/>
      <c r="T33" s="270"/>
      <c r="U33" s="265"/>
      <c r="V33" s="270"/>
      <c r="W33" s="265"/>
      <c r="X33" s="267"/>
      <c r="Y33" s="270"/>
      <c r="Z33" s="265"/>
      <c r="AA33" s="270"/>
    </row>
    <row r="34" spans="1:27" ht="6" hidden="1" customHeight="1">
      <c r="A34" s="267"/>
      <c r="B34" s="265"/>
      <c r="C34" s="267"/>
      <c r="D34" s="270"/>
      <c r="E34" s="265"/>
      <c r="F34" s="267"/>
      <c r="G34" s="270"/>
      <c r="H34" s="265"/>
      <c r="I34" s="270"/>
      <c r="J34" s="265"/>
      <c r="K34" s="267"/>
      <c r="L34" s="270"/>
      <c r="M34" s="265"/>
      <c r="N34" s="270"/>
      <c r="O34" s="265"/>
      <c r="P34" s="267"/>
      <c r="Q34" s="270"/>
      <c r="R34" s="265"/>
      <c r="S34" s="267"/>
      <c r="T34" s="270"/>
      <c r="U34" s="265"/>
      <c r="V34" s="270"/>
      <c r="W34" s="265"/>
      <c r="X34" s="267"/>
      <c r="Y34" s="270"/>
      <c r="Z34" s="265"/>
      <c r="AA34" s="270"/>
    </row>
    <row r="35" spans="1:27" hidden="1">
      <c r="A35" s="268" t="s">
        <v>21</v>
      </c>
      <c r="B35" s="265"/>
      <c r="C35" s="269">
        <f>+SUM(C36:C44)</f>
        <v>142551.72</v>
      </c>
      <c r="D35" s="270">
        <f>+IF(ISERROR(C35/C56),"N. D.",C35/C56)</f>
        <v>1</v>
      </c>
      <c r="E35" s="265"/>
      <c r="F35" s="269">
        <f>+SUM(F36:F44)</f>
        <v>15410</v>
      </c>
      <c r="G35" s="270">
        <f>+IF(ISERROR(F35/F56),"N. D.",F35/F56)</f>
        <v>1</v>
      </c>
      <c r="H35" s="271">
        <f t="shared" ref="H35:H54" si="20">+$C35-F35</f>
        <v>127141.72</v>
      </c>
      <c r="I35" s="270">
        <f t="shared" ref="I35:I54" si="21">+IF(ISERROR(H35/F35),"N. D.",H35/F35)</f>
        <v>8.2505983127839073</v>
      </c>
      <c r="J35" s="265"/>
      <c r="K35" s="269">
        <f>+SUM(K36:K44)</f>
        <v>51340.88</v>
      </c>
      <c r="L35" s="270">
        <f>+IF(ISERROR(K35/K56),"N. D.",K35/K56)</f>
        <v>1</v>
      </c>
      <c r="M35" s="271">
        <f t="shared" ref="M35:M54" si="22">+$C35-K35</f>
        <v>91210.84</v>
      </c>
      <c r="N35" s="270">
        <f t="shared" ref="N35:N54" si="23">+IF(ISERROR(M35/K35),"N. D.",M35/K35)</f>
        <v>1.7765733660973477</v>
      </c>
      <c r="O35" s="265"/>
      <c r="P35" s="269">
        <f>+SUM(P36:P44)</f>
        <v>1294687.7200000002</v>
      </c>
      <c r="Q35" s="270">
        <f>+IF(ISERROR(P35/P56),"N. D.",P35/P56)</f>
        <v>1</v>
      </c>
      <c r="R35" s="265"/>
      <c r="S35" s="269">
        <f>+SUM(S36:S44)</f>
        <v>811348</v>
      </c>
      <c r="T35" s="270">
        <f>+IF(ISERROR(S35/S56),"N. D.",S35/S56)</f>
        <v>1</v>
      </c>
      <c r="U35" s="271">
        <f t="shared" ref="U35:U54" si="24">+$P35-S35</f>
        <v>483339.7200000002</v>
      </c>
      <c r="V35" s="270">
        <f t="shared" ref="V35:V54" si="25">+IF(ISERROR(U35/S35),"N. D.",U35/S35)</f>
        <v>0.59572430079324801</v>
      </c>
      <c r="W35" s="265"/>
      <c r="X35" s="269">
        <f>+SUM(X36:X44)</f>
        <v>544272.07000000007</v>
      </c>
      <c r="Y35" s="270">
        <f>+IF(ISERROR(X35/X56),"N. D.",X35/X56)</f>
        <v>1</v>
      </c>
      <c r="Z35" s="271">
        <f t="shared" ref="Z35:Z54" si="26">+$P35-X35</f>
        <v>750415.65000000014</v>
      </c>
      <c r="AA35" s="270">
        <f t="shared" ref="AA35:AA54" si="27">+IF(ISERROR(Z35/X35),"N. D.",Z35/X35)</f>
        <v>1.3787509801853328</v>
      </c>
    </row>
    <row r="36" spans="1:27" hidden="1">
      <c r="A36" s="272" t="s">
        <v>22</v>
      </c>
      <c r="B36" s="273"/>
      <c r="C36" s="274">
        <f>+'2026R'!$H36</f>
        <v>142551.72</v>
      </c>
      <c r="D36" s="275">
        <f t="shared" ref="D36:D44" si="28">+IF(ISERROR(C36/C86),"N. D.",C36/C86)</f>
        <v>3.4933220483851293E-2</v>
      </c>
      <c r="E36" s="273"/>
      <c r="F36" s="274">
        <f>+'2026P'!$H36</f>
        <v>15410</v>
      </c>
      <c r="G36" s="275">
        <f t="shared" ref="G36:G44" si="29">+IF(ISERROR(F36/F86),"N. D.",F36/F86)</f>
        <v>3.41283749658067E-3</v>
      </c>
      <c r="H36" s="276">
        <f t="shared" si="20"/>
        <v>127141.72</v>
      </c>
      <c r="I36" s="275">
        <f t="shared" si="21"/>
        <v>8.2505983127839073</v>
      </c>
      <c r="J36" s="273"/>
      <c r="K36" s="274">
        <f>+'2025R'!$H36</f>
        <v>46147.479999999996</v>
      </c>
      <c r="L36" s="275">
        <f t="shared" ref="L36:L44" si="30">+IF(ISERROR(K36/K86),"N. D.",K36/K86)</f>
        <v>1.1411148950195477E-2</v>
      </c>
      <c r="M36" s="276">
        <f t="shared" si="22"/>
        <v>96404.24</v>
      </c>
      <c r="N36" s="275">
        <f t="shared" si="23"/>
        <v>2.0890466825057405</v>
      </c>
      <c r="O36" s="311"/>
      <c r="P36" s="274">
        <f>+'2026R'!$X36</f>
        <v>1290478.6300000001</v>
      </c>
      <c r="Q36" s="275">
        <f t="shared" ref="Q36:Q44" si="31">+IF(ISERROR(P36/P86),"N. D.",P36/P86)</f>
        <v>5.1060507626753196E-2</v>
      </c>
      <c r="R36" s="273"/>
      <c r="S36" s="274">
        <f>+'2026P'!$X36</f>
        <v>811348</v>
      </c>
      <c r="T36" s="275">
        <f t="shared" ref="T36:T44" si="32">+IF(ISERROR(S36/S86),"N. D.",S36/S86)</f>
        <v>3.137616600024324E-2</v>
      </c>
      <c r="U36" s="276">
        <f t="shared" si="24"/>
        <v>479130.63000000012</v>
      </c>
      <c r="V36" s="275">
        <f t="shared" si="25"/>
        <v>0.59053652686640024</v>
      </c>
      <c r="W36" s="273"/>
      <c r="X36" s="274">
        <f>+'2025R'!$X36</f>
        <v>512346.63</v>
      </c>
      <c r="Y36" s="275">
        <f t="shared" ref="Y36:Y44" si="33">+IF(ISERROR(X36/X86),"N. D.",X36/X86)</f>
        <v>2.0720504478361365E-2</v>
      </c>
      <c r="Z36" s="276">
        <f t="shared" si="26"/>
        <v>778132.00000000012</v>
      </c>
      <c r="AA36" s="275">
        <f t="shared" si="27"/>
        <v>1.518760843610897</v>
      </c>
    </row>
    <row r="37" spans="1:27" hidden="1">
      <c r="A37" s="272" t="s">
        <v>23</v>
      </c>
      <c r="B37" s="273"/>
      <c r="C37" s="274">
        <f>+'2026R'!$H37</f>
        <v>0</v>
      </c>
      <c r="D37" s="275">
        <f t="shared" si="28"/>
        <v>0</v>
      </c>
      <c r="E37" s="273"/>
      <c r="F37" s="274">
        <f>+'2026P'!$H37</f>
        <v>0</v>
      </c>
      <c r="G37" s="275">
        <f t="shared" si="29"/>
        <v>0</v>
      </c>
      <c r="H37" s="276">
        <f t="shared" si="20"/>
        <v>0</v>
      </c>
      <c r="I37" s="275" t="str">
        <f t="shared" si="21"/>
        <v>N. D.</v>
      </c>
      <c r="J37" s="273"/>
      <c r="K37" s="274">
        <f>+'2025R'!$H37</f>
        <v>0</v>
      </c>
      <c r="L37" s="275">
        <f t="shared" si="30"/>
        <v>0</v>
      </c>
      <c r="M37" s="276">
        <f t="shared" si="22"/>
        <v>0</v>
      </c>
      <c r="N37" s="275" t="str">
        <f t="shared" si="23"/>
        <v>N. D.</v>
      </c>
      <c r="O37" s="311"/>
      <c r="P37" s="274">
        <f>+'2026R'!$X37</f>
        <v>0</v>
      </c>
      <c r="Q37" s="275">
        <f t="shared" si="31"/>
        <v>0</v>
      </c>
      <c r="R37" s="273"/>
      <c r="S37" s="274">
        <f>+'2026P'!$X37</f>
        <v>0</v>
      </c>
      <c r="T37" s="275">
        <f t="shared" si="32"/>
        <v>0</v>
      </c>
      <c r="U37" s="276">
        <f t="shared" si="24"/>
        <v>0</v>
      </c>
      <c r="V37" s="275" t="str">
        <f t="shared" si="25"/>
        <v>N. D.</v>
      </c>
      <c r="W37" s="273"/>
      <c r="X37" s="274">
        <f>+'2025R'!$X37</f>
        <v>0</v>
      </c>
      <c r="Y37" s="275">
        <f t="shared" si="33"/>
        <v>0</v>
      </c>
      <c r="Z37" s="276">
        <f t="shared" si="26"/>
        <v>0</v>
      </c>
      <c r="AA37" s="275" t="str">
        <f t="shared" si="27"/>
        <v>N. D.</v>
      </c>
    </row>
    <row r="38" spans="1:27" hidden="1">
      <c r="A38" s="272" t="s">
        <v>24</v>
      </c>
      <c r="B38" s="273"/>
      <c r="C38" s="274">
        <f>+'2026R'!$H38</f>
        <v>0</v>
      </c>
      <c r="D38" s="275">
        <f t="shared" si="28"/>
        <v>0</v>
      </c>
      <c r="E38" s="273"/>
      <c r="F38" s="274">
        <f>+'2026P'!$H38</f>
        <v>0</v>
      </c>
      <c r="G38" s="275">
        <f t="shared" si="29"/>
        <v>0</v>
      </c>
      <c r="H38" s="276">
        <f t="shared" si="20"/>
        <v>0</v>
      </c>
      <c r="I38" s="275" t="str">
        <f t="shared" si="21"/>
        <v>N. D.</v>
      </c>
      <c r="J38" s="273"/>
      <c r="K38" s="274">
        <f>+'2025R'!$H38</f>
        <v>5193.3999999999996</v>
      </c>
      <c r="L38" s="275">
        <f t="shared" si="30"/>
        <v>9.1008189685642688E-3</v>
      </c>
      <c r="M38" s="276">
        <f t="shared" si="22"/>
        <v>-5193.3999999999996</v>
      </c>
      <c r="N38" s="275">
        <f t="shared" si="23"/>
        <v>-1</v>
      </c>
      <c r="O38" s="311"/>
      <c r="P38" s="274">
        <f>+'2026R'!$X38</f>
        <v>4209.0899999999992</v>
      </c>
      <c r="Q38" s="275">
        <f t="shared" si="31"/>
        <v>1.1482736830004643E-3</v>
      </c>
      <c r="R38" s="273"/>
      <c r="S38" s="274">
        <f>+'2026P'!$X38</f>
        <v>0</v>
      </c>
      <c r="T38" s="275">
        <f t="shared" si="32"/>
        <v>0</v>
      </c>
      <c r="U38" s="276">
        <f t="shared" si="24"/>
        <v>4209.0899999999992</v>
      </c>
      <c r="V38" s="275" t="str">
        <f t="shared" si="25"/>
        <v>N. D.</v>
      </c>
      <c r="W38" s="273"/>
      <c r="X38" s="274">
        <f>+'2025R'!$X38</f>
        <v>31925.44000000001</v>
      </c>
      <c r="Y38" s="275">
        <f t="shared" si="33"/>
        <v>9.48749205899687E-3</v>
      </c>
      <c r="Z38" s="276">
        <f t="shared" si="26"/>
        <v>-27716.350000000009</v>
      </c>
      <c r="AA38" s="275">
        <f t="shared" si="27"/>
        <v>-0.86815874738139864</v>
      </c>
    </row>
    <row r="39" spans="1:27" hidden="1">
      <c r="A39" s="272" t="s">
        <v>25</v>
      </c>
      <c r="B39" s="273"/>
      <c r="C39" s="274">
        <f>+'2026R'!$H39</f>
        <v>0</v>
      </c>
      <c r="D39" s="275">
        <f t="shared" si="28"/>
        <v>0</v>
      </c>
      <c r="E39" s="273"/>
      <c r="F39" s="274">
        <f>+'2026P'!$H39</f>
        <v>0</v>
      </c>
      <c r="G39" s="275">
        <f t="shared" si="29"/>
        <v>0</v>
      </c>
      <c r="H39" s="276">
        <f t="shared" si="20"/>
        <v>0</v>
      </c>
      <c r="I39" s="275" t="str">
        <f t="shared" si="21"/>
        <v>N. D.</v>
      </c>
      <c r="J39" s="273"/>
      <c r="K39" s="274">
        <f>+'2025R'!$H39</f>
        <v>0</v>
      </c>
      <c r="L39" s="275">
        <f t="shared" si="30"/>
        <v>0</v>
      </c>
      <c r="M39" s="276">
        <f t="shared" si="22"/>
        <v>0</v>
      </c>
      <c r="N39" s="275" t="str">
        <f t="shared" si="23"/>
        <v>N. D.</v>
      </c>
      <c r="O39" s="311"/>
      <c r="P39" s="274">
        <f>+'2026R'!$X39</f>
        <v>0</v>
      </c>
      <c r="Q39" s="275">
        <f t="shared" si="31"/>
        <v>0</v>
      </c>
      <c r="R39" s="273"/>
      <c r="S39" s="274">
        <f>+'2026P'!$X39</f>
        <v>0</v>
      </c>
      <c r="T39" s="275">
        <f t="shared" si="32"/>
        <v>0</v>
      </c>
      <c r="U39" s="276">
        <f t="shared" si="24"/>
        <v>0</v>
      </c>
      <c r="V39" s="275" t="str">
        <f t="shared" si="25"/>
        <v>N. D.</v>
      </c>
      <c r="W39" s="273"/>
      <c r="X39" s="274">
        <f>+'2025R'!$X39</f>
        <v>0</v>
      </c>
      <c r="Y39" s="275">
        <f t="shared" si="33"/>
        <v>0</v>
      </c>
      <c r="Z39" s="276">
        <f t="shared" si="26"/>
        <v>0</v>
      </c>
      <c r="AA39" s="275" t="str">
        <f t="shared" si="27"/>
        <v>N. D.</v>
      </c>
    </row>
    <row r="40" spans="1:27" hidden="1">
      <c r="A40" s="272" t="s">
        <v>26</v>
      </c>
      <c r="B40" s="273"/>
      <c r="C40" s="274">
        <f>+'2026R'!$H40</f>
        <v>0</v>
      </c>
      <c r="D40" s="275">
        <f t="shared" si="28"/>
        <v>0</v>
      </c>
      <c r="E40" s="273"/>
      <c r="F40" s="274">
        <f>+'2026P'!$H40</f>
        <v>0</v>
      </c>
      <c r="G40" s="275">
        <f t="shared" si="29"/>
        <v>0</v>
      </c>
      <c r="H40" s="276">
        <f t="shared" si="20"/>
        <v>0</v>
      </c>
      <c r="I40" s="275" t="str">
        <f t="shared" si="21"/>
        <v>N. D.</v>
      </c>
      <c r="J40" s="273"/>
      <c r="K40" s="274">
        <f>+'2025R'!$H40</f>
        <v>0</v>
      </c>
      <c r="L40" s="275">
        <f t="shared" si="30"/>
        <v>0</v>
      </c>
      <c r="M40" s="276">
        <f t="shared" si="22"/>
        <v>0</v>
      </c>
      <c r="N40" s="275" t="str">
        <f t="shared" si="23"/>
        <v>N. D.</v>
      </c>
      <c r="O40" s="311"/>
      <c r="P40" s="274">
        <f>+'2026R'!$X40</f>
        <v>0</v>
      </c>
      <c r="Q40" s="275">
        <f t="shared" si="31"/>
        <v>0</v>
      </c>
      <c r="R40" s="273"/>
      <c r="S40" s="274">
        <f>+'2026P'!$X40</f>
        <v>0</v>
      </c>
      <c r="T40" s="275">
        <f t="shared" si="32"/>
        <v>0</v>
      </c>
      <c r="U40" s="276">
        <f t="shared" si="24"/>
        <v>0</v>
      </c>
      <c r="V40" s="275" t="str">
        <f t="shared" si="25"/>
        <v>N. D.</v>
      </c>
      <c r="W40" s="273"/>
      <c r="X40" s="274">
        <f>+'2025R'!$X40</f>
        <v>0</v>
      </c>
      <c r="Y40" s="275">
        <f t="shared" si="33"/>
        <v>0</v>
      </c>
      <c r="Z40" s="276">
        <f t="shared" si="26"/>
        <v>0</v>
      </c>
      <c r="AA40" s="275" t="str">
        <f t="shared" si="27"/>
        <v>N. D.</v>
      </c>
    </row>
    <row r="41" spans="1:27" hidden="1">
      <c r="A41" s="272" t="s">
        <v>27</v>
      </c>
      <c r="B41" s="273"/>
      <c r="C41" s="274">
        <f>+'2026R'!$H41</f>
        <v>0</v>
      </c>
      <c r="D41" s="275" t="str">
        <f t="shared" si="28"/>
        <v>N. D.</v>
      </c>
      <c r="E41" s="273"/>
      <c r="F41" s="274">
        <f>+'2026P'!$H41</f>
        <v>0</v>
      </c>
      <c r="G41" s="275" t="str">
        <f t="shared" si="29"/>
        <v>N. D.</v>
      </c>
      <c r="H41" s="276">
        <f t="shared" si="20"/>
        <v>0</v>
      </c>
      <c r="I41" s="275" t="str">
        <f t="shared" si="21"/>
        <v>N. D.</v>
      </c>
      <c r="J41" s="273"/>
      <c r="K41" s="274">
        <f>+'2025R'!$H41</f>
        <v>0</v>
      </c>
      <c r="L41" s="275" t="str">
        <f t="shared" si="30"/>
        <v>N. D.</v>
      </c>
      <c r="M41" s="276">
        <f t="shared" si="22"/>
        <v>0</v>
      </c>
      <c r="N41" s="275" t="str">
        <f t="shared" si="23"/>
        <v>N. D.</v>
      </c>
      <c r="O41" s="311"/>
      <c r="P41" s="274">
        <f>+'2026R'!$X41</f>
        <v>0</v>
      </c>
      <c r="Q41" s="275" t="str">
        <f t="shared" si="31"/>
        <v>N. D.</v>
      </c>
      <c r="R41" s="273"/>
      <c r="S41" s="274">
        <f>+'2026P'!$X41</f>
        <v>0</v>
      </c>
      <c r="T41" s="275" t="str">
        <f t="shared" si="32"/>
        <v>N. D.</v>
      </c>
      <c r="U41" s="276">
        <f t="shared" si="24"/>
        <v>0</v>
      </c>
      <c r="V41" s="275" t="str">
        <f t="shared" si="25"/>
        <v>N. D.</v>
      </c>
      <c r="W41" s="273"/>
      <c r="X41" s="274">
        <f>+'2025R'!$X41</f>
        <v>0</v>
      </c>
      <c r="Y41" s="275" t="str">
        <f t="shared" si="33"/>
        <v>N. D.</v>
      </c>
      <c r="Z41" s="276">
        <f t="shared" si="26"/>
        <v>0</v>
      </c>
      <c r="AA41" s="275" t="str">
        <f t="shared" si="27"/>
        <v>N. D.</v>
      </c>
    </row>
    <row r="42" spans="1:27" hidden="1">
      <c r="A42" s="272" t="s">
        <v>28</v>
      </c>
      <c r="B42" s="273"/>
      <c r="C42" s="274">
        <f>+'2026R'!$H42</f>
        <v>0</v>
      </c>
      <c r="D42" s="275">
        <f t="shared" si="28"/>
        <v>0</v>
      </c>
      <c r="E42" s="273"/>
      <c r="F42" s="274">
        <f>+'2026P'!$H42</f>
        <v>0</v>
      </c>
      <c r="G42" s="275">
        <f t="shared" si="29"/>
        <v>0</v>
      </c>
      <c r="H42" s="276">
        <f t="shared" si="20"/>
        <v>0</v>
      </c>
      <c r="I42" s="275" t="str">
        <f t="shared" si="21"/>
        <v>N. D.</v>
      </c>
      <c r="J42" s="273"/>
      <c r="K42" s="274">
        <f>+'2025R'!$H42</f>
        <v>0</v>
      </c>
      <c r="L42" s="275">
        <f t="shared" si="30"/>
        <v>0</v>
      </c>
      <c r="M42" s="276">
        <f t="shared" si="22"/>
        <v>0</v>
      </c>
      <c r="N42" s="275" t="str">
        <f t="shared" si="23"/>
        <v>N. D.</v>
      </c>
      <c r="O42" s="311"/>
      <c r="P42" s="274">
        <f>+'2026R'!$X42</f>
        <v>0</v>
      </c>
      <c r="Q42" s="275">
        <f t="shared" si="31"/>
        <v>0</v>
      </c>
      <c r="R42" s="273"/>
      <c r="S42" s="274">
        <f>+'2026P'!$X42</f>
        <v>0</v>
      </c>
      <c r="T42" s="275">
        <f t="shared" si="32"/>
        <v>0</v>
      </c>
      <c r="U42" s="276">
        <f t="shared" si="24"/>
        <v>0</v>
      </c>
      <c r="V42" s="275" t="str">
        <f t="shared" si="25"/>
        <v>N. D.</v>
      </c>
      <c r="W42" s="273"/>
      <c r="X42" s="274">
        <f>+'2025R'!$X42</f>
        <v>0</v>
      </c>
      <c r="Y42" s="275">
        <f t="shared" si="33"/>
        <v>0</v>
      </c>
      <c r="Z42" s="276">
        <f t="shared" si="26"/>
        <v>0</v>
      </c>
      <c r="AA42" s="275" t="str">
        <f t="shared" si="27"/>
        <v>N. D.</v>
      </c>
    </row>
    <row r="43" spans="1:27" hidden="1">
      <c r="A43" s="272" t="s">
        <v>29</v>
      </c>
      <c r="B43" s="273"/>
      <c r="C43" s="274">
        <f>+'2026R'!$H43</f>
        <v>0</v>
      </c>
      <c r="D43" s="275" t="str">
        <f t="shared" si="28"/>
        <v>N. D.</v>
      </c>
      <c r="E43" s="273"/>
      <c r="F43" s="274">
        <f>+'2026P'!$H43</f>
        <v>0</v>
      </c>
      <c r="G43" s="275" t="str">
        <f t="shared" si="29"/>
        <v>N. D.</v>
      </c>
      <c r="H43" s="276">
        <f t="shared" si="20"/>
        <v>0</v>
      </c>
      <c r="I43" s="275" t="str">
        <f t="shared" si="21"/>
        <v>N. D.</v>
      </c>
      <c r="J43" s="273"/>
      <c r="K43" s="274">
        <f>+'2025R'!$H43</f>
        <v>0</v>
      </c>
      <c r="L43" s="275" t="str">
        <f t="shared" si="30"/>
        <v>N. D.</v>
      </c>
      <c r="M43" s="276">
        <f t="shared" si="22"/>
        <v>0</v>
      </c>
      <c r="N43" s="275" t="str">
        <f t="shared" si="23"/>
        <v>N. D.</v>
      </c>
      <c r="O43" s="311"/>
      <c r="P43" s="274">
        <f>+'2026R'!$X43</f>
        <v>0</v>
      </c>
      <c r="Q43" s="275">
        <f t="shared" si="31"/>
        <v>0</v>
      </c>
      <c r="R43" s="273"/>
      <c r="S43" s="274">
        <f>+'2026P'!$X43</f>
        <v>0</v>
      </c>
      <c r="T43" s="275" t="str">
        <f t="shared" si="32"/>
        <v>N. D.</v>
      </c>
      <c r="U43" s="276">
        <f t="shared" si="24"/>
        <v>0</v>
      </c>
      <c r="V43" s="275" t="str">
        <f t="shared" si="25"/>
        <v>N. D.</v>
      </c>
      <c r="W43" s="273"/>
      <c r="X43" s="274">
        <f>+'2025R'!$X43</f>
        <v>0</v>
      </c>
      <c r="Y43" s="275" t="str">
        <f t="shared" si="33"/>
        <v>N. D.</v>
      </c>
      <c r="Z43" s="276">
        <f t="shared" si="26"/>
        <v>0</v>
      </c>
      <c r="AA43" s="275" t="str">
        <f t="shared" si="27"/>
        <v>N. D.</v>
      </c>
    </row>
    <row r="44" spans="1:27" hidden="1">
      <c r="A44" s="277" t="s">
        <v>30</v>
      </c>
      <c r="B44" s="273"/>
      <c r="C44" s="274">
        <f>+'2026R'!$H44</f>
        <v>0</v>
      </c>
      <c r="D44" s="275" t="str">
        <f t="shared" si="28"/>
        <v>N. D.</v>
      </c>
      <c r="E44" s="273"/>
      <c r="F44" s="274">
        <f>+'2026P'!$H44</f>
        <v>0</v>
      </c>
      <c r="G44" s="275" t="str">
        <f t="shared" si="29"/>
        <v>N. D.</v>
      </c>
      <c r="H44" s="276">
        <f t="shared" si="20"/>
        <v>0</v>
      </c>
      <c r="I44" s="275" t="str">
        <f t="shared" si="21"/>
        <v>N. D.</v>
      </c>
      <c r="J44" s="273"/>
      <c r="K44" s="274">
        <f>+'2025R'!$H44</f>
        <v>0</v>
      </c>
      <c r="L44" s="275">
        <f t="shared" si="30"/>
        <v>0</v>
      </c>
      <c r="M44" s="276">
        <f t="shared" si="22"/>
        <v>0</v>
      </c>
      <c r="N44" s="275" t="str">
        <f t="shared" si="23"/>
        <v>N. D.</v>
      </c>
      <c r="O44" s="311"/>
      <c r="P44" s="274">
        <f>+'2026R'!$X44</f>
        <v>0</v>
      </c>
      <c r="Q44" s="275">
        <f t="shared" si="31"/>
        <v>0</v>
      </c>
      <c r="R44" s="273"/>
      <c r="S44" s="274">
        <f>+'2026P'!$X44</f>
        <v>0</v>
      </c>
      <c r="T44" s="275" t="str">
        <f t="shared" si="32"/>
        <v>N. D.</v>
      </c>
      <c r="U44" s="276">
        <f t="shared" si="24"/>
        <v>0</v>
      </c>
      <c r="V44" s="275" t="str">
        <f t="shared" si="25"/>
        <v>N. D.</v>
      </c>
      <c r="W44" s="273"/>
      <c r="X44" s="274">
        <f>+'2025R'!$X44</f>
        <v>0</v>
      </c>
      <c r="Y44" s="275">
        <f t="shared" si="33"/>
        <v>0</v>
      </c>
      <c r="Z44" s="276">
        <f t="shared" si="26"/>
        <v>0</v>
      </c>
      <c r="AA44" s="275" t="str">
        <f t="shared" si="27"/>
        <v>N. D.</v>
      </c>
    </row>
    <row r="45" spans="1:27" hidden="1">
      <c r="A45" s="278" t="s">
        <v>31</v>
      </c>
      <c r="B45" s="265"/>
      <c r="C45" s="279">
        <f>+SUM(C46:C54)</f>
        <v>0</v>
      </c>
      <c r="D45" s="270">
        <f>+IF(ISERROR(C45/C56),"N. D.",C45/C56)</f>
        <v>0</v>
      </c>
      <c r="E45" s="273"/>
      <c r="F45" s="279">
        <f>+SUM(F46:F54)</f>
        <v>0</v>
      </c>
      <c r="G45" s="270">
        <f>+IF(ISERROR(F45/F56),"N. D.",F45/F56)</f>
        <v>0</v>
      </c>
      <c r="H45" s="271">
        <f t="shared" si="20"/>
        <v>0</v>
      </c>
      <c r="I45" s="270" t="str">
        <f t="shared" si="21"/>
        <v>N. D.</v>
      </c>
      <c r="J45" s="265"/>
      <c r="K45" s="279">
        <f>+SUM(K46:K54)</f>
        <v>0</v>
      </c>
      <c r="L45" s="270">
        <f>+IF(ISERROR(K45/K56),"N. D.",K45/K56)</f>
        <v>0</v>
      </c>
      <c r="M45" s="271">
        <f t="shared" si="22"/>
        <v>0</v>
      </c>
      <c r="N45" s="270" t="str">
        <f t="shared" si="23"/>
        <v>N. D.</v>
      </c>
      <c r="O45" s="265"/>
      <c r="P45" s="279">
        <f>+SUM(P46:P54)</f>
        <v>0</v>
      </c>
      <c r="Q45" s="270">
        <f>+IF(ISERROR(P45/P56),"N. D.",P45/P56)</f>
        <v>0</v>
      </c>
      <c r="R45" s="273"/>
      <c r="S45" s="279">
        <f>+SUM(S46:S54)</f>
        <v>0</v>
      </c>
      <c r="T45" s="270">
        <f>+IF(ISERROR(S45/S56),"N. D.",S45/S56)</f>
        <v>0</v>
      </c>
      <c r="U45" s="271">
        <f t="shared" si="24"/>
        <v>0</v>
      </c>
      <c r="V45" s="270" t="str">
        <f t="shared" si="25"/>
        <v>N. D.</v>
      </c>
      <c r="W45" s="265"/>
      <c r="X45" s="279">
        <f>+SUM(X46:X54)</f>
        <v>0</v>
      </c>
      <c r="Y45" s="270">
        <f>+IF(ISERROR(X45/X56),"N. D.",X45/X56)</f>
        <v>0</v>
      </c>
      <c r="Z45" s="271">
        <f t="shared" si="26"/>
        <v>0</v>
      </c>
      <c r="AA45" s="270" t="str">
        <f t="shared" si="27"/>
        <v>N. D.</v>
      </c>
    </row>
    <row r="46" spans="1:27" hidden="1">
      <c r="A46" s="280" t="s">
        <v>32</v>
      </c>
      <c r="B46" s="273"/>
      <c r="C46" s="274">
        <f>+'2026R'!$H46</f>
        <v>0</v>
      </c>
      <c r="D46" s="275" t="str">
        <f t="shared" ref="D46:D54" si="34">+IF(ISERROR(C46/C96),"N. D.",C46/C96)</f>
        <v>N. D.</v>
      </c>
      <c r="E46" s="273"/>
      <c r="F46" s="274">
        <f>+'2026P'!$H46</f>
        <v>0</v>
      </c>
      <c r="G46" s="275" t="str">
        <f t="shared" ref="G46:G54" si="35">+IF(ISERROR(F46/F96),"N. D.",F46/F96)</f>
        <v>N. D.</v>
      </c>
      <c r="H46" s="276">
        <f t="shared" si="20"/>
        <v>0</v>
      </c>
      <c r="I46" s="275" t="str">
        <f t="shared" si="21"/>
        <v>N. D.</v>
      </c>
      <c r="J46" s="273"/>
      <c r="K46" s="274">
        <f>+'2025R'!$H46</f>
        <v>0</v>
      </c>
      <c r="L46" s="275" t="str">
        <f t="shared" ref="L46:L54" si="36">+IF(ISERROR(K46/K96),"N. D.",K46/K96)</f>
        <v>N. D.</v>
      </c>
      <c r="M46" s="276">
        <f t="shared" si="22"/>
        <v>0</v>
      </c>
      <c r="N46" s="275" t="str">
        <f t="shared" si="23"/>
        <v>N. D.</v>
      </c>
      <c r="O46" s="311"/>
      <c r="P46" s="274">
        <f>+'2026R'!$X46</f>
        <v>0</v>
      </c>
      <c r="Q46" s="275" t="str">
        <f t="shared" ref="Q46:Q54" si="37">+IF(ISERROR(P46/P96),"N. D.",P46/P96)</f>
        <v>N. D.</v>
      </c>
      <c r="R46" s="273"/>
      <c r="S46" s="274">
        <f>+'2026P'!$X46</f>
        <v>0</v>
      </c>
      <c r="T46" s="275" t="str">
        <f t="shared" ref="T46:T54" si="38">+IF(ISERROR(S46/S96),"N. D.",S46/S96)</f>
        <v>N. D.</v>
      </c>
      <c r="U46" s="276">
        <f t="shared" si="24"/>
        <v>0</v>
      </c>
      <c r="V46" s="275" t="str">
        <f t="shared" si="25"/>
        <v>N. D.</v>
      </c>
      <c r="W46" s="273"/>
      <c r="X46" s="274">
        <f>+'2025R'!$X46</f>
        <v>0</v>
      </c>
      <c r="Y46" s="275" t="str">
        <f t="shared" ref="Y46:Y54" si="39">+IF(ISERROR(X46/X96),"N. D.",X46/X96)</f>
        <v>N. D.</v>
      </c>
      <c r="Z46" s="276">
        <f t="shared" si="26"/>
        <v>0</v>
      </c>
      <c r="AA46" s="275" t="str">
        <f t="shared" si="27"/>
        <v>N. D.</v>
      </c>
    </row>
    <row r="47" spans="1:27" hidden="1">
      <c r="A47" s="280" t="s">
        <v>33</v>
      </c>
      <c r="B47" s="273"/>
      <c r="C47" s="274">
        <f>+'2026R'!$H47</f>
        <v>0</v>
      </c>
      <c r="D47" s="275" t="str">
        <f t="shared" si="34"/>
        <v>N. D.</v>
      </c>
      <c r="E47" s="273"/>
      <c r="F47" s="274">
        <f>+'2026P'!$H47</f>
        <v>0</v>
      </c>
      <c r="G47" s="275" t="str">
        <f t="shared" si="35"/>
        <v>N. D.</v>
      </c>
      <c r="H47" s="276">
        <f t="shared" si="20"/>
        <v>0</v>
      </c>
      <c r="I47" s="275" t="str">
        <f t="shared" si="21"/>
        <v>N. D.</v>
      </c>
      <c r="J47" s="273"/>
      <c r="K47" s="274">
        <f>+'2025R'!$H47</f>
        <v>0</v>
      </c>
      <c r="L47" s="275" t="str">
        <f t="shared" si="36"/>
        <v>N. D.</v>
      </c>
      <c r="M47" s="276">
        <f t="shared" si="22"/>
        <v>0</v>
      </c>
      <c r="N47" s="275" t="str">
        <f t="shared" si="23"/>
        <v>N. D.</v>
      </c>
      <c r="O47" s="311"/>
      <c r="P47" s="274">
        <f>+'2026R'!$X47</f>
        <v>0</v>
      </c>
      <c r="Q47" s="275" t="str">
        <f t="shared" si="37"/>
        <v>N. D.</v>
      </c>
      <c r="R47" s="273"/>
      <c r="S47" s="274">
        <f>+'2026P'!$X47</f>
        <v>0</v>
      </c>
      <c r="T47" s="275" t="str">
        <f t="shared" si="38"/>
        <v>N. D.</v>
      </c>
      <c r="U47" s="276">
        <f t="shared" si="24"/>
        <v>0</v>
      </c>
      <c r="V47" s="275" t="str">
        <f t="shared" si="25"/>
        <v>N. D.</v>
      </c>
      <c r="W47" s="273"/>
      <c r="X47" s="274">
        <f>+'2025R'!$X47</f>
        <v>0</v>
      </c>
      <c r="Y47" s="275" t="str">
        <f t="shared" si="39"/>
        <v>N. D.</v>
      </c>
      <c r="Z47" s="276">
        <f t="shared" si="26"/>
        <v>0</v>
      </c>
      <c r="AA47" s="275" t="str">
        <f t="shared" si="27"/>
        <v>N. D.</v>
      </c>
    </row>
    <row r="48" spans="1:27" hidden="1">
      <c r="A48" s="280" t="s">
        <v>34</v>
      </c>
      <c r="B48" s="273"/>
      <c r="C48" s="274">
        <f>+'2026R'!$H48</f>
        <v>0</v>
      </c>
      <c r="D48" s="275" t="str">
        <f t="shared" si="34"/>
        <v>N. D.</v>
      </c>
      <c r="E48" s="273"/>
      <c r="F48" s="274">
        <f>+'2026P'!$H48</f>
        <v>0</v>
      </c>
      <c r="G48" s="275" t="str">
        <f t="shared" si="35"/>
        <v>N. D.</v>
      </c>
      <c r="H48" s="276">
        <f t="shared" si="20"/>
        <v>0</v>
      </c>
      <c r="I48" s="275" t="str">
        <f t="shared" si="21"/>
        <v>N. D.</v>
      </c>
      <c r="J48" s="273"/>
      <c r="K48" s="274">
        <f>+'2025R'!$H48</f>
        <v>0</v>
      </c>
      <c r="L48" s="275" t="str">
        <f t="shared" si="36"/>
        <v>N. D.</v>
      </c>
      <c r="M48" s="276">
        <f t="shared" si="22"/>
        <v>0</v>
      </c>
      <c r="N48" s="275" t="str">
        <f t="shared" si="23"/>
        <v>N. D.</v>
      </c>
      <c r="O48" s="311"/>
      <c r="P48" s="274">
        <f>+'2026R'!$X48</f>
        <v>0</v>
      </c>
      <c r="Q48" s="275" t="str">
        <f t="shared" si="37"/>
        <v>N. D.</v>
      </c>
      <c r="R48" s="273"/>
      <c r="S48" s="274">
        <f>+'2026P'!$X48</f>
        <v>0</v>
      </c>
      <c r="T48" s="275" t="str">
        <f t="shared" si="38"/>
        <v>N. D.</v>
      </c>
      <c r="U48" s="276">
        <f t="shared" si="24"/>
        <v>0</v>
      </c>
      <c r="V48" s="275" t="str">
        <f t="shared" si="25"/>
        <v>N. D.</v>
      </c>
      <c r="W48" s="273"/>
      <c r="X48" s="274">
        <f>+'2025R'!$X48</f>
        <v>0</v>
      </c>
      <c r="Y48" s="275" t="str">
        <f t="shared" si="39"/>
        <v>N. D.</v>
      </c>
      <c r="Z48" s="276">
        <f t="shared" si="26"/>
        <v>0</v>
      </c>
      <c r="AA48" s="275" t="str">
        <f t="shared" si="27"/>
        <v>N. D.</v>
      </c>
    </row>
    <row r="49" spans="1:27" hidden="1">
      <c r="A49" s="280" t="s">
        <v>35</v>
      </c>
      <c r="B49" s="273"/>
      <c r="C49" s="274">
        <f>+'2026R'!$H49</f>
        <v>0</v>
      </c>
      <c r="D49" s="275" t="str">
        <f t="shared" si="34"/>
        <v>N. D.</v>
      </c>
      <c r="E49" s="273"/>
      <c r="F49" s="274">
        <f>+'2026P'!$H49</f>
        <v>0</v>
      </c>
      <c r="G49" s="275" t="str">
        <f t="shared" si="35"/>
        <v>N. D.</v>
      </c>
      <c r="H49" s="276">
        <f t="shared" si="20"/>
        <v>0</v>
      </c>
      <c r="I49" s="275" t="str">
        <f t="shared" si="21"/>
        <v>N. D.</v>
      </c>
      <c r="J49" s="273"/>
      <c r="K49" s="274">
        <f>+'2025R'!$H49</f>
        <v>0</v>
      </c>
      <c r="L49" s="275" t="str">
        <f t="shared" si="36"/>
        <v>N. D.</v>
      </c>
      <c r="M49" s="276">
        <f t="shared" si="22"/>
        <v>0</v>
      </c>
      <c r="N49" s="275" t="str">
        <f t="shared" si="23"/>
        <v>N. D.</v>
      </c>
      <c r="O49" s="311"/>
      <c r="P49" s="274">
        <f>+'2026R'!$X49</f>
        <v>0</v>
      </c>
      <c r="Q49" s="275" t="str">
        <f t="shared" si="37"/>
        <v>N. D.</v>
      </c>
      <c r="R49" s="273"/>
      <c r="S49" s="274">
        <f>+'2026P'!$X49</f>
        <v>0</v>
      </c>
      <c r="T49" s="275" t="str">
        <f t="shared" si="38"/>
        <v>N. D.</v>
      </c>
      <c r="U49" s="276">
        <f t="shared" si="24"/>
        <v>0</v>
      </c>
      <c r="V49" s="275" t="str">
        <f t="shared" si="25"/>
        <v>N. D.</v>
      </c>
      <c r="W49" s="273"/>
      <c r="X49" s="274">
        <f>+'2025R'!$X49</f>
        <v>0</v>
      </c>
      <c r="Y49" s="275" t="str">
        <f t="shared" si="39"/>
        <v>N. D.</v>
      </c>
      <c r="Z49" s="276">
        <f t="shared" si="26"/>
        <v>0</v>
      </c>
      <c r="AA49" s="275" t="str">
        <f t="shared" si="27"/>
        <v>N. D.</v>
      </c>
    </row>
    <row r="50" spans="1:27" hidden="1">
      <c r="A50" s="280" t="s">
        <v>36</v>
      </c>
      <c r="B50" s="273"/>
      <c r="C50" s="274">
        <f>+'2026R'!$H50</f>
        <v>0</v>
      </c>
      <c r="D50" s="275" t="str">
        <f t="shared" si="34"/>
        <v>N. D.</v>
      </c>
      <c r="E50" s="273"/>
      <c r="F50" s="274">
        <f>+'2026P'!$H50</f>
        <v>0</v>
      </c>
      <c r="G50" s="275" t="str">
        <f t="shared" si="35"/>
        <v>N. D.</v>
      </c>
      <c r="H50" s="276">
        <f t="shared" si="20"/>
        <v>0</v>
      </c>
      <c r="I50" s="275" t="str">
        <f t="shared" si="21"/>
        <v>N. D.</v>
      </c>
      <c r="J50" s="273"/>
      <c r="K50" s="274">
        <f>+'2025R'!$H50</f>
        <v>0</v>
      </c>
      <c r="L50" s="275" t="str">
        <f t="shared" si="36"/>
        <v>N. D.</v>
      </c>
      <c r="M50" s="276">
        <f t="shared" si="22"/>
        <v>0</v>
      </c>
      <c r="N50" s="275" t="str">
        <f t="shared" si="23"/>
        <v>N. D.</v>
      </c>
      <c r="O50" s="311"/>
      <c r="P50" s="274">
        <f>+'2026R'!$X50</f>
        <v>0</v>
      </c>
      <c r="Q50" s="275" t="str">
        <f t="shared" si="37"/>
        <v>N. D.</v>
      </c>
      <c r="R50" s="273"/>
      <c r="S50" s="274">
        <f>+'2026P'!$X50</f>
        <v>0</v>
      </c>
      <c r="T50" s="275" t="str">
        <f t="shared" si="38"/>
        <v>N. D.</v>
      </c>
      <c r="U50" s="276">
        <f t="shared" si="24"/>
        <v>0</v>
      </c>
      <c r="V50" s="275" t="str">
        <f t="shared" si="25"/>
        <v>N. D.</v>
      </c>
      <c r="W50" s="273"/>
      <c r="X50" s="274">
        <f>+'2025R'!$X50</f>
        <v>0</v>
      </c>
      <c r="Y50" s="275" t="str">
        <f t="shared" si="39"/>
        <v>N. D.</v>
      </c>
      <c r="Z50" s="276">
        <f t="shared" si="26"/>
        <v>0</v>
      </c>
      <c r="AA50" s="275" t="str">
        <f t="shared" si="27"/>
        <v>N. D.</v>
      </c>
    </row>
    <row r="51" spans="1:27" hidden="1">
      <c r="A51" s="280" t="s">
        <v>37</v>
      </c>
      <c r="B51" s="273"/>
      <c r="C51" s="274">
        <f>+'2026R'!$H51</f>
        <v>0</v>
      </c>
      <c r="D51" s="275" t="str">
        <f t="shared" si="34"/>
        <v>N. D.</v>
      </c>
      <c r="E51" s="273"/>
      <c r="F51" s="274">
        <f>+'2026P'!$H51</f>
        <v>0</v>
      </c>
      <c r="G51" s="275" t="str">
        <f t="shared" si="35"/>
        <v>N. D.</v>
      </c>
      <c r="H51" s="276">
        <f t="shared" si="20"/>
        <v>0</v>
      </c>
      <c r="I51" s="275" t="str">
        <f t="shared" si="21"/>
        <v>N. D.</v>
      </c>
      <c r="J51" s="273"/>
      <c r="K51" s="274">
        <f>+'2025R'!$H51</f>
        <v>0</v>
      </c>
      <c r="L51" s="275" t="str">
        <f t="shared" si="36"/>
        <v>N. D.</v>
      </c>
      <c r="M51" s="276">
        <f t="shared" si="22"/>
        <v>0</v>
      </c>
      <c r="N51" s="275" t="str">
        <f t="shared" si="23"/>
        <v>N. D.</v>
      </c>
      <c r="O51" s="311"/>
      <c r="P51" s="274">
        <f>+'2026R'!$X51</f>
        <v>0</v>
      </c>
      <c r="Q51" s="275" t="str">
        <f t="shared" si="37"/>
        <v>N. D.</v>
      </c>
      <c r="R51" s="273"/>
      <c r="S51" s="274">
        <f>+'2026P'!$X51</f>
        <v>0</v>
      </c>
      <c r="T51" s="275" t="str">
        <f t="shared" si="38"/>
        <v>N. D.</v>
      </c>
      <c r="U51" s="276">
        <f t="shared" si="24"/>
        <v>0</v>
      </c>
      <c r="V51" s="275" t="str">
        <f t="shared" si="25"/>
        <v>N. D.</v>
      </c>
      <c r="W51" s="273"/>
      <c r="X51" s="274">
        <f>+'2025R'!$X51</f>
        <v>0</v>
      </c>
      <c r="Y51" s="275" t="str">
        <f t="shared" si="39"/>
        <v>N. D.</v>
      </c>
      <c r="Z51" s="276">
        <f t="shared" si="26"/>
        <v>0</v>
      </c>
      <c r="AA51" s="275" t="str">
        <f t="shared" si="27"/>
        <v>N. D.</v>
      </c>
    </row>
    <row r="52" spans="1:27" hidden="1">
      <c r="A52" s="280" t="s">
        <v>38</v>
      </c>
      <c r="B52" s="273"/>
      <c r="C52" s="274">
        <f>+'2026R'!$H52</f>
        <v>0</v>
      </c>
      <c r="D52" s="275" t="str">
        <f t="shared" si="34"/>
        <v>N. D.</v>
      </c>
      <c r="E52" s="273"/>
      <c r="F52" s="274">
        <f>+'2026P'!$H52</f>
        <v>0</v>
      </c>
      <c r="G52" s="275" t="str">
        <f t="shared" si="35"/>
        <v>N. D.</v>
      </c>
      <c r="H52" s="276">
        <f t="shared" si="20"/>
        <v>0</v>
      </c>
      <c r="I52" s="275" t="str">
        <f t="shared" si="21"/>
        <v>N. D.</v>
      </c>
      <c r="J52" s="273"/>
      <c r="K52" s="274">
        <f>+'2025R'!$H52</f>
        <v>0</v>
      </c>
      <c r="L52" s="275" t="str">
        <f t="shared" si="36"/>
        <v>N. D.</v>
      </c>
      <c r="M52" s="276">
        <f t="shared" si="22"/>
        <v>0</v>
      </c>
      <c r="N52" s="275" t="str">
        <f t="shared" si="23"/>
        <v>N. D.</v>
      </c>
      <c r="O52" s="311"/>
      <c r="P52" s="274">
        <f>+'2026R'!$X52</f>
        <v>0</v>
      </c>
      <c r="Q52" s="275" t="str">
        <f t="shared" si="37"/>
        <v>N. D.</v>
      </c>
      <c r="R52" s="273"/>
      <c r="S52" s="274">
        <f>+'2026P'!$X52</f>
        <v>0</v>
      </c>
      <c r="T52" s="275" t="str">
        <f t="shared" si="38"/>
        <v>N. D.</v>
      </c>
      <c r="U52" s="276">
        <f t="shared" si="24"/>
        <v>0</v>
      </c>
      <c r="V52" s="275" t="str">
        <f t="shared" si="25"/>
        <v>N. D.</v>
      </c>
      <c r="W52" s="273"/>
      <c r="X52" s="274">
        <f>+'2025R'!$X52</f>
        <v>0</v>
      </c>
      <c r="Y52" s="275" t="str">
        <f t="shared" si="39"/>
        <v>N. D.</v>
      </c>
      <c r="Z52" s="276">
        <f t="shared" si="26"/>
        <v>0</v>
      </c>
      <c r="AA52" s="275" t="str">
        <f t="shared" si="27"/>
        <v>N. D.</v>
      </c>
    </row>
    <row r="53" spans="1:27" hidden="1">
      <c r="A53" s="280" t="s">
        <v>39</v>
      </c>
      <c r="B53" s="273"/>
      <c r="C53" s="274">
        <f>+'2026R'!$H53</f>
        <v>0</v>
      </c>
      <c r="D53" s="275" t="str">
        <f t="shared" si="34"/>
        <v>N. D.</v>
      </c>
      <c r="E53" s="273"/>
      <c r="F53" s="274">
        <f>+'2026P'!$H53</f>
        <v>0</v>
      </c>
      <c r="G53" s="275" t="str">
        <f t="shared" si="35"/>
        <v>N. D.</v>
      </c>
      <c r="H53" s="276">
        <f t="shared" si="20"/>
        <v>0</v>
      </c>
      <c r="I53" s="275" t="str">
        <f t="shared" si="21"/>
        <v>N. D.</v>
      </c>
      <c r="J53" s="273"/>
      <c r="K53" s="274">
        <f>+'2025R'!$H53</f>
        <v>0</v>
      </c>
      <c r="L53" s="275" t="str">
        <f t="shared" si="36"/>
        <v>N. D.</v>
      </c>
      <c r="M53" s="276">
        <f t="shared" si="22"/>
        <v>0</v>
      </c>
      <c r="N53" s="275" t="str">
        <f t="shared" si="23"/>
        <v>N. D.</v>
      </c>
      <c r="O53" s="311"/>
      <c r="P53" s="274">
        <f>+'2026R'!$X53</f>
        <v>0</v>
      </c>
      <c r="Q53" s="275" t="str">
        <f t="shared" si="37"/>
        <v>N. D.</v>
      </c>
      <c r="R53" s="273"/>
      <c r="S53" s="274">
        <f>+'2026P'!$X53</f>
        <v>0</v>
      </c>
      <c r="T53" s="275" t="str">
        <f t="shared" si="38"/>
        <v>N. D.</v>
      </c>
      <c r="U53" s="276">
        <f t="shared" si="24"/>
        <v>0</v>
      </c>
      <c r="V53" s="275" t="str">
        <f t="shared" si="25"/>
        <v>N. D.</v>
      </c>
      <c r="W53" s="273"/>
      <c r="X53" s="274">
        <f>+'2025R'!$X53</f>
        <v>0</v>
      </c>
      <c r="Y53" s="275" t="str">
        <f t="shared" si="39"/>
        <v>N. D.</v>
      </c>
      <c r="Z53" s="276">
        <f t="shared" si="26"/>
        <v>0</v>
      </c>
      <c r="AA53" s="275" t="str">
        <f t="shared" si="27"/>
        <v>N. D.</v>
      </c>
    </row>
    <row r="54" spans="1:27" hidden="1">
      <c r="A54" s="280" t="s">
        <v>40</v>
      </c>
      <c r="B54" s="273"/>
      <c r="C54" s="274">
        <f>+'2026R'!$H54</f>
        <v>0</v>
      </c>
      <c r="D54" s="275" t="str">
        <f t="shared" si="34"/>
        <v>N. D.</v>
      </c>
      <c r="E54" s="273"/>
      <c r="F54" s="274">
        <f>+'2026P'!$H54</f>
        <v>0</v>
      </c>
      <c r="G54" s="275" t="str">
        <f t="shared" si="35"/>
        <v>N. D.</v>
      </c>
      <c r="H54" s="276">
        <f t="shared" si="20"/>
        <v>0</v>
      </c>
      <c r="I54" s="275" t="str">
        <f t="shared" si="21"/>
        <v>N. D.</v>
      </c>
      <c r="J54" s="273"/>
      <c r="K54" s="274">
        <f>+'2025R'!$H54</f>
        <v>0</v>
      </c>
      <c r="L54" s="275" t="str">
        <f t="shared" si="36"/>
        <v>N. D.</v>
      </c>
      <c r="M54" s="276">
        <f t="shared" si="22"/>
        <v>0</v>
      </c>
      <c r="N54" s="275" t="str">
        <f t="shared" si="23"/>
        <v>N. D.</v>
      </c>
      <c r="O54" s="311"/>
      <c r="P54" s="274">
        <f>+'2026R'!$X54</f>
        <v>0</v>
      </c>
      <c r="Q54" s="275" t="str">
        <f t="shared" si="37"/>
        <v>N. D.</v>
      </c>
      <c r="R54" s="273"/>
      <c r="S54" s="274">
        <f>+'2026P'!$X54</f>
        <v>0</v>
      </c>
      <c r="T54" s="275" t="str">
        <f t="shared" si="38"/>
        <v>N. D.</v>
      </c>
      <c r="U54" s="276">
        <f t="shared" si="24"/>
        <v>0</v>
      </c>
      <c r="V54" s="275" t="str">
        <f t="shared" si="25"/>
        <v>N. D.</v>
      </c>
      <c r="W54" s="273"/>
      <c r="X54" s="274">
        <f>+'2025R'!$X54</f>
        <v>0</v>
      </c>
      <c r="Y54" s="275" t="str">
        <f t="shared" si="39"/>
        <v>N. D.</v>
      </c>
      <c r="Z54" s="276">
        <f t="shared" si="26"/>
        <v>0</v>
      </c>
      <c r="AA54" s="275" t="str">
        <f t="shared" si="27"/>
        <v>N. D.</v>
      </c>
    </row>
    <row r="55" spans="1:27" ht="6" hidden="1" customHeight="1">
      <c r="A55" s="267"/>
      <c r="B55" s="265"/>
      <c r="C55" s="267"/>
      <c r="D55" s="270"/>
      <c r="E55" s="265"/>
      <c r="F55" s="267"/>
      <c r="G55" s="270"/>
      <c r="H55" s="265"/>
      <c r="I55" s="270"/>
      <c r="J55" s="265"/>
      <c r="K55" s="267"/>
      <c r="L55" s="270"/>
      <c r="M55" s="265"/>
      <c r="N55" s="270"/>
      <c r="O55" s="265"/>
      <c r="P55" s="267"/>
      <c r="Q55" s="270"/>
      <c r="R55" s="265"/>
      <c r="S55" s="267"/>
      <c r="T55" s="270"/>
      <c r="U55" s="265"/>
      <c r="V55" s="270"/>
      <c r="W55" s="265"/>
      <c r="X55" s="267"/>
      <c r="Y55" s="270"/>
      <c r="Z55" s="265"/>
      <c r="AA55" s="270"/>
    </row>
    <row r="56" spans="1:27" hidden="1">
      <c r="A56" s="266" t="s">
        <v>43</v>
      </c>
      <c r="B56" s="265"/>
      <c r="C56" s="281">
        <f>+C35+C45</f>
        <v>142551.72</v>
      </c>
      <c r="D56" s="282">
        <f>+IF(ISERROR(C56/C106),"N. D.",C56/C106)</f>
        <v>2.71364161772862E-2</v>
      </c>
      <c r="E56" s="265"/>
      <c r="F56" s="281">
        <f>+F35+F45</f>
        <v>15410</v>
      </c>
      <c r="G56" s="282">
        <f>+IF(ISERROR(F56/F106),"N. D.",F56/F106)</f>
        <v>2.657310913051155E-3</v>
      </c>
      <c r="H56" s="283">
        <f>+$C56-F56</f>
        <v>127141.72</v>
      </c>
      <c r="I56" s="282">
        <f>+IF(ISERROR(H56/F56),"N. D.",H56/F56)</f>
        <v>8.2505983127839073</v>
      </c>
      <c r="J56" s="265"/>
      <c r="K56" s="281">
        <f>+K35+K45</f>
        <v>51340.88</v>
      </c>
      <c r="L56" s="282">
        <f>+IF(ISERROR(K56/K106),"N. D.",K56/K106)</f>
        <v>9.9375064853264236E-3</v>
      </c>
      <c r="M56" s="283">
        <f>+$C56-K56</f>
        <v>91210.84</v>
      </c>
      <c r="N56" s="282">
        <f>+IF(ISERROR(M56/K56),"N. D.",M56/K56)</f>
        <v>1.7765733660973477</v>
      </c>
      <c r="O56" s="265"/>
      <c r="P56" s="281">
        <f>+P35+P45</f>
        <v>1294687.7200000002</v>
      </c>
      <c r="Q56" s="282">
        <f>+IF(ISERROR(P56/P106),"N. D.",P56/P106)</f>
        <v>3.9615388703097131E-2</v>
      </c>
      <c r="R56" s="265"/>
      <c r="S56" s="281">
        <f>+S35+S45</f>
        <v>811348</v>
      </c>
      <c r="T56" s="282">
        <f>+IF(ISERROR(S56/S106),"N. D.",S56/S106)</f>
        <v>2.4341742101370266E-2</v>
      </c>
      <c r="U56" s="283">
        <f>+$P56-S56</f>
        <v>483339.7200000002</v>
      </c>
      <c r="V56" s="282">
        <f>+IF(ISERROR(U56/S56),"N. D.",U56/S56)</f>
        <v>0.59572430079324801</v>
      </c>
      <c r="W56" s="265"/>
      <c r="X56" s="281">
        <f>+X35+X45</f>
        <v>544272.07000000007</v>
      </c>
      <c r="Y56" s="282">
        <f>+IF(ISERROR(X56/X106),"N. D.",X56/X106)</f>
        <v>1.7199810563453655E-2</v>
      </c>
      <c r="Z56" s="283">
        <f>+$P56-X56</f>
        <v>750415.65000000014</v>
      </c>
      <c r="AA56" s="282">
        <f>+IF(ISERROR(Z56/X56),"N. D.",Z56/X56)</f>
        <v>1.3787509801853328</v>
      </c>
    </row>
    <row r="57" spans="1:27" ht="6" hidden="1" customHeight="1">
      <c r="A57" s="267"/>
      <c r="B57" s="265"/>
      <c r="C57" s="267"/>
      <c r="D57" s="270"/>
      <c r="E57" s="265"/>
      <c r="F57" s="267"/>
      <c r="G57" s="270"/>
      <c r="H57" s="265"/>
      <c r="I57" s="270"/>
      <c r="J57" s="265"/>
      <c r="K57" s="267"/>
      <c r="L57" s="270"/>
      <c r="M57" s="265"/>
      <c r="N57" s="270"/>
      <c r="O57" s="265"/>
      <c r="P57" s="267"/>
      <c r="Q57" s="270"/>
      <c r="R57" s="265"/>
      <c r="S57" s="267"/>
      <c r="T57" s="270"/>
      <c r="U57" s="265"/>
      <c r="V57" s="270"/>
      <c r="W57" s="265"/>
      <c r="X57" s="267"/>
      <c r="Y57" s="270"/>
      <c r="Z57" s="265"/>
      <c r="AA57" s="270"/>
    </row>
    <row r="58" spans="1:27" hidden="1">
      <c r="A58" s="266" t="s">
        <v>44</v>
      </c>
      <c r="B58" s="265"/>
      <c r="C58" s="267"/>
      <c r="D58" s="270"/>
      <c r="E58" s="265"/>
      <c r="F58" s="267"/>
      <c r="G58" s="270"/>
      <c r="H58" s="265"/>
      <c r="I58" s="270"/>
      <c r="J58" s="265"/>
      <c r="K58" s="267"/>
      <c r="L58" s="270"/>
      <c r="M58" s="265"/>
      <c r="N58" s="270"/>
      <c r="O58" s="265"/>
      <c r="P58" s="267"/>
      <c r="Q58" s="270"/>
      <c r="R58" s="265"/>
      <c r="S58" s="267"/>
      <c r="T58" s="270"/>
      <c r="U58" s="265"/>
      <c r="V58" s="270"/>
      <c r="W58" s="265"/>
      <c r="X58" s="267"/>
      <c r="Y58" s="270"/>
      <c r="Z58" s="265"/>
      <c r="AA58" s="270"/>
    </row>
    <row r="59" spans="1:27" ht="6" hidden="1" customHeight="1">
      <c r="A59" s="267"/>
      <c r="B59" s="265"/>
      <c r="C59" s="267"/>
      <c r="D59" s="270"/>
      <c r="E59" s="265"/>
      <c r="F59" s="267"/>
      <c r="G59" s="270"/>
      <c r="H59" s="265"/>
      <c r="I59" s="270"/>
      <c r="J59" s="265"/>
      <c r="K59" s="267"/>
      <c r="L59" s="270"/>
      <c r="M59" s="265"/>
      <c r="N59" s="270"/>
      <c r="O59" s="265"/>
      <c r="P59" s="267"/>
      <c r="Q59" s="270"/>
      <c r="R59" s="265"/>
      <c r="S59" s="267"/>
      <c r="T59" s="270"/>
      <c r="U59" s="265"/>
      <c r="V59" s="270"/>
      <c r="W59" s="265"/>
      <c r="X59" s="267"/>
      <c r="Y59" s="270"/>
      <c r="Z59" s="265"/>
      <c r="AA59" s="270"/>
    </row>
    <row r="60" spans="1:27" hidden="1">
      <c r="A60" s="268" t="s">
        <v>21</v>
      </c>
      <c r="B60" s="265"/>
      <c r="C60" s="269">
        <f>+SUM(C61:C69)</f>
        <v>0</v>
      </c>
      <c r="D60" s="270" t="str">
        <f>+IF(ISERROR(C60/C81),"N. D.",C60/C81)</f>
        <v>N. D.</v>
      </c>
      <c r="E60" s="265"/>
      <c r="F60" s="269">
        <f>+SUM(F61:F69)</f>
        <v>0</v>
      </c>
      <c r="G60" s="270" t="str">
        <f>+IF(ISERROR(F60/F81),"N. D.",F60/F81)</f>
        <v>N. D.</v>
      </c>
      <c r="H60" s="271">
        <f t="shared" ref="H60:H79" si="40">+$C60-F60</f>
        <v>0</v>
      </c>
      <c r="I60" s="270" t="str">
        <f t="shared" ref="I60:I79" si="41">+IF(ISERROR(H60/F60),"N. D.",H60/F60)</f>
        <v>N. D.</v>
      </c>
      <c r="J60" s="265"/>
      <c r="K60" s="269">
        <f>+SUM(K61:K69)</f>
        <v>0</v>
      </c>
      <c r="L60" s="270" t="str">
        <f>+IF(ISERROR(K60/K81),"N. D.",K60/K81)</f>
        <v>N. D.</v>
      </c>
      <c r="M60" s="271">
        <f t="shared" ref="M60:M79" si="42">+$C60-K60</f>
        <v>0</v>
      </c>
      <c r="N60" s="270" t="str">
        <f t="shared" ref="N60:N79" si="43">+IF(ISERROR(M60/K60),"N. D.",M60/K60)</f>
        <v>N. D.</v>
      </c>
      <c r="O60" s="265"/>
      <c r="P60" s="269">
        <f>+SUM(P61:P69)</f>
        <v>357497.08</v>
      </c>
      <c r="Q60" s="270">
        <f>+IF(ISERROR(P60/P81),"N. D.",P60/P81)</f>
        <v>1</v>
      </c>
      <c r="R60" s="265"/>
      <c r="S60" s="269">
        <f>+SUM(S61:S69)</f>
        <v>0</v>
      </c>
      <c r="T60" s="270" t="str">
        <f>+IF(ISERROR(S60/S81),"N. D.",S60/S81)</f>
        <v>N. D.</v>
      </c>
      <c r="U60" s="271">
        <f t="shared" ref="U60:U79" si="44">+$P60-S60</f>
        <v>357497.08</v>
      </c>
      <c r="V60" s="270" t="str">
        <f t="shared" ref="V60:V79" si="45">+IF(ISERROR(U60/S60),"N. D.",U60/S60)</f>
        <v>N. D.</v>
      </c>
      <c r="W60" s="265"/>
      <c r="X60" s="269">
        <f>+SUM(X61:X69)</f>
        <v>23827.52</v>
      </c>
      <c r="Y60" s="270">
        <f>+IF(ISERROR(X60/X81),"N. D.",X60/X81)</f>
        <v>1</v>
      </c>
      <c r="Z60" s="271">
        <f t="shared" ref="Z60:Z79" si="46">+$P60-X60</f>
        <v>333669.56</v>
      </c>
      <c r="AA60" s="270">
        <f t="shared" ref="AA60:AA79" si="47">+IF(ISERROR(Z60/X60),"N. D.",Z60/X60)</f>
        <v>14.003537086528517</v>
      </c>
    </row>
    <row r="61" spans="1:27" hidden="1">
      <c r="A61" s="272" t="s">
        <v>22</v>
      </c>
      <c r="B61" s="273"/>
      <c r="C61" s="274">
        <f>+'2026R'!$H61</f>
        <v>0</v>
      </c>
      <c r="D61" s="275">
        <f t="shared" ref="D61:D69" si="48">+IF(ISERROR(C61/C86),"N. D.",C61/C86)</f>
        <v>0</v>
      </c>
      <c r="E61" s="273"/>
      <c r="F61" s="274">
        <f>+'2026P'!$H61</f>
        <v>0</v>
      </c>
      <c r="G61" s="275">
        <f t="shared" ref="G61:G69" si="49">+IF(ISERROR(F61/F86),"N. D.",F61/F86)</f>
        <v>0</v>
      </c>
      <c r="H61" s="276">
        <f t="shared" si="40"/>
        <v>0</v>
      </c>
      <c r="I61" s="275" t="str">
        <f t="shared" si="41"/>
        <v>N. D.</v>
      </c>
      <c r="J61" s="273"/>
      <c r="K61" s="274">
        <f>+'2025R'!$H61</f>
        <v>0</v>
      </c>
      <c r="L61" s="275">
        <f t="shared" ref="L61:L69" si="50">+IF(ISERROR(K61/K86),"N. D.",K61/K86)</f>
        <v>0</v>
      </c>
      <c r="M61" s="276">
        <f t="shared" si="42"/>
        <v>0</v>
      </c>
      <c r="N61" s="275" t="str">
        <f t="shared" si="43"/>
        <v>N. D.</v>
      </c>
      <c r="O61" s="311"/>
      <c r="P61" s="274">
        <f>+'2026R'!$X61</f>
        <v>303367.56</v>
      </c>
      <c r="Q61" s="275">
        <f t="shared" ref="Q61:Q69" si="51">+IF(ISERROR(P61/P86),"N. D.",P61/P86)</f>
        <v>1.2003377081176079E-2</v>
      </c>
      <c r="R61" s="273"/>
      <c r="S61" s="274">
        <f>+'2026P'!$X61</f>
        <v>0</v>
      </c>
      <c r="T61" s="275">
        <f t="shared" ref="T61:T69" si="52">+IF(ISERROR(S61/S86),"N. D.",S61/S86)</f>
        <v>0</v>
      </c>
      <c r="U61" s="276">
        <f t="shared" si="44"/>
        <v>303367.56</v>
      </c>
      <c r="V61" s="275" t="str">
        <f t="shared" si="45"/>
        <v>N. D.</v>
      </c>
      <c r="W61" s="273"/>
      <c r="X61" s="274">
        <f>+'2025R'!$X61</f>
        <v>19215.740000000002</v>
      </c>
      <c r="Y61" s="275">
        <f t="shared" ref="Y61:Y69" si="53">+IF(ISERROR(X61/X86),"N. D.",X61/X86)</f>
        <v>7.7712978560047843E-4</v>
      </c>
      <c r="Z61" s="276">
        <f t="shared" si="46"/>
        <v>284151.82</v>
      </c>
      <c r="AA61" s="275">
        <f t="shared" si="47"/>
        <v>14.787451328962611</v>
      </c>
    </row>
    <row r="62" spans="1:27" hidden="1">
      <c r="A62" s="272" t="s">
        <v>23</v>
      </c>
      <c r="B62" s="273"/>
      <c r="C62" s="274">
        <f>+'2026R'!$H62</f>
        <v>0</v>
      </c>
      <c r="D62" s="275">
        <f t="shared" si="48"/>
        <v>0</v>
      </c>
      <c r="E62" s="273"/>
      <c r="F62" s="274">
        <f>+'2026P'!$H62</f>
        <v>0</v>
      </c>
      <c r="G62" s="275">
        <f t="shared" si="49"/>
        <v>0</v>
      </c>
      <c r="H62" s="276">
        <f t="shared" si="40"/>
        <v>0</v>
      </c>
      <c r="I62" s="275" t="str">
        <f t="shared" si="41"/>
        <v>N. D.</v>
      </c>
      <c r="J62" s="273"/>
      <c r="K62" s="274">
        <f>+'2025R'!$H62</f>
        <v>0</v>
      </c>
      <c r="L62" s="275">
        <f t="shared" si="50"/>
        <v>0</v>
      </c>
      <c r="M62" s="276">
        <f t="shared" si="42"/>
        <v>0</v>
      </c>
      <c r="N62" s="275" t="str">
        <f t="shared" si="43"/>
        <v>N. D.</v>
      </c>
      <c r="O62" s="311"/>
      <c r="P62" s="274">
        <f>+'2026R'!$X62</f>
        <v>0</v>
      </c>
      <c r="Q62" s="275">
        <f t="shared" si="51"/>
        <v>0</v>
      </c>
      <c r="R62" s="273"/>
      <c r="S62" s="274">
        <f>+'2026P'!$X62</f>
        <v>0</v>
      </c>
      <c r="T62" s="275">
        <f t="shared" si="52"/>
        <v>0</v>
      </c>
      <c r="U62" s="276">
        <f t="shared" si="44"/>
        <v>0</v>
      </c>
      <c r="V62" s="275" t="str">
        <f t="shared" si="45"/>
        <v>N. D.</v>
      </c>
      <c r="W62" s="273"/>
      <c r="X62" s="274">
        <f>+'2025R'!$X62</f>
        <v>0</v>
      </c>
      <c r="Y62" s="275">
        <f t="shared" si="53"/>
        <v>0</v>
      </c>
      <c r="Z62" s="276">
        <f t="shared" si="46"/>
        <v>0</v>
      </c>
      <c r="AA62" s="275" t="str">
        <f t="shared" si="47"/>
        <v>N. D.</v>
      </c>
    </row>
    <row r="63" spans="1:27" hidden="1">
      <c r="A63" s="272" t="s">
        <v>24</v>
      </c>
      <c r="B63" s="273"/>
      <c r="C63" s="274">
        <f>+'2026R'!$H63</f>
        <v>0</v>
      </c>
      <c r="D63" s="275">
        <f t="shared" si="48"/>
        <v>0</v>
      </c>
      <c r="E63" s="273"/>
      <c r="F63" s="274">
        <f>+'2026P'!$H63</f>
        <v>0</v>
      </c>
      <c r="G63" s="275">
        <f t="shared" si="49"/>
        <v>0</v>
      </c>
      <c r="H63" s="276">
        <f t="shared" si="40"/>
        <v>0</v>
      </c>
      <c r="I63" s="275" t="str">
        <f t="shared" si="41"/>
        <v>N. D.</v>
      </c>
      <c r="J63" s="273"/>
      <c r="K63" s="274">
        <f>+'2025R'!$H63</f>
        <v>0</v>
      </c>
      <c r="L63" s="275">
        <f t="shared" si="50"/>
        <v>0</v>
      </c>
      <c r="M63" s="276">
        <f t="shared" si="42"/>
        <v>0</v>
      </c>
      <c r="N63" s="275" t="str">
        <f t="shared" si="43"/>
        <v>N. D.</v>
      </c>
      <c r="O63" s="311"/>
      <c r="P63" s="274">
        <f>+'2026R'!$X63</f>
        <v>54129.52</v>
      </c>
      <c r="Q63" s="275">
        <f t="shared" si="51"/>
        <v>1.4766969413684976E-2</v>
      </c>
      <c r="R63" s="273"/>
      <c r="S63" s="274">
        <f>+'2026P'!$X63</f>
        <v>0</v>
      </c>
      <c r="T63" s="275">
        <f t="shared" si="52"/>
        <v>0</v>
      </c>
      <c r="U63" s="276">
        <f t="shared" si="44"/>
        <v>54129.52</v>
      </c>
      <c r="V63" s="275" t="str">
        <f t="shared" si="45"/>
        <v>N. D.</v>
      </c>
      <c r="W63" s="273"/>
      <c r="X63" s="274">
        <f>+'2025R'!$X63</f>
        <v>4611.78</v>
      </c>
      <c r="Y63" s="275">
        <f t="shared" si="53"/>
        <v>1.3705128614622249E-3</v>
      </c>
      <c r="Z63" s="276">
        <f t="shared" si="46"/>
        <v>49517.74</v>
      </c>
      <c r="AA63" s="275">
        <f t="shared" si="47"/>
        <v>10.737229442861542</v>
      </c>
    </row>
    <row r="64" spans="1:27" hidden="1">
      <c r="A64" s="272" t="s">
        <v>25</v>
      </c>
      <c r="B64" s="273"/>
      <c r="C64" s="274">
        <f>+'2026R'!$H64</f>
        <v>0</v>
      </c>
      <c r="D64" s="275">
        <f t="shared" si="48"/>
        <v>0</v>
      </c>
      <c r="E64" s="273"/>
      <c r="F64" s="274">
        <f>+'2026P'!$H64</f>
        <v>0</v>
      </c>
      <c r="G64" s="275">
        <f t="shared" si="49"/>
        <v>0</v>
      </c>
      <c r="H64" s="276">
        <f t="shared" si="40"/>
        <v>0</v>
      </c>
      <c r="I64" s="275" t="str">
        <f t="shared" si="41"/>
        <v>N. D.</v>
      </c>
      <c r="J64" s="273"/>
      <c r="K64" s="274">
        <f>+'2025R'!$H64</f>
        <v>0</v>
      </c>
      <c r="L64" s="275">
        <f t="shared" si="50"/>
        <v>0</v>
      </c>
      <c r="M64" s="276">
        <f t="shared" si="42"/>
        <v>0</v>
      </c>
      <c r="N64" s="275" t="str">
        <f t="shared" si="43"/>
        <v>N. D.</v>
      </c>
      <c r="O64" s="311"/>
      <c r="P64" s="274">
        <f>+'2026R'!$X64</f>
        <v>0</v>
      </c>
      <c r="Q64" s="275">
        <f t="shared" si="51"/>
        <v>0</v>
      </c>
      <c r="R64" s="273"/>
      <c r="S64" s="274">
        <f>+'2026P'!$X64</f>
        <v>0</v>
      </c>
      <c r="T64" s="275">
        <f t="shared" si="52"/>
        <v>0</v>
      </c>
      <c r="U64" s="276">
        <f t="shared" si="44"/>
        <v>0</v>
      </c>
      <c r="V64" s="275" t="str">
        <f t="shared" si="45"/>
        <v>N. D.</v>
      </c>
      <c r="W64" s="273"/>
      <c r="X64" s="274">
        <f>+'2025R'!$X64</f>
        <v>0</v>
      </c>
      <c r="Y64" s="275">
        <f t="shared" si="53"/>
        <v>0</v>
      </c>
      <c r="Z64" s="276">
        <f t="shared" si="46"/>
        <v>0</v>
      </c>
      <c r="AA64" s="275" t="str">
        <f t="shared" si="47"/>
        <v>N. D.</v>
      </c>
    </row>
    <row r="65" spans="1:27" hidden="1">
      <c r="A65" s="272" t="s">
        <v>26</v>
      </c>
      <c r="B65" s="273"/>
      <c r="C65" s="274">
        <f>+'2026R'!$H65</f>
        <v>0</v>
      </c>
      <c r="D65" s="275">
        <f t="shared" si="48"/>
        <v>0</v>
      </c>
      <c r="E65" s="273"/>
      <c r="F65" s="274">
        <f>+'2026P'!$H65</f>
        <v>0</v>
      </c>
      <c r="G65" s="275">
        <f t="shared" si="49"/>
        <v>0</v>
      </c>
      <c r="H65" s="276">
        <f t="shared" si="40"/>
        <v>0</v>
      </c>
      <c r="I65" s="275" t="str">
        <f t="shared" si="41"/>
        <v>N. D.</v>
      </c>
      <c r="J65" s="273"/>
      <c r="K65" s="274">
        <f>+'2025R'!$H65</f>
        <v>0</v>
      </c>
      <c r="L65" s="275">
        <f t="shared" si="50"/>
        <v>0</v>
      </c>
      <c r="M65" s="276">
        <f t="shared" si="42"/>
        <v>0</v>
      </c>
      <c r="N65" s="275" t="str">
        <f t="shared" si="43"/>
        <v>N. D.</v>
      </c>
      <c r="O65" s="311"/>
      <c r="P65" s="274">
        <f>+'2026R'!$X65</f>
        <v>0</v>
      </c>
      <c r="Q65" s="275">
        <f t="shared" si="51"/>
        <v>0</v>
      </c>
      <c r="R65" s="273"/>
      <c r="S65" s="274">
        <f>+'2026P'!$X65</f>
        <v>0</v>
      </c>
      <c r="T65" s="275">
        <f t="shared" si="52"/>
        <v>0</v>
      </c>
      <c r="U65" s="276">
        <f t="shared" si="44"/>
        <v>0</v>
      </c>
      <c r="V65" s="275" t="str">
        <f t="shared" si="45"/>
        <v>N. D.</v>
      </c>
      <c r="W65" s="273"/>
      <c r="X65" s="274">
        <f>+'2025R'!$X65</f>
        <v>0</v>
      </c>
      <c r="Y65" s="275">
        <f t="shared" si="53"/>
        <v>0</v>
      </c>
      <c r="Z65" s="276">
        <f t="shared" si="46"/>
        <v>0</v>
      </c>
      <c r="AA65" s="275" t="str">
        <f t="shared" si="47"/>
        <v>N. D.</v>
      </c>
    </row>
    <row r="66" spans="1:27" hidden="1">
      <c r="A66" s="272" t="s">
        <v>27</v>
      </c>
      <c r="B66" s="273"/>
      <c r="C66" s="274">
        <f>+'2026R'!$H66</f>
        <v>0</v>
      </c>
      <c r="D66" s="275" t="str">
        <f t="shared" si="48"/>
        <v>N. D.</v>
      </c>
      <c r="E66" s="273"/>
      <c r="F66" s="274">
        <f>+'2026P'!$H66</f>
        <v>0</v>
      </c>
      <c r="G66" s="275" t="str">
        <f t="shared" si="49"/>
        <v>N. D.</v>
      </c>
      <c r="H66" s="276">
        <f t="shared" si="40"/>
        <v>0</v>
      </c>
      <c r="I66" s="275" t="str">
        <f t="shared" si="41"/>
        <v>N. D.</v>
      </c>
      <c r="J66" s="273"/>
      <c r="K66" s="274">
        <f>+'2025R'!$H66</f>
        <v>0</v>
      </c>
      <c r="L66" s="275" t="str">
        <f t="shared" si="50"/>
        <v>N. D.</v>
      </c>
      <c r="M66" s="276">
        <f t="shared" si="42"/>
        <v>0</v>
      </c>
      <c r="N66" s="275" t="str">
        <f t="shared" si="43"/>
        <v>N. D.</v>
      </c>
      <c r="O66" s="311"/>
      <c r="P66" s="274">
        <f>+'2026R'!$X66</f>
        <v>0</v>
      </c>
      <c r="Q66" s="275" t="str">
        <f t="shared" si="51"/>
        <v>N. D.</v>
      </c>
      <c r="R66" s="273"/>
      <c r="S66" s="274">
        <f>+'2026P'!$X66</f>
        <v>0</v>
      </c>
      <c r="T66" s="275" t="str">
        <f t="shared" si="52"/>
        <v>N. D.</v>
      </c>
      <c r="U66" s="276">
        <f t="shared" si="44"/>
        <v>0</v>
      </c>
      <c r="V66" s="275" t="str">
        <f t="shared" si="45"/>
        <v>N. D.</v>
      </c>
      <c r="W66" s="273"/>
      <c r="X66" s="274">
        <f>+'2025R'!$X66</f>
        <v>0</v>
      </c>
      <c r="Y66" s="275" t="str">
        <f t="shared" si="53"/>
        <v>N. D.</v>
      </c>
      <c r="Z66" s="276">
        <f t="shared" si="46"/>
        <v>0</v>
      </c>
      <c r="AA66" s="275" t="str">
        <f t="shared" si="47"/>
        <v>N. D.</v>
      </c>
    </row>
    <row r="67" spans="1:27" hidden="1">
      <c r="A67" s="272" t="s">
        <v>28</v>
      </c>
      <c r="B67" s="273"/>
      <c r="C67" s="274">
        <f>+'2026R'!$H67</f>
        <v>0</v>
      </c>
      <c r="D67" s="275">
        <f t="shared" si="48"/>
        <v>0</v>
      </c>
      <c r="E67" s="273"/>
      <c r="F67" s="274">
        <f>+'2026P'!$H67</f>
        <v>0</v>
      </c>
      <c r="G67" s="275">
        <f t="shared" si="49"/>
        <v>0</v>
      </c>
      <c r="H67" s="276">
        <f t="shared" si="40"/>
        <v>0</v>
      </c>
      <c r="I67" s="275" t="str">
        <f t="shared" si="41"/>
        <v>N. D.</v>
      </c>
      <c r="J67" s="273"/>
      <c r="K67" s="274">
        <f>+'2025R'!$H67</f>
        <v>0</v>
      </c>
      <c r="L67" s="275">
        <f t="shared" si="50"/>
        <v>0</v>
      </c>
      <c r="M67" s="276">
        <f t="shared" si="42"/>
        <v>0</v>
      </c>
      <c r="N67" s="275" t="str">
        <f t="shared" si="43"/>
        <v>N. D.</v>
      </c>
      <c r="O67" s="311"/>
      <c r="P67" s="274">
        <f>+'2026R'!$X67</f>
        <v>0</v>
      </c>
      <c r="Q67" s="275">
        <f t="shared" si="51"/>
        <v>0</v>
      </c>
      <c r="R67" s="273"/>
      <c r="S67" s="274">
        <f>+'2026P'!$X67</f>
        <v>0</v>
      </c>
      <c r="T67" s="275">
        <f t="shared" si="52"/>
        <v>0</v>
      </c>
      <c r="U67" s="276">
        <f t="shared" si="44"/>
        <v>0</v>
      </c>
      <c r="V67" s="275" t="str">
        <f t="shared" si="45"/>
        <v>N. D.</v>
      </c>
      <c r="W67" s="273"/>
      <c r="X67" s="274">
        <f>+'2025R'!$X67</f>
        <v>0</v>
      </c>
      <c r="Y67" s="275">
        <f t="shared" si="53"/>
        <v>0</v>
      </c>
      <c r="Z67" s="276">
        <f t="shared" si="46"/>
        <v>0</v>
      </c>
      <c r="AA67" s="275" t="str">
        <f t="shared" si="47"/>
        <v>N. D.</v>
      </c>
    </row>
    <row r="68" spans="1:27" hidden="1">
      <c r="A68" s="272" t="s">
        <v>29</v>
      </c>
      <c r="B68" s="273"/>
      <c r="C68" s="274">
        <f>+'2026R'!$H68</f>
        <v>0</v>
      </c>
      <c r="D68" s="275" t="str">
        <f t="shared" si="48"/>
        <v>N. D.</v>
      </c>
      <c r="E68" s="273"/>
      <c r="F68" s="274">
        <f>+'2026P'!$H68</f>
        <v>0</v>
      </c>
      <c r="G68" s="275" t="str">
        <f t="shared" si="49"/>
        <v>N. D.</v>
      </c>
      <c r="H68" s="276">
        <f t="shared" si="40"/>
        <v>0</v>
      </c>
      <c r="I68" s="275" t="str">
        <f t="shared" si="41"/>
        <v>N. D.</v>
      </c>
      <c r="J68" s="273"/>
      <c r="K68" s="274">
        <f>+'2025R'!$H68</f>
        <v>0</v>
      </c>
      <c r="L68" s="275" t="str">
        <f t="shared" si="50"/>
        <v>N. D.</v>
      </c>
      <c r="M68" s="276">
        <f t="shared" si="42"/>
        <v>0</v>
      </c>
      <c r="N68" s="275" t="str">
        <f t="shared" si="43"/>
        <v>N. D.</v>
      </c>
      <c r="O68" s="311"/>
      <c r="P68" s="274">
        <f>+'2026R'!$X68</f>
        <v>0</v>
      </c>
      <c r="Q68" s="275">
        <f t="shared" si="51"/>
        <v>0</v>
      </c>
      <c r="R68" s="273"/>
      <c r="S68" s="274">
        <f>+'2026P'!$X68</f>
        <v>0</v>
      </c>
      <c r="T68" s="275" t="str">
        <f t="shared" si="52"/>
        <v>N. D.</v>
      </c>
      <c r="U68" s="276">
        <f t="shared" si="44"/>
        <v>0</v>
      </c>
      <c r="V68" s="275" t="str">
        <f t="shared" si="45"/>
        <v>N. D.</v>
      </c>
      <c r="W68" s="273"/>
      <c r="X68" s="274">
        <f>+'2025R'!$X68</f>
        <v>0</v>
      </c>
      <c r="Y68" s="275" t="str">
        <f t="shared" si="53"/>
        <v>N. D.</v>
      </c>
      <c r="Z68" s="276">
        <f t="shared" si="46"/>
        <v>0</v>
      </c>
      <c r="AA68" s="275" t="str">
        <f t="shared" si="47"/>
        <v>N. D.</v>
      </c>
    </row>
    <row r="69" spans="1:27" hidden="1">
      <c r="A69" s="277" t="s">
        <v>30</v>
      </c>
      <c r="B69" s="273"/>
      <c r="C69" s="274">
        <f>+'2026R'!$H69</f>
        <v>0</v>
      </c>
      <c r="D69" s="275" t="str">
        <f t="shared" si="48"/>
        <v>N. D.</v>
      </c>
      <c r="E69" s="273"/>
      <c r="F69" s="274">
        <f>+'2026P'!$H69</f>
        <v>0</v>
      </c>
      <c r="G69" s="275" t="str">
        <f t="shared" si="49"/>
        <v>N. D.</v>
      </c>
      <c r="H69" s="276">
        <f t="shared" si="40"/>
        <v>0</v>
      </c>
      <c r="I69" s="275" t="str">
        <f t="shared" si="41"/>
        <v>N. D.</v>
      </c>
      <c r="J69" s="273"/>
      <c r="K69" s="274">
        <f>+'2025R'!$H69</f>
        <v>0</v>
      </c>
      <c r="L69" s="275">
        <f t="shared" si="50"/>
        <v>0</v>
      </c>
      <c r="M69" s="276">
        <f t="shared" si="42"/>
        <v>0</v>
      </c>
      <c r="N69" s="275" t="str">
        <f t="shared" si="43"/>
        <v>N. D.</v>
      </c>
      <c r="O69" s="311"/>
      <c r="P69" s="274">
        <f>+'2026R'!$X69</f>
        <v>0</v>
      </c>
      <c r="Q69" s="275">
        <f t="shared" si="51"/>
        <v>0</v>
      </c>
      <c r="R69" s="273"/>
      <c r="S69" s="274">
        <f>+'2026P'!$X69</f>
        <v>0</v>
      </c>
      <c r="T69" s="275" t="str">
        <f t="shared" si="52"/>
        <v>N. D.</v>
      </c>
      <c r="U69" s="276">
        <f t="shared" si="44"/>
        <v>0</v>
      </c>
      <c r="V69" s="275" t="str">
        <f t="shared" si="45"/>
        <v>N. D.</v>
      </c>
      <c r="W69" s="273"/>
      <c r="X69" s="274">
        <f>+'2025R'!$X69</f>
        <v>0</v>
      </c>
      <c r="Y69" s="275">
        <f t="shared" si="53"/>
        <v>0</v>
      </c>
      <c r="Z69" s="276">
        <f t="shared" si="46"/>
        <v>0</v>
      </c>
      <c r="AA69" s="275" t="str">
        <f t="shared" si="47"/>
        <v>N. D.</v>
      </c>
    </row>
    <row r="70" spans="1:27" hidden="1">
      <c r="A70" s="278" t="s">
        <v>31</v>
      </c>
      <c r="B70" s="265"/>
      <c r="C70" s="279">
        <f>+SUM(C71:C79)</f>
        <v>0</v>
      </c>
      <c r="D70" s="270" t="str">
        <f>+IF(ISERROR(C70/C81),"N. D.",C70/C81)</f>
        <v>N. D.</v>
      </c>
      <c r="E70" s="273"/>
      <c r="F70" s="279">
        <f>+SUM(F71:F79)</f>
        <v>0</v>
      </c>
      <c r="G70" s="270" t="str">
        <f>+IF(ISERROR(F70/F81),"N. D.",F70/F81)</f>
        <v>N. D.</v>
      </c>
      <c r="H70" s="271">
        <f t="shared" si="40"/>
        <v>0</v>
      </c>
      <c r="I70" s="270" t="str">
        <f t="shared" si="41"/>
        <v>N. D.</v>
      </c>
      <c r="J70" s="265"/>
      <c r="K70" s="279">
        <f>+SUM(K71:K79)</f>
        <v>0</v>
      </c>
      <c r="L70" s="270" t="str">
        <f>+IF(ISERROR(K70/K81),"N. D.",K70/K81)</f>
        <v>N. D.</v>
      </c>
      <c r="M70" s="271">
        <f t="shared" si="42"/>
        <v>0</v>
      </c>
      <c r="N70" s="270" t="str">
        <f t="shared" si="43"/>
        <v>N. D.</v>
      </c>
      <c r="O70" s="265"/>
      <c r="P70" s="279">
        <f>+SUM(P71:P79)</f>
        <v>0</v>
      </c>
      <c r="Q70" s="270">
        <f>+IF(ISERROR(P70/P81),"N. D.",P70/P81)</f>
        <v>0</v>
      </c>
      <c r="R70" s="273"/>
      <c r="S70" s="279">
        <f>+SUM(S71:S79)</f>
        <v>0</v>
      </c>
      <c r="T70" s="270" t="str">
        <f>+IF(ISERROR(S70/S81),"N. D.",S70/S81)</f>
        <v>N. D.</v>
      </c>
      <c r="U70" s="271">
        <f t="shared" si="44"/>
        <v>0</v>
      </c>
      <c r="V70" s="270" t="str">
        <f t="shared" si="45"/>
        <v>N. D.</v>
      </c>
      <c r="W70" s="265"/>
      <c r="X70" s="279">
        <f>+SUM(X71:X79)</f>
        <v>0</v>
      </c>
      <c r="Y70" s="270">
        <f>+IF(ISERROR(X70/X81),"N. D.",X70/X81)</f>
        <v>0</v>
      </c>
      <c r="Z70" s="271">
        <f t="shared" si="46"/>
        <v>0</v>
      </c>
      <c r="AA70" s="270" t="str">
        <f t="shared" si="47"/>
        <v>N. D.</v>
      </c>
    </row>
    <row r="71" spans="1:27" hidden="1">
      <c r="A71" s="280" t="s">
        <v>32</v>
      </c>
      <c r="B71" s="273"/>
      <c r="C71" s="274">
        <f>+'2026R'!$H71</f>
        <v>0</v>
      </c>
      <c r="D71" s="275" t="str">
        <f t="shared" ref="D71:D79" si="54">+IF(ISERROR(C71/C96),"N. D.",C71/C96)</f>
        <v>N. D.</v>
      </c>
      <c r="E71" s="273"/>
      <c r="F71" s="274">
        <f>+'2026P'!$H71</f>
        <v>0</v>
      </c>
      <c r="G71" s="275" t="str">
        <f t="shared" ref="G71:G79" si="55">+IF(ISERROR(F71/F96),"N. D.",F71/F96)</f>
        <v>N. D.</v>
      </c>
      <c r="H71" s="276">
        <f t="shared" si="40"/>
        <v>0</v>
      </c>
      <c r="I71" s="275" t="str">
        <f t="shared" si="41"/>
        <v>N. D.</v>
      </c>
      <c r="J71" s="273"/>
      <c r="K71" s="274">
        <f>+'2025R'!$H71</f>
        <v>0</v>
      </c>
      <c r="L71" s="275" t="str">
        <f t="shared" ref="L71:L79" si="56">+IF(ISERROR(K71/K96),"N. D.",K71/K96)</f>
        <v>N. D.</v>
      </c>
      <c r="M71" s="276">
        <f t="shared" si="42"/>
        <v>0</v>
      </c>
      <c r="N71" s="275" t="str">
        <f t="shared" si="43"/>
        <v>N. D.</v>
      </c>
      <c r="O71" s="311"/>
      <c r="P71" s="274">
        <f>+'2026R'!$X71</f>
        <v>0</v>
      </c>
      <c r="Q71" s="275" t="str">
        <f t="shared" ref="Q71:Q79" si="57">+IF(ISERROR(P71/P96),"N. D.",P71/P96)</f>
        <v>N. D.</v>
      </c>
      <c r="R71" s="273"/>
      <c r="S71" s="274">
        <f>+'2026P'!$X71</f>
        <v>0</v>
      </c>
      <c r="T71" s="275" t="str">
        <f t="shared" ref="T71:T79" si="58">+IF(ISERROR(S71/S96),"N. D.",S71/S96)</f>
        <v>N. D.</v>
      </c>
      <c r="U71" s="276">
        <f t="shared" si="44"/>
        <v>0</v>
      </c>
      <c r="V71" s="275" t="str">
        <f t="shared" si="45"/>
        <v>N. D.</v>
      </c>
      <c r="W71" s="273"/>
      <c r="X71" s="274">
        <f>+'2025R'!$X71</f>
        <v>0</v>
      </c>
      <c r="Y71" s="275" t="str">
        <f t="shared" ref="Y71:Y79" si="59">+IF(ISERROR(X71/X96),"N. D.",X71/X96)</f>
        <v>N. D.</v>
      </c>
      <c r="Z71" s="276">
        <f t="shared" si="46"/>
        <v>0</v>
      </c>
      <c r="AA71" s="275" t="str">
        <f t="shared" si="47"/>
        <v>N. D.</v>
      </c>
    </row>
    <row r="72" spans="1:27" hidden="1">
      <c r="A72" s="280" t="s">
        <v>33</v>
      </c>
      <c r="B72" s="273"/>
      <c r="C72" s="274">
        <f>+'2026R'!$H72</f>
        <v>0</v>
      </c>
      <c r="D72" s="275" t="str">
        <f t="shared" si="54"/>
        <v>N. D.</v>
      </c>
      <c r="E72" s="273"/>
      <c r="F72" s="274">
        <f>+'2026P'!$H72</f>
        <v>0</v>
      </c>
      <c r="G72" s="275" t="str">
        <f t="shared" si="55"/>
        <v>N. D.</v>
      </c>
      <c r="H72" s="276">
        <f t="shared" si="40"/>
        <v>0</v>
      </c>
      <c r="I72" s="275" t="str">
        <f t="shared" si="41"/>
        <v>N. D.</v>
      </c>
      <c r="J72" s="273"/>
      <c r="K72" s="274">
        <f>+'2025R'!$H72</f>
        <v>0</v>
      </c>
      <c r="L72" s="275" t="str">
        <f t="shared" si="56"/>
        <v>N. D.</v>
      </c>
      <c r="M72" s="276">
        <f t="shared" si="42"/>
        <v>0</v>
      </c>
      <c r="N72" s="275" t="str">
        <f t="shared" si="43"/>
        <v>N. D.</v>
      </c>
      <c r="O72" s="311"/>
      <c r="P72" s="274">
        <f>+'2026R'!$X72</f>
        <v>0</v>
      </c>
      <c r="Q72" s="275" t="str">
        <f t="shared" si="57"/>
        <v>N. D.</v>
      </c>
      <c r="R72" s="273"/>
      <c r="S72" s="274">
        <f>+'2026P'!$X72</f>
        <v>0</v>
      </c>
      <c r="T72" s="275" t="str">
        <f t="shared" si="58"/>
        <v>N. D.</v>
      </c>
      <c r="U72" s="276">
        <f t="shared" si="44"/>
        <v>0</v>
      </c>
      <c r="V72" s="275" t="str">
        <f t="shared" si="45"/>
        <v>N. D.</v>
      </c>
      <c r="W72" s="273"/>
      <c r="X72" s="274">
        <f>+'2025R'!$X72</f>
        <v>0</v>
      </c>
      <c r="Y72" s="275" t="str">
        <f t="shared" si="59"/>
        <v>N. D.</v>
      </c>
      <c r="Z72" s="276">
        <f t="shared" si="46"/>
        <v>0</v>
      </c>
      <c r="AA72" s="275" t="str">
        <f t="shared" si="47"/>
        <v>N. D.</v>
      </c>
    </row>
    <row r="73" spans="1:27" hidden="1">
      <c r="A73" s="280" t="s">
        <v>34</v>
      </c>
      <c r="B73" s="273"/>
      <c r="C73" s="274">
        <f>+'2026R'!$H73</f>
        <v>0</v>
      </c>
      <c r="D73" s="275" t="str">
        <f t="shared" si="54"/>
        <v>N. D.</v>
      </c>
      <c r="E73" s="273"/>
      <c r="F73" s="274">
        <f>+'2026P'!$H73</f>
        <v>0</v>
      </c>
      <c r="G73" s="275" t="str">
        <f t="shared" si="55"/>
        <v>N. D.</v>
      </c>
      <c r="H73" s="276">
        <f t="shared" si="40"/>
        <v>0</v>
      </c>
      <c r="I73" s="275" t="str">
        <f t="shared" si="41"/>
        <v>N. D.</v>
      </c>
      <c r="J73" s="273"/>
      <c r="K73" s="274">
        <f>+'2025R'!$H73</f>
        <v>0</v>
      </c>
      <c r="L73" s="275" t="str">
        <f t="shared" si="56"/>
        <v>N. D.</v>
      </c>
      <c r="M73" s="276">
        <f t="shared" si="42"/>
        <v>0</v>
      </c>
      <c r="N73" s="275" t="str">
        <f t="shared" si="43"/>
        <v>N. D.</v>
      </c>
      <c r="O73" s="311"/>
      <c r="P73" s="274">
        <f>+'2026R'!$X73</f>
        <v>0</v>
      </c>
      <c r="Q73" s="275" t="str">
        <f t="shared" si="57"/>
        <v>N. D.</v>
      </c>
      <c r="R73" s="273"/>
      <c r="S73" s="274">
        <f>+'2026P'!$X73</f>
        <v>0</v>
      </c>
      <c r="T73" s="275" t="str">
        <f t="shared" si="58"/>
        <v>N. D.</v>
      </c>
      <c r="U73" s="276">
        <f t="shared" si="44"/>
        <v>0</v>
      </c>
      <c r="V73" s="275" t="str">
        <f t="shared" si="45"/>
        <v>N. D.</v>
      </c>
      <c r="W73" s="273"/>
      <c r="X73" s="274">
        <f>+'2025R'!$X73</f>
        <v>0</v>
      </c>
      <c r="Y73" s="275" t="str">
        <f t="shared" si="59"/>
        <v>N. D.</v>
      </c>
      <c r="Z73" s="276">
        <f t="shared" si="46"/>
        <v>0</v>
      </c>
      <c r="AA73" s="275" t="str">
        <f t="shared" si="47"/>
        <v>N. D.</v>
      </c>
    </row>
    <row r="74" spans="1:27" hidden="1">
      <c r="A74" s="280" t="s">
        <v>35</v>
      </c>
      <c r="B74" s="273"/>
      <c r="C74" s="274">
        <f>+'2026R'!$H74</f>
        <v>0</v>
      </c>
      <c r="D74" s="275" t="str">
        <f t="shared" si="54"/>
        <v>N. D.</v>
      </c>
      <c r="E74" s="273"/>
      <c r="F74" s="274">
        <f>+'2026P'!$H74</f>
        <v>0</v>
      </c>
      <c r="G74" s="275" t="str">
        <f t="shared" si="55"/>
        <v>N. D.</v>
      </c>
      <c r="H74" s="276">
        <f t="shared" si="40"/>
        <v>0</v>
      </c>
      <c r="I74" s="275" t="str">
        <f t="shared" si="41"/>
        <v>N. D.</v>
      </c>
      <c r="J74" s="273"/>
      <c r="K74" s="274">
        <f>+'2025R'!$H74</f>
        <v>0</v>
      </c>
      <c r="L74" s="275" t="str">
        <f t="shared" si="56"/>
        <v>N. D.</v>
      </c>
      <c r="M74" s="276">
        <f t="shared" si="42"/>
        <v>0</v>
      </c>
      <c r="N74" s="275" t="str">
        <f t="shared" si="43"/>
        <v>N. D.</v>
      </c>
      <c r="O74" s="311"/>
      <c r="P74" s="274">
        <f>+'2026R'!$X74</f>
        <v>0</v>
      </c>
      <c r="Q74" s="275" t="str">
        <f t="shared" si="57"/>
        <v>N. D.</v>
      </c>
      <c r="R74" s="273"/>
      <c r="S74" s="274">
        <f>+'2026P'!$X74</f>
        <v>0</v>
      </c>
      <c r="T74" s="275" t="str">
        <f t="shared" si="58"/>
        <v>N. D.</v>
      </c>
      <c r="U74" s="276">
        <f t="shared" si="44"/>
        <v>0</v>
      </c>
      <c r="V74" s="275" t="str">
        <f t="shared" si="45"/>
        <v>N. D.</v>
      </c>
      <c r="W74" s="273"/>
      <c r="X74" s="274">
        <f>+'2025R'!$X74</f>
        <v>0</v>
      </c>
      <c r="Y74" s="275" t="str">
        <f t="shared" si="59"/>
        <v>N. D.</v>
      </c>
      <c r="Z74" s="276">
        <f t="shared" si="46"/>
        <v>0</v>
      </c>
      <c r="AA74" s="275" t="str">
        <f t="shared" si="47"/>
        <v>N. D.</v>
      </c>
    </row>
    <row r="75" spans="1:27" hidden="1">
      <c r="A75" s="280" t="s">
        <v>36</v>
      </c>
      <c r="B75" s="273"/>
      <c r="C75" s="274">
        <f>+'2026R'!$H75</f>
        <v>0</v>
      </c>
      <c r="D75" s="275" t="str">
        <f t="shared" si="54"/>
        <v>N. D.</v>
      </c>
      <c r="E75" s="273"/>
      <c r="F75" s="274">
        <f>+'2026P'!$H75</f>
        <v>0</v>
      </c>
      <c r="G75" s="275" t="str">
        <f t="shared" si="55"/>
        <v>N. D.</v>
      </c>
      <c r="H75" s="276">
        <f t="shared" si="40"/>
        <v>0</v>
      </c>
      <c r="I75" s="275" t="str">
        <f t="shared" si="41"/>
        <v>N. D.</v>
      </c>
      <c r="J75" s="273"/>
      <c r="K75" s="274">
        <f>+'2025R'!$H75</f>
        <v>0</v>
      </c>
      <c r="L75" s="275" t="str">
        <f t="shared" si="56"/>
        <v>N. D.</v>
      </c>
      <c r="M75" s="276">
        <f t="shared" si="42"/>
        <v>0</v>
      </c>
      <c r="N75" s="275" t="str">
        <f t="shared" si="43"/>
        <v>N. D.</v>
      </c>
      <c r="O75" s="311"/>
      <c r="P75" s="274">
        <f>+'2026R'!$X75</f>
        <v>0</v>
      </c>
      <c r="Q75" s="275" t="str">
        <f t="shared" si="57"/>
        <v>N. D.</v>
      </c>
      <c r="R75" s="273"/>
      <c r="S75" s="274">
        <f>+'2026P'!$X75</f>
        <v>0</v>
      </c>
      <c r="T75" s="275" t="str">
        <f t="shared" si="58"/>
        <v>N. D.</v>
      </c>
      <c r="U75" s="276">
        <f t="shared" si="44"/>
        <v>0</v>
      </c>
      <c r="V75" s="275" t="str">
        <f t="shared" si="45"/>
        <v>N. D.</v>
      </c>
      <c r="W75" s="273"/>
      <c r="X75" s="274">
        <f>+'2025R'!$X75</f>
        <v>0</v>
      </c>
      <c r="Y75" s="275" t="str">
        <f t="shared" si="59"/>
        <v>N. D.</v>
      </c>
      <c r="Z75" s="276">
        <f t="shared" si="46"/>
        <v>0</v>
      </c>
      <c r="AA75" s="275" t="str">
        <f t="shared" si="47"/>
        <v>N. D.</v>
      </c>
    </row>
    <row r="76" spans="1:27" hidden="1">
      <c r="A76" s="280" t="s">
        <v>37</v>
      </c>
      <c r="B76" s="273"/>
      <c r="C76" s="274">
        <f>+'2026R'!$H76</f>
        <v>0</v>
      </c>
      <c r="D76" s="275" t="str">
        <f t="shared" si="54"/>
        <v>N. D.</v>
      </c>
      <c r="E76" s="273"/>
      <c r="F76" s="274">
        <f>+'2026P'!$H76</f>
        <v>0</v>
      </c>
      <c r="G76" s="275" t="str">
        <f t="shared" si="55"/>
        <v>N. D.</v>
      </c>
      <c r="H76" s="276">
        <f t="shared" si="40"/>
        <v>0</v>
      </c>
      <c r="I76" s="275" t="str">
        <f t="shared" si="41"/>
        <v>N. D.</v>
      </c>
      <c r="J76" s="273"/>
      <c r="K76" s="274">
        <f>+'2025R'!$H76</f>
        <v>0</v>
      </c>
      <c r="L76" s="275" t="str">
        <f t="shared" si="56"/>
        <v>N. D.</v>
      </c>
      <c r="M76" s="276">
        <f t="shared" si="42"/>
        <v>0</v>
      </c>
      <c r="N76" s="275" t="str">
        <f t="shared" si="43"/>
        <v>N. D.</v>
      </c>
      <c r="O76" s="311"/>
      <c r="P76" s="274">
        <f>+'2026R'!$X76</f>
        <v>0</v>
      </c>
      <c r="Q76" s="275" t="str">
        <f t="shared" si="57"/>
        <v>N. D.</v>
      </c>
      <c r="R76" s="273"/>
      <c r="S76" s="274">
        <f>+'2026P'!$X76</f>
        <v>0</v>
      </c>
      <c r="T76" s="275" t="str">
        <f t="shared" si="58"/>
        <v>N. D.</v>
      </c>
      <c r="U76" s="276">
        <f t="shared" si="44"/>
        <v>0</v>
      </c>
      <c r="V76" s="275" t="str">
        <f t="shared" si="45"/>
        <v>N. D.</v>
      </c>
      <c r="W76" s="273"/>
      <c r="X76" s="274">
        <f>+'2025R'!$X76</f>
        <v>0</v>
      </c>
      <c r="Y76" s="275" t="str">
        <f t="shared" si="59"/>
        <v>N. D.</v>
      </c>
      <c r="Z76" s="276">
        <f t="shared" si="46"/>
        <v>0</v>
      </c>
      <c r="AA76" s="275" t="str">
        <f t="shared" si="47"/>
        <v>N. D.</v>
      </c>
    </row>
    <row r="77" spans="1:27" hidden="1">
      <c r="A77" s="280" t="s">
        <v>38</v>
      </c>
      <c r="B77" s="273"/>
      <c r="C77" s="274">
        <f>+'2026R'!$H77</f>
        <v>0</v>
      </c>
      <c r="D77" s="275" t="str">
        <f t="shared" si="54"/>
        <v>N. D.</v>
      </c>
      <c r="E77" s="273"/>
      <c r="F77" s="274">
        <f>+'2026P'!$H77</f>
        <v>0</v>
      </c>
      <c r="G77" s="275" t="str">
        <f t="shared" si="55"/>
        <v>N. D.</v>
      </c>
      <c r="H77" s="276">
        <f t="shared" si="40"/>
        <v>0</v>
      </c>
      <c r="I77" s="275" t="str">
        <f t="shared" si="41"/>
        <v>N. D.</v>
      </c>
      <c r="J77" s="273"/>
      <c r="K77" s="274">
        <f>+'2025R'!$H77</f>
        <v>0</v>
      </c>
      <c r="L77" s="275" t="str">
        <f t="shared" si="56"/>
        <v>N. D.</v>
      </c>
      <c r="M77" s="276">
        <f t="shared" si="42"/>
        <v>0</v>
      </c>
      <c r="N77" s="275" t="str">
        <f t="shared" si="43"/>
        <v>N. D.</v>
      </c>
      <c r="O77" s="311"/>
      <c r="P77" s="274">
        <f>+'2026R'!$X77</f>
        <v>0</v>
      </c>
      <c r="Q77" s="275" t="str">
        <f t="shared" si="57"/>
        <v>N. D.</v>
      </c>
      <c r="R77" s="273"/>
      <c r="S77" s="274">
        <f>+'2026P'!$X77</f>
        <v>0</v>
      </c>
      <c r="T77" s="275" t="str">
        <f t="shared" si="58"/>
        <v>N. D.</v>
      </c>
      <c r="U77" s="276">
        <f t="shared" si="44"/>
        <v>0</v>
      </c>
      <c r="V77" s="275" t="str">
        <f t="shared" si="45"/>
        <v>N. D.</v>
      </c>
      <c r="W77" s="273"/>
      <c r="X77" s="274">
        <f>+'2025R'!$X77</f>
        <v>0</v>
      </c>
      <c r="Y77" s="275" t="str">
        <f t="shared" si="59"/>
        <v>N. D.</v>
      </c>
      <c r="Z77" s="276">
        <f t="shared" si="46"/>
        <v>0</v>
      </c>
      <c r="AA77" s="275" t="str">
        <f t="shared" si="47"/>
        <v>N. D.</v>
      </c>
    </row>
    <row r="78" spans="1:27" hidden="1">
      <c r="A78" s="280" t="s">
        <v>39</v>
      </c>
      <c r="B78" s="273"/>
      <c r="C78" s="274">
        <f>+'2026R'!$H78</f>
        <v>0</v>
      </c>
      <c r="D78" s="275" t="str">
        <f t="shared" si="54"/>
        <v>N. D.</v>
      </c>
      <c r="E78" s="273"/>
      <c r="F78" s="274">
        <f>+'2026P'!$H78</f>
        <v>0</v>
      </c>
      <c r="G78" s="275" t="str">
        <f t="shared" si="55"/>
        <v>N. D.</v>
      </c>
      <c r="H78" s="276">
        <f t="shared" si="40"/>
        <v>0</v>
      </c>
      <c r="I78" s="275" t="str">
        <f t="shared" si="41"/>
        <v>N. D.</v>
      </c>
      <c r="J78" s="273"/>
      <c r="K78" s="274">
        <f>+'2025R'!$H78</f>
        <v>0</v>
      </c>
      <c r="L78" s="275" t="str">
        <f t="shared" si="56"/>
        <v>N. D.</v>
      </c>
      <c r="M78" s="276">
        <f t="shared" si="42"/>
        <v>0</v>
      </c>
      <c r="N78" s="275" t="str">
        <f t="shared" si="43"/>
        <v>N. D.</v>
      </c>
      <c r="O78" s="311"/>
      <c r="P78" s="274">
        <f>+'2026R'!$X78</f>
        <v>0</v>
      </c>
      <c r="Q78" s="275" t="str">
        <f t="shared" si="57"/>
        <v>N. D.</v>
      </c>
      <c r="R78" s="273"/>
      <c r="S78" s="274">
        <f>+'2026P'!$X78</f>
        <v>0</v>
      </c>
      <c r="T78" s="275" t="str">
        <f t="shared" si="58"/>
        <v>N. D.</v>
      </c>
      <c r="U78" s="276">
        <f t="shared" si="44"/>
        <v>0</v>
      </c>
      <c r="V78" s="275" t="str">
        <f t="shared" si="45"/>
        <v>N. D.</v>
      </c>
      <c r="W78" s="273"/>
      <c r="X78" s="274">
        <f>+'2025R'!$X78</f>
        <v>0</v>
      </c>
      <c r="Y78" s="275" t="str">
        <f t="shared" si="59"/>
        <v>N. D.</v>
      </c>
      <c r="Z78" s="276">
        <f t="shared" si="46"/>
        <v>0</v>
      </c>
      <c r="AA78" s="275" t="str">
        <f t="shared" si="47"/>
        <v>N. D.</v>
      </c>
    </row>
    <row r="79" spans="1:27" hidden="1">
      <c r="A79" s="280" t="s">
        <v>40</v>
      </c>
      <c r="B79" s="273"/>
      <c r="C79" s="274">
        <f>+'2026R'!$H79</f>
        <v>0</v>
      </c>
      <c r="D79" s="275" t="str">
        <f t="shared" si="54"/>
        <v>N. D.</v>
      </c>
      <c r="E79" s="273"/>
      <c r="F79" s="274">
        <f>+'2026P'!$H79</f>
        <v>0</v>
      </c>
      <c r="G79" s="275" t="str">
        <f t="shared" si="55"/>
        <v>N. D.</v>
      </c>
      <c r="H79" s="276">
        <f t="shared" si="40"/>
        <v>0</v>
      </c>
      <c r="I79" s="275" t="str">
        <f t="shared" si="41"/>
        <v>N. D.</v>
      </c>
      <c r="J79" s="273"/>
      <c r="K79" s="274">
        <f>+'2025R'!$H79</f>
        <v>0</v>
      </c>
      <c r="L79" s="275" t="str">
        <f t="shared" si="56"/>
        <v>N. D.</v>
      </c>
      <c r="M79" s="276">
        <f t="shared" si="42"/>
        <v>0</v>
      </c>
      <c r="N79" s="275" t="str">
        <f t="shared" si="43"/>
        <v>N. D.</v>
      </c>
      <c r="O79" s="311"/>
      <c r="P79" s="274">
        <f>+'2026R'!$X79</f>
        <v>0</v>
      </c>
      <c r="Q79" s="275" t="str">
        <f t="shared" si="57"/>
        <v>N. D.</v>
      </c>
      <c r="R79" s="273"/>
      <c r="S79" s="274">
        <f>+'2026P'!$X79</f>
        <v>0</v>
      </c>
      <c r="T79" s="275" t="str">
        <f t="shared" si="58"/>
        <v>N. D.</v>
      </c>
      <c r="U79" s="276">
        <f t="shared" si="44"/>
        <v>0</v>
      </c>
      <c r="V79" s="275" t="str">
        <f t="shared" si="45"/>
        <v>N. D.</v>
      </c>
      <c r="W79" s="273"/>
      <c r="X79" s="274">
        <f>+'2025R'!$X79</f>
        <v>0</v>
      </c>
      <c r="Y79" s="275" t="str">
        <f t="shared" si="59"/>
        <v>N. D.</v>
      </c>
      <c r="Z79" s="276">
        <f t="shared" si="46"/>
        <v>0</v>
      </c>
      <c r="AA79" s="275" t="str">
        <f t="shared" si="47"/>
        <v>N. D.</v>
      </c>
    </row>
    <row r="80" spans="1:27" ht="6" hidden="1" customHeight="1">
      <c r="A80" s="267"/>
      <c r="B80" s="265"/>
      <c r="C80" s="267"/>
      <c r="D80" s="270"/>
      <c r="E80" s="265"/>
      <c r="F80" s="267"/>
      <c r="G80" s="270"/>
      <c r="H80" s="265"/>
      <c r="I80" s="270"/>
      <c r="J80" s="265"/>
      <c r="K80" s="267"/>
      <c r="L80" s="270"/>
      <c r="M80" s="265"/>
      <c r="N80" s="270"/>
      <c r="O80" s="265"/>
      <c r="P80" s="267"/>
      <c r="Q80" s="270"/>
      <c r="R80" s="265"/>
      <c r="S80" s="267"/>
      <c r="T80" s="270"/>
      <c r="U80" s="265"/>
      <c r="V80" s="270"/>
      <c r="W80" s="265"/>
      <c r="X80" s="267"/>
      <c r="Y80" s="270"/>
      <c r="Z80" s="265"/>
      <c r="AA80" s="270"/>
    </row>
    <row r="81" spans="1:27" hidden="1">
      <c r="A81" s="266" t="s">
        <v>45</v>
      </c>
      <c r="B81" s="265"/>
      <c r="C81" s="281">
        <f>+C60+C70</f>
        <v>0</v>
      </c>
      <c r="D81" s="282">
        <f>+IF(ISERROR(C81/C106),"N. D.",C81/C106)</f>
        <v>0</v>
      </c>
      <c r="E81" s="265"/>
      <c r="F81" s="281">
        <f>+F60+F70</f>
        <v>0</v>
      </c>
      <c r="G81" s="282">
        <f>+IF(ISERROR(F81/F106),"N. D.",F81/F106)</f>
        <v>0</v>
      </c>
      <c r="H81" s="283">
        <f>+$C81-F81</f>
        <v>0</v>
      </c>
      <c r="I81" s="282" t="str">
        <f>+IF(ISERROR(H81/F81),"N. D.",H81/F81)</f>
        <v>N. D.</v>
      </c>
      <c r="J81" s="265"/>
      <c r="K81" s="281">
        <f>+K60+K70</f>
        <v>0</v>
      </c>
      <c r="L81" s="282">
        <f>+IF(ISERROR(K81/K106),"N. D.",K81/K106)</f>
        <v>0</v>
      </c>
      <c r="M81" s="283">
        <f>+$C81-K81</f>
        <v>0</v>
      </c>
      <c r="N81" s="282" t="str">
        <f>+IF(ISERROR(M81/K81),"N. D.",M81/K81)</f>
        <v>N. D.</v>
      </c>
      <c r="O81" s="265"/>
      <c r="P81" s="281">
        <f>+P60+P70</f>
        <v>357497.08</v>
      </c>
      <c r="Q81" s="282">
        <f>+IF(ISERROR(P81/P106),"N. D.",P81/P106)</f>
        <v>1.0938843062806071E-2</v>
      </c>
      <c r="R81" s="265"/>
      <c r="S81" s="281">
        <f>+S60+S70</f>
        <v>0</v>
      </c>
      <c r="T81" s="282">
        <f>+IF(ISERROR(S81/S106),"N. D.",S81/S106)</f>
        <v>0</v>
      </c>
      <c r="U81" s="283">
        <f>+$P81-S81</f>
        <v>357497.08</v>
      </c>
      <c r="V81" s="282" t="str">
        <f>+IF(ISERROR(U81/S81),"N. D.",U81/S81)</f>
        <v>N. D.</v>
      </c>
      <c r="W81" s="265"/>
      <c r="X81" s="281">
        <f>+X60+X70</f>
        <v>23827.52</v>
      </c>
      <c r="Y81" s="282">
        <f>+IF(ISERROR(X81/X106),"N. D.",X81/X106)</f>
        <v>7.5298523070805961E-4</v>
      </c>
      <c r="Z81" s="283">
        <f>+$P81-X81</f>
        <v>333669.56</v>
      </c>
      <c r="AA81" s="282">
        <f>+IF(ISERROR(Z81/X81),"N. D.",Z81/X81)</f>
        <v>14.003537086528517</v>
      </c>
    </row>
    <row r="82" spans="1:27" ht="6" hidden="1" customHeight="1">
      <c r="A82" s="267"/>
      <c r="B82" s="265"/>
      <c r="C82" s="267"/>
      <c r="D82" s="270"/>
      <c r="E82" s="265"/>
      <c r="F82" s="267"/>
      <c r="G82" s="270"/>
      <c r="H82" s="265"/>
      <c r="I82" s="270"/>
      <c r="J82" s="265"/>
      <c r="K82" s="267"/>
      <c r="L82" s="270"/>
      <c r="M82" s="265"/>
      <c r="N82" s="270"/>
      <c r="O82" s="265"/>
      <c r="P82" s="267"/>
      <c r="Q82" s="270"/>
      <c r="R82" s="265"/>
      <c r="S82" s="267"/>
      <c r="T82" s="270"/>
      <c r="U82" s="265"/>
      <c r="V82" s="270"/>
      <c r="W82" s="265"/>
      <c r="X82" s="267"/>
      <c r="Y82" s="270"/>
      <c r="Z82" s="265"/>
      <c r="AA82" s="270"/>
    </row>
    <row r="83" spans="1:27">
      <c r="A83" s="266" t="s">
        <v>46</v>
      </c>
      <c r="B83" s="265"/>
      <c r="C83" s="267"/>
      <c r="D83" s="270"/>
      <c r="E83" s="265"/>
      <c r="F83" s="267"/>
      <c r="G83" s="270"/>
      <c r="H83" s="265"/>
      <c r="I83" s="270"/>
      <c r="J83" s="265"/>
      <c r="K83" s="267"/>
      <c r="L83" s="270"/>
      <c r="M83" s="265"/>
      <c r="N83" s="270"/>
      <c r="O83" s="265"/>
      <c r="P83" s="267"/>
      <c r="Q83" s="270"/>
      <c r="R83" s="265"/>
      <c r="S83" s="267"/>
      <c r="T83" s="270"/>
      <c r="U83" s="265"/>
      <c r="V83" s="270"/>
      <c r="W83" s="265"/>
      <c r="X83" s="267"/>
      <c r="Y83" s="270"/>
      <c r="Z83" s="265"/>
      <c r="AA83" s="270"/>
    </row>
    <row r="84" spans="1:27" ht="6" customHeight="1">
      <c r="A84" s="267"/>
      <c r="B84" s="265"/>
      <c r="C84" s="267"/>
      <c r="D84" s="270"/>
      <c r="E84" s="265"/>
      <c r="F84" s="267"/>
      <c r="G84" s="270"/>
      <c r="H84" s="265"/>
      <c r="I84" s="270"/>
      <c r="J84" s="265"/>
      <c r="K84" s="267"/>
      <c r="L84" s="270"/>
      <c r="M84" s="265"/>
      <c r="N84" s="270"/>
      <c r="O84" s="265"/>
      <c r="P84" s="267"/>
      <c r="Q84" s="270"/>
      <c r="R84" s="265"/>
      <c r="S84" s="267"/>
      <c r="T84" s="270"/>
      <c r="U84" s="265"/>
      <c r="V84" s="270"/>
      <c r="W84" s="265"/>
      <c r="X84" s="267"/>
      <c r="Y84" s="270"/>
      <c r="Z84" s="265"/>
      <c r="AA84" s="270"/>
    </row>
    <row r="85" spans="1:27" s="308" customFormat="1">
      <c r="A85" s="309" t="s">
        <v>21</v>
      </c>
      <c r="B85" s="297"/>
      <c r="C85" s="305">
        <f>+SUM(C86:C94)</f>
        <v>5253152.04</v>
      </c>
      <c r="D85" s="282">
        <f>+IF(ISERROR(C85/C106),"N. D.",C85/C106)</f>
        <v>1</v>
      </c>
      <c r="E85" s="297"/>
      <c r="F85" s="305">
        <f>+SUM(F86:F94)</f>
        <v>5799095.591078599</v>
      </c>
      <c r="G85" s="282">
        <f>+IF(ISERROR(F85/F106),"N. D.",F85/F106)</f>
        <v>1</v>
      </c>
      <c r="H85" s="310">
        <f t="shared" ref="H85:H104" si="60">+$C85-F85</f>
        <v>-545943.55107859895</v>
      </c>
      <c r="I85" s="282">
        <f t="shared" ref="I85:I104" si="61">+IF(ISERROR(H85/F85),"N. D.",H85/F85)</f>
        <v>-9.4142878403053978E-2</v>
      </c>
      <c r="J85" s="297"/>
      <c r="K85" s="305">
        <f>+SUM(K86:K94)</f>
        <v>5166374.49</v>
      </c>
      <c r="L85" s="282">
        <f>+IF(ISERROR(K85/K106),"N. D.",K85/K106)</f>
        <v>1</v>
      </c>
      <c r="M85" s="310">
        <f t="shared" ref="M85:M104" si="62">+$C85-K85</f>
        <v>86777.549999999814</v>
      </c>
      <c r="N85" s="282">
        <f t="shared" ref="N85:N104" si="63">+IF(ISERROR(M85/K85),"N. D.",M85/K85)</f>
        <v>1.679660469212324E-2</v>
      </c>
      <c r="O85" s="297"/>
      <c r="P85" s="305">
        <f>+SUM(P86:P94)</f>
        <v>32681434.220000006</v>
      </c>
      <c r="Q85" s="282">
        <f>+IF(ISERROR(P85/P106),"N. D.",P85/P106)</f>
        <v>1</v>
      </c>
      <c r="R85" s="297"/>
      <c r="S85" s="305">
        <f>+SUM(S86:S94)</f>
        <v>33331550.248999104</v>
      </c>
      <c r="T85" s="282">
        <f>+IF(ISERROR(S85/S106),"N. D.",S85/S106)</f>
        <v>1</v>
      </c>
      <c r="U85" s="310">
        <f t="shared" ref="U85:U104" si="64">+$P85-S85</f>
        <v>-650116.02899909765</v>
      </c>
      <c r="V85" s="282">
        <f t="shared" ref="V85:V104" si="65">+IF(ISERROR(U85/S85),"N. D.",U85/S85)</f>
        <v>-1.9504524216320231E-2</v>
      </c>
      <c r="W85" s="297"/>
      <c r="X85" s="305">
        <f>+SUM(X86:X94)</f>
        <v>31644073.52</v>
      </c>
      <c r="Y85" s="282">
        <f>+IF(ISERROR(X85/X106),"N. D.",X85/X106)</f>
        <v>1</v>
      </c>
      <c r="Z85" s="310">
        <f t="shared" ref="Z85:Z104" si="66">+$P85-X85</f>
        <v>1037360.7000000067</v>
      </c>
      <c r="AA85" s="282">
        <f t="shared" ref="AA85:AA104" si="67">+IF(ISERROR(Z85/X85),"N. D.",Z85/X85)</f>
        <v>3.2782147954003575E-2</v>
      </c>
    </row>
    <row r="86" spans="1:27">
      <c r="A86" s="272" t="s">
        <v>22</v>
      </c>
      <c r="B86" s="273"/>
      <c r="C86" s="274">
        <f t="shared" ref="C86:C94" si="68">+C11-C36-C61</f>
        <v>4080692.19</v>
      </c>
      <c r="D86" s="275">
        <f t="shared" ref="D86:D94" si="69">+IF(ISERROR(C86/C86),"N. D.",C86/C86)</f>
        <v>1</v>
      </c>
      <c r="E86" s="273"/>
      <c r="F86" s="274">
        <f t="shared" ref="F86:F94" si="70">+F11-F36-F61</f>
        <v>4515304.3517129999</v>
      </c>
      <c r="G86" s="275">
        <f t="shared" ref="G86:G94" si="71">+IF(ISERROR(F86/F86),"N. D.",F86/F86)</f>
        <v>1</v>
      </c>
      <c r="H86" s="276">
        <f t="shared" si="60"/>
        <v>-434612.16171299992</v>
      </c>
      <c r="I86" s="275">
        <f t="shared" si="61"/>
        <v>-9.625312666866373E-2</v>
      </c>
      <c r="J86" s="273"/>
      <c r="K86" s="274">
        <f t="shared" ref="K86:K94" si="72">+K11-K36-K61</f>
        <v>4044069.5500000003</v>
      </c>
      <c r="L86" s="275">
        <f t="shared" ref="L86:L94" si="73">+IF(ISERROR(K86/K86),"N. D.",K86/K86)</f>
        <v>1</v>
      </c>
      <c r="M86" s="276">
        <f t="shared" si="62"/>
        <v>36622.639999999665</v>
      </c>
      <c r="N86" s="275">
        <f t="shared" si="63"/>
        <v>9.0558877752237622E-3</v>
      </c>
      <c r="O86" s="311"/>
      <c r="P86" s="274">
        <f t="shared" ref="P86:P94" si="74">+P11-P36-P61</f>
        <v>25273517.440000005</v>
      </c>
      <c r="Q86" s="275">
        <f t="shared" ref="Q86:Q94" si="75">+IF(ISERROR(P86/P86),"N. D.",P86/P86)</f>
        <v>1</v>
      </c>
      <c r="R86" s="273"/>
      <c r="S86" s="274">
        <f t="shared" ref="S86:S94" si="76">+S11-S36-S61</f>
        <v>25858736.213778004</v>
      </c>
      <c r="T86" s="275">
        <f t="shared" ref="T86:T94" si="77">+IF(ISERROR(S86/S86),"N. D.",S86/S86)</f>
        <v>1</v>
      </c>
      <c r="U86" s="276">
        <f t="shared" si="64"/>
        <v>-585218.77377799898</v>
      </c>
      <c r="V86" s="275">
        <f t="shared" si="65"/>
        <v>-2.2631375676673008E-2</v>
      </c>
      <c r="W86" s="273"/>
      <c r="X86" s="274">
        <f t="shared" ref="X86:X94" si="78">+X11-X36-X61</f>
        <v>24726551.930000007</v>
      </c>
      <c r="Y86" s="275">
        <f t="shared" ref="Y86:Y94" si="79">+IF(ISERROR(X86/X86),"N. D.",X86/X86)</f>
        <v>1</v>
      </c>
      <c r="Z86" s="276">
        <f t="shared" si="66"/>
        <v>546965.50999999791</v>
      </c>
      <c r="AA86" s="275">
        <f t="shared" si="67"/>
        <v>2.2120573525513703E-2</v>
      </c>
    </row>
    <row r="87" spans="1:27">
      <c r="A87" s="272" t="s">
        <v>23</v>
      </c>
      <c r="B87" s="273"/>
      <c r="C87" s="274">
        <f t="shared" si="68"/>
        <v>29414.38</v>
      </c>
      <c r="D87" s="275">
        <f t="shared" si="69"/>
        <v>1</v>
      </c>
      <c r="E87" s="273"/>
      <c r="F87" s="274">
        <f t="shared" si="70"/>
        <v>50275.905899999983</v>
      </c>
      <c r="G87" s="275">
        <f t="shared" si="71"/>
        <v>1</v>
      </c>
      <c r="H87" s="276">
        <f t="shared" si="60"/>
        <v>-20861.525899999982</v>
      </c>
      <c r="I87" s="275">
        <f t="shared" si="61"/>
        <v>-0.41494082556153383</v>
      </c>
      <c r="J87" s="273"/>
      <c r="K87" s="274">
        <f t="shared" si="72"/>
        <v>68483.09</v>
      </c>
      <c r="L87" s="275">
        <f t="shared" si="73"/>
        <v>1</v>
      </c>
      <c r="M87" s="276">
        <f t="shared" si="62"/>
        <v>-39068.709999999992</v>
      </c>
      <c r="N87" s="316">
        <f t="shared" si="63"/>
        <v>-0.5704869625479807</v>
      </c>
      <c r="O87" s="311"/>
      <c r="P87" s="274">
        <f t="shared" si="74"/>
        <v>457853.33</v>
      </c>
      <c r="Q87" s="275">
        <f t="shared" si="75"/>
        <v>1</v>
      </c>
      <c r="R87" s="273"/>
      <c r="S87" s="274">
        <f t="shared" si="76"/>
        <v>566607.54689999972</v>
      </c>
      <c r="T87" s="275">
        <f t="shared" si="77"/>
        <v>1</v>
      </c>
      <c r="U87" s="276">
        <f t="shared" si="64"/>
        <v>-108754.21689999971</v>
      </c>
      <c r="V87" s="275">
        <f t="shared" si="65"/>
        <v>-0.19193923112216096</v>
      </c>
      <c r="W87" s="273"/>
      <c r="X87" s="274">
        <f t="shared" si="78"/>
        <v>587355.82999999996</v>
      </c>
      <c r="Y87" s="275">
        <f t="shared" si="79"/>
        <v>1</v>
      </c>
      <c r="Z87" s="276">
        <f t="shared" si="66"/>
        <v>-129502.49999999994</v>
      </c>
      <c r="AA87" s="275">
        <f t="shared" si="67"/>
        <v>-0.22048389304316593</v>
      </c>
    </row>
    <row r="88" spans="1:27">
      <c r="A88" s="272" t="s">
        <v>24</v>
      </c>
      <c r="B88" s="273"/>
      <c r="C88" s="274">
        <f t="shared" si="68"/>
        <v>560791.49</v>
      </c>
      <c r="D88" s="275">
        <f t="shared" si="69"/>
        <v>1</v>
      </c>
      <c r="E88" s="273"/>
      <c r="F88" s="274">
        <f t="shared" si="70"/>
        <v>602917.34837659996</v>
      </c>
      <c r="G88" s="275">
        <f t="shared" si="71"/>
        <v>1</v>
      </c>
      <c r="H88" s="276">
        <f t="shared" si="60"/>
        <v>-42125.858376599965</v>
      </c>
      <c r="I88" s="275">
        <f t="shared" si="61"/>
        <v>-6.9870038555080546E-2</v>
      </c>
      <c r="J88" s="273"/>
      <c r="K88" s="274">
        <f t="shared" si="72"/>
        <v>570651.94000000006</v>
      </c>
      <c r="L88" s="275">
        <f t="shared" si="73"/>
        <v>1</v>
      </c>
      <c r="M88" s="276">
        <f t="shared" si="62"/>
        <v>-9860.4500000000698</v>
      </c>
      <c r="N88" s="275">
        <f t="shared" si="63"/>
        <v>-1.7279271844760694E-2</v>
      </c>
      <c r="O88" s="311"/>
      <c r="P88" s="274">
        <f t="shared" si="74"/>
        <v>3665580.8300000005</v>
      </c>
      <c r="Q88" s="275">
        <f t="shared" si="75"/>
        <v>1</v>
      </c>
      <c r="R88" s="273"/>
      <c r="S88" s="274">
        <f t="shared" si="76"/>
        <v>3581970.9477871</v>
      </c>
      <c r="T88" s="275">
        <f t="shared" si="77"/>
        <v>1</v>
      </c>
      <c r="U88" s="276">
        <f t="shared" si="64"/>
        <v>83609.882212900557</v>
      </c>
      <c r="V88" s="275">
        <f t="shared" si="65"/>
        <v>2.3341864976474409E-2</v>
      </c>
      <c r="W88" s="273"/>
      <c r="X88" s="274">
        <f t="shared" si="78"/>
        <v>3365003.08</v>
      </c>
      <c r="Y88" s="275">
        <f t="shared" si="79"/>
        <v>1</v>
      </c>
      <c r="Z88" s="276">
        <f t="shared" si="66"/>
        <v>300577.75000000047</v>
      </c>
      <c r="AA88" s="275">
        <f t="shared" si="67"/>
        <v>8.9324658211011349E-2</v>
      </c>
    </row>
    <row r="89" spans="1:27">
      <c r="A89" s="272" t="s">
        <v>25</v>
      </c>
      <c r="B89" s="273"/>
      <c r="C89" s="274">
        <f t="shared" si="68"/>
        <v>2899.78</v>
      </c>
      <c r="D89" s="275">
        <f t="shared" si="69"/>
        <v>1</v>
      </c>
      <c r="E89" s="273"/>
      <c r="F89" s="274">
        <f t="shared" si="70"/>
        <v>2891.4229889999997</v>
      </c>
      <c r="G89" s="275">
        <f t="shared" si="71"/>
        <v>1</v>
      </c>
      <c r="H89" s="276">
        <f t="shared" si="60"/>
        <v>8.3570110000005116</v>
      </c>
      <c r="I89" s="275">
        <f t="shared" si="61"/>
        <v>2.8902761829706514E-3</v>
      </c>
      <c r="J89" s="273"/>
      <c r="K89" s="274">
        <f t="shared" si="72"/>
        <v>2793.65</v>
      </c>
      <c r="L89" s="275">
        <f t="shared" si="73"/>
        <v>1</v>
      </c>
      <c r="M89" s="276">
        <f t="shared" si="62"/>
        <v>106.13000000000011</v>
      </c>
      <c r="N89" s="275">
        <f t="shared" si="63"/>
        <v>3.7989726701626939E-2</v>
      </c>
      <c r="O89" s="311"/>
      <c r="P89" s="274">
        <f t="shared" si="74"/>
        <v>17398.68</v>
      </c>
      <c r="Q89" s="275">
        <f t="shared" si="75"/>
        <v>1</v>
      </c>
      <c r="R89" s="273"/>
      <c r="S89" s="274">
        <f t="shared" si="76"/>
        <v>17348.537933999996</v>
      </c>
      <c r="T89" s="275">
        <f t="shared" si="77"/>
        <v>1</v>
      </c>
      <c r="U89" s="276">
        <f t="shared" si="64"/>
        <v>50.142066000003979</v>
      </c>
      <c r="V89" s="275">
        <f t="shared" si="65"/>
        <v>2.8902761829707043E-3</v>
      </c>
      <c r="W89" s="273"/>
      <c r="X89" s="274">
        <f t="shared" si="78"/>
        <v>16761.900000000001</v>
      </c>
      <c r="Y89" s="275">
        <f t="shared" si="79"/>
        <v>1</v>
      </c>
      <c r="Z89" s="276">
        <f t="shared" si="66"/>
        <v>636.77999999999884</v>
      </c>
      <c r="AA89" s="275">
        <f t="shared" si="67"/>
        <v>3.7989726701626834E-2</v>
      </c>
    </row>
    <row r="90" spans="1:27">
      <c r="A90" s="272" t="s">
        <v>26</v>
      </c>
      <c r="B90" s="273"/>
      <c r="C90" s="274">
        <f t="shared" si="68"/>
        <v>573992.25</v>
      </c>
      <c r="D90" s="275">
        <f t="shared" si="69"/>
        <v>1</v>
      </c>
      <c r="E90" s="273"/>
      <c r="F90" s="274">
        <f t="shared" si="70"/>
        <v>624489.6</v>
      </c>
      <c r="G90" s="275">
        <f t="shared" si="71"/>
        <v>1</v>
      </c>
      <c r="H90" s="276">
        <f t="shared" si="60"/>
        <v>-50497.349999999977</v>
      </c>
      <c r="I90" s="275">
        <f t="shared" si="61"/>
        <v>-8.0861794976249374E-2</v>
      </c>
      <c r="J90" s="273"/>
      <c r="K90" s="274">
        <f t="shared" si="72"/>
        <v>466585.35</v>
      </c>
      <c r="L90" s="275">
        <f t="shared" si="73"/>
        <v>1</v>
      </c>
      <c r="M90" s="276">
        <f t="shared" si="62"/>
        <v>107406.90000000002</v>
      </c>
      <c r="N90" s="316">
        <f t="shared" si="63"/>
        <v>0.23019775481591959</v>
      </c>
      <c r="O90" s="311"/>
      <c r="P90" s="274">
        <f t="shared" si="74"/>
        <v>2994929.2800000003</v>
      </c>
      <c r="Q90" s="275">
        <f t="shared" si="75"/>
        <v>1</v>
      </c>
      <c r="R90" s="273"/>
      <c r="S90" s="274">
        <f t="shared" si="76"/>
        <v>3287585.23</v>
      </c>
      <c r="T90" s="275">
        <f t="shared" si="77"/>
        <v>1</v>
      </c>
      <c r="U90" s="276">
        <f t="shared" si="64"/>
        <v>-292655.94999999972</v>
      </c>
      <c r="V90" s="275">
        <f t="shared" si="65"/>
        <v>-8.9018513445505321E-2</v>
      </c>
      <c r="W90" s="273"/>
      <c r="X90" s="274">
        <f t="shared" si="78"/>
        <v>2788016.36</v>
      </c>
      <c r="Y90" s="275">
        <f t="shared" si="79"/>
        <v>1</v>
      </c>
      <c r="Z90" s="276">
        <f t="shared" si="66"/>
        <v>206912.92000000039</v>
      </c>
      <c r="AA90" s="275">
        <f t="shared" si="67"/>
        <v>7.4215102525438698E-2</v>
      </c>
    </row>
    <row r="91" spans="1:27">
      <c r="A91" s="272" t="s">
        <v>27</v>
      </c>
      <c r="B91" s="273"/>
      <c r="C91" s="274">
        <f t="shared" si="68"/>
        <v>0</v>
      </c>
      <c r="D91" s="275" t="str">
        <f t="shared" si="69"/>
        <v>N. D.</v>
      </c>
      <c r="E91" s="273"/>
      <c r="F91" s="274">
        <f t="shared" si="70"/>
        <v>0</v>
      </c>
      <c r="G91" s="275" t="str">
        <f t="shared" si="71"/>
        <v>N. D.</v>
      </c>
      <c r="H91" s="276">
        <f t="shared" si="60"/>
        <v>0</v>
      </c>
      <c r="I91" s="275" t="str">
        <f t="shared" si="61"/>
        <v>N. D.</v>
      </c>
      <c r="J91" s="273"/>
      <c r="K91" s="274">
        <f t="shared" si="72"/>
        <v>0</v>
      </c>
      <c r="L91" s="275" t="str">
        <f t="shared" si="73"/>
        <v>N. D.</v>
      </c>
      <c r="M91" s="276">
        <f t="shared" si="62"/>
        <v>0</v>
      </c>
      <c r="N91" s="275" t="str">
        <f t="shared" si="63"/>
        <v>N. D.</v>
      </c>
      <c r="O91" s="311"/>
      <c r="P91" s="274">
        <f t="shared" si="74"/>
        <v>0</v>
      </c>
      <c r="Q91" s="275" t="str">
        <f t="shared" si="75"/>
        <v>N. D.</v>
      </c>
      <c r="R91" s="273"/>
      <c r="S91" s="274">
        <f t="shared" si="76"/>
        <v>0</v>
      </c>
      <c r="T91" s="275" t="str">
        <f t="shared" si="77"/>
        <v>N. D.</v>
      </c>
      <c r="U91" s="276">
        <f t="shared" si="64"/>
        <v>0</v>
      </c>
      <c r="V91" s="275" t="str">
        <f t="shared" si="65"/>
        <v>N. D.</v>
      </c>
      <c r="W91" s="273"/>
      <c r="X91" s="274">
        <f t="shared" si="78"/>
        <v>0</v>
      </c>
      <c r="Y91" s="275" t="str">
        <f t="shared" si="79"/>
        <v>N. D.</v>
      </c>
      <c r="Z91" s="276">
        <f t="shared" si="66"/>
        <v>0</v>
      </c>
      <c r="AA91" s="275" t="str">
        <f t="shared" si="67"/>
        <v>N. D.</v>
      </c>
    </row>
    <row r="92" spans="1:27">
      <c r="A92" s="272" t="s">
        <v>28</v>
      </c>
      <c r="B92" s="273"/>
      <c r="C92" s="274">
        <f t="shared" si="68"/>
        <v>5361.9500000000007</v>
      </c>
      <c r="D92" s="275">
        <f t="shared" si="69"/>
        <v>1</v>
      </c>
      <c r="E92" s="273"/>
      <c r="F92" s="274">
        <f t="shared" si="70"/>
        <v>3216.9621000000002</v>
      </c>
      <c r="G92" s="275">
        <f t="shared" si="71"/>
        <v>1</v>
      </c>
      <c r="H92" s="276">
        <f t="shared" si="60"/>
        <v>2144.9879000000005</v>
      </c>
      <c r="I92" s="275">
        <f t="shared" si="61"/>
        <v>0.66677437698131425</v>
      </c>
      <c r="J92" s="273"/>
      <c r="K92" s="274">
        <f t="shared" si="72"/>
        <v>621.92999999999995</v>
      </c>
      <c r="L92" s="275">
        <f t="shared" si="73"/>
        <v>1</v>
      </c>
      <c r="M92" s="276">
        <f t="shared" si="62"/>
        <v>4740.0200000000004</v>
      </c>
      <c r="N92" s="316">
        <f t="shared" si="63"/>
        <v>7.6214686540285896</v>
      </c>
      <c r="O92" s="311"/>
      <c r="P92" s="274">
        <f t="shared" si="74"/>
        <v>32171.7</v>
      </c>
      <c r="Q92" s="275">
        <f t="shared" si="75"/>
        <v>1</v>
      </c>
      <c r="R92" s="273"/>
      <c r="S92" s="274">
        <f t="shared" si="76"/>
        <v>19301.7726</v>
      </c>
      <c r="T92" s="275">
        <f t="shared" si="77"/>
        <v>1</v>
      </c>
      <c r="U92" s="276">
        <f t="shared" si="64"/>
        <v>12869.9274</v>
      </c>
      <c r="V92" s="275">
        <f t="shared" si="65"/>
        <v>0.66677437698131414</v>
      </c>
      <c r="W92" s="273"/>
      <c r="X92" s="274">
        <f t="shared" si="78"/>
        <v>1202.4499999999998</v>
      </c>
      <c r="Y92" s="275">
        <f t="shared" si="79"/>
        <v>1</v>
      </c>
      <c r="Z92" s="276">
        <f t="shared" si="66"/>
        <v>30969.25</v>
      </c>
      <c r="AA92" s="319">
        <f t="shared" si="67"/>
        <v>25.755124953220513</v>
      </c>
    </row>
    <row r="93" spans="1:27">
      <c r="A93" s="272" t="s">
        <v>29</v>
      </c>
      <c r="B93" s="273"/>
      <c r="C93" s="274">
        <f t="shared" si="68"/>
        <v>0</v>
      </c>
      <c r="D93" s="275" t="str">
        <f t="shared" si="69"/>
        <v>N. D.</v>
      </c>
      <c r="E93" s="273"/>
      <c r="F93" s="274">
        <f t="shared" si="70"/>
        <v>0</v>
      </c>
      <c r="G93" s="275" t="str">
        <f t="shared" si="71"/>
        <v>N. D.</v>
      </c>
      <c r="H93" s="276">
        <f t="shared" si="60"/>
        <v>0</v>
      </c>
      <c r="I93" s="275" t="str">
        <f t="shared" si="61"/>
        <v>N. D.</v>
      </c>
      <c r="J93" s="273"/>
      <c r="K93" s="274">
        <f t="shared" si="72"/>
        <v>0</v>
      </c>
      <c r="L93" s="275" t="str">
        <f t="shared" si="73"/>
        <v>N. D.</v>
      </c>
      <c r="M93" s="276">
        <f t="shared" si="62"/>
        <v>0</v>
      </c>
      <c r="N93" s="275" t="str">
        <f t="shared" si="63"/>
        <v>N. D.</v>
      </c>
      <c r="O93" s="311"/>
      <c r="P93" s="274">
        <f t="shared" si="74"/>
        <v>172414</v>
      </c>
      <c r="Q93" s="275">
        <f t="shared" si="75"/>
        <v>1</v>
      </c>
      <c r="R93" s="273"/>
      <c r="S93" s="274">
        <f t="shared" si="76"/>
        <v>0</v>
      </c>
      <c r="T93" s="275" t="str">
        <f t="shared" si="77"/>
        <v>N. D.</v>
      </c>
      <c r="U93" s="276">
        <f t="shared" si="64"/>
        <v>172414</v>
      </c>
      <c r="V93" s="275" t="str">
        <f t="shared" si="65"/>
        <v>N. D.</v>
      </c>
      <c r="W93" s="273"/>
      <c r="X93" s="274">
        <f t="shared" si="78"/>
        <v>0</v>
      </c>
      <c r="Y93" s="275" t="str">
        <f t="shared" si="79"/>
        <v>N. D.</v>
      </c>
      <c r="Z93" s="276">
        <f t="shared" si="66"/>
        <v>172414</v>
      </c>
      <c r="AA93" s="275" t="str">
        <f t="shared" si="67"/>
        <v>N. D.</v>
      </c>
    </row>
    <row r="94" spans="1:27">
      <c r="A94" s="277" t="s">
        <v>30</v>
      </c>
      <c r="B94" s="273"/>
      <c r="C94" s="274">
        <f t="shared" si="68"/>
        <v>0</v>
      </c>
      <c r="D94" s="275" t="str">
        <f t="shared" si="69"/>
        <v>N. D.</v>
      </c>
      <c r="E94" s="273"/>
      <c r="F94" s="274">
        <f t="shared" si="70"/>
        <v>0</v>
      </c>
      <c r="G94" s="275" t="str">
        <f t="shared" si="71"/>
        <v>N. D.</v>
      </c>
      <c r="H94" s="276">
        <f t="shared" si="60"/>
        <v>0</v>
      </c>
      <c r="I94" s="275" t="str">
        <f t="shared" si="61"/>
        <v>N. D.</v>
      </c>
      <c r="J94" s="273"/>
      <c r="K94" s="274">
        <f t="shared" si="72"/>
        <v>13168.98</v>
      </c>
      <c r="L94" s="275">
        <f t="shared" si="73"/>
        <v>1</v>
      </c>
      <c r="M94" s="276">
        <f t="shared" si="62"/>
        <v>-13168.98</v>
      </c>
      <c r="N94" s="316">
        <f t="shared" si="63"/>
        <v>-1</v>
      </c>
      <c r="O94" s="311"/>
      <c r="P94" s="274">
        <f t="shared" si="74"/>
        <v>67568.960000000006</v>
      </c>
      <c r="Q94" s="275">
        <f t="shared" si="75"/>
        <v>1</v>
      </c>
      <c r="R94" s="273"/>
      <c r="S94" s="274">
        <f t="shared" si="76"/>
        <v>0</v>
      </c>
      <c r="T94" s="275" t="str">
        <f t="shared" si="77"/>
        <v>N. D.</v>
      </c>
      <c r="U94" s="276">
        <f t="shared" si="64"/>
        <v>67568.960000000006</v>
      </c>
      <c r="V94" s="275" t="str">
        <f t="shared" si="65"/>
        <v>N. D.</v>
      </c>
      <c r="W94" s="273"/>
      <c r="X94" s="274">
        <f t="shared" si="78"/>
        <v>159181.97</v>
      </c>
      <c r="Y94" s="275">
        <f t="shared" si="79"/>
        <v>1</v>
      </c>
      <c r="Z94" s="276">
        <f t="shared" si="66"/>
        <v>-91613.01</v>
      </c>
      <c r="AA94" s="275">
        <f t="shared" si="67"/>
        <v>-0.57552378576543561</v>
      </c>
    </row>
    <row r="95" spans="1:27" hidden="1">
      <c r="A95" s="278" t="s">
        <v>31</v>
      </c>
      <c r="B95" s="265"/>
      <c r="C95" s="279">
        <f>+SUM(C96:C104)</f>
        <v>0</v>
      </c>
      <c r="D95" s="270">
        <f>+IF(ISERROR(C95/C106),"N. D.",C95/C106)</f>
        <v>0</v>
      </c>
      <c r="E95" s="273"/>
      <c r="F95" s="279">
        <f>+SUM(F96:F104)</f>
        <v>0</v>
      </c>
      <c r="G95" s="270">
        <f>+IF(ISERROR(F95/F106),"N. D.",F95/F106)</f>
        <v>0</v>
      </c>
      <c r="H95" s="271">
        <f t="shared" si="60"/>
        <v>0</v>
      </c>
      <c r="I95" s="270" t="str">
        <f t="shared" si="61"/>
        <v>N. D.</v>
      </c>
      <c r="J95" s="265"/>
      <c r="K95" s="279">
        <f>+SUM(K96:K104)</f>
        <v>0</v>
      </c>
      <c r="L95" s="270">
        <f>+IF(ISERROR(K95/K106),"N. D.",K95/K106)</f>
        <v>0</v>
      </c>
      <c r="M95" s="271">
        <f t="shared" si="62"/>
        <v>0</v>
      </c>
      <c r="N95" s="270" t="str">
        <f t="shared" si="63"/>
        <v>N. D.</v>
      </c>
      <c r="O95" s="265"/>
      <c r="P95" s="279">
        <f>+SUM(P96:P104)</f>
        <v>0</v>
      </c>
      <c r="Q95" s="270">
        <f>+IF(ISERROR(P95/P106),"N. D.",P95/P106)</f>
        <v>0</v>
      </c>
      <c r="R95" s="273"/>
      <c r="S95" s="279">
        <f>+SUM(S96:S104)</f>
        <v>0</v>
      </c>
      <c r="T95" s="270">
        <f>+IF(ISERROR(S95/S106),"N. D.",S95/S106)</f>
        <v>0</v>
      </c>
      <c r="U95" s="271">
        <f t="shared" si="64"/>
        <v>0</v>
      </c>
      <c r="V95" s="270" t="str">
        <f t="shared" si="65"/>
        <v>N. D.</v>
      </c>
      <c r="W95" s="265"/>
      <c r="X95" s="279">
        <f>+SUM(X96:X104)</f>
        <v>0</v>
      </c>
      <c r="Y95" s="270">
        <f>+IF(ISERROR(X95/X106),"N. D.",X95/X106)</f>
        <v>0</v>
      </c>
      <c r="Z95" s="271">
        <f t="shared" si="66"/>
        <v>0</v>
      </c>
      <c r="AA95" s="270" t="str">
        <f t="shared" si="67"/>
        <v>N. D.</v>
      </c>
    </row>
    <row r="96" spans="1:27" hidden="1">
      <c r="A96" s="280" t="s">
        <v>32</v>
      </c>
      <c r="B96" s="273"/>
      <c r="C96" s="274">
        <f t="shared" ref="C96:C104" si="80">+C21-C46-C71</f>
        <v>0</v>
      </c>
      <c r="D96" s="275" t="str">
        <f t="shared" ref="D96:D104" si="81">+IF(ISERROR(C96/C96),"N. D.",C96/C96)</f>
        <v>N. D.</v>
      </c>
      <c r="E96" s="273"/>
      <c r="F96" s="274">
        <f t="shared" ref="F96:F104" si="82">+F21-F46-F71</f>
        <v>0</v>
      </c>
      <c r="G96" s="275" t="str">
        <f t="shared" ref="G96:G104" si="83">+IF(ISERROR(F96/F96),"N. D.",F96/F96)</f>
        <v>N. D.</v>
      </c>
      <c r="H96" s="276">
        <f t="shared" si="60"/>
        <v>0</v>
      </c>
      <c r="I96" s="275" t="str">
        <f t="shared" si="61"/>
        <v>N. D.</v>
      </c>
      <c r="J96" s="273"/>
      <c r="K96" s="274">
        <f t="shared" ref="K96:K104" si="84">+K21-K46-K71</f>
        <v>0</v>
      </c>
      <c r="L96" s="275" t="str">
        <f t="shared" ref="L96:L104" si="85">+IF(ISERROR(K96/K96),"N. D.",K96/K96)</f>
        <v>N. D.</v>
      </c>
      <c r="M96" s="276">
        <f t="shared" si="62"/>
        <v>0</v>
      </c>
      <c r="N96" s="275" t="str">
        <f t="shared" si="63"/>
        <v>N. D.</v>
      </c>
      <c r="O96" s="311"/>
      <c r="P96" s="274">
        <f t="shared" ref="P96:P104" si="86">+P21-P46-P71</f>
        <v>0</v>
      </c>
      <c r="Q96" s="275" t="str">
        <f t="shared" ref="Q96:Q104" si="87">+IF(ISERROR(P96/P96),"N. D.",P96/P96)</f>
        <v>N. D.</v>
      </c>
      <c r="R96" s="273"/>
      <c r="S96" s="274">
        <f t="shared" ref="S96:S104" si="88">+S21-S46-S71</f>
        <v>0</v>
      </c>
      <c r="T96" s="275" t="str">
        <f t="shared" ref="T96:T104" si="89">+IF(ISERROR(S96/S96),"N. D.",S96/S96)</f>
        <v>N. D.</v>
      </c>
      <c r="U96" s="276">
        <f t="shared" si="64"/>
        <v>0</v>
      </c>
      <c r="V96" s="275" t="str">
        <f t="shared" si="65"/>
        <v>N. D.</v>
      </c>
      <c r="W96" s="273"/>
      <c r="X96" s="274">
        <f t="shared" ref="X96:X104" si="90">+X21-X46-X71</f>
        <v>0</v>
      </c>
      <c r="Y96" s="275" t="str">
        <f t="shared" ref="Y96:Y104" si="91">+IF(ISERROR(X96/X96),"N. D.",X96/X96)</f>
        <v>N. D.</v>
      </c>
      <c r="Z96" s="276">
        <f t="shared" si="66"/>
        <v>0</v>
      </c>
      <c r="AA96" s="275" t="str">
        <f t="shared" si="67"/>
        <v>N. D.</v>
      </c>
    </row>
    <row r="97" spans="1:27" hidden="1">
      <c r="A97" s="280" t="s">
        <v>33</v>
      </c>
      <c r="B97" s="273"/>
      <c r="C97" s="274">
        <f t="shared" si="80"/>
        <v>0</v>
      </c>
      <c r="D97" s="275" t="str">
        <f t="shared" si="81"/>
        <v>N. D.</v>
      </c>
      <c r="E97" s="273"/>
      <c r="F97" s="274">
        <f t="shared" si="82"/>
        <v>0</v>
      </c>
      <c r="G97" s="275" t="str">
        <f t="shared" si="83"/>
        <v>N. D.</v>
      </c>
      <c r="H97" s="276">
        <f t="shared" si="60"/>
        <v>0</v>
      </c>
      <c r="I97" s="275" t="str">
        <f t="shared" si="61"/>
        <v>N. D.</v>
      </c>
      <c r="J97" s="273"/>
      <c r="K97" s="274">
        <f t="shared" si="84"/>
        <v>0</v>
      </c>
      <c r="L97" s="275" t="str">
        <f t="shared" si="85"/>
        <v>N. D.</v>
      </c>
      <c r="M97" s="276">
        <f t="shared" si="62"/>
        <v>0</v>
      </c>
      <c r="N97" s="275" t="str">
        <f t="shared" si="63"/>
        <v>N. D.</v>
      </c>
      <c r="O97" s="311"/>
      <c r="P97" s="274">
        <f t="shared" si="86"/>
        <v>0</v>
      </c>
      <c r="Q97" s="275" t="str">
        <f t="shared" si="87"/>
        <v>N. D.</v>
      </c>
      <c r="R97" s="273"/>
      <c r="S97" s="274">
        <f t="shared" si="88"/>
        <v>0</v>
      </c>
      <c r="T97" s="275" t="str">
        <f t="shared" si="89"/>
        <v>N. D.</v>
      </c>
      <c r="U97" s="276">
        <f t="shared" si="64"/>
        <v>0</v>
      </c>
      <c r="V97" s="275" t="str">
        <f t="shared" si="65"/>
        <v>N. D.</v>
      </c>
      <c r="W97" s="273"/>
      <c r="X97" s="274">
        <f t="shared" si="90"/>
        <v>0</v>
      </c>
      <c r="Y97" s="275" t="str">
        <f t="shared" si="91"/>
        <v>N. D.</v>
      </c>
      <c r="Z97" s="276">
        <f t="shared" si="66"/>
        <v>0</v>
      </c>
      <c r="AA97" s="275" t="str">
        <f t="shared" si="67"/>
        <v>N. D.</v>
      </c>
    </row>
    <row r="98" spans="1:27" hidden="1">
      <c r="A98" s="280" t="s">
        <v>34</v>
      </c>
      <c r="B98" s="273"/>
      <c r="C98" s="274">
        <f t="shared" si="80"/>
        <v>0</v>
      </c>
      <c r="D98" s="275" t="str">
        <f t="shared" si="81"/>
        <v>N. D.</v>
      </c>
      <c r="E98" s="273"/>
      <c r="F98" s="274">
        <f t="shared" si="82"/>
        <v>0</v>
      </c>
      <c r="G98" s="275" t="str">
        <f t="shared" si="83"/>
        <v>N. D.</v>
      </c>
      <c r="H98" s="276">
        <f t="shared" si="60"/>
        <v>0</v>
      </c>
      <c r="I98" s="275" t="str">
        <f t="shared" si="61"/>
        <v>N. D.</v>
      </c>
      <c r="J98" s="273"/>
      <c r="K98" s="274">
        <f t="shared" si="84"/>
        <v>0</v>
      </c>
      <c r="L98" s="275" t="str">
        <f t="shared" si="85"/>
        <v>N. D.</v>
      </c>
      <c r="M98" s="276">
        <f t="shared" si="62"/>
        <v>0</v>
      </c>
      <c r="N98" s="275" t="str">
        <f t="shared" si="63"/>
        <v>N. D.</v>
      </c>
      <c r="O98" s="311"/>
      <c r="P98" s="274">
        <f t="shared" si="86"/>
        <v>0</v>
      </c>
      <c r="Q98" s="275" t="str">
        <f t="shared" si="87"/>
        <v>N. D.</v>
      </c>
      <c r="R98" s="273"/>
      <c r="S98" s="274">
        <f t="shared" si="88"/>
        <v>0</v>
      </c>
      <c r="T98" s="275" t="str">
        <f t="shared" si="89"/>
        <v>N. D.</v>
      </c>
      <c r="U98" s="276">
        <f t="shared" si="64"/>
        <v>0</v>
      </c>
      <c r="V98" s="275" t="str">
        <f t="shared" si="65"/>
        <v>N. D.</v>
      </c>
      <c r="W98" s="273"/>
      <c r="X98" s="274">
        <f t="shared" si="90"/>
        <v>0</v>
      </c>
      <c r="Y98" s="275" t="str">
        <f t="shared" si="91"/>
        <v>N. D.</v>
      </c>
      <c r="Z98" s="276">
        <f t="shared" si="66"/>
        <v>0</v>
      </c>
      <c r="AA98" s="275" t="str">
        <f t="shared" si="67"/>
        <v>N. D.</v>
      </c>
    </row>
    <row r="99" spans="1:27" hidden="1">
      <c r="A99" s="280" t="s">
        <v>35</v>
      </c>
      <c r="B99" s="273"/>
      <c r="C99" s="274">
        <f t="shared" si="80"/>
        <v>0</v>
      </c>
      <c r="D99" s="275" t="str">
        <f t="shared" si="81"/>
        <v>N. D.</v>
      </c>
      <c r="E99" s="273"/>
      <c r="F99" s="274">
        <f t="shared" si="82"/>
        <v>0</v>
      </c>
      <c r="G99" s="275" t="str">
        <f t="shared" si="83"/>
        <v>N. D.</v>
      </c>
      <c r="H99" s="276">
        <f t="shared" si="60"/>
        <v>0</v>
      </c>
      <c r="I99" s="275" t="str">
        <f t="shared" si="61"/>
        <v>N. D.</v>
      </c>
      <c r="J99" s="273"/>
      <c r="K99" s="274">
        <f t="shared" si="84"/>
        <v>0</v>
      </c>
      <c r="L99" s="275" t="str">
        <f t="shared" si="85"/>
        <v>N. D.</v>
      </c>
      <c r="M99" s="276">
        <f t="shared" si="62"/>
        <v>0</v>
      </c>
      <c r="N99" s="275" t="str">
        <f t="shared" si="63"/>
        <v>N. D.</v>
      </c>
      <c r="O99" s="311"/>
      <c r="P99" s="274">
        <f t="shared" si="86"/>
        <v>0</v>
      </c>
      <c r="Q99" s="275" t="str">
        <f t="shared" si="87"/>
        <v>N. D.</v>
      </c>
      <c r="R99" s="273"/>
      <c r="S99" s="274">
        <f t="shared" si="88"/>
        <v>0</v>
      </c>
      <c r="T99" s="275" t="str">
        <f t="shared" si="89"/>
        <v>N. D.</v>
      </c>
      <c r="U99" s="276">
        <f t="shared" si="64"/>
        <v>0</v>
      </c>
      <c r="V99" s="275" t="str">
        <f t="shared" si="65"/>
        <v>N. D.</v>
      </c>
      <c r="W99" s="273"/>
      <c r="X99" s="274">
        <f t="shared" si="90"/>
        <v>0</v>
      </c>
      <c r="Y99" s="275" t="str">
        <f t="shared" si="91"/>
        <v>N. D.</v>
      </c>
      <c r="Z99" s="276">
        <f t="shared" si="66"/>
        <v>0</v>
      </c>
      <c r="AA99" s="275" t="str">
        <f t="shared" si="67"/>
        <v>N. D.</v>
      </c>
    </row>
    <row r="100" spans="1:27" hidden="1">
      <c r="A100" s="280" t="s">
        <v>36</v>
      </c>
      <c r="B100" s="273"/>
      <c r="C100" s="274">
        <f t="shared" si="80"/>
        <v>0</v>
      </c>
      <c r="D100" s="275" t="str">
        <f t="shared" si="81"/>
        <v>N. D.</v>
      </c>
      <c r="E100" s="273"/>
      <c r="F100" s="274">
        <f t="shared" si="82"/>
        <v>0</v>
      </c>
      <c r="G100" s="275" t="str">
        <f t="shared" si="83"/>
        <v>N. D.</v>
      </c>
      <c r="H100" s="276">
        <f t="shared" si="60"/>
        <v>0</v>
      </c>
      <c r="I100" s="275" t="str">
        <f t="shared" si="61"/>
        <v>N. D.</v>
      </c>
      <c r="J100" s="273"/>
      <c r="K100" s="274">
        <f t="shared" si="84"/>
        <v>0</v>
      </c>
      <c r="L100" s="275" t="str">
        <f t="shared" si="85"/>
        <v>N. D.</v>
      </c>
      <c r="M100" s="276">
        <f t="shared" si="62"/>
        <v>0</v>
      </c>
      <c r="N100" s="275" t="str">
        <f t="shared" si="63"/>
        <v>N. D.</v>
      </c>
      <c r="O100" s="311"/>
      <c r="P100" s="274">
        <f t="shared" si="86"/>
        <v>0</v>
      </c>
      <c r="Q100" s="275" t="str">
        <f t="shared" si="87"/>
        <v>N. D.</v>
      </c>
      <c r="R100" s="273"/>
      <c r="S100" s="274">
        <f t="shared" si="88"/>
        <v>0</v>
      </c>
      <c r="T100" s="275" t="str">
        <f t="shared" si="89"/>
        <v>N. D.</v>
      </c>
      <c r="U100" s="276">
        <f t="shared" si="64"/>
        <v>0</v>
      </c>
      <c r="V100" s="275" t="str">
        <f t="shared" si="65"/>
        <v>N. D.</v>
      </c>
      <c r="W100" s="273"/>
      <c r="X100" s="274">
        <f t="shared" si="90"/>
        <v>0</v>
      </c>
      <c r="Y100" s="275" t="str">
        <f t="shared" si="91"/>
        <v>N. D.</v>
      </c>
      <c r="Z100" s="276">
        <f t="shared" si="66"/>
        <v>0</v>
      </c>
      <c r="AA100" s="275" t="str">
        <f t="shared" si="67"/>
        <v>N. D.</v>
      </c>
    </row>
    <row r="101" spans="1:27" hidden="1">
      <c r="A101" s="280" t="s">
        <v>37</v>
      </c>
      <c r="B101" s="273"/>
      <c r="C101" s="274">
        <f t="shared" si="80"/>
        <v>0</v>
      </c>
      <c r="D101" s="275" t="str">
        <f t="shared" si="81"/>
        <v>N. D.</v>
      </c>
      <c r="E101" s="273"/>
      <c r="F101" s="274">
        <f t="shared" si="82"/>
        <v>0</v>
      </c>
      <c r="G101" s="275" t="str">
        <f t="shared" si="83"/>
        <v>N. D.</v>
      </c>
      <c r="H101" s="276">
        <f t="shared" si="60"/>
        <v>0</v>
      </c>
      <c r="I101" s="275" t="str">
        <f t="shared" si="61"/>
        <v>N. D.</v>
      </c>
      <c r="J101" s="273"/>
      <c r="K101" s="274">
        <f t="shared" si="84"/>
        <v>0</v>
      </c>
      <c r="L101" s="275" t="str">
        <f t="shared" si="85"/>
        <v>N. D.</v>
      </c>
      <c r="M101" s="276">
        <f t="shared" si="62"/>
        <v>0</v>
      </c>
      <c r="N101" s="275" t="str">
        <f t="shared" si="63"/>
        <v>N. D.</v>
      </c>
      <c r="O101" s="311"/>
      <c r="P101" s="274">
        <f t="shared" si="86"/>
        <v>0</v>
      </c>
      <c r="Q101" s="275" t="str">
        <f t="shared" si="87"/>
        <v>N. D.</v>
      </c>
      <c r="R101" s="273"/>
      <c r="S101" s="274">
        <f t="shared" si="88"/>
        <v>0</v>
      </c>
      <c r="T101" s="275" t="str">
        <f t="shared" si="89"/>
        <v>N. D.</v>
      </c>
      <c r="U101" s="276">
        <f t="shared" si="64"/>
        <v>0</v>
      </c>
      <c r="V101" s="275" t="str">
        <f t="shared" si="65"/>
        <v>N. D.</v>
      </c>
      <c r="W101" s="273"/>
      <c r="X101" s="274">
        <f t="shared" si="90"/>
        <v>0</v>
      </c>
      <c r="Y101" s="275" t="str">
        <f t="shared" si="91"/>
        <v>N. D.</v>
      </c>
      <c r="Z101" s="276">
        <f t="shared" si="66"/>
        <v>0</v>
      </c>
      <c r="AA101" s="275" t="str">
        <f t="shared" si="67"/>
        <v>N. D.</v>
      </c>
    </row>
    <row r="102" spans="1:27" hidden="1">
      <c r="A102" s="280" t="s">
        <v>38</v>
      </c>
      <c r="B102" s="273"/>
      <c r="C102" s="274">
        <f t="shared" si="80"/>
        <v>0</v>
      </c>
      <c r="D102" s="275" t="str">
        <f t="shared" si="81"/>
        <v>N. D.</v>
      </c>
      <c r="E102" s="273"/>
      <c r="F102" s="274">
        <f t="shared" si="82"/>
        <v>0</v>
      </c>
      <c r="G102" s="275" t="str">
        <f t="shared" si="83"/>
        <v>N. D.</v>
      </c>
      <c r="H102" s="276">
        <f t="shared" si="60"/>
        <v>0</v>
      </c>
      <c r="I102" s="275" t="str">
        <f t="shared" si="61"/>
        <v>N. D.</v>
      </c>
      <c r="J102" s="273"/>
      <c r="K102" s="274">
        <f t="shared" si="84"/>
        <v>0</v>
      </c>
      <c r="L102" s="275" t="str">
        <f t="shared" si="85"/>
        <v>N. D.</v>
      </c>
      <c r="M102" s="276">
        <f t="shared" si="62"/>
        <v>0</v>
      </c>
      <c r="N102" s="275" t="str">
        <f t="shared" si="63"/>
        <v>N. D.</v>
      </c>
      <c r="O102" s="311"/>
      <c r="P102" s="274">
        <f t="shared" si="86"/>
        <v>0</v>
      </c>
      <c r="Q102" s="275" t="str">
        <f t="shared" si="87"/>
        <v>N. D.</v>
      </c>
      <c r="R102" s="273"/>
      <c r="S102" s="274">
        <f t="shared" si="88"/>
        <v>0</v>
      </c>
      <c r="T102" s="275" t="str">
        <f t="shared" si="89"/>
        <v>N. D.</v>
      </c>
      <c r="U102" s="276">
        <f t="shared" si="64"/>
        <v>0</v>
      </c>
      <c r="V102" s="275" t="str">
        <f t="shared" si="65"/>
        <v>N. D.</v>
      </c>
      <c r="W102" s="273"/>
      <c r="X102" s="274">
        <f t="shared" si="90"/>
        <v>0</v>
      </c>
      <c r="Y102" s="275" t="str">
        <f t="shared" si="91"/>
        <v>N. D.</v>
      </c>
      <c r="Z102" s="276">
        <f t="shared" si="66"/>
        <v>0</v>
      </c>
      <c r="AA102" s="275" t="str">
        <f t="shared" si="67"/>
        <v>N. D.</v>
      </c>
    </row>
    <row r="103" spans="1:27" hidden="1">
      <c r="A103" s="280" t="s">
        <v>39</v>
      </c>
      <c r="B103" s="273"/>
      <c r="C103" s="274">
        <f t="shared" si="80"/>
        <v>0</v>
      </c>
      <c r="D103" s="275" t="str">
        <f t="shared" si="81"/>
        <v>N. D.</v>
      </c>
      <c r="E103" s="273"/>
      <c r="F103" s="274">
        <f t="shared" si="82"/>
        <v>0</v>
      </c>
      <c r="G103" s="275" t="str">
        <f t="shared" si="83"/>
        <v>N. D.</v>
      </c>
      <c r="H103" s="276">
        <f t="shared" si="60"/>
        <v>0</v>
      </c>
      <c r="I103" s="275" t="str">
        <f t="shared" si="61"/>
        <v>N. D.</v>
      </c>
      <c r="J103" s="273"/>
      <c r="K103" s="274">
        <f t="shared" si="84"/>
        <v>0</v>
      </c>
      <c r="L103" s="275" t="str">
        <f t="shared" si="85"/>
        <v>N. D.</v>
      </c>
      <c r="M103" s="276">
        <f t="shared" si="62"/>
        <v>0</v>
      </c>
      <c r="N103" s="275" t="str">
        <f t="shared" si="63"/>
        <v>N. D.</v>
      </c>
      <c r="O103" s="311"/>
      <c r="P103" s="274">
        <f t="shared" si="86"/>
        <v>0</v>
      </c>
      <c r="Q103" s="275" t="str">
        <f t="shared" si="87"/>
        <v>N. D.</v>
      </c>
      <c r="R103" s="273"/>
      <c r="S103" s="274">
        <f t="shared" si="88"/>
        <v>0</v>
      </c>
      <c r="T103" s="275" t="str">
        <f t="shared" si="89"/>
        <v>N. D.</v>
      </c>
      <c r="U103" s="276">
        <f t="shared" si="64"/>
        <v>0</v>
      </c>
      <c r="V103" s="275" t="str">
        <f t="shared" si="65"/>
        <v>N. D.</v>
      </c>
      <c r="W103" s="273"/>
      <c r="X103" s="274">
        <f t="shared" si="90"/>
        <v>0</v>
      </c>
      <c r="Y103" s="275" t="str">
        <f t="shared" si="91"/>
        <v>N. D.</v>
      </c>
      <c r="Z103" s="276">
        <f t="shared" si="66"/>
        <v>0</v>
      </c>
      <c r="AA103" s="275" t="str">
        <f t="shared" si="67"/>
        <v>N. D.</v>
      </c>
    </row>
    <row r="104" spans="1:27" hidden="1">
      <c r="A104" s="280" t="s">
        <v>40</v>
      </c>
      <c r="B104" s="273"/>
      <c r="C104" s="274">
        <f t="shared" si="80"/>
        <v>0</v>
      </c>
      <c r="D104" s="275" t="str">
        <f t="shared" si="81"/>
        <v>N. D.</v>
      </c>
      <c r="E104" s="273"/>
      <c r="F104" s="274">
        <f t="shared" si="82"/>
        <v>0</v>
      </c>
      <c r="G104" s="275" t="str">
        <f t="shared" si="83"/>
        <v>N. D.</v>
      </c>
      <c r="H104" s="276">
        <f t="shared" si="60"/>
        <v>0</v>
      </c>
      <c r="I104" s="275" t="str">
        <f t="shared" si="61"/>
        <v>N. D.</v>
      </c>
      <c r="J104" s="273"/>
      <c r="K104" s="274">
        <f t="shared" si="84"/>
        <v>0</v>
      </c>
      <c r="L104" s="275" t="str">
        <f t="shared" si="85"/>
        <v>N. D.</v>
      </c>
      <c r="M104" s="276">
        <f t="shared" si="62"/>
        <v>0</v>
      </c>
      <c r="N104" s="275" t="str">
        <f t="shared" si="63"/>
        <v>N. D.</v>
      </c>
      <c r="O104" s="311"/>
      <c r="P104" s="274">
        <f t="shared" si="86"/>
        <v>0</v>
      </c>
      <c r="Q104" s="275" t="str">
        <f t="shared" si="87"/>
        <v>N. D.</v>
      </c>
      <c r="R104" s="273"/>
      <c r="S104" s="274">
        <f t="shared" si="88"/>
        <v>0</v>
      </c>
      <c r="T104" s="275" t="str">
        <f t="shared" si="89"/>
        <v>N. D.</v>
      </c>
      <c r="U104" s="276">
        <f t="shared" si="64"/>
        <v>0</v>
      </c>
      <c r="V104" s="275" t="str">
        <f t="shared" si="65"/>
        <v>N. D.</v>
      </c>
      <c r="W104" s="273"/>
      <c r="X104" s="274">
        <f t="shared" si="90"/>
        <v>0</v>
      </c>
      <c r="Y104" s="275" t="str">
        <f t="shared" si="91"/>
        <v>N. D.</v>
      </c>
      <c r="Z104" s="276">
        <f t="shared" si="66"/>
        <v>0</v>
      </c>
      <c r="AA104" s="275" t="str">
        <f t="shared" si="67"/>
        <v>N. D.</v>
      </c>
    </row>
    <row r="105" spans="1:27" ht="6" customHeight="1">
      <c r="A105" s="267"/>
      <c r="B105" s="265"/>
      <c r="C105" s="267"/>
      <c r="D105" s="270"/>
      <c r="E105" s="265"/>
      <c r="F105" s="267"/>
      <c r="G105" s="270"/>
      <c r="H105" s="265"/>
      <c r="I105" s="270"/>
      <c r="J105" s="265"/>
      <c r="K105" s="267"/>
      <c r="L105" s="270"/>
      <c r="M105" s="265"/>
      <c r="N105" s="270"/>
      <c r="O105" s="265"/>
      <c r="P105" s="267"/>
      <c r="Q105" s="270"/>
      <c r="R105" s="265"/>
      <c r="S105" s="267"/>
      <c r="T105" s="270"/>
      <c r="U105" s="265"/>
      <c r="V105" s="270"/>
      <c r="W105" s="265"/>
      <c r="X105" s="267"/>
      <c r="Y105" s="270"/>
      <c r="Z105" s="265"/>
      <c r="AA105" s="270"/>
    </row>
    <row r="106" spans="1:27">
      <c r="A106" s="284" t="s">
        <v>47</v>
      </c>
      <c r="B106" s="285"/>
      <c r="C106" s="286">
        <f>+C85+C95</f>
        <v>5253152.04</v>
      </c>
      <c r="D106" s="287">
        <f>+IF(ISERROR(C106/C106),"N. D.",C106/C106)</f>
        <v>1</v>
      </c>
      <c r="E106" s="285"/>
      <c r="F106" s="286">
        <f>+F85+F95</f>
        <v>5799095.591078599</v>
      </c>
      <c r="G106" s="287">
        <f>+IF(ISERROR(F106/F106),"N. D.",F106/F106)</f>
        <v>1</v>
      </c>
      <c r="H106" s="285">
        <f>+$C106-F106</f>
        <v>-545943.55107859895</v>
      </c>
      <c r="I106" s="287">
        <f>+IF(ISERROR(H106/F106),"N. D.",H106/F106)</f>
        <v>-9.4142878403053978E-2</v>
      </c>
      <c r="J106" s="285"/>
      <c r="K106" s="286">
        <f>+K85+K95</f>
        <v>5166374.49</v>
      </c>
      <c r="L106" s="287">
        <f>+IF(ISERROR(K106/K106),"N. D.",K106/K106)</f>
        <v>1</v>
      </c>
      <c r="M106" s="285">
        <f>+$C106-K106</f>
        <v>86777.549999999814</v>
      </c>
      <c r="N106" s="287">
        <f>+IF(ISERROR(M106/K106),"N. D.",M106/K106)</f>
        <v>1.679660469212324E-2</v>
      </c>
      <c r="O106" s="312"/>
      <c r="P106" s="286">
        <f>+P85+P95</f>
        <v>32681434.220000006</v>
      </c>
      <c r="Q106" s="287">
        <f>+IF(ISERROR(P106/P106),"N. D.",P106/P106)</f>
        <v>1</v>
      </c>
      <c r="R106" s="285"/>
      <c r="S106" s="286">
        <f>+S85+S95</f>
        <v>33331550.248999104</v>
      </c>
      <c r="T106" s="287">
        <f>+IF(ISERROR(S106/S106),"N. D.",S106/S106)</f>
        <v>1</v>
      </c>
      <c r="U106" s="285">
        <f>+$P106-S106</f>
        <v>-650116.02899909765</v>
      </c>
      <c r="V106" s="287">
        <f>+IF(ISERROR(U106/S106),"N. D.",U106/S106)</f>
        <v>-1.9504524216320231E-2</v>
      </c>
      <c r="W106" s="285"/>
      <c r="X106" s="286">
        <f>+X85+X95</f>
        <v>31644073.52</v>
      </c>
      <c r="Y106" s="287">
        <f>+IF(ISERROR(X106/X106),"N. D.",X106/X106)</f>
        <v>1</v>
      </c>
      <c r="Z106" s="285">
        <f>+$P106-X106</f>
        <v>1037360.7000000067</v>
      </c>
      <c r="AA106" s="287">
        <f>+IF(ISERROR(Z106/X106),"N. D.",Z106/X106)</f>
        <v>3.2782147954003575E-2</v>
      </c>
    </row>
    <row r="107" spans="1:27" ht="6" customHeight="1">
      <c r="A107" s="267"/>
      <c r="B107" s="265"/>
      <c r="C107" s="267"/>
      <c r="D107" s="288"/>
      <c r="E107" s="265"/>
      <c r="F107" s="267"/>
      <c r="G107" s="288"/>
      <c r="H107" s="265"/>
      <c r="I107" s="288"/>
      <c r="J107" s="265"/>
      <c r="K107" s="267"/>
      <c r="L107" s="288"/>
      <c r="M107" s="265"/>
      <c r="N107" s="288"/>
      <c r="O107" s="265"/>
      <c r="P107" s="267"/>
      <c r="Q107" s="288"/>
      <c r="R107" s="265"/>
      <c r="S107" s="267"/>
      <c r="T107" s="288"/>
      <c r="U107" s="265"/>
      <c r="V107" s="288"/>
      <c r="W107" s="265"/>
      <c r="X107" s="267"/>
      <c r="Y107" s="288"/>
      <c r="Z107" s="265"/>
      <c r="AA107" s="288"/>
    </row>
    <row r="108" spans="1:27" hidden="1">
      <c r="A108" s="266" t="s">
        <v>48</v>
      </c>
      <c r="B108" s="265"/>
      <c r="C108" s="267"/>
      <c r="D108" s="288"/>
      <c r="E108" s="265"/>
      <c r="F108" s="267"/>
      <c r="G108" s="288"/>
      <c r="H108" s="265"/>
      <c r="I108" s="288"/>
      <c r="J108" s="265"/>
      <c r="K108" s="267"/>
      <c r="L108" s="288"/>
      <c r="M108" s="265"/>
      <c r="N108" s="288"/>
      <c r="O108" s="265"/>
      <c r="P108" s="267"/>
      <c r="Q108" s="288"/>
      <c r="R108" s="265"/>
      <c r="S108" s="267"/>
      <c r="T108" s="288"/>
      <c r="U108" s="265"/>
      <c r="V108" s="288"/>
      <c r="W108" s="265"/>
      <c r="X108" s="267"/>
      <c r="Y108" s="288"/>
      <c r="Z108" s="265"/>
      <c r="AA108" s="288"/>
    </row>
    <row r="109" spans="1:27" ht="6" hidden="1" customHeight="1">
      <c r="A109" s="267"/>
      <c r="B109" s="265"/>
      <c r="C109" s="267"/>
      <c r="D109" s="288"/>
      <c r="E109" s="265"/>
      <c r="F109" s="267"/>
      <c r="G109" s="288"/>
      <c r="H109" s="265"/>
      <c r="I109" s="288"/>
      <c r="J109" s="265"/>
      <c r="K109" s="267"/>
      <c r="L109" s="288"/>
      <c r="M109" s="265"/>
      <c r="N109" s="288"/>
      <c r="O109" s="265"/>
      <c r="P109" s="267"/>
      <c r="Q109" s="288"/>
      <c r="R109" s="265"/>
      <c r="S109" s="267"/>
      <c r="T109" s="288"/>
      <c r="U109" s="265"/>
      <c r="V109" s="288"/>
      <c r="W109" s="265"/>
      <c r="X109" s="267"/>
      <c r="Y109" s="288"/>
      <c r="Z109" s="265"/>
      <c r="AA109" s="288"/>
    </row>
    <row r="110" spans="1:27" hidden="1">
      <c r="A110" s="268" t="s">
        <v>21</v>
      </c>
      <c r="B110" s="265"/>
      <c r="C110" s="269">
        <f>+SUM(C111:C119)</f>
        <v>0</v>
      </c>
      <c r="D110" s="270" t="str">
        <f>+IF(ISERROR(C110/#REF!),"N. D.",C110/#REF!)</f>
        <v>N. D.</v>
      </c>
      <c r="E110" s="265"/>
      <c r="F110" s="269">
        <f>+SUM(F111:F119)</f>
        <v>0</v>
      </c>
      <c r="G110" s="270" t="str">
        <f>+IF(ISERROR(F110/#REF!),"N. D.",F110/#REF!)</f>
        <v>N. D.</v>
      </c>
      <c r="H110" s="271">
        <f t="shared" ref="H110:H129" si="92">+$C110-F110</f>
        <v>0</v>
      </c>
      <c r="I110" s="270" t="str">
        <f t="shared" ref="I110:I129" si="93">+IF(ISERROR(H110/F110),"N. D.",H110/F110)</f>
        <v>N. D.</v>
      </c>
      <c r="J110" s="265"/>
      <c r="K110" s="269">
        <f>+SUM(K111:K119)</f>
        <v>0</v>
      </c>
      <c r="L110" s="270" t="str">
        <f>+IF(ISERROR(K110/#REF!),"N. D.",K110/#REF!)</f>
        <v>N. D.</v>
      </c>
      <c r="M110" s="271">
        <f t="shared" ref="M110:M129" si="94">+$C110-K110</f>
        <v>0</v>
      </c>
      <c r="N110" s="270" t="str">
        <f t="shared" ref="N110:N129" si="95">+IF(ISERROR(M110/K110),"N. D.",M110/K110)</f>
        <v>N. D.</v>
      </c>
      <c r="O110" s="265"/>
      <c r="P110" s="269">
        <f>+SUM(P111:P119)</f>
        <v>0</v>
      </c>
      <c r="Q110" s="270" t="str">
        <f>+IF(ISERROR(P110/#REF!),"N. D.",P110/#REF!)</f>
        <v>N. D.</v>
      </c>
      <c r="R110" s="265"/>
      <c r="S110" s="269">
        <f>+SUM(S111:S119)</f>
        <v>0</v>
      </c>
      <c r="T110" s="270" t="str">
        <f>+IF(ISERROR(S110/#REF!),"N. D.",S110/#REF!)</f>
        <v>N. D.</v>
      </c>
      <c r="U110" s="271">
        <f t="shared" ref="U110:U129" si="96">+$P110-S110</f>
        <v>0</v>
      </c>
      <c r="V110" s="270" t="str">
        <f t="shared" ref="V110:V129" si="97">+IF(ISERROR(U110/S110),"N. D.",U110/S110)</f>
        <v>N. D.</v>
      </c>
      <c r="W110" s="265"/>
      <c r="X110" s="269">
        <f>+SUM(X111:X119)</f>
        <v>0</v>
      </c>
      <c r="Y110" s="270" t="str">
        <f>+IF(ISERROR(X110/#REF!),"N. D.",X110/#REF!)</f>
        <v>N. D.</v>
      </c>
      <c r="Z110" s="271">
        <f t="shared" ref="Z110:Z129" si="98">+$P110-X110</f>
        <v>0</v>
      </c>
      <c r="AA110" s="270" t="str">
        <f t="shared" ref="AA110:AA129" si="99">+IF(ISERROR(Z110/X110),"N. D.",Z110/X110)</f>
        <v>N. D.</v>
      </c>
    </row>
    <row r="111" spans="1:27" hidden="1">
      <c r="A111" s="272" t="s">
        <v>22</v>
      </c>
      <c r="B111" s="273"/>
      <c r="C111" s="274">
        <f>+'2026R'!$H111</f>
        <v>0</v>
      </c>
      <c r="D111" s="275" t="str">
        <f>+IF(ISERROR(C111/#REF!),"N. D.",C111/#REF!)</f>
        <v>N. D.</v>
      </c>
      <c r="E111" s="273"/>
      <c r="F111" s="274">
        <f>+'2026P'!$H111</f>
        <v>0</v>
      </c>
      <c r="G111" s="275" t="str">
        <f>+IF(ISERROR(F111/#REF!),"N. D.",F111/#REF!)</f>
        <v>N. D.</v>
      </c>
      <c r="H111" s="276">
        <f t="shared" si="92"/>
        <v>0</v>
      </c>
      <c r="I111" s="275" t="str">
        <f t="shared" si="93"/>
        <v>N. D.</v>
      </c>
      <c r="J111" s="273"/>
      <c r="K111" s="274">
        <f>+'2025R'!$H111</f>
        <v>0</v>
      </c>
      <c r="L111" s="275" t="str">
        <f>+IF(ISERROR(K111/#REF!),"N. D.",K111/#REF!)</f>
        <v>N. D.</v>
      </c>
      <c r="M111" s="276">
        <f t="shared" si="94"/>
        <v>0</v>
      </c>
      <c r="N111" s="275" t="str">
        <f t="shared" si="95"/>
        <v>N. D.</v>
      </c>
      <c r="O111" s="311"/>
      <c r="P111" s="274">
        <f>+'2026R'!$X111</f>
        <v>0</v>
      </c>
      <c r="Q111" s="275" t="str">
        <f>+IF(ISERROR(P111/#REF!),"N. D.",P111/#REF!)</f>
        <v>N. D.</v>
      </c>
      <c r="R111" s="273"/>
      <c r="S111" s="274">
        <f>+'2026P'!$X111</f>
        <v>0</v>
      </c>
      <c r="T111" s="275" t="str">
        <f>+IF(ISERROR(S111/#REF!),"N. D.",S111/#REF!)</f>
        <v>N. D.</v>
      </c>
      <c r="U111" s="276">
        <f t="shared" si="96"/>
        <v>0</v>
      </c>
      <c r="V111" s="275" t="str">
        <f t="shared" si="97"/>
        <v>N. D.</v>
      </c>
      <c r="W111" s="273"/>
      <c r="X111" s="274">
        <f>+'2025R'!$X111</f>
        <v>0</v>
      </c>
      <c r="Y111" s="275" t="str">
        <f>+IF(ISERROR(X111/#REF!),"N. D.",X111/#REF!)</f>
        <v>N. D.</v>
      </c>
      <c r="Z111" s="276">
        <f t="shared" si="98"/>
        <v>0</v>
      </c>
      <c r="AA111" s="275" t="str">
        <f t="shared" si="99"/>
        <v>N. D.</v>
      </c>
    </row>
    <row r="112" spans="1:27" hidden="1">
      <c r="A112" s="272" t="s">
        <v>23</v>
      </c>
      <c r="B112" s="273"/>
      <c r="C112" s="274">
        <f>+'2026R'!$H112</f>
        <v>0</v>
      </c>
      <c r="D112" s="275" t="str">
        <f>+IF(ISERROR(C112/#REF!),"N. D.",C112/#REF!)</f>
        <v>N. D.</v>
      </c>
      <c r="E112" s="273"/>
      <c r="F112" s="274">
        <f>+'2026P'!$H112</f>
        <v>0</v>
      </c>
      <c r="G112" s="275" t="str">
        <f>+IF(ISERROR(F112/#REF!),"N. D.",F112/#REF!)</f>
        <v>N. D.</v>
      </c>
      <c r="H112" s="276">
        <f t="shared" si="92"/>
        <v>0</v>
      </c>
      <c r="I112" s="275" t="str">
        <f t="shared" si="93"/>
        <v>N. D.</v>
      </c>
      <c r="J112" s="273"/>
      <c r="K112" s="274">
        <f>+'2025R'!$H112</f>
        <v>0</v>
      </c>
      <c r="L112" s="275" t="str">
        <f>+IF(ISERROR(K112/#REF!),"N. D.",K112/#REF!)</f>
        <v>N. D.</v>
      </c>
      <c r="M112" s="276">
        <f t="shared" si="94"/>
        <v>0</v>
      </c>
      <c r="N112" s="275" t="str">
        <f t="shared" si="95"/>
        <v>N. D.</v>
      </c>
      <c r="O112" s="311"/>
      <c r="P112" s="274">
        <f>+'2026R'!$X112</f>
        <v>0</v>
      </c>
      <c r="Q112" s="275" t="str">
        <f>+IF(ISERROR(P112/#REF!),"N. D.",P112/#REF!)</f>
        <v>N. D.</v>
      </c>
      <c r="R112" s="273"/>
      <c r="S112" s="274">
        <f>+'2026P'!$X112</f>
        <v>0</v>
      </c>
      <c r="T112" s="275" t="str">
        <f>+IF(ISERROR(S112/#REF!),"N. D.",S112/#REF!)</f>
        <v>N. D.</v>
      </c>
      <c r="U112" s="276">
        <f t="shared" si="96"/>
        <v>0</v>
      </c>
      <c r="V112" s="275" t="str">
        <f t="shared" si="97"/>
        <v>N. D.</v>
      </c>
      <c r="W112" s="273"/>
      <c r="X112" s="274">
        <f>+'2025R'!$X112</f>
        <v>0</v>
      </c>
      <c r="Y112" s="275" t="str">
        <f>+IF(ISERROR(X112/#REF!),"N. D.",X112/#REF!)</f>
        <v>N. D.</v>
      </c>
      <c r="Z112" s="276">
        <f t="shared" si="98"/>
        <v>0</v>
      </c>
      <c r="AA112" s="275" t="str">
        <f t="shared" si="99"/>
        <v>N. D.</v>
      </c>
    </row>
    <row r="113" spans="1:27" hidden="1">
      <c r="A113" s="272" t="s">
        <v>24</v>
      </c>
      <c r="B113" s="273"/>
      <c r="C113" s="274">
        <f>+'2026R'!$H113</f>
        <v>0</v>
      </c>
      <c r="D113" s="275" t="str">
        <f>+IF(ISERROR(C113/#REF!),"N. D.",C113/#REF!)</f>
        <v>N. D.</v>
      </c>
      <c r="E113" s="273"/>
      <c r="F113" s="274">
        <f>+'2026P'!$H113</f>
        <v>0</v>
      </c>
      <c r="G113" s="275" t="str">
        <f>+IF(ISERROR(F113/#REF!),"N. D.",F113/#REF!)</f>
        <v>N. D.</v>
      </c>
      <c r="H113" s="276">
        <f t="shared" si="92"/>
        <v>0</v>
      </c>
      <c r="I113" s="275" t="str">
        <f t="shared" si="93"/>
        <v>N. D.</v>
      </c>
      <c r="J113" s="273"/>
      <c r="K113" s="274">
        <f>+'2025R'!$H113</f>
        <v>0</v>
      </c>
      <c r="L113" s="275" t="str">
        <f>+IF(ISERROR(K113/#REF!),"N. D.",K113/#REF!)</f>
        <v>N. D.</v>
      </c>
      <c r="M113" s="276">
        <f t="shared" si="94"/>
        <v>0</v>
      </c>
      <c r="N113" s="275" t="str">
        <f t="shared" si="95"/>
        <v>N. D.</v>
      </c>
      <c r="O113" s="311"/>
      <c r="P113" s="274">
        <f>+'2026R'!$X113</f>
        <v>0</v>
      </c>
      <c r="Q113" s="275" t="str">
        <f>+IF(ISERROR(P113/#REF!),"N. D.",P113/#REF!)</f>
        <v>N. D.</v>
      </c>
      <c r="R113" s="273"/>
      <c r="S113" s="274">
        <f>+'2026P'!$X113</f>
        <v>0</v>
      </c>
      <c r="T113" s="275" t="str">
        <f>+IF(ISERROR(S113/#REF!),"N. D.",S113/#REF!)</f>
        <v>N. D.</v>
      </c>
      <c r="U113" s="276">
        <f t="shared" si="96"/>
        <v>0</v>
      </c>
      <c r="V113" s="275" t="str">
        <f t="shared" si="97"/>
        <v>N. D.</v>
      </c>
      <c r="W113" s="273"/>
      <c r="X113" s="274">
        <f>+'2025R'!$X113</f>
        <v>0</v>
      </c>
      <c r="Y113" s="275" t="str">
        <f>+IF(ISERROR(X113/#REF!),"N. D.",X113/#REF!)</f>
        <v>N. D.</v>
      </c>
      <c r="Z113" s="276">
        <f t="shared" si="98"/>
        <v>0</v>
      </c>
      <c r="AA113" s="275" t="str">
        <f t="shared" si="99"/>
        <v>N. D.</v>
      </c>
    </row>
    <row r="114" spans="1:27" hidden="1">
      <c r="A114" s="272" t="s">
        <v>25</v>
      </c>
      <c r="B114" s="273"/>
      <c r="C114" s="274">
        <f>+'2026R'!$H114</f>
        <v>0</v>
      </c>
      <c r="D114" s="275" t="str">
        <f>+IF(ISERROR(C114/#REF!),"N. D.",C114/#REF!)</f>
        <v>N. D.</v>
      </c>
      <c r="E114" s="273"/>
      <c r="F114" s="274">
        <f>+'2026P'!$H114</f>
        <v>0</v>
      </c>
      <c r="G114" s="275" t="str">
        <f>+IF(ISERROR(F114/#REF!),"N. D.",F114/#REF!)</f>
        <v>N. D.</v>
      </c>
      <c r="H114" s="276">
        <f t="shared" si="92"/>
        <v>0</v>
      </c>
      <c r="I114" s="275" t="str">
        <f t="shared" si="93"/>
        <v>N. D.</v>
      </c>
      <c r="J114" s="273"/>
      <c r="K114" s="274">
        <f>+'2025R'!$H114</f>
        <v>0</v>
      </c>
      <c r="L114" s="275" t="str">
        <f>+IF(ISERROR(K114/#REF!),"N. D.",K114/#REF!)</f>
        <v>N. D.</v>
      </c>
      <c r="M114" s="276">
        <f t="shared" si="94"/>
        <v>0</v>
      </c>
      <c r="N114" s="275" t="str">
        <f t="shared" si="95"/>
        <v>N. D.</v>
      </c>
      <c r="O114" s="311"/>
      <c r="P114" s="274">
        <f>+'2026R'!$X114</f>
        <v>0</v>
      </c>
      <c r="Q114" s="275" t="str">
        <f>+IF(ISERROR(P114/#REF!),"N. D.",P114/#REF!)</f>
        <v>N. D.</v>
      </c>
      <c r="R114" s="273"/>
      <c r="S114" s="274">
        <f>+'2026P'!$X114</f>
        <v>0</v>
      </c>
      <c r="T114" s="275" t="str">
        <f>+IF(ISERROR(S114/#REF!),"N. D.",S114/#REF!)</f>
        <v>N. D.</v>
      </c>
      <c r="U114" s="276">
        <f t="shared" si="96"/>
        <v>0</v>
      </c>
      <c r="V114" s="275" t="str">
        <f t="shared" si="97"/>
        <v>N. D.</v>
      </c>
      <c r="W114" s="273"/>
      <c r="X114" s="274">
        <f>+'2025R'!$X114</f>
        <v>0</v>
      </c>
      <c r="Y114" s="275" t="str">
        <f>+IF(ISERROR(X114/#REF!),"N. D.",X114/#REF!)</f>
        <v>N. D.</v>
      </c>
      <c r="Z114" s="276">
        <f t="shared" si="98"/>
        <v>0</v>
      </c>
      <c r="AA114" s="275" t="str">
        <f t="shared" si="99"/>
        <v>N. D.</v>
      </c>
    </row>
    <row r="115" spans="1:27" hidden="1">
      <c r="A115" s="272" t="s">
        <v>26</v>
      </c>
      <c r="B115" s="273"/>
      <c r="C115" s="274">
        <f>+'2026R'!$H115</f>
        <v>0</v>
      </c>
      <c r="D115" s="275" t="str">
        <f>+IF(ISERROR(C115/#REF!),"N. D.",C115/#REF!)</f>
        <v>N. D.</v>
      </c>
      <c r="E115" s="273"/>
      <c r="F115" s="274">
        <f>+'2026P'!$H115</f>
        <v>0</v>
      </c>
      <c r="G115" s="275" t="str">
        <f>+IF(ISERROR(F115/#REF!),"N. D.",F115/#REF!)</f>
        <v>N. D.</v>
      </c>
      <c r="H115" s="276">
        <f t="shared" si="92"/>
        <v>0</v>
      </c>
      <c r="I115" s="275" t="str">
        <f t="shared" si="93"/>
        <v>N. D.</v>
      </c>
      <c r="J115" s="273"/>
      <c r="K115" s="274">
        <f>+'2025R'!$H115</f>
        <v>0</v>
      </c>
      <c r="L115" s="275" t="str">
        <f>+IF(ISERROR(K115/#REF!),"N. D.",K115/#REF!)</f>
        <v>N. D.</v>
      </c>
      <c r="M115" s="276">
        <f t="shared" si="94"/>
        <v>0</v>
      </c>
      <c r="N115" s="275" t="str">
        <f t="shared" si="95"/>
        <v>N. D.</v>
      </c>
      <c r="O115" s="311"/>
      <c r="P115" s="274">
        <f>+'2026R'!$X115</f>
        <v>0</v>
      </c>
      <c r="Q115" s="275" t="str">
        <f>+IF(ISERROR(P115/#REF!),"N. D.",P115/#REF!)</f>
        <v>N. D.</v>
      </c>
      <c r="R115" s="273"/>
      <c r="S115" s="274">
        <f>+'2026P'!$X115</f>
        <v>0</v>
      </c>
      <c r="T115" s="275" t="str">
        <f>+IF(ISERROR(S115/#REF!),"N. D.",S115/#REF!)</f>
        <v>N. D.</v>
      </c>
      <c r="U115" s="276">
        <f t="shared" si="96"/>
        <v>0</v>
      </c>
      <c r="V115" s="275" t="str">
        <f t="shared" si="97"/>
        <v>N. D.</v>
      </c>
      <c r="W115" s="273"/>
      <c r="X115" s="274">
        <f>+'2025R'!$X115</f>
        <v>0</v>
      </c>
      <c r="Y115" s="275" t="str">
        <f>+IF(ISERROR(X115/#REF!),"N. D.",X115/#REF!)</f>
        <v>N. D.</v>
      </c>
      <c r="Z115" s="276">
        <f t="shared" si="98"/>
        <v>0</v>
      </c>
      <c r="AA115" s="275" t="str">
        <f t="shared" si="99"/>
        <v>N. D.</v>
      </c>
    </row>
    <row r="116" spans="1:27" hidden="1">
      <c r="A116" s="272" t="s">
        <v>27</v>
      </c>
      <c r="B116" s="273"/>
      <c r="C116" s="274">
        <f>+'2026R'!$H116</f>
        <v>0</v>
      </c>
      <c r="D116" s="275" t="str">
        <f>+IF(ISERROR(C116/#REF!),"N. D.",C116/#REF!)</f>
        <v>N. D.</v>
      </c>
      <c r="E116" s="273"/>
      <c r="F116" s="274">
        <f>+'2026P'!$H116</f>
        <v>0</v>
      </c>
      <c r="G116" s="275" t="str">
        <f>+IF(ISERROR(F116/#REF!),"N. D.",F116/#REF!)</f>
        <v>N. D.</v>
      </c>
      <c r="H116" s="276">
        <f t="shared" si="92"/>
        <v>0</v>
      </c>
      <c r="I116" s="275" t="str">
        <f t="shared" si="93"/>
        <v>N. D.</v>
      </c>
      <c r="J116" s="273"/>
      <c r="K116" s="274">
        <f>+'2025R'!$H116</f>
        <v>0</v>
      </c>
      <c r="L116" s="275" t="str">
        <f>+IF(ISERROR(K116/#REF!),"N. D.",K116/#REF!)</f>
        <v>N. D.</v>
      </c>
      <c r="M116" s="276">
        <f t="shared" si="94"/>
        <v>0</v>
      </c>
      <c r="N116" s="275" t="str">
        <f t="shared" si="95"/>
        <v>N. D.</v>
      </c>
      <c r="O116" s="311"/>
      <c r="P116" s="274">
        <f>+'2026R'!$X116</f>
        <v>0</v>
      </c>
      <c r="Q116" s="275" t="str">
        <f>+IF(ISERROR(P116/#REF!),"N. D.",P116/#REF!)</f>
        <v>N. D.</v>
      </c>
      <c r="R116" s="273"/>
      <c r="S116" s="274">
        <f>+'2026P'!$X116</f>
        <v>0</v>
      </c>
      <c r="T116" s="275" t="str">
        <f>+IF(ISERROR(S116/#REF!),"N. D.",S116/#REF!)</f>
        <v>N. D.</v>
      </c>
      <c r="U116" s="276">
        <f t="shared" si="96"/>
        <v>0</v>
      </c>
      <c r="V116" s="275" t="str">
        <f t="shared" si="97"/>
        <v>N. D.</v>
      </c>
      <c r="W116" s="273"/>
      <c r="X116" s="274">
        <f>+'2025R'!$X116</f>
        <v>0</v>
      </c>
      <c r="Y116" s="275" t="str">
        <f>+IF(ISERROR(X116/#REF!),"N. D.",X116/#REF!)</f>
        <v>N. D.</v>
      </c>
      <c r="Z116" s="276">
        <f t="shared" si="98"/>
        <v>0</v>
      </c>
      <c r="AA116" s="275" t="str">
        <f t="shared" si="99"/>
        <v>N. D.</v>
      </c>
    </row>
    <row r="117" spans="1:27" hidden="1">
      <c r="A117" s="272" t="s">
        <v>28</v>
      </c>
      <c r="B117" s="273"/>
      <c r="C117" s="274">
        <f>+'2026R'!$H117</f>
        <v>0</v>
      </c>
      <c r="D117" s="275" t="str">
        <f>+IF(ISERROR(C117/#REF!),"N. D.",C117/#REF!)</f>
        <v>N. D.</v>
      </c>
      <c r="E117" s="273"/>
      <c r="F117" s="274">
        <f>+'2026P'!$H117</f>
        <v>0</v>
      </c>
      <c r="G117" s="275" t="str">
        <f>+IF(ISERROR(F117/#REF!),"N. D.",F117/#REF!)</f>
        <v>N. D.</v>
      </c>
      <c r="H117" s="276">
        <f t="shared" si="92"/>
        <v>0</v>
      </c>
      <c r="I117" s="275" t="str">
        <f t="shared" si="93"/>
        <v>N. D.</v>
      </c>
      <c r="J117" s="273"/>
      <c r="K117" s="274">
        <f>+'2025R'!$H117</f>
        <v>0</v>
      </c>
      <c r="L117" s="275" t="str">
        <f>+IF(ISERROR(K117/#REF!),"N. D.",K117/#REF!)</f>
        <v>N. D.</v>
      </c>
      <c r="M117" s="276">
        <f t="shared" si="94"/>
        <v>0</v>
      </c>
      <c r="N117" s="275" t="str">
        <f t="shared" si="95"/>
        <v>N. D.</v>
      </c>
      <c r="O117" s="311"/>
      <c r="P117" s="274">
        <f>+'2026R'!$X117</f>
        <v>0</v>
      </c>
      <c r="Q117" s="275" t="str">
        <f>+IF(ISERROR(P117/#REF!),"N. D.",P117/#REF!)</f>
        <v>N. D.</v>
      </c>
      <c r="R117" s="273"/>
      <c r="S117" s="274">
        <f>+'2026P'!$X117</f>
        <v>0</v>
      </c>
      <c r="T117" s="275" t="str">
        <f>+IF(ISERROR(S117/#REF!),"N. D.",S117/#REF!)</f>
        <v>N. D.</v>
      </c>
      <c r="U117" s="276">
        <f t="shared" si="96"/>
        <v>0</v>
      </c>
      <c r="V117" s="275" t="str">
        <f t="shared" si="97"/>
        <v>N. D.</v>
      </c>
      <c r="W117" s="273"/>
      <c r="X117" s="274">
        <f>+'2025R'!$X117</f>
        <v>0</v>
      </c>
      <c r="Y117" s="275" t="str">
        <f>+IF(ISERROR(X117/#REF!),"N. D.",X117/#REF!)</f>
        <v>N. D.</v>
      </c>
      <c r="Z117" s="276">
        <f t="shared" si="98"/>
        <v>0</v>
      </c>
      <c r="AA117" s="275" t="str">
        <f t="shared" si="99"/>
        <v>N. D.</v>
      </c>
    </row>
    <row r="118" spans="1:27" hidden="1">
      <c r="A118" s="272" t="s">
        <v>29</v>
      </c>
      <c r="B118" s="273"/>
      <c r="C118" s="274">
        <f>+'2026R'!$H118</f>
        <v>0</v>
      </c>
      <c r="D118" s="275" t="str">
        <f>+IF(ISERROR(C118/#REF!),"N. D.",C118/#REF!)</f>
        <v>N. D.</v>
      </c>
      <c r="E118" s="273"/>
      <c r="F118" s="274">
        <f>+'2026P'!$H118</f>
        <v>0</v>
      </c>
      <c r="G118" s="275" t="str">
        <f>+IF(ISERROR(F118/#REF!),"N. D.",F118/#REF!)</f>
        <v>N. D.</v>
      </c>
      <c r="H118" s="276">
        <f t="shared" si="92"/>
        <v>0</v>
      </c>
      <c r="I118" s="275" t="str">
        <f t="shared" si="93"/>
        <v>N. D.</v>
      </c>
      <c r="J118" s="273"/>
      <c r="K118" s="274">
        <f>+'2025R'!$H118</f>
        <v>0</v>
      </c>
      <c r="L118" s="275" t="str">
        <f>+IF(ISERROR(K118/#REF!),"N. D.",K118/#REF!)</f>
        <v>N. D.</v>
      </c>
      <c r="M118" s="276">
        <f t="shared" si="94"/>
        <v>0</v>
      </c>
      <c r="N118" s="275" t="str">
        <f t="shared" si="95"/>
        <v>N. D.</v>
      </c>
      <c r="O118" s="311"/>
      <c r="P118" s="274">
        <f>+'2026R'!$X118</f>
        <v>0</v>
      </c>
      <c r="Q118" s="275" t="str">
        <f>+IF(ISERROR(P118/#REF!),"N. D.",P118/#REF!)</f>
        <v>N. D.</v>
      </c>
      <c r="R118" s="273"/>
      <c r="S118" s="274">
        <f>+'2026P'!$X118</f>
        <v>0</v>
      </c>
      <c r="T118" s="275" t="str">
        <f>+IF(ISERROR(S118/#REF!),"N. D.",S118/#REF!)</f>
        <v>N. D.</v>
      </c>
      <c r="U118" s="276">
        <f t="shared" si="96"/>
        <v>0</v>
      </c>
      <c r="V118" s="275" t="str">
        <f t="shared" si="97"/>
        <v>N. D.</v>
      </c>
      <c r="W118" s="273"/>
      <c r="X118" s="274">
        <f>+'2025R'!$X118</f>
        <v>0</v>
      </c>
      <c r="Y118" s="275" t="str">
        <f>+IF(ISERROR(X118/#REF!),"N. D.",X118/#REF!)</f>
        <v>N. D.</v>
      </c>
      <c r="Z118" s="276">
        <f t="shared" si="98"/>
        <v>0</v>
      </c>
      <c r="AA118" s="275" t="str">
        <f t="shared" si="99"/>
        <v>N. D.</v>
      </c>
    </row>
    <row r="119" spans="1:27" hidden="1">
      <c r="A119" s="277" t="s">
        <v>30</v>
      </c>
      <c r="B119" s="273"/>
      <c r="C119" s="274">
        <f>+'2026R'!$H119</f>
        <v>0</v>
      </c>
      <c r="D119" s="275" t="str">
        <f>+IF(ISERROR(C119/C130),"N. D.",C119/C130)</f>
        <v>N. D.</v>
      </c>
      <c r="E119" s="273"/>
      <c r="F119" s="274">
        <f>+'2026P'!$H119</f>
        <v>0</v>
      </c>
      <c r="G119" s="275" t="str">
        <f>+IF(ISERROR(F119/F130),"N. D.",F119/F130)</f>
        <v>N. D.</v>
      </c>
      <c r="H119" s="276">
        <f t="shared" si="92"/>
        <v>0</v>
      </c>
      <c r="I119" s="275" t="str">
        <f t="shared" si="93"/>
        <v>N. D.</v>
      </c>
      <c r="J119" s="273"/>
      <c r="K119" s="274">
        <f>+'2025R'!$H119</f>
        <v>0</v>
      </c>
      <c r="L119" s="275" t="str">
        <f>+IF(ISERROR(K119/K130),"N. D.",K119/K130)</f>
        <v>N. D.</v>
      </c>
      <c r="M119" s="276">
        <f t="shared" si="94"/>
        <v>0</v>
      </c>
      <c r="N119" s="275" t="str">
        <f t="shared" si="95"/>
        <v>N. D.</v>
      </c>
      <c r="O119" s="311"/>
      <c r="P119" s="274">
        <f>+'2026R'!$X119</f>
        <v>0</v>
      </c>
      <c r="Q119" s="275" t="str">
        <f>+IF(ISERROR(P119/P130),"N. D.",P119/P130)</f>
        <v>N. D.</v>
      </c>
      <c r="R119" s="273"/>
      <c r="S119" s="274">
        <f>+'2026P'!$X119</f>
        <v>0</v>
      </c>
      <c r="T119" s="275" t="str">
        <f>+IF(ISERROR(S119/S130),"N. D.",S119/S130)</f>
        <v>N. D.</v>
      </c>
      <c r="U119" s="276">
        <f t="shared" si="96"/>
        <v>0</v>
      </c>
      <c r="V119" s="275" t="str">
        <f t="shared" si="97"/>
        <v>N. D.</v>
      </c>
      <c r="W119" s="273"/>
      <c r="X119" s="274">
        <f>+'2025R'!$X119</f>
        <v>0</v>
      </c>
      <c r="Y119" s="275" t="str">
        <f>+IF(ISERROR(X119/X130),"N. D.",X119/X130)</f>
        <v>N. D.</v>
      </c>
      <c r="Z119" s="276">
        <f t="shared" si="98"/>
        <v>0</v>
      </c>
      <c r="AA119" s="275" t="str">
        <f t="shared" si="99"/>
        <v>N. D.</v>
      </c>
    </row>
    <row r="120" spans="1:27" hidden="1">
      <c r="A120" s="278" t="s">
        <v>31</v>
      </c>
      <c r="B120" s="265"/>
      <c r="C120" s="279">
        <f>+SUM(C121:C129)</f>
        <v>0</v>
      </c>
      <c r="D120" s="270" t="str">
        <f>+IF(ISERROR(C120/#REF!),"N. D.",C120/#REF!)</f>
        <v>N. D.</v>
      </c>
      <c r="E120" s="273"/>
      <c r="F120" s="279">
        <f>+SUM(F121:F129)</f>
        <v>0</v>
      </c>
      <c r="G120" s="270" t="str">
        <f>+IF(ISERROR(F120/#REF!),"N. D.",F120/#REF!)</f>
        <v>N. D.</v>
      </c>
      <c r="H120" s="271">
        <f t="shared" si="92"/>
        <v>0</v>
      </c>
      <c r="I120" s="270" t="str">
        <f t="shared" si="93"/>
        <v>N. D.</v>
      </c>
      <c r="J120" s="265"/>
      <c r="K120" s="279">
        <f>+SUM(K121:K129)</f>
        <v>0</v>
      </c>
      <c r="L120" s="270" t="str">
        <f>+IF(ISERROR(K120/#REF!),"N. D.",K120/#REF!)</f>
        <v>N. D.</v>
      </c>
      <c r="M120" s="271">
        <f t="shared" si="94"/>
        <v>0</v>
      </c>
      <c r="N120" s="270" t="str">
        <f t="shared" si="95"/>
        <v>N. D.</v>
      </c>
      <c r="O120" s="265"/>
      <c r="P120" s="279">
        <f>+SUM(P121:P129)</f>
        <v>0</v>
      </c>
      <c r="Q120" s="270" t="str">
        <f>+IF(ISERROR(P120/#REF!),"N. D.",P120/#REF!)</f>
        <v>N. D.</v>
      </c>
      <c r="R120" s="273"/>
      <c r="S120" s="279">
        <f>+SUM(S121:S129)</f>
        <v>0</v>
      </c>
      <c r="T120" s="270" t="str">
        <f>+IF(ISERROR(S120/#REF!),"N. D.",S120/#REF!)</f>
        <v>N. D.</v>
      </c>
      <c r="U120" s="271">
        <f t="shared" si="96"/>
        <v>0</v>
      </c>
      <c r="V120" s="270" t="str">
        <f t="shared" si="97"/>
        <v>N. D.</v>
      </c>
      <c r="W120" s="265"/>
      <c r="X120" s="279">
        <f>+SUM(X121:X129)</f>
        <v>0</v>
      </c>
      <c r="Y120" s="270" t="str">
        <f>+IF(ISERROR(X120/#REF!),"N. D.",X120/#REF!)</f>
        <v>N. D.</v>
      </c>
      <c r="Z120" s="271">
        <f t="shared" si="98"/>
        <v>0</v>
      </c>
      <c r="AA120" s="270" t="str">
        <f t="shared" si="99"/>
        <v>N. D.</v>
      </c>
    </row>
    <row r="121" spans="1:27" hidden="1">
      <c r="A121" s="280" t="s">
        <v>32</v>
      </c>
      <c r="B121" s="273"/>
      <c r="C121" s="274">
        <f>+'2026R'!$H121</f>
        <v>0</v>
      </c>
      <c r="D121" s="275" t="str">
        <f>+IF(ISERROR(C121/C132),"N. D.",C121/C132)</f>
        <v>N. D.</v>
      </c>
      <c r="E121" s="273"/>
      <c r="F121" s="274">
        <f>+'2026P'!$H121</f>
        <v>0</v>
      </c>
      <c r="G121" s="275" t="str">
        <f>+IF(ISERROR(F121/F132),"N. D.",F121/F132)</f>
        <v>N. D.</v>
      </c>
      <c r="H121" s="276">
        <f t="shared" si="92"/>
        <v>0</v>
      </c>
      <c r="I121" s="275" t="str">
        <f t="shared" si="93"/>
        <v>N. D.</v>
      </c>
      <c r="J121" s="273"/>
      <c r="K121" s="274">
        <f>+'2025R'!$H121</f>
        <v>0</v>
      </c>
      <c r="L121" s="275" t="str">
        <f>+IF(ISERROR(K121/K132),"N. D.",K121/K132)</f>
        <v>N. D.</v>
      </c>
      <c r="M121" s="276">
        <f t="shared" si="94"/>
        <v>0</v>
      </c>
      <c r="N121" s="275" t="str">
        <f t="shared" si="95"/>
        <v>N. D.</v>
      </c>
      <c r="O121" s="311"/>
      <c r="P121" s="274">
        <f>+'2026R'!$X121</f>
        <v>0</v>
      </c>
      <c r="Q121" s="275" t="str">
        <f>+IF(ISERROR(P121/P132),"N. D.",P121/P132)</f>
        <v>N. D.</v>
      </c>
      <c r="R121" s="273"/>
      <c r="S121" s="274">
        <f>+'2026P'!$X121</f>
        <v>0</v>
      </c>
      <c r="T121" s="275" t="str">
        <f>+IF(ISERROR(S121/S132),"N. D.",S121/S132)</f>
        <v>N. D.</v>
      </c>
      <c r="U121" s="276">
        <f t="shared" si="96"/>
        <v>0</v>
      </c>
      <c r="V121" s="275" t="str">
        <f t="shared" si="97"/>
        <v>N. D.</v>
      </c>
      <c r="W121" s="273"/>
      <c r="X121" s="274">
        <f>+'2025R'!$X121</f>
        <v>0</v>
      </c>
      <c r="Y121" s="275" t="str">
        <f>+IF(ISERROR(X121/X132),"N. D.",X121/X132)</f>
        <v>N. D.</v>
      </c>
      <c r="Z121" s="276">
        <f t="shared" si="98"/>
        <v>0</v>
      </c>
      <c r="AA121" s="275" t="str">
        <f t="shared" si="99"/>
        <v>N. D.</v>
      </c>
    </row>
    <row r="122" spans="1:27" hidden="1">
      <c r="A122" s="280" t="s">
        <v>33</v>
      </c>
      <c r="B122" s="273"/>
      <c r="C122" s="274">
        <f>+'2026R'!$H122</f>
        <v>0</v>
      </c>
      <c r="D122" s="275">
        <f>+IF(ISERROR(C122/C133),"N. D.",C122/C133)</f>
        <v>0</v>
      </c>
      <c r="E122" s="273"/>
      <c r="F122" s="274">
        <f>+'2026P'!$H122</f>
        <v>0</v>
      </c>
      <c r="G122" s="275">
        <f>+IF(ISERROR(F122/F133),"N. D.",F122/F133)</f>
        <v>0</v>
      </c>
      <c r="H122" s="276">
        <f t="shared" si="92"/>
        <v>0</v>
      </c>
      <c r="I122" s="275" t="str">
        <f t="shared" si="93"/>
        <v>N. D.</v>
      </c>
      <c r="J122" s="273"/>
      <c r="K122" s="274">
        <f>+'2025R'!$H122</f>
        <v>0</v>
      </c>
      <c r="L122" s="275">
        <f>+IF(ISERROR(K122/K133),"N. D.",K122/K133)</f>
        <v>0</v>
      </c>
      <c r="M122" s="276">
        <f t="shared" si="94"/>
        <v>0</v>
      </c>
      <c r="N122" s="275" t="str">
        <f t="shared" si="95"/>
        <v>N. D.</v>
      </c>
      <c r="O122" s="311"/>
      <c r="P122" s="274">
        <f>+'2026R'!$X122</f>
        <v>0</v>
      </c>
      <c r="Q122" s="275">
        <f>+IF(ISERROR(P122/P133),"N. D.",P122/P133)</f>
        <v>0</v>
      </c>
      <c r="R122" s="273"/>
      <c r="S122" s="274">
        <f>+'2026P'!$X122</f>
        <v>0</v>
      </c>
      <c r="T122" s="275">
        <f>+IF(ISERROR(S122/S133),"N. D.",S122/S133)</f>
        <v>0</v>
      </c>
      <c r="U122" s="276">
        <f t="shared" si="96"/>
        <v>0</v>
      </c>
      <c r="V122" s="275" t="str">
        <f t="shared" si="97"/>
        <v>N. D.</v>
      </c>
      <c r="W122" s="273"/>
      <c r="X122" s="274">
        <f>+'2025R'!$X122</f>
        <v>0</v>
      </c>
      <c r="Y122" s="275">
        <f>+IF(ISERROR(X122/X133),"N. D.",X122/X133)</f>
        <v>0</v>
      </c>
      <c r="Z122" s="276">
        <f t="shared" si="98"/>
        <v>0</v>
      </c>
      <c r="AA122" s="275" t="str">
        <f t="shared" si="99"/>
        <v>N. D.</v>
      </c>
    </row>
    <row r="123" spans="1:27" hidden="1">
      <c r="A123" s="280" t="s">
        <v>34</v>
      </c>
      <c r="B123" s="273"/>
      <c r="C123" s="274">
        <f>+'2026R'!$H123</f>
        <v>0</v>
      </c>
      <c r="D123" s="275" t="str">
        <f>+IF(ISERROR(C123/#REF!),"N. D.",C123/#REF!)</f>
        <v>N. D.</v>
      </c>
      <c r="E123" s="273"/>
      <c r="F123" s="274">
        <f>+'2026P'!$H123</f>
        <v>0</v>
      </c>
      <c r="G123" s="275" t="str">
        <f>+IF(ISERROR(F123/#REF!),"N. D.",F123/#REF!)</f>
        <v>N. D.</v>
      </c>
      <c r="H123" s="276">
        <f t="shared" si="92"/>
        <v>0</v>
      </c>
      <c r="I123" s="275" t="str">
        <f t="shared" si="93"/>
        <v>N. D.</v>
      </c>
      <c r="J123" s="273"/>
      <c r="K123" s="274">
        <f>+'2025R'!$H123</f>
        <v>0</v>
      </c>
      <c r="L123" s="275" t="str">
        <f>+IF(ISERROR(K123/#REF!),"N. D.",K123/#REF!)</f>
        <v>N. D.</v>
      </c>
      <c r="M123" s="276">
        <f t="shared" si="94"/>
        <v>0</v>
      </c>
      <c r="N123" s="275" t="str">
        <f t="shared" si="95"/>
        <v>N. D.</v>
      </c>
      <c r="O123" s="311"/>
      <c r="P123" s="274">
        <f>+'2026R'!$X123</f>
        <v>0</v>
      </c>
      <c r="Q123" s="275" t="str">
        <f>+IF(ISERROR(P123/#REF!),"N. D.",P123/#REF!)</f>
        <v>N. D.</v>
      </c>
      <c r="R123" s="273"/>
      <c r="S123" s="274">
        <f>+'2026P'!$X123</f>
        <v>0</v>
      </c>
      <c r="T123" s="275" t="str">
        <f>+IF(ISERROR(S123/#REF!),"N. D.",S123/#REF!)</f>
        <v>N. D.</v>
      </c>
      <c r="U123" s="276">
        <f t="shared" si="96"/>
        <v>0</v>
      </c>
      <c r="V123" s="275" t="str">
        <f t="shared" si="97"/>
        <v>N. D.</v>
      </c>
      <c r="W123" s="273"/>
      <c r="X123" s="274">
        <f>+'2025R'!$X123</f>
        <v>0</v>
      </c>
      <c r="Y123" s="275" t="str">
        <f>+IF(ISERROR(X123/#REF!),"N. D.",X123/#REF!)</f>
        <v>N. D.</v>
      </c>
      <c r="Z123" s="276">
        <f t="shared" si="98"/>
        <v>0</v>
      </c>
      <c r="AA123" s="275" t="str">
        <f t="shared" si="99"/>
        <v>N. D.</v>
      </c>
    </row>
    <row r="124" spans="1:27" hidden="1">
      <c r="A124" s="280" t="s">
        <v>35</v>
      </c>
      <c r="B124" s="273"/>
      <c r="C124" s="274">
        <f>+'2026R'!$H124</f>
        <v>0</v>
      </c>
      <c r="D124" s="275" t="str">
        <f>+IF(ISERROR(C124/C134),"N. D.",C124/C134)</f>
        <v>N. D.</v>
      </c>
      <c r="E124" s="273"/>
      <c r="F124" s="274">
        <f>+'2026P'!$H124</f>
        <v>0</v>
      </c>
      <c r="G124" s="275" t="str">
        <f>+IF(ISERROR(F124/F134),"N. D.",F124/F134)</f>
        <v>N. D.</v>
      </c>
      <c r="H124" s="276">
        <f t="shared" si="92"/>
        <v>0</v>
      </c>
      <c r="I124" s="275" t="str">
        <f t="shared" si="93"/>
        <v>N. D.</v>
      </c>
      <c r="J124" s="273"/>
      <c r="K124" s="274">
        <f>+'2025R'!$H124</f>
        <v>0</v>
      </c>
      <c r="L124" s="275" t="str">
        <f>+IF(ISERROR(K124/K134),"N. D.",K124/K134)</f>
        <v>N. D.</v>
      </c>
      <c r="M124" s="276">
        <f t="shared" si="94"/>
        <v>0</v>
      </c>
      <c r="N124" s="275" t="str">
        <f t="shared" si="95"/>
        <v>N. D.</v>
      </c>
      <c r="O124" s="311"/>
      <c r="P124" s="274">
        <f>+'2026R'!$X124</f>
        <v>0</v>
      </c>
      <c r="Q124" s="275" t="str">
        <f>+IF(ISERROR(P124/P134),"N. D.",P124/P134)</f>
        <v>N. D.</v>
      </c>
      <c r="R124" s="273"/>
      <c r="S124" s="274">
        <f>+'2026P'!$X124</f>
        <v>0</v>
      </c>
      <c r="T124" s="275" t="str">
        <f>+IF(ISERROR(S124/S134),"N. D.",S124/S134)</f>
        <v>N. D.</v>
      </c>
      <c r="U124" s="276">
        <f t="shared" si="96"/>
        <v>0</v>
      </c>
      <c r="V124" s="275" t="str">
        <f t="shared" si="97"/>
        <v>N. D.</v>
      </c>
      <c r="W124" s="273"/>
      <c r="X124" s="274">
        <f>+'2025R'!$X124</f>
        <v>0</v>
      </c>
      <c r="Y124" s="275" t="str">
        <f>+IF(ISERROR(X124/X134),"N. D.",X124/X134)</f>
        <v>N. D.</v>
      </c>
      <c r="Z124" s="276">
        <f t="shared" si="98"/>
        <v>0</v>
      </c>
      <c r="AA124" s="275" t="str">
        <f t="shared" si="99"/>
        <v>N. D.</v>
      </c>
    </row>
    <row r="125" spans="1:27" hidden="1">
      <c r="A125" s="280" t="s">
        <v>36</v>
      </c>
      <c r="B125" s="273"/>
      <c r="C125" s="274">
        <f>+'2026R'!$H125</f>
        <v>0</v>
      </c>
      <c r="D125" s="275">
        <f>+IF(ISERROR(C125/C135),"N. D.",C125/C135)</f>
        <v>0</v>
      </c>
      <c r="E125" s="273"/>
      <c r="F125" s="274">
        <f>+'2026P'!$H125</f>
        <v>0</v>
      </c>
      <c r="G125" s="275">
        <f>+IF(ISERROR(F125/F135),"N. D.",F125/F135)</f>
        <v>0</v>
      </c>
      <c r="H125" s="276">
        <f t="shared" si="92"/>
        <v>0</v>
      </c>
      <c r="I125" s="275" t="str">
        <f t="shared" si="93"/>
        <v>N. D.</v>
      </c>
      <c r="J125" s="273"/>
      <c r="K125" s="274">
        <f>+'2025R'!$H125</f>
        <v>0</v>
      </c>
      <c r="L125" s="275">
        <f>+IF(ISERROR(K125/K135),"N. D.",K125/K135)</f>
        <v>0</v>
      </c>
      <c r="M125" s="276">
        <f t="shared" si="94"/>
        <v>0</v>
      </c>
      <c r="N125" s="275" t="str">
        <f t="shared" si="95"/>
        <v>N. D.</v>
      </c>
      <c r="O125" s="311"/>
      <c r="P125" s="274">
        <f>+'2026R'!$X125</f>
        <v>0</v>
      </c>
      <c r="Q125" s="275">
        <f>+IF(ISERROR(P125/P135),"N. D.",P125/P135)</f>
        <v>0</v>
      </c>
      <c r="R125" s="273"/>
      <c r="S125" s="274">
        <f>+'2026P'!$X125</f>
        <v>0</v>
      </c>
      <c r="T125" s="275">
        <f>+IF(ISERROR(S125/S135),"N. D.",S125/S135)</f>
        <v>0</v>
      </c>
      <c r="U125" s="276">
        <f t="shared" si="96"/>
        <v>0</v>
      </c>
      <c r="V125" s="275" t="str">
        <f t="shared" si="97"/>
        <v>N. D.</v>
      </c>
      <c r="W125" s="273"/>
      <c r="X125" s="274">
        <f>+'2025R'!$X125</f>
        <v>0</v>
      </c>
      <c r="Y125" s="275">
        <f>+IF(ISERROR(X125/X135),"N. D.",X125/X135)</f>
        <v>0</v>
      </c>
      <c r="Z125" s="276">
        <f t="shared" si="98"/>
        <v>0</v>
      </c>
      <c r="AA125" s="275" t="str">
        <f t="shared" si="99"/>
        <v>N. D.</v>
      </c>
    </row>
    <row r="126" spans="1:27" hidden="1">
      <c r="A126" s="280" t="s">
        <v>37</v>
      </c>
      <c r="B126" s="273"/>
      <c r="C126" s="274">
        <f>+'2026R'!$H126</f>
        <v>0</v>
      </c>
      <c r="D126" s="275" t="str">
        <f>+IF(ISERROR(C126/C136),"N. D.",C126/C136)</f>
        <v>N. D.</v>
      </c>
      <c r="E126" s="273"/>
      <c r="F126" s="274">
        <f>+'2026P'!$H126</f>
        <v>0</v>
      </c>
      <c r="G126" s="275" t="str">
        <f>+IF(ISERROR(F126/F136),"N. D.",F126/F136)</f>
        <v>N. D.</v>
      </c>
      <c r="H126" s="276">
        <f t="shared" si="92"/>
        <v>0</v>
      </c>
      <c r="I126" s="275" t="str">
        <f t="shared" si="93"/>
        <v>N. D.</v>
      </c>
      <c r="J126" s="273"/>
      <c r="K126" s="274">
        <f>+'2025R'!$H126</f>
        <v>0</v>
      </c>
      <c r="L126" s="275" t="str">
        <f>+IF(ISERROR(K126/K136),"N. D.",K126/K136)</f>
        <v>N. D.</v>
      </c>
      <c r="M126" s="276">
        <f t="shared" si="94"/>
        <v>0</v>
      </c>
      <c r="N126" s="275" t="str">
        <f t="shared" si="95"/>
        <v>N. D.</v>
      </c>
      <c r="O126" s="311"/>
      <c r="P126" s="274">
        <f>+'2026R'!$X126</f>
        <v>0</v>
      </c>
      <c r="Q126" s="275" t="str">
        <f>+IF(ISERROR(P126/P136),"N. D.",P126/P136)</f>
        <v>N. D.</v>
      </c>
      <c r="R126" s="273"/>
      <c r="S126" s="274">
        <f>+'2026P'!$X126</f>
        <v>0</v>
      </c>
      <c r="T126" s="275" t="str">
        <f>+IF(ISERROR(S126/S136),"N. D.",S126/S136)</f>
        <v>N. D.</v>
      </c>
      <c r="U126" s="276">
        <f t="shared" si="96"/>
        <v>0</v>
      </c>
      <c r="V126" s="275" t="str">
        <f t="shared" si="97"/>
        <v>N. D.</v>
      </c>
      <c r="W126" s="273"/>
      <c r="X126" s="274">
        <f>+'2025R'!$X126</f>
        <v>0</v>
      </c>
      <c r="Y126" s="275" t="str">
        <f>+IF(ISERROR(X126/X136),"N. D.",X126/X136)</f>
        <v>N. D.</v>
      </c>
      <c r="Z126" s="276">
        <f t="shared" si="98"/>
        <v>0</v>
      </c>
      <c r="AA126" s="275" t="str">
        <f t="shared" si="99"/>
        <v>N. D.</v>
      </c>
    </row>
    <row r="127" spans="1:27" hidden="1">
      <c r="A127" s="280" t="s">
        <v>38</v>
      </c>
      <c r="B127" s="273"/>
      <c r="C127" s="274">
        <f>+'2026R'!$H127</f>
        <v>0</v>
      </c>
      <c r="D127" s="275">
        <f>+IF(ISERROR(C127/C137),"N. D.",C127/C137)</f>
        <v>0</v>
      </c>
      <c r="E127" s="273"/>
      <c r="F127" s="274">
        <f>+'2026P'!$H127</f>
        <v>0</v>
      </c>
      <c r="G127" s="275">
        <f>+IF(ISERROR(F127/F137),"N. D.",F127/F137)</f>
        <v>0</v>
      </c>
      <c r="H127" s="276">
        <f t="shared" si="92"/>
        <v>0</v>
      </c>
      <c r="I127" s="275" t="str">
        <f t="shared" si="93"/>
        <v>N. D.</v>
      </c>
      <c r="J127" s="273"/>
      <c r="K127" s="274">
        <f>+'2025R'!$H127</f>
        <v>0</v>
      </c>
      <c r="L127" s="275">
        <f>+IF(ISERROR(K127/K137),"N. D.",K127/K137)</f>
        <v>0</v>
      </c>
      <c r="M127" s="276">
        <f t="shared" si="94"/>
        <v>0</v>
      </c>
      <c r="N127" s="275" t="str">
        <f t="shared" si="95"/>
        <v>N. D.</v>
      </c>
      <c r="O127" s="311"/>
      <c r="P127" s="274">
        <f>+'2026R'!$X127</f>
        <v>0</v>
      </c>
      <c r="Q127" s="275">
        <f>+IF(ISERROR(P127/P137),"N. D.",P127/P137)</f>
        <v>0</v>
      </c>
      <c r="R127" s="273"/>
      <c r="S127" s="274">
        <f>+'2026P'!$X127</f>
        <v>0</v>
      </c>
      <c r="T127" s="275">
        <f>+IF(ISERROR(S127/S137),"N. D.",S127/S137)</f>
        <v>0</v>
      </c>
      <c r="U127" s="276">
        <f t="shared" si="96"/>
        <v>0</v>
      </c>
      <c r="V127" s="275" t="str">
        <f t="shared" si="97"/>
        <v>N. D.</v>
      </c>
      <c r="W127" s="273"/>
      <c r="X127" s="274">
        <f>+'2025R'!$X127</f>
        <v>0</v>
      </c>
      <c r="Y127" s="275">
        <f>+IF(ISERROR(X127/X137),"N. D.",X127/X137)</f>
        <v>0</v>
      </c>
      <c r="Z127" s="276">
        <f t="shared" si="98"/>
        <v>0</v>
      </c>
      <c r="AA127" s="275" t="str">
        <f t="shared" si="99"/>
        <v>N. D.</v>
      </c>
    </row>
    <row r="128" spans="1:27" hidden="1">
      <c r="A128" s="280" t="s">
        <v>39</v>
      </c>
      <c r="B128" s="273"/>
      <c r="C128" s="274">
        <f>+'2026R'!$H128</f>
        <v>0</v>
      </c>
      <c r="D128" s="275">
        <f>+IF(ISERROR(C128/C137),"N. D.",C128/C137)</f>
        <v>0</v>
      </c>
      <c r="E128" s="273"/>
      <c r="F128" s="274">
        <f>+'2026P'!$H128</f>
        <v>0</v>
      </c>
      <c r="G128" s="275">
        <f>+IF(ISERROR(F128/F137),"N. D.",F128/F137)</f>
        <v>0</v>
      </c>
      <c r="H128" s="276">
        <f t="shared" si="92"/>
        <v>0</v>
      </c>
      <c r="I128" s="275" t="str">
        <f t="shared" si="93"/>
        <v>N. D.</v>
      </c>
      <c r="J128" s="273"/>
      <c r="K128" s="274">
        <f>+'2025R'!$H128</f>
        <v>0</v>
      </c>
      <c r="L128" s="275">
        <f>+IF(ISERROR(K128/K137),"N. D.",K128/K137)</f>
        <v>0</v>
      </c>
      <c r="M128" s="276">
        <f t="shared" si="94"/>
        <v>0</v>
      </c>
      <c r="N128" s="275" t="str">
        <f t="shared" si="95"/>
        <v>N. D.</v>
      </c>
      <c r="O128" s="311"/>
      <c r="P128" s="274">
        <f>+'2026R'!$X128</f>
        <v>0</v>
      </c>
      <c r="Q128" s="275">
        <f>+IF(ISERROR(P128/P137),"N. D.",P128/P137)</f>
        <v>0</v>
      </c>
      <c r="R128" s="273"/>
      <c r="S128" s="274">
        <f>+'2026P'!$X128</f>
        <v>0</v>
      </c>
      <c r="T128" s="275">
        <f>+IF(ISERROR(S128/S137),"N. D.",S128/S137)</f>
        <v>0</v>
      </c>
      <c r="U128" s="276">
        <f t="shared" si="96"/>
        <v>0</v>
      </c>
      <c r="V128" s="275" t="str">
        <f t="shared" si="97"/>
        <v>N. D.</v>
      </c>
      <c r="W128" s="273"/>
      <c r="X128" s="274">
        <f>+'2025R'!$X128</f>
        <v>0</v>
      </c>
      <c r="Y128" s="275">
        <f>+IF(ISERROR(X128/X137),"N. D.",X128/X137)</f>
        <v>0</v>
      </c>
      <c r="Z128" s="276">
        <f t="shared" si="98"/>
        <v>0</v>
      </c>
      <c r="AA128" s="275" t="str">
        <f t="shared" si="99"/>
        <v>N. D.</v>
      </c>
    </row>
    <row r="129" spans="1:27" hidden="1">
      <c r="A129" s="280" t="s">
        <v>40</v>
      </c>
      <c r="B129" s="273"/>
      <c r="C129" s="274">
        <f>+'2026R'!$H129</f>
        <v>0</v>
      </c>
      <c r="D129" s="275">
        <f>+IF(ISERROR(C129/C138),"N. D.",C129/C138)</f>
        <v>0</v>
      </c>
      <c r="E129" s="273"/>
      <c r="F129" s="274">
        <f>+'2026P'!$H129</f>
        <v>0</v>
      </c>
      <c r="G129" s="275">
        <f>+IF(ISERROR(F129/F138),"N. D.",F129/F138)</f>
        <v>0</v>
      </c>
      <c r="H129" s="276">
        <f t="shared" si="92"/>
        <v>0</v>
      </c>
      <c r="I129" s="275" t="str">
        <f t="shared" si="93"/>
        <v>N. D.</v>
      </c>
      <c r="J129" s="273"/>
      <c r="K129" s="274">
        <f>+'2025R'!$H129</f>
        <v>0</v>
      </c>
      <c r="L129" s="275">
        <f>+IF(ISERROR(K129/K138),"N. D.",K129/K138)</f>
        <v>0</v>
      </c>
      <c r="M129" s="276">
        <f t="shared" si="94"/>
        <v>0</v>
      </c>
      <c r="N129" s="275" t="str">
        <f t="shared" si="95"/>
        <v>N. D.</v>
      </c>
      <c r="O129" s="311"/>
      <c r="P129" s="274">
        <f>+'2026R'!$X129</f>
        <v>0</v>
      </c>
      <c r="Q129" s="275">
        <f>+IF(ISERROR(P129/P138),"N. D.",P129/P138)</f>
        <v>0</v>
      </c>
      <c r="R129" s="273"/>
      <c r="S129" s="274">
        <f>+'2026P'!$X129</f>
        <v>0</v>
      </c>
      <c r="T129" s="275">
        <f>+IF(ISERROR(S129/S138),"N. D.",S129/S138)</f>
        <v>0</v>
      </c>
      <c r="U129" s="276">
        <f t="shared" si="96"/>
        <v>0</v>
      </c>
      <c r="V129" s="275" t="str">
        <f t="shared" si="97"/>
        <v>N. D.</v>
      </c>
      <c r="W129" s="273"/>
      <c r="X129" s="274">
        <f>+'2025R'!$X129</f>
        <v>0</v>
      </c>
      <c r="Y129" s="275">
        <f>+IF(ISERROR(X129/X138),"N. D.",X129/X138)</f>
        <v>0</v>
      </c>
      <c r="Z129" s="276">
        <f t="shared" si="98"/>
        <v>0</v>
      </c>
      <c r="AA129" s="275" t="str">
        <f t="shared" si="99"/>
        <v>N. D.</v>
      </c>
    </row>
    <row r="130" spans="1:27" ht="6" hidden="1" customHeight="1">
      <c r="A130" s="267"/>
      <c r="B130" s="265"/>
      <c r="C130" s="265"/>
      <c r="D130" s="288"/>
      <c r="E130" s="265"/>
      <c r="F130" s="265"/>
      <c r="G130" s="288"/>
      <c r="H130" s="265"/>
      <c r="I130" s="270"/>
      <c r="J130" s="265"/>
      <c r="K130" s="265"/>
      <c r="L130" s="288"/>
      <c r="M130" s="265"/>
      <c r="N130" s="270"/>
      <c r="O130" s="265"/>
      <c r="P130" s="265"/>
      <c r="Q130" s="288"/>
      <c r="R130" s="265"/>
      <c r="S130" s="265"/>
      <c r="T130" s="288"/>
      <c r="U130" s="265"/>
      <c r="V130" s="270"/>
      <c r="W130" s="265"/>
      <c r="X130" s="265"/>
      <c r="Y130" s="288"/>
      <c r="Z130" s="265"/>
      <c r="AA130" s="270"/>
    </row>
    <row r="131" spans="1:27" hidden="1">
      <c r="A131" s="284" t="s">
        <v>49</v>
      </c>
      <c r="B131" s="285"/>
      <c r="C131" s="285">
        <f>+C110+C120</f>
        <v>0</v>
      </c>
      <c r="D131" s="287">
        <f>+IF(ISERROR(C131/C106),"N. D.",C131/C106)</f>
        <v>0</v>
      </c>
      <c r="E131" s="285"/>
      <c r="F131" s="285">
        <f>+F110+F120</f>
        <v>0</v>
      </c>
      <c r="G131" s="287">
        <f>+IF(ISERROR(F131/F106),"N. D.",F131/F106)</f>
        <v>0</v>
      </c>
      <c r="H131" s="289">
        <f>+$C131-F131</f>
        <v>0</v>
      </c>
      <c r="I131" s="287" t="str">
        <f>+IF(ISERROR(H131/F131),"N. D.",H131/F131)</f>
        <v>N. D.</v>
      </c>
      <c r="J131" s="285"/>
      <c r="K131" s="285">
        <f>+K110+K120</f>
        <v>0</v>
      </c>
      <c r="L131" s="287">
        <f>+IF(ISERROR(K131/K106),"N. D.",K131/K106)</f>
        <v>0</v>
      </c>
      <c r="M131" s="289">
        <f>+$C131-K131</f>
        <v>0</v>
      </c>
      <c r="N131" s="287" t="str">
        <f>+IF(ISERROR(M131/K131),"N. D.",M131/K131)</f>
        <v>N. D.</v>
      </c>
      <c r="O131" s="312"/>
      <c r="P131" s="285">
        <f>+P110+P120</f>
        <v>0</v>
      </c>
      <c r="Q131" s="287">
        <f>+IF(ISERROR(P131/P106),"N. D.",P131/P106)</f>
        <v>0</v>
      </c>
      <c r="R131" s="285"/>
      <c r="S131" s="285">
        <f>+S110+S120</f>
        <v>0</v>
      </c>
      <c r="T131" s="287">
        <f>+IF(ISERROR(S131/S106),"N. D.",S131/S106)</f>
        <v>0</v>
      </c>
      <c r="U131" s="289">
        <f>+$P131-S131</f>
        <v>0</v>
      </c>
      <c r="V131" s="287" t="str">
        <f>+IF(ISERROR(U131/S131),"N. D.",U131/S131)</f>
        <v>N. D.</v>
      </c>
      <c r="W131" s="285"/>
      <c r="X131" s="285">
        <f>+X110+X120</f>
        <v>0</v>
      </c>
      <c r="Y131" s="287">
        <f>+IF(ISERROR(X131/X106),"N. D.",X131/X106)</f>
        <v>0</v>
      </c>
      <c r="Z131" s="289">
        <f>+$P131-X131</f>
        <v>0</v>
      </c>
      <c r="AA131" s="287" t="str">
        <f>+IF(ISERROR(Z131/X131),"N. D.",Z131/X131)</f>
        <v>N. D.</v>
      </c>
    </row>
    <row r="132" spans="1:27" ht="6" hidden="1" customHeight="1">
      <c r="A132" s="265"/>
      <c r="B132" s="265"/>
      <c r="C132" s="265"/>
      <c r="D132" s="288"/>
      <c r="E132" s="265"/>
      <c r="F132" s="265"/>
      <c r="G132" s="288"/>
      <c r="H132" s="265"/>
      <c r="I132" s="288"/>
      <c r="J132" s="265"/>
      <c r="K132" s="265"/>
      <c r="L132" s="288"/>
      <c r="M132" s="265"/>
      <c r="N132" s="288"/>
      <c r="O132" s="265"/>
      <c r="P132" s="265"/>
      <c r="Q132" s="288"/>
      <c r="R132" s="265"/>
      <c r="S132" s="265"/>
      <c r="T132" s="288"/>
      <c r="U132" s="265"/>
      <c r="V132" s="288"/>
      <c r="W132" s="265"/>
      <c r="X132" s="265"/>
      <c r="Y132" s="288"/>
      <c r="Z132" s="265"/>
      <c r="AA132" s="288"/>
    </row>
    <row r="133" spans="1:27" ht="19" hidden="1" thickBot="1">
      <c r="A133" s="290" t="s">
        <v>50</v>
      </c>
      <c r="B133" s="291"/>
      <c r="C133" s="291">
        <f>+C106-C131</f>
        <v>5253152.04</v>
      </c>
      <c r="D133" s="292">
        <f>+IF(OR(C106&lt;=0,C133&lt;=0),"N. D.",C133/C106)</f>
        <v>1</v>
      </c>
      <c r="E133" s="291"/>
      <c r="F133" s="291">
        <f>+F106-F131</f>
        <v>5799095.591078599</v>
      </c>
      <c r="G133" s="292">
        <f>+IF(OR(F106&lt;=0,F133&lt;=0),"N. D.",F133/F106)</f>
        <v>1</v>
      </c>
      <c r="H133" s="291">
        <f>+$C133-F133</f>
        <v>-545943.55107859895</v>
      </c>
      <c r="I133" s="292">
        <f>+IF(ISERROR(H133/F133),"N. D.",H133/F133)</f>
        <v>-9.4142878403053978E-2</v>
      </c>
      <c r="J133" s="291"/>
      <c r="K133" s="291">
        <f>+K106-K131</f>
        <v>5166374.49</v>
      </c>
      <c r="L133" s="292">
        <f>+IF(OR(K106&lt;=0,K133&lt;=0),"N. D.",K133/K106)</f>
        <v>1</v>
      </c>
      <c r="M133" s="291">
        <f>+$C133-K133</f>
        <v>86777.549999999814</v>
      </c>
      <c r="N133" s="292">
        <f>+IF(ISERROR(M133/K133),"N. D.",M133/K133)</f>
        <v>1.679660469212324E-2</v>
      </c>
      <c r="O133" s="312"/>
      <c r="P133" s="291">
        <f>+P106-P131</f>
        <v>32681434.220000006</v>
      </c>
      <c r="Q133" s="292">
        <f>+IF(OR(P106&lt;=0,P133&lt;=0),"N. D.",P133/P106)</f>
        <v>1</v>
      </c>
      <c r="R133" s="291"/>
      <c r="S133" s="291">
        <f>+S106-S131</f>
        <v>33331550.248999104</v>
      </c>
      <c r="T133" s="292">
        <f>+IF(OR(S106&lt;=0,S133&lt;=0),"N. D.",S133/S106)</f>
        <v>1</v>
      </c>
      <c r="U133" s="291">
        <f>+$P133-S133</f>
        <v>-650116.02899909765</v>
      </c>
      <c r="V133" s="292">
        <f>+IF(ISERROR(U133/S133),"N. D.",U133/S133)</f>
        <v>-1.9504524216320231E-2</v>
      </c>
      <c r="W133" s="291"/>
      <c r="X133" s="291">
        <f>+X106-X131</f>
        <v>31644073.52</v>
      </c>
      <c r="Y133" s="292">
        <f>+IF(OR(X106&lt;=0,X133&lt;=0),"N. D.",X133/X106)</f>
        <v>1</v>
      </c>
      <c r="Z133" s="291">
        <f>+$P133-X133</f>
        <v>1037360.7000000067</v>
      </c>
      <c r="AA133" s="292">
        <f>+IF(ISERROR(Z133/X133),"N. D.",Z133/X133)</f>
        <v>3.2782147954003575E-2</v>
      </c>
    </row>
    <row r="134" spans="1:27" ht="6" hidden="1" customHeight="1">
      <c r="A134" s="265"/>
      <c r="B134" s="293"/>
      <c r="C134" s="293"/>
      <c r="D134" s="294"/>
      <c r="E134" s="293"/>
      <c r="F134" s="293"/>
      <c r="G134" s="294"/>
      <c r="H134" s="293"/>
      <c r="I134" s="294"/>
      <c r="J134" s="293"/>
      <c r="K134" s="293"/>
      <c r="L134" s="294"/>
      <c r="M134" s="293"/>
      <c r="N134" s="294"/>
      <c r="O134" s="293"/>
      <c r="P134" s="293"/>
      <c r="Q134" s="294"/>
      <c r="R134" s="293"/>
      <c r="S134" s="293"/>
      <c r="T134" s="294"/>
      <c r="U134" s="293"/>
      <c r="V134" s="294"/>
      <c r="W134" s="293"/>
      <c r="X134" s="293"/>
      <c r="Y134" s="294"/>
      <c r="Z134" s="293"/>
      <c r="AA134" s="294"/>
    </row>
    <row r="135" spans="1:27">
      <c r="A135" s="295" t="s">
        <v>51</v>
      </c>
      <c r="B135" s="283"/>
      <c r="C135" s="283">
        <f>+C137+C160</f>
        <v>1330483.2796000002</v>
      </c>
      <c r="D135" s="282">
        <f>+D137+D160</f>
        <v>0.25327332418119008</v>
      </c>
      <c r="E135" s="283"/>
      <c r="F135" s="283">
        <f>+F137+F160</f>
        <v>1175187.3333097447</v>
      </c>
      <c r="G135" s="282">
        <f>+G137+G160</f>
        <v>0.2026501054953582</v>
      </c>
      <c r="H135" s="283">
        <f>+$C135-F135</f>
        <v>155295.94629025552</v>
      </c>
      <c r="I135" s="282">
        <f>+IF(ISERROR(H135/F135),"N. D.",H135/F135)</f>
        <v>0.13214569446803601</v>
      </c>
      <c r="J135" s="283"/>
      <c r="K135" s="283">
        <f>+K137+K160</f>
        <v>1152967.0450000002</v>
      </c>
      <c r="L135" s="282">
        <f>+L137+L160</f>
        <v>0.22316753213141544</v>
      </c>
      <c r="M135" s="283">
        <f>+$C135-K135</f>
        <v>177516.23460000008</v>
      </c>
      <c r="N135" s="282">
        <f>+IF(ISERROR(M135/K135),"N. D.",M135/K135)</f>
        <v>0.15396470815867946</v>
      </c>
      <c r="O135" s="313"/>
      <c r="P135" s="283">
        <f>+P137+P160</f>
        <v>7275218.2908999985</v>
      </c>
      <c r="Q135" s="282">
        <f>+Q137+Q160</f>
        <v>0.2226101291003868</v>
      </c>
      <c r="R135" s="283"/>
      <c r="S135" s="283">
        <f>+S137+S160</f>
        <v>7463918.2784372633</v>
      </c>
      <c r="T135" s="282">
        <f>+T137+T160</f>
        <v>0.22392952691006004</v>
      </c>
      <c r="U135" s="283">
        <f>+$P135-S135</f>
        <v>-188699.98753726482</v>
      </c>
      <c r="V135" s="282">
        <f>+IF(ISERROR(U135/S135),"N. D.",U135/S135)</f>
        <v>-2.5281625615115034E-2</v>
      </c>
      <c r="W135" s="283"/>
      <c r="X135" s="283">
        <f>+X137+X160</f>
        <v>7816742.8137000008</v>
      </c>
      <c r="Y135" s="282">
        <f>+Y137+Y160</f>
        <v>0.2470207512556683</v>
      </c>
      <c r="Z135" s="283">
        <f>+$P135-X135</f>
        <v>-541524.52280000225</v>
      </c>
      <c r="AA135" s="282">
        <f>+IF(ISERROR(Z135/X135),"N. D.",Z135/X135)</f>
        <v>-6.9277515674546722E-2</v>
      </c>
    </row>
    <row r="136" spans="1:27" ht="6" customHeight="1">
      <c r="A136" s="296"/>
      <c r="B136" s="265"/>
      <c r="C136" s="265"/>
      <c r="D136" s="270"/>
      <c r="E136" s="265"/>
      <c r="F136" s="265"/>
      <c r="G136" s="270"/>
      <c r="H136" s="265"/>
      <c r="I136" s="270"/>
      <c r="J136" s="265"/>
      <c r="K136" s="265"/>
      <c r="L136" s="270"/>
      <c r="M136" s="265"/>
      <c r="N136" s="270"/>
      <c r="O136" s="265"/>
      <c r="P136" s="265"/>
      <c r="Q136" s="270"/>
      <c r="R136" s="265"/>
      <c r="S136" s="265"/>
      <c r="T136" s="270"/>
      <c r="U136" s="265"/>
      <c r="V136" s="270"/>
      <c r="W136" s="265"/>
      <c r="X136" s="265"/>
      <c r="Y136" s="270"/>
      <c r="Z136" s="265"/>
      <c r="AA136" s="270"/>
    </row>
    <row r="137" spans="1:27">
      <c r="A137" s="297" t="s">
        <v>52</v>
      </c>
      <c r="B137" s="283"/>
      <c r="C137" s="283">
        <f>+SUM(C138:C150)</f>
        <v>1334661.9196000001</v>
      </c>
      <c r="D137" s="282">
        <f>+SUM(D138:D150)</f>
        <v>0.25406877802836259</v>
      </c>
      <c r="E137" s="283"/>
      <c r="F137" s="283">
        <f>+SUM(F138:F150)</f>
        <v>1183609.3533097447</v>
      </c>
      <c r="G137" s="282">
        <f>+SUM(G138:G150)</f>
        <v>0.20410240436985105</v>
      </c>
      <c r="H137" s="283">
        <f t="shared" ref="H137:H150" si="100">+$C137-F137</f>
        <v>151052.5662902554</v>
      </c>
      <c r="I137" s="282">
        <f t="shared" ref="I137:I150" si="101">+IF(ISERROR(H137/F137),"N. D.",H137/F137)</f>
        <v>0.12762028778149212</v>
      </c>
      <c r="J137" s="283"/>
      <c r="K137" s="283">
        <f>+SUM(K138:K150)</f>
        <v>1159272.0050000001</v>
      </c>
      <c r="L137" s="282">
        <f>+SUM(L138:L150)</f>
        <v>0.22438791598322561</v>
      </c>
      <c r="M137" s="283">
        <f t="shared" ref="M137:M150" si="102">+$C137-K137</f>
        <v>175389.91460000002</v>
      </c>
      <c r="N137" s="282">
        <f t="shared" ref="N137:N150" si="103">+IF(ISERROR(M137/K137),"N. D.",M137/K137)</f>
        <v>0.15129315108407193</v>
      </c>
      <c r="O137" s="313"/>
      <c r="P137" s="283">
        <f>+SUM(P138:P150)</f>
        <v>7297827.0708999988</v>
      </c>
      <c r="Q137" s="282">
        <f>+SUM(Q138:Q150)</f>
        <v>0.22330192187324388</v>
      </c>
      <c r="R137" s="283"/>
      <c r="S137" s="283">
        <f>+SUM(S138:S150)</f>
        <v>7502502.0084372638</v>
      </c>
      <c r="T137" s="282">
        <f>+SUM(T138:T150)</f>
        <v>0.22508710073161245</v>
      </c>
      <c r="U137" s="283">
        <f t="shared" ref="U137:U150" si="104">+$P137-S137</f>
        <v>-204674.93753726501</v>
      </c>
      <c r="V137" s="282">
        <f t="shared" ref="V137:V150" si="105">+IF(ISERROR(U137/S137),"N. D.",U137/S137)</f>
        <v>-2.7280890735795732E-2</v>
      </c>
      <c r="W137" s="283"/>
      <c r="X137" s="283">
        <f>+SUM(X138:X150)</f>
        <v>7851953.593700001</v>
      </c>
      <c r="Y137" s="282">
        <f>+SUM(Y138:Y150)</f>
        <v>0.24813346450915463</v>
      </c>
      <c r="Z137" s="283">
        <f t="shared" ref="Z137:Z150" si="106">+$P137-X137</f>
        <v>-554126.52280000225</v>
      </c>
      <c r="AA137" s="282">
        <f t="shared" ref="AA137:AA150" si="107">+IF(ISERROR(Z137/X137),"N. D.",Z137/X137)</f>
        <v>-7.0571803078994827E-2</v>
      </c>
    </row>
    <row r="138" spans="1:27">
      <c r="A138" s="277" t="s">
        <v>53</v>
      </c>
      <c r="B138" s="273"/>
      <c r="C138" s="273">
        <f>+'2026R'!$H138</f>
        <v>388096.2</v>
      </c>
      <c r="D138" s="270">
        <f t="shared" ref="D138:D150" si="108">+IF(ISERROR(C138/C$106),"N. D.",C138/C$106)</f>
        <v>7.387872976926059E-2</v>
      </c>
      <c r="E138" s="273"/>
      <c r="F138" s="273">
        <f>+'2026P'!$H138</f>
        <v>376794.26830974472</v>
      </c>
      <c r="G138" s="270">
        <f t="shared" ref="G138:G150" si="109">+IF(ISERROR(F138/F$106),"N. D.",F138/F$106)</f>
        <v>6.4974660684919514E-2</v>
      </c>
      <c r="H138" s="273">
        <f t="shared" si="100"/>
        <v>11301.931690255296</v>
      </c>
      <c r="I138" s="270">
        <f t="shared" si="101"/>
        <v>2.9994967123450279E-2</v>
      </c>
      <c r="J138" s="273"/>
      <c r="K138" s="273">
        <f>+'2025R'!$H138</f>
        <v>452384.75</v>
      </c>
      <c r="L138" s="270">
        <f t="shared" ref="L138:L150" si="110">+IF(ISERROR(K138/K$106),"N. D.",K138/K$106)</f>
        <v>8.7563290441998134E-2</v>
      </c>
      <c r="M138" s="273">
        <f t="shared" si="102"/>
        <v>-64288.549999999988</v>
      </c>
      <c r="N138" s="270">
        <f t="shared" si="103"/>
        <v>-0.14211033860005226</v>
      </c>
      <c r="O138" s="311"/>
      <c r="P138" s="273">
        <f>+'2026R'!$X138</f>
        <v>2483113.9700000002</v>
      </c>
      <c r="Q138" s="270">
        <f t="shared" ref="Q138:Q150" si="111">+IF(ISERROR(P138/P$106),"N. D.",P138/P$106)</f>
        <v>7.5979345131689871E-2</v>
      </c>
      <c r="R138" s="273"/>
      <c r="S138" s="273">
        <f>+'2026P'!$X138</f>
        <v>2627996.2484372635</v>
      </c>
      <c r="T138" s="270">
        <f t="shared" ref="T138:T150" si="112">+IF(ISERROR(S138/S$106),"N. D.",S138/S$106)</f>
        <v>7.8844105023773328E-2</v>
      </c>
      <c r="U138" s="273">
        <f t="shared" si="104"/>
        <v>-144882.27843726333</v>
      </c>
      <c r="V138" s="270">
        <f t="shared" si="105"/>
        <v>-5.5130321637033346E-2</v>
      </c>
      <c r="W138" s="273"/>
      <c r="X138" s="273">
        <f>+'2025R'!$X138</f>
        <v>2680648.1017999998</v>
      </c>
      <c r="Y138" s="270">
        <f t="shared" ref="Y138:Y150" si="113">+IF(ISERROR(X138/X$106),"N. D.",X138/X$106)</f>
        <v>8.4712484949377651E-2</v>
      </c>
      <c r="Z138" s="273">
        <f t="shared" si="106"/>
        <v>-197534.13179999962</v>
      </c>
      <c r="AA138" s="270">
        <f t="shared" si="107"/>
        <v>-7.368894547082086E-2</v>
      </c>
    </row>
    <row r="139" spans="1:27">
      <c r="A139" s="277" t="s">
        <v>54</v>
      </c>
      <c r="B139" s="273"/>
      <c r="C139" s="273">
        <f>+'2026R'!$H139</f>
        <v>129989.94</v>
      </c>
      <c r="D139" s="270">
        <f t="shared" si="108"/>
        <v>2.4745131877051098E-2</v>
      </c>
      <c r="E139" s="273"/>
      <c r="F139" s="273">
        <f>+'2026P'!$H139</f>
        <v>87135.17</v>
      </c>
      <c r="G139" s="270">
        <f t="shared" si="109"/>
        <v>1.5025648160387256E-2</v>
      </c>
      <c r="H139" s="273">
        <f t="shared" si="100"/>
        <v>42854.770000000004</v>
      </c>
      <c r="I139" s="314">
        <f t="shared" si="101"/>
        <v>0.4918194341045069</v>
      </c>
      <c r="J139" s="273"/>
      <c r="K139" s="273">
        <f>+'2025R'!$H139</f>
        <v>84535.41</v>
      </c>
      <c r="L139" s="270">
        <f t="shared" si="110"/>
        <v>1.6362617569366328E-2</v>
      </c>
      <c r="M139" s="273">
        <f t="shared" si="102"/>
        <v>45454.53</v>
      </c>
      <c r="N139" s="270">
        <f t="shared" si="103"/>
        <v>0.5376981078106795</v>
      </c>
      <c r="O139" s="311"/>
      <c r="P139" s="273">
        <f>+'2026R'!$X139</f>
        <v>563507.3909</v>
      </c>
      <c r="Q139" s="270">
        <f t="shared" si="111"/>
        <v>1.7242431501220692E-2</v>
      </c>
      <c r="R139" s="273"/>
      <c r="S139" s="273">
        <f>+'2026P'!$X139</f>
        <v>598896.27</v>
      </c>
      <c r="T139" s="270">
        <f t="shared" si="112"/>
        <v>1.7967849245715296E-2</v>
      </c>
      <c r="U139" s="273">
        <f t="shared" si="104"/>
        <v>-35388.87910000002</v>
      </c>
      <c r="V139" s="270">
        <f t="shared" si="105"/>
        <v>-5.9090164478733553E-2</v>
      </c>
      <c r="W139" s="273"/>
      <c r="X139" s="273">
        <f>+'2025R'!$X139</f>
        <v>643509.96160000004</v>
      </c>
      <c r="Y139" s="270">
        <f t="shared" si="113"/>
        <v>2.0335876201061236E-2</v>
      </c>
      <c r="Z139" s="273">
        <f t="shared" si="106"/>
        <v>-80002.57070000004</v>
      </c>
      <c r="AA139" s="270">
        <f t="shared" si="107"/>
        <v>-0.12432219464184288</v>
      </c>
    </row>
    <row r="140" spans="1:27">
      <c r="A140" s="277" t="s">
        <v>55</v>
      </c>
      <c r="B140" s="273"/>
      <c r="C140" s="273">
        <f>+'2026R'!$H140</f>
        <v>3910.54</v>
      </c>
      <c r="D140" s="270">
        <f t="shared" si="108"/>
        <v>7.444178219520941E-4</v>
      </c>
      <c r="E140" s="273"/>
      <c r="F140" s="273">
        <f>+'2026P'!$H140</f>
        <v>4131.16</v>
      </c>
      <c r="G140" s="270">
        <f t="shared" si="109"/>
        <v>7.1238004877095459E-4</v>
      </c>
      <c r="H140" s="273">
        <f t="shared" si="100"/>
        <v>-220.61999999999989</v>
      </c>
      <c r="I140" s="270">
        <f t="shared" si="101"/>
        <v>-5.3403886559707174E-2</v>
      </c>
      <c r="J140" s="273"/>
      <c r="K140" s="273">
        <f>+'2025R'!$H140</f>
        <v>4059.81</v>
      </c>
      <c r="L140" s="270">
        <f t="shared" si="110"/>
        <v>7.8581411546107258E-4</v>
      </c>
      <c r="M140" s="273">
        <f t="shared" si="102"/>
        <v>-149.26999999999998</v>
      </c>
      <c r="N140" s="270">
        <f t="shared" si="103"/>
        <v>-3.6767730509555861E-2</v>
      </c>
      <c r="O140" s="311"/>
      <c r="P140" s="273">
        <f>+'2026R'!$X140</f>
        <v>23105.95</v>
      </c>
      <c r="Q140" s="270">
        <f t="shared" si="111"/>
        <v>7.0700538551823683E-4</v>
      </c>
      <c r="R140" s="273"/>
      <c r="S140" s="273">
        <f>+'2026P'!$X140</f>
        <v>45710.460000000006</v>
      </c>
      <c r="T140" s="270">
        <f t="shared" si="112"/>
        <v>1.3713871589687797E-3</v>
      </c>
      <c r="U140" s="273">
        <f t="shared" si="104"/>
        <v>-22604.510000000006</v>
      </c>
      <c r="V140" s="270">
        <f t="shared" si="105"/>
        <v>-0.49451504097749188</v>
      </c>
      <c r="W140" s="273"/>
      <c r="X140" s="273">
        <f>+'2025R'!$X140</f>
        <v>37949.109999999993</v>
      </c>
      <c r="Y140" s="270">
        <f t="shared" si="113"/>
        <v>1.1992485725965407E-3</v>
      </c>
      <c r="Z140" s="273">
        <f t="shared" si="106"/>
        <v>-14843.159999999993</v>
      </c>
      <c r="AA140" s="270">
        <f t="shared" si="107"/>
        <v>-0.39113328349465892</v>
      </c>
    </row>
    <row r="141" spans="1:27">
      <c r="A141" s="277" t="s">
        <v>56</v>
      </c>
      <c r="B141" s="273"/>
      <c r="C141" s="273">
        <f>+'2026R'!$H141</f>
        <v>17200.599999999999</v>
      </c>
      <c r="D141" s="270">
        <f t="shared" si="108"/>
        <v>3.274338886258468E-3</v>
      </c>
      <c r="E141" s="273"/>
      <c r="F141" s="273">
        <f>+'2026P'!$H141</f>
        <v>14017.455</v>
      </c>
      <c r="G141" s="270">
        <f t="shared" si="109"/>
        <v>2.4171795032254043E-3</v>
      </c>
      <c r="H141" s="273">
        <f t="shared" si="100"/>
        <v>3183.1449999999986</v>
      </c>
      <c r="I141" s="270">
        <f t="shared" si="101"/>
        <v>0.22708437444600313</v>
      </c>
      <c r="J141" s="273"/>
      <c r="K141" s="273">
        <f>+'2025R'!$H141</f>
        <v>27050.6</v>
      </c>
      <c r="L141" s="270">
        <f t="shared" si="110"/>
        <v>5.2358960916129788E-3</v>
      </c>
      <c r="M141" s="273">
        <f t="shared" si="102"/>
        <v>-9850</v>
      </c>
      <c r="N141" s="270">
        <f t="shared" si="103"/>
        <v>-0.36413240371747763</v>
      </c>
      <c r="O141" s="311"/>
      <c r="P141" s="273">
        <f>+'2026R'!$X141</f>
        <v>189056.44</v>
      </c>
      <c r="Q141" s="270">
        <f t="shared" si="111"/>
        <v>5.7848269059227343E-3</v>
      </c>
      <c r="R141" s="273"/>
      <c r="S141" s="273">
        <f>+'2026P'!$X141</f>
        <v>185304.72999999998</v>
      </c>
      <c r="T141" s="270">
        <f t="shared" si="112"/>
        <v>5.5594392884730703E-3</v>
      </c>
      <c r="U141" s="273">
        <f t="shared" si="104"/>
        <v>3751.710000000021</v>
      </c>
      <c r="V141" s="270">
        <f t="shared" si="105"/>
        <v>2.0246164250637431E-2</v>
      </c>
      <c r="W141" s="273"/>
      <c r="X141" s="273">
        <f>+'2025R'!$X141</f>
        <v>284829.95</v>
      </c>
      <c r="Y141" s="270">
        <f t="shared" si="113"/>
        <v>9.0010519606453007E-3</v>
      </c>
      <c r="Z141" s="273">
        <f t="shared" si="106"/>
        <v>-95773.510000000009</v>
      </c>
      <c r="AA141" s="270">
        <f t="shared" si="107"/>
        <v>-0.33624803150090082</v>
      </c>
    </row>
    <row r="142" spans="1:27">
      <c r="A142" s="277" t="s">
        <v>57</v>
      </c>
      <c r="B142" s="273"/>
      <c r="C142" s="273">
        <f>+'2026R'!$H142</f>
        <v>187047.8</v>
      </c>
      <c r="D142" s="270">
        <f t="shared" si="108"/>
        <v>3.5606774480488858E-2</v>
      </c>
      <c r="E142" s="273"/>
      <c r="F142" s="273">
        <f>+'2026P'!$H142</f>
        <v>138407</v>
      </c>
      <c r="G142" s="270">
        <f t="shared" si="109"/>
        <v>2.3866997504391384E-2</v>
      </c>
      <c r="H142" s="273">
        <f t="shared" si="100"/>
        <v>48640.799999999988</v>
      </c>
      <c r="I142" s="270">
        <f t="shared" si="101"/>
        <v>0.35143309225689445</v>
      </c>
      <c r="J142" s="273"/>
      <c r="K142" s="273">
        <f>+'2025R'!$H142</f>
        <v>155492</v>
      </c>
      <c r="L142" s="270">
        <f t="shared" si="110"/>
        <v>3.0096927797427241E-2</v>
      </c>
      <c r="M142" s="273">
        <f t="shared" si="102"/>
        <v>31555.799999999988</v>
      </c>
      <c r="N142" s="270">
        <f t="shared" si="103"/>
        <v>0.20294163043757871</v>
      </c>
      <c r="O142" s="311"/>
      <c r="P142" s="273">
        <f>+'2026R'!$X142</f>
        <v>853187.76</v>
      </c>
      <c r="Q142" s="270">
        <f t="shared" si="111"/>
        <v>2.6106190880627756E-2</v>
      </c>
      <c r="R142" s="273"/>
      <c r="S142" s="273">
        <f>+'2026P'!$X142</f>
        <v>777891</v>
      </c>
      <c r="T142" s="270">
        <f t="shared" si="112"/>
        <v>2.3337978407510729E-2</v>
      </c>
      <c r="U142" s="273">
        <f t="shared" si="104"/>
        <v>75296.760000000009</v>
      </c>
      <c r="V142" s="270">
        <f t="shared" si="105"/>
        <v>9.6796029263740049E-2</v>
      </c>
      <c r="W142" s="273"/>
      <c r="X142" s="273">
        <f>+'2025R'!$X142</f>
        <v>951498.02</v>
      </c>
      <c r="Y142" s="270">
        <f t="shared" si="113"/>
        <v>3.0068758985742617E-2</v>
      </c>
      <c r="Z142" s="273">
        <f t="shared" si="106"/>
        <v>-98310.260000000009</v>
      </c>
      <c r="AA142" s="270">
        <f t="shared" si="107"/>
        <v>-0.10332156024875386</v>
      </c>
    </row>
    <row r="143" spans="1:27">
      <c r="A143" s="277" t="s">
        <v>58</v>
      </c>
      <c r="B143" s="273"/>
      <c r="C143" s="273">
        <f>+'2026R'!$H143</f>
        <v>167305.15</v>
      </c>
      <c r="D143" s="270">
        <f t="shared" si="108"/>
        <v>3.1848526127943554E-2</v>
      </c>
      <c r="E143" s="273"/>
      <c r="F143" s="273">
        <f>+'2026P'!$H143</f>
        <v>140976.31</v>
      </c>
      <c r="G143" s="270">
        <f t="shared" si="109"/>
        <v>2.431005107363288E-2</v>
      </c>
      <c r="H143" s="273">
        <f t="shared" si="100"/>
        <v>26328.839999999997</v>
      </c>
      <c r="I143" s="270">
        <f t="shared" si="101"/>
        <v>0.18676074015556229</v>
      </c>
      <c r="J143" s="273"/>
      <c r="K143" s="273">
        <f>+'2025R'!$H143</f>
        <v>57943.210000000006</v>
      </c>
      <c r="L143" s="270">
        <f t="shared" si="110"/>
        <v>1.1215449075972812E-2</v>
      </c>
      <c r="M143" s="273">
        <f t="shared" si="102"/>
        <v>109361.93999999999</v>
      </c>
      <c r="N143" s="314">
        <f t="shared" si="103"/>
        <v>1.8873987133263754</v>
      </c>
      <c r="O143" s="311"/>
      <c r="P143" s="273">
        <f>+'2026R'!$X143</f>
        <v>893602.21</v>
      </c>
      <c r="Q143" s="270">
        <f t="shared" si="111"/>
        <v>2.7342808886066071E-2</v>
      </c>
      <c r="R143" s="273"/>
      <c r="S143" s="273">
        <f>+'2026P'!$X143</f>
        <v>903707.69</v>
      </c>
      <c r="T143" s="270">
        <f t="shared" si="112"/>
        <v>2.7112681025903886E-2</v>
      </c>
      <c r="U143" s="273">
        <f t="shared" si="104"/>
        <v>-10105.479999999981</v>
      </c>
      <c r="V143" s="270">
        <f t="shared" si="105"/>
        <v>-1.1182244117010869E-2</v>
      </c>
      <c r="W143" s="273"/>
      <c r="X143" s="273">
        <f>+'2025R'!$X143</f>
        <v>915518.57999999984</v>
      </c>
      <c r="Y143" s="270">
        <f t="shared" si="113"/>
        <v>2.8931754927865552E-2</v>
      </c>
      <c r="Z143" s="273">
        <f t="shared" si="106"/>
        <v>-21916.369999999879</v>
      </c>
      <c r="AA143" s="270">
        <f t="shared" si="107"/>
        <v>-2.3938749555470391E-2</v>
      </c>
    </row>
    <row r="144" spans="1:27">
      <c r="A144" s="277" t="s">
        <v>59</v>
      </c>
      <c r="B144" s="273"/>
      <c r="C144" s="273">
        <f>+'2026R'!$H144</f>
        <v>5000</v>
      </c>
      <c r="D144" s="270">
        <f t="shared" si="108"/>
        <v>9.5180949683687434E-4</v>
      </c>
      <c r="E144" s="273"/>
      <c r="F144" s="273">
        <f>+'2026P'!$H144</f>
        <v>10000</v>
      </c>
      <c r="G144" s="270">
        <f t="shared" si="109"/>
        <v>1.7244068222265769E-3</v>
      </c>
      <c r="H144" s="273">
        <f t="shared" si="100"/>
        <v>-5000</v>
      </c>
      <c r="I144" s="314">
        <f t="shared" si="101"/>
        <v>-0.5</v>
      </c>
      <c r="J144" s="273"/>
      <c r="K144" s="273">
        <f>+'2025R'!$H144</f>
        <v>41603.199999999997</v>
      </c>
      <c r="L144" s="270">
        <f t="shared" si="110"/>
        <v>8.0526876401482064E-3</v>
      </c>
      <c r="M144" s="273">
        <f t="shared" si="102"/>
        <v>-36603.199999999997</v>
      </c>
      <c r="N144" s="314">
        <f t="shared" si="103"/>
        <v>-0.87981693715868015</v>
      </c>
      <c r="O144" s="311"/>
      <c r="P144" s="273">
        <f>+'2026R'!$X144</f>
        <v>43271.39</v>
      </c>
      <c r="Q144" s="270">
        <f t="shared" si="111"/>
        <v>1.3240358335779301E-3</v>
      </c>
      <c r="R144" s="273"/>
      <c r="S144" s="273">
        <f>+'2026P'!$X144</f>
        <v>125000</v>
      </c>
      <c r="T144" s="270">
        <f t="shared" si="112"/>
        <v>3.7502006077186154E-3</v>
      </c>
      <c r="U144" s="273">
        <f t="shared" si="104"/>
        <v>-81728.61</v>
      </c>
      <c r="V144" s="270">
        <f t="shared" si="105"/>
        <v>-0.65382888000000006</v>
      </c>
      <c r="W144" s="273"/>
      <c r="X144" s="273">
        <f>+'2025R'!$X144</f>
        <v>129582.79</v>
      </c>
      <c r="Y144" s="270">
        <f t="shared" si="113"/>
        <v>4.0950097628265148E-3</v>
      </c>
      <c r="Z144" s="273">
        <f t="shared" si="106"/>
        <v>-86311.4</v>
      </c>
      <c r="AA144" s="270">
        <f t="shared" si="107"/>
        <v>-0.66607147446045878</v>
      </c>
    </row>
    <row r="145" spans="1:27">
      <c r="A145" s="277" t="s">
        <v>60</v>
      </c>
      <c r="B145" s="273"/>
      <c r="C145" s="273">
        <f>+'2026R'!$H145</f>
        <v>16635.97</v>
      </c>
      <c r="D145" s="270">
        <f t="shared" si="108"/>
        <v>3.1668548470186676E-3</v>
      </c>
      <c r="E145" s="273"/>
      <c r="F145" s="273">
        <f>+'2026P'!$H145</f>
        <v>0</v>
      </c>
      <c r="G145" s="270">
        <f t="shared" si="109"/>
        <v>0</v>
      </c>
      <c r="H145" s="273">
        <f t="shared" si="100"/>
        <v>16635.97</v>
      </c>
      <c r="I145" s="270" t="str">
        <f t="shared" si="101"/>
        <v>N. D.</v>
      </c>
      <c r="J145" s="273"/>
      <c r="K145" s="273">
        <f>+'2025R'!$H145</f>
        <v>0</v>
      </c>
      <c r="L145" s="270">
        <f t="shared" si="110"/>
        <v>0</v>
      </c>
      <c r="M145" s="273">
        <f t="shared" si="102"/>
        <v>16635.97</v>
      </c>
      <c r="N145" s="270" t="str">
        <f t="shared" si="103"/>
        <v>N. D.</v>
      </c>
      <c r="O145" s="311"/>
      <c r="P145" s="273">
        <f>+'2026R'!$X145</f>
        <v>16635.97</v>
      </c>
      <c r="Q145" s="270">
        <f t="shared" si="111"/>
        <v>5.0903426967165697E-4</v>
      </c>
      <c r="R145" s="273"/>
      <c r="S145" s="273">
        <f>+'2026P'!$X145</f>
        <v>17639.509999999998</v>
      </c>
      <c r="T145" s="270">
        <f t="shared" si="112"/>
        <v>5.2921360897486864E-4</v>
      </c>
      <c r="U145" s="273">
        <f t="shared" si="104"/>
        <v>-1003.5399999999972</v>
      </c>
      <c r="V145" s="270">
        <f t="shared" si="105"/>
        <v>-5.6891602998042308E-2</v>
      </c>
      <c r="W145" s="273"/>
      <c r="X145" s="273">
        <f>+'2025R'!$X145</f>
        <v>17043</v>
      </c>
      <c r="Y145" s="270">
        <f t="shared" si="113"/>
        <v>5.3858426252322781E-4</v>
      </c>
      <c r="Z145" s="273">
        <f t="shared" si="106"/>
        <v>-407.02999999999884</v>
      </c>
      <c r="AA145" s="270">
        <f t="shared" si="107"/>
        <v>-2.3882532418001458E-2</v>
      </c>
    </row>
    <row r="146" spans="1:27">
      <c r="A146" s="277" t="s">
        <v>61</v>
      </c>
      <c r="B146" s="273"/>
      <c r="C146" s="273">
        <f>+'2026R'!$H146</f>
        <v>49460.184300000001</v>
      </c>
      <c r="D146" s="270">
        <f t="shared" si="108"/>
        <v>9.4153346264084139E-3</v>
      </c>
      <c r="E146" s="273"/>
      <c r="F146" s="273">
        <f>+'2026P'!$H146</f>
        <v>49994.63</v>
      </c>
      <c r="G146" s="270">
        <f t="shared" si="109"/>
        <v>8.6211081046693484E-3</v>
      </c>
      <c r="H146" s="273">
        <f t="shared" si="100"/>
        <v>-534.44569999999658</v>
      </c>
      <c r="I146" s="270">
        <f t="shared" si="101"/>
        <v>-1.0690062112670833E-2</v>
      </c>
      <c r="J146" s="273"/>
      <c r="K146" s="273">
        <f>+'2025R'!$H146</f>
        <v>54735.991699999999</v>
      </c>
      <c r="L146" s="270">
        <f t="shared" si="110"/>
        <v>1.0594662041233483E-2</v>
      </c>
      <c r="M146" s="273">
        <f t="shared" si="102"/>
        <v>-5275.8073999999979</v>
      </c>
      <c r="N146" s="270">
        <f t="shared" si="103"/>
        <v>-9.6386440368449525E-2</v>
      </c>
      <c r="O146" s="311"/>
      <c r="P146" s="273">
        <f>+'2026R'!$X146</f>
        <v>296760.9215</v>
      </c>
      <c r="Q146" s="270">
        <f t="shared" si="111"/>
        <v>9.0804130413099093E-3</v>
      </c>
      <c r="R146" s="273"/>
      <c r="S146" s="273">
        <f>+'2026P'!$X146</f>
        <v>299967.77999999997</v>
      </c>
      <c r="T146" s="270">
        <f t="shared" si="112"/>
        <v>8.9995148068160308E-3</v>
      </c>
      <c r="U146" s="273">
        <f t="shared" si="104"/>
        <v>-3206.858499999973</v>
      </c>
      <c r="V146" s="270">
        <f t="shared" si="105"/>
        <v>-1.0690676511990632E-2</v>
      </c>
      <c r="W146" s="273"/>
      <c r="X146" s="273">
        <f>+'2025R'!$X146</f>
        <v>319625.10400000005</v>
      </c>
      <c r="Y146" s="270">
        <f t="shared" si="113"/>
        <v>1.0100630811579534E-2</v>
      </c>
      <c r="Z146" s="273">
        <f t="shared" si="106"/>
        <v>-22864.182500000054</v>
      </c>
      <c r="AA146" s="270">
        <f t="shared" si="107"/>
        <v>-7.153437641118468E-2</v>
      </c>
    </row>
    <row r="147" spans="1:27">
      <c r="A147" s="277" t="s">
        <v>62</v>
      </c>
      <c r="B147" s="273"/>
      <c r="C147" s="273">
        <f>+'2026R'!$H147</f>
        <v>0</v>
      </c>
      <c r="D147" s="270">
        <f t="shared" si="108"/>
        <v>0</v>
      </c>
      <c r="E147" s="273"/>
      <c r="F147" s="273">
        <f>+'2026P'!$H147</f>
        <v>0</v>
      </c>
      <c r="G147" s="270">
        <f t="shared" si="109"/>
        <v>0</v>
      </c>
      <c r="H147" s="273">
        <f t="shared" si="100"/>
        <v>0</v>
      </c>
      <c r="I147" s="270" t="str">
        <f t="shared" si="101"/>
        <v>N. D.</v>
      </c>
      <c r="J147" s="273"/>
      <c r="K147" s="273">
        <f>+'2025R'!$H147</f>
        <v>0</v>
      </c>
      <c r="L147" s="270">
        <f t="shared" si="110"/>
        <v>0</v>
      </c>
      <c r="M147" s="273">
        <f t="shared" si="102"/>
        <v>0</v>
      </c>
      <c r="N147" s="270" t="str">
        <f t="shared" si="103"/>
        <v>N. D.</v>
      </c>
      <c r="O147" s="311"/>
      <c r="P147" s="273">
        <f>+'2026R'!$X147</f>
        <v>0</v>
      </c>
      <c r="Q147" s="270">
        <f t="shared" si="111"/>
        <v>0</v>
      </c>
      <c r="R147" s="273"/>
      <c r="S147" s="273">
        <f>+'2026P'!$X147</f>
        <v>0</v>
      </c>
      <c r="T147" s="270">
        <f t="shared" si="112"/>
        <v>0</v>
      </c>
      <c r="U147" s="273">
        <f t="shared" si="104"/>
        <v>0</v>
      </c>
      <c r="V147" s="270" t="str">
        <f t="shared" si="105"/>
        <v>N. D.</v>
      </c>
      <c r="W147" s="273"/>
      <c r="X147" s="273">
        <f>+'2025R'!$X147</f>
        <v>0</v>
      </c>
      <c r="Y147" s="270">
        <f t="shared" si="113"/>
        <v>0</v>
      </c>
      <c r="Z147" s="273">
        <f t="shared" si="106"/>
        <v>0</v>
      </c>
      <c r="AA147" s="270" t="str">
        <f t="shared" si="107"/>
        <v>N. D.</v>
      </c>
    </row>
    <row r="148" spans="1:27">
      <c r="A148" s="277" t="s">
        <v>25</v>
      </c>
      <c r="B148" s="273"/>
      <c r="C148" s="273">
        <f>+'2026R'!$H148</f>
        <v>142446.1</v>
      </c>
      <c r="D148" s="270">
        <f t="shared" si="108"/>
        <v>2.7116310153475019E-2</v>
      </c>
      <c r="E148" s="273"/>
      <c r="F148" s="273">
        <f>+'2026P'!$H148</f>
        <v>133307.31</v>
      </c>
      <c r="G148" s="270">
        <f t="shared" si="109"/>
        <v>2.2987603481667319E-2</v>
      </c>
      <c r="H148" s="273">
        <f t="shared" si="100"/>
        <v>9138.7900000000081</v>
      </c>
      <c r="I148" s="270">
        <f t="shared" si="101"/>
        <v>6.8554305086495321E-2</v>
      </c>
      <c r="J148" s="273"/>
      <c r="K148" s="273">
        <f>+'2025R'!$H148</f>
        <v>58630.666700000002</v>
      </c>
      <c r="L148" s="270">
        <f t="shared" si="110"/>
        <v>1.1348512736249594E-2</v>
      </c>
      <c r="M148" s="273">
        <f t="shared" si="102"/>
        <v>83815.433300000004</v>
      </c>
      <c r="N148" s="314">
        <f t="shared" si="103"/>
        <v>1.429549381194398</v>
      </c>
      <c r="O148" s="311"/>
      <c r="P148" s="318">
        <f>+'2026R'!$X148</f>
        <v>467588.1</v>
      </c>
      <c r="Q148" s="270">
        <f t="shared" si="111"/>
        <v>1.4307453487272319E-2</v>
      </c>
      <c r="R148" s="273"/>
      <c r="S148" s="273">
        <f>+'2026P'!$X148</f>
        <v>543403.86</v>
      </c>
      <c r="T148" s="270">
        <f t="shared" si="112"/>
        <v>1.630298788806913E-2</v>
      </c>
      <c r="U148" s="273">
        <f t="shared" si="104"/>
        <v>-75815.760000000009</v>
      </c>
      <c r="V148" s="270">
        <f t="shared" si="105"/>
        <v>-0.13952009836661816</v>
      </c>
      <c r="W148" s="273"/>
      <c r="X148" s="273">
        <f>+'2025R'!$X148</f>
        <v>491859.82670000003</v>
      </c>
      <c r="Y148" s="270">
        <f t="shared" si="113"/>
        <v>1.5543505370417305E-2</v>
      </c>
      <c r="Z148" s="273">
        <f t="shared" si="106"/>
        <v>-24271.726700000057</v>
      </c>
      <c r="AA148" s="270">
        <f t="shared" si="107"/>
        <v>-4.934683701013888E-2</v>
      </c>
    </row>
    <row r="149" spans="1:27">
      <c r="A149" s="277" t="s">
        <v>63</v>
      </c>
      <c r="B149" s="273"/>
      <c r="C149" s="273">
        <f>+'2026R'!$H149</f>
        <v>0</v>
      </c>
      <c r="D149" s="270">
        <f t="shared" si="108"/>
        <v>0</v>
      </c>
      <c r="E149" s="273"/>
      <c r="F149" s="273">
        <f>+'2026P'!$H149</f>
        <v>0</v>
      </c>
      <c r="G149" s="270">
        <f t="shared" si="109"/>
        <v>0</v>
      </c>
      <c r="H149" s="273">
        <f t="shared" si="100"/>
        <v>0</v>
      </c>
      <c r="I149" s="270" t="str">
        <f t="shared" si="101"/>
        <v>N. D.</v>
      </c>
      <c r="J149" s="273"/>
      <c r="K149" s="273">
        <f>+'2025R'!$H149</f>
        <v>0</v>
      </c>
      <c r="L149" s="270">
        <f t="shared" si="110"/>
        <v>0</v>
      </c>
      <c r="M149" s="273">
        <f t="shared" si="102"/>
        <v>0</v>
      </c>
      <c r="N149" s="270" t="str">
        <f t="shared" si="103"/>
        <v>N. D.</v>
      </c>
      <c r="O149" s="311"/>
      <c r="P149" s="273">
        <f>+'2026R'!$X149</f>
        <v>0</v>
      </c>
      <c r="Q149" s="270">
        <f t="shared" si="111"/>
        <v>0</v>
      </c>
      <c r="R149" s="273"/>
      <c r="S149" s="273">
        <f>+'2026P'!$X149</f>
        <v>0</v>
      </c>
      <c r="T149" s="270">
        <f t="shared" si="112"/>
        <v>0</v>
      </c>
      <c r="U149" s="273">
        <f t="shared" si="104"/>
        <v>0</v>
      </c>
      <c r="V149" s="270" t="str">
        <f t="shared" si="105"/>
        <v>N. D.</v>
      </c>
      <c r="W149" s="273"/>
      <c r="X149" s="273">
        <f>+'2025R'!$X149</f>
        <v>0</v>
      </c>
      <c r="Y149" s="270">
        <f t="shared" si="113"/>
        <v>0</v>
      </c>
      <c r="Z149" s="273">
        <f t="shared" si="106"/>
        <v>0</v>
      </c>
      <c r="AA149" s="270" t="str">
        <f t="shared" si="107"/>
        <v>N. D.</v>
      </c>
    </row>
    <row r="150" spans="1:27">
      <c r="A150" s="277" t="s">
        <v>64</v>
      </c>
      <c r="B150" s="273"/>
      <c r="C150" s="273">
        <f>+'2026R'!$H150</f>
        <v>227569.43530000001</v>
      </c>
      <c r="D150" s="270">
        <f t="shared" si="108"/>
        <v>4.332054994166893E-2</v>
      </c>
      <c r="E150" s="273"/>
      <c r="F150" s="273">
        <f>+'2026P'!$H150</f>
        <v>228846.05</v>
      </c>
      <c r="G150" s="270">
        <f t="shared" si="109"/>
        <v>3.9462368985960436E-2</v>
      </c>
      <c r="H150" s="273">
        <f t="shared" si="100"/>
        <v>-1276.6146999999764</v>
      </c>
      <c r="I150" s="270">
        <f t="shared" si="101"/>
        <v>-5.5784869347754815E-3</v>
      </c>
      <c r="J150" s="273"/>
      <c r="K150" s="273">
        <f>+'2025R'!$H150</f>
        <v>222836.36660000001</v>
      </c>
      <c r="L150" s="270">
        <f t="shared" si="110"/>
        <v>4.3132058473755744E-2</v>
      </c>
      <c r="M150" s="273">
        <f t="shared" si="102"/>
        <v>4733.0687000000034</v>
      </c>
      <c r="N150" s="270">
        <f t="shared" si="103"/>
        <v>2.1240108929329506E-2</v>
      </c>
      <c r="O150" s="311"/>
      <c r="P150" s="318">
        <f>+'2026R'!$X150</f>
        <v>1467996.9685</v>
      </c>
      <c r="Q150" s="270">
        <f t="shared" si="111"/>
        <v>4.4918376550366693E-2</v>
      </c>
      <c r="R150" s="273"/>
      <c r="S150" s="273">
        <f>+'2026P'!$X150</f>
        <v>1376984.46</v>
      </c>
      <c r="T150" s="270">
        <f t="shared" si="112"/>
        <v>4.1311743669688712E-2</v>
      </c>
      <c r="U150" s="273">
        <f t="shared" si="104"/>
        <v>91012.508499999996</v>
      </c>
      <c r="V150" s="270">
        <f t="shared" si="105"/>
        <v>6.6095523329290154E-2</v>
      </c>
      <c r="W150" s="273"/>
      <c r="X150" s="273">
        <f>+'2025R'!$X150</f>
        <v>1379889.1496000001</v>
      </c>
      <c r="Y150" s="270">
        <f t="shared" si="113"/>
        <v>4.3606558704519155E-2</v>
      </c>
      <c r="Z150" s="273">
        <f t="shared" si="106"/>
        <v>88107.818899999838</v>
      </c>
      <c r="AA150" s="270">
        <f t="shared" si="107"/>
        <v>6.38513745292804E-2</v>
      </c>
    </row>
    <row r="151" spans="1:27" ht="6" customHeight="1">
      <c r="A151" s="296"/>
      <c r="B151" s="265"/>
      <c r="C151" s="265"/>
      <c r="D151" s="270"/>
      <c r="E151" s="265"/>
      <c r="F151" s="265"/>
      <c r="G151" s="270"/>
      <c r="H151" s="265"/>
      <c r="I151" s="270"/>
      <c r="J151" s="265"/>
      <c r="K151" s="265"/>
      <c r="L151" s="270"/>
      <c r="M151" s="265"/>
      <c r="N151" s="270"/>
      <c r="O151" s="265"/>
      <c r="P151" s="265"/>
      <c r="Q151" s="270"/>
      <c r="R151" s="265"/>
      <c r="S151" s="265"/>
      <c r="T151" s="270"/>
      <c r="U151" s="265"/>
      <c r="V151" s="270"/>
      <c r="W151" s="265"/>
      <c r="X151" s="265"/>
      <c r="Y151" s="270"/>
      <c r="Z151" s="265"/>
      <c r="AA151" s="270"/>
    </row>
    <row r="152" spans="1:27">
      <c r="A152" s="297" t="s">
        <v>65</v>
      </c>
      <c r="B152" s="283"/>
      <c r="C152" s="283">
        <v>1210643.3898999998</v>
      </c>
      <c r="D152" s="282">
        <f>+SUM(D153:D166)</f>
        <v>0.22807401361640384</v>
      </c>
      <c r="E152" s="283"/>
      <c r="F152" s="283">
        <f>SUM(F153:F158)</f>
        <v>1233957</v>
      </c>
      <c r="G152" s="282">
        <f>+SUM(G153:G166)</f>
        <v>0.20842749028994545</v>
      </c>
      <c r="H152" s="283">
        <f t="shared" ref="H152:H158" si="114">+$C152-F152</f>
        <v>-23313.610100000165</v>
      </c>
      <c r="I152" s="282">
        <f t="shared" ref="I152:I158" si="115">+IF(ISERROR(H152/F152),"N. D.",H152/F152)</f>
        <v>-1.8893373188855176E-2</v>
      </c>
      <c r="J152" s="283"/>
      <c r="K152" s="283">
        <v>1285306.9276000001</v>
      </c>
      <c r="L152" s="282">
        <f>+SUM(L153:L166)</f>
        <v>0.24512199997333137</v>
      </c>
      <c r="M152" s="283">
        <f t="shared" ref="M152:M158" si="116">+$C152-K152</f>
        <v>-74663.537700000219</v>
      </c>
      <c r="N152" s="282">
        <f t="shared" ref="N152:N158" si="117">+IF(ISERROR(M152/K152),"N. D.",M152/K152)</f>
        <v>-5.8090045339922292E-2</v>
      </c>
      <c r="O152" s="313"/>
      <c r="P152" s="283">
        <v>6692681.5887000002</v>
      </c>
      <c r="Q152" s="282">
        <f>+SUM(Q153:Q166)</f>
        <v>0.2027100525669647</v>
      </c>
      <c r="R152" s="283"/>
      <c r="S152" s="283">
        <f>+SUM(S153:S158)</f>
        <v>6534769</v>
      </c>
      <c r="T152" s="282">
        <f>+SUM(T153:T166)</f>
        <v>0.19258083593614894</v>
      </c>
      <c r="U152" s="283">
        <f t="shared" ref="U152:U158" si="118">+$P152-S152</f>
        <v>157912.5887000002</v>
      </c>
      <c r="V152" s="282">
        <f t="shared" ref="V152:V158" si="119">+IF(ISERROR(U152/S152),"N. D.",U152/S152)</f>
        <v>2.4164984056819789E-2</v>
      </c>
      <c r="W152" s="283"/>
      <c r="X152" s="283">
        <v>5601223.9342999998</v>
      </c>
      <c r="Y152" s="282">
        <f>+SUM(Y153:Y166)</f>
        <v>0.17366890488440506</v>
      </c>
      <c r="Z152" s="283">
        <f t="shared" ref="Z152:Z158" si="120">+$P152-X152</f>
        <v>1091457.6544000003</v>
      </c>
      <c r="AA152" s="282">
        <f t="shared" ref="AA152:AA158" si="121">+IF(ISERROR(Z152/X152),"N. D.",Z152/X152)</f>
        <v>0.1948605639057355</v>
      </c>
    </row>
    <row r="153" spans="1:27" hidden="1">
      <c r="A153" s="277" t="s">
        <v>26</v>
      </c>
      <c r="B153" s="273"/>
      <c r="C153" s="274">
        <v>301940.11000000004</v>
      </c>
      <c r="D153" s="275">
        <f t="shared" ref="D153:D158" si="122">+IF(ISERROR(C153/C$106),"N. D.",C153/C$106)</f>
        <v>5.7477892834794105E-2</v>
      </c>
      <c r="E153" s="273"/>
      <c r="F153" s="274">
        <v>236449</v>
      </c>
      <c r="G153" s="275">
        <f t="shared" ref="G153:G158" si="123">+IF(ISERROR(F153/F$106),"N. D.",F153/F$106)</f>
        <v>4.0773426870865187E-2</v>
      </c>
      <c r="H153" s="274">
        <f t="shared" si="114"/>
        <v>65491.110000000044</v>
      </c>
      <c r="I153" s="275">
        <f t="shared" si="115"/>
        <v>0.27697774150028143</v>
      </c>
      <c r="J153" s="273"/>
      <c r="K153" s="274">
        <v>275686.34999999998</v>
      </c>
      <c r="L153" s="275">
        <f t="shared" ref="L153:L158" si="124">+IF(ISERROR(K153/K$106),"N. D.",K153/K$106)</f>
        <v>5.3361666006522875E-2</v>
      </c>
      <c r="M153" s="274">
        <f t="shared" si="116"/>
        <v>26253.760000000068</v>
      </c>
      <c r="N153" s="275">
        <f t="shared" si="117"/>
        <v>9.5230540068451233E-2</v>
      </c>
      <c r="O153" s="311"/>
      <c r="P153" s="274">
        <v>1347662.1232</v>
      </c>
      <c r="Q153" s="275">
        <f t="shared" ref="Q153:Q158" si="125">+IF(ISERROR(P153/P$106),"N. D.",P153/P$106)</f>
        <v>4.1236321335471664E-2</v>
      </c>
      <c r="R153" s="273"/>
      <c r="S153" s="274">
        <v>998262</v>
      </c>
      <c r="T153" s="275">
        <f t="shared" ref="T153:T158" si="126">+IF(ISERROR(S153/S$106),"N. D.",S153/S$106)</f>
        <v>2.9949462072499201E-2</v>
      </c>
      <c r="U153" s="274">
        <f t="shared" si="118"/>
        <v>349400.12320000003</v>
      </c>
      <c r="V153" s="275">
        <f t="shared" si="119"/>
        <v>0.3500084378650094</v>
      </c>
      <c r="W153" s="273"/>
      <c r="X153" s="274">
        <v>1377834.8400000003</v>
      </c>
      <c r="Y153" s="275">
        <f t="shared" ref="Y153:Y158" si="127">+IF(ISERROR(X153/X$106),"N. D.",X153/X$106)</f>
        <v>4.3541639451986719E-2</v>
      </c>
      <c r="Z153" s="274">
        <f t="shared" si="120"/>
        <v>-30172.716800000286</v>
      </c>
      <c r="AA153" s="275">
        <f t="shared" si="121"/>
        <v>-2.1898645558999133E-2</v>
      </c>
    </row>
    <row r="154" spans="1:27" hidden="1">
      <c r="A154" s="277" t="s">
        <v>66</v>
      </c>
      <c r="B154" s="273"/>
      <c r="C154" s="274">
        <v>908703.27989999985</v>
      </c>
      <c r="D154" s="275">
        <f t="shared" si="122"/>
        <v>0.17298248232312724</v>
      </c>
      <c r="E154" s="273"/>
      <c r="F154" s="274">
        <v>955508</v>
      </c>
      <c r="G154" s="275">
        <f t="shared" si="123"/>
        <v>0.1647684513892072</v>
      </c>
      <c r="H154" s="274">
        <f t="shared" si="114"/>
        <v>-46804.720100000151</v>
      </c>
      <c r="I154" s="275">
        <f t="shared" si="115"/>
        <v>-4.8984121640007358E-2</v>
      </c>
      <c r="J154" s="273"/>
      <c r="K154" s="274">
        <v>1009620.5776</v>
      </c>
      <c r="L154" s="275">
        <f t="shared" si="124"/>
        <v>0.19542148552223901</v>
      </c>
      <c r="M154" s="274">
        <f t="shared" si="116"/>
        <v>-100917.29770000011</v>
      </c>
      <c r="N154" s="275">
        <f t="shared" si="117"/>
        <v>-9.9955666454316652E-2</v>
      </c>
      <c r="O154" s="311"/>
      <c r="P154" s="274">
        <v>5345019.4654999999</v>
      </c>
      <c r="Q154" s="275">
        <f t="shared" si="125"/>
        <v>0.16354910955006427</v>
      </c>
      <c r="R154" s="273"/>
      <c r="S154" s="274">
        <v>5326507</v>
      </c>
      <c r="T154" s="275">
        <f t="shared" si="126"/>
        <v>0.15980375830733967</v>
      </c>
      <c r="U154" s="274">
        <f t="shared" si="118"/>
        <v>18512.465499999933</v>
      </c>
      <c r="V154" s="275">
        <f t="shared" si="119"/>
        <v>3.4755357497887325E-3</v>
      </c>
      <c r="W154" s="273"/>
      <c r="X154" s="274">
        <v>4223389.0943</v>
      </c>
      <c r="Y154" s="275">
        <f t="shared" si="127"/>
        <v>0.13346540519287733</v>
      </c>
      <c r="Z154" s="274">
        <f t="shared" si="120"/>
        <v>1121630.3711999999</v>
      </c>
      <c r="AA154" s="275">
        <f t="shared" si="121"/>
        <v>0.26557590270661602</v>
      </c>
    </row>
    <row r="155" spans="1:27" hidden="1">
      <c r="A155" s="277" t="s">
        <v>67</v>
      </c>
      <c r="B155" s="273"/>
      <c r="C155" s="274">
        <v>0</v>
      </c>
      <c r="D155" s="275">
        <f t="shared" si="122"/>
        <v>0</v>
      </c>
      <c r="E155" s="273"/>
      <c r="F155" s="274">
        <v>0</v>
      </c>
      <c r="G155" s="275">
        <f t="shared" si="123"/>
        <v>0</v>
      </c>
      <c r="H155" s="274">
        <f t="shared" si="114"/>
        <v>0</v>
      </c>
      <c r="I155" s="275" t="str">
        <f t="shared" si="115"/>
        <v>N. D.</v>
      </c>
      <c r="J155" s="273"/>
      <c r="K155" s="274">
        <v>0</v>
      </c>
      <c r="L155" s="275">
        <f t="shared" si="124"/>
        <v>0</v>
      </c>
      <c r="M155" s="274">
        <f t="shared" si="116"/>
        <v>0</v>
      </c>
      <c r="N155" s="275" t="str">
        <f t="shared" si="117"/>
        <v>N. D.</v>
      </c>
      <c r="O155" s="311"/>
      <c r="P155" s="274">
        <v>0</v>
      </c>
      <c r="Q155" s="275">
        <f t="shared" si="125"/>
        <v>0</v>
      </c>
      <c r="R155" s="273"/>
      <c r="S155" s="274">
        <f>+'2026P'!$X155</f>
        <v>0</v>
      </c>
      <c r="T155" s="275">
        <f t="shared" si="126"/>
        <v>0</v>
      </c>
      <c r="U155" s="274">
        <f t="shared" si="118"/>
        <v>0</v>
      </c>
      <c r="V155" s="275" t="str">
        <f t="shared" si="119"/>
        <v>N. D.</v>
      </c>
      <c r="W155" s="273"/>
      <c r="X155" s="274">
        <v>0</v>
      </c>
      <c r="Y155" s="275">
        <f t="shared" si="127"/>
        <v>0</v>
      </c>
      <c r="Z155" s="274">
        <f t="shared" si="120"/>
        <v>0</v>
      </c>
      <c r="AA155" s="275" t="str">
        <f t="shared" si="121"/>
        <v>N. D.</v>
      </c>
    </row>
    <row r="156" spans="1:27" hidden="1">
      <c r="A156" s="277" t="s">
        <v>68</v>
      </c>
      <c r="B156" s="273"/>
      <c r="C156" s="274">
        <v>0</v>
      </c>
      <c r="D156" s="275">
        <f t="shared" si="122"/>
        <v>0</v>
      </c>
      <c r="E156" s="273"/>
      <c r="F156" s="274">
        <v>0</v>
      </c>
      <c r="G156" s="275">
        <f t="shared" si="123"/>
        <v>0</v>
      </c>
      <c r="H156" s="274">
        <f t="shared" si="114"/>
        <v>0</v>
      </c>
      <c r="I156" s="275" t="str">
        <f t="shared" si="115"/>
        <v>N. D.</v>
      </c>
      <c r="J156" s="273"/>
      <c r="K156" s="274">
        <v>0</v>
      </c>
      <c r="L156" s="275">
        <f t="shared" si="124"/>
        <v>0</v>
      </c>
      <c r="M156" s="274">
        <f t="shared" si="116"/>
        <v>0</v>
      </c>
      <c r="N156" s="275" t="str">
        <f t="shared" si="117"/>
        <v>N. D.</v>
      </c>
      <c r="O156" s="311"/>
      <c r="P156" s="274">
        <v>0</v>
      </c>
      <c r="Q156" s="275">
        <f t="shared" si="125"/>
        <v>0</v>
      </c>
      <c r="R156" s="273"/>
      <c r="S156" s="274">
        <f>+'2026P'!$X156</f>
        <v>0</v>
      </c>
      <c r="T156" s="275">
        <f t="shared" si="126"/>
        <v>0</v>
      </c>
      <c r="U156" s="274">
        <f t="shared" si="118"/>
        <v>0</v>
      </c>
      <c r="V156" s="275" t="str">
        <f t="shared" si="119"/>
        <v>N. D.</v>
      </c>
      <c r="W156" s="273"/>
      <c r="X156" s="274">
        <v>0</v>
      </c>
      <c r="Y156" s="275">
        <f t="shared" si="127"/>
        <v>0</v>
      </c>
      <c r="Z156" s="274">
        <f t="shared" si="120"/>
        <v>0</v>
      </c>
      <c r="AA156" s="275" t="str">
        <f t="shared" si="121"/>
        <v>N. D.</v>
      </c>
    </row>
    <row r="157" spans="1:27" hidden="1">
      <c r="A157" s="277" t="s">
        <v>69</v>
      </c>
      <c r="B157" s="273"/>
      <c r="C157" s="274">
        <v>0</v>
      </c>
      <c r="D157" s="275">
        <f t="shared" si="122"/>
        <v>0</v>
      </c>
      <c r="E157" s="273"/>
      <c r="F157" s="274">
        <v>42000</v>
      </c>
      <c r="G157" s="275">
        <f t="shared" si="123"/>
        <v>7.2425086533516236E-3</v>
      </c>
      <c r="H157" s="274">
        <f t="shared" si="114"/>
        <v>-42000</v>
      </c>
      <c r="I157" s="275">
        <f t="shared" si="115"/>
        <v>-1</v>
      </c>
      <c r="J157" s="273"/>
      <c r="K157" s="274">
        <v>0</v>
      </c>
      <c r="L157" s="275">
        <f t="shared" si="124"/>
        <v>0</v>
      </c>
      <c r="M157" s="274">
        <f t="shared" si="116"/>
        <v>0</v>
      </c>
      <c r="N157" s="275" t="str">
        <f t="shared" si="117"/>
        <v>N. D.</v>
      </c>
      <c r="O157" s="311"/>
      <c r="P157" s="274">
        <v>0</v>
      </c>
      <c r="Q157" s="275">
        <f t="shared" si="125"/>
        <v>0</v>
      </c>
      <c r="R157" s="273"/>
      <c r="S157" s="274">
        <v>210000</v>
      </c>
      <c r="T157" s="275">
        <f t="shared" si="126"/>
        <v>6.3003370209672735E-3</v>
      </c>
      <c r="U157" s="274">
        <f t="shared" si="118"/>
        <v>-210000</v>
      </c>
      <c r="V157" s="275">
        <f t="shared" si="119"/>
        <v>-1</v>
      </c>
      <c r="W157" s="273"/>
      <c r="X157" s="274">
        <v>0</v>
      </c>
      <c r="Y157" s="275">
        <f t="shared" si="127"/>
        <v>0</v>
      </c>
      <c r="Z157" s="274">
        <f t="shared" si="120"/>
        <v>0</v>
      </c>
      <c r="AA157" s="275" t="str">
        <f t="shared" si="121"/>
        <v>N. D.</v>
      </c>
    </row>
    <row r="158" spans="1:27" hidden="1">
      <c r="A158" s="277" t="s">
        <v>70</v>
      </c>
      <c r="B158" s="273"/>
      <c r="C158" s="274">
        <v>0</v>
      </c>
      <c r="D158" s="275">
        <f t="shared" si="122"/>
        <v>0</v>
      </c>
      <c r="E158" s="273"/>
      <c r="F158" s="274">
        <v>0</v>
      </c>
      <c r="G158" s="275">
        <f t="shared" si="123"/>
        <v>0</v>
      </c>
      <c r="H158" s="274">
        <f t="shared" si="114"/>
        <v>0</v>
      </c>
      <c r="I158" s="275" t="str">
        <f t="shared" si="115"/>
        <v>N. D.</v>
      </c>
      <c r="J158" s="273"/>
      <c r="K158" s="274">
        <v>0</v>
      </c>
      <c r="L158" s="275">
        <f t="shared" si="124"/>
        <v>0</v>
      </c>
      <c r="M158" s="274">
        <f t="shared" si="116"/>
        <v>0</v>
      </c>
      <c r="N158" s="275" t="str">
        <f t="shared" si="117"/>
        <v>N. D.</v>
      </c>
      <c r="O158" s="311"/>
      <c r="P158" s="274">
        <v>0</v>
      </c>
      <c r="Q158" s="275">
        <f t="shared" si="125"/>
        <v>0</v>
      </c>
      <c r="R158" s="273"/>
      <c r="S158" s="274">
        <f>+'2026P'!$X158</f>
        <v>0</v>
      </c>
      <c r="T158" s="275">
        <f t="shared" si="126"/>
        <v>0</v>
      </c>
      <c r="U158" s="274">
        <f t="shared" si="118"/>
        <v>0</v>
      </c>
      <c r="V158" s="275" t="str">
        <f t="shared" si="119"/>
        <v>N. D.</v>
      </c>
      <c r="W158" s="273"/>
      <c r="X158" s="274">
        <v>0</v>
      </c>
      <c r="Y158" s="275">
        <f t="shared" si="127"/>
        <v>0</v>
      </c>
      <c r="Z158" s="274">
        <f t="shared" si="120"/>
        <v>0</v>
      </c>
      <c r="AA158" s="275" t="str">
        <f t="shared" si="121"/>
        <v>N. D.</v>
      </c>
    </row>
    <row r="159" spans="1:27" ht="6" customHeight="1">
      <c r="A159" s="296"/>
      <c r="B159" s="265"/>
      <c r="C159" s="265"/>
      <c r="D159" s="288"/>
      <c r="E159" s="265"/>
      <c r="F159" s="265"/>
      <c r="G159" s="288"/>
      <c r="H159" s="265"/>
      <c r="I159" s="288"/>
      <c r="J159" s="265"/>
      <c r="K159" s="265"/>
      <c r="L159" s="288"/>
      <c r="M159" s="265"/>
      <c r="N159" s="288"/>
      <c r="O159" s="265"/>
      <c r="P159" s="265"/>
      <c r="Q159" s="288"/>
      <c r="R159" s="265"/>
      <c r="S159" s="265"/>
      <c r="T159" s="288"/>
      <c r="U159" s="265"/>
      <c r="V159" s="288"/>
      <c r="W159" s="265"/>
      <c r="X159" s="265"/>
      <c r="Y159" s="288"/>
      <c r="Z159" s="265"/>
      <c r="AA159" s="288"/>
    </row>
    <row r="160" spans="1:27">
      <c r="A160" s="297" t="s">
        <v>71</v>
      </c>
      <c r="B160" s="283"/>
      <c r="C160" s="283">
        <f>+C161+C164</f>
        <v>-4178.6400000000003</v>
      </c>
      <c r="D160" s="282">
        <f>+SUM(D161:D164)</f>
        <v>-7.9545384717248733E-4</v>
      </c>
      <c r="E160" s="283"/>
      <c r="F160" s="283">
        <f>+F161+F164</f>
        <v>-8422.02</v>
      </c>
      <c r="G160" s="282">
        <f>+SUM(G161:G164)</f>
        <v>-1.4522988744928677E-3</v>
      </c>
      <c r="H160" s="283">
        <f t="shared" ref="H160:H166" si="128">+$C160-F160</f>
        <v>4243.38</v>
      </c>
      <c r="I160" s="282">
        <f t="shared" ref="I160:I166" si="129">+IF(ISERROR(H160/F160),"N. D.",H160/F160)</f>
        <v>-0.5038434959783995</v>
      </c>
      <c r="J160" s="283"/>
      <c r="K160" s="283">
        <f>+K161+K164</f>
        <v>-6304.96</v>
      </c>
      <c r="L160" s="282">
        <f>+SUM(L161:L164)</f>
        <v>-1.2203838518101695E-3</v>
      </c>
      <c r="M160" s="283">
        <f t="shared" ref="M160:M166" si="130">+$C160-K160</f>
        <v>2126.3199999999997</v>
      </c>
      <c r="N160" s="282">
        <f t="shared" ref="N160:N166" si="131">+IF(ISERROR(M160/K160),"N. D.",M160/K160)</f>
        <v>-0.33724559711719021</v>
      </c>
      <c r="O160" s="313"/>
      <c r="P160" s="283">
        <f>+P161+P164</f>
        <v>-22608.78</v>
      </c>
      <c r="Q160" s="282">
        <f>+SUM(Q161:Q164)</f>
        <v>-6.9179277285707792E-4</v>
      </c>
      <c r="R160" s="283"/>
      <c r="S160" s="283">
        <f>+S161+S164</f>
        <v>-38583.729999999996</v>
      </c>
      <c r="T160" s="282">
        <f>+SUM(T161:T164)</f>
        <v>-1.1575738215524075E-3</v>
      </c>
      <c r="U160" s="283">
        <f t="shared" ref="U160:U166" si="132">+$P160-S160</f>
        <v>15974.949999999997</v>
      </c>
      <c r="V160" s="282">
        <f t="shared" ref="V160:V166" si="133">+IF(ISERROR(U160/S160),"N. D.",U160/S160)</f>
        <v>-0.41403332440901902</v>
      </c>
      <c r="W160" s="283"/>
      <c r="X160" s="283">
        <f>+X161+X164</f>
        <v>-35210.78</v>
      </c>
      <c r="Y160" s="282">
        <f>+SUM(Y161:Y164)</f>
        <v>-1.1127132534863356E-3</v>
      </c>
      <c r="Z160" s="283">
        <f t="shared" ref="Z160:Z166" si="134">+$P160-X160</f>
        <v>12602</v>
      </c>
      <c r="AA160" s="282">
        <f t="shared" ref="AA160:AA166" si="135">+IF(ISERROR(Z160/X160),"N. D.",Z160/X160)</f>
        <v>-0.35790175622352022</v>
      </c>
    </row>
    <row r="161" spans="1:27" hidden="1">
      <c r="A161" s="298" t="s">
        <v>72</v>
      </c>
      <c r="B161" s="273"/>
      <c r="C161" s="273">
        <v>0</v>
      </c>
      <c r="D161" s="270">
        <f t="shared" ref="D161:D166" si="136">+IF(ISERROR(C161/C$106),"N. D.",C161/C$106)</f>
        <v>0</v>
      </c>
      <c r="E161" s="273"/>
      <c r="F161" s="273">
        <v>0</v>
      </c>
      <c r="G161" s="270">
        <f t="shared" ref="G161:G166" si="137">+IF(ISERROR(F161/F$106),"N. D.",F161/F$106)</f>
        <v>0</v>
      </c>
      <c r="H161" s="273">
        <f t="shared" si="128"/>
        <v>0</v>
      </c>
      <c r="I161" s="270" t="str">
        <f t="shared" si="129"/>
        <v>N. D.</v>
      </c>
      <c r="J161" s="273"/>
      <c r="K161" s="273">
        <v>0</v>
      </c>
      <c r="L161" s="270">
        <f t="shared" ref="L161:L166" si="138">+IF(ISERROR(K161/K$106),"N. D.",K161/K$106)</f>
        <v>0</v>
      </c>
      <c r="M161" s="273">
        <f t="shared" si="130"/>
        <v>0</v>
      </c>
      <c r="N161" s="270" t="str">
        <f t="shared" si="131"/>
        <v>N. D.</v>
      </c>
      <c r="O161" s="311"/>
      <c r="P161" s="273">
        <v>0</v>
      </c>
      <c r="Q161" s="270">
        <f t="shared" ref="Q161:Q166" si="139">+IF(ISERROR(P161/P$106),"N. D.",P161/P$106)</f>
        <v>0</v>
      </c>
      <c r="R161" s="273"/>
      <c r="S161" s="273">
        <f>+SUM(S162:S163)</f>
        <v>0</v>
      </c>
      <c r="T161" s="270">
        <f t="shared" ref="T161:T166" si="140">+IF(ISERROR(S161/S$106),"N. D.",S161/S$106)</f>
        <v>0</v>
      </c>
      <c r="U161" s="273">
        <f t="shared" si="132"/>
        <v>0</v>
      </c>
      <c r="V161" s="270" t="str">
        <f t="shared" si="133"/>
        <v>N. D.</v>
      </c>
      <c r="W161" s="273"/>
      <c r="X161" s="273">
        <v>0</v>
      </c>
      <c r="Y161" s="270">
        <f t="shared" ref="Y161:Y166" si="141">+IF(ISERROR(X161/X$106),"N. D.",X161/X$106)</f>
        <v>0</v>
      </c>
      <c r="Z161" s="273">
        <f t="shared" si="134"/>
        <v>0</v>
      </c>
      <c r="AA161" s="270" t="str">
        <f t="shared" si="135"/>
        <v>N. D.</v>
      </c>
    </row>
    <row r="162" spans="1:27" hidden="1">
      <c r="A162" s="299" t="s">
        <v>72</v>
      </c>
      <c r="B162" s="273"/>
      <c r="C162" s="274">
        <v>0</v>
      </c>
      <c r="D162" s="275">
        <f t="shared" si="136"/>
        <v>0</v>
      </c>
      <c r="E162" s="273"/>
      <c r="F162" s="274">
        <v>0</v>
      </c>
      <c r="G162" s="275">
        <f t="shared" si="137"/>
        <v>0</v>
      </c>
      <c r="H162" s="276">
        <f t="shared" si="128"/>
        <v>0</v>
      </c>
      <c r="I162" s="275" t="str">
        <f t="shared" si="129"/>
        <v>N. D.</v>
      </c>
      <c r="J162" s="273"/>
      <c r="K162" s="274">
        <v>0</v>
      </c>
      <c r="L162" s="275">
        <f t="shared" si="138"/>
        <v>0</v>
      </c>
      <c r="M162" s="276">
        <f t="shared" si="130"/>
        <v>0</v>
      </c>
      <c r="N162" s="275" t="str">
        <f t="shared" si="131"/>
        <v>N. D.</v>
      </c>
      <c r="O162" s="311"/>
      <c r="P162" s="274">
        <v>0</v>
      </c>
      <c r="Q162" s="275">
        <f t="shared" si="139"/>
        <v>0</v>
      </c>
      <c r="R162" s="273"/>
      <c r="S162" s="274">
        <f>+'2026P'!$X162</f>
        <v>0</v>
      </c>
      <c r="T162" s="275">
        <f t="shared" si="140"/>
        <v>0</v>
      </c>
      <c r="U162" s="276">
        <f t="shared" si="132"/>
        <v>0</v>
      </c>
      <c r="V162" s="275" t="str">
        <f t="shared" si="133"/>
        <v>N. D.</v>
      </c>
      <c r="W162" s="273"/>
      <c r="X162" s="274">
        <v>0</v>
      </c>
      <c r="Y162" s="275">
        <f t="shared" si="141"/>
        <v>0</v>
      </c>
      <c r="Z162" s="276">
        <f t="shared" si="134"/>
        <v>0</v>
      </c>
      <c r="AA162" s="275" t="str">
        <f t="shared" si="135"/>
        <v>N. D.</v>
      </c>
    </row>
    <row r="163" spans="1:27" hidden="1">
      <c r="A163" s="299" t="s">
        <v>73</v>
      </c>
      <c r="B163" s="273"/>
      <c r="C163" s="274">
        <v>0</v>
      </c>
      <c r="D163" s="275">
        <f t="shared" si="136"/>
        <v>0</v>
      </c>
      <c r="E163" s="273"/>
      <c r="F163" s="274">
        <v>0</v>
      </c>
      <c r="G163" s="275">
        <f t="shared" si="137"/>
        <v>0</v>
      </c>
      <c r="H163" s="276">
        <f t="shared" si="128"/>
        <v>0</v>
      </c>
      <c r="I163" s="275" t="str">
        <f t="shared" si="129"/>
        <v>N. D.</v>
      </c>
      <c r="J163" s="273"/>
      <c r="K163" s="274">
        <v>0</v>
      </c>
      <c r="L163" s="275">
        <f t="shared" si="138"/>
        <v>0</v>
      </c>
      <c r="M163" s="276">
        <f t="shared" si="130"/>
        <v>0</v>
      </c>
      <c r="N163" s="275" t="str">
        <f t="shared" si="131"/>
        <v>N. D.</v>
      </c>
      <c r="O163" s="311"/>
      <c r="P163" s="274">
        <v>0</v>
      </c>
      <c r="Q163" s="275">
        <f t="shared" si="139"/>
        <v>0</v>
      </c>
      <c r="R163" s="273"/>
      <c r="S163" s="274">
        <f>+'2026P'!$X163</f>
        <v>0</v>
      </c>
      <c r="T163" s="275">
        <f t="shared" si="140"/>
        <v>0</v>
      </c>
      <c r="U163" s="276">
        <f t="shared" si="132"/>
        <v>0</v>
      </c>
      <c r="V163" s="275" t="str">
        <f t="shared" si="133"/>
        <v>N. D.</v>
      </c>
      <c r="W163" s="273"/>
      <c r="X163" s="274">
        <v>0</v>
      </c>
      <c r="Y163" s="275">
        <f t="shared" si="141"/>
        <v>0</v>
      </c>
      <c r="Z163" s="276">
        <f t="shared" si="134"/>
        <v>0</v>
      </c>
      <c r="AA163" s="275" t="str">
        <f t="shared" si="135"/>
        <v>N. D.</v>
      </c>
    </row>
    <row r="164" spans="1:27" hidden="1">
      <c r="A164" s="298" t="s">
        <v>74</v>
      </c>
      <c r="B164" s="273"/>
      <c r="C164" s="273">
        <f>+SUM(C165:C166)</f>
        <v>-4178.6400000000003</v>
      </c>
      <c r="D164" s="270">
        <f t="shared" si="136"/>
        <v>-7.9545384717248733E-4</v>
      </c>
      <c r="E164" s="273"/>
      <c r="F164" s="273">
        <f>+SUM(F165:F166)</f>
        <v>-8422.02</v>
      </c>
      <c r="G164" s="270">
        <f t="shared" si="137"/>
        <v>-1.4522988744928677E-3</v>
      </c>
      <c r="H164" s="273">
        <f t="shared" si="128"/>
        <v>4243.38</v>
      </c>
      <c r="I164" s="270">
        <f t="shared" si="129"/>
        <v>-0.5038434959783995</v>
      </c>
      <c r="J164" s="273"/>
      <c r="K164" s="273">
        <f>+SUM(K165:K166)</f>
        <v>-6304.96</v>
      </c>
      <c r="L164" s="270">
        <f t="shared" si="138"/>
        <v>-1.2203838518101695E-3</v>
      </c>
      <c r="M164" s="273">
        <f t="shared" si="130"/>
        <v>2126.3199999999997</v>
      </c>
      <c r="N164" s="270">
        <f t="shared" si="131"/>
        <v>-0.33724559711719021</v>
      </c>
      <c r="O164" s="311"/>
      <c r="P164" s="273">
        <f>+SUM(P165:P166)</f>
        <v>-22608.78</v>
      </c>
      <c r="Q164" s="270">
        <f t="shared" si="139"/>
        <v>-6.9179277285707792E-4</v>
      </c>
      <c r="R164" s="273"/>
      <c r="S164" s="273">
        <f>+SUM(S165:S166)</f>
        <v>-38583.729999999996</v>
      </c>
      <c r="T164" s="270">
        <f t="shared" si="140"/>
        <v>-1.1575738215524075E-3</v>
      </c>
      <c r="U164" s="273">
        <f t="shared" si="132"/>
        <v>15974.949999999997</v>
      </c>
      <c r="V164" s="270">
        <f t="shared" si="133"/>
        <v>-0.41403332440901902</v>
      </c>
      <c r="W164" s="273"/>
      <c r="X164" s="273">
        <f>+SUM(X165:X166)</f>
        <v>-35210.78</v>
      </c>
      <c r="Y164" s="270">
        <f t="shared" si="141"/>
        <v>-1.1127132534863356E-3</v>
      </c>
      <c r="Z164" s="273">
        <f t="shared" si="134"/>
        <v>12602</v>
      </c>
      <c r="AA164" s="270">
        <f t="shared" si="135"/>
        <v>-0.35790175622352022</v>
      </c>
    </row>
    <row r="165" spans="1:27" hidden="1">
      <c r="A165" s="299" t="s">
        <v>75</v>
      </c>
      <c r="B165" s="273"/>
      <c r="C165" s="274">
        <v>0</v>
      </c>
      <c r="D165" s="275">
        <f t="shared" si="136"/>
        <v>0</v>
      </c>
      <c r="E165" s="273"/>
      <c r="F165" s="274">
        <v>0</v>
      </c>
      <c r="G165" s="275">
        <f t="shared" si="137"/>
        <v>0</v>
      </c>
      <c r="H165" s="276">
        <f t="shared" si="128"/>
        <v>0</v>
      </c>
      <c r="I165" s="275" t="str">
        <f t="shared" si="129"/>
        <v>N. D.</v>
      </c>
      <c r="J165" s="273"/>
      <c r="K165" s="274">
        <v>0</v>
      </c>
      <c r="L165" s="275">
        <f t="shared" si="138"/>
        <v>0</v>
      </c>
      <c r="M165" s="276">
        <f t="shared" si="130"/>
        <v>0</v>
      </c>
      <c r="N165" s="275" t="str">
        <f t="shared" si="131"/>
        <v>N. D.</v>
      </c>
      <c r="O165" s="311"/>
      <c r="P165" s="274">
        <v>0</v>
      </c>
      <c r="Q165" s="275">
        <f t="shared" si="139"/>
        <v>0</v>
      </c>
      <c r="R165" s="273"/>
      <c r="S165" s="274">
        <f>+'2026P'!$X165</f>
        <v>0</v>
      </c>
      <c r="T165" s="275">
        <f t="shared" si="140"/>
        <v>0</v>
      </c>
      <c r="U165" s="276">
        <f t="shared" si="132"/>
        <v>0</v>
      </c>
      <c r="V165" s="275" t="str">
        <f t="shared" si="133"/>
        <v>N. D.</v>
      </c>
      <c r="W165" s="273"/>
      <c r="X165" s="274">
        <v>0</v>
      </c>
      <c r="Y165" s="275">
        <f t="shared" si="141"/>
        <v>0</v>
      </c>
      <c r="Z165" s="276">
        <f t="shared" si="134"/>
        <v>0</v>
      </c>
      <c r="AA165" s="275" t="str">
        <f t="shared" si="135"/>
        <v>N. D.</v>
      </c>
    </row>
    <row r="166" spans="1:27" hidden="1">
      <c r="A166" s="299" t="s">
        <v>64</v>
      </c>
      <c r="B166" s="273"/>
      <c r="C166" s="274">
        <f>+'2026R'!$H166</f>
        <v>-4178.6400000000003</v>
      </c>
      <c r="D166" s="275">
        <f t="shared" si="136"/>
        <v>-7.9545384717248733E-4</v>
      </c>
      <c r="E166" s="273"/>
      <c r="F166" s="274">
        <f>+'2026P'!$H166</f>
        <v>-8422.02</v>
      </c>
      <c r="G166" s="275">
        <f t="shared" si="137"/>
        <v>-1.4522988744928677E-3</v>
      </c>
      <c r="H166" s="276">
        <f t="shared" si="128"/>
        <v>4243.38</v>
      </c>
      <c r="I166" s="275">
        <f t="shared" si="129"/>
        <v>-0.5038434959783995</v>
      </c>
      <c r="J166" s="273"/>
      <c r="K166" s="274">
        <f>+'2025R'!$H166</f>
        <v>-6304.96</v>
      </c>
      <c r="L166" s="275">
        <f t="shared" si="138"/>
        <v>-1.2203838518101695E-3</v>
      </c>
      <c r="M166" s="276">
        <f t="shared" si="130"/>
        <v>2126.3199999999997</v>
      </c>
      <c r="N166" s="275">
        <f t="shared" si="131"/>
        <v>-0.33724559711719021</v>
      </c>
      <c r="O166" s="311"/>
      <c r="P166" s="274">
        <f>+'2026R'!$X166</f>
        <v>-22608.78</v>
      </c>
      <c r="Q166" s="275">
        <f t="shared" si="139"/>
        <v>-6.9179277285707792E-4</v>
      </c>
      <c r="R166" s="273"/>
      <c r="S166" s="274">
        <f>+'2026P'!$X166</f>
        <v>-38583.729999999996</v>
      </c>
      <c r="T166" s="275">
        <f t="shared" si="140"/>
        <v>-1.1575738215524075E-3</v>
      </c>
      <c r="U166" s="276">
        <f t="shared" si="132"/>
        <v>15974.949999999997</v>
      </c>
      <c r="V166" s="275">
        <f t="shared" si="133"/>
        <v>-0.41403332440901902</v>
      </c>
      <c r="W166" s="273"/>
      <c r="X166" s="274">
        <f>+'2025R'!$X166</f>
        <v>-35210.78</v>
      </c>
      <c r="Y166" s="275">
        <f t="shared" si="141"/>
        <v>-1.1127132534863356E-3</v>
      </c>
      <c r="Z166" s="276">
        <f t="shared" si="134"/>
        <v>12602</v>
      </c>
      <c r="AA166" s="275">
        <f t="shared" si="135"/>
        <v>-0.35790175622352022</v>
      </c>
    </row>
    <row r="167" spans="1:27" ht="6" customHeight="1">
      <c r="A167" s="296"/>
      <c r="B167" s="265"/>
      <c r="C167" s="265"/>
      <c r="D167" s="288"/>
      <c r="E167" s="265"/>
      <c r="F167" s="265"/>
      <c r="G167" s="288"/>
      <c r="H167" s="265"/>
      <c r="I167" s="288"/>
      <c r="J167" s="265"/>
      <c r="K167" s="265"/>
      <c r="L167" s="288"/>
      <c r="M167" s="265"/>
      <c r="N167" s="288"/>
      <c r="O167" s="265"/>
      <c r="P167" s="265"/>
      <c r="Q167" s="288"/>
      <c r="R167" s="265"/>
      <c r="S167" s="265"/>
      <c r="T167" s="288"/>
      <c r="U167" s="265"/>
      <c r="V167" s="288"/>
      <c r="W167" s="265"/>
      <c r="X167" s="265"/>
      <c r="Y167" s="288"/>
      <c r="Z167" s="265"/>
      <c r="AA167" s="288"/>
    </row>
    <row r="168" spans="1:27" ht="19" thickBot="1">
      <c r="A168" s="290" t="s">
        <v>76</v>
      </c>
      <c r="B168" s="291"/>
      <c r="C168" s="291">
        <f>+C133-C135</f>
        <v>3922668.7604</v>
      </c>
      <c r="D168" s="292">
        <f>+IF(OR(C106&lt;=0,C168&lt;=0),"N. D.",C168/C$106)</f>
        <v>0.74672667581880992</v>
      </c>
      <c r="E168" s="291"/>
      <c r="F168" s="291">
        <f>+F133-F135</f>
        <v>4623908.2577688545</v>
      </c>
      <c r="G168" s="292">
        <f>+IF(OR(F106&lt;=0,F168&lt;=0),"N. D.",F168/F$106)</f>
        <v>0.79734989450464189</v>
      </c>
      <c r="H168" s="291">
        <f>+$C168-F168</f>
        <v>-701239.49736885447</v>
      </c>
      <c r="I168" s="292">
        <f>+IF(ISERROR(H168/F168),"N. D.",H168/F168)</f>
        <v>-0.15165514934053193</v>
      </c>
      <c r="J168" s="291"/>
      <c r="K168" s="291">
        <f>+K133-K135</f>
        <v>4013407.4450000003</v>
      </c>
      <c r="L168" s="292">
        <f>+IF(OR(K106&lt;=0,K168&lt;=0),"N. D.",K168/K$106)</f>
        <v>0.77683246786858462</v>
      </c>
      <c r="M168" s="291">
        <f>+$C168-K168</f>
        <v>-90738.68460000027</v>
      </c>
      <c r="N168" s="292">
        <f>+IF(ISERROR(M168/K168),"N. D.",M168/K168)</f>
        <v>-2.2608889290083097E-2</v>
      </c>
      <c r="O168" s="312"/>
      <c r="P168" s="291">
        <f>+P133-P135</f>
        <v>25406215.929100007</v>
      </c>
      <c r="Q168" s="292">
        <f>+IF(OR(P106&lt;=0,P168&lt;=0),"N. D.",P168/P$106)</f>
        <v>0.7773898708996132</v>
      </c>
      <c r="R168" s="291"/>
      <c r="S168" s="291">
        <f>+S133-S135</f>
        <v>25867631.97056184</v>
      </c>
      <c r="T168" s="292">
        <f>+IF(OR(S106&lt;=0,S168&lt;=0),"N. D.",S168/S$106)</f>
        <v>0.77607047308993993</v>
      </c>
      <c r="U168" s="291">
        <f>+$P168-S168</f>
        <v>-461416.04146183282</v>
      </c>
      <c r="V168" s="292">
        <f>+IF(ISERROR(U168/S168),"N. D.",U168/S168)</f>
        <v>-1.7837583354631707E-2</v>
      </c>
      <c r="W168" s="291"/>
      <c r="X168" s="291">
        <f>+X133-X135</f>
        <v>23827330.706299998</v>
      </c>
      <c r="Y168" s="292">
        <f>+IF(OR(X106&lt;=0,X168&lt;=0),"N. D.",X168/X$106)</f>
        <v>0.75297924874433164</v>
      </c>
      <c r="Z168" s="291">
        <f>+$P168-X168</f>
        <v>1578885.222800009</v>
      </c>
      <c r="AA168" s="292">
        <f>+IF(ISERROR(Z168/X168),"N. D.",Z168/X168)</f>
        <v>6.6263621479956555E-2</v>
      </c>
    </row>
    <row r="169" spans="1:27" ht="6" customHeight="1">
      <c r="A169" s="296"/>
      <c r="B169" s="265"/>
      <c r="C169" s="265"/>
      <c r="D169" s="288"/>
      <c r="E169" s="265"/>
      <c r="F169" s="265"/>
      <c r="G169" s="288"/>
      <c r="H169" s="265"/>
      <c r="I169" s="288"/>
      <c r="J169" s="265"/>
      <c r="K169" s="265"/>
      <c r="L169" s="288"/>
      <c r="M169" s="265"/>
      <c r="N169" s="288"/>
      <c r="O169" s="265"/>
      <c r="P169" s="265"/>
      <c r="Q169" s="288"/>
      <c r="R169" s="265"/>
      <c r="S169" s="265"/>
      <c r="T169" s="288"/>
      <c r="U169" s="265"/>
      <c r="V169" s="288"/>
      <c r="W169" s="265"/>
      <c r="X169" s="265"/>
      <c r="Y169" s="288"/>
      <c r="Z169" s="265"/>
      <c r="AA169" s="288"/>
    </row>
    <row r="170" spans="1:27">
      <c r="A170" s="295" t="s">
        <v>77</v>
      </c>
      <c r="B170" s="283"/>
      <c r="C170" s="283">
        <f>+SUM(C172:C175)</f>
        <v>508886.78</v>
      </c>
      <c r="D170" s="282">
        <f>+SUM(D172:D175)</f>
        <v>9.6872654003747435E-2</v>
      </c>
      <c r="E170" s="283"/>
      <c r="F170" s="283">
        <f>+SUM(F172:F175)</f>
        <v>527853.19010599994</v>
      </c>
      <c r="G170" s="282">
        <f>+SUM(G172:G175)</f>
        <v>9.1023364215284869E-2</v>
      </c>
      <c r="H170" s="283">
        <f>+$C170-F170</f>
        <v>-18966.410105999908</v>
      </c>
      <c r="I170" s="282">
        <f>+IF(ISERROR(H170/F170),"N. D.",H170/F170)</f>
        <v>-3.5931221903179558E-2</v>
      </c>
      <c r="J170" s="283"/>
      <c r="K170" s="283">
        <f>+SUM(K172:K175)</f>
        <v>361905.02999999997</v>
      </c>
      <c r="L170" s="282">
        <f>+SUM(L172:L175)</f>
        <v>7.0050096194246264E-2</v>
      </c>
      <c r="M170" s="283">
        <f>+$C170-K170</f>
        <v>146981.75000000006</v>
      </c>
      <c r="N170" s="282">
        <f>+IF(ISERROR(M170/K170),"N. D.",M170/K170)</f>
        <v>0.40613348203532862</v>
      </c>
      <c r="O170" s="313"/>
      <c r="P170" s="283">
        <f>+SUM(P172:P175)</f>
        <v>2326210.41</v>
      </c>
      <c r="Q170" s="282">
        <f>+SUM(Q172:Q175)</f>
        <v>7.1178345305801555E-2</v>
      </c>
      <c r="R170" s="283"/>
      <c r="S170" s="283">
        <f>+SUM(S172:S175)</f>
        <v>2717432.9481775993</v>
      </c>
      <c r="T170" s="282">
        <f>+SUM(T172:T175)</f>
        <v>8.1527349549521774E-2</v>
      </c>
      <c r="U170" s="283">
        <f>+$P170-S170</f>
        <v>-391222.5381775992</v>
      </c>
      <c r="V170" s="282">
        <f>+IF(ISERROR(U170/S170),"N. D.",U170/S170)</f>
        <v>-0.14396768775471203</v>
      </c>
      <c r="W170" s="283"/>
      <c r="X170" s="283">
        <f>+SUM(X172:X175)</f>
        <v>2436907.77</v>
      </c>
      <c r="Y170" s="282">
        <f>+SUM(Y172:Y175)</f>
        <v>7.7009926312419971E-2</v>
      </c>
      <c r="Z170" s="283">
        <f>+$P170-X170</f>
        <v>-110697.35999999987</v>
      </c>
      <c r="AA170" s="282">
        <f>+IF(ISERROR(Z170/X170),"N. D.",Z170/X170)</f>
        <v>-4.5425338358209541E-2</v>
      </c>
    </row>
    <row r="171" spans="1:27" ht="6" customHeight="1">
      <c r="A171" s="296"/>
      <c r="B171" s="265"/>
      <c r="C171" s="265"/>
      <c r="D171" s="288"/>
      <c r="E171" s="265"/>
      <c r="F171" s="265"/>
      <c r="G171" s="288"/>
      <c r="H171" s="265"/>
      <c r="I171" s="288"/>
      <c r="J171" s="265"/>
      <c r="K171" s="265"/>
      <c r="L171" s="288"/>
      <c r="M171" s="265"/>
      <c r="N171" s="288"/>
      <c r="O171" s="265"/>
      <c r="P171" s="265"/>
      <c r="Q171" s="288"/>
      <c r="R171" s="265"/>
      <c r="S171" s="265"/>
      <c r="T171" s="288"/>
      <c r="U171" s="265"/>
      <c r="V171" s="288"/>
      <c r="W171" s="265"/>
      <c r="X171" s="265"/>
      <c r="Y171" s="288"/>
      <c r="Z171" s="265"/>
      <c r="AA171" s="288"/>
    </row>
    <row r="172" spans="1:27">
      <c r="A172" s="298" t="s">
        <v>78</v>
      </c>
      <c r="B172" s="273"/>
      <c r="C172" s="273">
        <f>+'2026R'!$H172</f>
        <v>0</v>
      </c>
      <c r="D172" s="270">
        <f>+IF(ISERROR(C172/C$106),"N. D.",C172/C$106)</f>
        <v>0</v>
      </c>
      <c r="E172" s="273"/>
      <c r="F172" s="273">
        <f>+'2026P'!$H172</f>
        <v>0</v>
      </c>
      <c r="G172" s="270">
        <f>+IF(ISERROR(F172/F$106),"N. D.",F172/F$106)</f>
        <v>0</v>
      </c>
      <c r="H172" s="273">
        <f>+$C172-F172</f>
        <v>0</v>
      </c>
      <c r="I172" s="270" t="str">
        <f>+IF(ISERROR(H172/F172),"N. D.",H172/F172)</f>
        <v>N. D.</v>
      </c>
      <c r="J172" s="273"/>
      <c r="K172" s="273">
        <f>+'2025R'!$H172</f>
        <v>61948.32</v>
      </c>
      <c r="L172" s="270">
        <f>+IF(ISERROR(K172/K$106),"N. D.",K172/K$106)</f>
        <v>1.1990675495922093E-2</v>
      </c>
      <c r="M172" s="273">
        <f>+$C172-K172</f>
        <v>-61948.32</v>
      </c>
      <c r="N172" s="270">
        <f>+IF(ISERROR(M172/K172),"N. D.",M172/K172)</f>
        <v>-1</v>
      </c>
      <c r="O172" s="311"/>
      <c r="P172" s="318">
        <f>+'2026R'!$X172</f>
        <v>0</v>
      </c>
      <c r="Q172" s="270">
        <f>+IF(ISERROR(P172/P$106),"N. D.",P172/P$106)</f>
        <v>0</v>
      </c>
      <c r="R172" s="273"/>
      <c r="S172" s="318">
        <f>+'2026P'!$X172</f>
        <v>58142.407679999997</v>
      </c>
      <c r="T172" s="270">
        <f>+IF(ISERROR(S172/S$106),"N. D.",S172/S$106)</f>
        <v>1.7443655409260757E-3</v>
      </c>
      <c r="U172" s="273">
        <f>+$P172-S172</f>
        <v>-58142.407679999997</v>
      </c>
      <c r="V172" s="270">
        <f>+IF(ISERROR(U172/S172),"N. D.",U172/S172)</f>
        <v>-1</v>
      </c>
      <c r="W172" s="273"/>
      <c r="X172" s="273">
        <f>+'2025R'!$X172</f>
        <v>168626.88</v>
      </c>
      <c r="Y172" s="270">
        <f>+IF(ISERROR(X172/X$106),"N. D.",X172/X$106)</f>
        <v>5.3288613393412442E-3</v>
      </c>
      <c r="Z172" s="273">
        <f>+$P172-X172</f>
        <v>-168626.88</v>
      </c>
      <c r="AA172" s="270">
        <f>+IF(ISERROR(Z172/X172),"N. D.",Z172/X172)</f>
        <v>-1</v>
      </c>
    </row>
    <row r="173" spans="1:27">
      <c r="A173" s="298" t="s">
        <v>79</v>
      </c>
      <c r="B173" s="273"/>
      <c r="C173" s="273">
        <f>+'2026R'!$H173</f>
        <v>97930.75</v>
      </c>
      <c r="D173" s="270">
        <f>+IF(ISERROR(C173/C$106),"N. D.",C173/C$106)</f>
        <v>1.8642283576471547E-2</v>
      </c>
      <c r="E173" s="273"/>
      <c r="F173" s="273">
        <f>+'2026P'!$H173</f>
        <v>177233.58010599998</v>
      </c>
      <c r="G173" s="270">
        <f>+IF(ISERROR(F173/F$106),"N. D.",F173/F$106)</f>
        <v>3.0562279466242688E-2</v>
      </c>
      <c r="H173" s="273">
        <f>+$C173-F173</f>
        <v>-79302.830105999979</v>
      </c>
      <c r="I173" s="270">
        <f>+IF(ISERROR(H173/F173),"N. D.",H173/F173)</f>
        <v>-0.4474481080761924</v>
      </c>
      <c r="J173" s="273"/>
      <c r="K173" s="273">
        <f>+'2025R'!$H173</f>
        <v>26188.799999999999</v>
      </c>
      <c r="L173" s="270">
        <f>+IF(ISERROR(K173/K$106),"N. D.",K173/K$106)</f>
        <v>5.0690866584857264E-3</v>
      </c>
      <c r="M173" s="273">
        <f>+$C173-K173</f>
        <v>71741.95</v>
      </c>
      <c r="N173" s="270">
        <f>+IF(ISERROR(M173/K173),"N. D.",M173/K173)</f>
        <v>2.7394134133675463</v>
      </c>
      <c r="O173" s="311"/>
      <c r="P173" s="318">
        <f>+'2026R'!$X173</f>
        <v>252035.95</v>
      </c>
      <c r="Q173" s="270">
        <f>+IF(ISERROR(P173/P$106),"N. D.",P173/P$106)</f>
        <v>7.7118999216307946E-3</v>
      </c>
      <c r="R173" s="273"/>
      <c r="S173" s="318">
        <f>+'2026P'!$X173</f>
        <v>555572.88049759995</v>
      </c>
      <c r="T173" s="270">
        <f>+IF(ISERROR(S173/S$106),"N. D.",S173/S$106)</f>
        <v>1.6668078032592647E-2</v>
      </c>
      <c r="U173" s="273">
        <f>+$P173-S173</f>
        <v>-303536.93049759994</v>
      </c>
      <c r="V173" s="270">
        <f>+IF(ISERROR(U173/S173),"N. D.",U173/S173)</f>
        <v>-0.54634943704548089</v>
      </c>
      <c r="W173" s="273"/>
      <c r="X173" s="273">
        <f>+'2025R'!$X173</f>
        <v>492392.98000000004</v>
      </c>
      <c r="Y173" s="270">
        <f>+IF(ISERROR(X173/X$106),"N. D.",X173/X$106)</f>
        <v>1.5560353811237134E-2</v>
      </c>
      <c r="Z173" s="273">
        <f>+$P173-X173</f>
        <v>-240357.03000000003</v>
      </c>
      <c r="AA173" s="270">
        <f>+IF(ISERROR(Z173/X173),"N. D.",Z173/X173)</f>
        <v>-0.4881406513959643</v>
      </c>
    </row>
    <row r="174" spans="1:27">
      <c r="A174" s="298" t="s">
        <v>80</v>
      </c>
      <c r="B174" s="273"/>
      <c r="C174" s="273">
        <f>+'2026R'!$H174</f>
        <v>410956.03</v>
      </c>
      <c r="D174" s="270">
        <f>+IF(ISERROR(C174/C$106),"N. D.",C174/C$106)</f>
        <v>7.8230370427275889E-2</v>
      </c>
      <c r="E174" s="273"/>
      <c r="F174" s="273">
        <f>+'2026P'!$H174</f>
        <v>350619.61</v>
      </c>
      <c r="G174" s="270">
        <f>+IF(ISERROR(F174/F$106),"N. D.",F174/F$106)</f>
        <v>6.0461084749042174E-2</v>
      </c>
      <c r="H174" s="273">
        <f>+$C174-F174</f>
        <v>60336.420000000042</v>
      </c>
      <c r="I174" s="270">
        <f>+IF(ISERROR(H174/F174),"N. D.",H174/F174)</f>
        <v>0.17208512667046788</v>
      </c>
      <c r="J174" s="273"/>
      <c r="K174" s="273">
        <f>+'2025R'!$H174</f>
        <v>273767.90999999997</v>
      </c>
      <c r="L174" s="270">
        <f>+IF(ISERROR(K174/K$106),"N. D.",K174/K$106)</f>
        <v>5.2990334039838438E-2</v>
      </c>
      <c r="M174" s="273">
        <f>+$C174-K174</f>
        <v>137188.12000000005</v>
      </c>
      <c r="N174" s="270">
        <f>+IF(ISERROR(M174/K174),"N. D.",M174/K174)</f>
        <v>0.50111103233392129</v>
      </c>
      <c r="O174" s="311"/>
      <c r="P174" s="318">
        <f>+'2026R'!$X174</f>
        <v>2074174.46</v>
      </c>
      <c r="Q174" s="270">
        <f>+IF(ISERROR(P174/P$106),"N. D.",P174/P$106)</f>
        <v>6.3466445384170761E-2</v>
      </c>
      <c r="R174" s="273"/>
      <c r="S174" s="318">
        <f>+'2026P'!$X174</f>
        <v>2103717.6599999997</v>
      </c>
      <c r="T174" s="270">
        <f>+IF(ISERROR(S174/S$106),"N. D.",S174/S$106)</f>
        <v>6.3114905976003055E-2</v>
      </c>
      <c r="U174" s="273">
        <f>+$P174-S174</f>
        <v>-29543.199999999721</v>
      </c>
      <c r="V174" s="270">
        <f>+IF(ISERROR(U174/S174),"N. D.",U174/S174)</f>
        <v>-1.4043329369588372E-2</v>
      </c>
      <c r="W174" s="273"/>
      <c r="X174" s="273">
        <f>+'2025R'!$X174</f>
        <v>1775887.91</v>
      </c>
      <c r="Y174" s="270">
        <f>+IF(ISERROR(X174/X$106),"N. D.",X174/X$106)</f>
        <v>5.6120711161841592E-2</v>
      </c>
      <c r="Z174" s="273">
        <f>+$P174-X174</f>
        <v>298286.55000000005</v>
      </c>
      <c r="AA174" s="270">
        <f>+IF(ISERROR(Z174/X174),"N. D.",Z174/X174)</f>
        <v>0.16796473939619311</v>
      </c>
    </row>
    <row r="175" spans="1:27">
      <c r="A175" s="298" t="s">
        <v>81</v>
      </c>
      <c r="B175" s="273"/>
      <c r="C175" s="273">
        <f>+'2026R'!$H175</f>
        <v>0</v>
      </c>
      <c r="D175" s="270">
        <f>+IF(ISERROR(C175/C$106),"N. D.",C175/C$106)</f>
        <v>0</v>
      </c>
      <c r="E175" s="273"/>
      <c r="F175" s="273">
        <f>+'2026P'!$H175</f>
        <v>0</v>
      </c>
      <c r="G175" s="270">
        <f>+IF(ISERROR(F175/F$106),"N. D.",F175/F$106)</f>
        <v>0</v>
      </c>
      <c r="H175" s="273">
        <f>+$C175-F175</f>
        <v>0</v>
      </c>
      <c r="I175" s="270" t="str">
        <f>+IF(ISERROR(H175/F175),"N. D.",H175/F175)</f>
        <v>N. D.</v>
      </c>
      <c r="J175" s="273"/>
      <c r="K175" s="273">
        <f>+'2025R'!$H175</f>
        <v>0</v>
      </c>
      <c r="L175" s="270">
        <f>+IF(ISERROR(K175/K$106),"N. D.",K175/K$106)</f>
        <v>0</v>
      </c>
      <c r="M175" s="273">
        <f>+$C175-K175</f>
        <v>0</v>
      </c>
      <c r="N175" s="270" t="str">
        <f>+IF(ISERROR(M175/K175),"N. D.",M175/K175)</f>
        <v>N. D.</v>
      </c>
      <c r="O175" s="311"/>
      <c r="P175" s="273">
        <f>+'2026R'!$X175</f>
        <v>0</v>
      </c>
      <c r="Q175" s="270">
        <f>+IF(ISERROR(P175/P$106),"N. D.",P175/P$106)</f>
        <v>0</v>
      </c>
      <c r="R175" s="273"/>
      <c r="S175" s="318">
        <f>+'2026P'!$X175</f>
        <v>0</v>
      </c>
      <c r="T175" s="270">
        <f>+IF(ISERROR(S175/S$106),"N. D.",S175/S$106)</f>
        <v>0</v>
      </c>
      <c r="U175" s="273">
        <f>+$P175-S175</f>
        <v>0</v>
      </c>
      <c r="V175" s="270" t="str">
        <f>+IF(ISERROR(U175/S175),"N. D.",U175/S175)</f>
        <v>N. D.</v>
      </c>
      <c r="W175" s="273"/>
      <c r="X175" s="273">
        <f>+'2025R'!$X175</f>
        <v>0</v>
      </c>
      <c r="Y175" s="270">
        <f>+IF(ISERROR(X175/X$106),"N. D.",X175/X$106)</f>
        <v>0</v>
      </c>
      <c r="Z175" s="273">
        <f>+$P175-X175</f>
        <v>0</v>
      </c>
      <c r="AA175" s="270" t="str">
        <f>+IF(ISERROR(Z175/X175),"N. D.",Z175/X175)</f>
        <v>N. D.</v>
      </c>
    </row>
    <row r="176" spans="1:27" ht="6" customHeight="1">
      <c r="A176" s="296"/>
      <c r="B176" s="265"/>
      <c r="C176" s="265"/>
      <c r="D176" s="288"/>
      <c r="E176" s="265"/>
      <c r="F176" s="265"/>
      <c r="G176" s="288"/>
      <c r="H176" s="265"/>
      <c r="I176" s="288"/>
      <c r="J176" s="265"/>
      <c r="K176" s="265"/>
      <c r="L176" s="288"/>
      <c r="M176" s="265"/>
      <c r="N176" s="288"/>
      <c r="O176" s="265"/>
      <c r="P176" s="265"/>
      <c r="Q176" s="288"/>
      <c r="R176" s="265"/>
      <c r="S176" s="265"/>
      <c r="T176" s="288"/>
      <c r="U176" s="265"/>
      <c r="V176" s="288"/>
      <c r="W176" s="265"/>
      <c r="X176" s="265"/>
      <c r="Y176" s="288"/>
      <c r="Z176" s="265"/>
      <c r="AA176" s="288"/>
    </row>
    <row r="177" spans="1:27" ht="19" thickBot="1">
      <c r="A177" s="290" t="s">
        <v>82</v>
      </c>
      <c r="B177" s="291"/>
      <c r="C177" s="291">
        <f>+C168-C170</f>
        <v>3413781.9803999998</v>
      </c>
      <c r="D177" s="292">
        <f>+IF(OR(C106&lt;=0,C177&lt;=0),"N. D.",C177/C$106)</f>
        <v>0.64985402181506247</v>
      </c>
      <c r="E177" s="291"/>
      <c r="F177" s="291">
        <f>+F168-F170</f>
        <v>4096055.0676628547</v>
      </c>
      <c r="G177" s="292">
        <f>+IF(OR(F106&lt;=0,F177&lt;=0),"N. D.",F177/F$106)</f>
        <v>0.70632653028935699</v>
      </c>
      <c r="H177" s="291">
        <f>+$C177-F177</f>
        <v>-682273.08726285491</v>
      </c>
      <c r="I177" s="292">
        <f>+IF(ISERROR(H177/F177),"N. D.",H177/F177)</f>
        <v>-0.16656833855804321</v>
      </c>
      <c r="J177" s="291"/>
      <c r="K177" s="291">
        <f>+K168-K170</f>
        <v>3651502.4150000005</v>
      </c>
      <c r="L177" s="292">
        <f>+IF(OR(K106&lt;=0,K177&lt;=0),"N. D.",K177/K$106)</f>
        <v>0.70678237167433833</v>
      </c>
      <c r="M177" s="291">
        <f>+$C177-K177</f>
        <v>-237720.43460000074</v>
      </c>
      <c r="N177" s="292">
        <f>+IF(ISERROR(M177/K177),"N. D.",M177/K177)</f>
        <v>-6.5102088834302657E-2</v>
      </c>
      <c r="O177" s="312"/>
      <c r="P177" s="291">
        <f>+P168-P170</f>
        <v>23080005.519100007</v>
      </c>
      <c r="Q177" s="292">
        <f>+IF(OR(P106&lt;=0,P177&lt;=0),"N. D.",P177/P$106)</f>
        <v>0.70621152559381162</v>
      </c>
      <c r="R177" s="291"/>
      <c r="S177" s="291">
        <f>+S168-S170</f>
        <v>23150199.022384241</v>
      </c>
      <c r="T177" s="292">
        <f>+IF(OR(S106&lt;=0,S177&lt;=0),"N. D.",S177/S$106)</f>
        <v>0.69454312354041814</v>
      </c>
      <c r="U177" s="291">
        <f>+$P177-S177</f>
        <v>-70193.503284234554</v>
      </c>
      <c r="V177" s="292">
        <f>+IF(ISERROR(U177/S177),"N. D.",U177/S177)</f>
        <v>-3.0320907054130941E-3</v>
      </c>
      <c r="W177" s="291"/>
      <c r="X177" s="291">
        <f>+X168-X170</f>
        <v>21390422.936299998</v>
      </c>
      <c r="Y177" s="292">
        <f>+IF(OR(X106&lt;=0,X177&lt;=0),"N. D.",X177/X$106)</f>
        <v>0.67596932243191166</v>
      </c>
      <c r="Z177" s="291">
        <f>+$P177-X177</f>
        <v>1689582.5828000084</v>
      </c>
      <c r="AA177" s="292">
        <f>+IF(ISERROR(Z177/X177),"N. D.",Z177/X177)</f>
        <v>7.8987806264117902E-2</v>
      </c>
    </row>
    <row r="180" spans="1:27">
      <c r="C180" s="260"/>
      <c r="D180" s="260"/>
      <c r="F180" s="260"/>
      <c r="G180" s="260"/>
      <c r="H180" s="260"/>
      <c r="I180" s="260"/>
      <c r="K180" s="260"/>
      <c r="L180" s="260"/>
      <c r="M180" s="260"/>
      <c r="N180" s="260"/>
      <c r="P180" s="260"/>
      <c r="Q180" s="260"/>
      <c r="S180" s="260"/>
      <c r="T180" s="260"/>
      <c r="U180" s="260"/>
      <c r="V180" s="260"/>
      <c r="X180" s="260"/>
      <c r="Y180" s="260"/>
      <c r="Z180" s="260"/>
      <c r="AA180" s="260"/>
    </row>
    <row r="181" spans="1:27">
      <c r="C181" s="370" t="s">
        <v>1</v>
      </c>
      <c r="D181" s="370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P181" s="370" t="s">
        <v>1</v>
      </c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  <c r="AA181" s="370"/>
    </row>
    <row r="182" spans="1:27">
      <c r="B182" s="261"/>
      <c r="C182" s="261"/>
      <c r="D182" s="260"/>
      <c r="E182" s="261"/>
      <c r="F182" s="261"/>
      <c r="G182" s="260"/>
      <c r="H182" s="261"/>
      <c r="I182" s="260"/>
      <c r="J182" s="261"/>
      <c r="K182" s="261"/>
      <c r="L182" s="260"/>
      <c r="M182" s="261"/>
      <c r="N182" s="260"/>
      <c r="O182" s="261"/>
      <c r="P182" s="261"/>
      <c r="Q182" s="260"/>
      <c r="R182" s="261"/>
      <c r="S182" s="261"/>
      <c r="T182" s="260"/>
      <c r="U182" s="261"/>
      <c r="V182" s="260"/>
      <c r="W182" s="261"/>
      <c r="X182" s="261"/>
      <c r="Y182" s="260"/>
      <c r="Z182" s="261"/>
      <c r="AA182" s="260"/>
    </row>
    <row r="183" spans="1:27" ht="6" customHeight="1"/>
    <row r="184" spans="1:27" s="265" customFormat="1" ht="14.25" customHeight="1">
      <c r="A184" s="263" t="s">
        <v>83</v>
      </c>
      <c r="B184" s="372"/>
      <c r="C184" s="264">
        <f>+C5</f>
        <v>46174</v>
      </c>
      <c r="D184" s="372" t="s">
        <v>99</v>
      </c>
      <c r="E184" s="372"/>
      <c r="F184" s="264">
        <f>+F5</f>
        <v>46174</v>
      </c>
      <c r="G184" s="372" t="s">
        <v>99</v>
      </c>
      <c r="H184" s="264" t="str">
        <f>+H5</f>
        <v>DIFERENCIAS</v>
      </c>
      <c r="I184" s="372" t="s">
        <v>99</v>
      </c>
      <c r="J184" s="372"/>
      <c r="K184" s="264">
        <f>+K5</f>
        <v>45838</v>
      </c>
      <c r="L184" s="372" t="s">
        <v>99</v>
      </c>
      <c r="M184" s="264" t="str">
        <f>+M5</f>
        <v>DIFERENCIAS</v>
      </c>
      <c r="N184" s="372" t="s">
        <v>99</v>
      </c>
      <c r="O184" s="371"/>
      <c r="P184" s="264">
        <f>+P5</f>
        <v>46174</v>
      </c>
      <c r="Q184" s="372" t="s">
        <v>99</v>
      </c>
      <c r="R184" s="372"/>
      <c r="S184" s="264">
        <f>+S5</f>
        <v>46174</v>
      </c>
      <c r="T184" s="372" t="s">
        <v>99</v>
      </c>
      <c r="U184" s="264" t="str">
        <f>+U5</f>
        <v>DIFERENCIAS</v>
      </c>
      <c r="V184" s="372" t="s">
        <v>99</v>
      </c>
      <c r="W184" s="372"/>
      <c r="X184" s="264">
        <f>+X5</f>
        <v>45838</v>
      </c>
      <c r="Y184" s="372" t="s">
        <v>99</v>
      </c>
      <c r="Z184" s="264" t="str">
        <f>+Z5</f>
        <v>DIFERENCIAS</v>
      </c>
      <c r="AA184" s="372" t="s">
        <v>99</v>
      </c>
    </row>
    <row r="185" spans="1:27" s="265" customFormat="1" ht="14.25" customHeight="1">
      <c r="A185" s="263" t="s">
        <v>118</v>
      </c>
      <c r="B185" s="372"/>
      <c r="C185" s="264" t="str">
        <f>+C6</f>
        <v>REAL</v>
      </c>
      <c r="D185" s="372"/>
      <c r="E185" s="372"/>
      <c r="F185" s="264" t="str">
        <f>+F6</f>
        <v>PPTO</v>
      </c>
      <c r="G185" s="372"/>
      <c r="H185" s="264" t="str">
        <f>+H6</f>
        <v>2026R vs 2026P</v>
      </c>
      <c r="I185" s="372"/>
      <c r="J185" s="372"/>
      <c r="K185" s="264" t="str">
        <f>+K6</f>
        <v>REAL</v>
      </c>
      <c r="L185" s="372"/>
      <c r="M185" s="264" t="str">
        <f>+M6</f>
        <v>2026R vs 2025R</v>
      </c>
      <c r="N185" s="372"/>
      <c r="O185" s="371"/>
      <c r="P185" s="264" t="str">
        <f>+P6</f>
        <v>REAL</v>
      </c>
      <c r="Q185" s="372"/>
      <c r="R185" s="372"/>
      <c r="S185" s="264" t="str">
        <f>+S6</f>
        <v>PPTO</v>
      </c>
      <c r="T185" s="372"/>
      <c r="U185" s="264" t="str">
        <f>+U6</f>
        <v>2026R vs 2026P</v>
      </c>
      <c r="V185" s="372"/>
      <c r="W185" s="372"/>
      <c r="X185" s="264" t="str">
        <f>+X6</f>
        <v>REAL</v>
      </c>
      <c r="Y185" s="372"/>
      <c r="Z185" s="264" t="str">
        <f>+Z6</f>
        <v>2026R vs 2025R</v>
      </c>
      <c r="AA185" s="372"/>
    </row>
    <row r="186" spans="1:27" ht="6" customHeight="1"/>
    <row r="187" spans="1:27">
      <c r="C187" s="301" t="s">
        <v>85</v>
      </c>
      <c r="F187" s="301" t="s">
        <v>86</v>
      </c>
      <c r="K187" s="301" t="s">
        <v>108</v>
      </c>
      <c r="P187" s="301" t="s">
        <v>85</v>
      </c>
      <c r="S187" s="301" t="s">
        <v>86</v>
      </c>
      <c r="X187" s="301" t="s">
        <v>108</v>
      </c>
    </row>
    <row r="190" spans="1:27">
      <c r="A190" s="266" t="s">
        <v>87</v>
      </c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</row>
    <row r="191" spans="1:27" ht="6" customHeight="1">
      <c r="A191" s="267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</row>
    <row r="192" spans="1:27">
      <c r="A192" s="272" t="s">
        <v>88</v>
      </c>
      <c r="B192" s="273"/>
      <c r="C192" s="269">
        <f>+C31</f>
        <v>5395703.7600000007</v>
      </c>
      <c r="D192" s="302">
        <f>+IF(ISERROR(C192/C$196),"N. D.",C192/C$196)</f>
        <v>1.0271364161772862</v>
      </c>
      <c r="E192" s="303"/>
      <c r="F192" s="269">
        <f>+F31</f>
        <v>5814505.591078599</v>
      </c>
      <c r="G192" s="302">
        <f>+IF(ISERROR(F192/F$196),"N. D.",F192/F$196)</f>
        <v>1.0026573109130512</v>
      </c>
      <c r="H192" s="303">
        <f>+$C192-F192</f>
        <v>-418801.83107859828</v>
      </c>
      <c r="I192" s="302">
        <f>+IF(ISERROR(H192/F192),"N. D.",H192/F192)</f>
        <v>-7.202707513450167E-2</v>
      </c>
      <c r="J192" s="303"/>
      <c r="K192" s="269">
        <f>+K31</f>
        <v>5217715.37</v>
      </c>
      <c r="L192" s="302">
        <f>+IF(ISERROR(K192/K$196),"N. D.",K192/K$196)</f>
        <v>1.0099375064853264</v>
      </c>
      <c r="M192" s="303">
        <f>+$C192-K192</f>
        <v>177988.3900000006</v>
      </c>
      <c r="N192" s="302">
        <f>+IF(ISERROR(M192/K192),"N. D.",M192/K192)</f>
        <v>3.4112322612185837E-2</v>
      </c>
      <c r="O192" s="311"/>
      <c r="P192" s="269">
        <f>+P31</f>
        <v>34333619.020000003</v>
      </c>
      <c r="Q192" s="302">
        <f>+IF(ISERROR(P192/P$196),"N. D.",P192/P$196)</f>
        <v>1.0505542317659031</v>
      </c>
      <c r="R192" s="303"/>
      <c r="S192" s="269">
        <f>+S31</f>
        <v>34142898.248999104</v>
      </c>
      <c r="T192" s="302">
        <f>+IF(ISERROR(S192/S$196),"N. D.",S192/S$196)</f>
        <v>1.0243417421013703</v>
      </c>
      <c r="U192" s="303">
        <f>+$P192-S192</f>
        <v>190720.77100089937</v>
      </c>
      <c r="V192" s="302">
        <f>+IF(ISERROR(U192/S192),"N. D.",U192/S192)</f>
        <v>5.5859572790218637E-3</v>
      </c>
      <c r="W192" s="303"/>
      <c r="X192" s="269">
        <f>+X31</f>
        <v>32212173.109999999</v>
      </c>
      <c r="Y192" s="302">
        <f>+IF(ISERROR(X192/X$196),"N. D.",X192/X$196)</f>
        <v>1.0179527957941616</v>
      </c>
      <c r="Z192" s="303">
        <f>+$P192-X192</f>
        <v>2121445.9100000039</v>
      </c>
      <c r="AA192" s="302">
        <f>+IF(ISERROR(Z192/X192),"N. D.",Z192/X192)</f>
        <v>6.5858515746688912E-2</v>
      </c>
    </row>
    <row r="193" spans="1:27">
      <c r="A193" s="272" t="s">
        <v>89</v>
      </c>
      <c r="B193" s="273"/>
      <c r="C193" s="269">
        <f>+C56</f>
        <v>142551.72</v>
      </c>
      <c r="D193" s="302">
        <f>+IF(ISERROR(C193/C$196),"N. D.",C193/C$196)</f>
        <v>2.7136416177286196E-2</v>
      </c>
      <c r="E193" s="303"/>
      <c r="F193" s="269">
        <f>+F56</f>
        <v>15410</v>
      </c>
      <c r="G193" s="302">
        <f>+IF(ISERROR(F193/F$196),"N. D.",F193/F$196)</f>
        <v>2.657310913051155E-3</v>
      </c>
      <c r="H193" s="303">
        <f>+$C193-F193</f>
        <v>127141.72</v>
      </c>
      <c r="I193" s="302">
        <f>+IF(ISERROR(H193/F193),"N. D.",H193/F193)</f>
        <v>8.2505983127839073</v>
      </c>
      <c r="J193" s="303"/>
      <c r="K193" s="269">
        <f>+K56</f>
        <v>51340.88</v>
      </c>
      <c r="L193" s="302">
        <f>+IF(ISERROR(K193/K$196),"N. D.",K193/K$196)</f>
        <v>9.9375064853264236E-3</v>
      </c>
      <c r="M193" s="303">
        <f>+$C193-K193</f>
        <v>91210.84</v>
      </c>
      <c r="N193" s="302">
        <f>+IF(ISERROR(M193/K193),"N. D.",M193/K193)</f>
        <v>1.7765733660973477</v>
      </c>
      <c r="O193" s="311"/>
      <c r="P193" s="269">
        <f>+P56</f>
        <v>1294687.7200000002</v>
      </c>
      <c r="Q193" s="302">
        <f>+IF(ISERROR(P193/P$196),"N. D.",P193/P$196)</f>
        <v>3.9615388703097131E-2</v>
      </c>
      <c r="R193" s="303"/>
      <c r="S193" s="269">
        <f>+S56</f>
        <v>811348</v>
      </c>
      <c r="T193" s="302">
        <f>+IF(ISERROR(S193/S$196),"N. D.",S193/S$196)</f>
        <v>2.4341742101370266E-2</v>
      </c>
      <c r="U193" s="303">
        <f>+$P193-S193</f>
        <v>483339.7200000002</v>
      </c>
      <c r="V193" s="302">
        <f>+IF(ISERROR(U193/S193),"N. D.",U193/S193)</f>
        <v>0.59572430079324801</v>
      </c>
      <c r="W193" s="303"/>
      <c r="X193" s="269">
        <f>+X56</f>
        <v>544272.07000000007</v>
      </c>
      <c r="Y193" s="302">
        <f>+IF(ISERROR(X193/X$196),"N. D.",X193/X$196)</f>
        <v>1.7199810563453655E-2</v>
      </c>
      <c r="Z193" s="303">
        <f>+$P193-X193</f>
        <v>750415.65000000014</v>
      </c>
      <c r="AA193" s="302">
        <f>+IF(ISERROR(Z193/X193),"N. D.",Z193/X193)</f>
        <v>1.3787509801853328</v>
      </c>
    </row>
    <row r="194" spans="1:27">
      <c r="A194" s="272" t="s">
        <v>90</v>
      </c>
      <c r="B194" s="273"/>
      <c r="C194" s="269">
        <f>+C81</f>
        <v>0</v>
      </c>
      <c r="D194" s="302">
        <f>+IF(ISERROR(C194/C$196),"N. D.",C194/C$196)</f>
        <v>0</v>
      </c>
      <c r="E194" s="303"/>
      <c r="F194" s="269">
        <f>+F81</f>
        <v>0</v>
      </c>
      <c r="G194" s="302">
        <f>+IF(ISERROR(F194/F$196),"N. D.",F194/F$196)</f>
        <v>0</v>
      </c>
      <c r="H194" s="303">
        <f>+$C194-F194</f>
        <v>0</v>
      </c>
      <c r="I194" s="302" t="str">
        <f>+IF(ISERROR(H194/F194),"N. D.",H194/F194)</f>
        <v>N. D.</v>
      </c>
      <c r="J194" s="303"/>
      <c r="K194" s="269">
        <f>+K81</f>
        <v>0</v>
      </c>
      <c r="L194" s="302">
        <f>+IF(ISERROR(K194/K$196),"N. D.",K194/K$196)</f>
        <v>0</v>
      </c>
      <c r="M194" s="303">
        <f>+$C194-K194</f>
        <v>0</v>
      </c>
      <c r="N194" s="302" t="str">
        <f>+IF(ISERROR(M194/K194),"N. D.",M194/K194)</f>
        <v>N. D.</v>
      </c>
      <c r="O194" s="311"/>
      <c r="P194" s="269">
        <f>+P81</f>
        <v>357497.08</v>
      </c>
      <c r="Q194" s="302">
        <f>+IF(ISERROR(P194/P$196),"N. D.",P194/P$196)</f>
        <v>1.0938843062806071E-2</v>
      </c>
      <c r="R194" s="303"/>
      <c r="S194" s="269">
        <f>+S81</f>
        <v>0</v>
      </c>
      <c r="T194" s="302">
        <f>+IF(ISERROR(S194/S$196),"N. D.",S194/S$196)</f>
        <v>0</v>
      </c>
      <c r="U194" s="303">
        <f>+$P194-S194</f>
        <v>357497.08</v>
      </c>
      <c r="V194" s="302" t="str">
        <f>+IF(ISERROR(U194/S194),"N. D.",U194/S194)</f>
        <v>N. D.</v>
      </c>
      <c r="W194" s="303"/>
      <c r="X194" s="269">
        <f>+X81</f>
        <v>23827.52</v>
      </c>
      <c r="Y194" s="302">
        <f>+IF(ISERROR(X194/X$196),"N. D.",X194/X$196)</f>
        <v>7.5298523070805961E-4</v>
      </c>
      <c r="Z194" s="303">
        <f>+$P194-X194</f>
        <v>333669.56</v>
      </c>
      <c r="AA194" s="302">
        <f>+IF(ISERROR(Z194/X194),"N. D.",Z194/X194)</f>
        <v>14.003537086528517</v>
      </c>
    </row>
    <row r="195" spans="1:27" ht="6" customHeight="1">
      <c r="A195" s="267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</row>
    <row r="196" spans="1:27" s="308" customFormat="1">
      <c r="A196" s="304" t="s">
        <v>46</v>
      </c>
      <c r="B196" s="283"/>
      <c r="C196" s="305">
        <f>+C192-C193-C194</f>
        <v>5253152.040000001</v>
      </c>
      <c r="D196" s="306">
        <f>+IF(ISERROR(C196/C$196),"N. D.",C196/C$196)</f>
        <v>1</v>
      </c>
      <c r="E196" s="307"/>
      <c r="F196" s="305">
        <f>+F192-F193-F194</f>
        <v>5799095.591078599</v>
      </c>
      <c r="G196" s="306">
        <f>+IF(ISERROR(F196/F$196),"N. D.",F196/F$196)</f>
        <v>1</v>
      </c>
      <c r="H196" s="307">
        <f>+$C196-F196</f>
        <v>-545943.55107859802</v>
      </c>
      <c r="I196" s="306">
        <f>+IF(ISERROR(H196/F196),"N. D.",H196/F196)</f>
        <v>-9.4142878403053812E-2</v>
      </c>
      <c r="J196" s="307"/>
      <c r="K196" s="305">
        <f>+K192-K193-K194</f>
        <v>5166374.49</v>
      </c>
      <c r="L196" s="306">
        <f>+IF(ISERROR(K196/K$196),"N. D.",K196/K$196)</f>
        <v>1</v>
      </c>
      <c r="M196" s="307">
        <f>+$C196-K196</f>
        <v>86777.550000000745</v>
      </c>
      <c r="N196" s="306">
        <f>+IF(ISERROR(M196/K196),"N. D.",M196/K196)</f>
        <v>1.6796604692123421E-2</v>
      </c>
      <c r="O196" s="313"/>
      <c r="P196" s="305">
        <f>+P192-P193-P194</f>
        <v>32681434.220000006</v>
      </c>
      <c r="Q196" s="306">
        <f>+IF(ISERROR(P196/P$196),"N. D.",P196/P$196)</f>
        <v>1</v>
      </c>
      <c r="R196" s="307"/>
      <c r="S196" s="305">
        <f>+S192-S193-S194</f>
        <v>33331550.248999104</v>
      </c>
      <c r="T196" s="306">
        <f>+IF(ISERROR(S196/S$196),"N. D.",S196/S$196)</f>
        <v>1</v>
      </c>
      <c r="U196" s="307">
        <f>+$P196-S196</f>
        <v>-650116.02899909765</v>
      </c>
      <c r="V196" s="306">
        <f>+IF(ISERROR(U196/S196),"N. D.",U196/S196)</f>
        <v>-1.9504524216320231E-2</v>
      </c>
      <c r="W196" s="307"/>
      <c r="X196" s="305">
        <f>+X192-X193-X194</f>
        <v>31644073.52</v>
      </c>
      <c r="Y196" s="306">
        <f>+IF(ISERROR(X196/X$196),"N. D.",X196/X$196)</f>
        <v>1</v>
      </c>
      <c r="Z196" s="307">
        <f>+$P196-X196</f>
        <v>1037360.7000000067</v>
      </c>
      <c r="AA196" s="306">
        <f>+IF(ISERROR(Z196/X196),"N. D.",Z196/X196)</f>
        <v>3.2782147954003575E-2</v>
      </c>
    </row>
    <row r="198" spans="1:27">
      <c r="A198" s="266" t="s">
        <v>91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</row>
    <row r="199" spans="1:27" ht="6" customHeight="1">
      <c r="A199" s="267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</row>
    <row r="200" spans="1:27">
      <c r="A200" s="272" t="s">
        <v>22</v>
      </c>
      <c r="B200" s="273"/>
      <c r="C200" s="269">
        <f t="shared" ref="C200:C208" si="142">+C86</f>
        <v>4080692.19</v>
      </c>
      <c r="D200" s="302">
        <f t="shared" ref="D200:D208" si="143">+IF(ISERROR(C200/C$210),"N. D.",C200/C$210)</f>
        <v>0.7768083160220125</v>
      </c>
      <c r="E200" s="303"/>
      <c r="F200" s="269">
        <f t="shared" ref="F200:F208" si="144">+F86</f>
        <v>4515304.3517129999</v>
      </c>
      <c r="G200" s="302">
        <f t="shared" ref="G200:G208" si="145">+IF(ISERROR(F200/F$210),"N. D.",F200/F$210)</f>
        <v>0.77862216285232488</v>
      </c>
      <c r="H200" s="303">
        <f t="shared" ref="H200:H208" si="146">+$C200-F200</f>
        <v>-434612.16171299992</v>
      </c>
      <c r="I200" s="302">
        <f t="shared" ref="I200:I208" si="147">+IF(ISERROR(H200/F200),"N. D.",H200/F200)</f>
        <v>-9.625312666866373E-2</v>
      </c>
      <c r="J200" s="303"/>
      <c r="K200" s="269">
        <f t="shared" ref="K200:K208" si="148">+K86</f>
        <v>4044069.5500000003</v>
      </c>
      <c r="L200" s="302">
        <f t="shared" ref="L200:L208" si="149">+IF(ISERROR(K200/K$210),"N. D.",K200/K$210)</f>
        <v>0.78276740445890525</v>
      </c>
      <c r="M200" s="303">
        <f t="shared" ref="M200:M208" si="150">+$C200-K200</f>
        <v>36622.639999999665</v>
      </c>
      <c r="N200" s="302">
        <f t="shared" ref="N200:N208" si="151">+IF(ISERROR(M200/K200),"N. D.",M200/K200)</f>
        <v>9.0558877752237622E-3</v>
      </c>
      <c r="O200" s="311"/>
      <c r="P200" s="269">
        <f t="shared" ref="P200:P208" si="152">+P86</f>
        <v>25273517.440000005</v>
      </c>
      <c r="Q200" s="302">
        <f t="shared" ref="Q200:Q208" si="153">+IF(ISERROR(P200/P$210),"N. D.",P200/P$210)</f>
        <v>0.77332950781374854</v>
      </c>
      <c r="R200" s="303"/>
      <c r="S200" s="269">
        <f t="shared" ref="S200:S208" si="154">+S86</f>
        <v>25858736.213778004</v>
      </c>
      <c r="T200" s="302">
        <f t="shared" ref="T200:T208" si="155">+IF(ISERROR(S200/S$210),"N. D.",S200/S$210)</f>
        <v>0.77580358610996503</v>
      </c>
      <c r="U200" s="303">
        <f t="shared" ref="U200:U208" si="156">+$P200-S200</f>
        <v>-585218.77377799898</v>
      </c>
      <c r="V200" s="302">
        <f t="shared" ref="V200:V208" si="157">+IF(ISERROR(U200/S200),"N. D.",U200/S200)</f>
        <v>-2.2631375676673008E-2</v>
      </c>
      <c r="W200" s="303"/>
      <c r="X200" s="269">
        <f t="shared" ref="X200:X208" si="158">+X86</f>
        <v>24726551.930000007</v>
      </c>
      <c r="Y200" s="302">
        <f t="shared" ref="Y200:Y208" si="159">+IF(ISERROR(X200/X$210),"N. D.",X200/X$210)</f>
        <v>0.78139598286459822</v>
      </c>
      <c r="Z200" s="303">
        <f t="shared" ref="Z200:Z208" si="160">+$P200-X200</f>
        <v>546965.50999999791</v>
      </c>
      <c r="AA200" s="302">
        <f t="shared" ref="AA200:AA208" si="161">+IF(ISERROR(Z200/X200),"N. D.",Z200/X200)</f>
        <v>2.2120573525513703E-2</v>
      </c>
    </row>
    <row r="201" spans="1:27">
      <c r="A201" s="272" t="s">
        <v>23</v>
      </c>
      <c r="B201" s="273"/>
      <c r="C201" s="269">
        <f t="shared" si="142"/>
        <v>29414.38</v>
      </c>
      <c r="D201" s="302">
        <f t="shared" si="143"/>
        <v>5.5993772455137239E-3</v>
      </c>
      <c r="E201" s="303"/>
      <c r="F201" s="269">
        <f t="shared" si="144"/>
        <v>50275.905899999983</v>
      </c>
      <c r="G201" s="302">
        <f t="shared" si="145"/>
        <v>8.6696115127581387E-3</v>
      </c>
      <c r="H201" s="303">
        <f t="shared" si="146"/>
        <v>-20861.525899999982</v>
      </c>
      <c r="I201" s="302">
        <f t="shared" si="147"/>
        <v>-0.41494082556153383</v>
      </c>
      <c r="J201" s="303"/>
      <c r="K201" s="269">
        <f t="shared" si="148"/>
        <v>68483.09</v>
      </c>
      <c r="L201" s="302">
        <f t="shared" si="149"/>
        <v>1.3255541218035086E-2</v>
      </c>
      <c r="M201" s="303">
        <f t="shared" si="150"/>
        <v>-39068.709999999992</v>
      </c>
      <c r="N201" s="302">
        <f t="shared" si="151"/>
        <v>-0.5704869625479807</v>
      </c>
      <c r="O201" s="311"/>
      <c r="P201" s="269">
        <f t="shared" si="152"/>
        <v>457853.33</v>
      </c>
      <c r="Q201" s="302">
        <f t="shared" si="153"/>
        <v>1.4009584980814832E-2</v>
      </c>
      <c r="R201" s="303"/>
      <c r="S201" s="269">
        <f t="shared" si="154"/>
        <v>566607.54689999972</v>
      </c>
      <c r="T201" s="302">
        <f t="shared" si="155"/>
        <v>1.6999135733778661E-2</v>
      </c>
      <c r="U201" s="303">
        <f t="shared" si="156"/>
        <v>-108754.21689999971</v>
      </c>
      <c r="V201" s="302">
        <f t="shared" si="157"/>
        <v>-0.19193923112216096</v>
      </c>
      <c r="W201" s="303"/>
      <c r="X201" s="269">
        <f t="shared" si="158"/>
        <v>587355.82999999996</v>
      </c>
      <c r="Y201" s="302">
        <f t="shared" si="159"/>
        <v>1.8561321747302021E-2</v>
      </c>
      <c r="Z201" s="303">
        <f t="shared" si="160"/>
        <v>-129502.49999999994</v>
      </c>
      <c r="AA201" s="302">
        <f t="shared" si="161"/>
        <v>-0.22048389304316593</v>
      </c>
    </row>
    <row r="202" spans="1:27">
      <c r="A202" s="272" t="s">
        <v>24</v>
      </c>
      <c r="B202" s="273"/>
      <c r="C202" s="269">
        <f t="shared" si="142"/>
        <v>560791.49</v>
      </c>
      <c r="D202" s="302">
        <f t="shared" si="143"/>
        <v>0.10675333318546021</v>
      </c>
      <c r="E202" s="303"/>
      <c r="F202" s="269">
        <f t="shared" si="144"/>
        <v>602917.34837659996</v>
      </c>
      <c r="G202" s="302">
        <f t="shared" si="145"/>
        <v>0.10396747887793668</v>
      </c>
      <c r="H202" s="303">
        <f t="shared" si="146"/>
        <v>-42125.858376599965</v>
      </c>
      <c r="I202" s="302">
        <f t="shared" si="147"/>
        <v>-6.9870038555080546E-2</v>
      </c>
      <c r="J202" s="303"/>
      <c r="K202" s="269">
        <f t="shared" si="148"/>
        <v>570651.94000000006</v>
      </c>
      <c r="L202" s="302">
        <f t="shared" si="149"/>
        <v>0.11045500884702611</v>
      </c>
      <c r="M202" s="303">
        <f t="shared" si="150"/>
        <v>-9860.4500000000698</v>
      </c>
      <c r="N202" s="302">
        <f t="shared" si="151"/>
        <v>-1.7279271844760694E-2</v>
      </c>
      <c r="O202" s="311"/>
      <c r="P202" s="269">
        <f t="shared" si="152"/>
        <v>3665580.8300000005</v>
      </c>
      <c r="Q202" s="302">
        <f t="shared" si="153"/>
        <v>0.11216095368779075</v>
      </c>
      <c r="R202" s="303"/>
      <c r="S202" s="269">
        <f t="shared" si="154"/>
        <v>3581970.9477871</v>
      </c>
      <c r="T202" s="302">
        <f t="shared" si="155"/>
        <v>0.10746487700177285</v>
      </c>
      <c r="U202" s="303">
        <f t="shared" si="156"/>
        <v>83609.882212900557</v>
      </c>
      <c r="V202" s="302">
        <f t="shared" si="157"/>
        <v>2.3341864976474409E-2</v>
      </c>
      <c r="W202" s="303"/>
      <c r="X202" s="269">
        <f t="shared" si="158"/>
        <v>3365003.08</v>
      </c>
      <c r="Y202" s="302">
        <f t="shared" si="159"/>
        <v>0.10633912469812767</v>
      </c>
      <c r="Z202" s="303">
        <f t="shared" si="160"/>
        <v>300577.75000000047</v>
      </c>
      <c r="AA202" s="302">
        <f t="shared" si="161"/>
        <v>8.9324658211011349E-2</v>
      </c>
    </row>
    <row r="203" spans="1:27">
      <c r="A203" s="272" t="s">
        <v>25</v>
      </c>
      <c r="B203" s="273"/>
      <c r="C203" s="269">
        <f t="shared" si="142"/>
        <v>2899.78</v>
      </c>
      <c r="D203" s="302">
        <f t="shared" si="143"/>
        <v>5.5200762854752628E-4</v>
      </c>
      <c r="E203" s="303"/>
      <c r="F203" s="269">
        <f t="shared" si="144"/>
        <v>2891.4229889999997</v>
      </c>
      <c r="G203" s="302">
        <f t="shared" si="145"/>
        <v>4.9859895281743601E-4</v>
      </c>
      <c r="H203" s="303">
        <f t="shared" si="146"/>
        <v>8.3570110000005116</v>
      </c>
      <c r="I203" s="302">
        <f t="shared" si="147"/>
        <v>2.8902761829706514E-3</v>
      </c>
      <c r="J203" s="303"/>
      <c r="K203" s="269">
        <f t="shared" si="148"/>
        <v>2793.65</v>
      </c>
      <c r="L203" s="302">
        <f t="shared" si="149"/>
        <v>5.407370304664074E-4</v>
      </c>
      <c r="M203" s="303">
        <f t="shared" si="150"/>
        <v>106.13000000000011</v>
      </c>
      <c r="N203" s="302">
        <f t="shared" si="151"/>
        <v>3.7989726701626939E-2</v>
      </c>
      <c r="O203" s="311"/>
      <c r="P203" s="269">
        <f t="shared" si="152"/>
        <v>17398.68</v>
      </c>
      <c r="Q203" s="302">
        <f t="shared" si="153"/>
        <v>5.3237198474455436E-4</v>
      </c>
      <c r="R203" s="303"/>
      <c r="S203" s="269">
        <f t="shared" si="154"/>
        <v>17348.537933999996</v>
      </c>
      <c r="T203" s="302">
        <f t="shared" si="155"/>
        <v>5.2048398002492989E-4</v>
      </c>
      <c r="U203" s="303">
        <f t="shared" si="156"/>
        <v>50.142066000003979</v>
      </c>
      <c r="V203" s="302">
        <f t="shared" si="157"/>
        <v>2.8902761829707043E-3</v>
      </c>
      <c r="W203" s="303"/>
      <c r="X203" s="269">
        <f t="shared" si="158"/>
        <v>16761.900000000001</v>
      </c>
      <c r="Y203" s="302">
        <f t="shared" si="159"/>
        <v>5.297010825551894E-4</v>
      </c>
      <c r="Z203" s="303">
        <f t="shared" si="160"/>
        <v>636.77999999999884</v>
      </c>
      <c r="AA203" s="302">
        <f t="shared" si="161"/>
        <v>3.7989726701626834E-2</v>
      </c>
    </row>
    <row r="204" spans="1:27">
      <c r="A204" s="272" t="s">
        <v>26</v>
      </c>
      <c r="B204" s="273"/>
      <c r="C204" s="269">
        <f t="shared" si="142"/>
        <v>573992.25</v>
      </c>
      <c r="D204" s="302">
        <f t="shared" si="143"/>
        <v>0.10926625493215307</v>
      </c>
      <c r="E204" s="303"/>
      <c r="F204" s="269">
        <f t="shared" si="144"/>
        <v>624489.6</v>
      </c>
      <c r="G204" s="302">
        <f t="shared" si="145"/>
        <v>0.10768741266495462</v>
      </c>
      <c r="H204" s="303">
        <f t="shared" si="146"/>
        <v>-50497.349999999977</v>
      </c>
      <c r="I204" s="302">
        <f t="shared" si="147"/>
        <v>-8.0861794976249374E-2</v>
      </c>
      <c r="J204" s="303"/>
      <c r="K204" s="269">
        <f t="shared" si="148"/>
        <v>466585.35</v>
      </c>
      <c r="L204" s="302">
        <f t="shared" si="149"/>
        <v>9.0311949105338657E-2</v>
      </c>
      <c r="M204" s="303">
        <f t="shared" si="150"/>
        <v>107406.90000000002</v>
      </c>
      <c r="N204" s="302">
        <f t="shared" si="151"/>
        <v>0.23019775481591959</v>
      </c>
      <c r="O204" s="311"/>
      <c r="P204" s="269">
        <f t="shared" si="152"/>
        <v>2994929.2800000003</v>
      </c>
      <c r="Q204" s="302">
        <f t="shared" si="153"/>
        <v>9.1640081027019246E-2</v>
      </c>
      <c r="R204" s="303"/>
      <c r="S204" s="269">
        <f t="shared" si="154"/>
        <v>3287585.23</v>
      </c>
      <c r="T204" s="302">
        <f t="shared" si="155"/>
        <v>9.8632833019781943E-2</v>
      </c>
      <c r="U204" s="303">
        <f t="shared" si="156"/>
        <v>-292655.94999999972</v>
      </c>
      <c r="V204" s="302">
        <f t="shared" si="157"/>
        <v>-8.9018513445505321E-2</v>
      </c>
      <c r="W204" s="303"/>
      <c r="X204" s="269">
        <f t="shared" si="158"/>
        <v>2788016.36</v>
      </c>
      <c r="Y204" s="302">
        <f t="shared" si="159"/>
        <v>8.8105482318447101E-2</v>
      </c>
      <c r="Z204" s="303">
        <f t="shared" si="160"/>
        <v>206912.92000000039</v>
      </c>
      <c r="AA204" s="302">
        <f t="shared" si="161"/>
        <v>7.4215102525438698E-2</v>
      </c>
    </row>
    <row r="205" spans="1:27">
      <c r="A205" s="272" t="s">
        <v>27</v>
      </c>
      <c r="B205" s="273"/>
      <c r="C205" s="269">
        <f t="shared" si="142"/>
        <v>0</v>
      </c>
      <c r="D205" s="302">
        <f t="shared" si="143"/>
        <v>0</v>
      </c>
      <c r="E205" s="303"/>
      <c r="F205" s="269">
        <f t="shared" si="144"/>
        <v>0</v>
      </c>
      <c r="G205" s="302">
        <f t="shared" si="145"/>
        <v>0</v>
      </c>
      <c r="H205" s="303">
        <f t="shared" si="146"/>
        <v>0</v>
      </c>
      <c r="I205" s="302" t="str">
        <f t="shared" si="147"/>
        <v>N. D.</v>
      </c>
      <c r="J205" s="303"/>
      <c r="K205" s="269">
        <f t="shared" si="148"/>
        <v>0</v>
      </c>
      <c r="L205" s="302">
        <f t="shared" si="149"/>
        <v>0</v>
      </c>
      <c r="M205" s="303">
        <f t="shared" si="150"/>
        <v>0</v>
      </c>
      <c r="N205" s="302" t="str">
        <f t="shared" si="151"/>
        <v>N. D.</v>
      </c>
      <c r="O205" s="311"/>
      <c r="P205" s="269">
        <f t="shared" si="152"/>
        <v>0</v>
      </c>
      <c r="Q205" s="302">
        <f t="shared" si="153"/>
        <v>0</v>
      </c>
      <c r="R205" s="303"/>
      <c r="S205" s="269">
        <f t="shared" si="154"/>
        <v>0</v>
      </c>
      <c r="T205" s="302">
        <f t="shared" si="155"/>
        <v>0</v>
      </c>
      <c r="U205" s="303">
        <f t="shared" si="156"/>
        <v>0</v>
      </c>
      <c r="V205" s="302" t="str">
        <f t="shared" si="157"/>
        <v>N. D.</v>
      </c>
      <c r="W205" s="303"/>
      <c r="X205" s="269">
        <f t="shared" si="158"/>
        <v>0</v>
      </c>
      <c r="Y205" s="302">
        <f t="shared" si="159"/>
        <v>0</v>
      </c>
      <c r="Z205" s="303">
        <f t="shared" si="160"/>
        <v>0</v>
      </c>
      <c r="AA205" s="302" t="str">
        <f t="shared" si="161"/>
        <v>N. D.</v>
      </c>
    </row>
    <row r="206" spans="1:27">
      <c r="A206" s="272" t="s">
        <v>28</v>
      </c>
      <c r="B206" s="273"/>
      <c r="C206" s="269">
        <f t="shared" si="142"/>
        <v>5361.9500000000007</v>
      </c>
      <c r="D206" s="302">
        <f t="shared" si="143"/>
        <v>1.0207109863128957E-3</v>
      </c>
      <c r="E206" s="303"/>
      <c r="F206" s="269">
        <f t="shared" si="144"/>
        <v>3216.9621000000002</v>
      </c>
      <c r="G206" s="302">
        <f t="shared" si="145"/>
        <v>5.5473513920843362E-4</v>
      </c>
      <c r="H206" s="303">
        <f t="shared" si="146"/>
        <v>2144.9879000000005</v>
      </c>
      <c r="I206" s="302">
        <f t="shared" si="147"/>
        <v>0.66677437698131425</v>
      </c>
      <c r="J206" s="303"/>
      <c r="K206" s="269">
        <f t="shared" si="148"/>
        <v>621.92999999999995</v>
      </c>
      <c r="L206" s="302">
        <f t="shared" si="149"/>
        <v>1.2038035593505726E-4</v>
      </c>
      <c r="M206" s="303">
        <f t="shared" si="150"/>
        <v>4740.0200000000004</v>
      </c>
      <c r="N206" s="302">
        <f t="shared" si="151"/>
        <v>7.6214686540285896</v>
      </c>
      <c r="O206" s="311"/>
      <c r="P206" s="269">
        <f t="shared" si="152"/>
        <v>32171.7</v>
      </c>
      <c r="Q206" s="302">
        <f t="shared" si="153"/>
        <v>9.8440294215459902E-4</v>
      </c>
      <c r="R206" s="303"/>
      <c r="S206" s="269">
        <f t="shared" si="154"/>
        <v>19301.7726</v>
      </c>
      <c r="T206" s="302">
        <f t="shared" si="155"/>
        <v>5.7908415467653211E-4</v>
      </c>
      <c r="U206" s="303">
        <f t="shared" si="156"/>
        <v>12869.9274</v>
      </c>
      <c r="V206" s="302">
        <f t="shared" si="157"/>
        <v>0.66677437698131414</v>
      </c>
      <c r="W206" s="303"/>
      <c r="X206" s="269">
        <f t="shared" si="158"/>
        <v>1202.4499999999998</v>
      </c>
      <c r="Y206" s="302">
        <f t="shared" si="159"/>
        <v>3.7999216480141708E-5</v>
      </c>
      <c r="Z206" s="303">
        <f t="shared" si="160"/>
        <v>30969.25</v>
      </c>
      <c r="AA206" s="302">
        <f t="shared" si="161"/>
        <v>25.755124953220513</v>
      </c>
    </row>
    <row r="207" spans="1:27">
      <c r="A207" s="272" t="s">
        <v>29</v>
      </c>
      <c r="B207" s="273"/>
      <c r="C207" s="269">
        <f t="shared" si="142"/>
        <v>0</v>
      </c>
      <c r="D207" s="302">
        <f t="shared" si="143"/>
        <v>0</v>
      </c>
      <c r="E207" s="303"/>
      <c r="F207" s="269">
        <f t="shared" si="144"/>
        <v>0</v>
      </c>
      <c r="G207" s="302">
        <f t="shared" si="145"/>
        <v>0</v>
      </c>
      <c r="H207" s="303">
        <f t="shared" si="146"/>
        <v>0</v>
      </c>
      <c r="I207" s="302" t="str">
        <f t="shared" si="147"/>
        <v>N. D.</v>
      </c>
      <c r="J207" s="303"/>
      <c r="K207" s="269">
        <f t="shared" si="148"/>
        <v>0</v>
      </c>
      <c r="L207" s="302">
        <f t="shared" si="149"/>
        <v>0</v>
      </c>
      <c r="M207" s="303">
        <f t="shared" si="150"/>
        <v>0</v>
      </c>
      <c r="N207" s="302" t="str">
        <f t="shared" si="151"/>
        <v>N. D.</v>
      </c>
      <c r="O207" s="311"/>
      <c r="P207" s="269">
        <f t="shared" si="152"/>
        <v>172414</v>
      </c>
      <c r="Q207" s="302">
        <f t="shared" si="153"/>
        <v>5.2755946645232626E-3</v>
      </c>
      <c r="R207" s="303"/>
      <c r="S207" s="269">
        <f t="shared" si="154"/>
        <v>0</v>
      </c>
      <c r="T207" s="302">
        <f t="shared" si="155"/>
        <v>0</v>
      </c>
      <c r="U207" s="303">
        <f t="shared" si="156"/>
        <v>172414</v>
      </c>
      <c r="V207" s="302" t="str">
        <f t="shared" si="157"/>
        <v>N. D.</v>
      </c>
      <c r="W207" s="303"/>
      <c r="X207" s="269">
        <f t="shared" si="158"/>
        <v>0</v>
      </c>
      <c r="Y207" s="302">
        <f t="shared" si="159"/>
        <v>0</v>
      </c>
      <c r="Z207" s="303">
        <f t="shared" si="160"/>
        <v>172414</v>
      </c>
      <c r="AA207" s="302" t="str">
        <f t="shared" si="161"/>
        <v>N. D.</v>
      </c>
    </row>
    <row r="208" spans="1:27">
      <c r="A208" s="277" t="s">
        <v>30</v>
      </c>
      <c r="B208" s="273"/>
      <c r="C208" s="269">
        <f t="shared" si="142"/>
        <v>0</v>
      </c>
      <c r="D208" s="302">
        <f t="shared" si="143"/>
        <v>0</v>
      </c>
      <c r="E208" s="303"/>
      <c r="F208" s="269">
        <f t="shared" si="144"/>
        <v>0</v>
      </c>
      <c r="G208" s="302">
        <f t="shared" si="145"/>
        <v>0</v>
      </c>
      <c r="H208" s="303">
        <f t="shared" si="146"/>
        <v>0</v>
      </c>
      <c r="I208" s="302" t="str">
        <f t="shared" si="147"/>
        <v>N. D.</v>
      </c>
      <c r="J208" s="303"/>
      <c r="K208" s="269">
        <f t="shared" si="148"/>
        <v>13168.98</v>
      </c>
      <c r="L208" s="302">
        <f t="shared" si="149"/>
        <v>2.5489789842934904E-3</v>
      </c>
      <c r="M208" s="303">
        <f t="shared" si="150"/>
        <v>-13168.98</v>
      </c>
      <c r="N208" s="302">
        <f t="shared" si="151"/>
        <v>-1</v>
      </c>
      <c r="O208" s="311"/>
      <c r="P208" s="269">
        <f t="shared" si="152"/>
        <v>67568.960000000006</v>
      </c>
      <c r="Q208" s="302">
        <f t="shared" si="153"/>
        <v>2.0675028992041583E-3</v>
      </c>
      <c r="R208" s="303"/>
      <c r="S208" s="269">
        <f t="shared" si="154"/>
        <v>0</v>
      </c>
      <c r="T208" s="302">
        <f t="shared" si="155"/>
        <v>0</v>
      </c>
      <c r="U208" s="303">
        <f t="shared" si="156"/>
        <v>67568.960000000006</v>
      </c>
      <c r="V208" s="302" t="str">
        <f t="shared" si="157"/>
        <v>N. D.</v>
      </c>
      <c r="W208" s="303"/>
      <c r="X208" s="269">
        <f t="shared" si="158"/>
        <v>159181.97</v>
      </c>
      <c r="Y208" s="302">
        <f t="shared" si="159"/>
        <v>5.0303880724898529E-3</v>
      </c>
      <c r="Z208" s="303">
        <f t="shared" si="160"/>
        <v>-91613.01</v>
      </c>
      <c r="AA208" s="302">
        <f t="shared" si="161"/>
        <v>-0.57552378576543561</v>
      </c>
    </row>
    <row r="209" spans="1:27" ht="6" customHeight="1">
      <c r="A209" s="267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</row>
    <row r="210" spans="1:27" s="308" customFormat="1">
      <c r="A210" s="304" t="s">
        <v>46</v>
      </c>
      <c r="B210" s="283"/>
      <c r="C210" s="305">
        <f>+SUM(C200:C208)</f>
        <v>5253152.04</v>
      </c>
      <c r="D210" s="306">
        <f>+IF(ISERROR(C210/C$210),"N. D.",C210/C$210)</f>
        <v>1</v>
      </c>
      <c r="E210" s="307"/>
      <c r="F210" s="305">
        <f>+SUM(F200:F208)</f>
        <v>5799095.591078599</v>
      </c>
      <c r="G210" s="306">
        <f>+IF(ISERROR(F210/F$210),"N. D.",F210/F$210)</f>
        <v>1</v>
      </c>
      <c r="H210" s="307">
        <f>+$C210-F210</f>
        <v>-545943.55107859895</v>
      </c>
      <c r="I210" s="306">
        <f>+IF(ISERROR(H210/F210),"N. D.",H210/F210)</f>
        <v>-9.4142878403053978E-2</v>
      </c>
      <c r="J210" s="307"/>
      <c r="K210" s="305">
        <f>+SUM(K200:K208)</f>
        <v>5166374.49</v>
      </c>
      <c r="L210" s="306">
        <f>+IF(ISERROR(K210/K$210),"N. D.",K210/K$210)</f>
        <v>1</v>
      </c>
      <c r="M210" s="307">
        <f>+$C210-K210</f>
        <v>86777.549999999814</v>
      </c>
      <c r="N210" s="306">
        <f>+IF(ISERROR(M210/K210),"N. D.",M210/K210)</f>
        <v>1.679660469212324E-2</v>
      </c>
      <c r="O210" s="313"/>
      <c r="P210" s="305">
        <f>+SUM(P200:P208)</f>
        <v>32681434.220000006</v>
      </c>
      <c r="Q210" s="306">
        <f>+IF(ISERROR(P210/P$210),"N. D.",P210/P$210)</f>
        <v>1</v>
      </c>
      <c r="R210" s="307"/>
      <c r="S210" s="305">
        <f>+SUM(S200:S208)</f>
        <v>33331550.248999104</v>
      </c>
      <c r="T210" s="306">
        <f>+IF(ISERROR(S210/S$210),"N. D.",S210/S$210)</f>
        <v>1</v>
      </c>
      <c r="U210" s="307">
        <f>+$P210-S210</f>
        <v>-650116.02899909765</v>
      </c>
      <c r="V210" s="306">
        <f>+IF(ISERROR(U210/S210),"N. D.",U210/S210)</f>
        <v>-1.9504524216320231E-2</v>
      </c>
      <c r="W210" s="307"/>
      <c r="X210" s="305">
        <f>+SUM(X200:X208)</f>
        <v>31644073.52</v>
      </c>
      <c r="Y210" s="306">
        <f>+IF(ISERROR(X210/X$210),"N. D.",X210/X$210)</f>
        <v>1</v>
      </c>
      <c r="Z210" s="307">
        <f>+$P210-X210</f>
        <v>1037360.7000000067</v>
      </c>
      <c r="AA210" s="306">
        <f>+IF(ISERROR(Z210/X210),"N. D.",Z210/X210)</f>
        <v>3.2782147954003575E-2</v>
      </c>
    </row>
    <row r="212" spans="1:27">
      <c r="A212" s="266" t="s">
        <v>92</v>
      </c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</row>
    <row r="213" spans="1:27" ht="6" customHeight="1">
      <c r="A213" s="267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</row>
    <row r="214" spans="1:27">
      <c r="A214" s="277" t="s">
        <v>53</v>
      </c>
      <c r="B214" s="273"/>
      <c r="C214" s="269">
        <f t="shared" ref="C214:C226" si="162">+C138</f>
        <v>388096.2</v>
      </c>
      <c r="D214" s="302">
        <f t="shared" ref="D214:D226" si="163">+IF(ISERROR(C214/C$210),"N. D.",C214/C$210)</f>
        <v>7.387872976926059E-2</v>
      </c>
      <c r="E214" s="303"/>
      <c r="F214" s="269">
        <f t="shared" ref="F214:F226" si="164">+F138</f>
        <v>376794.26830974472</v>
      </c>
      <c r="G214" s="302">
        <f t="shared" ref="G214:G226" si="165">+IF(ISERROR(F214/F$210),"N. D.",F214/F$210)</f>
        <v>6.4974660684919514E-2</v>
      </c>
      <c r="H214" s="303">
        <f t="shared" ref="H214:H226" si="166">+$C214-F214</f>
        <v>11301.931690255296</v>
      </c>
      <c r="I214" s="302">
        <f t="shared" ref="I214:I226" si="167">+IF(ISERROR(H214/F214),"N. D.",H214/F214)</f>
        <v>2.9994967123450279E-2</v>
      </c>
      <c r="J214" s="303"/>
      <c r="K214" s="269">
        <f t="shared" ref="K214:K226" si="168">+K138</f>
        <v>452384.75</v>
      </c>
      <c r="L214" s="302">
        <f t="shared" ref="L214:L226" si="169">+IF(ISERROR(K214/K$210),"N. D.",K214/K$210)</f>
        <v>8.7563290441998134E-2</v>
      </c>
      <c r="M214" s="303">
        <f t="shared" ref="M214:M226" si="170">+$C214-K214</f>
        <v>-64288.549999999988</v>
      </c>
      <c r="N214" s="302">
        <f t="shared" ref="N214:N226" si="171">+IF(ISERROR(M214/K214),"N. D.",M214/K214)</f>
        <v>-0.14211033860005226</v>
      </c>
      <c r="O214" s="311"/>
      <c r="P214" s="269">
        <f t="shared" ref="P214:P226" si="172">+P138</f>
        <v>2483113.9700000002</v>
      </c>
      <c r="Q214" s="302">
        <f t="shared" ref="Q214:Q226" si="173">+IF(ISERROR(P214/P$210),"N. D.",P214/P$210)</f>
        <v>7.5979345131689871E-2</v>
      </c>
      <c r="R214" s="303"/>
      <c r="S214" s="269">
        <f t="shared" ref="S214:S226" si="174">+S138</f>
        <v>2627996.2484372635</v>
      </c>
      <c r="T214" s="302">
        <f t="shared" ref="T214:T226" si="175">+IF(ISERROR(S214/S$210),"N. D.",S214/S$210)</f>
        <v>7.8844105023773328E-2</v>
      </c>
      <c r="U214" s="303">
        <f t="shared" ref="U214:U226" si="176">+$P214-S214</f>
        <v>-144882.27843726333</v>
      </c>
      <c r="V214" s="302">
        <f t="shared" ref="V214:V226" si="177">+IF(ISERROR(U214/S214),"N. D.",U214/S214)</f>
        <v>-5.5130321637033346E-2</v>
      </c>
      <c r="W214" s="303"/>
      <c r="X214" s="269">
        <f t="shared" ref="X214:X226" si="178">+X138</f>
        <v>2680648.1017999998</v>
      </c>
      <c r="Y214" s="302">
        <f t="shared" ref="Y214:Y226" si="179">+IF(ISERROR(X214/X$210),"N. D.",X214/X$210)</f>
        <v>8.4712484949377651E-2</v>
      </c>
      <c r="Z214" s="303">
        <f t="shared" ref="Z214:Z226" si="180">+$P214-X214</f>
        <v>-197534.13179999962</v>
      </c>
      <c r="AA214" s="302">
        <f t="shared" ref="AA214:AA226" si="181">+IF(ISERROR(Z214/X214),"N. D.",Z214/X214)</f>
        <v>-7.368894547082086E-2</v>
      </c>
    </row>
    <row r="215" spans="1:27">
      <c r="A215" s="277" t="s">
        <v>54</v>
      </c>
      <c r="B215" s="273"/>
      <c r="C215" s="269">
        <f t="shared" si="162"/>
        <v>129989.94</v>
      </c>
      <c r="D215" s="302">
        <f t="shared" si="163"/>
        <v>2.4745131877051098E-2</v>
      </c>
      <c r="E215" s="303"/>
      <c r="F215" s="269">
        <f t="shared" si="164"/>
        <v>87135.17</v>
      </c>
      <c r="G215" s="302">
        <f t="shared" si="165"/>
        <v>1.5025648160387256E-2</v>
      </c>
      <c r="H215" s="303">
        <f t="shared" si="166"/>
        <v>42854.770000000004</v>
      </c>
      <c r="I215" s="302">
        <f t="shared" si="167"/>
        <v>0.4918194341045069</v>
      </c>
      <c r="J215" s="303"/>
      <c r="K215" s="269">
        <f t="shared" si="168"/>
        <v>84535.41</v>
      </c>
      <c r="L215" s="302">
        <f t="shared" si="169"/>
        <v>1.6362617569366328E-2</v>
      </c>
      <c r="M215" s="303">
        <f t="shared" si="170"/>
        <v>45454.53</v>
      </c>
      <c r="N215" s="302">
        <f t="shared" si="171"/>
        <v>0.5376981078106795</v>
      </c>
      <c r="O215" s="311"/>
      <c r="P215" s="269">
        <f t="shared" si="172"/>
        <v>563507.3909</v>
      </c>
      <c r="Q215" s="302">
        <f t="shared" si="173"/>
        <v>1.7242431501220692E-2</v>
      </c>
      <c r="R215" s="303"/>
      <c r="S215" s="269">
        <f t="shared" si="174"/>
        <v>598896.27</v>
      </c>
      <c r="T215" s="302">
        <f t="shared" si="175"/>
        <v>1.7967849245715296E-2</v>
      </c>
      <c r="U215" s="303">
        <f t="shared" si="176"/>
        <v>-35388.87910000002</v>
      </c>
      <c r="V215" s="302">
        <f t="shared" si="177"/>
        <v>-5.9090164478733553E-2</v>
      </c>
      <c r="W215" s="303"/>
      <c r="X215" s="269">
        <f t="shared" si="178"/>
        <v>643509.96160000004</v>
      </c>
      <c r="Y215" s="302">
        <f t="shared" si="179"/>
        <v>2.0335876201061236E-2</v>
      </c>
      <c r="Z215" s="303">
        <f t="shared" si="180"/>
        <v>-80002.57070000004</v>
      </c>
      <c r="AA215" s="302">
        <f t="shared" si="181"/>
        <v>-0.12432219464184288</v>
      </c>
    </row>
    <row r="216" spans="1:27">
      <c r="A216" s="277" t="s">
        <v>55</v>
      </c>
      <c r="B216" s="273"/>
      <c r="C216" s="269">
        <f t="shared" si="162"/>
        <v>3910.54</v>
      </c>
      <c r="D216" s="302">
        <f t="shared" si="163"/>
        <v>7.444178219520941E-4</v>
      </c>
      <c r="E216" s="303"/>
      <c r="F216" s="269">
        <f t="shared" si="164"/>
        <v>4131.16</v>
      </c>
      <c r="G216" s="302">
        <f t="shared" si="165"/>
        <v>7.1238004877095459E-4</v>
      </c>
      <c r="H216" s="303">
        <f t="shared" si="166"/>
        <v>-220.61999999999989</v>
      </c>
      <c r="I216" s="302">
        <f t="shared" si="167"/>
        <v>-5.3403886559707174E-2</v>
      </c>
      <c r="J216" s="303"/>
      <c r="K216" s="269">
        <f t="shared" si="168"/>
        <v>4059.81</v>
      </c>
      <c r="L216" s="302">
        <f t="shared" si="169"/>
        <v>7.8581411546107258E-4</v>
      </c>
      <c r="M216" s="303">
        <f t="shared" si="170"/>
        <v>-149.26999999999998</v>
      </c>
      <c r="N216" s="302">
        <f t="shared" si="171"/>
        <v>-3.6767730509555861E-2</v>
      </c>
      <c r="O216" s="311"/>
      <c r="P216" s="269">
        <f t="shared" si="172"/>
        <v>23105.95</v>
      </c>
      <c r="Q216" s="302">
        <f t="shared" si="173"/>
        <v>7.0700538551823683E-4</v>
      </c>
      <c r="R216" s="303"/>
      <c r="S216" s="269">
        <f t="shared" si="174"/>
        <v>45710.460000000006</v>
      </c>
      <c r="T216" s="302">
        <f t="shared" si="175"/>
        <v>1.3713871589687797E-3</v>
      </c>
      <c r="U216" s="303">
        <f t="shared" si="176"/>
        <v>-22604.510000000006</v>
      </c>
      <c r="V216" s="302">
        <f t="shared" si="177"/>
        <v>-0.49451504097749188</v>
      </c>
      <c r="W216" s="303"/>
      <c r="X216" s="269">
        <f t="shared" si="178"/>
        <v>37949.109999999993</v>
      </c>
      <c r="Y216" s="302">
        <f t="shared" si="179"/>
        <v>1.1992485725965407E-3</v>
      </c>
      <c r="Z216" s="303">
        <f t="shared" si="180"/>
        <v>-14843.159999999993</v>
      </c>
      <c r="AA216" s="302">
        <f t="shared" si="181"/>
        <v>-0.39113328349465892</v>
      </c>
    </row>
    <row r="217" spans="1:27">
      <c r="A217" s="277" t="s">
        <v>56</v>
      </c>
      <c r="B217" s="273"/>
      <c r="C217" s="269">
        <f t="shared" si="162"/>
        <v>17200.599999999999</v>
      </c>
      <c r="D217" s="302">
        <f t="shared" si="163"/>
        <v>3.274338886258468E-3</v>
      </c>
      <c r="E217" s="303"/>
      <c r="F217" s="269">
        <f t="shared" si="164"/>
        <v>14017.455</v>
      </c>
      <c r="G217" s="302">
        <f t="shared" si="165"/>
        <v>2.4171795032254043E-3</v>
      </c>
      <c r="H217" s="303">
        <f t="shared" si="166"/>
        <v>3183.1449999999986</v>
      </c>
      <c r="I217" s="302">
        <f t="shared" si="167"/>
        <v>0.22708437444600313</v>
      </c>
      <c r="J217" s="303"/>
      <c r="K217" s="269">
        <f t="shared" si="168"/>
        <v>27050.6</v>
      </c>
      <c r="L217" s="302">
        <f t="shared" si="169"/>
        <v>5.2358960916129788E-3</v>
      </c>
      <c r="M217" s="303">
        <f t="shared" si="170"/>
        <v>-9850</v>
      </c>
      <c r="N217" s="302">
        <f t="shared" si="171"/>
        <v>-0.36413240371747763</v>
      </c>
      <c r="O217" s="311"/>
      <c r="P217" s="269">
        <f t="shared" si="172"/>
        <v>189056.44</v>
      </c>
      <c r="Q217" s="302">
        <f t="shared" si="173"/>
        <v>5.7848269059227343E-3</v>
      </c>
      <c r="R217" s="303"/>
      <c r="S217" s="269">
        <f t="shared" si="174"/>
        <v>185304.72999999998</v>
      </c>
      <c r="T217" s="302">
        <f t="shared" si="175"/>
        <v>5.5594392884730703E-3</v>
      </c>
      <c r="U217" s="303">
        <f t="shared" si="176"/>
        <v>3751.710000000021</v>
      </c>
      <c r="V217" s="302">
        <f t="shared" si="177"/>
        <v>2.0246164250637431E-2</v>
      </c>
      <c r="W217" s="303"/>
      <c r="X217" s="269">
        <f t="shared" si="178"/>
        <v>284829.95</v>
      </c>
      <c r="Y217" s="302">
        <f t="shared" si="179"/>
        <v>9.0010519606453007E-3</v>
      </c>
      <c r="Z217" s="303">
        <f t="shared" si="180"/>
        <v>-95773.510000000009</v>
      </c>
      <c r="AA217" s="302">
        <f t="shared" si="181"/>
        <v>-0.33624803150090082</v>
      </c>
    </row>
    <row r="218" spans="1:27">
      <c r="A218" s="277" t="s">
        <v>57</v>
      </c>
      <c r="B218" s="273"/>
      <c r="C218" s="269">
        <f t="shared" si="162"/>
        <v>187047.8</v>
      </c>
      <c r="D218" s="302">
        <f t="shared" si="163"/>
        <v>3.5606774480488858E-2</v>
      </c>
      <c r="E218" s="303"/>
      <c r="F218" s="269">
        <f t="shared" si="164"/>
        <v>138407</v>
      </c>
      <c r="G218" s="302">
        <f t="shared" si="165"/>
        <v>2.3866997504391384E-2</v>
      </c>
      <c r="H218" s="303">
        <f t="shared" si="166"/>
        <v>48640.799999999988</v>
      </c>
      <c r="I218" s="302">
        <f t="shared" si="167"/>
        <v>0.35143309225689445</v>
      </c>
      <c r="J218" s="303"/>
      <c r="K218" s="269">
        <f t="shared" si="168"/>
        <v>155492</v>
      </c>
      <c r="L218" s="302">
        <f t="shared" si="169"/>
        <v>3.0096927797427241E-2</v>
      </c>
      <c r="M218" s="303">
        <f t="shared" si="170"/>
        <v>31555.799999999988</v>
      </c>
      <c r="N218" s="302">
        <f t="shared" si="171"/>
        <v>0.20294163043757871</v>
      </c>
      <c r="O218" s="311"/>
      <c r="P218" s="269">
        <f t="shared" si="172"/>
        <v>853187.76</v>
      </c>
      <c r="Q218" s="302">
        <f t="shared" si="173"/>
        <v>2.6106190880627756E-2</v>
      </c>
      <c r="R218" s="303"/>
      <c r="S218" s="269">
        <f t="shared" si="174"/>
        <v>777891</v>
      </c>
      <c r="T218" s="302">
        <f t="shared" si="175"/>
        <v>2.3337978407510729E-2</v>
      </c>
      <c r="U218" s="303">
        <f t="shared" si="176"/>
        <v>75296.760000000009</v>
      </c>
      <c r="V218" s="302">
        <f t="shared" si="177"/>
        <v>9.6796029263740049E-2</v>
      </c>
      <c r="W218" s="303"/>
      <c r="X218" s="269">
        <f t="shared" si="178"/>
        <v>951498.02</v>
      </c>
      <c r="Y218" s="302">
        <f t="shared" si="179"/>
        <v>3.0068758985742617E-2</v>
      </c>
      <c r="Z218" s="303">
        <f t="shared" si="180"/>
        <v>-98310.260000000009</v>
      </c>
      <c r="AA218" s="302">
        <f t="shared" si="181"/>
        <v>-0.10332156024875386</v>
      </c>
    </row>
    <row r="219" spans="1:27">
      <c r="A219" s="277" t="s">
        <v>58</v>
      </c>
      <c r="B219" s="273"/>
      <c r="C219" s="269">
        <f t="shared" si="162"/>
        <v>167305.15</v>
      </c>
      <c r="D219" s="302">
        <f t="shared" si="163"/>
        <v>3.1848526127943554E-2</v>
      </c>
      <c r="E219" s="303"/>
      <c r="F219" s="269">
        <f t="shared" si="164"/>
        <v>140976.31</v>
      </c>
      <c r="G219" s="302">
        <f t="shared" si="165"/>
        <v>2.431005107363288E-2</v>
      </c>
      <c r="H219" s="303">
        <f t="shared" si="166"/>
        <v>26328.839999999997</v>
      </c>
      <c r="I219" s="302">
        <f t="shared" si="167"/>
        <v>0.18676074015556229</v>
      </c>
      <c r="J219" s="303"/>
      <c r="K219" s="269">
        <f t="shared" si="168"/>
        <v>57943.210000000006</v>
      </c>
      <c r="L219" s="302">
        <f t="shared" si="169"/>
        <v>1.1215449075972812E-2</v>
      </c>
      <c r="M219" s="303">
        <f t="shared" si="170"/>
        <v>109361.93999999999</v>
      </c>
      <c r="N219" s="302">
        <f t="shared" si="171"/>
        <v>1.8873987133263754</v>
      </c>
      <c r="O219" s="311"/>
      <c r="P219" s="269">
        <f t="shared" si="172"/>
        <v>893602.21</v>
      </c>
      <c r="Q219" s="302">
        <f t="shared" si="173"/>
        <v>2.7342808886066071E-2</v>
      </c>
      <c r="R219" s="303"/>
      <c r="S219" s="269">
        <f t="shared" si="174"/>
        <v>903707.69</v>
      </c>
      <c r="T219" s="302">
        <f t="shared" si="175"/>
        <v>2.7112681025903886E-2</v>
      </c>
      <c r="U219" s="303">
        <f t="shared" si="176"/>
        <v>-10105.479999999981</v>
      </c>
      <c r="V219" s="302">
        <f t="shared" si="177"/>
        <v>-1.1182244117010869E-2</v>
      </c>
      <c r="W219" s="303"/>
      <c r="X219" s="269">
        <f t="shared" si="178"/>
        <v>915518.57999999984</v>
      </c>
      <c r="Y219" s="302">
        <f t="shared" si="179"/>
        <v>2.8931754927865552E-2</v>
      </c>
      <c r="Z219" s="303">
        <f t="shared" si="180"/>
        <v>-21916.369999999879</v>
      </c>
      <c r="AA219" s="302">
        <f t="shared" si="181"/>
        <v>-2.3938749555470391E-2</v>
      </c>
    </row>
    <row r="220" spans="1:27">
      <c r="A220" s="277" t="s">
        <v>59</v>
      </c>
      <c r="B220" s="273"/>
      <c r="C220" s="269">
        <f t="shared" si="162"/>
        <v>5000</v>
      </c>
      <c r="D220" s="302">
        <f t="shared" si="163"/>
        <v>9.5180949683687434E-4</v>
      </c>
      <c r="E220" s="303"/>
      <c r="F220" s="269">
        <f t="shared" si="164"/>
        <v>10000</v>
      </c>
      <c r="G220" s="302">
        <f t="shared" si="165"/>
        <v>1.7244068222265769E-3</v>
      </c>
      <c r="H220" s="303">
        <f t="shared" si="166"/>
        <v>-5000</v>
      </c>
      <c r="I220" s="302">
        <f t="shared" si="167"/>
        <v>-0.5</v>
      </c>
      <c r="J220" s="303"/>
      <c r="K220" s="269">
        <f t="shared" si="168"/>
        <v>41603.199999999997</v>
      </c>
      <c r="L220" s="302">
        <f t="shared" si="169"/>
        <v>8.0526876401482064E-3</v>
      </c>
      <c r="M220" s="303">
        <f t="shared" si="170"/>
        <v>-36603.199999999997</v>
      </c>
      <c r="N220" s="302">
        <f t="shared" si="171"/>
        <v>-0.87981693715868015</v>
      </c>
      <c r="O220" s="311"/>
      <c r="P220" s="269">
        <f t="shared" si="172"/>
        <v>43271.39</v>
      </c>
      <c r="Q220" s="302">
        <f t="shared" si="173"/>
        <v>1.3240358335779301E-3</v>
      </c>
      <c r="R220" s="303"/>
      <c r="S220" s="269">
        <f t="shared" si="174"/>
        <v>125000</v>
      </c>
      <c r="T220" s="302">
        <f t="shared" si="175"/>
        <v>3.7502006077186154E-3</v>
      </c>
      <c r="U220" s="303">
        <f t="shared" si="176"/>
        <v>-81728.61</v>
      </c>
      <c r="V220" s="302">
        <f t="shared" si="177"/>
        <v>-0.65382888000000006</v>
      </c>
      <c r="W220" s="303"/>
      <c r="X220" s="269">
        <f t="shared" si="178"/>
        <v>129582.79</v>
      </c>
      <c r="Y220" s="302">
        <f t="shared" si="179"/>
        <v>4.0950097628265148E-3</v>
      </c>
      <c r="Z220" s="303">
        <f t="shared" si="180"/>
        <v>-86311.4</v>
      </c>
      <c r="AA220" s="302">
        <f t="shared" si="181"/>
        <v>-0.66607147446045878</v>
      </c>
    </row>
    <row r="221" spans="1:27">
      <c r="A221" s="277" t="s">
        <v>60</v>
      </c>
      <c r="B221" s="273"/>
      <c r="C221" s="269">
        <f t="shared" si="162"/>
        <v>16635.97</v>
      </c>
      <c r="D221" s="302">
        <f t="shared" si="163"/>
        <v>3.1668548470186676E-3</v>
      </c>
      <c r="E221" s="303"/>
      <c r="F221" s="269">
        <f t="shared" si="164"/>
        <v>0</v>
      </c>
      <c r="G221" s="302">
        <f t="shared" si="165"/>
        <v>0</v>
      </c>
      <c r="H221" s="303">
        <f t="shared" si="166"/>
        <v>16635.97</v>
      </c>
      <c r="I221" s="302" t="str">
        <f t="shared" si="167"/>
        <v>N. D.</v>
      </c>
      <c r="J221" s="303"/>
      <c r="K221" s="269">
        <f t="shared" si="168"/>
        <v>0</v>
      </c>
      <c r="L221" s="302">
        <f t="shared" si="169"/>
        <v>0</v>
      </c>
      <c r="M221" s="303">
        <f t="shared" si="170"/>
        <v>16635.97</v>
      </c>
      <c r="N221" s="302" t="str">
        <f t="shared" si="171"/>
        <v>N. D.</v>
      </c>
      <c r="O221" s="311"/>
      <c r="P221" s="269">
        <f t="shared" si="172"/>
        <v>16635.97</v>
      </c>
      <c r="Q221" s="302">
        <f t="shared" si="173"/>
        <v>5.0903426967165697E-4</v>
      </c>
      <c r="R221" s="303"/>
      <c r="S221" s="269">
        <f t="shared" si="174"/>
        <v>17639.509999999998</v>
      </c>
      <c r="T221" s="302">
        <f t="shared" si="175"/>
        <v>5.2921360897486864E-4</v>
      </c>
      <c r="U221" s="303">
        <f t="shared" si="176"/>
        <v>-1003.5399999999972</v>
      </c>
      <c r="V221" s="302">
        <f t="shared" si="177"/>
        <v>-5.6891602998042308E-2</v>
      </c>
      <c r="W221" s="303"/>
      <c r="X221" s="269">
        <f t="shared" si="178"/>
        <v>17043</v>
      </c>
      <c r="Y221" s="302">
        <f t="shared" si="179"/>
        <v>5.3858426252322781E-4</v>
      </c>
      <c r="Z221" s="303">
        <f t="shared" si="180"/>
        <v>-407.02999999999884</v>
      </c>
      <c r="AA221" s="302">
        <f t="shared" si="181"/>
        <v>-2.3882532418001458E-2</v>
      </c>
    </row>
    <row r="222" spans="1:27">
      <c r="A222" s="277" t="s">
        <v>61</v>
      </c>
      <c r="B222" s="273"/>
      <c r="C222" s="269">
        <f t="shared" si="162"/>
        <v>49460.184300000001</v>
      </c>
      <c r="D222" s="302">
        <f t="shared" si="163"/>
        <v>9.4153346264084139E-3</v>
      </c>
      <c r="E222" s="303"/>
      <c r="F222" s="269">
        <f t="shared" si="164"/>
        <v>49994.63</v>
      </c>
      <c r="G222" s="302">
        <f t="shared" si="165"/>
        <v>8.6211081046693484E-3</v>
      </c>
      <c r="H222" s="303">
        <f t="shared" si="166"/>
        <v>-534.44569999999658</v>
      </c>
      <c r="I222" s="302">
        <f t="shared" si="167"/>
        <v>-1.0690062112670833E-2</v>
      </c>
      <c r="J222" s="303"/>
      <c r="K222" s="269">
        <f t="shared" si="168"/>
        <v>54735.991699999999</v>
      </c>
      <c r="L222" s="302">
        <f t="shared" si="169"/>
        <v>1.0594662041233483E-2</v>
      </c>
      <c r="M222" s="303">
        <f t="shared" si="170"/>
        <v>-5275.8073999999979</v>
      </c>
      <c r="N222" s="302">
        <f t="shared" si="171"/>
        <v>-9.6386440368449525E-2</v>
      </c>
      <c r="O222" s="311"/>
      <c r="P222" s="269">
        <f t="shared" si="172"/>
        <v>296760.9215</v>
      </c>
      <c r="Q222" s="302">
        <f t="shared" si="173"/>
        <v>9.0804130413099093E-3</v>
      </c>
      <c r="R222" s="303"/>
      <c r="S222" s="269">
        <f t="shared" si="174"/>
        <v>299967.77999999997</v>
      </c>
      <c r="T222" s="302">
        <f t="shared" si="175"/>
        <v>8.9995148068160308E-3</v>
      </c>
      <c r="U222" s="303">
        <f t="shared" si="176"/>
        <v>-3206.858499999973</v>
      </c>
      <c r="V222" s="302">
        <f t="shared" si="177"/>
        <v>-1.0690676511990632E-2</v>
      </c>
      <c r="W222" s="303"/>
      <c r="X222" s="269">
        <f t="shared" si="178"/>
        <v>319625.10400000005</v>
      </c>
      <c r="Y222" s="302">
        <f t="shared" si="179"/>
        <v>1.0100630811579534E-2</v>
      </c>
      <c r="Z222" s="303">
        <f t="shared" si="180"/>
        <v>-22864.182500000054</v>
      </c>
      <c r="AA222" s="302">
        <f t="shared" si="181"/>
        <v>-7.153437641118468E-2</v>
      </c>
    </row>
    <row r="223" spans="1:27">
      <c r="A223" s="277" t="s">
        <v>62</v>
      </c>
      <c r="B223" s="273"/>
      <c r="C223" s="269">
        <f t="shared" si="162"/>
        <v>0</v>
      </c>
      <c r="D223" s="302">
        <f t="shared" si="163"/>
        <v>0</v>
      </c>
      <c r="E223" s="303"/>
      <c r="F223" s="269">
        <f t="shared" si="164"/>
        <v>0</v>
      </c>
      <c r="G223" s="302">
        <f t="shared" si="165"/>
        <v>0</v>
      </c>
      <c r="H223" s="303">
        <f t="shared" si="166"/>
        <v>0</v>
      </c>
      <c r="I223" s="302" t="str">
        <f t="shared" si="167"/>
        <v>N. D.</v>
      </c>
      <c r="J223" s="303"/>
      <c r="K223" s="269">
        <f t="shared" si="168"/>
        <v>0</v>
      </c>
      <c r="L223" s="302">
        <f t="shared" si="169"/>
        <v>0</v>
      </c>
      <c r="M223" s="303">
        <f t="shared" si="170"/>
        <v>0</v>
      </c>
      <c r="N223" s="302" t="str">
        <f t="shared" si="171"/>
        <v>N. D.</v>
      </c>
      <c r="O223" s="311"/>
      <c r="P223" s="269">
        <f t="shared" si="172"/>
        <v>0</v>
      </c>
      <c r="Q223" s="302">
        <f t="shared" si="173"/>
        <v>0</v>
      </c>
      <c r="R223" s="303"/>
      <c r="S223" s="269">
        <f t="shared" si="174"/>
        <v>0</v>
      </c>
      <c r="T223" s="302">
        <f t="shared" si="175"/>
        <v>0</v>
      </c>
      <c r="U223" s="303">
        <f t="shared" si="176"/>
        <v>0</v>
      </c>
      <c r="V223" s="302" t="str">
        <f t="shared" si="177"/>
        <v>N. D.</v>
      </c>
      <c r="W223" s="303"/>
      <c r="X223" s="269">
        <f t="shared" si="178"/>
        <v>0</v>
      </c>
      <c r="Y223" s="302">
        <f t="shared" si="179"/>
        <v>0</v>
      </c>
      <c r="Z223" s="303">
        <f t="shared" si="180"/>
        <v>0</v>
      </c>
      <c r="AA223" s="302" t="str">
        <f t="shared" si="181"/>
        <v>N. D.</v>
      </c>
    </row>
    <row r="224" spans="1:27">
      <c r="A224" s="277" t="s">
        <v>25</v>
      </c>
      <c r="B224" s="273"/>
      <c r="C224" s="269">
        <f t="shared" si="162"/>
        <v>142446.1</v>
      </c>
      <c r="D224" s="302">
        <f t="shared" si="163"/>
        <v>2.7116310153475019E-2</v>
      </c>
      <c r="E224" s="303"/>
      <c r="F224" s="269">
        <f t="shared" si="164"/>
        <v>133307.31</v>
      </c>
      <c r="G224" s="302">
        <f t="shared" si="165"/>
        <v>2.2987603481667319E-2</v>
      </c>
      <c r="H224" s="303">
        <f t="shared" si="166"/>
        <v>9138.7900000000081</v>
      </c>
      <c r="I224" s="302">
        <f t="shared" si="167"/>
        <v>6.8554305086495321E-2</v>
      </c>
      <c r="J224" s="303"/>
      <c r="K224" s="269">
        <f t="shared" si="168"/>
        <v>58630.666700000002</v>
      </c>
      <c r="L224" s="302">
        <f t="shared" si="169"/>
        <v>1.1348512736249594E-2</v>
      </c>
      <c r="M224" s="303">
        <f t="shared" si="170"/>
        <v>83815.433300000004</v>
      </c>
      <c r="N224" s="302">
        <f t="shared" si="171"/>
        <v>1.429549381194398</v>
      </c>
      <c r="O224" s="311"/>
      <c r="P224" s="269">
        <f t="shared" si="172"/>
        <v>467588.1</v>
      </c>
      <c r="Q224" s="302">
        <f t="shared" si="173"/>
        <v>1.4307453487272319E-2</v>
      </c>
      <c r="R224" s="303"/>
      <c r="S224" s="269">
        <f t="shared" si="174"/>
        <v>543403.86</v>
      </c>
      <c r="T224" s="302">
        <f t="shared" si="175"/>
        <v>1.630298788806913E-2</v>
      </c>
      <c r="U224" s="303">
        <f t="shared" si="176"/>
        <v>-75815.760000000009</v>
      </c>
      <c r="V224" s="302">
        <f t="shared" si="177"/>
        <v>-0.13952009836661816</v>
      </c>
      <c r="W224" s="303"/>
      <c r="X224" s="269">
        <f t="shared" si="178"/>
        <v>491859.82670000003</v>
      </c>
      <c r="Y224" s="302">
        <f t="shared" si="179"/>
        <v>1.5543505370417305E-2</v>
      </c>
      <c r="Z224" s="303">
        <f t="shared" si="180"/>
        <v>-24271.726700000057</v>
      </c>
      <c r="AA224" s="302">
        <f t="shared" si="181"/>
        <v>-4.934683701013888E-2</v>
      </c>
    </row>
    <row r="225" spans="1:27">
      <c r="A225" s="277" t="s">
        <v>63</v>
      </c>
      <c r="B225" s="273"/>
      <c r="C225" s="269">
        <f t="shared" si="162"/>
        <v>0</v>
      </c>
      <c r="D225" s="302">
        <f t="shared" si="163"/>
        <v>0</v>
      </c>
      <c r="E225" s="303"/>
      <c r="F225" s="269">
        <f t="shared" si="164"/>
        <v>0</v>
      </c>
      <c r="G225" s="302">
        <f t="shared" si="165"/>
        <v>0</v>
      </c>
      <c r="H225" s="303">
        <f t="shared" si="166"/>
        <v>0</v>
      </c>
      <c r="I225" s="302" t="str">
        <f t="shared" si="167"/>
        <v>N. D.</v>
      </c>
      <c r="J225" s="303"/>
      <c r="K225" s="269">
        <f t="shared" si="168"/>
        <v>0</v>
      </c>
      <c r="L225" s="302">
        <f t="shared" si="169"/>
        <v>0</v>
      </c>
      <c r="M225" s="303">
        <f t="shared" si="170"/>
        <v>0</v>
      </c>
      <c r="N225" s="302" t="str">
        <f t="shared" si="171"/>
        <v>N. D.</v>
      </c>
      <c r="O225" s="311"/>
      <c r="P225" s="269">
        <f t="shared" si="172"/>
        <v>0</v>
      </c>
      <c r="Q225" s="302">
        <f t="shared" si="173"/>
        <v>0</v>
      </c>
      <c r="R225" s="303"/>
      <c r="S225" s="269">
        <f t="shared" si="174"/>
        <v>0</v>
      </c>
      <c r="T225" s="302">
        <f t="shared" si="175"/>
        <v>0</v>
      </c>
      <c r="U225" s="303">
        <f t="shared" si="176"/>
        <v>0</v>
      </c>
      <c r="V225" s="302" t="str">
        <f t="shared" si="177"/>
        <v>N. D.</v>
      </c>
      <c r="W225" s="303"/>
      <c r="X225" s="269">
        <f t="shared" si="178"/>
        <v>0</v>
      </c>
      <c r="Y225" s="302">
        <f t="shared" si="179"/>
        <v>0</v>
      </c>
      <c r="Z225" s="303">
        <f t="shared" si="180"/>
        <v>0</v>
      </c>
      <c r="AA225" s="302" t="str">
        <f t="shared" si="181"/>
        <v>N. D.</v>
      </c>
    </row>
    <row r="226" spans="1:27">
      <c r="A226" s="277" t="s">
        <v>64</v>
      </c>
      <c r="B226" s="273"/>
      <c r="C226" s="269">
        <f t="shared" si="162"/>
        <v>227569.43530000001</v>
      </c>
      <c r="D226" s="302">
        <f t="shared" si="163"/>
        <v>4.332054994166893E-2</v>
      </c>
      <c r="E226" s="303"/>
      <c r="F226" s="269">
        <f t="shared" si="164"/>
        <v>228846.05</v>
      </c>
      <c r="G226" s="302">
        <f t="shared" si="165"/>
        <v>3.9462368985960436E-2</v>
      </c>
      <c r="H226" s="303">
        <f t="shared" si="166"/>
        <v>-1276.6146999999764</v>
      </c>
      <c r="I226" s="302">
        <f t="shared" si="167"/>
        <v>-5.5784869347754815E-3</v>
      </c>
      <c r="J226" s="303"/>
      <c r="K226" s="269">
        <f t="shared" si="168"/>
        <v>222836.36660000001</v>
      </c>
      <c r="L226" s="302">
        <f t="shared" si="169"/>
        <v>4.3132058473755744E-2</v>
      </c>
      <c r="M226" s="303">
        <f t="shared" si="170"/>
        <v>4733.0687000000034</v>
      </c>
      <c r="N226" s="302">
        <f t="shared" si="171"/>
        <v>2.1240108929329506E-2</v>
      </c>
      <c r="O226" s="311"/>
      <c r="P226" s="269">
        <f t="shared" si="172"/>
        <v>1467996.9685</v>
      </c>
      <c r="Q226" s="302">
        <f t="shared" si="173"/>
        <v>4.4918376550366693E-2</v>
      </c>
      <c r="R226" s="303"/>
      <c r="S226" s="269">
        <f t="shared" si="174"/>
        <v>1376984.46</v>
      </c>
      <c r="T226" s="302">
        <f t="shared" si="175"/>
        <v>4.1311743669688712E-2</v>
      </c>
      <c r="U226" s="303">
        <f t="shared" si="176"/>
        <v>91012.508499999996</v>
      </c>
      <c r="V226" s="302">
        <f t="shared" si="177"/>
        <v>6.6095523329290154E-2</v>
      </c>
      <c r="W226" s="303"/>
      <c r="X226" s="269">
        <f t="shared" si="178"/>
        <v>1379889.1496000001</v>
      </c>
      <c r="Y226" s="302">
        <f t="shared" si="179"/>
        <v>4.3606558704519155E-2</v>
      </c>
      <c r="Z226" s="303">
        <f t="shared" si="180"/>
        <v>88107.818899999838</v>
      </c>
      <c r="AA226" s="302">
        <f t="shared" si="181"/>
        <v>6.38513745292804E-2</v>
      </c>
    </row>
    <row r="227" spans="1:27" ht="6" customHeight="1">
      <c r="A227" s="267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</row>
    <row r="228" spans="1:27" s="308" customFormat="1">
      <c r="A228" s="304" t="s">
        <v>93</v>
      </c>
      <c r="B228" s="283"/>
      <c r="C228" s="305">
        <f>+SUM(C214:C226)</f>
        <v>1334661.9196000001</v>
      </c>
      <c r="D228" s="306">
        <f>+IF(ISERROR(C228/C$210),"N. D.",C228/C$210)</f>
        <v>0.25406877802836259</v>
      </c>
      <c r="E228" s="307"/>
      <c r="F228" s="305">
        <f>+SUM(F214:F226)</f>
        <v>1183609.3533097447</v>
      </c>
      <c r="G228" s="306">
        <f>+IF(ISERROR(F228/F$210),"N. D.",F228/F$210)</f>
        <v>0.20410240436985108</v>
      </c>
      <c r="H228" s="307">
        <f>+$C228-F228</f>
        <v>151052.5662902554</v>
      </c>
      <c r="I228" s="306">
        <f>+IF(ISERROR(H228/F228),"N. D.",H228/F228)</f>
        <v>0.12762028778149212</v>
      </c>
      <c r="J228" s="307"/>
      <c r="K228" s="305">
        <f>+SUM(K214:K226)</f>
        <v>1159272.0050000001</v>
      </c>
      <c r="L228" s="306">
        <f>+IF(ISERROR(K228/K$210),"N. D.",K228/K$210)</f>
        <v>0.22438791598322561</v>
      </c>
      <c r="M228" s="307">
        <f>+$C228-K228</f>
        <v>175389.91460000002</v>
      </c>
      <c r="N228" s="306">
        <f>+IF(ISERROR(M228/K228),"N. D.",M228/K228)</f>
        <v>0.15129315108407193</v>
      </c>
      <c r="O228" s="313"/>
      <c r="P228" s="305">
        <f>+SUM(P214:P226)</f>
        <v>7297827.0708999988</v>
      </c>
      <c r="Q228" s="306">
        <f>+IF(ISERROR(P228/P$210),"N. D.",P228/P$210)</f>
        <v>0.22330192187324382</v>
      </c>
      <c r="R228" s="307"/>
      <c r="S228" s="305">
        <f>+SUM(S214:S226)</f>
        <v>7502502.0084372638</v>
      </c>
      <c r="T228" s="306">
        <f>+IF(ISERROR(S228/S$210),"N. D.",S228/S$210)</f>
        <v>0.22508710073161245</v>
      </c>
      <c r="U228" s="307">
        <f>+$P228-S228</f>
        <v>-204674.93753726501</v>
      </c>
      <c r="V228" s="306">
        <f>+IF(ISERROR(U228/S228),"N. D.",U228/S228)</f>
        <v>-2.7280890735795732E-2</v>
      </c>
      <c r="W228" s="307"/>
      <c r="X228" s="305">
        <f>+SUM(X214:X226)</f>
        <v>7851953.593700001</v>
      </c>
      <c r="Y228" s="306">
        <f>+IF(ISERROR(X228/X$210),"N. D.",X228/X$210)</f>
        <v>0.24813346450915466</v>
      </c>
      <c r="Z228" s="307">
        <f>+$P228-X228</f>
        <v>-554126.52280000225</v>
      </c>
      <c r="AA228" s="306">
        <f>+IF(ISERROR(Z228/X228),"N. D.",Z228/X228)</f>
        <v>-7.0571803078994827E-2</v>
      </c>
    </row>
    <row r="230" spans="1:27">
      <c r="A230" s="266" t="s">
        <v>94</v>
      </c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</row>
    <row r="231" spans="1:27" ht="6" customHeight="1">
      <c r="A231" s="267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</row>
    <row r="232" spans="1:27">
      <c r="A232" s="272" t="s">
        <v>95</v>
      </c>
      <c r="B232" s="273"/>
      <c r="C232" s="269">
        <f>+C106</f>
        <v>5253152.04</v>
      </c>
      <c r="D232" s="302">
        <f>+IF(ISERROR(C232/C$232),"N. D.",C232/C$232)</f>
        <v>1</v>
      </c>
      <c r="E232" s="303"/>
      <c r="F232" s="269">
        <f>+F106</f>
        <v>5799095.591078599</v>
      </c>
      <c r="G232" s="302">
        <f>+IF(ISERROR(F232/F$232),"N. D.",F232/F$232)</f>
        <v>1</v>
      </c>
      <c r="H232" s="303">
        <f>+$C232-F232</f>
        <v>-545943.55107859895</v>
      </c>
      <c r="I232" s="302">
        <f>+IF(ISERROR(H232/F232),"N. D.",H232/F232)</f>
        <v>-9.4142878403053978E-2</v>
      </c>
      <c r="J232" s="303"/>
      <c r="K232" s="269">
        <f>+K106</f>
        <v>5166374.49</v>
      </c>
      <c r="L232" s="302">
        <f>+IF(ISERROR(K232/K$232),"N. D.",K232/K$232)</f>
        <v>1</v>
      </c>
      <c r="M232" s="303">
        <f>+$C232-K232</f>
        <v>86777.549999999814</v>
      </c>
      <c r="N232" s="302">
        <f>+IF(ISERROR(M232/K232),"N. D.",M232/K232)</f>
        <v>1.679660469212324E-2</v>
      </c>
      <c r="O232" s="311"/>
      <c r="P232" s="269">
        <f>+P106</f>
        <v>32681434.220000006</v>
      </c>
      <c r="Q232" s="302">
        <f>+IF(ISERROR(P232/P$232),"N. D.",P232/P$232)</f>
        <v>1</v>
      </c>
      <c r="R232" s="303"/>
      <c r="S232" s="269">
        <f>+S106</f>
        <v>33331550.248999104</v>
      </c>
      <c r="T232" s="302">
        <f>+IF(ISERROR(S232/S$232),"N. D.",S232/S$232)</f>
        <v>1</v>
      </c>
      <c r="U232" s="303">
        <f>+$P232-S232</f>
        <v>-650116.02899909765</v>
      </c>
      <c r="V232" s="302">
        <f>+IF(ISERROR(U232/S232),"N. D.",U232/S232)</f>
        <v>-1.9504524216320231E-2</v>
      </c>
      <c r="W232" s="303"/>
      <c r="X232" s="269">
        <f>+X106</f>
        <v>31644073.52</v>
      </c>
      <c r="Y232" s="302">
        <f>+IF(ISERROR(X232/X$232),"N. D.",X232/X$232)</f>
        <v>1</v>
      </c>
      <c r="Z232" s="303">
        <f>+$P232-X232</f>
        <v>1037360.7000000067</v>
      </c>
      <c r="AA232" s="302">
        <f>+IF(ISERROR(Z232/X232),"N. D.",Z232/X232)</f>
        <v>3.2782147954003575E-2</v>
      </c>
    </row>
    <row r="233" spans="1:27">
      <c r="A233" s="272" t="s">
        <v>96</v>
      </c>
      <c r="B233" s="273"/>
      <c r="C233" s="269">
        <f>+C135</f>
        <v>1330483.2796000002</v>
      </c>
      <c r="D233" s="302">
        <f>+IF(ISERROR(C233/C$232),"N. D.",C233/C$232)</f>
        <v>0.25327332418119014</v>
      </c>
      <c r="E233" s="303"/>
      <c r="F233" s="269">
        <f>+F135</f>
        <v>1175187.3333097447</v>
      </c>
      <c r="G233" s="302">
        <f>+IF(ISERROR(F233/F$232),"N. D.",F233/F$232)</f>
        <v>0.2026501054953582</v>
      </c>
      <c r="H233" s="303">
        <f>+$C233-F233</f>
        <v>155295.94629025552</v>
      </c>
      <c r="I233" s="302">
        <f>+IF(ISERROR(H233/F233),"N. D.",H233/F233)</f>
        <v>0.13214569446803601</v>
      </c>
      <c r="J233" s="303"/>
      <c r="K233" s="269">
        <f>+K135</f>
        <v>1152967.0450000002</v>
      </c>
      <c r="L233" s="302">
        <f>+IF(ISERROR(K233/K$232),"N. D.",K233/K$232)</f>
        <v>0.22316753213141546</v>
      </c>
      <c r="M233" s="303">
        <f>+$C233-K233</f>
        <v>177516.23460000008</v>
      </c>
      <c r="N233" s="302">
        <f>+IF(ISERROR(M233/K233),"N. D.",M233/K233)</f>
        <v>0.15396470815867946</v>
      </c>
      <c r="O233" s="311"/>
      <c r="P233" s="269">
        <f>+P135</f>
        <v>7275218.2908999985</v>
      </c>
      <c r="Q233" s="302">
        <f>+IF(ISERROR(P233/P$232),"N. D.",P233/P$232)</f>
        <v>0.22261012910038674</v>
      </c>
      <c r="R233" s="303"/>
      <c r="S233" s="269">
        <f>+S135</f>
        <v>7463918.2784372633</v>
      </c>
      <c r="T233" s="302">
        <f>+IF(ISERROR(S233/S$232),"N. D.",S233/S$232)</f>
        <v>0.22392952691006004</v>
      </c>
      <c r="U233" s="303">
        <f>+$P233-S233</f>
        <v>-188699.98753726482</v>
      </c>
      <c r="V233" s="302">
        <f>+IF(ISERROR(U233/S233),"N. D.",U233/S233)</f>
        <v>-2.5281625615115034E-2</v>
      </c>
      <c r="W233" s="303"/>
      <c r="X233" s="269">
        <f>+X135</f>
        <v>7816742.8137000008</v>
      </c>
      <c r="Y233" s="302">
        <f>+IF(ISERROR(X233/X$232),"N. D.",X233/X$232)</f>
        <v>0.24702075125566833</v>
      </c>
      <c r="Z233" s="303">
        <f>+$P233-X233</f>
        <v>-541524.52280000225</v>
      </c>
      <c r="AA233" s="302">
        <f>+IF(ISERROR(Z233/X233),"N. D.",Z233/X233)</f>
        <v>-6.9277515674546722E-2</v>
      </c>
    </row>
    <row r="234" spans="1:27">
      <c r="A234" s="272" t="s">
        <v>97</v>
      </c>
      <c r="B234" s="273"/>
      <c r="C234" s="269">
        <f>+C168</f>
        <v>3922668.7604</v>
      </c>
      <c r="D234" s="302">
        <f>+IF(ISERROR(C234/C$232),"N. D.",C234/C$232)</f>
        <v>0.74672667581880992</v>
      </c>
      <c r="E234" s="303"/>
      <c r="F234" s="269">
        <f>+F168</f>
        <v>4623908.2577688545</v>
      </c>
      <c r="G234" s="302">
        <f>+IF(ISERROR(F234/F$232),"N. D.",F234/F$232)</f>
        <v>0.79734989450464189</v>
      </c>
      <c r="H234" s="303">
        <f>+$C234-F234</f>
        <v>-701239.49736885447</v>
      </c>
      <c r="I234" s="302">
        <f>+IF(ISERROR(H234/F234),"N. D.",H234/F234)</f>
        <v>-0.15165514934053193</v>
      </c>
      <c r="J234" s="303"/>
      <c r="K234" s="269">
        <f>+K168</f>
        <v>4013407.4450000003</v>
      </c>
      <c r="L234" s="302">
        <f>+IF(ISERROR(K234/K$232),"N. D.",K234/K$232)</f>
        <v>0.77683246786858462</v>
      </c>
      <c r="M234" s="303">
        <f>+$C234-K234</f>
        <v>-90738.68460000027</v>
      </c>
      <c r="N234" s="302">
        <f>+IF(ISERROR(M234/K234),"N. D.",M234/K234)</f>
        <v>-2.2608889290083097E-2</v>
      </c>
      <c r="O234" s="311"/>
      <c r="P234" s="269">
        <f>+P168</f>
        <v>25406215.929100007</v>
      </c>
      <c r="Q234" s="302">
        <f>+IF(ISERROR(P234/P$232),"N. D.",P234/P$232)</f>
        <v>0.7773898708996132</v>
      </c>
      <c r="R234" s="303"/>
      <c r="S234" s="269">
        <f>+S168</f>
        <v>25867631.97056184</v>
      </c>
      <c r="T234" s="302">
        <f>+IF(ISERROR(S234/S$232),"N. D.",S234/S$232)</f>
        <v>0.77607047308993993</v>
      </c>
      <c r="U234" s="303">
        <f>+$P234-S234</f>
        <v>-461416.04146183282</v>
      </c>
      <c r="V234" s="302">
        <f>+IF(ISERROR(U234/S234),"N. D.",U234/S234)</f>
        <v>-1.7837583354631707E-2</v>
      </c>
      <c r="W234" s="303"/>
      <c r="X234" s="269">
        <f>+X168</f>
        <v>23827330.706299998</v>
      </c>
      <c r="Y234" s="302">
        <f>+IF(ISERROR(X234/X$232),"N. D.",X234/X$232)</f>
        <v>0.75297924874433164</v>
      </c>
      <c r="Z234" s="303">
        <f>+$P234-X234</f>
        <v>1578885.222800009</v>
      </c>
      <c r="AA234" s="302">
        <f>+IF(ISERROR(Z234/X234),"N. D.",Z234/X234)</f>
        <v>6.6263621479956555E-2</v>
      </c>
    </row>
    <row r="235" spans="1:27">
      <c r="A235" s="272" t="s">
        <v>98</v>
      </c>
      <c r="B235" s="273"/>
      <c r="C235" s="269">
        <f>+C177</f>
        <v>3413781.9803999998</v>
      </c>
      <c r="D235" s="302">
        <f>+IF(ISERROR(C235/C$232),"N. D.",C235/C$232)</f>
        <v>0.64985402181506247</v>
      </c>
      <c r="E235" s="303"/>
      <c r="F235" s="269">
        <f>+F177</f>
        <v>4096055.0676628547</v>
      </c>
      <c r="G235" s="302">
        <f>+IF(ISERROR(F235/F$232),"N. D.",F235/F$232)</f>
        <v>0.70632653028935699</v>
      </c>
      <c r="H235" s="303">
        <f>+$C235-F235</f>
        <v>-682273.08726285491</v>
      </c>
      <c r="I235" s="302">
        <f>+IF(ISERROR(H235/F235),"N. D.",H235/F235)</f>
        <v>-0.16656833855804321</v>
      </c>
      <c r="J235" s="303"/>
      <c r="K235" s="269">
        <f>+K177</f>
        <v>3651502.4150000005</v>
      </c>
      <c r="L235" s="302">
        <f>+IF(ISERROR(K235/K$232),"N. D.",K235/K$232)</f>
        <v>0.70678237167433833</v>
      </c>
      <c r="M235" s="303">
        <f>+$C235-K235</f>
        <v>-237720.43460000074</v>
      </c>
      <c r="N235" s="302">
        <f>+IF(ISERROR(M235/K235),"N. D.",M235/K235)</f>
        <v>-6.5102088834302657E-2</v>
      </c>
      <c r="O235" s="311"/>
      <c r="P235" s="269">
        <f>+P177</f>
        <v>23080005.519100007</v>
      </c>
      <c r="Q235" s="302">
        <f>+IF(ISERROR(P235/P$232),"N. D.",P235/P$232)</f>
        <v>0.70621152559381162</v>
      </c>
      <c r="R235" s="303"/>
      <c r="S235" s="269">
        <f>+S177</f>
        <v>23150199.022384241</v>
      </c>
      <c r="T235" s="302">
        <f>+IF(ISERROR(S235/S$232),"N. D.",S235/S$232)</f>
        <v>0.69454312354041814</v>
      </c>
      <c r="U235" s="303">
        <f>+$P235-S235</f>
        <v>-70193.503284234554</v>
      </c>
      <c r="V235" s="302">
        <f>+IF(ISERROR(U235/S235),"N. D.",U235/S235)</f>
        <v>-3.0320907054130941E-3</v>
      </c>
      <c r="W235" s="303"/>
      <c r="X235" s="269">
        <f>+X177</f>
        <v>21390422.936299998</v>
      </c>
      <c r="Y235" s="302">
        <f>+IF(ISERROR(X235/X$232),"N. D.",X235/X$232)</f>
        <v>0.67596932243191166</v>
      </c>
      <c r="Z235" s="303">
        <f>+$P235-X235</f>
        <v>1689582.5828000084</v>
      </c>
      <c r="AA235" s="302">
        <f>+IF(ISERROR(Z235/X235),"N. D.",Z235/X235)</f>
        <v>7.8987806264117902E-2</v>
      </c>
    </row>
  </sheetData>
  <mergeCells count="36">
    <mergeCell ref="C181:N181"/>
    <mergeCell ref="B184:B185"/>
    <mergeCell ref="D184:D185"/>
    <mergeCell ref="E184:E185"/>
    <mergeCell ref="G184:G185"/>
    <mergeCell ref="I184:I185"/>
    <mergeCell ref="J184:J185"/>
    <mergeCell ref="L184:L185"/>
    <mergeCell ref="N184:N185"/>
    <mergeCell ref="C2:N2"/>
    <mergeCell ref="B5:B6"/>
    <mergeCell ref="D5:D6"/>
    <mergeCell ref="E5:E6"/>
    <mergeCell ref="G5:G6"/>
    <mergeCell ref="I5:I6"/>
    <mergeCell ref="J5:J6"/>
    <mergeCell ref="L5:L6"/>
    <mergeCell ref="N5:N6"/>
    <mergeCell ref="O5:O6"/>
    <mergeCell ref="P2:AA2"/>
    <mergeCell ref="Y5:Y6"/>
    <mergeCell ref="AA5:AA6"/>
    <mergeCell ref="R5:R6"/>
    <mergeCell ref="T5:T6"/>
    <mergeCell ref="V5:V6"/>
    <mergeCell ref="W5:W6"/>
    <mergeCell ref="Q5:Q6"/>
    <mergeCell ref="P181:AA181"/>
    <mergeCell ref="O184:O185"/>
    <mergeCell ref="Y184:Y185"/>
    <mergeCell ref="AA184:AA185"/>
    <mergeCell ref="W184:W185"/>
    <mergeCell ref="Q184:Q185"/>
    <mergeCell ref="R184:R185"/>
    <mergeCell ref="T184:T185"/>
    <mergeCell ref="V184:V185"/>
  </mergeCells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5BB55B6D-1CF9-9741-B624-0C8252778BB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I85:I106 N85:N106 I168 N168 V85:V106 V168 AA85:AA106 AA168</xm:sqref>
        </x14:conditionalFormatting>
        <x14:conditionalFormatting xmlns:xm="http://schemas.microsoft.com/office/excel/2006/main">
          <x14:cfRule type="iconSet" priority="1" id="{340C3559-CB8C-7742-9761-81ABD8196BC7}">
            <x14:iconSet iconSet="3Triangles" revers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I135:I160 N135:N160 V135:V152 V160 AA135:AA160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34D8-37C7-BF42-9BF5-DE0AC720C374}">
  <sheetPr>
    <tabColor rgb="FF8EC6D2"/>
  </sheetPr>
  <dimension ref="A1:AA235"/>
  <sheetViews>
    <sheetView showGridLines="0" zoomScale="90" zoomScaleNormal="90" workbookViewId="0">
      <pane xSplit="1" ySplit="6" topLeftCell="O7" activePane="bottomRight" state="frozen"/>
      <selection pane="topRight" activeCell="B1" sqref="B1"/>
      <selection pane="bottomLeft" activeCell="A7" sqref="A7"/>
      <selection pane="bottomRight" activeCell="AE147" sqref="AE147"/>
    </sheetView>
  </sheetViews>
  <sheetFormatPr baseColWidth="10" defaultColWidth="10.7109375" defaultRowHeight="18"/>
  <cols>
    <col min="1" max="1" width="32.5703125" style="259" customWidth="1"/>
    <col min="2" max="2" width="1.5703125" style="259" customWidth="1"/>
    <col min="3" max="3" width="14.7109375" style="259" customWidth="1"/>
    <col min="4" max="4" width="8.7109375" style="259" customWidth="1"/>
    <col min="5" max="5" width="1.5703125" style="259" hidden="1" customWidth="1"/>
    <col min="6" max="6" width="14.7109375" style="259" hidden="1" customWidth="1"/>
    <col min="7" max="7" width="10.7109375" style="259" hidden="1" customWidth="1"/>
    <col min="8" max="8" width="14.7109375" style="259" hidden="1" customWidth="1"/>
    <col min="9" max="9" width="9.5703125" style="259" hidden="1" customWidth="1"/>
    <col min="10" max="10" width="1.5703125" style="259" customWidth="1"/>
    <col min="11" max="11" width="14.7109375" style="259" customWidth="1"/>
    <col min="12" max="12" width="8.7109375" style="259" customWidth="1"/>
    <col min="13" max="13" width="14.7109375" style="259" customWidth="1"/>
    <col min="14" max="14" width="9.7109375" style="259" customWidth="1"/>
    <col min="15" max="15" width="1.5703125" style="259" customWidth="1"/>
    <col min="16" max="16" width="14.7109375" style="259" customWidth="1"/>
    <col min="17" max="17" width="8.7109375" style="259" customWidth="1"/>
    <col min="18" max="18" width="1.5703125" style="259" customWidth="1"/>
    <col min="19" max="19" width="14.7109375" style="259" customWidth="1"/>
    <col min="20" max="20" width="10.7109375" style="259" customWidth="1"/>
    <col min="21" max="21" width="14.7109375" style="259" customWidth="1"/>
    <col min="22" max="22" width="9.5703125" style="259" customWidth="1"/>
    <col min="23" max="23" width="1.5703125" style="259" customWidth="1"/>
    <col min="24" max="24" width="14.7109375" style="259" customWidth="1"/>
    <col min="25" max="25" width="8.7109375" style="259" customWidth="1"/>
    <col min="26" max="26" width="14.7109375" style="259" customWidth="1"/>
    <col min="27" max="27" width="9.5703125" style="259" customWidth="1"/>
    <col min="28" max="16384" width="10.7109375" style="259"/>
  </cols>
  <sheetData>
    <row r="1" spans="1:27">
      <c r="C1" s="260"/>
      <c r="D1" s="260"/>
      <c r="F1" s="260"/>
      <c r="G1" s="260"/>
      <c r="H1" s="260"/>
      <c r="I1" s="260"/>
      <c r="K1" s="260"/>
      <c r="L1" s="260"/>
      <c r="M1" s="260"/>
      <c r="N1" s="260"/>
      <c r="P1" s="260"/>
      <c r="Q1" s="260"/>
      <c r="S1" s="260"/>
      <c r="T1" s="260"/>
      <c r="U1" s="260"/>
      <c r="V1" s="260"/>
      <c r="X1" s="260"/>
      <c r="Y1" s="260"/>
      <c r="Z1" s="260"/>
      <c r="AA1" s="260"/>
    </row>
    <row r="2" spans="1:27">
      <c r="C2" s="373" t="s">
        <v>0</v>
      </c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P2" s="370" t="s">
        <v>1</v>
      </c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</row>
    <row r="3" spans="1:27">
      <c r="B3" s="261"/>
      <c r="C3" s="261"/>
      <c r="D3" s="260"/>
      <c r="E3" s="261"/>
      <c r="F3" s="261"/>
      <c r="G3" s="260"/>
      <c r="H3" s="261"/>
      <c r="I3" s="260"/>
      <c r="J3" s="261"/>
      <c r="K3" s="261"/>
      <c r="L3" s="260"/>
      <c r="M3" s="261"/>
      <c r="N3" s="260"/>
      <c r="O3" s="261"/>
      <c r="P3" s="261"/>
      <c r="Q3" s="260"/>
      <c r="R3" s="261"/>
      <c r="S3" s="261"/>
      <c r="T3" s="260"/>
      <c r="U3" s="261"/>
      <c r="V3" s="260"/>
      <c r="W3" s="261"/>
      <c r="X3" s="261"/>
      <c r="Y3" s="260"/>
      <c r="Z3" s="261"/>
      <c r="AA3" s="260"/>
    </row>
    <row r="4" spans="1:27" ht="6" customHeight="1"/>
    <row r="5" spans="1:27" s="265" customFormat="1" ht="18" customHeight="1">
      <c r="A5" s="263" t="s">
        <v>2</v>
      </c>
      <c r="B5" s="372"/>
      <c r="C5" s="264">
        <v>46174</v>
      </c>
      <c r="D5" s="372" t="s">
        <v>99</v>
      </c>
      <c r="E5" s="372"/>
      <c r="F5" s="264">
        <f>+C5</f>
        <v>46174</v>
      </c>
      <c r="G5" s="372" t="s">
        <v>99</v>
      </c>
      <c r="H5" s="264" t="s">
        <v>100</v>
      </c>
      <c r="I5" s="372" t="s">
        <v>99</v>
      </c>
      <c r="J5" s="372"/>
      <c r="K5" s="264">
        <f>+EOMONTH(F5,-12)</f>
        <v>45838</v>
      </c>
      <c r="L5" s="372" t="s">
        <v>99</v>
      </c>
      <c r="M5" s="264" t="s">
        <v>100</v>
      </c>
      <c r="N5" s="372" t="s">
        <v>99</v>
      </c>
      <c r="O5" s="371"/>
      <c r="P5" s="264">
        <f>+C5</f>
        <v>46174</v>
      </c>
      <c r="Q5" s="372" t="s">
        <v>99</v>
      </c>
      <c r="R5" s="372"/>
      <c r="S5" s="264">
        <f>+P5</f>
        <v>46174</v>
      </c>
      <c r="T5" s="372" t="s">
        <v>99</v>
      </c>
      <c r="U5" s="264" t="s">
        <v>100</v>
      </c>
      <c r="V5" s="372" t="s">
        <v>99</v>
      </c>
      <c r="W5" s="372"/>
      <c r="X5" s="264">
        <f>+EOMONTH(S5,-12)</f>
        <v>45838</v>
      </c>
      <c r="Y5" s="372" t="s">
        <v>99</v>
      </c>
      <c r="Z5" s="264" t="s">
        <v>100</v>
      </c>
      <c r="AA5" s="372" t="s">
        <v>99</v>
      </c>
    </row>
    <row r="6" spans="1:27" s="265" customFormat="1" ht="18" customHeight="1">
      <c r="A6" s="263" t="s">
        <v>119</v>
      </c>
      <c r="B6" s="372"/>
      <c r="C6" s="264" t="s">
        <v>103</v>
      </c>
      <c r="D6" s="372"/>
      <c r="E6" s="372"/>
      <c r="F6" s="264" t="s">
        <v>102</v>
      </c>
      <c r="G6" s="372"/>
      <c r="H6" s="264" t="str">
        <f>+YEAR(C5)&amp;"R"&amp;" vs "&amp;YEAR(F5)&amp;"P"</f>
        <v>2026R vs 2026P</v>
      </c>
      <c r="I6" s="372"/>
      <c r="J6" s="372"/>
      <c r="K6" s="264" t="s">
        <v>103</v>
      </c>
      <c r="L6" s="372"/>
      <c r="M6" s="264" t="str">
        <f>+YEAR(C5)&amp;"R"&amp;" vs "&amp;YEAR(K5)&amp;"R"</f>
        <v>2026R vs 2025R</v>
      </c>
      <c r="N6" s="372"/>
      <c r="O6" s="371"/>
      <c r="P6" s="264" t="s">
        <v>103</v>
      </c>
      <c r="Q6" s="372"/>
      <c r="R6" s="372"/>
      <c r="S6" s="264" t="s">
        <v>102</v>
      </c>
      <c r="T6" s="372"/>
      <c r="U6" s="264" t="str">
        <f>+H6</f>
        <v>2026R vs 2026P</v>
      </c>
      <c r="V6" s="372"/>
      <c r="W6" s="372"/>
      <c r="X6" s="264" t="s">
        <v>103</v>
      </c>
      <c r="Y6" s="372"/>
      <c r="Z6" s="264" t="str">
        <f>+M6</f>
        <v>2026R vs 2025R</v>
      </c>
      <c r="AA6" s="372"/>
    </row>
    <row r="7" spans="1:27" ht="6" customHeight="1"/>
    <row r="8" spans="1:27" hidden="1">
      <c r="A8" s="266" t="s">
        <v>20</v>
      </c>
      <c r="B8" s="265"/>
      <c r="C8" s="265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</row>
    <row r="9" spans="1:27" ht="6" hidden="1" customHeight="1">
      <c r="A9" s="267"/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</row>
    <row r="10" spans="1:27" hidden="1">
      <c r="A10" s="268" t="s">
        <v>21</v>
      </c>
      <c r="B10" s="265"/>
      <c r="C10" s="269">
        <f>+SUM(C11:C19)</f>
        <v>993670.91999999993</v>
      </c>
      <c r="D10" s="270">
        <f>+IF(ISERROR(C10/C31),"N. D.",C10/C31)</f>
        <v>1</v>
      </c>
      <c r="E10" s="265"/>
      <c r="F10" s="269">
        <f>+SUM(F11:F19)</f>
        <v>1107544.9334810001</v>
      </c>
      <c r="G10" s="270">
        <f>+IF(ISERROR(F10/F31),"N. D.",F10/F31)</f>
        <v>1</v>
      </c>
      <c r="H10" s="271">
        <f t="shared" ref="H10:H29" si="0">+$C10-F10</f>
        <v>-113874.01348100021</v>
      </c>
      <c r="I10" s="270">
        <f t="shared" ref="I10:I29" si="1">+IF(ISERROR(H10/F10),"N. D.",H10/F10)</f>
        <v>-0.10281660819222528</v>
      </c>
      <c r="J10" s="265"/>
      <c r="K10" s="269">
        <f>+SUM(K11:K19)</f>
        <v>1041623.8999999999</v>
      </c>
      <c r="L10" s="270">
        <f>+IF(ISERROR(K10/K31),"N. D.",K10/K31)</f>
        <v>1</v>
      </c>
      <c r="M10" s="271">
        <f t="shared" ref="M10:M29" si="2">+$C10-K10</f>
        <v>-47952.979999999981</v>
      </c>
      <c r="N10" s="270">
        <f t="shared" ref="N10:N29" si="3">+IF(ISERROR(M10/K10),"N. D.",M10/K10)</f>
        <v>-4.6036750884844317E-2</v>
      </c>
      <c r="O10" s="265"/>
      <c r="P10" s="269">
        <f>+SUM(P11:P19)</f>
        <v>6014245.25</v>
      </c>
      <c r="Q10" s="270">
        <f>+IF(ISERROR(P10/P31),"N. D.",P10/P31)</f>
        <v>1</v>
      </c>
      <c r="R10" s="265"/>
      <c r="S10" s="269">
        <f>+SUM(S11:S19)</f>
        <v>6041278.8138036001</v>
      </c>
      <c r="T10" s="270">
        <f>+IF(ISERROR(S10/S31),"N. D.",S10/S31)</f>
        <v>1</v>
      </c>
      <c r="U10" s="271">
        <f t="shared" ref="U10:U29" si="4">+$P10-S10</f>
        <v>-27033.563803600147</v>
      </c>
      <c r="V10" s="270">
        <f t="shared" ref="V10:V29" si="5">+IF(ISERROR(U10/S10),"N. D.",U10/S10)</f>
        <v>-4.474808171712202E-3</v>
      </c>
      <c r="W10" s="265"/>
      <c r="X10" s="269">
        <f>+SUM(X11:X19)</f>
        <v>5764997.0199999996</v>
      </c>
      <c r="Y10" s="270">
        <f>+IF(ISERROR(X10/X31),"N. D.",X10/X31)</f>
        <v>1</v>
      </c>
      <c r="Z10" s="271">
        <f t="shared" ref="Z10:Z29" si="6">+$P10-X10</f>
        <v>249248.23000000045</v>
      </c>
      <c r="AA10" s="270">
        <f t="shared" ref="AA10:AA29" si="7">+IF(ISERROR(Z10/X10),"N. D.",Z10/X10)</f>
        <v>4.3234754352050035E-2</v>
      </c>
    </row>
    <row r="11" spans="1:27" hidden="1">
      <c r="A11" s="272" t="s">
        <v>22</v>
      </c>
      <c r="B11" s="273"/>
      <c r="C11" s="274">
        <f>+'2026R'!$I11</f>
        <v>872047.27999999991</v>
      </c>
      <c r="D11" s="275">
        <f t="shared" ref="D11:D19" si="8">+IF(ISERROR(C11/C86),"N. D.",C11/C86)</f>
        <v>1</v>
      </c>
      <c r="E11" s="273"/>
      <c r="F11" s="274">
        <f>+'2026P'!$I11</f>
        <v>888433.20004100015</v>
      </c>
      <c r="G11" s="275">
        <f t="shared" ref="G11:G19" si="9">+IF(ISERROR(F11/F86),"N. D.",F11/F86)</f>
        <v>1</v>
      </c>
      <c r="H11" s="276">
        <f t="shared" si="0"/>
        <v>-16385.920041000238</v>
      </c>
      <c r="I11" s="275">
        <f t="shared" si="1"/>
        <v>-1.844361516458868E-2</v>
      </c>
      <c r="J11" s="273"/>
      <c r="K11" s="274">
        <f>+'2025R'!$I11</f>
        <v>831282.44</v>
      </c>
      <c r="L11" s="275">
        <f t="shared" ref="L11:L19" si="10">+IF(ISERROR(K11/K86),"N. D.",K11/K86)</f>
        <v>1.0056956264007053</v>
      </c>
      <c r="M11" s="276">
        <f t="shared" si="2"/>
        <v>40764.839999999967</v>
      </c>
      <c r="N11" s="275">
        <f t="shared" si="3"/>
        <v>4.903849526762525E-2</v>
      </c>
      <c r="O11" s="311"/>
      <c r="P11" s="274">
        <f>+'2026R'!$Y11</f>
        <v>5237999.16</v>
      </c>
      <c r="Q11" s="275">
        <f t="shared" ref="Q11:Q19" si="11">+IF(ISERROR(P11/P86),"N. D.",P11/P86)</f>
        <v>1</v>
      </c>
      <c r="R11" s="273"/>
      <c r="S11" s="274">
        <f>+'2026P'!$Y11</f>
        <v>5227015.0766390003</v>
      </c>
      <c r="T11" s="275">
        <f t="shared" ref="T11:T19" si="12">+IF(ISERROR(S11/S86),"N. D.",S11/S86)</f>
        <v>1</v>
      </c>
      <c r="U11" s="276">
        <f t="shared" si="4"/>
        <v>10984.083360999823</v>
      </c>
      <c r="V11" s="275">
        <f t="shared" si="5"/>
        <v>2.1014064815100264E-3</v>
      </c>
      <c r="W11" s="273"/>
      <c r="X11" s="274">
        <f>+'2025R'!$Y11</f>
        <v>4971937.6099999994</v>
      </c>
      <c r="Y11" s="275">
        <f t="shared" ref="Y11:Y19" si="13">+IF(ISERROR(X11/X86),"N. D.",X11/X86)</f>
        <v>1.0009477838225624</v>
      </c>
      <c r="Z11" s="276">
        <f t="shared" si="6"/>
        <v>266061.55000000075</v>
      </c>
      <c r="AA11" s="275">
        <f t="shared" si="7"/>
        <v>5.3512648562780492E-2</v>
      </c>
    </row>
    <row r="12" spans="1:27" hidden="1">
      <c r="A12" s="272" t="s">
        <v>23</v>
      </c>
      <c r="B12" s="273"/>
      <c r="C12" s="274">
        <f>+'2026R'!$I12</f>
        <v>21969.119999999999</v>
      </c>
      <c r="D12" s="275">
        <f t="shared" si="8"/>
        <v>1</v>
      </c>
      <c r="E12" s="273"/>
      <c r="F12" s="274">
        <f>+'2026P'!$I12</f>
        <v>116061.25679999997</v>
      </c>
      <c r="G12" s="275">
        <f t="shared" si="9"/>
        <v>1</v>
      </c>
      <c r="H12" s="276">
        <f t="shared" si="0"/>
        <v>-94092.136799999978</v>
      </c>
      <c r="I12" s="275">
        <f t="shared" si="1"/>
        <v>-0.81071099343807895</v>
      </c>
      <c r="J12" s="273"/>
      <c r="K12" s="274">
        <f>+'2025R'!$I12</f>
        <v>112136.49</v>
      </c>
      <c r="L12" s="275">
        <f t="shared" si="10"/>
        <v>1</v>
      </c>
      <c r="M12" s="276">
        <f t="shared" si="2"/>
        <v>-90167.37000000001</v>
      </c>
      <c r="N12" s="275">
        <f t="shared" si="3"/>
        <v>-0.80408589567945288</v>
      </c>
      <c r="O12" s="311"/>
      <c r="P12" s="274">
        <f>+'2026R'!$Y12</f>
        <v>184504.06</v>
      </c>
      <c r="Q12" s="275">
        <f t="shared" si="11"/>
        <v>1</v>
      </c>
      <c r="R12" s="273"/>
      <c r="S12" s="274">
        <f>+'2026P'!$Y12</f>
        <v>216084.25094999996</v>
      </c>
      <c r="T12" s="275">
        <f t="shared" si="12"/>
        <v>1</v>
      </c>
      <c r="U12" s="276">
        <f t="shared" si="4"/>
        <v>-31580.19094999996</v>
      </c>
      <c r="V12" s="275">
        <f t="shared" si="5"/>
        <v>-0.14614758276533232</v>
      </c>
      <c r="W12" s="273"/>
      <c r="X12" s="274">
        <f>+'2025R'!$Y12</f>
        <v>208587.44</v>
      </c>
      <c r="Y12" s="275">
        <f t="shared" si="13"/>
        <v>1</v>
      </c>
      <c r="Z12" s="276">
        <f t="shared" si="6"/>
        <v>-24083.380000000005</v>
      </c>
      <c r="AA12" s="275">
        <f t="shared" si="7"/>
        <v>-0.11545939678822466</v>
      </c>
    </row>
    <row r="13" spans="1:27" hidden="1">
      <c r="A13" s="272" t="s">
        <v>24</v>
      </c>
      <c r="B13" s="273"/>
      <c r="C13" s="274">
        <f>+'2026R'!$I13</f>
        <v>99654.520000000019</v>
      </c>
      <c r="D13" s="275">
        <f t="shared" si="8"/>
        <v>1</v>
      </c>
      <c r="E13" s="273"/>
      <c r="F13" s="274">
        <f>+'2026P'!$I13</f>
        <v>103050.47663999999</v>
      </c>
      <c r="G13" s="275">
        <f t="shared" si="9"/>
        <v>1</v>
      </c>
      <c r="H13" s="276">
        <f t="shared" si="0"/>
        <v>-3395.9566399999749</v>
      </c>
      <c r="I13" s="275">
        <f t="shared" si="1"/>
        <v>-3.2954303082590529E-2</v>
      </c>
      <c r="J13" s="273"/>
      <c r="K13" s="274">
        <f>+'2025R'!$I13</f>
        <v>98204.97</v>
      </c>
      <c r="L13" s="275">
        <f t="shared" si="10"/>
        <v>1</v>
      </c>
      <c r="M13" s="276">
        <f t="shared" si="2"/>
        <v>1449.5500000000175</v>
      </c>
      <c r="N13" s="275">
        <f t="shared" si="3"/>
        <v>1.4760454587990988E-2</v>
      </c>
      <c r="O13" s="311"/>
      <c r="P13" s="274">
        <f>+'2026R'!$Y13</f>
        <v>591742.03</v>
      </c>
      <c r="Q13" s="275">
        <f t="shared" si="11"/>
        <v>1</v>
      </c>
      <c r="R13" s="273"/>
      <c r="S13" s="274">
        <f>+'2026P'!$Y13</f>
        <v>598179.48621460004</v>
      </c>
      <c r="T13" s="275">
        <f t="shared" si="12"/>
        <v>1</v>
      </c>
      <c r="U13" s="276">
        <f t="shared" si="4"/>
        <v>-6437.4562146000098</v>
      </c>
      <c r="V13" s="275">
        <f t="shared" si="5"/>
        <v>-1.0761746871892124E-2</v>
      </c>
      <c r="W13" s="273"/>
      <c r="X13" s="274">
        <f>+'2025R'!$Y13</f>
        <v>584471.97000000009</v>
      </c>
      <c r="Y13" s="275">
        <f t="shared" si="13"/>
        <v>1</v>
      </c>
      <c r="Z13" s="276">
        <f t="shared" si="6"/>
        <v>7270.0599999999395</v>
      </c>
      <c r="AA13" s="275">
        <f t="shared" si="7"/>
        <v>1.2438680335688191E-2</v>
      </c>
    </row>
    <row r="14" spans="1:27" hidden="1">
      <c r="A14" s="272" t="s">
        <v>25</v>
      </c>
      <c r="B14" s="273"/>
      <c r="C14" s="274">
        <f>+'2026R'!$I14</f>
        <v>0</v>
      </c>
      <c r="D14" s="275" t="str">
        <f t="shared" si="8"/>
        <v>N. D.</v>
      </c>
      <c r="E14" s="273"/>
      <c r="F14" s="274">
        <f>+'2026P'!$I14</f>
        <v>0</v>
      </c>
      <c r="G14" s="275" t="str">
        <f t="shared" si="9"/>
        <v>N. D.</v>
      </c>
      <c r="H14" s="276">
        <f t="shared" si="0"/>
        <v>0</v>
      </c>
      <c r="I14" s="275" t="str">
        <f t="shared" si="1"/>
        <v>N. D.</v>
      </c>
      <c r="J14" s="273"/>
      <c r="K14" s="274">
        <f>+'2025R'!$I14</f>
        <v>0</v>
      </c>
      <c r="L14" s="275" t="str">
        <f t="shared" si="10"/>
        <v>N. D.</v>
      </c>
      <c r="M14" s="276">
        <f t="shared" si="2"/>
        <v>0</v>
      </c>
      <c r="N14" s="275" t="str">
        <f t="shared" si="3"/>
        <v>N. D.</v>
      </c>
      <c r="O14" s="311"/>
      <c r="P14" s="274">
        <f>+'2026R'!$Y14</f>
        <v>0</v>
      </c>
      <c r="Q14" s="275" t="str">
        <f t="shared" si="11"/>
        <v>N. D.</v>
      </c>
      <c r="R14" s="273"/>
      <c r="S14" s="274">
        <f>+'2026P'!$Y14</f>
        <v>0</v>
      </c>
      <c r="T14" s="275" t="str">
        <f t="shared" si="12"/>
        <v>N. D.</v>
      </c>
      <c r="U14" s="276">
        <f t="shared" si="4"/>
        <v>0</v>
      </c>
      <c r="V14" s="275" t="str">
        <f t="shared" si="5"/>
        <v>N. D.</v>
      </c>
      <c r="W14" s="273"/>
      <c r="X14" s="274">
        <f>+'2025R'!$Y14</f>
        <v>0</v>
      </c>
      <c r="Y14" s="275" t="str">
        <f t="shared" si="13"/>
        <v>N. D.</v>
      </c>
      <c r="Z14" s="276">
        <f t="shared" si="6"/>
        <v>0</v>
      </c>
      <c r="AA14" s="275" t="str">
        <f t="shared" si="7"/>
        <v>N. D.</v>
      </c>
    </row>
    <row r="15" spans="1:27" hidden="1">
      <c r="A15" s="272" t="s">
        <v>26</v>
      </c>
      <c r="B15" s="273"/>
      <c r="C15" s="274">
        <f>+'2026R'!$I15</f>
        <v>0</v>
      </c>
      <c r="D15" s="275" t="str">
        <f t="shared" si="8"/>
        <v>N. D.</v>
      </c>
      <c r="E15" s="273"/>
      <c r="F15" s="274">
        <f>+'2026P'!$I15</f>
        <v>0</v>
      </c>
      <c r="G15" s="275" t="str">
        <f t="shared" si="9"/>
        <v>N. D.</v>
      </c>
      <c r="H15" s="276">
        <f t="shared" si="0"/>
        <v>0</v>
      </c>
      <c r="I15" s="275" t="str">
        <f t="shared" si="1"/>
        <v>N. D.</v>
      </c>
      <c r="J15" s="273"/>
      <c r="K15" s="274">
        <f>+'2025R'!$I15</f>
        <v>0</v>
      </c>
      <c r="L15" s="275" t="str">
        <f t="shared" si="10"/>
        <v>N. D.</v>
      </c>
      <c r="M15" s="276">
        <f t="shared" si="2"/>
        <v>0</v>
      </c>
      <c r="N15" s="275" t="str">
        <f t="shared" si="3"/>
        <v>N. D.</v>
      </c>
      <c r="O15" s="311"/>
      <c r="P15" s="274">
        <f>+'2026R'!$Y15</f>
        <v>0</v>
      </c>
      <c r="Q15" s="275" t="str">
        <f t="shared" si="11"/>
        <v>N. D.</v>
      </c>
      <c r="R15" s="273"/>
      <c r="S15" s="274">
        <f>+'2026P'!$Y15</f>
        <v>0</v>
      </c>
      <c r="T15" s="275" t="str">
        <f t="shared" si="12"/>
        <v>N. D.</v>
      </c>
      <c r="U15" s="276">
        <f t="shared" si="4"/>
        <v>0</v>
      </c>
      <c r="V15" s="275" t="str">
        <f t="shared" si="5"/>
        <v>N. D.</v>
      </c>
      <c r="W15" s="273"/>
      <c r="X15" s="274">
        <f>+'2025R'!$Y15</f>
        <v>0</v>
      </c>
      <c r="Y15" s="275" t="str">
        <f t="shared" si="13"/>
        <v>N. D.</v>
      </c>
      <c r="Z15" s="276">
        <f t="shared" si="6"/>
        <v>0</v>
      </c>
      <c r="AA15" s="275" t="str">
        <f t="shared" si="7"/>
        <v>N. D.</v>
      </c>
    </row>
    <row r="16" spans="1:27" hidden="1">
      <c r="A16" s="272" t="s">
        <v>27</v>
      </c>
      <c r="B16" s="273"/>
      <c r="C16" s="274">
        <f>+'2026R'!$I16</f>
        <v>0</v>
      </c>
      <c r="D16" s="275" t="str">
        <f t="shared" si="8"/>
        <v>N. D.</v>
      </c>
      <c r="E16" s="273"/>
      <c r="F16" s="274">
        <f>+'2026P'!$I16</f>
        <v>0</v>
      </c>
      <c r="G16" s="275" t="str">
        <f t="shared" si="9"/>
        <v>N. D.</v>
      </c>
      <c r="H16" s="276">
        <f t="shared" si="0"/>
        <v>0</v>
      </c>
      <c r="I16" s="275" t="str">
        <f t="shared" si="1"/>
        <v>N. D.</v>
      </c>
      <c r="J16" s="273"/>
      <c r="K16" s="274">
        <f>+'2025R'!$I16</f>
        <v>0</v>
      </c>
      <c r="L16" s="275" t="str">
        <f t="shared" si="10"/>
        <v>N. D.</v>
      </c>
      <c r="M16" s="276">
        <f t="shared" si="2"/>
        <v>0</v>
      </c>
      <c r="N16" s="275" t="str">
        <f t="shared" si="3"/>
        <v>N. D.</v>
      </c>
      <c r="O16" s="311"/>
      <c r="P16" s="274">
        <f>+'2026R'!$Y16</f>
        <v>0</v>
      </c>
      <c r="Q16" s="275" t="str">
        <f t="shared" si="11"/>
        <v>N. D.</v>
      </c>
      <c r="R16" s="273"/>
      <c r="S16" s="274">
        <f>+'2026P'!$Y16</f>
        <v>0</v>
      </c>
      <c r="T16" s="275" t="str">
        <f t="shared" si="12"/>
        <v>N. D.</v>
      </c>
      <c r="U16" s="276">
        <f t="shared" si="4"/>
        <v>0</v>
      </c>
      <c r="V16" s="275" t="str">
        <f t="shared" si="5"/>
        <v>N. D.</v>
      </c>
      <c r="W16" s="273"/>
      <c r="X16" s="274">
        <f>+'2025R'!$Y16</f>
        <v>0</v>
      </c>
      <c r="Y16" s="275" t="str">
        <f t="shared" si="13"/>
        <v>N. D.</v>
      </c>
      <c r="Z16" s="276">
        <f t="shared" si="6"/>
        <v>0</v>
      </c>
      <c r="AA16" s="275" t="str">
        <f t="shared" si="7"/>
        <v>N. D.</v>
      </c>
    </row>
    <row r="17" spans="1:27" hidden="1">
      <c r="A17" s="272" t="s">
        <v>28</v>
      </c>
      <c r="B17" s="273"/>
      <c r="C17" s="274">
        <f>+'2026R'!$I17</f>
        <v>0</v>
      </c>
      <c r="D17" s="275" t="str">
        <f t="shared" si="8"/>
        <v>N. D.</v>
      </c>
      <c r="E17" s="273"/>
      <c r="F17" s="274">
        <f>+'2026P'!$I17</f>
        <v>0</v>
      </c>
      <c r="G17" s="275" t="str">
        <f t="shared" si="9"/>
        <v>N. D.</v>
      </c>
      <c r="H17" s="276">
        <f t="shared" si="0"/>
        <v>0</v>
      </c>
      <c r="I17" s="275" t="str">
        <f t="shared" si="1"/>
        <v>N. D.</v>
      </c>
      <c r="J17" s="273"/>
      <c r="K17" s="274">
        <f>+'2025R'!$I17</f>
        <v>0</v>
      </c>
      <c r="L17" s="275" t="str">
        <f t="shared" si="10"/>
        <v>N. D.</v>
      </c>
      <c r="M17" s="276">
        <f t="shared" si="2"/>
        <v>0</v>
      </c>
      <c r="N17" s="275" t="str">
        <f t="shared" si="3"/>
        <v>N. D.</v>
      </c>
      <c r="O17" s="311"/>
      <c r="P17" s="274">
        <f>+'2026R'!$Y17</f>
        <v>0</v>
      </c>
      <c r="Q17" s="275" t="str">
        <f t="shared" si="11"/>
        <v>N. D.</v>
      </c>
      <c r="R17" s="273"/>
      <c r="S17" s="274">
        <f>+'2026P'!$Y17</f>
        <v>0</v>
      </c>
      <c r="T17" s="275" t="str">
        <f t="shared" si="12"/>
        <v>N. D.</v>
      </c>
      <c r="U17" s="276">
        <f t="shared" si="4"/>
        <v>0</v>
      </c>
      <c r="V17" s="275" t="str">
        <f t="shared" si="5"/>
        <v>N. D.</v>
      </c>
      <c r="W17" s="273"/>
      <c r="X17" s="274">
        <f>+'2025R'!$Y17</f>
        <v>0</v>
      </c>
      <c r="Y17" s="275" t="str">
        <f t="shared" si="13"/>
        <v>N. D.</v>
      </c>
      <c r="Z17" s="276">
        <f t="shared" si="6"/>
        <v>0</v>
      </c>
      <c r="AA17" s="275" t="str">
        <f t="shared" si="7"/>
        <v>N. D.</v>
      </c>
    </row>
    <row r="18" spans="1:27" hidden="1">
      <c r="A18" s="272" t="s">
        <v>29</v>
      </c>
      <c r="B18" s="273"/>
      <c r="C18" s="274">
        <f>+'2026R'!$I18</f>
        <v>0</v>
      </c>
      <c r="D18" s="275" t="str">
        <f t="shared" si="8"/>
        <v>N. D.</v>
      </c>
      <c r="E18" s="273"/>
      <c r="F18" s="274">
        <f>+'2026P'!$I18</f>
        <v>0</v>
      </c>
      <c r="G18" s="275" t="str">
        <f t="shared" si="9"/>
        <v>N. D.</v>
      </c>
      <c r="H18" s="276">
        <f t="shared" si="0"/>
        <v>0</v>
      </c>
      <c r="I18" s="275" t="str">
        <f t="shared" si="1"/>
        <v>N. D.</v>
      </c>
      <c r="J18" s="273"/>
      <c r="K18" s="274">
        <f>+'2025R'!$I18</f>
        <v>0</v>
      </c>
      <c r="L18" s="275" t="str">
        <f t="shared" si="10"/>
        <v>N. D.</v>
      </c>
      <c r="M18" s="276">
        <f t="shared" si="2"/>
        <v>0</v>
      </c>
      <c r="N18" s="275" t="str">
        <f t="shared" si="3"/>
        <v>N. D.</v>
      </c>
      <c r="O18" s="311"/>
      <c r="P18" s="274">
        <f>+'2026R'!$Y18</f>
        <v>0</v>
      </c>
      <c r="Q18" s="275" t="str">
        <f t="shared" si="11"/>
        <v>N. D.</v>
      </c>
      <c r="R18" s="273"/>
      <c r="S18" s="274">
        <f>+'2026P'!$Y18</f>
        <v>0</v>
      </c>
      <c r="T18" s="275" t="str">
        <f t="shared" si="12"/>
        <v>N. D.</v>
      </c>
      <c r="U18" s="276">
        <f t="shared" si="4"/>
        <v>0</v>
      </c>
      <c r="V18" s="275" t="str">
        <f t="shared" si="5"/>
        <v>N. D.</v>
      </c>
      <c r="W18" s="273"/>
      <c r="X18" s="274">
        <f>+'2025R'!$Y18</f>
        <v>0</v>
      </c>
      <c r="Y18" s="275" t="str">
        <f t="shared" si="13"/>
        <v>N. D.</v>
      </c>
      <c r="Z18" s="276">
        <f t="shared" si="6"/>
        <v>0</v>
      </c>
      <c r="AA18" s="275" t="str">
        <f t="shared" si="7"/>
        <v>N. D.</v>
      </c>
    </row>
    <row r="19" spans="1:27" hidden="1">
      <c r="A19" s="277" t="s">
        <v>30</v>
      </c>
      <c r="B19" s="273"/>
      <c r="C19" s="274">
        <f>+'2026R'!$I19</f>
        <v>0</v>
      </c>
      <c r="D19" s="275" t="str">
        <f t="shared" si="8"/>
        <v>N. D.</v>
      </c>
      <c r="E19" s="273"/>
      <c r="F19" s="274">
        <f>+'2026P'!$I19</f>
        <v>0</v>
      </c>
      <c r="G19" s="275" t="str">
        <f t="shared" si="9"/>
        <v>N. D.</v>
      </c>
      <c r="H19" s="276">
        <f t="shared" si="0"/>
        <v>0</v>
      </c>
      <c r="I19" s="275" t="str">
        <f t="shared" si="1"/>
        <v>N. D.</v>
      </c>
      <c r="J19" s="273"/>
      <c r="K19" s="274">
        <f>+'2025R'!$I19</f>
        <v>0</v>
      </c>
      <c r="L19" s="275" t="str">
        <f t="shared" si="10"/>
        <v>N. D.</v>
      </c>
      <c r="M19" s="276">
        <f t="shared" si="2"/>
        <v>0</v>
      </c>
      <c r="N19" s="275" t="str">
        <f t="shared" si="3"/>
        <v>N. D.</v>
      </c>
      <c r="O19" s="311"/>
      <c r="P19" s="274">
        <f>+'2026R'!$Y19</f>
        <v>0</v>
      </c>
      <c r="Q19" s="275" t="str">
        <f t="shared" si="11"/>
        <v>N. D.</v>
      </c>
      <c r="R19" s="273"/>
      <c r="S19" s="274">
        <f>+'2026P'!$Y19</f>
        <v>0</v>
      </c>
      <c r="T19" s="275" t="str">
        <f t="shared" si="12"/>
        <v>N. D.</v>
      </c>
      <c r="U19" s="276">
        <f t="shared" si="4"/>
        <v>0</v>
      </c>
      <c r="V19" s="275" t="str">
        <f t="shared" si="5"/>
        <v>N. D.</v>
      </c>
      <c r="W19" s="273"/>
      <c r="X19" s="274">
        <f>+'2025R'!$Y19</f>
        <v>0</v>
      </c>
      <c r="Y19" s="275" t="str">
        <f t="shared" si="13"/>
        <v>N. D.</v>
      </c>
      <c r="Z19" s="276">
        <f t="shared" si="6"/>
        <v>0</v>
      </c>
      <c r="AA19" s="275" t="str">
        <f t="shared" si="7"/>
        <v>N. D.</v>
      </c>
    </row>
    <row r="20" spans="1:27" hidden="1">
      <c r="A20" s="278" t="s">
        <v>31</v>
      </c>
      <c r="B20" s="265"/>
      <c r="C20" s="279">
        <f>+SUM(C21:C29)</f>
        <v>0</v>
      </c>
      <c r="D20" s="270">
        <f>+IF(ISERROR(C20/C31),"N. D.",C20/C31)</f>
        <v>0</v>
      </c>
      <c r="E20" s="273"/>
      <c r="F20" s="279">
        <f>+SUM(F21:F29)</f>
        <v>0</v>
      </c>
      <c r="G20" s="270">
        <f>+IF(ISERROR(F20/F31),"N. D.",F20/F31)</f>
        <v>0</v>
      </c>
      <c r="H20" s="271">
        <f t="shared" si="0"/>
        <v>0</v>
      </c>
      <c r="I20" s="270" t="str">
        <f t="shared" si="1"/>
        <v>N. D.</v>
      </c>
      <c r="J20" s="265"/>
      <c r="K20" s="279">
        <f>+SUM(K21:K29)</f>
        <v>0</v>
      </c>
      <c r="L20" s="270">
        <f>+IF(ISERROR(K20/K31),"N. D.",K20/K31)</f>
        <v>0</v>
      </c>
      <c r="M20" s="271">
        <f t="shared" si="2"/>
        <v>0</v>
      </c>
      <c r="N20" s="270" t="str">
        <f t="shared" si="3"/>
        <v>N. D.</v>
      </c>
      <c r="O20" s="265"/>
      <c r="P20" s="279">
        <f>+SUM(P21:P29)</f>
        <v>0</v>
      </c>
      <c r="Q20" s="270">
        <f>+IF(ISERROR(P20/P31),"N. D.",P20/P31)</f>
        <v>0</v>
      </c>
      <c r="R20" s="273"/>
      <c r="S20" s="279">
        <f>+SUM(S21:S29)</f>
        <v>0</v>
      </c>
      <c r="T20" s="270">
        <f>+IF(ISERROR(S20/S31),"N. D.",S20/S31)</f>
        <v>0</v>
      </c>
      <c r="U20" s="271">
        <f t="shared" si="4"/>
        <v>0</v>
      </c>
      <c r="V20" s="270" t="str">
        <f t="shared" si="5"/>
        <v>N. D.</v>
      </c>
      <c r="W20" s="265"/>
      <c r="X20" s="279">
        <f>+SUM(X21:X29)</f>
        <v>0</v>
      </c>
      <c r="Y20" s="270">
        <f>+IF(ISERROR(X20/X31),"N. D.",X20/X31)</f>
        <v>0</v>
      </c>
      <c r="Z20" s="271">
        <f t="shared" si="6"/>
        <v>0</v>
      </c>
      <c r="AA20" s="270" t="str">
        <f t="shared" si="7"/>
        <v>N. D.</v>
      </c>
    </row>
    <row r="21" spans="1:27" hidden="1">
      <c r="A21" s="280" t="s">
        <v>32</v>
      </c>
      <c r="B21" s="273"/>
      <c r="C21" s="274">
        <f>+'2026R'!$I21</f>
        <v>0</v>
      </c>
      <c r="D21" s="275" t="str">
        <f t="shared" ref="D21:D29" si="14">+IF(ISERROR(C21/C96),"N. D.",C21/C96)</f>
        <v>N. D.</v>
      </c>
      <c r="E21" s="273"/>
      <c r="F21" s="274">
        <f>+'2026P'!$I21</f>
        <v>0</v>
      </c>
      <c r="G21" s="275" t="str">
        <f t="shared" ref="G21:G29" si="15">+IF(ISERROR(F21/F96),"N. D.",F21/F96)</f>
        <v>N. D.</v>
      </c>
      <c r="H21" s="276">
        <f t="shared" si="0"/>
        <v>0</v>
      </c>
      <c r="I21" s="275" t="str">
        <f t="shared" si="1"/>
        <v>N. D.</v>
      </c>
      <c r="J21" s="273"/>
      <c r="K21" s="274">
        <f>+'2025R'!$I21</f>
        <v>0</v>
      </c>
      <c r="L21" s="275" t="str">
        <f t="shared" ref="L21:L29" si="16">+IF(ISERROR(K21/K96),"N. D.",K21/K96)</f>
        <v>N. D.</v>
      </c>
      <c r="M21" s="276">
        <f t="shared" si="2"/>
        <v>0</v>
      </c>
      <c r="N21" s="275" t="str">
        <f t="shared" si="3"/>
        <v>N. D.</v>
      </c>
      <c r="O21" s="311"/>
      <c r="P21" s="274">
        <f>+'2026R'!$Y21</f>
        <v>0</v>
      </c>
      <c r="Q21" s="275" t="str">
        <f t="shared" ref="Q21:Q29" si="17">+IF(ISERROR(P21/P96),"N. D.",P21/P96)</f>
        <v>N. D.</v>
      </c>
      <c r="R21" s="273"/>
      <c r="S21" s="274">
        <f>+'2026P'!$Y21</f>
        <v>0</v>
      </c>
      <c r="T21" s="275" t="str">
        <f t="shared" ref="T21:T29" si="18">+IF(ISERROR(S21/S96),"N. D.",S21/S96)</f>
        <v>N. D.</v>
      </c>
      <c r="U21" s="276">
        <f t="shared" si="4"/>
        <v>0</v>
      </c>
      <c r="V21" s="275" t="str">
        <f t="shared" si="5"/>
        <v>N. D.</v>
      </c>
      <c r="W21" s="273"/>
      <c r="X21" s="274">
        <f>+'2025R'!$Y21</f>
        <v>0</v>
      </c>
      <c r="Y21" s="275" t="str">
        <f t="shared" ref="Y21:Y29" si="19">+IF(ISERROR(X21/X96),"N. D.",X21/X96)</f>
        <v>N. D.</v>
      </c>
      <c r="Z21" s="276">
        <f t="shared" si="6"/>
        <v>0</v>
      </c>
      <c r="AA21" s="275" t="str">
        <f t="shared" si="7"/>
        <v>N. D.</v>
      </c>
    </row>
    <row r="22" spans="1:27" hidden="1">
      <c r="A22" s="280" t="s">
        <v>33</v>
      </c>
      <c r="B22" s="273"/>
      <c r="C22" s="274">
        <f>+'2026R'!$I22</f>
        <v>0</v>
      </c>
      <c r="D22" s="275" t="str">
        <f t="shared" si="14"/>
        <v>N. D.</v>
      </c>
      <c r="E22" s="273"/>
      <c r="F22" s="274">
        <f>+'2026P'!$I22</f>
        <v>0</v>
      </c>
      <c r="G22" s="275" t="str">
        <f t="shared" si="15"/>
        <v>N. D.</v>
      </c>
      <c r="H22" s="276">
        <f t="shared" si="0"/>
        <v>0</v>
      </c>
      <c r="I22" s="275" t="str">
        <f t="shared" si="1"/>
        <v>N. D.</v>
      </c>
      <c r="J22" s="273"/>
      <c r="K22" s="274">
        <f>+'2025R'!$I22</f>
        <v>0</v>
      </c>
      <c r="L22" s="275" t="str">
        <f t="shared" si="16"/>
        <v>N. D.</v>
      </c>
      <c r="M22" s="276">
        <f t="shared" si="2"/>
        <v>0</v>
      </c>
      <c r="N22" s="275" t="str">
        <f t="shared" si="3"/>
        <v>N. D.</v>
      </c>
      <c r="O22" s="311"/>
      <c r="P22" s="274">
        <f>+'2026R'!$Y22</f>
        <v>0</v>
      </c>
      <c r="Q22" s="275" t="str">
        <f t="shared" si="17"/>
        <v>N. D.</v>
      </c>
      <c r="R22" s="273"/>
      <c r="S22" s="274">
        <f>+'2026P'!$Y22</f>
        <v>0</v>
      </c>
      <c r="T22" s="275" t="str">
        <f t="shared" si="18"/>
        <v>N. D.</v>
      </c>
      <c r="U22" s="276">
        <f t="shared" si="4"/>
        <v>0</v>
      </c>
      <c r="V22" s="275" t="str">
        <f t="shared" si="5"/>
        <v>N. D.</v>
      </c>
      <c r="W22" s="273"/>
      <c r="X22" s="274">
        <f>+'2025R'!$Y22</f>
        <v>0</v>
      </c>
      <c r="Y22" s="275" t="str">
        <f t="shared" si="19"/>
        <v>N. D.</v>
      </c>
      <c r="Z22" s="276">
        <f t="shared" si="6"/>
        <v>0</v>
      </c>
      <c r="AA22" s="275" t="str">
        <f t="shared" si="7"/>
        <v>N. D.</v>
      </c>
    </row>
    <row r="23" spans="1:27" hidden="1">
      <c r="A23" s="280" t="s">
        <v>34</v>
      </c>
      <c r="B23" s="273"/>
      <c r="C23" s="274">
        <f>+'2026R'!$I23</f>
        <v>0</v>
      </c>
      <c r="D23" s="275" t="str">
        <f t="shared" si="14"/>
        <v>N. D.</v>
      </c>
      <c r="E23" s="273"/>
      <c r="F23" s="274">
        <f>+'2026P'!$I23</f>
        <v>0</v>
      </c>
      <c r="G23" s="275" t="str">
        <f t="shared" si="15"/>
        <v>N. D.</v>
      </c>
      <c r="H23" s="276">
        <f t="shared" si="0"/>
        <v>0</v>
      </c>
      <c r="I23" s="275" t="str">
        <f t="shared" si="1"/>
        <v>N. D.</v>
      </c>
      <c r="J23" s="273"/>
      <c r="K23" s="274">
        <f>+'2025R'!$I23</f>
        <v>0</v>
      </c>
      <c r="L23" s="275" t="str">
        <f t="shared" si="16"/>
        <v>N. D.</v>
      </c>
      <c r="M23" s="276">
        <f t="shared" si="2"/>
        <v>0</v>
      </c>
      <c r="N23" s="275" t="str">
        <f t="shared" si="3"/>
        <v>N. D.</v>
      </c>
      <c r="O23" s="311"/>
      <c r="P23" s="274">
        <f>+'2026R'!$Y23</f>
        <v>0</v>
      </c>
      <c r="Q23" s="275" t="str">
        <f t="shared" si="17"/>
        <v>N. D.</v>
      </c>
      <c r="R23" s="273"/>
      <c r="S23" s="274">
        <f>+'2026P'!$Y23</f>
        <v>0</v>
      </c>
      <c r="T23" s="275" t="str">
        <f t="shared" si="18"/>
        <v>N. D.</v>
      </c>
      <c r="U23" s="276">
        <f t="shared" si="4"/>
        <v>0</v>
      </c>
      <c r="V23" s="275" t="str">
        <f t="shared" si="5"/>
        <v>N. D.</v>
      </c>
      <c r="W23" s="273"/>
      <c r="X23" s="274">
        <f>+'2025R'!$Y23</f>
        <v>0</v>
      </c>
      <c r="Y23" s="275" t="str">
        <f t="shared" si="19"/>
        <v>N. D.</v>
      </c>
      <c r="Z23" s="276">
        <f t="shared" si="6"/>
        <v>0</v>
      </c>
      <c r="AA23" s="275" t="str">
        <f t="shared" si="7"/>
        <v>N. D.</v>
      </c>
    </row>
    <row r="24" spans="1:27" hidden="1">
      <c r="A24" s="280" t="s">
        <v>35</v>
      </c>
      <c r="B24" s="273"/>
      <c r="C24" s="274">
        <f>+'2026R'!$I24</f>
        <v>0</v>
      </c>
      <c r="D24" s="275" t="str">
        <f t="shared" si="14"/>
        <v>N. D.</v>
      </c>
      <c r="E24" s="273"/>
      <c r="F24" s="274">
        <f>+'2026P'!$I24</f>
        <v>0</v>
      </c>
      <c r="G24" s="275" t="str">
        <f t="shared" si="15"/>
        <v>N. D.</v>
      </c>
      <c r="H24" s="276">
        <f t="shared" si="0"/>
        <v>0</v>
      </c>
      <c r="I24" s="275" t="str">
        <f t="shared" si="1"/>
        <v>N. D.</v>
      </c>
      <c r="J24" s="273"/>
      <c r="K24" s="274">
        <f>+'2025R'!$I24</f>
        <v>0</v>
      </c>
      <c r="L24" s="275" t="str">
        <f t="shared" si="16"/>
        <v>N. D.</v>
      </c>
      <c r="M24" s="276">
        <f t="shared" si="2"/>
        <v>0</v>
      </c>
      <c r="N24" s="275" t="str">
        <f t="shared" si="3"/>
        <v>N. D.</v>
      </c>
      <c r="O24" s="311"/>
      <c r="P24" s="274">
        <f>+'2026R'!$Y24</f>
        <v>0</v>
      </c>
      <c r="Q24" s="275" t="str">
        <f t="shared" si="17"/>
        <v>N. D.</v>
      </c>
      <c r="R24" s="273"/>
      <c r="S24" s="274">
        <f>+'2026P'!$Y24</f>
        <v>0</v>
      </c>
      <c r="T24" s="275" t="str">
        <f t="shared" si="18"/>
        <v>N. D.</v>
      </c>
      <c r="U24" s="276">
        <f t="shared" si="4"/>
        <v>0</v>
      </c>
      <c r="V24" s="275" t="str">
        <f t="shared" si="5"/>
        <v>N. D.</v>
      </c>
      <c r="W24" s="273"/>
      <c r="X24" s="274">
        <f>+'2025R'!$Y24</f>
        <v>0</v>
      </c>
      <c r="Y24" s="275" t="str">
        <f t="shared" si="19"/>
        <v>N. D.</v>
      </c>
      <c r="Z24" s="276">
        <f t="shared" si="6"/>
        <v>0</v>
      </c>
      <c r="AA24" s="275" t="str">
        <f t="shared" si="7"/>
        <v>N. D.</v>
      </c>
    </row>
    <row r="25" spans="1:27" hidden="1">
      <c r="A25" s="280" t="s">
        <v>36</v>
      </c>
      <c r="B25" s="273"/>
      <c r="C25" s="274">
        <f>+'2026R'!$I25</f>
        <v>0</v>
      </c>
      <c r="D25" s="275" t="str">
        <f t="shared" si="14"/>
        <v>N. D.</v>
      </c>
      <c r="E25" s="273"/>
      <c r="F25" s="274">
        <f>+'2026P'!$I25</f>
        <v>0</v>
      </c>
      <c r="G25" s="275" t="str">
        <f t="shared" si="15"/>
        <v>N. D.</v>
      </c>
      <c r="H25" s="276">
        <f t="shared" si="0"/>
        <v>0</v>
      </c>
      <c r="I25" s="275" t="str">
        <f t="shared" si="1"/>
        <v>N. D.</v>
      </c>
      <c r="J25" s="273"/>
      <c r="K25" s="274">
        <f>+'2025R'!$I25</f>
        <v>0</v>
      </c>
      <c r="L25" s="275" t="str">
        <f t="shared" si="16"/>
        <v>N. D.</v>
      </c>
      <c r="M25" s="276">
        <f t="shared" si="2"/>
        <v>0</v>
      </c>
      <c r="N25" s="275" t="str">
        <f t="shared" si="3"/>
        <v>N. D.</v>
      </c>
      <c r="O25" s="311"/>
      <c r="P25" s="274">
        <f>+'2026R'!$Y25</f>
        <v>0</v>
      </c>
      <c r="Q25" s="275" t="str">
        <f t="shared" si="17"/>
        <v>N. D.</v>
      </c>
      <c r="R25" s="273"/>
      <c r="S25" s="274">
        <f>+'2026P'!$Y25</f>
        <v>0</v>
      </c>
      <c r="T25" s="275" t="str">
        <f t="shared" si="18"/>
        <v>N. D.</v>
      </c>
      <c r="U25" s="276">
        <f t="shared" si="4"/>
        <v>0</v>
      </c>
      <c r="V25" s="275" t="str">
        <f t="shared" si="5"/>
        <v>N. D.</v>
      </c>
      <c r="W25" s="273"/>
      <c r="X25" s="274">
        <f>+'2025R'!$Y25</f>
        <v>0</v>
      </c>
      <c r="Y25" s="275" t="str">
        <f t="shared" si="19"/>
        <v>N. D.</v>
      </c>
      <c r="Z25" s="276">
        <f t="shared" si="6"/>
        <v>0</v>
      </c>
      <c r="AA25" s="275" t="str">
        <f t="shared" si="7"/>
        <v>N. D.</v>
      </c>
    </row>
    <row r="26" spans="1:27" hidden="1">
      <c r="A26" s="280" t="s">
        <v>37</v>
      </c>
      <c r="B26" s="273"/>
      <c r="C26" s="274">
        <f>+'2026R'!$I26</f>
        <v>0</v>
      </c>
      <c r="D26" s="275" t="str">
        <f t="shared" si="14"/>
        <v>N. D.</v>
      </c>
      <c r="E26" s="273"/>
      <c r="F26" s="274">
        <f>+'2026P'!$I26</f>
        <v>0</v>
      </c>
      <c r="G26" s="275" t="str">
        <f t="shared" si="15"/>
        <v>N. D.</v>
      </c>
      <c r="H26" s="276">
        <f t="shared" si="0"/>
        <v>0</v>
      </c>
      <c r="I26" s="275" t="str">
        <f t="shared" si="1"/>
        <v>N. D.</v>
      </c>
      <c r="J26" s="273"/>
      <c r="K26" s="274">
        <f>+'2025R'!$I26</f>
        <v>0</v>
      </c>
      <c r="L26" s="275" t="str">
        <f t="shared" si="16"/>
        <v>N. D.</v>
      </c>
      <c r="M26" s="276">
        <f t="shared" si="2"/>
        <v>0</v>
      </c>
      <c r="N26" s="275" t="str">
        <f t="shared" si="3"/>
        <v>N. D.</v>
      </c>
      <c r="O26" s="311"/>
      <c r="P26" s="274">
        <f>+'2026R'!$Y26</f>
        <v>0</v>
      </c>
      <c r="Q26" s="275" t="str">
        <f t="shared" si="17"/>
        <v>N. D.</v>
      </c>
      <c r="R26" s="273"/>
      <c r="S26" s="274">
        <f>+'2026P'!$Y26</f>
        <v>0</v>
      </c>
      <c r="T26" s="275" t="str">
        <f t="shared" si="18"/>
        <v>N. D.</v>
      </c>
      <c r="U26" s="276">
        <f t="shared" si="4"/>
        <v>0</v>
      </c>
      <c r="V26" s="275" t="str">
        <f t="shared" si="5"/>
        <v>N. D.</v>
      </c>
      <c r="W26" s="273"/>
      <c r="X26" s="274">
        <f>+'2025R'!$Y26</f>
        <v>0</v>
      </c>
      <c r="Y26" s="275" t="str">
        <f t="shared" si="19"/>
        <v>N. D.</v>
      </c>
      <c r="Z26" s="276">
        <f t="shared" si="6"/>
        <v>0</v>
      </c>
      <c r="AA26" s="275" t="str">
        <f t="shared" si="7"/>
        <v>N. D.</v>
      </c>
    </row>
    <row r="27" spans="1:27" hidden="1">
      <c r="A27" s="280" t="s">
        <v>38</v>
      </c>
      <c r="B27" s="273"/>
      <c r="C27" s="274">
        <f>+'2026R'!$I27</f>
        <v>0</v>
      </c>
      <c r="D27" s="275" t="str">
        <f t="shared" si="14"/>
        <v>N. D.</v>
      </c>
      <c r="E27" s="273"/>
      <c r="F27" s="274">
        <f>+'2026P'!$I27</f>
        <v>0</v>
      </c>
      <c r="G27" s="275" t="str">
        <f t="shared" si="15"/>
        <v>N. D.</v>
      </c>
      <c r="H27" s="276">
        <f t="shared" si="0"/>
        <v>0</v>
      </c>
      <c r="I27" s="275" t="str">
        <f t="shared" si="1"/>
        <v>N. D.</v>
      </c>
      <c r="J27" s="273"/>
      <c r="K27" s="274">
        <f>+'2025R'!$I27</f>
        <v>0</v>
      </c>
      <c r="L27" s="275" t="str">
        <f t="shared" si="16"/>
        <v>N. D.</v>
      </c>
      <c r="M27" s="276">
        <f t="shared" si="2"/>
        <v>0</v>
      </c>
      <c r="N27" s="275" t="str">
        <f t="shared" si="3"/>
        <v>N. D.</v>
      </c>
      <c r="O27" s="311"/>
      <c r="P27" s="274">
        <f>+'2026R'!$Y27</f>
        <v>0</v>
      </c>
      <c r="Q27" s="275" t="str">
        <f t="shared" si="17"/>
        <v>N. D.</v>
      </c>
      <c r="R27" s="273"/>
      <c r="S27" s="274">
        <f>+'2026P'!$Y27</f>
        <v>0</v>
      </c>
      <c r="T27" s="275" t="str">
        <f t="shared" si="18"/>
        <v>N. D.</v>
      </c>
      <c r="U27" s="276">
        <f t="shared" si="4"/>
        <v>0</v>
      </c>
      <c r="V27" s="275" t="str">
        <f t="shared" si="5"/>
        <v>N. D.</v>
      </c>
      <c r="W27" s="273"/>
      <c r="X27" s="274">
        <f>+'2025R'!$Y27</f>
        <v>0</v>
      </c>
      <c r="Y27" s="275" t="str">
        <f t="shared" si="19"/>
        <v>N. D.</v>
      </c>
      <c r="Z27" s="276">
        <f t="shared" si="6"/>
        <v>0</v>
      </c>
      <c r="AA27" s="275" t="str">
        <f t="shared" si="7"/>
        <v>N. D.</v>
      </c>
    </row>
    <row r="28" spans="1:27" hidden="1">
      <c r="A28" s="280" t="s">
        <v>39</v>
      </c>
      <c r="B28" s="273"/>
      <c r="C28" s="274">
        <f>+'2026R'!$I28</f>
        <v>0</v>
      </c>
      <c r="D28" s="275" t="str">
        <f t="shared" si="14"/>
        <v>N. D.</v>
      </c>
      <c r="E28" s="273"/>
      <c r="F28" s="274">
        <f>+'2026P'!$I28</f>
        <v>0</v>
      </c>
      <c r="G28" s="275" t="str">
        <f t="shared" si="15"/>
        <v>N. D.</v>
      </c>
      <c r="H28" s="276">
        <f t="shared" si="0"/>
        <v>0</v>
      </c>
      <c r="I28" s="275" t="str">
        <f t="shared" si="1"/>
        <v>N. D.</v>
      </c>
      <c r="J28" s="273"/>
      <c r="K28" s="274">
        <f>+'2025R'!$I28</f>
        <v>0</v>
      </c>
      <c r="L28" s="275" t="str">
        <f t="shared" si="16"/>
        <v>N. D.</v>
      </c>
      <c r="M28" s="276">
        <f t="shared" si="2"/>
        <v>0</v>
      </c>
      <c r="N28" s="275" t="str">
        <f t="shared" si="3"/>
        <v>N. D.</v>
      </c>
      <c r="O28" s="311"/>
      <c r="P28" s="274">
        <f>+'2026R'!$Y28</f>
        <v>0</v>
      </c>
      <c r="Q28" s="275" t="str">
        <f t="shared" si="17"/>
        <v>N. D.</v>
      </c>
      <c r="R28" s="273"/>
      <c r="S28" s="274">
        <f>+'2026P'!$Y28</f>
        <v>0</v>
      </c>
      <c r="T28" s="275" t="str">
        <f t="shared" si="18"/>
        <v>N. D.</v>
      </c>
      <c r="U28" s="276">
        <f t="shared" si="4"/>
        <v>0</v>
      </c>
      <c r="V28" s="275" t="str">
        <f t="shared" si="5"/>
        <v>N. D.</v>
      </c>
      <c r="W28" s="273"/>
      <c r="X28" s="274">
        <f>+'2025R'!$Y28</f>
        <v>0</v>
      </c>
      <c r="Y28" s="275" t="str">
        <f t="shared" si="19"/>
        <v>N. D.</v>
      </c>
      <c r="Z28" s="276">
        <f t="shared" si="6"/>
        <v>0</v>
      </c>
      <c r="AA28" s="275" t="str">
        <f t="shared" si="7"/>
        <v>N. D.</v>
      </c>
    </row>
    <row r="29" spans="1:27" hidden="1">
      <c r="A29" s="280" t="s">
        <v>40</v>
      </c>
      <c r="B29" s="273"/>
      <c r="C29" s="274">
        <f>+'2026R'!$I29</f>
        <v>0</v>
      </c>
      <c r="D29" s="275" t="str">
        <f t="shared" si="14"/>
        <v>N. D.</v>
      </c>
      <c r="E29" s="273"/>
      <c r="F29" s="274">
        <f>+'2026P'!$I29</f>
        <v>0</v>
      </c>
      <c r="G29" s="275" t="str">
        <f t="shared" si="15"/>
        <v>N. D.</v>
      </c>
      <c r="H29" s="276">
        <f t="shared" si="0"/>
        <v>0</v>
      </c>
      <c r="I29" s="275" t="str">
        <f t="shared" si="1"/>
        <v>N. D.</v>
      </c>
      <c r="J29" s="273"/>
      <c r="K29" s="274">
        <f>+'2025R'!$I29</f>
        <v>0</v>
      </c>
      <c r="L29" s="275" t="str">
        <f t="shared" si="16"/>
        <v>N. D.</v>
      </c>
      <c r="M29" s="276">
        <f t="shared" si="2"/>
        <v>0</v>
      </c>
      <c r="N29" s="275" t="str">
        <f t="shared" si="3"/>
        <v>N. D.</v>
      </c>
      <c r="O29" s="311"/>
      <c r="P29" s="274">
        <f>+'2026R'!$Y29</f>
        <v>0</v>
      </c>
      <c r="Q29" s="275" t="str">
        <f t="shared" si="17"/>
        <v>N. D.</v>
      </c>
      <c r="R29" s="273"/>
      <c r="S29" s="274">
        <f>+'2026P'!$Y29</f>
        <v>0</v>
      </c>
      <c r="T29" s="275" t="str">
        <f t="shared" si="18"/>
        <v>N. D.</v>
      </c>
      <c r="U29" s="276">
        <f t="shared" si="4"/>
        <v>0</v>
      </c>
      <c r="V29" s="275" t="str">
        <f t="shared" si="5"/>
        <v>N. D.</v>
      </c>
      <c r="W29" s="273"/>
      <c r="X29" s="274">
        <f>+'2025R'!$Y29</f>
        <v>0</v>
      </c>
      <c r="Y29" s="275" t="str">
        <f t="shared" si="19"/>
        <v>N. D.</v>
      </c>
      <c r="Z29" s="276">
        <f t="shared" si="6"/>
        <v>0</v>
      </c>
      <c r="AA29" s="275" t="str">
        <f t="shared" si="7"/>
        <v>N. D.</v>
      </c>
    </row>
    <row r="30" spans="1:27" ht="6" hidden="1" customHeight="1">
      <c r="A30" s="267"/>
      <c r="B30" s="265"/>
      <c r="C30" s="267"/>
      <c r="D30" s="270"/>
      <c r="E30" s="265"/>
      <c r="F30" s="267"/>
      <c r="G30" s="270"/>
      <c r="H30" s="265"/>
      <c r="I30" s="270"/>
      <c r="J30" s="265"/>
      <c r="K30" s="267"/>
      <c r="L30" s="270"/>
      <c r="M30" s="265"/>
      <c r="N30" s="270"/>
      <c r="O30" s="265"/>
      <c r="P30" s="267"/>
      <c r="Q30" s="270"/>
      <c r="R30" s="265"/>
      <c r="S30" s="267"/>
      <c r="T30" s="270"/>
      <c r="U30" s="265"/>
      <c r="V30" s="270"/>
      <c r="W30" s="265"/>
      <c r="X30" s="267"/>
      <c r="Y30" s="270"/>
      <c r="Z30" s="265"/>
      <c r="AA30" s="270"/>
    </row>
    <row r="31" spans="1:27" hidden="1">
      <c r="A31" s="266" t="s">
        <v>41</v>
      </c>
      <c r="B31" s="265"/>
      <c r="C31" s="281">
        <f>+C10+C20</f>
        <v>993670.91999999993</v>
      </c>
      <c r="D31" s="282">
        <f>+IF(ISERROR(C31/C106),"N. D.",C31/C106)</f>
        <v>1</v>
      </c>
      <c r="E31" s="265"/>
      <c r="F31" s="281">
        <f>+F10+F20</f>
        <v>1107544.9334810001</v>
      </c>
      <c r="G31" s="282">
        <f>+IF(ISERROR(F31/F106),"N. D.",F31/F106)</f>
        <v>1</v>
      </c>
      <c r="H31" s="283">
        <f>+$C31-F31</f>
        <v>-113874.01348100021</v>
      </c>
      <c r="I31" s="282">
        <f>+IF(ISERROR(H31/F31),"N. D.",H31/F31)</f>
        <v>-0.10281660819222528</v>
      </c>
      <c r="J31" s="265"/>
      <c r="K31" s="281">
        <f>+K10+K20</f>
        <v>1041623.8999999999</v>
      </c>
      <c r="L31" s="282">
        <f>+IF(ISERROR(K31/K106),"N. D.",K31/K106)</f>
        <v>1.0045402518799882</v>
      </c>
      <c r="M31" s="283">
        <f>+$C31-K31</f>
        <v>-47952.979999999981</v>
      </c>
      <c r="N31" s="282">
        <f>+IF(ISERROR(M31/K31),"N. D.",M31/K31)</f>
        <v>-4.6036750884844317E-2</v>
      </c>
      <c r="O31" s="265"/>
      <c r="P31" s="281">
        <f>+P10+P20</f>
        <v>6014245.25</v>
      </c>
      <c r="Q31" s="282">
        <f>+IF(ISERROR(P31/P106),"N. D.",P31/P106)</f>
        <v>1</v>
      </c>
      <c r="R31" s="265"/>
      <c r="S31" s="281">
        <f>+S10+S20</f>
        <v>6041278.8138036001</v>
      </c>
      <c r="T31" s="282">
        <f>+IF(ISERROR(S31/S106),"N. D.",S31/S106)</f>
        <v>1</v>
      </c>
      <c r="U31" s="283">
        <f>+$P31-S31</f>
        <v>-27033.563803600147</v>
      </c>
      <c r="V31" s="282">
        <f>+IF(ISERROR(U31/S31),"N. D.",U31/S31)</f>
        <v>-4.474808171712202E-3</v>
      </c>
      <c r="W31" s="265"/>
      <c r="X31" s="281">
        <f>+X10+X20</f>
        <v>5764997.0199999996</v>
      </c>
      <c r="Y31" s="282">
        <f>+IF(ISERROR(X31/X106),"N. D.",X31/X106)</f>
        <v>1.0008172957761725</v>
      </c>
      <c r="Z31" s="283">
        <f>+$P31-X31</f>
        <v>249248.23000000045</v>
      </c>
      <c r="AA31" s="282">
        <f>+IF(ISERROR(Z31/X31),"N. D.",Z31/X31)</f>
        <v>4.3234754352050035E-2</v>
      </c>
    </row>
    <row r="32" spans="1:27" ht="6" hidden="1" customHeight="1">
      <c r="A32" s="267"/>
      <c r="B32" s="265"/>
      <c r="C32" s="267"/>
      <c r="D32" s="270"/>
      <c r="E32" s="265"/>
      <c r="F32" s="267"/>
      <c r="G32" s="270"/>
      <c r="H32" s="265"/>
      <c r="I32" s="270"/>
      <c r="J32" s="265"/>
      <c r="K32" s="267"/>
      <c r="L32" s="270"/>
      <c r="M32" s="265"/>
      <c r="N32" s="270"/>
      <c r="O32" s="265"/>
      <c r="P32" s="267"/>
      <c r="Q32" s="270"/>
      <c r="R32" s="265"/>
      <c r="S32" s="267"/>
      <c r="T32" s="270"/>
      <c r="U32" s="265"/>
      <c r="V32" s="270"/>
      <c r="W32" s="265"/>
      <c r="X32" s="267"/>
      <c r="Y32" s="270"/>
      <c r="Z32" s="265"/>
      <c r="AA32" s="270"/>
    </row>
    <row r="33" spans="1:27" hidden="1">
      <c r="A33" s="266" t="s">
        <v>42</v>
      </c>
      <c r="B33" s="265"/>
      <c r="C33" s="267"/>
      <c r="D33" s="270"/>
      <c r="E33" s="265"/>
      <c r="F33" s="267"/>
      <c r="G33" s="270"/>
      <c r="H33" s="265"/>
      <c r="I33" s="270"/>
      <c r="J33" s="265"/>
      <c r="K33" s="267"/>
      <c r="L33" s="270"/>
      <c r="M33" s="265"/>
      <c r="N33" s="270"/>
      <c r="O33" s="265"/>
      <c r="P33" s="267"/>
      <c r="Q33" s="270"/>
      <c r="R33" s="265"/>
      <c r="S33" s="267"/>
      <c r="T33" s="270"/>
      <c r="U33" s="265"/>
      <c r="V33" s="270"/>
      <c r="W33" s="265"/>
      <c r="X33" s="267"/>
      <c r="Y33" s="270"/>
      <c r="Z33" s="265"/>
      <c r="AA33" s="270"/>
    </row>
    <row r="34" spans="1:27" ht="6" hidden="1" customHeight="1">
      <c r="A34" s="267"/>
      <c r="B34" s="265"/>
      <c r="C34" s="267"/>
      <c r="D34" s="270"/>
      <c r="E34" s="265"/>
      <c r="F34" s="267"/>
      <c r="G34" s="270"/>
      <c r="H34" s="265"/>
      <c r="I34" s="270"/>
      <c r="J34" s="265"/>
      <c r="K34" s="267"/>
      <c r="L34" s="270"/>
      <c r="M34" s="265"/>
      <c r="N34" s="270"/>
      <c r="O34" s="265"/>
      <c r="P34" s="267"/>
      <c r="Q34" s="270"/>
      <c r="R34" s="265"/>
      <c r="S34" s="267"/>
      <c r="T34" s="270"/>
      <c r="U34" s="265"/>
      <c r="V34" s="270"/>
      <c r="W34" s="265"/>
      <c r="X34" s="267"/>
      <c r="Y34" s="270"/>
      <c r="Z34" s="265"/>
      <c r="AA34" s="270"/>
    </row>
    <row r="35" spans="1:27" hidden="1">
      <c r="A35" s="268" t="s">
        <v>21</v>
      </c>
      <c r="B35" s="265"/>
      <c r="C35" s="269">
        <f>+SUM(C36:C44)</f>
        <v>0</v>
      </c>
      <c r="D35" s="270" t="str">
        <f>+IF(ISERROR(C35/C56),"N. D.",C35/C56)</f>
        <v>N. D.</v>
      </c>
      <c r="E35" s="265"/>
      <c r="F35" s="269">
        <f>+SUM(F36:F44)</f>
        <v>0</v>
      </c>
      <c r="G35" s="270" t="str">
        <f>+IF(ISERROR(F35/F56),"N. D.",F35/F56)</f>
        <v>N. D.</v>
      </c>
      <c r="H35" s="271">
        <f t="shared" ref="H35:H54" si="20">+$C35-F35</f>
        <v>0</v>
      </c>
      <c r="I35" s="270" t="str">
        <f t="shared" ref="I35:I54" si="21">+IF(ISERROR(H35/F35),"N. D.",H35/F35)</f>
        <v>N. D.</v>
      </c>
      <c r="J35" s="265"/>
      <c r="K35" s="269">
        <f>+SUM(K36:K44)</f>
        <v>4707.8599999999997</v>
      </c>
      <c r="L35" s="270">
        <f>+IF(ISERROR(K35/K56),"N. D.",K35/K56)</f>
        <v>1</v>
      </c>
      <c r="M35" s="271">
        <f t="shared" ref="M35:M54" si="22">+$C35-K35</f>
        <v>-4707.8599999999997</v>
      </c>
      <c r="N35" s="270">
        <f t="shared" ref="N35:N54" si="23">+IF(ISERROR(M35/K35),"N. D.",M35/K35)</f>
        <v>-1</v>
      </c>
      <c r="O35" s="265"/>
      <c r="P35" s="269">
        <f>+SUM(P36:P44)</f>
        <v>0</v>
      </c>
      <c r="Q35" s="270" t="str">
        <f>+IF(ISERROR(P35/P56),"N. D.",P35/P56)</f>
        <v>N. D.</v>
      </c>
      <c r="R35" s="265"/>
      <c r="S35" s="269">
        <f>+SUM(S36:S44)</f>
        <v>0</v>
      </c>
      <c r="T35" s="270" t="str">
        <f>+IF(ISERROR(S35/S56),"N. D.",S35/S56)</f>
        <v>N. D.</v>
      </c>
      <c r="U35" s="271">
        <f t="shared" ref="U35:U54" si="24">+$P35-S35</f>
        <v>0</v>
      </c>
      <c r="V35" s="270" t="str">
        <f t="shared" ref="V35:V54" si="25">+IF(ISERROR(U35/S35),"N. D.",U35/S35)</f>
        <v>N. D.</v>
      </c>
      <c r="W35" s="265"/>
      <c r="X35" s="269">
        <f>+SUM(X36:X44)</f>
        <v>4707.8599999999997</v>
      </c>
      <c r="Y35" s="270">
        <f>+IF(ISERROR(X35/X56),"N. D.",X35/X56)</f>
        <v>1</v>
      </c>
      <c r="Z35" s="271">
        <f t="shared" ref="Z35:Z54" si="26">+$P35-X35</f>
        <v>-4707.8599999999997</v>
      </c>
      <c r="AA35" s="270">
        <f t="shared" ref="AA35:AA54" si="27">+IF(ISERROR(Z35/X35),"N. D.",Z35/X35)</f>
        <v>-1</v>
      </c>
    </row>
    <row r="36" spans="1:27" hidden="1">
      <c r="A36" s="272" t="s">
        <v>22</v>
      </c>
      <c r="B36" s="273"/>
      <c r="C36" s="274">
        <f>+'2026R'!$I36</f>
        <v>0</v>
      </c>
      <c r="D36" s="275">
        <f t="shared" ref="D36:D44" si="28">+IF(ISERROR(C36/C86),"N. D.",C36/C86)</f>
        <v>0</v>
      </c>
      <c r="E36" s="273"/>
      <c r="F36" s="274">
        <f>+'2026P'!$I36</f>
        <v>0</v>
      </c>
      <c r="G36" s="275">
        <f t="shared" ref="G36:G44" si="29">+IF(ISERROR(F36/F86),"N. D.",F36/F86)</f>
        <v>0</v>
      </c>
      <c r="H36" s="276">
        <f t="shared" si="20"/>
        <v>0</v>
      </c>
      <c r="I36" s="275" t="str">
        <f t="shared" si="21"/>
        <v>N. D.</v>
      </c>
      <c r="J36" s="273"/>
      <c r="K36" s="274">
        <f>+'2025R'!$I36</f>
        <v>4707.8599999999997</v>
      </c>
      <c r="L36" s="275">
        <f t="shared" ref="L36:L44" si="30">+IF(ISERROR(K36/K86),"N. D.",K36/K86)</f>
        <v>5.6956264007054268E-3</v>
      </c>
      <c r="M36" s="276">
        <f t="shared" si="22"/>
        <v>-4707.8599999999997</v>
      </c>
      <c r="N36" s="275">
        <f t="shared" si="23"/>
        <v>-1</v>
      </c>
      <c r="O36" s="311"/>
      <c r="P36" s="274">
        <f>+'2026R'!$Y36</f>
        <v>0</v>
      </c>
      <c r="Q36" s="275">
        <f t="shared" ref="Q36:Q44" si="31">+IF(ISERROR(P36/P86),"N. D.",P36/P86)</f>
        <v>0</v>
      </c>
      <c r="R36" s="273"/>
      <c r="S36" s="274">
        <f>+'2026P'!$Y36</f>
        <v>0</v>
      </c>
      <c r="T36" s="275">
        <f t="shared" ref="T36:T44" si="32">+IF(ISERROR(S36/S86),"N. D.",S36/S86)</f>
        <v>0</v>
      </c>
      <c r="U36" s="276">
        <f t="shared" si="24"/>
        <v>0</v>
      </c>
      <c r="V36" s="275" t="str">
        <f t="shared" si="25"/>
        <v>N. D.</v>
      </c>
      <c r="W36" s="273"/>
      <c r="X36" s="274">
        <f>+'2025R'!$Y36</f>
        <v>4707.8599999999997</v>
      </c>
      <c r="Y36" s="275">
        <f t="shared" ref="Y36:Y44" si="33">+IF(ISERROR(X36/X86),"N. D.",X36/X86)</f>
        <v>9.4778382256226429E-4</v>
      </c>
      <c r="Z36" s="276">
        <f t="shared" si="26"/>
        <v>-4707.8599999999997</v>
      </c>
      <c r="AA36" s="275">
        <f t="shared" si="27"/>
        <v>-1</v>
      </c>
    </row>
    <row r="37" spans="1:27" hidden="1">
      <c r="A37" s="272" t="s">
        <v>23</v>
      </c>
      <c r="B37" s="273"/>
      <c r="C37" s="274">
        <f>+'2026R'!$I37</f>
        <v>0</v>
      </c>
      <c r="D37" s="275">
        <f t="shared" si="28"/>
        <v>0</v>
      </c>
      <c r="E37" s="273"/>
      <c r="F37" s="274">
        <f>+'2026P'!$I37</f>
        <v>0</v>
      </c>
      <c r="G37" s="275">
        <f t="shared" si="29"/>
        <v>0</v>
      </c>
      <c r="H37" s="276">
        <f t="shared" si="20"/>
        <v>0</v>
      </c>
      <c r="I37" s="275" t="str">
        <f t="shared" si="21"/>
        <v>N. D.</v>
      </c>
      <c r="J37" s="273"/>
      <c r="K37" s="274">
        <f>+'2025R'!$I37</f>
        <v>0</v>
      </c>
      <c r="L37" s="275">
        <f t="shared" si="30"/>
        <v>0</v>
      </c>
      <c r="M37" s="276">
        <f t="shared" si="22"/>
        <v>0</v>
      </c>
      <c r="N37" s="275" t="str">
        <f t="shared" si="23"/>
        <v>N. D.</v>
      </c>
      <c r="O37" s="311"/>
      <c r="P37" s="274">
        <f>+'2026R'!$Y37</f>
        <v>0</v>
      </c>
      <c r="Q37" s="275">
        <f t="shared" si="31"/>
        <v>0</v>
      </c>
      <c r="R37" s="273"/>
      <c r="S37" s="274">
        <f>+'2026P'!$Y37</f>
        <v>0</v>
      </c>
      <c r="T37" s="275">
        <f t="shared" si="32"/>
        <v>0</v>
      </c>
      <c r="U37" s="276">
        <f t="shared" si="24"/>
        <v>0</v>
      </c>
      <c r="V37" s="275" t="str">
        <f t="shared" si="25"/>
        <v>N. D.</v>
      </c>
      <c r="W37" s="273"/>
      <c r="X37" s="274">
        <f>+'2025R'!$Y37</f>
        <v>0</v>
      </c>
      <c r="Y37" s="275">
        <f t="shared" si="33"/>
        <v>0</v>
      </c>
      <c r="Z37" s="276">
        <f t="shared" si="26"/>
        <v>0</v>
      </c>
      <c r="AA37" s="275" t="str">
        <f t="shared" si="27"/>
        <v>N. D.</v>
      </c>
    </row>
    <row r="38" spans="1:27" hidden="1">
      <c r="A38" s="272" t="s">
        <v>24</v>
      </c>
      <c r="B38" s="273"/>
      <c r="C38" s="274">
        <f>+'2026R'!$I38</f>
        <v>0</v>
      </c>
      <c r="D38" s="275">
        <f t="shared" si="28"/>
        <v>0</v>
      </c>
      <c r="E38" s="273"/>
      <c r="F38" s="274">
        <f>+'2026P'!$I38</f>
        <v>0</v>
      </c>
      <c r="G38" s="275">
        <f t="shared" si="29"/>
        <v>0</v>
      </c>
      <c r="H38" s="276">
        <f t="shared" si="20"/>
        <v>0</v>
      </c>
      <c r="I38" s="275" t="str">
        <f t="shared" si="21"/>
        <v>N. D.</v>
      </c>
      <c r="J38" s="273"/>
      <c r="K38" s="274">
        <f>+'2025R'!$I38</f>
        <v>0</v>
      </c>
      <c r="L38" s="275">
        <f t="shared" si="30"/>
        <v>0</v>
      </c>
      <c r="M38" s="276">
        <f t="shared" si="22"/>
        <v>0</v>
      </c>
      <c r="N38" s="275" t="str">
        <f t="shared" si="23"/>
        <v>N. D.</v>
      </c>
      <c r="O38" s="311"/>
      <c r="P38" s="274">
        <f>+'2026R'!$Y38</f>
        <v>0</v>
      </c>
      <c r="Q38" s="275">
        <f t="shared" si="31"/>
        <v>0</v>
      </c>
      <c r="R38" s="273"/>
      <c r="S38" s="274">
        <f>+'2026P'!$Y38</f>
        <v>0</v>
      </c>
      <c r="T38" s="275">
        <f t="shared" si="32"/>
        <v>0</v>
      </c>
      <c r="U38" s="276">
        <f t="shared" si="24"/>
        <v>0</v>
      </c>
      <c r="V38" s="275" t="str">
        <f t="shared" si="25"/>
        <v>N. D.</v>
      </c>
      <c r="W38" s="273"/>
      <c r="X38" s="274">
        <f>+'2025R'!$Y38</f>
        <v>0</v>
      </c>
      <c r="Y38" s="275">
        <f t="shared" si="33"/>
        <v>0</v>
      </c>
      <c r="Z38" s="276">
        <f t="shared" si="26"/>
        <v>0</v>
      </c>
      <c r="AA38" s="275" t="str">
        <f t="shared" si="27"/>
        <v>N. D.</v>
      </c>
    </row>
    <row r="39" spans="1:27" hidden="1">
      <c r="A39" s="272" t="s">
        <v>25</v>
      </c>
      <c r="B39" s="273"/>
      <c r="C39" s="274">
        <f>+'2026R'!$I39</f>
        <v>0</v>
      </c>
      <c r="D39" s="275" t="str">
        <f t="shared" si="28"/>
        <v>N. D.</v>
      </c>
      <c r="E39" s="273"/>
      <c r="F39" s="274">
        <f>+'2026P'!$I39</f>
        <v>0</v>
      </c>
      <c r="G39" s="275" t="str">
        <f t="shared" si="29"/>
        <v>N. D.</v>
      </c>
      <c r="H39" s="276">
        <f t="shared" si="20"/>
        <v>0</v>
      </c>
      <c r="I39" s="275" t="str">
        <f t="shared" si="21"/>
        <v>N. D.</v>
      </c>
      <c r="J39" s="273"/>
      <c r="K39" s="274">
        <f>+'2025R'!$I39</f>
        <v>0</v>
      </c>
      <c r="L39" s="275" t="str">
        <f t="shared" si="30"/>
        <v>N. D.</v>
      </c>
      <c r="M39" s="276">
        <f t="shared" si="22"/>
        <v>0</v>
      </c>
      <c r="N39" s="275" t="str">
        <f t="shared" si="23"/>
        <v>N. D.</v>
      </c>
      <c r="O39" s="311"/>
      <c r="P39" s="274">
        <f>+'2026R'!$Y39</f>
        <v>0</v>
      </c>
      <c r="Q39" s="275" t="str">
        <f t="shared" si="31"/>
        <v>N. D.</v>
      </c>
      <c r="R39" s="273"/>
      <c r="S39" s="274">
        <f>+'2026P'!$Y39</f>
        <v>0</v>
      </c>
      <c r="T39" s="275" t="str">
        <f t="shared" si="32"/>
        <v>N. D.</v>
      </c>
      <c r="U39" s="276">
        <f t="shared" si="24"/>
        <v>0</v>
      </c>
      <c r="V39" s="275" t="str">
        <f t="shared" si="25"/>
        <v>N. D.</v>
      </c>
      <c r="W39" s="273"/>
      <c r="X39" s="274">
        <f>+'2025R'!$Y39</f>
        <v>0</v>
      </c>
      <c r="Y39" s="275" t="str">
        <f t="shared" si="33"/>
        <v>N. D.</v>
      </c>
      <c r="Z39" s="276">
        <f t="shared" si="26"/>
        <v>0</v>
      </c>
      <c r="AA39" s="275" t="str">
        <f t="shared" si="27"/>
        <v>N. D.</v>
      </c>
    </row>
    <row r="40" spans="1:27" hidden="1">
      <c r="A40" s="272" t="s">
        <v>26</v>
      </c>
      <c r="B40" s="273"/>
      <c r="C40" s="274">
        <f>+'2026R'!$I40</f>
        <v>0</v>
      </c>
      <c r="D40" s="275" t="str">
        <f t="shared" si="28"/>
        <v>N. D.</v>
      </c>
      <c r="E40" s="273"/>
      <c r="F40" s="274">
        <f>+'2026P'!$I40</f>
        <v>0</v>
      </c>
      <c r="G40" s="275" t="str">
        <f t="shared" si="29"/>
        <v>N. D.</v>
      </c>
      <c r="H40" s="276">
        <f t="shared" si="20"/>
        <v>0</v>
      </c>
      <c r="I40" s="275" t="str">
        <f t="shared" si="21"/>
        <v>N. D.</v>
      </c>
      <c r="J40" s="273"/>
      <c r="K40" s="274">
        <f>+'2025R'!$I40</f>
        <v>0</v>
      </c>
      <c r="L40" s="275" t="str">
        <f t="shared" si="30"/>
        <v>N. D.</v>
      </c>
      <c r="M40" s="276">
        <f t="shared" si="22"/>
        <v>0</v>
      </c>
      <c r="N40" s="275" t="str">
        <f t="shared" si="23"/>
        <v>N. D.</v>
      </c>
      <c r="O40" s="311"/>
      <c r="P40" s="274">
        <f>+'2026R'!$Y40</f>
        <v>0</v>
      </c>
      <c r="Q40" s="275" t="str">
        <f t="shared" si="31"/>
        <v>N. D.</v>
      </c>
      <c r="R40" s="273"/>
      <c r="S40" s="274">
        <f>+'2026P'!$Y40</f>
        <v>0</v>
      </c>
      <c r="T40" s="275" t="str">
        <f t="shared" si="32"/>
        <v>N. D.</v>
      </c>
      <c r="U40" s="276">
        <f t="shared" si="24"/>
        <v>0</v>
      </c>
      <c r="V40" s="275" t="str">
        <f t="shared" si="25"/>
        <v>N. D.</v>
      </c>
      <c r="W40" s="273"/>
      <c r="X40" s="274">
        <f>+'2025R'!$Y40</f>
        <v>0</v>
      </c>
      <c r="Y40" s="275" t="str">
        <f t="shared" si="33"/>
        <v>N. D.</v>
      </c>
      <c r="Z40" s="276">
        <f t="shared" si="26"/>
        <v>0</v>
      </c>
      <c r="AA40" s="275" t="str">
        <f t="shared" si="27"/>
        <v>N. D.</v>
      </c>
    </row>
    <row r="41" spans="1:27" hidden="1">
      <c r="A41" s="272" t="s">
        <v>27</v>
      </c>
      <c r="B41" s="273"/>
      <c r="C41" s="274">
        <f>+'2026R'!$I41</f>
        <v>0</v>
      </c>
      <c r="D41" s="275" t="str">
        <f t="shared" si="28"/>
        <v>N. D.</v>
      </c>
      <c r="E41" s="273"/>
      <c r="F41" s="274">
        <f>+'2026P'!$I41</f>
        <v>0</v>
      </c>
      <c r="G41" s="275" t="str">
        <f t="shared" si="29"/>
        <v>N. D.</v>
      </c>
      <c r="H41" s="276">
        <f t="shared" si="20"/>
        <v>0</v>
      </c>
      <c r="I41" s="275" t="str">
        <f t="shared" si="21"/>
        <v>N. D.</v>
      </c>
      <c r="J41" s="273"/>
      <c r="K41" s="274">
        <f>+'2025R'!$I41</f>
        <v>0</v>
      </c>
      <c r="L41" s="275" t="str">
        <f t="shared" si="30"/>
        <v>N. D.</v>
      </c>
      <c r="M41" s="276">
        <f t="shared" si="22"/>
        <v>0</v>
      </c>
      <c r="N41" s="275" t="str">
        <f t="shared" si="23"/>
        <v>N. D.</v>
      </c>
      <c r="O41" s="311"/>
      <c r="P41" s="274">
        <f>+'2026R'!$Y41</f>
        <v>0</v>
      </c>
      <c r="Q41" s="275" t="str">
        <f t="shared" si="31"/>
        <v>N. D.</v>
      </c>
      <c r="R41" s="273"/>
      <c r="S41" s="274">
        <f>+'2026P'!$Y41</f>
        <v>0</v>
      </c>
      <c r="T41" s="275" t="str">
        <f t="shared" si="32"/>
        <v>N. D.</v>
      </c>
      <c r="U41" s="276">
        <f t="shared" si="24"/>
        <v>0</v>
      </c>
      <c r="V41" s="275" t="str">
        <f t="shared" si="25"/>
        <v>N. D.</v>
      </c>
      <c r="W41" s="273"/>
      <c r="X41" s="274">
        <f>+'2025R'!$Y41</f>
        <v>0</v>
      </c>
      <c r="Y41" s="275" t="str">
        <f t="shared" si="33"/>
        <v>N. D.</v>
      </c>
      <c r="Z41" s="276">
        <f t="shared" si="26"/>
        <v>0</v>
      </c>
      <c r="AA41" s="275" t="str">
        <f t="shared" si="27"/>
        <v>N. D.</v>
      </c>
    </row>
    <row r="42" spans="1:27" hidden="1">
      <c r="A42" s="272" t="s">
        <v>28</v>
      </c>
      <c r="B42" s="273"/>
      <c r="C42" s="274">
        <f>+'2026R'!$I42</f>
        <v>0</v>
      </c>
      <c r="D42" s="275" t="str">
        <f t="shared" si="28"/>
        <v>N. D.</v>
      </c>
      <c r="E42" s="273"/>
      <c r="F42" s="274">
        <f>+'2026P'!$I42</f>
        <v>0</v>
      </c>
      <c r="G42" s="275" t="str">
        <f t="shared" si="29"/>
        <v>N. D.</v>
      </c>
      <c r="H42" s="276">
        <f t="shared" si="20"/>
        <v>0</v>
      </c>
      <c r="I42" s="275" t="str">
        <f t="shared" si="21"/>
        <v>N. D.</v>
      </c>
      <c r="J42" s="273"/>
      <c r="K42" s="274">
        <f>+'2025R'!$I42</f>
        <v>0</v>
      </c>
      <c r="L42" s="275" t="str">
        <f t="shared" si="30"/>
        <v>N. D.</v>
      </c>
      <c r="M42" s="276">
        <f t="shared" si="22"/>
        <v>0</v>
      </c>
      <c r="N42" s="275" t="str">
        <f t="shared" si="23"/>
        <v>N. D.</v>
      </c>
      <c r="O42" s="311"/>
      <c r="P42" s="274">
        <f>+'2026R'!$Y42</f>
        <v>0</v>
      </c>
      <c r="Q42" s="275" t="str">
        <f t="shared" si="31"/>
        <v>N. D.</v>
      </c>
      <c r="R42" s="273"/>
      <c r="S42" s="274">
        <f>+'2026P'!$Y42</f>
        <v>0</v>
      </c>
      <c r="T42" s="275" t="str">
        <f t="shared" si="32"/>
        <v>N. D.</v>
      </c>
      <c r="U42" s="276">
        <f t="shared" si="24"/>
        <v>0</v>
      </c>
      <c r="V42" s="275" t="str">
        <f t="shared" si="25"/>
        <v>N. D.</v>
      </c>
      <c r="W42" s="273"/>
      <c r="X42" s="274">
        <f>+'2025R'!$Y42</f>
        <v>0</v>
      </c>
      <c r="Y42" s="275" t="str">
        <f t="shared" si="33"/>
        <v>N. D.</v>
      </c>
      <c r="Z42" s="276">
        <f t="shared" si="26"/>
        <v>0</v>
      </c>
      <c r="AA42" s="275" t="str">
        <f t="shared" si="27"/>
        <v>N. D.</v>
      </c>
    </row>
    <row r="43" spans="1:27" hidden="1">
      <c r="A43" s="272" t="s">
        <v>29</v>
      </c>
      <c r="B43" s="273"/>
      <c r="C43" s="274">
        <f>+'2026R'!$I43</f>
        <v>0</v>
      </c>
      <c r="D43" s="275" t="str">
        <f t="shared" si="28"/>
        <v>N. D.</v>
      </c>
      <c r="E43" s="273"/>
      <c r="F43" s="274">
        <f>+'2026P'!$I43</f>
        <v>0</v>
      </c>
      <c r="G43" s="275" t="str">
        <f t="shared" si="29"/>
        <v>N. D.</v>
      </c>
      <c r="H43" s="276">
        <f t="shared" si="20"/>
        <v>0</v>
      </c>
      <c r="I43" s="275" t="str">
        <f t="shared" si="21"/>
        <v>N. D.</v>
      </c>
      <c r="J43" s="273"/>
      <c r="K43" s="274">
        <f>+'2025R'!$I43</f>
        <v>0</v>
      </c>
      <c r="L43" s="275" t="str">
        <f t="shared" si="30"/>
        <v>N. D.</v>
      </c>
      <c r="M43" s="276">
        <f t="shared" si="22"/>
        <v>0</v>
      </c>
      <c r="N43" s="275" t="str">
        <f t="shared" si="23"/>
        <v>N. D.</v>
      </c>
      <c r="O43" s="311"/>
      <c r="P43" s="274">
        <f>+'2026R'!$Y43</f>
        <v>0</v>
      </c>
      <c r="Q43" s="275" t="str">
        <f t="shared" si="31"/>
        <v>N. D.</v>
      </c>
      <c r="R43" s="273"/>
      <c r="S43" s="274">
        <f>+'2026P'!$Y43</f>
        <v>0</v>
      </c>
      <c r="T43" s="275" t="str">
        <f t="shared" si="32"/>
        <v>N. D.</v>
      </c>
      <c r="U43" s="276">
        <f t="shared" si="24"/>
        <v>0</v>
      </c>
      <c r="V43" s="275" t="str">
        <f t="shared" si="25"/>
        <v>N. D.</v>
      </c>
      <c r="W43" s="273"/>
      <c r="X43" s="274">
        <f>+'2025R'!$Y43</f>
        <v>0</v>
      </c>
      <c r="Y43" s="275" t="str">
        <f t="shared" si="33"/>
        <v>N. D.</v>
      </c>
      <c r="Z43" s="276">
        <f t="shared" si="26"/>
        <v>0</v>
      </c>
      <c r="AA43" s="275" t="str">
        <f t="shared" si="27"/>
        <v>N. D.</v>
      </c>
    </row>
    <row r="44" spans="1:27" hidden="1">
      <c r="A44" s="277" t="s">
        <v>30</v>
      </c>
      <c r="B44" s="273"/>
      <c r="C44" s="274">
        <f>+'2026R'!$I44</f>
        <v>0</v>
      </c>
      <c r="D44" s="275" t="str">
        <f t="shared" si="28"/>
        <v>N. D.</v>
      </c>
      <c r="E44" s="273"/>
      <c r="F44" s="274">
        <f>+'2026P'!$I44</f>
        <v>0</v>
      </c>
      <c r="G44" s="275" t="str">
        <f t="shared" si="29"/>
        <v>N. D.</v>
      </c>
      <c r="H44" s="276">
        <f t="shared" si="20"/>
        <v>0</v>
      </c>
      <c r="I44" s="275" t="str">
        <f t="shared" si="21"/>
        <v>N. D.</v>
      </c>
      <c r="J44" s="273"/>
      <c r="K44" s="274">
        <f>+'2025R'!$I44</f>
        <v>0</v>
      </c>
      <c r="L44" s="275" t="str">
        <f t="shared" si="30"/>
        <v>N. D.</v>
      </c>
      <c r="M44" s="276">
        <f t="shared" si="22"/>
        <v>0</v>
      </c>
      <c r="N44" s="275" t="str">
        <f t="shared" si="23"/>
        <v>N. D.</v>
      </c>
      <c r="O44" s="311"/>
      <c r="P44" s="274">
        <f>+'2026R'!$Y44</f>
        <v>0</v>
      </c>
      <c r="Q44" s="275" t="str">
        <f t="shared" si="31"/>
        <v>N. D.</v>
      </c>
      <c r="R44" s="273"/>
      <c r="S44" s="274">
        <f>+'2026P'!$Y44</f>
        <v>0</v>
      </c>
      <c r="T44" s="275" t="str">
        <f t="shared" si="32"/>
        <v>N. D.</v>
      </c>
      <c r="U44" s="276">
        <f t="shared" si="24"/>
        <v>0</v>
      </c>
      <c r="V44" s="275" t="str">
        <f t="shared" si="25"/>
        <v>N. D.</v>
      </c>
      <c r="W44" s="273"/>
      <c r="X44" s="274">
        <f>+'2025R'!$Y44</f>
        <v>0</v>
      </c>
      <c r="Y44" s="275" t="str">
        <f t="shared" si="33"/>
        <v>N. D.</v>
      </c>
      <c r="Z44" s="276">
        <f t="shared" si="26"/>
        <v>0</v>
      </c>
      <c r="AA44" s="275" t="str">
        <f t="shared" si="27"/>
        <v>N. D.</v>
      </c>
    </row>
    <row r="45" spans="1:27" hidden="1">
      <c r="A45" s="278" t="s">
        <v>31</v>
      </c>
      <c r="B45" s="265"/>
      <c r="C45" s="279">
        <f>+SUM(C46:C54)</f>
        <v>0</v>
      </c>
      <c r="D45" s="270" t="str">
        <f>+IF(ISERROR(C45/C56),"N. D.",C45/C56)</f>
        <v>N. D.</v>
      </c>
      <c r="E45" s="273"/>
      <c r="F45" s="279">
        <f>+SUM(F46:F54)</f>
        <v>0</v>
      </c>
      <c r="G45" s="270" t="str">
        <f>+IF(ISERROR(F45/F56),"N. D.",F45/F56)</f>
        <v>N. D.</v>
      </c>
      <c r="H45" s="271">
        <f t="shared" si="20"/>
        <v>0</v>
      </c>
      <c r="I45" s="270" t="str">
        <f t="shared" si="21"/>
        <v>N. D.</v>
      </c>
      <c r="J45" s="265"/>
      <c r="K45" s="279">
        <f>+SUM(K46:K54)</f>
        <v>0</v>
      </c>
      <c r="L45" s="270">
        <f>+IF(ISERROR(K45/K56),"N. D.",K45/K56)</f>
        <v>0</v>
      </c>
      <c r="M45" s="271">
        <f t="shared" si="22"/>
        <v>0</v>
      </c>
      <c r="N45" s="270" t="str">
        <f t="shared" si="23"/>
        <v>N. D.</v>
      </c>
      <c r="O45" s="265"/>
      <c r="P45" s="279">
        <f>+SUM(P46:P54)</f>
        <v>0</v>
      </c>
      <c r="Q45" s="270" t="str">
        <f>+IF(ISERROR(P45/P56),"N. D.",P45/P56)</f>
        <v>N. D.</v>
      </c>
      <c r="R45" s="273"/>
      <c r="S45" s="279">
        <f>+SUM(S46:S54)</f>
        <v>0</v>
      </c>
      <c r="T45" s="270" t="str">
        <f>+IF(ISERROR(S45/S56),"N. D.",S45/S56)</f>
        <v>N. D.</v>
      </c>
      <c r="U45" s="271">
        <f t="shared" si="24"/>
        <v>0</v>
      </c>
      <c r="V45" s="270" t="str">
        <f t="shared" si="25"/>
        <v>N. D.</v>
      </c>
      <c r="W45" s="265"/>
      <c r="X45" s="279">
        <f>+SUM(X46:X54)</f>
        <v>0</v>
      </c>
      <c r="Y45" s="270">
        <f>+IF(ISERROR(X45/X56),"N. D.",X45/X56)</f>
        <v>0</v>
      </c>
      <c r="Z45" s="271">
        <f t="shared" si="26"/>
        <v>0</v>
      </c>
      <c r="AA45" s="270" t="str">
        <f t="shared" si="27"/>
        <v>N. D.</v>
      </c>
    </row>
    <row r="46" spans="1:27" hidden="1">
      <c r="A46" s="280" t="s">
        <v>32</v>
      </c>
      <c r="B46" s="273"/>
      <c r="C46" s="274">
        <f>+'2026R'!$I46</f>
        <v>0</v>
      </c>
      <c r="D46" s="275" t="str">
        <f t="shared" ref="D46:D54" si="34">+IF(ISERROR(C46/C96),"N. D.",C46/C96)</f>
        <v>N. D.</v>
      </c>
      <c r="E46" s="273"/>
      <c r="F46" s="274">
        <f>+'2026P'!$I46</f>
        <v>0</v>
      </c>
      <c r="G46" s="275" t="str">
        <f t="shared" ref="G46:G54" si="35">+IF(ISERROR(F46/F96),"N. D.",F46/F96)</f>
        <v>N. D.</v>
      </c>
      <c r="H46" s="276">
        <f t="shared" si="20"/>
        <v>0</v>
      </c>
      <c r="I46" s="275" t="str">
        <f t="shared" si="21"/>
        <v>N. D.</v>
      </c>
      <c r="J46" s="273"/>
      <c r="K46" s="274">
        <f>+'2025R'!$I46</f>
        <v>0</v>
      </c>
      <c r="L46" s="275" t="str">
        <f t="shared" ref="L46:L54" si="36">+IF(ISERROR(K46/K96),"N. D.",K46/K96)</f>
        <v>N. D.</v>
      </c>
      <c r="M46" s="276">
        <f t="shared" si="22"/>
        <v>0</v>
      </c>
      <c r="N46" s="275" t="str">
        <f t="shared" si="23"/>
        <v>N. D.</v>
      </c>
      <c r="O46" s="311"/>
      <c r="P46" s="274">
        <f>+'2026R'!$Y46</f>
        <v>0</v>
      </c>
      <c r="Q46" s="275" t="str">
        <f t="shared" ref="Q46:Q54" si="37">+IF(ISERROR(P46/P96),"N. D.",P46/P96)</f>
        <v>N. D.</v>
      </c>
      <c r="R46" s="273"/>
      <c r="S46" s="274">
        <f>+'2026P'!$Y46</f>
        <v>0</v>
      </c>
      <c r="T46" s="275" t="str">
        <f t="shared" ref="T46:T54" si="38">+IF(ISERROR(S46/S96),"N. D.",S46/S96)</f>
        <v>N. D.</v>
      </c>
      <c r="U46" s="276">
        <f t="shared" si="24"/>
        <v>0</v>
      </c>
      <c r="V46" s="275" t="str">
        <f t="shared" si="25"/>
        <v>N. D.</v>
      </c>
      <c r="W46" s="273"/>
      <c r="X46" s="274">
        <f>+'2025R'!$Y46</f>
        <v>0</v>
      </c>
      <c r="Y46" s="275" t="str">
        <f t="shared" ref="Y46:Y54" si="39">+IF(ISERROR(X46/X96),"N. D.",X46/X96)</f>
        <v>N. D.</v>
      </c>
      <c r="Z46" s="276">
        <f t="shared" si="26"/>
        <v>0</v>
      </c>
      <c r="AA46" s="275" t="str">
        <f t="shared" si="27"/>
        <v>N. D.</v>
      </c>
    </row>
    <row r="47" spans="1:27" hidden="1">
      <c r="A47" s="280" t="s">
        <v>33</v>
      </c>
      <c r="B47" s="273"/>
      <c r="C47" s="274">
        <f>+'2026R'!$I47</f>
        <v>0</v>
      </c>
      <c r="D47" s="275" t="str">
        <f t="shared" si="34"/>
        <v>N. D.</v>
      </c>
      <c r="E47" s="273"/>
      <c r="F47" s="274">
        <f>+'2026P'!$I47</f>
        <v>0</v>
      </c>
      <c r="G47" s="275" t="str">
        <f t="shared" si="35"/>
        <v>N. D.</v>
      </c>
      <c r="H47" s="276">
        <f t="shared" si="20"/>
        <v>0</v>
      </c>
      <c r="I47" s="275" t="str">
        <f t="shared" si="21"/>
        <v>N. D.</v>
      </c>
      <c r="J47" s="273"/>
      <c r="K47" s="274">
        <f>+'2025R'!$I47</f>
        <v>0</v>
      </c>
      <c r="L47" s="275" t="str">
        <f t="shared" si="36"/>
        <v>N. D.</v>
      </c>
      <c r="M47" s="276">
        <f t="shared" si="22"/>
        <v>0</v>
      </c>
      <c r="N47" s="275" t="str">
        <f t="shared" si="23"/>
        <v>N. D.</v>
      </c>
      <c r="O47" s="311"/>
      <c r="P47" s="274">
        <f>+'2026R'!$Y47</f>
        <v>0</v>
      </c>
      <c r="Q47" s="275" t="str">
        <f t="shared" si="37"/>
        <v>N. D.</v>
      </c>
      <c r="R47" s="273"/>
      <c r="S47" s="274">
        <f>+'2026P'!$Y47</f>
        <v>0</v>
      </c>
      <c r="T47" s="275" t="str">
        <f t="shared" si="38"/>
        <v>N. D.</v>
      </c>
      <c r="U47" s="276">
        <f t="shared" si="24"/>
        <v>0</v>
      </c>
      <c r="V47" s="275" t="str">
        <f t="shared" si="25"/>
        <v>N. D.</v>
      </c>
      <c r="W47" s="273"/>
      <c r="X47" s="274">
        <f>+'2025R'!$Y47</f>
        <v>0</v>
      </c>
      <c r="Y47" s="275" t="str">
        <f t="shared" si="39"/>
        <v>N. D.</v>
      </c>
      <c r="Z47" s="276">
        <f t="shared" si="26"/>
        <v>0</v>
      </c>
      <c r="AA47" s="275" t="str">
        <f t="shared" si="27"/>
        <v>N. D.</v>
      </c>
    </row>
    <row r="48" spans="1:27" hidden="1">
      <c r="A48" s="280" t="s">
        <v>34</v>
      </c>
      <c r="B48" s="273"/>
      <c r="C48" s="274">
        <f>+'2026R'!$I48</f>
        <v>0</v>
      </c>
      <c r="D48" s="275" t="str">
        <f t="shared" si="34"/>
        <v>N. D.</v>
      </c>
      <c r="E48" s="273"/>
      <c r="F48" s="274">
        <f>+'2026P'!$I48</f>
        <v>0</v>
      </c>
      <c r="G48" s="275" t="str">
        <f t="shared" si="35"/>
        <v>N. D.</v>
      </c>
      <c r="H48" s="276">
        <f t="shared" si="20"/>
        <v>0</v>
      </c>
      <c r="I48" s="275" t="str">
        <f t="shared" si="21"/>
        <v>N. D.</v>
      </c>
      <c r="J48" s="273"/>
      <c r="K48" s="274">
        <f>+'2025R'!$I48</f>
        <v>0</v>
      </c>
      <c r="L48" s="275" t="str">
        <f t="shared" si="36"/>
        <v>N. D.</v>
      </c>
      <c r="M48" s="276">
        <f t="shared" si="22"/>
        <v>0</v>
      </c>
      <c r="N48" s="275" t="str">
        <f t="shared" si="23"/>
        <v>N. D.</v>
      </c>
      <c r="O48" s="311"/>
      <c r="P48" s="274">
        <f>+'2026R'!$Y48</f>
        <v>0</v>
      </c>
      <c r="Q48" s="275" t="str">
        <f t="shared" si="37"/>
        <v>N. D.</v>
      </c>
      <c r="R48" s="273"/>
      <c r="S48" s="274">
        <f>+'2026P'!$Y48</f>
        <v>0</v>
      </c>
      <c r="T48" s="275" t="str">
        <f t="shared" si="38"/>
        <v>N. D.</v>
      </c>
      <c r="U48" s="276">
        <f t="shared" si="24"/>
        <v>0</v>
      </c>
      <c r="V48" s="275" t="str">
        <f t="shared" si="25"/>
        <v>N. D.</v>
      </c>
      <c r="W48" s="273"/>
      <c r="X48" s="274">
        <f>+'2025R'!$Y48</f>
        <v>0</v>
      </c>
      <c r="Y48" s="275" t="str">
        <f t="shared" si="39"/>
        <v>N. D.</v>
      </c>
      <c r="Z48" s="276">
        <f t="shared" si="26"/>
        <v>0</v>
      </c>
      <c r="AA48" s="275" t="str">
        <f t="shared" si="27"/>
        <v>N. D.</v>
      </c>
    </row>
    <row r="49" spans="1:27" hidden="1">
      <c r="A49" s="280" t="s">
        <v>35</v>
      </c>
      <c r="B49" s="273"/>
      <c r="C49" s="274">
        <f>+'2026R'!$I49</f>
        <v>0</v>
      </c>
      <c r="D49" s="275" t="str">
        <f t="shared" si="34"/>
        <v>N. D.</v>
      </c>
      <c r="E49" s="273"/>
      <c r="F49" s="274">
        <f>+'2026P'!$I49</f>
        <v>0</v>
      </c>
      <c r="G49" s="275" t="str">
        <f t="shared" si="35"/>
        <v>N. D.</v>
      </c>
      <c r="H49" s="276">
        <f t="shared" si="20"/>
        <v>0</v>
      </c>
      <c r="I49" s="275" t="str">
        <f t="shared" si="21"/>
        <v>N. D.</v>
      </c>
      <c r="J49" s="273"/>
      <c r="K49" s="274">
        <f>+'2025R'!$I49</f>
        <v>0</v>
      </c>
      <c r="L49" s="275" t="str">
        <f t="shared" si="36"/>
        <v>N. D.</v>
      </c>
      <c r="M49" s="276">
        <f t="shared" si="22"/>
        <v>0</v>
      </c>
      <c r="N49" s="275" t="str">
        <f t="shared" si="23"/>
        <v>N. D.</v>
      </c>
      <c r="O49" s="311"/>
      <c r="P49" s="274">
        <f>+'2026R'!$Y49</f>
        <v>0</v>
      </c>
      <c r="Q49" s="275" t="str">
        <f t="shared" si="37"/>
        <v>N. D.</v>
      </c>
      <c r="R49" s="273"/>
      <c r="S49" s="274">
        <f>+'2026P'!$Y49</f>
        <v>0</v>
      </c>
      <c r="T49" s="275" t="str">
        <f t="shared" si="38"/>
        <v>N. D.</v>
      </c>
      <c r="U49" s="276">
        <f t="shared" si="24"/>
        <v>0</v>
      </c>
      <c r="V49" s="275" t="str">
        <f t="shared" si="25"/>
        <v>N. D.</v>
      </c>
      <c r="W49" s="273"/>
      <c r="X49" s="274">
        <f>+'2025R'!$Y49</f>
        <v>0</v>
      </c>
      <c r="Y49" s="275" t="str">
        <f t="shared" si="39"/>
        <v>N. D.</v>
      </c>
      <c r="Z49" s="276">
        <f t="shared" si="26"/>
        <v>0</v>
      </c>
      <c r="AA49" s="275" t="str">
        <f t="shared" si="27"/>
        <v>N. D.</v>
      </c>
    </row>
    <row r="50" spans="1:27" hidden="1">
      <c r="A50" s="280" t="s">
        <v>36</v>
      </c>
      <c r="B50" s="273"/>
      <c r="C50" s="274">
        <f>+'2026R'!$I50</f>
        <v>0</v>
      </c>
      <c r="D50" s="275" t="str">
        <f t="shared" si="34"/>
        <v>N. D.</v>
      </c>
      <c r="E50" s="273"/>
      <c r="F50" s="274">
        <f>+'2026P'!$I50</f>
        <v>0</v>
      </c>
      <c r="G50" s="275" t="str">
        <f t="shared" si="35"/>
        <v>N. D.</v>
      </c>
      <c r="H50" s="276">
        <f t="shared" si="20"/>
        <v>0</v>
      </c>
      <c r="I50" s="275" t="str">
        <f t="shared" si="21"/>
        <v>N. D.</v>
      </c>
      <c r="J50" s="273"/>
      <c r="K50" s="274">
        <f>+'2025R'!$I50</f>
        <v>0</v>
      </c>
      <c r="L50" s="275" t="str">
        <f t="shared" si="36"/>
        <v>N. D.</v>
      </c>
      <c r="M50" s="276">
        <f t="shared" si="22"/>
        <v>0</v>
      </c>
      <c r="N50" s="275" t="str">
        <f t="shared" si="23"/>
        <v>N. D.</v>
      </c>
      <c r="O50" s="311"/>
      <c r="P50" s="274">
        <f>+'2026R'!$Y50</f>
        <v>0</v>
      </c>
      <c r="Q50" s="275" t="str">
        <f t="shared" si="37"/>
        <v>N. D.</v>
      </c>
      <c r="R50" s="273"/>
      <c r="S50" s="274">
        <f>+'2026P'!$Y50</f>
        <v>0</v>
      </c>
      <c r="T50" s="275" t="str">
        <f t="shared" si="38"/>
        <v>N. D.</v>
      </c>
      <c r="U50" s="276">
        <f t="shared" si="24"/>
        <v>0</v>
      </c>
      <c r="V50" s="275" t="str">
        <f t="shared" si="25"/>
        <v>N. D.</v>
      </c>
      <c r="W50" s="273"/>
      <c r="X50" s="274">
        <f>+'2025R'!$Y50</f>
        <v>0</v>
      </c>
      <c r="Y50" s="275" t="str">
        <f t="shared" si="39"/>
        <v>N. D.</v>
      </c>
      <c r="Z50" s="276">
        <f t="shared" si="26"/>
        <v>0</v>
      </c>
      <c r="AA50" s="275" t="str">
        <f t="shared" si="27"/>
        <v>N. D.</v>
      </c>
    </row>
    <row r="51" spans="1:27" hidden="1">
      <c r="A51" s="280" t="s">
        <v>37</v>
      </c>
      <c r="B51" s="273"/>
      <c r="C51" s="274">
        <f>+'2026R'!$I51</f>
        <v>0</v>
      </c>
      <c r="D51" s="275" t="str">
        <f t="shared" si="34"/>
        <v>N. D.</v>
      </c>
      <c r="E51" s="273"/>
      <c r="F51" s="274">
        <f>+'2026P'!$I51</f>
        <v>0</v>
      </c>
      <c r="G51" s="275" t="str">
        <f t="shared" si="35"/>
        <v>N. D.</v>
      </c>
      <c r="H51" s="276">
        <f t="shared" si="20"/>
        <v>0</v>
      </c>
      <c r="I51" s="275" t="str">
        <f t="shared" si="21"/>
        <v>N. D.</v>
      </c>
      <c r="J51" s="273"/>
      <c r="K51" s="274">
        <f>+'2025R'!$I51</f>
        <v>0</v>
      </c>
      <c r="L51" s="275" t="str">
        <f t="shared" si="36"/>
        <v>N. D.</v>
      </c>
      <c r="M51" s="276">
        <f t="shared" si="22"/>
        <v>0</v>
      </c>
      <c r="N51" s="275" t="str">
        <f t="shared" si="23"/>
        <v>N. D.</v>
      </c>
      <c r="O51" s="311"/>
      <c r="P51" s="274">
        <f>+'2026R'!$Y51</f>
        <v>0</v>
      </c>
      <c r="Q51" s="275" t="str">
        <f t="shared" si="37"/>
        <v>N. D.</v>
      </c>
      <c r="R51" s="273"/>
      <c r="S51" s="274">
        <f>+'2026P'!$Y51</f>
        <v>0</v>
      </c>
      <c r="T51" s="275" t="str">
        <f t="shared" si="38"/>
        <v>N. D.</v>
      </c>
      <c r="U51" s="276">
        <f t="shared" si="24"/>
        <v>0</v>
      </c>
      <c r="V51" s="275" t="str">
        <f t="shared" si="25"/>
        <v>N. D.</v>
      </c>
      <c r="W51" s="273"/>
      <c r="X51" s="274">
        <f>+'2025R'!$Y51</f>
        <v>0</v>
      </c>
      <c r="Y51" s="275" t="str">
        <f t="shared" si="39"/>
        <v>N. D.</v>
      </c>
      <c r="Z51" s="276">
        <f t="shared" si="26"/>
        <v>0</v>
      </c>
      <c r="AA51" s="275" t="str">
        <f t="shared" si="27"/>
        <v>N. D.</v>
      </c>
    </row>
    <row r="52" spans="1:27" hidden="1">
      <c r="A52" s="280" t="s">
        <v>38</v>
      </c>
      <c r="B52" s="273"/>
      <c r="C52" s="274">
        <f>+'2026R'!$I52</f>
        <v>0</v>
      </c>
      <c r="D52" s="275" t="str">
        <f t="shared" si="34"/>
        <v>N. D.</v>
      </c>
      <c r="E52" s="273"/>
      <c r="F52" s="274">
        <f>+'2026P'!$I52</f>
        <v>0</v>
      </c>
      <c r="G52" s="275" t="str">
        <f t="shared" si="35"/>
        <v>N. D.</v>
      </c>
      <c r="H52" s="276">
        <f t="shared" si="20"/>
        <v>0</v>
      </c>
      <c r="I52" s="275" t="str">
        <f t="shared" si="21"/>
        <v>N. D.</v>
      </c>
      <c r="J52" s="273"/>
      <c r="K52" s="274">
        <f>+'2025R'!$I52</f>
        <v>0</v>
      </c>
      <c r="L52" s="275" t="str">
        <f t="shared" si="36"/>
        <v>N. D.</v>
      </c>
      <c r="M52" s="276">
        <f t="shared" si="22"/>
        <v>0</v>
      </c>
      <c r="N52" s="275" t="str">
        <f t="shared" si="23"/>
        <v>N. D.</v>
      </c>
      <c r="O52" s="311"/>
      <c r="P52" s="274">
        <f>+'2026R'!$Y52</f>
        <v>0</v>
      </c>
      <c r="Q52" s="275" t="str">
        <f t="shared" si="37"/>
        <v>N. D.</v>
      </c>
      <c r="R52" s="273"/>
      <c r="S52" s="274">
        <f>+'2026P'!$Y52</f>
        <v>0</v>
      </c>
      <c r="T52" s="275" t="str">
        <f t="shared" si="38"/>
        <v>N. D.</v>
      </c>
      <c r="U52" s="276">
        <f t="shared" si="24"/>
        <v>0</v>
      </c>
      <c r="V52" s="275" t="str">
        <f t="shared" si="25"/>
        <v>N. D.</v>
      </c>
      <c r="W52" s="273"/>
      <c r="X52" s="274">
        <f>+'2025R'!$Y52</f>
        <v>0</v>
      </c>
      <c r="Y52" s="275" t="str">
        <f t="shared" si="39"/>
        <v>N. D.</v>
      </c>
      <c r="Z52" s="276">
        <f t="shared" si="26"/>
        <v>0</v>
      </c>
      <c r="AA52" s="275" t="str">
        <f t="shared" si="27"/>
        <v>N. D.</v>
      </c>
    </row>
    <row r="53" spans="1:27" hidden="1">
      <c r="A53" s="280" t="s">
        <v>39</v>
      </c>
      <c r="B53" s="273"/>
      <c r="C53" s="274">
        <f>+'2026R'!$I53</f>
        <v>0</v>
      </c>
      <c r="D53" s="275" t="str">
        <f t="shared" si="34"/>
        <v>N. D.</v>
      </c>
      <c r="E53" s="273"/>
      <c r="F53" s="274">
        <f>+'2026P'!$I53</f>
        <v>0</v>
      </c>
      <c r="G53" s="275" t="str">
        <f t="shared" si="35"/>
        <v>N. D.</v>
      </c>
      <c r="H53" s="276">
        <f t="shared" si="20"/>
        <v>0</v>
      </c>
      <c r="I53" s="275" t="str">
        <f t="shared" si="21"/>
        <v>N. D.</v>
      </c>
      <c r="J53" s="273"/>
      <c r="K53" s="274">
        <f>+'2025R'!$I53</f>
        <v>0</v>
      </c>
      <c r="L53" s="275" t="str">
        <f t="shared" si="36"/>
        <v>N. D.</v>
      </c>
      <c r="M53" s="276">
        <f t="shared" si="22"/>
        <v>0</v>
      </c>
      <c r="N53" s="275" t="str">
        <f t="shared" si="23"/>
        <v>N. D.</v>
      </c>
      <c r="O53" s="311"/>
      <c r="P53" s="274">
        <f>+'2026R'!$Y53</f>
        <v>0</v>
      </c>
      <c r="Q53" s="275" t="str">
        <f t="shared" si="37"/>
        <v>N. D.</v>
      </c>
      <c r="R53" s="273"/>
      <c r="S53" s="274">
        <f>+'2026P'!$Y53</f>
        <v>0</v>
      </c>
      <c r="T53" s="275" t="str">
        <f t="shared" si="38"/>
        <v>N. D.</v>
      </c>
      <c r="U53" s="276">
        <f t="shared" si="24"/>
        <v>0</v>
      </c>
      <c r="V53" s="275" t="str">
        <f t="shared" si="25"/>
        <v>N. D.</v>
      </c>
      <c r="W53" s="273"/>
      <c r="X53" s="274">
        <f>+'2025R'!$Y53</f>
        <v>0</v>
      </c>
      <c r="Y53" s="275" t="str">
        <f t="shared" si="39"/>
        <v>N. D.</v>
      </c>
      <c r="Z53" s="276">
        <f t="shared" si="26"/>
        <v>0</v>
      </c>
      <c r="AA53" s="275" t="str">
        <f t="shared" si="27"/>
        <v>N. D.</v>
      </c>
    </row>
    <row r="54" spans="1:27" hidden="1">
      <c r="A54" s="280" t="s">
        <v>40</v>
      </c>
      <c r="B54" s="273"/>
      <c r="C54" s="274">
        <f>+'2026R'!$I54</f>
        <v>0</v>
      </c>
      <c r="D54" s="275" t="str">
        <f t="shared" si="34"/>
        <v>N. D.</v>
      </c>
      <c r="E54" s="273"/>
      <c r="F54" s="274">
        <f>+'2026P'!$I54</f>
        <v>0</v>
      </c>
      <c r="G54" s="275" t="str">
        <f t="shared" si="35"/>
        <v>N. D.</v>
      </c>
      <c r="H54" s="276">
        <f t="shared" si="20"/>
        <v>0</v>
      </c>
      <c r="I54" s="275" t="str">
        <f t="shared" si="21"/>
        <v>N. D.</v>
      </c>
      <c r="J54" s="273"/>
      <c r="K54" s="274">
        <f>+'2025R'!$I54</f>
        <v>0</v>
      </c>
      <c r="L54" s="275" t="str">
        <f t="shared" si="36"/>
        <v>N. D.</v>
      </c>
      <c r="M54" s="276">
        <f t="shared" si="22"/>
        <v>0</v>
      </c>
      <c r="N54" s="275" t="str">
        <f t="shared" si="23"/>
        <v>N. D.</v>
      </c>
      <c r="O54" s="311"/>
      <c r="P54" s="274">
        <f>+'2026R'!$Y54</f>
        <v>0</v>
      </c>
      <c r="Q54" s="275" t="str">
        <f t="shared" si="37"/>
        <v>N. D.</v>
      </c>
      <c r="R54" s="273"/>
      <c r="S54" s="274">
        <f>+'2026P'!$Y54</f>
        <v>0</v>
      </c>
      <c r="T54" s="275" t="str">
        <f t="shared" si="38"/>
        <v>N. D.</v>
      </c>
      <c r="U54" s="276">
        <f t="shared" si="24"/>
        <v>0</v>
      </c>
      <c r="V54" s="275" t="str">
        <f t="shared" si="25"/>
        <v>N. D.</v>
      </c>
      <c r="W54" s="273"/>
      <c r="X54" s="274">
        <f>+'2025R'!$Y54</f>
        <v>0</v>
      </c>
      <c r="Y54" s="275" t="str">
        <f t="shared" si="39"/>
        <v>N. D.</v>
      </c>
      <c r="Z54" s="276">
        <f t="shared" si="26"/>
        <v>0</v>
      </c>
      <c r="AA54" s="275" t="str">
        <f t="shared" si="27"/>
        <v>N. D.</v>
      </c>
    </row>
    <row r="55" spans="1:27" ht="6" hidden="1" customHeight="1">
      <c r="A55" s="267"/>
      <c r="B55" s="265"/>
      <c r="C55" s="267"/>
      <c r="D55" s="270"/>
      <c r="E55" s="265"/>
      <c r="F55" s="267"/>
      <c r="G55" s="270"/>
      <c r="H55" s="265"/>
      <c r="I55" s="270"/>
      <c r="J55" s="265"/>
      <c r="K55" s="267"/>
      <c r="L55" s="270"/>
      <c r="M55" s="265"/>
      <c r="N55" s="270"/>
      <c r="O55" s="265"/>
      <c r="P55" s="267"/>
      <c r="Q55" s="270"/>
      <c r="R55" s="265"/>
      <c r="S55" s="267"/>
      <c r="T55" s="270"/>
      <c r="U55" s="265"/>
      <c r="V55" s="270"/>
      <c r="W55" s="265"/>
      <c r="X55" s="267"/>
      <c r="Y55" s="270"/>
      <c r="Z55" s="265"/>
      <c r="AA55" s="270"/>
    </row>
    <row r="56" spans="1:27" hidden="1">
      <c r="A56" s="266" t="s">
        <v>43</v>
      </c>
      <c r="B56" s="265"/>
      <c r="C56" s="281">
        <f>+C35+C45</f>
        <v>0</v>
      </c>
      <c r="D56" s="282">
        <f>+IF(ISERROR(C56/C106),"N. D.",C56/C106)</f>
        <v>0</v>
      </c>
      <c r="E56" s="265"/>
      <c r="F56" s="281">
        <f>+F35+F45</f>
        <v>0</v>
      </c>
      <c r="G56" s="282">
        <f>+IF(ISERROR(F56/F106),"N. D.",F56/F106)</f>
        <v>0</v>
      </c>
      <c r="H56" s="283">
        <f>+$C56-F56</f>
        <v>0</v>
      </c>
      <c r="I56" s="282" t="str">
        <f>+IF(ISERROR(H56/F56),"N. D.",H56/F56)</f>
        <v>N. D.</v>
      </c>
      <c r="J56" s="265"/>
      <c r="K56" s="281">
        <f>+K35+K45</f>
        <v>4707.8599999999997</v>
      </c>
      <c r="L56" s="282">
        <f>+IF(ISERROR(K56/K106),"N. D.",K56/K106)</f>
        <v>4.5402518799882779E-3</v>
      </c>
      <c r="M56" s="283">
        <f>+$C56-K56</f>
        <v>-4707.8599999999997</v>
      </c>
      <c r="N56" s="282">
        <f>+IF(ISERROR(M56/K56),"N. D.",M56/K56)</f>
        <v>-1</v>
      </c>
      <c r="O56" s="265"/>
      <c r="P56" s="281">
        <f>+P35+P45</f>
        <v>0</v>
      </c>
      <c r="Q56" s="282">
        <f>+IF(ISERROR(P56/P106),"N. D.",P56/P106)</f>
        <v>0</v>
      </c>
      <c r="R56" s="265"/>
      <c r="S56" s="281">
        <f>+S35+S45</f>
        <v>0</v>
      </c>
      <c r="T56" s="282">
        <f>+IF(ISERROR(S56/S106),"N. D.",S56/S106)</f>
        <v>0</v>
      </c>
      <c r="U56" s="283">
        <f>+$P56-S56</f>
        <v>0</v>
      </c>
      <c r="V56" s="282" t="str">
        <f>+IF(ISERROR(U56/S56),"N. D.",U56/S56)</f>
        <v>N. D.</v>
      </c>
      <c r="W56" s="265"/>
      <c r="X56" s="281">
        <f>+X35+X45</f>
        <v>4707.8599999999997</v>
      </c>
      <c r="Y56" s="282">
        <f>+IF(ISERROR(X56/X106),"N. D.",X56/X106)</f>
        <v>8.1729577617245877E-4</v>
      </c>
      <c r="Z56" s="283">
        <f>+$P56-X56</f>
        <v>-4707.8599999999997</v>
      </c>
      <c r="AA56" s="282">
        <f>+IF(ISERROR(Z56/X56),"N. D.",Z56/X56)</f>
        <v>-1</v>
      </c>
    </row>
    <row r="57" spans="1:27" ht="6" hidden="1" customHeight="1">
      <c r="A57" s="267"/>
      <c r="B57" s="265"/>
      <c r="C57" s="267"/>
      <c r="D57" s="270"/>
      <c r="E57" s="265"/>
      <c r="F57" s="267"/>
      <c r="G57" s="270"/>
      <c r="H57" s="265"/>
      <c r="I57" s="270"/>
      <c r="J57" s="265"/>
      <c r="K57" s="267"/>
      <c r="L57" s="270"/>
      <c r="M57" s="265"/>
      <c r="N57" s="270"/>
      <c r="O57" s="265"/>
      <c r="P57" s="267"/>
      <c r="Q57" s="270"/>
      <c r="R57" s="265"/>
      <c r="S57" s="267"/>
      <c r="T57" s="270"/>
      <c r="U57" s="265"/>
      <c r="V57" s="270"/>
      <c r="W57" s="265"/>
      <c r="X57" s="267"/>
      <c r="Y57" s="270"/>
      <c r="Z57" s="265"/>
      <c r="AA57" s="270"/>
    </row>
    <row r="58" spans="1:27" hidden="1">
      <c r="A58" s="266" t="s">
        <v>44</v>
      </c>
      <c r="B58" s="265"/>
      <c r="C58" s="267"/>
      <c r="D58" s="270"/>
      <c r="E58" s="265"/>
      <c r="F58" s="267"/>
      <c r="G58" s="270"/>
      <c r="H58" s="265"/>
      <c r="I58" s="270"/>
      <c r="J58" s="265"/>
      <c r="K58" s="267"/>
      <c r="L58" s="270"/>
      <c r="M58" s="265"/>
      <c r="N58" s="270"/>
      <c r="O58" s="265"/>
      <c r="P58" s="267"/>
      <c r="Q58" s="270"/>
      <c r="R58" s="265"/>
      <c r="S58" s="267"/>
      <c r="T58" s="270"/>
      <c r="U58" s="265"/>
      <c r="V58" s="270"/>
      <c r="W58" s="265"/>
      <c r="X58" s="267"/>
      <c r="Y58" s="270"/>
      <c r="Z58" s="265"/>
      <c r="AA58" s="270"/>
    </row>
    <row r="59" spans="1:27" ht="6" hidden="1" customHeight="1">
      <c r="A59" s="267"/>
      <c r="B59" s="265"/>
      <c r="C59" s="267"/>
      <c r="D59" s="270"/>
      <c r="E59" s="265"/>
      <c r="F59" s="267"/>
      <c r="G59" s="270"/>
      <c r="H59" s="265"/>
      <c r="I59" s="270"/>
      <c r="J59" s="265"/>
      <c r="K59" s="267"/>
      <c r="L59" s="270"/>
      <c r="M59" s="265"/>
      <c r="N59" s="270"/>
      <c r="O59" s="265"/>
      <c r="P59" s="267"/>
      <c r="Q59" s="270"/>
      <c r="R59" s="265"/>
      <c r="S59" s="267"/>
      <c r="T59" s="270"/>
      <c r="U59" s="265"/>
      <c r="V59" s="270"/>
      <c r="W59" s="265"/>
      <c r="X59" s="267"/>
      <c r="Y59" s="270"/>
      <c r="Z59" s="265"/>
      <c r="AA59" s="270"/>
    </row>
    <row r="60" spans="1:27" hidden="1">
      <c r="A60" s="268" t="s">
        <v>21</v>
      </c>
      <c r="B60" s="265"/>
      <c r="C60" s="269">
        <f>+SUM(C61:C69)</f>
        <v>0</v>
      </c>
      <c r="D60" s="270" t="str">
        <f>+IF(ISERROR(C60/C81),"N. D.",C60/C81)</f>
        <v>N. D.</v>
      </c>
      <c r="E60" s="265"/>
      <c r="F60" s="269">
        <f>+SUM(F61:F69)</f>
        <v>0</v>
      </c>
      <c r="G60" s="270" t="str">
        <f>+IF(ISERROR(F60/F81),"N. D.",F60/F81)</f>
        <v>N. D.</v>
      </c>
      <c r="H60" s="271">
        <f t="shared" ref="H60:H79" si="40">+$C60-F60</f>
        <v>0</v>
      </c>
      <c r="I60" s="270" t="str">
        <f t="shared" ref="I60:I79" si="41">+IF(ISERROR(H60/F60),"N. D.",H60/F60)</f>
        <v>N. D.</v>
      </c>
      <c r="J60" s="265"/>
      <c r="K60" s="269">
        <f>+SUM(K61:K69)</f>
        <v>0</v>
      </c>
      <c r="L60" s="270" t="str">
        <f>+IF(ISERROR(K60/K81),"N. D.",K60/K81)</f>
        <v>N. D.</v>
      </c>
      <c r="M60" s="271">
        <f t="shared" ref="M60:M79" si="42">+$C60-K60</f>
        <v>0</v>
      </c>
      <c r="N60" s="270" t="str">
        <f t="shared" ref="N60:N79" si="43">+IF(ISERROR(M60/K60),"N. D.",M60/K60)</f>
        <v>N. D.</v>
      </c>
      <c r="O60" s="265"/>
      <c r="P60" s="269">
        <f>+SUM(P61:P69)</f>
        <v>0</v>
      </c>
      <c r="Q60" s="270" t="str">
        <f>+IF(ISERROR(P60/P81),"N. D.",P60/P81)</f>
        <v>N. D.</v>
      </c>
      <c r="R60" s="265"/>
      <c r="S60" s="269">
        <f>+SUM(S61:S69)</f>
        <v>0</v>
      </c>
      <c r="T60" s="270" t="str">
        <f>+IF(ISERROR(S60/S81),"N. D.",S60/S81)</f>
        <v>N. D.</v>
      </c>
      <c r="U60" s="271">
        <f t="shared" ref="U60:U79" si="44">+$P60-S60</f>
        <v>0</v>
      </c>
      <c r="V60" s="270" t="str">
        <f t="shared" ref="V60:V79" si="45">+IF(ISERROR(U60/S60),"N. D.",U60/S60)</f>
        <v>N. D.</v>
      </c>
      <c r="W60" s="265"/>
      <c r="X60" s="269">
        <f>+SUM(X61:X69)</f>
        <v>0</v>
      </c>
      <c r="Y60" s="270" t="str">
        <f>+IF(ISERROR(X60/X81),"N. D.",X60/X81)</f>
        <v>N. D.</v>
      </c>
      <c r="Z60" s="271">
        <f t="shared" ref="Z60:Z79" si="46">+$P60-X60</f>
        <v>0</v>
      </c>
      <c r="AA60" s="270" t="str">
        <f t="shared" ref="AA60:AA79" si="47">+IF(ISERROR(Z60/X60),"N. D.",Z60/X60)</f>
        <v>N. D.</v>
      </c>
    </row>
    <row r="61" spans="1:27" hidden="1">
      <c r="A61" s="272" t="s">
        <v>22</v>
      </c>
      <c r="B61" s="273"/>
      <c r="C61" s="274">
        <f>+'2026R'!$I61</f>
        <v>0</v>
      </c>
      <c r="D61" s="275">
        <f t="shared" ref="D61:D69" si="48">+IF(ISERROR(C61/C86),"N. D.",C61/C86)</f>
        <v>0</v>
      </c>
      <c r="E61" s="273"/>
      <c r="F61" s="274">
        <f>+'2026P'!$I61</f>
        <v>0</v>
      </c>
      <c r="G61" s="275">
        <f t="shared" ref="G61:G69" si="49">+IF(ISERROR(F61/F86),"N. D.",F61/F86)</f>
        <v>0</v>
      </c>
      <c r="H61" s="276">
        <f t="shared" si="40"/>
        <v>0</v>
      </c>
      <c r="I61" s="275" t="str">
        <f t="shared" si="41"/>
        <v>N. D.</v>
      </c>
      <c r="J61" s="273"/>
      <c r="K61" s="274">
        <f>+'2025R'!$I61</f>
        <v>0</v>
      </c>
      <c r="L61" s="275">
        <f t="shared" ref="L61:L69" si="50">+IF(ISERROR(K61/K86),"N. D.",K61/K86)</f>
        <v>0</v>
      </c>
      <c r="M61" s="276">
        <f t="shared" si="42"/>
        <v>0</v>
      </c>
      <c r="N61" s="275" t="str">
        <f t="shared" si="43"/>
        <v>N. D.</v>
      </c>
      <c r="O61" s="311"/>
      <c r="P61" s="274">
        <f>+'2026R'!$Y61</f>
        <v>0</v>
      </c>
      <c r="Q61" s="275">
        <f t="shared" ref="Q61:Q69" si="51">+IF(ISERROR(P61/P86),"N. D.",P61/P86)</f>
        <v>0</v>
      </c>
      <c r="R61" s="273"/>
      <c r="S61" s="274">
        <f>+'2026P'!$Y61</f>
        <v>0</v>
      </c>
      <c r="T61" s="275">
        <f t="shared" ref="T61:T69" si="52">+IF(ISERROR(S61/S86),"N. D.",S61/S86)</f>
        <v>0</v>
      </c>
      <c r="U61" s="276">
        <f t="shared" si="44"/>
        <v>0</v>
      </c>
      <c r="V61" s="275" t="str">
        <f t="shared" si="45"/>
        <v>N. D.</v>
      </c>
      <c r="W61" s="273"/>
      <c r="X61" s="274">
        <f>+'2025R'!$Y61</f>
        <v>0</v>
      </c>
      <c r="Y61" s="275">
        <f t="shared" ref="Y61:Y69" si="53">+IF(ISERROR(X61/X86),"N. D.",X61/X86)</f>
        <v>0</v>
      </c>
      <c r="Z61" s="276">
        <f t="shared" si="46"/>
        <v>0</v>
      </c>
      <c r="AA61" s="275" t="str">
        <f t="shared" si="47"/>
        <v>N. D.</v>
      </c>
    </row>
    <row r="62" spans="1:27" hidden="1">
      <c r="A62" s="272" t="s">
        <v>23</v>
      </c>
      <c r="B62" s="273"/>
      <c r="C62" s="274">
        <f>+'2026R'!$I62</f>
        <v>0</v>
      </c>
      <c r="D62" s="275">
        <f t="shared" si="48"/>
        <v>0</v>
      </c>
      <c r="E62" s="273"/>
      <c r="F62" s="274">
        <f>+'2026P'!$I62</f>
        <v>0</v>
      </c>
      <c r="G62" s="275">
        <f t="shared" si="49"/>
        <v>0</v>
      </c>
      <c r="H62" s="276">
        <f t="shared" si="40"/>
        <v>0</v>
      </c>
      <c r="I62" s="275" t="str">
        <f t="shared" si="41"/>
        <v>N. D.</v>
      </c>
      <c r="J62" s="273"/>
      <c r="K62" s="274">
        <f>+'2025R'!$I62</f>
        <v>0</v>
      </c>
      <c r="L62" s="275">
        <f t="shared" si="50"/>
        <v>0</v>
      </c>
      <c r="M62" s="276">
        <f t="shared" si="42"/>
        <v>0</v>
      </c>
      <c r="N62" s="275" t="str">
        <f t="shared" si="43"/>
        <v>N. D.</v>
      </c>
      <c r="O62" s="311"/>
      <c r="P62" s="274">
        <f>+'2026R'!$Y62</f>
        <v>0</v>
      </c>
      <c r="Q62" s="275">
        <f t="shared" si="51"/>
        <v>0</v>
      </c>
      <c r="R62" s="273"/>
      <c r="S62" s="274">
        <f>+'2026P'!$Y62</f>
        <v>0</v>
      </c>
      <c r="T62" s="275">
        <f t="shared" si="52"/>
        <v>0</v>
      </c>
      <c r="U62" s="276">
        <f t="shared" si="44"/>
        <v>0</v>
      </c>
      <c r="V62" s="275" t="str">
        <f t="shared" si="45"/>
        <v>N. D.</v>
      </c>
      <c r="W62" s="273"/>
      <c r="X62" s="274">
        <f>+'2025R'!$Y62</f>
        <v>0</v>
      </c>
      <c r="Y62" s="275">
        <f t="shared" si="53"/>
        <v>0</v>
      </c>
      <c r="Z62" s="276">
        <f t="shared" si="46"/>
        <v>0</v>
      </c>
      <c r="AA62" s="275" t="str">
        <f t="shared" si="47"/>
        <v>N. D.</v>
      </c>
    </row>
    <row r="63" spans="1:27" hidden="1">
      <c r="A63" s="272" t="s">
        <v>24</v>
      </c>
      <c r="B63" s="273"/>
      <c r="C63" s="274">
        <f>+'2026R'!$I63</f>
        <v>0</v>
      </c>
      <c r="D63" s="275">
        <f t="shared" si="48"/>
        <v>0</v>
      </c>
      <c r="E63" s="273"/>
      <c r="F63" s="274">
        <f>+'2026P'!$I63</f>
        <v>0</v>
      </c>
      <c r="G63" s="275">
        <f t="shared" si="49"/>
        <v>0</v>
      </c>
      <c r="H63" s="276">
        <f t="shared" si="40"/>
        <v>0</v>
      </c>
      <c r="I63" s="275" t="str">
        <f t="shared" si="41"/>
        <v>N. D.</v>
      </c>
      <c r="J63" s="273"/>
      <c r="K63" s="274">
        <f>+'2025R'!$I63</f>
        <v>0</v>
      </c>
      <c r="L63" s="275">
        <f t="shared" si="50"/>
        <v>0</v>
      </c>
      <c r="M63" s="276">
        <f t="shared" si="42"/>
        <v>0</v>
      </c>
      <c r="N63" s="275" t="str">
        <f t="shared" si="43"/>
        <v>N. D.</v>
      </c>
      <c r="O63" s="311"/>
      <c r="P63" s="274">
        <f>+'2026R'!$Y63</f>
        <v>0</v>
      </c>
      <c r="Q63" s="275">
        <f t="shared" si="51"/>
        <v>0</v>
      </c>
      <c r="R63" s="273"/>
      <c r="S63" s="274">
        <f>+'2026P'!$Y63</f>
        <v>0</v>
      </c>
      <c r="T63" s="275">
        <f t="shared" si="52"/>
        <v>0</v>
      </c>
      <c r="U63" s="276">
        <f t="shared" si="44"/>
        <v>0</v>
      </c>
      <c r="V63" s="275" t="str">
        <f t="shared" si="45"/>
        <v>N. D.</v>
      </c>
      <c r="W63" s="273"/>
      <c r="X63" s="274">
        <f>+'2025R'!$Y63</f>
        <v>0</v>
      </c>
      <c r="Y63" s="275">
        <f t="shared" si="53"/>
        <v>0</v>
      </c>
      <c r="Z63" s="276">
        <f t="shared" si="46"/>
        <v>0</v>
      </c>
      <c r="AA63" s="275" t="str">
        <f t="shared" si="47"/>
        <v>N. D.</v>
      </c>
    </row>
    <row r="64" spans="1:27" hidden="1">
      <c r="A64" s="272" t="s">
        <v>25</v>
      </c>
      <c r="B64" s="273"/>
      <c r="C64" s="274">
        <f>+'2026R'!$I64</f>
        <v>0</v>
      </c>
      <c r="D64" s="275" t="str">
        <f t="shared" si="48"/>
        <v>N. D.</v>
      </c>
      <c r="E64" s="273"/>
      <c r="F64" s="274">
        <f>+'2026P'!$I64</f>
        <v>0</v>
      </c>
      <c r="G64" s="275" t="str">
        <f t="shared" si="49"/>
        <v>N. D.</v>
      </c>
      <c r="H64" s="276">
        <f t="shared" si="40"/>
        <v>0</v>
      </c>
      <c r="I64" s="275" t="str">
        <f t="shared" si="41"/>
        <v>N. D.</v>
      </c>
      <c r="J64" s="273"/>
      <c r="K64" s="274">
        <f>+'2025R'!$I64</f>
        <v>0</v>
      </c>
      <c r="L64" s="275" t="str">
        <f t="shared" si="50"/>
        <v>N. D.</v>
      </c>
      <c r="M64" s="276">
        <f t="shared" si="42"/>
        <v>0</v>
      </c>
      <c r="N64" s="275" t="str">
        <f t="shared" si="43"/>
        <v>N. D.</v>
      </c>
      <c r="O64" s="311"/>
      <c r="P64" s="274">
        <f>+'2026R'!$Y64</f>
        <v>0</v>
      </c>
      <c r="Q64" s="275" t="str">
        <f t="shared" si="51"/>
        <v>N. D.</v>
      </c>
      <c r="R64" s="273"/>
      <c r="S64" s="274">
        <f>+'2026P'!$Y64</f>
        <v>0</v>
      </c>
      <c r="T64" s="275" t="str">
        <f t="shared" si="52"/>
        <v>N. D.</v>
      </c>
      <c r="U64" s="276">
        <f t="shared" si="44"/>
        <v>0</v>
      </c>
      <c r="V64" s="275" t="str">
        <f t="shared" si="45"/>
        <v>N. D.</v>
      </c>
      <c r="W64" s="273"/>
      <c r="X64" s="274">
        <f>+'2025R'!$Y64</f>
        <v>0</v>
      </c>
      <c r="Y64" s="275" t="str">
        <f t="shared" si="53"/>
        <v>N. D.</v>
      </c>
      <c r="Z64" s="276">
        <f t="shared" si="46"/>
        <v>0</v>
      </c>
      <c r="AA64" s="275" t="str">
        <f t="shared" si="47"/>
        <v>N. D.</v>
      </c>
    </row>
    <row r="65" spans="1:27" hidden="1">
      <c r="A65" s="272" t="s">
        <v>26</v>
      </c>
      <c r="B65" s="273"/>
      <c r="C65" s="274">
        <f>+'2026R'!$I65</f>
        <v>0</v>
      </c>
      <c r="D65" s="275" t="str">
        <f t="shared" si="48"/>
        <v>N. D.</v>
      </c>
      <c r="E65" s="273"/>
      <c r="F65" s="274">
        <f>+'2026P'!$I65</f>
        <v>0</v>
      </c>
      <c r="G65" s="275" t="str">
        <f t="shared" si="49"/>
        <v>N. D.</v>
      </c>
      <c r="H65" s="276">
        <f t="shared" si="40"/>
        <v>0</v>
      </c>
      <c r="I65" s="275" t="str">
        <f t="shared" si="41"/>
        <v>N. D.</v>
      </c>
      <c r="J65" s="273"/>
      <c r="K65" s="274">
        <f>+'2025R'!$I65</f>
        <v>0</v>
      </c>
      <c r="L65" s="275" t="str">
        <f t="shared" si="50"/>
        <v>N. D.</v>
      </c>
      <c r="M65" s="276">
        <f t="shared" si="42"/>
        <v>0</v>
      </c>
      <c r="N65" s="275" t="str">
        <f t="shared" si="43"/>
        <v>N. D.</v>
      </c>
      <c r="O65" s="311"/>
      <c r="P65" s="274">
        <f>+'2026R'!$Y65</f>
        <v>0</v>
      </c>
      <c r="Q65" s="275" t="str">
        <f t="shared" si="51"/>
        <v>N. D.</v>
      </c>
      <c r="R65" s="273"/>
      <c r="S65" s="274">
        <f>+'2026P'!$Y65</f>
        <v>0</v>
      </c>
      <c r="T65" s="275" t="str">
        <f t="shared" si="52"/>
        <v>N. D.</v>
      </c>
      <c r="U65" s="276">
        <f t="shared" si="44"/>
        <v>0</v>
      </c>
      <c r="V65" s="275" t="str">
        <f t="shared" si="45"/>
        <v>N. D.</v>
      </c>
      <c r="W65" s="273"/>
      <c r="X65" s="274">
        <f>+'2025R'!$Y65</f>
        <v>0</v>
      </c>
      <c r="Y65" s="275" t="str">
        <f t="shared" si="53"/>
        <v>N. D.</v>
      </c>
      <c r="Z65" s="276">
        <f t="shared" si="46"/>
        <v>0</v>
      </c>
      <c r="AA65" s="275" t="str">
        <f t="shared" si="47"/>
        <v>N. D.</v>
      </c>
    </row>
    <row r="66" spans="1:27" hidden="1">
      <c r="A66" s="272" t="s">
        <v>27</v>
      </c>
      <c r="B66" s="273"/>
      <c r="C66" s="274">
        <f>+'2026R'!$I66</f>
        <v>0</v>
      </c>
      <c r="D66" s="275" t="str">
        <f t="shared" si="48"/>
        <v>N. D.</v>
      </c>
      <c r="E66" s="273"/>
      <c r="F66" s="274">
        <f>+'2026P'!$I66</f>
        <v>0</v>
      </c>
      <c r="G66" s="275" t="str">
        <f t="shared" si="49"/>
        <v>N. D.</v>
      </c>
      <c r="H66" s="276">
        <f t="shared" si="40"/>
        <v>0</v>
      </c>
      <c r="I66" s="275" t="str">
        <f t="shared" si="41"/>
        <v>N. D.</v>
      </c>
      <c r="J66" s="273"/>
      <c r="K66" s="274">
        <f>+'2025R'!$I66</f>
        <v>0</v>
      </c>
      <c r="L66" s="275" t="str">
        <f t="shared" si="50"/>
        <v>N. D.</v>
      </c>
      <c r="M66" s="276">
        <f t="shared" si="42"/>
        <v>0</v>
      </c>
      <c r="N66" s="275" t="str">
        <f t="shared" si="43"/>
        <v>N. D.</v>
      </c>
      <c r="O66" s="311"/>
      <c r="P66" s="274">
        <f>+'2026R'!$Y66</f>
        <v>0</v>
      </c>
      <c r="Q66" s="275" t="str">
        <f t="shared" si="51"/>
        <v>N. D.</v>
      </c>
      <c r="R66" s="273"/>
      <c r="S66" s="274">
        <f>+'2026P'!$Y66</f>
        <v>0</v>
      </c>
      <c r="T66" s="275" t="str">
        <f t="shared" si="52"/>
        <v>N. D.</v>
      </c>
      <c r="U66" s="276">
        <f t="shared" si="44"/>
        <v>0</v>
      </c>
      <c r="V66" s="275" t="str">
        <f t="shared" si="45"/>
        <v>N. D.</v>
      </c>
      <c r="W66" s="273"/>
      <c r="X66" s="274">
        <f>+'2025R'!$Y66</f>
        <v>0</v>
      </c>
      <c r="Y66" s="275" t="str">
        <f t="shared" si="53"/>
        <v>N. D.</v>
      </c>
      <c r="Z66" s="276">
        <f t="shared" si="46"/>
        <v>0</v>
      </c>
      <c r="AA66" s="275" t="str">
        <f t="shared" si="47"/>
        <v>N. D.</v>
      </c>
    </row>
    <row r="67" spans="1:27" hidden="1">
      <c r="A67" s="272" t="s">
        <v>28</v>
      </c>
      <c r="B67" s="273"/>
      <c r="C67" s="274">
        <f>+'2026R'!$I67</f>
        <v>0</v>
      </c>
      <c r="D67" s="275" t="str">
        <f t="shared" si="48"/>
        <v>N. D.</v>
      </c>
      <c r="E67" s="273"/>
      <c r="F67" s="274">
        <f>+'2026P'!$I67</f>
        <v>0</v>
      </c>
      <c r="G67" s="275" t="str">
        <f t="shared" si="49"/>
        <v>N. D.</v>
      </c>
      <c r="H67" s="276">
        <f t="shared" si="40"/>
        <v>0</v>
      </c>
      <c r="I67" s="275" t="str">
        <f t="shared" si="41"/>
        <v>N. D.</v>
      </c>
      <c r="J67" s="273"/>
      <c r="K67" s="274">
        <f>+'2025R'!$I67</f>
        <v>0</v>
      </c>
      <c r="L67" s="275" t="str">
        <f t="shared" si="50"/>
        <v>N. D.</v>
      </c>
      <c r="M67" s="276">
        <f t="shared" si="42"/>
        <v>0</v>
      </c>
      <c r="N67" s="275" t="str">
        <f t="shared" si="43"/>
        <v>N. D.</v>
      </c>
      <c r="O67" s="311"/>
      <c r="P67" s="274">
        <f>+'2026R'!$Y67</f>
        <v>0</v>
      </c>
      <c r="Q67" s="275" t="str">
        <f t="shared" si="51"/>
        <v>N. D.</v>
      </c>
      <c r="R67" s="273"/>
      <c r="S67" s="274">
        <f>+'2026P'!$Y67</f>
        <v>0</v>
      </c>
      <c r="T67" s="275" t="str">
        <f t="shared" si="52"/>
        <v>N. D.</v>
      </c>
      <c r="U67" s="276">
        <f t="shared" si="44"/>
        <v>0</v>
      </c>
      <c r="V67" s="275" t="str">
        <f t="shared" si="45"/>
        <v>N. D.</v>
      </c>
      <c r="W67" s="273"/>
      <c r="X67" s="274">
        <f>+'2025R'!$Y67</f>
        <v>0</v>
      </c>
      <c r="Y67" s="275" t="str">
        <f t="shared" si="53"/>
        <v>N. D.</v>
      </c>
      <c r="Z67" s="276">
        <f t="shared" si="46"/>
        <v>0</v>
      </c>
      <c r="AA67" s="275" t="str">
        <f t="shared" si="47"/>
        <v>N. D.</v>
      </c>
    </row>
    <row r="68" spans="1:27" hidden="1">
      <c r="A68" s="272" t="s">
        <v>29</v>
      </c>
      <c r="B68" s="273"/>
      <c r="C68" s="274">
        <f>+'2026R'!$I68</f>
        <v>0</v>
      </c>
      <c r="D68" s="275" t="str">
        <f t="shared" si="48"/>
        <v>N. D.</v>
      </c>
      <c r="E68" s="273"/>
      <c r="F68" s="274">
        <f>+'2026P'!$I68</f>
        <v>0</v>
      </c>
      <c r="G68" s="275" t="str">
        <f t="shared" si="49"/>
        <v>N. D.</v>
      </c>
      <c r="H68" s="276">
        <f t="shared" si="40"/>
        <v>0</v>
      </c>
      <c r="I68" s="275" t="str">
        <f t="shared" si="41"/>
        <v>N. D.</v>
      </c>
      <c r="J68" s="273"/>
      <c r="K68" s="274">
        <f>+'2025R'!$I68</f>
        <v>0</v>
      </c>
      <c r="L68" s="275" t="str">
        <f t="shared" si="50"/>
        <v>N. D.</v>
      </c>
      <c r="M68" s="276">
        <f t="shared" si="42"/>
        <v>0</v>
      </c>
      <c r="N68" s="275" t="str">
        <f t="shared" si="43"/>
        <v>N. D.</v>
      </c>
      <c r="O68" s="311"/>
      <c r="P68" s="274">
        <f>+'2026R'!$Y68</f>
        <v>0</v>
      </c>
      <c r="Q68" s="275" t="str">
        <f t="shared" si="51"/>
        <v>N. D.</v>
      </c>
      <c r="R68" s="273"/>
      <c r="S68" s="274">
        <f>+'2026P'!$Y68</f>
        <v>0</v>
      </c>
      <c r="T68" s="275" t="str">
        <f t="shared" si="52"/>
        <v>N. D.</v>
      </c>
      <c r="U68" s="276">
        <f t="shared" si="44"/>
        <v>0</v>
      </c>
      <c r="V68" s="275" t="str">
        <f t="shared" si="45"/>
        <v>N. D.</v>
      </c>
      <c r="W68" s="273"/>
      <c r="X68" s="274">
        <f>+'2025R'!$Y68</f>
        <v>0</v>
      </c>
      <c r="Y68" s="275" t="str">
        <f t="shared" si="53"/>
        <v>N. D.</v>
      </c>
      <c r="Z68" s="276">
        <f t="shared" si="46"/>
        <v>0</v>
      </c>
      <c r="AA68" s="275" t="str">
        <f t="shared" si="47"/>
        <v>N. D.</v>
      </c>
    </row>
    <row r="69" spans="1:27" hidden="1">
      <c r="A69" s="277" t="s">
        <v>30</v>
      </c>
      <c r="B69" s="273"/>
      <c r="C69" s="274">
        <f>+'2026R'!$I69</f>
        <v>0</v>
      </c>
      <c r="D69" s="275" t="str">
        <f t="shared" si="48"/>
        <v>N. D.</v>
      </c>
      <c r="E69" s="273"/>
      <c r="F69" s="274">
        <f>+'2026P'!$I69</f>
        <v>0</v>
      </c>
      <c r="G69" s="275" t="str">
        <f t="shared" si="49"/>
        <v>N. D.</v>
      </c>
      <c r="H69" s="276">
        <f t="shared" si="40"/>
        <v>0</v>
      </c>
      <c r="I69" s="275" t="str">
        <f t="shared" si="41"/>
        <v>N. D.</v>
      </c>
      <c r="J69" s="273"/>
      <c r="K69" s="274">
        <f>+'2025R'!$I69</f>
        <v>0</v>
      </c>
      <c r="L69" s="275" t="str">
        <f t="shared" si="50"/>
        <v>N. D.</v>
      </c>
      <c r="M69" s="276">
        <f t="shared" si="42"/>
        <v>0</v>
      </c>
      <c r="N69" s="275" t="str">
        <f t="shared" si="43"/>
        <v>N. D.</v>
      </c>
      <c r="O69" s="311"/>
      <c r="P69" s="274">
        <f>+'2026R'!$Y69</f>
        <v>0</v>
      </c>
      <c r="Q69" s="275" t="str">
        <f t="shared" si="51"/>
        <v>N. D.</v>
      </c>
      <c r="R69" s="273"/>
      <c r="S69" s="274">
        <f>+'2026P'!$Y69</f>
        <v>0</v>
      </c>
      <c r="T69" s="275" t="str">
        <f t="shared" si="52"/>
        <v>N. D.</v>
      </c>
      <c r="U69" s="276">
        <f t="shared" si="44"/>
        <v>0</v>
      </c>
      <c r="V69" s="275" t="str">
        <f t="shared" si="45"/>
        <v>N. D.</v>
      </c>
      <c r="W69" s="273"/>
      <c r="X69" s="274">
        <f>+'2025R'!$Y69</f>
        <v>0</v>
      </c>
      <c r="Y69" s="275" t="str">
        <f t="shared" si="53"/>
        <v>N. D.</v>
      </c>
      <c r="Z69" s="276">
        <f t="shared" si="46"/>
        <v>0</v>
      </c>
      <c r="AA69" s="275" t="str">
        <f t="shared" si="47"/>
        <v>N. D.</v>
      </c>
    </row>
    <row r="70" spans="1:27" hidden="1">
      <c r="A70" s="278" t="s">
        <v>31</v>
      </c>
      <c r="B70" s="265"/>
      <c r="C70" s="279">
        <f>+SUM(C71:C79)</f>
        <v>0</v>
      </c>
      <c r="D70" s="270" t="str">
        <f>+IF(ISERROR(C70/C81),"N. D.",C70/C81)</f>
        <v>N. D.</v>
      </c>
      <c r="E70" s="273"/>
      <c r="F70" s="279">
        <f>+SUM(F71:F79)</f>
        <v>0</v>
      </c>
      <c r="G70" s="270" t="str">
        <f>+IF(ISERROR(F70/F81),"N. D.",F70/F81)</f>
        <v>N. D.</v>
      </c>
      <c r="H70" s="271">
        <f t="shared" si="40"/>
        <v>0</v>
      </c>
      <c r="I70" s="270" t="str">
        <f t="shared" si="41"/>
        <v>N. D.</v>
      </c>
      <c r="J70" s="265"/>
      <c r="K70" s="279">
        <f>+SUM(K71:K79)</f>
        <v>0</v>
      </c>
      <c r="L70" s="270" t="str">
        <f>+IF(ISERROR(K70/K81),"N. D.",K70/K81)</f>
        <v>N. D.</v>
      </c>
      <c r="M70" s="271">
        <f t="shared" si="42"/>
        <v>0</v>
      </c>
      <c r="N70" s="270" t="str">
        <f t="shared" si="43"/>
        <v>N. D.</v>
      </c>
      <c r="O70" s="265"/>
      <c r="P70" s="279">
        <f>+SUM(P71:P79)</f>
        <v>0</v>
      </c>
      <c r="Q70" s="270" t="str">
        <f>+IF(ISERROR(P70/P81),"N. D.",P70/P81)</f>
        <v>N. D.</v>
      </c>
      <c r="R70" s="273"/>
      <c r="S70" s="279">
        <f>+SUM(S71:S79)</f>
        <v>0</v>
      </c>
      <c r="T70" s="270" t="str">
        <f>+IF(ISERROR(S70/S81),"N. D.",S70/S81)</f>
        <v>N. D.</v>
      </c>
      <c r="U70" s="271">
        <f t="shared" si="44"/>
        <v>0</v>
      </c>
      <c r="V70" s="270" t="str">
        <f t="shared" si="45"/>
        <v>N. D.</v>
      </c>
      <c r="W70" s="265"/>
      <c r="X70" s="279">
        <f>+SUM(X71:X79)</f>
        <v>0</v>
      </c>
      <c r="Y70" s="270" t="str">
        <f>+IF(ISERROR(X70/X81),"N. D.",X70/X81)</f>
        <v>N. D.</v>
      </c>
      <c r="Z70" s="271">
        <f t="shared" si="46"/>
        <v>0</v>
      </c>
      <c r="AA70" s="270" t="str">
        <f t="shared" si="47"/>
        <v>N. D.</v>
      </c>
    </row>
    <row r="71" spans="1:27" hidden="1">
      <c r="A71" s="280" t="s">
        <v>32</v>
      </c>
      <c r="B71" s="273"/>
      <c r="C71" s="274">
        <f>+'2026R'!$I71</f>
        <v>0</v>
      </c>
      <c r="D71" s="275" t="str">
        <f t="shared" ref="D71:D79" si="54">+IF(ISERROR(C71/C96),"N. D.",C71/C96)</f>
        <v>N. D.</v>
      </c>
      <c r="E71" s="273"/>
      <c r="F71" s="274">
        <f>+'2026P'!$I71</f>
        <v>0</v>
      </c>
      <c r="G71" s="275" t="str">
        <f t="shared" ref="G71:G79" si="55">+IF(ISERROR(F71/F96),"N. D.",F71/F96)</f>
        <v>N. D.</v>
      </c>
      <c r="H71" s="276">
        <f t="shared" si="40"/>
        <v>0</v>
      </c>
      <c r="I71" s="275" t="str">
        <f t="shared" si="41"/>
        <v>N. D.</v>
      </c>
      <c r="J71" s="273"/>
      <c r="K71" s="274">
        <f>+'2025R'!$I71</f>
        <v>0</v>
      </c>
      <c r="L71" s="275" t="str">
        <f t="shared" ref="L71:L79" si="56">+IF(ISERROR(K71/K96),"N. D.",K71/K96)</f>
        <v>N. D.</v>
      </c>
      <c r="M71" s="276">
        <f t="shared" si="42"/>
        <v>0</v>
      </c>
      <c r="N71" s="275" t="str">
        <f t="shared" si="43"/>
        <v>N. D.</v>
      </c>
      <c r="O71" s="311"/>
      <c r="P71" s="274">
        <f>+'2026R'!$Y71</f>
        <v>0</v>
      </c>
      <c r="Q71" s="275" t="str">
        <f t="shared" ref="Q71:Q79" si="57">+IF(ISERROR(P71/P96),"N. D.",P71/P96)</f>
        <v>N. D.</v>
      </c>
      <c r="R71" s="273"/>
      <c r="S71" s="274">
        <f>+'2026P'!$Y71</f>
        <v>0</v>
      </c>
      <c r="T71" s="275" t="str">
        <f t="shared" ref="T71:T79" si="58">+IF(ISERROR(S71/S96),"N. D.",S71/S96)</f>
        <v>N. D.</v>
      </c>
      <c r="U71" s="276">
        <f t="shared" si="44"/>
        <v>0</v>
      </c>
      <c r="V71" s="275" t="str">
        <f t="shared" si="45"/>
        <v>N. D.</v>
      </c>
      <c r="W71" s="273"/>
      <c r="X71" s="274">
        <f>+'2025R'!$Y71</f>
        <v>0</v>
      </c>
      <c r="Y71" s="275" t="str">
        <f t="shared" ref="Y71:Y79" si="59">+IF(ISERROR(X71/X96),"N. D.",X71/X96)</f>
        <v>N. D.</v>
      </c>
      <c r="Z71" s="276">
        <f t="shared" si="46"/>
        <v>0</v>
      </c>
      <c r="AA71" s="275" t="str">
        <f t="shared" si="47"/>
        <v>N. D.</v>
      </c>
    </row>
    <row r="72" spans="1:27" hidden="1">
      <c r="A72" s="280" t="s">
        <v>33</v>
      </c>
      <c r="B72" s="273"/>
      <c r="C72" s="274">
        <f>+'2026R'!$I72</f>
        <v>0</v>
      </c>
      <c r="D72" s="275" t="str">
        <f t="shared" si="54"/>
        <v>N. D.</v>
      </c>
      <c r="E72" s="273"/>
      <c r="F72" s="274">
        <f>+'2026P'!$I72</f>
        <v>0</v>
      </c>
      <c r="G72" s="275" t="str">
        <f t="shared" si="55"/>
        <v>N. D.</v>
      </c>
      <c r="H72" s="276">
        <f t="shared" si="40"/>
        <v>0</v>
      </c>
      <c r="I72" s="275" t="str">
        <f t="shared" si="41"/>
        <v>N. D.</v>
      </c>
      <c r="J72" s="273"/>
      <c r="K72" s="274">
        <f>+'2025R'!$I72</f>
        <v>0</v>
      </c>
      <c r="L72" s="275" t="str">
        <f t="shared" si="56"/>
        <v>N. D.</v>
      </c>
      <c r="M72" s="276">
        <f t="shared" si="42"/>
        <v>0</v>
      </c>
      <c r="N72" s="275" t="str">
        <f t="shared" si="43"/>
        <v>N. D.</v>
      </c>
      <c r="O72" s="311"/>
      <c r="P72" s="274">
        <f>+'2026R'!$Y72</f>
        <v>0</v>
      </c>
      <c r="Q72" s="275" t="str">
        <f t="shared" si="57"/>
        <v>N. D.</v>
      </c>
      <c r="R72" s="273"/>
      <c r="S72" s="274">
        <f>+'2026P'!$Y72</f>
        <v>0</v>
      </c>
      <c r="T72" s="275" t="str">
        <f t="shared" si="58"/>
        <v>N. D.</v>
      </c>
      <c r="U72" s="276">
        <f t="shared" si="44"/>
        <v>0</v>
      </c>
      <c r="V72" s="275" t="str">
        <f t="shared" si="45"/>
        <v>N. D.</v>
      </c>
      <c r="W72" s="273"/>
      <c r="X72" s="274">
        <f>+'2025R'!$Y72</f>
        <v>0</v>
      </c>
      <c r="Y72" s="275" t="str">
        <f t="shared" si="59"/>
        <v>N. D.</v>
      </c>
      <c r="Z72" s="276">
        <f t="shared" si="46"/>
        <v>0</v>
      </c>
      <c r="AA72" s="275" t="str">
        <f t="shared" si="47"/>
        <v>N. D.</v>
      </c>
    </row>
    <row r="73" spans="1:27" hidden="1">
      <c r="A73" s="280" t="s">
        <v>34</v>
      </c>
      <c r="B73" s="273"/>
      <c r="C73" s="274">
        <f>+'2026R'!$I73</f>
        <v>0</v>
      </c>
      <c r="D73" s="275" t="str">
        <f t="shared" si="54"/>
        <v>N. D.</v>
      </c>
      <c r="E73" s="273"/>
      <c r="F73" s="274">
        <f>+'2026P'!$I73</f>
        <v>0</v>
      </c>
      <c r="G73" s="275" t="str">
        <f t="shared" si="55"/>
        <v>N. D.</v>
      </c>
      <c r="H73" s="276">
        <f t="shared" si="40"/>
        <v>0</v>
      </c>
      <c r="I73" s="275" t="str">
        <f t="shared" si="41"/>
        <v>N. D.</v>
      </c>
      <c r="J73" s="273"/>
      <c r="K73" s="274">
        <f>+'2025R'!$I73</f>
        <v>0</v>
      </c>
      <c r="L73" s="275" t="str">
        <f t="shared" si="56"/>
        <v>N. D.</v>
      </c>
      <c r="M73" s="276">
        <f t="shared" si="42"/>
        <v>0</v>
      </c>
      <c r="N73" s="275" t="str">
        <f t="shared" si="43"/>
        <v>N. D.</v>
      </c>
      <c r="O73" s="311"/>
      <c r="P73" s="274">
        <f>+'2026R'!$Y73</f>
        <v>0</v>
      </c>
      <c r="Q73" s="275" t="str">
        <f t="shared" si="57"/>
        <v>N. D.</v>
      </c>
      <c r="R73" s="273"/>
      <c r="S73" s="274">
        <f>+'2026P'!$Y73</f>
        <v>0</v>
      </c>
      <c r="T73" s="275" t="str">
        <f t="shared" si="58"/>
        <v>N. D.</v>
      </c>
      <c r="U73" s="276">
        <f t="shared" si="44"/>
        <v>0</v>
      </c>
      <c r="V73" s="275" t="str">
        <f t="shared" si="45"/>
        <v>N. D.</v>
      </c>
      <c r="W73" s="273"/>
      <c r="X73" s="274">
        <f>+'2025R'!$Y73</f>
        <v>0</v>
      </c>
      <c r="Y73" s="275" t="str">
        <f t="shared" si="59"/>
        <v>N. D.</v>
      </c>
      <c r="Z73" s="276">
        <f t="shared" si="46"/>
        <v>0</v>
      </c>
      <c r="AA73" s="275" t="str">
        <f t="shared" si="47"/>
        <v>N. D.</v>
      </c>
    </row>
    <row r="74" spans="1:27" hidden="1">
      <c r="A74" s="280" t="s">
        <v>35</v>
      </c>
      <c r="B74" s="273"/>
      <c r="C74" s="274">
        <f>+'2026R'!$I74</f>
        <v>0</v>
      </c>
      <c r="D74" s="275" t="str">
        <f t="shared" si="54"/>
        <v>N. D.</v>
      </c>
      <c r="E74" s="273"/>
      <c r="F74" s="274">
        <f>+'2026P'!$I74</f>
        <v>0</v>
      </c>
      <c r="G74" s="275" t="str">
        <f t="shared" si="55"/>
        <v>N. D.</v>
      </c>
      <c r="H74" s="276">
        <f t="shared" si="40"/>
        <v>0</v>
      </c>
      <c r="I74" s="275" t="str">
        <f t="shared" si="41"/>
        <v>N. D.</v>
      </c>
      <c r="J74" s="273"/>
      <c r="K74" s="274">
        <f>+'2025R'!$I74</f>
        <v>0</v>
      </c>
      <c r="L74" s="275" t="str">
        <f t="shared" si="56"/>
        <v>N. D.</v>
      </c>
      <c r="M74" s="276">
        <f t="shared" si="42"/>
        <v>0</v>
      </c>
      <c r="N74" s="275" t="str">
        <f t="shared" si="43"/>
        <v>N. D.</v>
      </c>
      <c r="O74" s="311"/>
      <c r="P74" s="274">
        <f>+'2026R'!$Y74</f>
        <v>0</v>
      </c>
      <c r="Q74" s="275" t="str">
        <f t="shared" si="57"/>
        <v>N. D.</v>
      </c>
      <c r="R74" s="273"/>
      <c r="S74" s="274">
        <f>+'2026P'!$Y74</f>
        <v>0</v>
      </c>
      <c r="T74" s="275" t="str">
        <f t="shared" si="58"/>
        <v>N. D.</v>
      </c>
      <c r="U74" s="276">
        <f t="shared" si="44"/>
        <v>0</v>
      </c>
      <c r="V74" s="275" t="str">
        <f t="shared" si="45"/>
        <v>N. D.</v>
      </c>
      <c r="W74" s="273"/>
      <c r="X74" s="274">
        <f>+'2025R'!$Y74</f>
        <v>0</v>
      </c>
      <c r="Y74" s="275" t="str">
        <f t="shared" si="59"/>
        <v>N. D.</v>
      </c>
      <c r="Z74" s="276">
        <f t="shared" si="46"/>
        <v>0</v>
      </c>
      <c r="AA74" s="275" t="str">
        <f t="shared" si="47"/>
        <v>N. D.</v>
      </c>
    </row>
    <row r="75" spans="1:27" hidden="1">
      <c r="A75" s="280" t="s">
        <v>36</v>
      </c>
      <c r="B75" s="273"/>
      <c r="C75" s="274">
        <f>+'2026R'!$I75</f>
        <v>0</v>
      </c>
      <c r="D75" s="275" t="str">
        <f t="shared" si="54"/>
        <v>N. D.</v>
      </c>
      <c r="E75" s="273"/>
      <c r="F75" s="274">
        <f>+'2026P'!$I75</f>
        <v>0</v>
      </c>
      <c r="G75" s="275" t="str">
        <f t="shared" si="55"/>
        <v>N. D.</v>
      </c>
      <c r="H75" s="276">
        <f t="shared" si="40"/>
        <v>0</v>
      </c>
      <c r="I75" s="275" t="str">
        <f t="shared" si="41"/>
        <v>N. D.</v>
      </c>
      <c r="J75" s="273"/>
      <c r="K75" s="274">
        <f>+'2025R'!$I75</f>
        <v>0</v>
      </c>
      <c r="L75" s="275" t="str">
        <f t="shared" si="56"/>
        <v>N. D.</v>
      </c>
      <c r="M75" s="276">
        <f t="shared" si="42"/>
        <v>0</v>
      </c>
      <c r="N75" s="275" t="str">
        <f t="shared" si="43"/>
        <v>N. D.</v>
      </c>
      <c r="O75" s="311"/>
      <c r="P75" s="274">
        <f>+'2026R'!$Y75</f>
        <v>0</v>
      </c>
      <c r="Q75" s="275" t="str">
        <f t="shared" si="57"/>
        <v>N. D.</v>
      </c>
      <c r="R75" s="273"/>
      <c r="S75" s="274">
        <f>+'2026P'!$Y75</f>
        <v>0</v>
      </c>
      <c r="T75" s="275" t="str">
        <f t="shared" si="58"/>
        <v>N. D.</v>
      </c>
      <c r="U75" s="276">
        <f t="shared" si="44"/>
        <v>0</v>
      </c>
      <c r="V75" s="275" t="str">
        <f t="shared" si="45"/>
        <v>N. D.</v>
      </c>
      <c r="W75" s="273"/>
      <c r="X75" s="274">
        <f>+'2025R'!$Y75</f>
        <v>0</v>
      </c>
      <c r="Y75" s="275" t="str">
        <f t="shared" si="59"/>
        <v>N. D.</v>
      </c>
      <c r="Z75" s="276">
        <f t="shared" si="46"/>
        <v>0</v>
      </c>
      <c r="AA75" s="275" t="str">
        <f t="shared" si="47"/>
        <v>N. D.</v>
      </c>
    </row>
    <row r="76" spans="1:27" hidden="1">
      <c r="A76" s="280" t="s">
        <v>37</v>
      </c>
      <c r="B76" s="273"/>
      <c r="C76" s="274">
        <f>+'2026R'!$I76</f>
        <v>0</v>
      </c>
      <c r="D76" s="275" t="str">
        <f t="shared" si="54"/>
        <v>N. D.</v>
      </c>
      <c r="E76" s="273"/>
      <c r="F76" s="274">
        <f>+'2026P'!$I76</f>
        <v>0</v>
      </c>
      <c r="G76" s="275" t="str">
        <f t="shared" si="55"/>
        <v>N. D.</v>
      </c>
      <c r="H76" s="276">
        <f t="shared" si="40"/>
        <v>0</v>
      </c>
      <c r="I76" s="275" t="str">
        <f t="shared" si="41"/>
        <v>N. D.</v>
      </c>
      <c r="J76" s="273"/>
      <c r="K76" s="274">
        <f>+'2025R'!$I76</f>
        <v>0</v>
      </c>
      <c r="L76" s="275" t="str">
        <f t="shared" si="56"/>
        <v>N. D.</v>
      </c>
      <c r="M76" s="276">
        <f t="shared" si="42"/>
        <v>0</v>
      </c>
      <c r="N76" s="275" t="str">
        <f t="shared" si="43"/>
        <v>N. D.</v>
      </c>
      <c r="O76" s="311"/>
      <c r="P76" s="274">
        <f>+'2026R'!$Y76</f>
        <v>0</v>
      </c>
      <c r="Q76" s="275" t="str">
        <f t="shared" si="57"/>
        <v>N. D.</v>
      </c>
      <c r="R76" s="273"/>
      <c r="S76" s="274">
        <f>+'2026P'!$Y76</f>
        <v>0</v>
      </c>
      <c r="T76" s="275" t="str">
        <f t="shared" si="58"/>
        <v>N. D.</v>
      </c>
      <c r="U76" s="276">
        <f t="shared" si="44"/>
        <v>0</v>
      </c>
      <c r="V76" s="275" t="str">
        <f t="shared" si="45"/>
        <v>N. D.</v>
      </c>
      <c r="W76" s="273"/>
      <c r="X76" s="274">
        <f>+'2025R'!$Y76</f>
        <v>0</v>
      </c>
      <c r="Y76" s="275" t="str">
        <f t="shared" si="59"/>
        <v>N. D.</v>
      </c>
      <c r="Z76" s="276">
        <f t="shared" si="46"/>
        <v>0</v>
      </c>
      <c r="AA76" s="275" t="str">
        <f t="shared" si="47"/>
        <v>N. D.</v>
      </c>
    </row>
    <row r="77" spans="1:27" hidden="1">
      <c r="A77" s="280" t="s">
        <v>38</v>
      </c>
      <c r="B77" s="273"/>
      <c r="C77" s="274">
        <f>+'2026R'!$I77</f>
        <v>0</v>
      </c>
      <c r="D77" s="275" t="str">
        <f t="shared" si="54"/>
        <v>N. D.</v>
      </c>
      <c r="E77" s="273"/>
      <c r="F77" s="274">
        <f>+'2026P'!$I77</f>
        <v>0</v>
      </c>
      <c r="G77" s="275" t="str">
        <f t="shared" si="55"/>
        <v>N. D.</v>
      </c>
      <c r="H77" s="276">
        <f t="shared" si="40"/>
        <v>0</v>
      </c>
      <c r="I77" s="275" t="str">
        <f t="shared" si="41"/>
        <v>N. D.</v>
      </c>
      <c r="J77" s="273"/>
      <c r="K77" s="274">
        <f>+'2025R'!$I77</f>
        <v>0</v>
      </c>
      <c r="L77" s="275" t="str">
        <f t="shared" si="56"/>
        <v>N. D.</v>
      </c>
      <c r="M77" s="276">
        <f t="shared" si="42"/>
        <v>0</v>
      </c>
      <c r="N77" s="275" t="str">
        <f t="shared" si="43"/>
        <v>N. D.</v>
      </c>
      <c r="O77" s="311"/>
      <c r="P77" s="274">
        <f>+'2026R'!$Y77</f>
        <v>0</v>
      </c>
      <c r="Q77" s="275" t="str">
        <f t="shared" si="57"/>
        <v>N. D.</v>
      </c>
      <c r="R77" s="273"/>
      <c r="S77" s="274">
        <f>+'2026P'!$Y77</f>
        <v>0</v>
      </c>
      <c r="T77" s="275" t="str">
        <f t="shared" si="58"/>
        <v>N. D.</v>
      </c>
      <c r="U77" s="276">
        <f t="shared" si="44"/>
        <v>0</v>
      </c>
      <c r="V77" s="275" t="str">
        <f t="shared" si="45"/>
        <v>N. D.</v>
      </c>
      <c r="W77" s="273"/>
      <c r="X77" s="274">
        <f>+'2025R'!$Y77</f>
        <v>0</v>
      </c>
      <c r="Y77" s="275" t="str">
        <f t="shared" si="59"/>
        <v>N. D.</v>
      </c>
      <c r="Z77" s="276">
        <f t="shared" si="46"/>
        <v>0</v>
      </c>
      <c r="AA77" s="275" t="str">
        <f t="shared" si="47"/>
        <v>N. D.</v>
      </c>
    </row>
    <row r="78" spans="1:27" hidden="1">
      <c r="A78" s="280" t="s">
        <v>39</v>
      </c>
      <c r="B78" s="273"/>
      <c r="C78" s="274">
        <f>+'2026R'!$I78</f>
        <v>0</v>
      </c>
      <c r="D78" s="275" t="str">
        <f t="shared" si="54"/>
        <v>N. D.</v>
      </c>
      <c r="E78" s="273"/>
      <c r="F78" s="274">
        <f>+'2026P'!$I78</f>
        <v>0</v>
      </c>
      <c r="G78" s="275" t="str">
        <f t="shared" si="55"/>
        <v>N. D.</v>
      </c>
      <c r="H78" s="276">
        <f t="shared" si="40"/>
        <v>0</v>
      </c>
      <c r="I78" s="275" t="str">
        <f t="shared" si="41"/>
        <v>N. D.</v>
      </c>
      <c r="J78" s="273"/>
      <c r="K78" s="274">
        <f>+'2025R'!$I78</f>
        <v>0</v>
      </c>
      <c r="L78" s="275" t="str">
        <f t="shared" si="56"/>
        <v>N. D.</v>
      </c>
      <c r="M78" s="276">
        <f t="shared" si="42"/>
        <v>0</v>
      </c>
      <c r="N78" s="275" t="str">
        <f t="shared" si="43"/>
        <v>N. D.</v>
      </c>
      <c r="O78" s="311"/>
      <c r="P78" s="274">
        <f>+'2026R'!$Y78</f>
        <v>0</v>
      </c>
      <c r="Q78" s="275" t="str">
        <f t="shared" si="57"/>
        <v>N. D.</v>
      </c>
      <c r="R78" s="273"/>
      <c r="S78" s="274">
        <f>+'2026P'!$Y78</f>
        <v>0</v>
      </c>
      <c r="T78" s="275" t="str">
        <f t="shared" si="58"/>
        <v>N. D.</v>
      </c>
      <c r="U78" s="276">
        <f t="shared" si="44"/>
        <v>0</v>
      </c>
      <c r="V78" s="275" t="str">
        <f t="shared" si="45"/>
        <v>N. D.</v>
      </c>
      <c r="W78" s="273"/>
      <c r="X78" s="274">
        <f>+'2025R'!$Y78</f>
        <v>0</v>
      </c>
      <c r="Y78" s="275" t="str">
        <f t="shared" si="59"/>
        <v>N. D.</v>
      </c>
      <c r="Z78" s="276">
        <f t="shared" si="46"/>
        <v>0</v>
      </c>
      <c r="AA78" s="275" t="str">
        <f t="shared" si="47"/>
        <v>N. D.</v>
      </c>
    </row>
    <row r="79" spans="1:27" hidden="1">
      <c r="A79" s="280" t="s">
        <v>40</v>
      </c>
      <c r="B79" s="273"/>
      <c r="C79" s="274">
        <f>+'2026R'!$I79</f>
        <v>0</v>
      </c>
      <c r="D79" s="275" t="str">
        <f t="shared" si="54"/>
        <v>N. D.</v>
      </c>
      <c r="E79" s="273"/>
      <c r="F79" s="274">
        <f>+'2026P'!$I79</f>
        <v>0</v>
      </c>
      <c r="G79" s="275" t="str">
        <f t="shared" si="55"/>
        <v>N. D.</v>
      </c>
      <c r="H79" s="276">
        <f t="shared" si="40"/>
        <v>0</v>
      </c>
      <c r="I79" s="275" t="str">
        <f t="shared" si="41"/>
        <v>N. D.</v>
      </c>
      <c r="J79" s="273"/>
      <c r="K79" s="274">
        <f>+'2025R'!$I79</f>
        <v>0</v>
      </c>
      <c r="L79" s="275" t="str">
        <f t="shared" si="56"/>
        <v>N. D.</v>
      </c>
      <c r="M79" s="276">
        <f t="shared" si="42"/>
        <v>0</v>
      </c>
      <c r="N79" s="275" t="str">
        <f t="shared" si="43"/>
        <v>N. D.</v>
      </c>
      <c r="O79" s="311"/>
      <c r="P79" s="274">
        <f>+'2026R'!$Y79</f>
        <v>0</v>
      </c>
      <c r="Q79" s="275" t="str">
        <f t="shared" si="57"/>
        <v>N. D.</v>
      </c>
      <c r="R79" s="273"/>
      <c r="S79" s="274">
        <f>+'2026P'!$Y79</f>
        <v>0</v>
      </c>
      <c r="T79" s="275" t="str">
        <f t="shared" si="58"/>
        <v>N. D.</v>
      </c>
      <c r="U79" s="276">
        <f t="shared" si="44"/>
        <v>0</v>
      </c>
      <c r="V79" s="275" t="str">
        <f t="shared" si="45"/>
        <v>N. D.</v>
      </c>
      <c r="W79" s="273"/>
      <c r="X79" s="274">
        <f>+'2025R'!$Y79</f>
        <v>0</v>
      </c>
      <c r="Y79" s="275" t="str">
        <f t="shared" si="59"/>
        <v>N. D.</v>
      </c>
      <c r="Z79" s="276">
        <f t="shared" si="46"/>
        <v>0</v>
      </c>
      <c r="AA79" s="275" t="str">
        <f t="shared" si="47"/>
        <v>N. D.</v>
      </c>
    </row>
    <row r="80" spans="1:27" ht="6" hidden="1" customHeight="1">
      <c r="A80" s="267"/>
      <c r="B80" s="265"/>
      <c r="C80" s="267"/>
      <c r="D80" s="270"/>
      <c r="E80" s="265"/>
      <c r="F80" s="267"/>
      <c r="G80" s="270"/>
      <c r="H80" s="265"/>
      <c r="I80" s="270"/>
      <c r="J80" s="265"/>
      <c r="K80" s="267"/>
      <c r="L80" s="270"/>
      <c r="M80" s="265"/>
      <c r="N80" s="270"/>
      <c r="O80" s="265"/>
      <c r="P80" s="267"/>
      <c r="Q80" s="270"/>
      <c r="R80" s="265"/>
      <c r="S80" s="267"/>
      <c r="T80" s="270"/>
      <c r="U80" s="265"/>
      <c r="V80" s="270"/>
      <c r="W80" s="265"/>
      <c r="X80" s="267"/>
      <c r="Y80" s="270"/>
      <c r="Z80" s="265"/>
      <c r="AA80" s="270"/>
    </row>
    <row r="81" spans="1:27" hidden="1">
      <c r="A81" s="266" t="s">
        <v>45</v>
      </c>
      <c r="B81" s="265"/>
      <c r="C81" s="281">
        <f>+C60+C70</f>
        <v>0</v>
      </c>
      <c r="D81" s="282">
        <f>+IF(ISERROR(C81/C106),"N. D.",C81/C106)</f>
        <v>0</v>
      </c>
      <c r="E81" s="265"/>
      <c r="F81" s="281">
        <f>+F60+F70</f>
        <v>0</v>
      </c>
      <c r="G81" s="282">
        <f>+IF(ISERROR(F81/F106),"N. D.",F81/F106)</f>
        <v>0</v>
      </c>
      <c r="H81" s="283">
        <f>+$C81-F81</f>
        <v>0</v>
      </c>
      <c r="I81" s="282" t="str">
        <f>+IF(ISERROR(H81/F81),"N. D.",H81/F81)</f>
        <v>N. D.</v>
      </c>
      <c r="J81" s="265"/>
      <c r="K81" s="281">
        <f>+K60+K70</f>
        <v>0</v>
      </c>
      <c r="L81" s="282">
        <f>+IF(ISERROR(K81/K106),"N. D.",K81/K106)</f>
        <v>0</v>
      </c>
      <c r="M81" s="283">
        <f>+$C81-K81</f>
        <v>0</v>
      </c>
      <c r="N81" s="282" t="str">
        <f>+IF(ISERROR(M81/K81),"N. D.",M81/K81)</f>
        <v>N. D.</v>
      </c>
      <c r="O81" s="265"/>
      <c r="P81" s="281">
        <f>+P60+P70</f>
        <v>0</v>
      </c>
      <c r="Q81" s="282">
        <f>+IF(ISERROR(P81/P106),"N. D.",P81/P106)</f>
        <v>0</v>
      </c>
      <c r="R81" s="265"/>
      <c r="S81" s="281">
        <f>+S60+S70</f>
        <v>0</v>
      </c>
      <c r="T81" s="282">
        <f>+IF(ISERROR(S81/S106),"N. D.",S81/S106)</f>
        <v>0</v>
      </c>
      <c r="U81" s="283">
        <f>+$P81-S81</f>
        <v>0</v>
      </c>
      <c r="V81" s="282" t="str">
        <f>+IF(ISERROR(U81/S81),"N. D.",U81/S81)</f>
        <v>N. D.</v>
      </c>
      <c r="W81" s="265"/>
      <c r="X81" s="281">
        <f>+X60+X70</f>
        <v>0</v>
      </c>
      <c r="Y81" s="282">
        <f>+IF(ISERROR(X81/X106),"N. D.",X81/X106)</f>
        <v>0</v>
      </c>
      <c r="Z81" s="283">
        <f>+$P81-X81</f>
        <v>0</v>
      </c>
      <c r="AA81" s="282" t="str">
        <f>+IF(ISERROR(Z81/X81),"N. D.",Z81/X81)</f>
        <v>N. D.</v>
      </c>
    </row>
    <row r="82" spans="1:27" ht="6" hidden="1" customHeight="1">
      <c r="A82" s="267"/>
      <c r="B82" s="265"/>
      <c r="C82" s="267"/>
      <c r="D82" s="270"/>
      <c r="E82" s="265"/>
      <c r="F82" s="267"/>
      <c r="G82" s="270"/>
      <c r="H82" s="265"/>
      <c r="I82" s="270"/>
      <c r="J82" s="265"/>
      <c r="K82" s="267"/>
      <c r="L82" s="270"/>
      <c r="M82" s="265"/>
      <c r="N82" s="270"/>
      <c r="O82" s="265"/>
      <c r="P82" s="267"/>
      <c r="Q82" s="270"/>
      <c r="R82" s="265"/>
      <c r="S82" s="267"/>
      <c r="T82" s="270"/>
      <c r="U82" s="265"/>
      <c r="V82" s="270"/>
      <c r="W82" s="265"/>
      <c r="X82" s="267"/>
      <c r="Y82" s="270"/>
      <c r="Z82" s="265"/>
      <c r="AA82" s="270"/>
    </row>
    <row r="83" spans="1:27">
      <c r="A83" s="266" t="s">
        <v>46</v>
      </c>
      <c r="B83" s="265"/>
      <c r="C83" s="267"/>
      <c r="D83" s="270"/>
      <c r="E83" s="265"/>
      <c r="F83" s="267"/>
      <c r="G83" s="270"/>
      <c r="H83" s="265"/>
      <c r="I83" s="270"/>
      <c r="J83" s="265"/>
      <c r="K83" s="267"/>
      <c r="L83" s="270"/>
      <c r="M83" s="265"/>
      <c r="N83" s="270"/>
      <c r="O83" s="265"/>
      <c r="P83" s="267"/>
      <c r="Q83" s="270"/>
      <c r="R83" s="265"/>
      <c r="S83" s="267"/>
      <c r="T83" s="270"/>
      <c r="U83" s="265"/>
      <c r="V83" s="270"/>
      <c r="W83" s="265"/>
      <c r="X83" s="267"/>
      <c r="Y83" s="270"/>
      <c r="Z83" s="265"/>
      <c r="AA83" s="270"/>
    </row>
    <row r="84" spans="1:27" ht="6" customHeight="1">
      <c r="A84" s="267"/>
      <c r="B84" s="265"/>
      <c r="C84" s="267"/>
      <c r="D84" s="270"/>
      <c r="E84" s="265"/>
      <c r="F84" s="267"/>
      <c r="G84" s="270"/>
      <c r="H84" s="265"/>
      <c r="I84" s="270"/>
      <c r="J84" s="265"/>
      <c r="K84" s="267"/>
      <c r="L84" s="270"/>
      <c r="M84" s="265"/>
      <c r="N84" s="270"/>
      <c r="O84" s="265"/>
      <c r="P84" s="267"/>
      <c r="Q84" s="270"/>
      <c r="R84" s="265"/>
      <c r="S84" s="267"/>
      <c r="T84" s="270"/>
      <c r="U84" s="265"/>
      <c r="V84" s="270"/>
      <c r="W84" s="265"/>
      <c r="X84" s="267"/>
      <c r="Y84" s="270"/>
      <c r="Z84" s="265"/>
      <c r="AA84" s="270"/>
    </row>
    <row r="85" spans="1:27" s="308" customFormat="1">
      <c r="A85" s="309" t="s">
        <v>21</v>
      </c>
      <c r="B85" s="297"/>
      <c r="C85" s="305">
        <f>+SUM(C86:C94)</f>
        <v>993670.91999999993</v>
      </c>
      <c r="D85" s="282">
        <f>+IF(ISERROR(C85/C106),"N. D.",C85/C106)</f>
        <v>1</v>
      </c>
      <c r="E85" s="297"/>
      <c r="F85" s="305">
        <f>+SUM(F86:F94)</f>
        <v>1107544.9334810001</v>
      </c>
      <c r="G85" s="282">
        <f>+IF(ISERROR(F85/F106),"N. D.",F85/F106)</f>
        <v>1</v>
      </c>
      <c r="H85" s="310">
        <f t="shared" ref="H85:H104" si="60">+$C85-F85</f>
        <v>-113874.01348100021</v>
      </c>
      <c r="I85" s="282">
        <f t="shared" ref="I85:I104" si="61">+IF(ISERROR(H85/F85),"N. D.",H85/F85)</f>
        <v>-0.10281660819222528</v>
      </c>
      <c r="J85" s="297"/>
      <c r="K85" s="305">
        <f>+SUM(K86:K94)</f>
        <v>1036916.0399999999</v>
      </c>
      <c r="L85" s="282">
        <f>+IF(ISERROR(K85/K106),"N. D.",K85/K106)</f>
        <v>1</v>
      </c>
      <c r="M85" s="310">
        <f t="shared" ref="M85:M104" si="62">+$C85-K85</f>
        <v>-43245.119999999995</v>
      </c>
      <c r="N85" s="282">
        <f t="shared" ref="N85:N104" si="63">+IF(ISERROR(M85/K85),"N. D.",M85/K85)</f>
        <v>-4.1705517449609514E-2</v>
      </c>
      <c r="O85" s="297"/>
      <c r="P85" s="305">
        <f>+SUM(P86:P94)</f>
        <v>6014245.25</v>
      </c>
      <c r="Q85" s="282">
        <f>+IF(ISERROR(P85/P106),"N. D.",P85/P106)</f>
        <v>1</v>
      </c>
      <c r="R85" s="297"/>
      <c r="S85" s="305">
        <f>+SUM(S86:S94)</f>
        <v>6041278.8138036001</v>
      </c>
      <c r="T85" s="282">
        <f>+IF(ISERROR(S85/S106),"N. D.",S85/S106)</f>
        <v>1</v>
      </c>
      <c r="U85" s="310">
        <f t="shared" ref="U85:U104" si="64">+$P85-S85</f>
        <v>-27033.563803600147</v>
      </c>
      <c r="V85" s="282">
        <f t="shared" ref="V85:V104" si="65">+IF(ISERROR(U85/S85),"N. D.",U85/S85)</f>
        <v>-4.474808171712202E-3</v>
      </c>
      <c r="W85" s="297"/>
      <c r="X85" s="305">
        <f>+SUM(X86:X94)</f>
        <v>5760289.1599999992</v>
      </c>
      <c r="Y85" s="282">
        <f>+IF(ISERROR(X85/X106),"N. D.",X85/X106)</f>
        <v>1</v>
      </c>
      <c r="Z85" s="310">
        <f t="shared" ref="Z85:Z104" si="66">+$P85-X85</f>
        <v>253956.09000000078</v>
      </c>
      <c r="AA85" s="282">
        <f t="shared" ref="AA85:AA104" si="67">+IF(ISERROR(Z85/X85),"N. D.",Z85/X85)</f>
        <v>4.4087385710338337E-2</v>
      </c>
    </row>
    <row r="86" spans="1:27">
      <c r="A86" s="272" t="s">
        <v>22</v>
      </c>
      <c r="B86" s="273"/>
      <c r="C86" s="274">
        <f t="shared" ref="C86:C94" si="68">+C11-C36-C61</f>
        <v>872047.27999999991</v>
      </c>
      <c r="D86" s="275">
        <f t="shared" ref="D86:D94" si="69">+IF(ISERROR(C86/C86),"N. D.",C86/C86)</f>
        <v>1</v>
      </c>
      <c r="E86" s="273"/>
      <c r="F86" s="274">
        <f t="shared" ref="F86:F94" si="70">+F11-F36-F61</f>
        <v>888433.20004100015</v>
      </c>
      <c r="G86" s="275">
        <f t="shared" ref="G86:G94" si="71">+IF(ISERROR(F86/F86),"N. D.",F86/F86)</f>
        <v>1</v>
      </c>
      <c r="H86" s="276">
        <f t="shared" si="60"/>
        <v>-16385.920041000238</v>
      </c>
      <c r="I86" s="275">
        <f t="shared" si="61"/>
        <v>-1.844361516458868E-2</v>
      </c>
      <c r="J86" s="273"/>
      <c r="K86" s="274">
        <f t="shared" ref="K86:K94" si="72">+K11-K36-K61</f>
        <v>826574.58</v>
      </c>
      <c r="L86" s="275">
        <f t="shared" ref="L86:L94" si="73">+IF(ISERROR(K86/K86),"N. D.",K86/K86)</f>
        <v>1</v>
      </c>
      <c r="M86" s="276">
        <f t="shared" si="62"/>
        <v>45472.699999999953</v>
      </c>
      <c r="N86" s="275">
        <f t="shared" si="63"/>
        <v>5.5013426616627815E-2</v>
      </c>
      <c r="O86" s="311"/>
      <c r="P86" s="274">
        <f t="shared" ref="P86:P94" si="74">+P11-P36-P61</f>
        <v>5237999.16</v>
      </c>
      <c r="Q86" s="275">
        <f t="shared" ref="Q86:Q94" si="75">+IF(ISERROR(P86/P86),"N. D.",P86/P86)</f>
        <v>1</v>
      </c>
      <c r="R86" s="273"/>
      <c r="S86" s="274">
        <f t="shared" ref="S86:S94" si="76">+S11-S36-S61</f>
        <v>5227015.0766390003</v>
      </c>
      <c r="T86" s="275">
        <f t="shared" ref="T86:T94" si="77">+IF(ISERROR(S86/S86),"N. D.",S86/S86)</f>
        <v>1</v>
      </c>
      <c r="U86" s="276">
        <f t="shared" si="64"/>
        <v>10984.083360999823</v>
      </c>
      <c r="V86" s="275">
        <f t="shared" si="65"/>
        <v>2.1014064815100264E-3</v>
      </c>
      <c r="W86" s="273"/>
      <c r="X86" s="274">
        <f t="shared" ref="X86:X94" si="78">+X11-X36-X61</f>
        <v>4967229.7499999991</v>
      </c>
      <c r="Y86" s="275">
        <f t="shared" ref="Y86:Y94" si="79">+IF(ISERROR(X86/X86),"N. D.",X86/X86)</f>
        <v>1</v>
      </c>
      <c r="Z86" s="276">
        <f t="shared" si="66"/>
        <v>270769.41000000108</v>
      </c>
      <c r="AA86" s="275">
        <f t="shared" si="67"/>
        <v>5.4511150807953095E-2</v>
      </c>
    </row>
    <row r="87" spans="1:27">
      <c r="A87" s="272" t="s">
        <v>23</v>
      </c>
      <c r="B87" s="273"/>
      <c r="C87" s="274">
        <f t="shared" si="68"/>
        <v>21969.119999999999</v>
      </c>
      <c r="D87" s="275">
        <f t="shared" si="69"/>
        <v>1</v>
      </c>
      <c r="E87" s="273"/>
      <c r="F87" s="274">
        <f t="shared" si="70"/>
        <v>116061.25679999997</v>
      </c>
      <c r="G87" s="275">
        <f t="shared" si="71"/>
        <v>1</v>
      </c>
      <c r="H87" s="276">
        <f t="shared" si="60"/>
        <v>-94092.136799999978</v>
      </c>
      <c r="I87" s="275">
        <f t="shared" si="61"/>
        <v>-0.81071099343807895</v>
      </c>
      <c r="J87" s="273"/>
      <c r="K87" s="274">
        <f t="shared" si="72"/>
        <v>112136.49</v>
      </c>
      <c r="L87" s="275">
        <f t="shared" si="73"/>
        <v>1</v>
      </c>
      <c r="M87" s="276">
        <f t="shared" si="62"/>
        <v>-90167.37000000001</v>
      </c>
      <c r="N87" s="275">
        <f t="shared" si="63"/>
        <v>-0.80408589567945288</v>
      </c>
      <c r="O87" s="311"/>
      <c r="P87" s="274">
        <f t="shared" si="74"/>
        <v>184504.06</v>
      </c>
      <c r="Q87" s="275">
        <f t="shared" si="75"/>
        <v>1</v>
      </c>
      <c r="R87" s="273"/>
      <c r="S87" s="274">
        <f t="shared" si="76"/>
        <v>216084.25094999996</v>
      </c>
      <c r="T87" s="275">
        <f t="shared" si="77"/>
        <v>1</v>
      </c>
      <c r="U87" s="276">
        <f t="shared" si="64"/>
        <v>-31580.19094999996</v>
      </c>
      <c r="V87" s="275">
        <f t="shared" si="65"/>
        <v>-0.14614758276533232</v>
      </c>
      <c r="W87" s="273"/>
      <c r="X87" s="274">
        <f t="shared" si="78"/>
        <v>208587.44</v>
      </c>
      <c r="Y87" s="275">
        <f t="shared" si="79"/>
        <v>1</v>
      </c>
      <c r="Z87" s="276">
        <f t="shared" si="66"/>
        <v>-24083.380000000005</v>
      </c>
      <c r="AA87" s="275">
        <f t="shared" si="67"/>
        <v>-0.11545939678822466</v>
      </c>
    </row>
    <row r="88" spans="1:27">
      <c r="A88" s="272" t="s">
        <v>24</v>
      </c>
      <c r="B88" s="273"/>
      <c r="C88" s="274">
        <f t="shared" si="68"/>
        <v>99654.520000000019</v>
      </c>
      <c r="D88" s="275">
        <f t="shared" si="69"/>
        <v>1</v>
      </c>
      <c r="E88" s="273"/>
      <c r="F88" s="274">
        <f t="shared" si="70"/>
        <v>103050.47663999999</v>
      </c>
      <c r="G88" s="275">
        <f t="shared" si="71"/>
        <v>1</v>
      </c>
      <c r="H88" s="276">
        <f t="shared" si="60"/>
        <v>-3395.9566399999749</v>
      </c>
      <c r="I88" s="275">
        <f t="shared" si="61"/>
        <v>-3.2954303082590529E-2</v>
      </c>
      <c r="J88" s="273"/>
      <c r="K88" s="274">
        <f t="shared" si="72"/>
        <v>98204.97</v>
      </c>
      <c r="L88" s="275">
        <f t="shared" si="73"/>
        <v>1</v>
      </c>
      <c r="M88" s="276">
        <f t="shared" si="62"/>
        <v>1449.5500000000175</v>
      </c>
      <c r="N88" s="275">
        <f t="shared" si="63"/>
        <v>1.4760454587990988E-2</v>
      </c>
      <c r="O88" s="311"/>
      <c r="P88" s="274">
        <f t="shared" si="74"/>
        <v>591742.03</v>
      </c>
      <c r="Q88" s="275">
        <f t="shared" si="75"/>
        <v>1</v>
      </c>
      <c r="R88" s="273"/>
      <c r="S88" s="274">
        <f t="shared" si="76"/>
        <v>598179.48621460004</v>
      </c>
      <c r="T88" s="275">
        <f t="shared" si="77"/>
        <v>1</v>
      </c>
      <c r="U88" s="276">
        <f t="shared" si="64"/>
        <v>-6437.4562146000098</v>
      </c>
      <c r="V88" s="275">
        <f t="shared" si="65"/>
        <v>-1.0761746871892124E-2</v>
      </c>
      <c r="W88" s="273"/>
      <c r="X88" s="274">
        <f t="shared" si="78"/>
        <v>584471.97000000009</v>
      </c>
      <c r="Y88" s="275">
        <f t="shared" si="79"/>
        <v>1</v>
      </c>
      <c r="Z88" s="276">
        <f t="shared" si="66"/>
        <v>7270.0599999999395</v>
      </c>
      <c r="AA88" s="275">
        <f t="shared" si="67"/>
        <v>1.2438680335688191E-2</v>
      </c>
    </row>
    <row r="89" spans="1:27">
      <c r="A89" s="272" t="s">
        <v>25</v>
      </c>
      <c r="B89" s="273"/>
      <c r="C89" s="274">
        <f t="shared" si="68"/>
        <v>0</v>
      </c>
      <c r="D89" s="275" t="str">
        <f t="shared" si="69"/>
        <v>N. D.</v>
      </c>
      <c r="E89" s="273"/>
      <c r="F89" s="274">
        <f t="shared" si="70"/>
        <v>0</v>
      </c>
      <c r="G89" s="275" t="str">
        <f t="shared" si="71"/>
        <v>N. D.</v>
      </c>
      <c r="H89" s="276">
        <f t="shared" si="60"/>
        <v>0</v>
      </c>
      <c r="I89" s="275" t="str">
        <f t="shared" si="61"/>
        <v>N. D.</v>
      </c>
      <c r="J89" s="273"/>
      <c r="K89" s="274">
        <f t="shared" si="72"/>
        <v>0</v>
      </c>
      <c r="L89" s="275" t="str">
        <f t="shared" si="73"/>
        <v>N. D.</v>
      </c>
      <c r="M89" s="276">
        <f t="shared" si="62"/>
        <v>0</v>
      </c>
      <c r="N89" s="275" t="str">
        <f t="shared" si="63"/>
        <v>N. D.</v>
      </c>
      <c r="O89" s="311"/>
      <c r="P89" s="274">
        <f t="shared" si="74"/>
        <v>0</v>
      </c>
      <c r="Q89" s="275" t="str">
        <f t="shared" si="75"/>
        <v>N. D.</v>
      </c>
      <c r="R89" s="273"/>
      <c r="S89" s="274">
        <f t="shared" si="76"/>
        <v>0</v>
      </c>
      <c r="T89" s="275" t="str">
        <f t="shared" si="77"/>
        <v>N. D.</v>
      </c>
      <c r="U89" s="276">
        <f t="shared" si="64"/>
        <v>0</v>
      </c>
      <c r="V89" s="275" t="str">
        <f t="shared" si="65"/>
        <v>N. D.</v>
      </c>
      <c r="W89" s="273"/>
      <c r="X89" s="274">
        <f t="shared" si="78"/>
        <v>0</v>
      </c>
      <c r="Y89" s="275" t="str">
        <f t="shared" si="79"/>
        <v>N. D.</v>
      </c>
      <c r="Z89" s="276">
        <f t="shared" si="66"/>
        <v>0</v>
      </c>
      <c r="AA89" s="275" t="str">
        <f t="shared" si="67"/>
        <v>N. D.</v>
      </c>
    </row>
    <row r="90" spans="1:27">
      <c r="A90" s="272" t="s">
        <v>26</v>
      </c>
      <c r="B90" s="273"/>
      <c r="C90" s="274">
        <f t="shared" si="68"/>
        <v>0</v>
      </c>
      <c r="D90" s="275" t="str">
        <f t="shared" si="69"/>
        <v>N. D.</v>
      </c>
      <c r="E90" s="273"/>
      <c r="F90" s="274">
        <f t="shared" si="70"/>
        <v>0</v>
      </c>
      <c r="G90" s="275" t="str">
        <f t="shared" si="71"/>
        <v>N. D.</v>
      </c>
      <c r="H90" s="276">
        <f t="shared" si="60"/>
        <v>0</v>
      </c>
      <c r="I90" s="275" t="str">
        <f t="shared" si="61"/>
        <v>N. D.</v>
      </c>
      <c r="J90" s="273"/>
      <c r="K90" s="274">
        <f t="shared" si="72"/>
        <v>0</v>
      </c>
      <c r="L90" s="275" t="str">
        <f t="shared" si="73"/>
        <v>N. D.</v>
      </c>
      <c r="M90" s="276">
        <f t="shared" si="62"/>
        <v>0</v>
      </c>
      <c r="N90" s="275" t="str">
        <f t="shared" si="63"/>
        <v>N. D.</v>
      </c>
      <c r="O90" s="311"/>
      <c r="P90" s="274">
        <f t="shared" si="74"/>
        <v>0</v>
      </c>
      <c r="Q90" s="275" t="str">
        <f t="shared" si="75"/>
        <v>N. D.</v>
      </c>
      <c r="R90" s="273"/>
      <c r="S90" s="274">
        <f t="shared" si="76"/>
        <v>0</v>
      </c>
      <c r="T90" s="275" t="str">
        <f t="shared" si="77"/>
        <v>N. D.</v>
      </c>
      <c r="U90" s="276">
        <f t="shared" si="64"/>
        <v>0</v>
      </c>
      <c r="V90" s="275" t="str">
        <f t="shared" si="65"/>
        <v>N. D.</v>
      </c>
      <c r="W90" s="273"/>
      <c r="X90" s="274">
        <f t="shared" si="78"/>
        <v>0</v>
      </c>
      <c r="Y90" s="275" t="str">
        <f t="shared" si="79"/>
        <v>N. D.</v>
      </c>
      <c r="Z90" s="276">
        <f t="shared" si="66"/>
        <v>0</v>
      </c>
      <c r="AA90" s="275" t="str">
        <f t="shared" si="67"/>
        <v>N. D.</v>
      </c>
    </row>
    <row r="91" spans="1:27">
      <c r="A91" s="272" t="s">
        <v>27</v>
      </c>
      <c r="B91" s="273"/>
      <c r="C91" s="274">
        <f t="shared" si="68"/>
        <v>0</v>
      </c>
      <c r="D91" s="275" t="str">
        <f t="shared" si="69"/>
        <v>N. D.</v>
      </c>
      <c r="E91" s="273"/>
      <c r="F91" s="274">
        <f t="shared" si="70"/>
        <v>0</v>
      </c>
      <c r="G91" s="275" t="str">
        <f t="shared" si="71"/>
        <v>N. D.</v>
      </c>
      <c r="H91" s="276">
        <f t="shared" si="60"/>
        <v>0</v>
      </c>
      <c r="I91" s="275" t="str">
        <f t="shared" si="61"/>
        <v>N. D.</v>
      </c>
      <c r="J91" s="273"/>
      <c r="K91" s="274">
        <f t="shared" si="72"/>
        <v>0</v>
      </c>
      <c r="L91" s="275" t="str">
        <f t="shared" si="73"/>
        <v>N. D.</v>
      </c>
      <c r="M91" s="276">
        <f t="shared" si="62"/>
        <v>0</v>
      </c>
      <c r="N91" s="275" t="str">
        <f t="shared" si="63"/>
        <v>N. D.</v>
      </c>
      <c r="O91" s="311"/>
      <c r="P91" s="274">
        <f t="shared" si="74"/>
        <v>0</v>
      </c>
      <c r="Q91" s="275" t="str">
        <f t="shared" si="75"/>
        <v>N. D.</v>
      </c>
      <c r="R91" s="273"/>
      <c r="S91" s="274">
        <f t="shared" si="76"/>
        <v>0</v>
      </c>
      <c r="T91" s="275" t="str">
        <f t="shared" si="77"/>
        <v>N. D.</v>
      </c>
      <c r="U91" s="276">
        <f t="shared" si="64"/>
        <v>0</v>
      </c>
      <c r="V91" s="275" t="str">
        <f t="shared" si="65"/>
        <v>N. D.</v>
      </c>
      <c r="W91" s="273"/>
      <c r="X91" s="274">
        <f t="shared" si="78"/>
        <v>0</v>
      </c>
      <c r="Y91" s="275" t="str">
        <f t="shared" si="79"/>
        <v>N. D.</v>
      </c>
      <c r="Z91" s="276">
        <f t="shared" si="66"/>
        <v>0</v>
      </c>
      <c r="AA91" s="275" t="str">
        <f t="shared" si="67"/>
        <v>N. D.</v>
      </c>
    </row>
    <row r="92" spans="1:27">
      <c r="A92" s="272" t="s">
        <v>28</v>
      </c>
      <c r="B92" s="273"/>
      <c r="C92" s="274">
        <f t="shared" si="68"/>
        <v>0</v>
      </c>
      <c r="D92" s="275" t="str">
        <f t="shared" si="69"/>
        <v>N. D.</v>
      </c>
      <c r="E92" s="273"/>
      <c r="F92" s="274">
        <f t="shared" si="70"/>
        <v>0</v>
      </c>
      <c r="G92" s="275" t="str">
        <f t="shared" si="71"/>
        <v>N. D.</v>
      </c>
      <c r="H92" s="276">
        <f t="shared" si="60"/>
        <v>0</v>
      </c>
      <c r="I92" s="275" t="str">
        <f t="shared" si="61"/>
        <v>N. D.</v>
      </c>
      <c r="J92" s="273"/>
      <c r="K92" s="274">
        <f t="shared" si="72"/>
        <v>0</v>
      </c>
      <c r="L92" s="275" t="str">
        <f t="shared" si="73"/>
        <v>N. D.</v>
      </c>
      <c r="M92" s="276">
        <f t="shared" si="62"/>
        <v>0</v>
      </c>
      <c r="N92" s="275" t="str">
        <f t="shared" si="63"/>
        <v>N. D.</v>
      </c>
      <c r="O92" s="311"/>
      <c r="P92" s="274">
        <f t="shared" si="74"/>
        <v>0</v>
      </c>
      <c r="Q92" s="275" t="str">
        <f t="shared" si="75"/>
        <v>N. D.</v>
      </c>
      <c r="R92" s="273"/>
      <c r="S92" s="274">
        <f t="shared" si="76"/>
        <v>0</v>
      </c>
      <c r="T92" s="275" t="str">
        <f t="shared" si="77"/>
        <v>N. D.</v>
      </c>
      <c r="U92" s="276">
        <f t="shared" si="64"/>
        <v>0</v>
      </c>
      <c r="V92" s="275" t="str">
        <f t="shared" si="65"/>
        <v>N. D.</v>
      </c>
      <c r="W92" s="273"/>
      <c r="X92" s="274">
        <f t="shared" si="78"/>
        <v>0</v>
      </c>
      <c r="Y92" s="275" t="str">
        <f t="shared" si="79"/>
        <v>N. D.</v>
      </c>
      <c r="Z92" s="276">
        <f t="shared" si="66"/>
        <v>0</v>
      </c>
      <c r="AA92" s="275" t="str">
        <f t="shared" si="67"/>
        <v>N. D.</v>
      </c>
    </row>
    <row r="93" spans="1:27">
      <c r="A93" s="272" t="s">
        <v>29</v>
      </c>
      <c r="B93" s="273"/>
      <c r="C93" s="274">
        <f t="shared" si="68"/>
        <v>0</v>
      </c>
      <c r="D93" s="275" t="str">
        <f t="shared" si="69"/>
        <v>N. D.</v>
      </c>
      <c r="E93" s="273"/>
      <c r="F93" s="274">
        <f t="shared" si="70"/>
        <v>0</v>
      </c>
      <c r="G93" s="275" t="str">
        <f t="shared" si="71"/>
        <v>N. D.</v>
      </c>
      <c r="H93" s="276">
        <f t="shared" si="60"/>
        <v>0</v>
      </c>
      <c r="I93" s="275" t="str">
        <f t="shared" si="61"/>
        <v>N. D.</v>
      </c>
      <c r="J93" s="273"/>
      <c r="K93" s="274">
        <f t="shared" si="72"/>
        <v>0</v>
      </c>
      <c r="L93" s="275" t="str">
        <f t="shared" si="73"/>
        <v>N. D.</v>
      </c>
      <c r="M93" s="276">
        <f t="shared" si="62"/>
        <v>0</v>
      </c>
      <c r="N93" s="275" t="str">
        <f t="shared" si="63"/>
        <v>N. D.</v>
      </c>
      <c r="O93" s="311"/>
      <c r="P93" s="274">
        <f t="shared" si="74"/>
        <v>0</v>
      </c>
      <c r="Q93" s="275" t="str">
        <f t="shared" si="75"/>
        <v>N. D.</v>
      </c>
      <c r="R93" s="273"/>
      <c r="S93" s="274">
        <f t="shared" si="76"/>
        <v>0</v>
      </c>
      <c r="T93" s="275" t="str">
        <f t="shared" si="77"/>
        <v>N. D.</v>
      </c>
      <c r="U93" s="276">
        <f t="shared" si="64"/>
        <v>0</v>
      </c>
      <c r="V93" s="275" t="str">
        <f t="shared" si="65"/>
        <v>N. D.</v>
      </c>
      <c r="W93" s="273"/>
      <c r="X93" s="274">
        <f t="shared" si="78"/>
        <v>0</v>
      </c>
      <c r="Y93" s="275" t="str">
        <f t="shared" si="79"/>
        <v>N. D.</v>
      </c>
      <c r="Z93" s="276">
        <f t="shared" si="66"/>
        <v>0</v>
      </c>
      <c r="AA93" s="275" t="str">
        <f t="shared" si="67"/>
        <v>N. D.</v>
      </c>
    </row>
    <row r="94" spans="1:27">
      <c r="A94" s="277" t="s">
        <v>30</v>
      </c>
      <c r="B94" s="273"/>
      <c r="C94" s="274">
        <f t="shared" si="68"/>
        <v>0</v>
      </c>
      <c r="D94" s="275" t="str">
        <f t="shared" si="69"/>
        <v>N. D.</v>
      </c>
      <c r="E94" s="273"/>
      <c r="F94" s="274">
        <f t="shared" si="70"/>
        <v>0</v>
      </c>
      <c r="G94" s="275" t="str">
        <f t="shared" si="71"/>
        <v>N. D.</v>
      </c>
      <c r="H94" s="276">
        <f t="shared" si="60"/>
        <v>0</v>
      </c>
      <c r="I94" s="275" t="str">
        <f t="shared" si="61"/>
        <v>N. D.</v>
      </c>
      <c r="J94" s="273"/>
      <c r="K94" s="274">
        <f t="shared" si="72"/>
        <v>0</v>
      </c>
      <c r="L94" s="275" t="str">
        <f t="shared" si="73"/>
        <v>N. D.</v>
      </c>
      <c r="M94" s="276">
        <f t="shared" si="62"/>
        <v>0</v>
      </c>
      <c r="N94" s="275" t="str">
        <f t="shared" si="63"/>
        <v>N. D.</v>
      </c>
      <c r="O94" s="311"/>
      <c r="P94" s="274">
        <f t="shared" si="74"/>
        <v>0</v>
      </c>
      <c r="Q94" s="275" t="str">
        <f t="shared" si="75"/>
        <v>N. D.</v>
      </c>
      <c r="R94" s="273"/>
      <c r="S94" s="274">
        <f t="shared" si="76"/>
        <v>0</v>
      </c>
      <c r="T94" s="275" t="str">
        <f t="shared" si="77"/>
        <v>N. D.</v>
      </c>
      <c r="U94" s="276">
        <f t="shared" si="64"/>
        <v>0</v>
      </c>
      <c r="V94" s="275" t="str">
        <f t="shared" si="65"/>
        <v>N. D.</v>
      </c>
      <c r="W94" s="273"/>
      <c r="X94" s="274">
        <f t="shared" si="78"/>
        <v>0</v>
      </c>
      <c r="Y94" s="275" t="str">
        <f t="shared" si="79"/>
        <v>N. D.</v>
      </c>
      <c r="Z94" s="276">
        <f t="shared" si="66"/>
        <v>0</v>
      </c>
      <c r="AA94" s="275" t="str">
        <f t="shared" si="67"/>
        <v>N. D.</v>
      </c>
    </row>
    <row r="95" spans="1:27" hidden="1">
      <c r="A95" s="278" t="s">
        <v>31</v>
      </c>
      <c r="B95" s="265"/>
      <c r="C95" s="279">
        <f>+SUM(C96:C104)</f>
        <v>0</v>
      </c>
      <c r="D95" s="270">
        <f>+IF(ISERROR(C95/C106),"N. D.",C95/C106)</f>
        <v>0</v>
      </c>
      <c r="E95" s="273"/>
      <c r="F95" s="279">
        <f>+SUM(F96:F104)</f>
        <v>0</v>
      </c>
      <c r="G95" s="270">
        <f>+IF(ISERROR(F95/F106),"N. D.",F95/F106)</f>
        <v>0</v>
      </c>
      <c r="H95" s="271">
        <f t="shared" si="60"/>
        <v>0</v>
      </c>
      <c r="I95" s="270" t="str">
        <f t="shared" si="61"/>
        <v>N. D.</v>
      </c>
      <c r="J95" s="265"/>
      <c r="K95" s="279">
        <f>+SUM(K96:K104)</f>
        <v>0</v>
      </c>
      <c r="L95" s="270">
        <f>+IF(ISERROR(K95/K106),"N. D.",K95/K106)</f>
        <v>0</v>
      </c>
      <c r="M95" s="271">
        <f t="shared" si="62"/>
        <v>0</v>
      </c>
      <c r="N95" s="270" t="str">
        <f t="shared" si="63"/>
        <v>N. D.</v>
      </c>
      <c r="O95" s="265"/>
      <c r="P95" s="279">
        <f>+SUM(P96:P104)</f>
        <v>0</v>
      </c>
      <c r="Q95" s="270">
        <f>+IF(ISERROR(P95/P106),"N. D.",P95/P106)</f>
        <v>0</v>
      </c>
      <c r="R95" s="273"/>
      <c r="S95" s="279">
        <f>+SUM(S96:S104)</f>
        <v>0</v>
      </c>
      <c r="T95" s="270">
        <f>+IF(ISERROR(S95/S106),"N. D.",S95/S106)</f>
        <v>0</v>
      </c>
      <c r="U95" s="271">
        <f t="shared" si="64"/>
        <v>0</v>
      </c>
      <c r="V95" s="270" t="str">
        <f t="shared" si="65"/>
        <v>N. D.</v>
      </c>
      <c r="W95" s="265"/>
      <c r="X95" s="279">
        <f>+SUM(X96:X104)</f>
        <v>0</v>
      </c>
      <c r="Y95" s="270">
        <f>+IF(ISERROR(X95/X106),"N. D.",X95/X106)</f>
        <v>0</v>
      </c>
      <c r="Z95" s="271">
        <f t="shared" si="66"/>
        <v>0</v>
      </c>
      <c r="AA95" s="270" t="str">
        <f t="shared" si="67"/>
        <v>N. D.</v>
      </c>
    </row>
    <row r="96" spans="1:27" hidden="1">
      <c r="A96" s="280" t="s">
        <v>32</v>
      </c>
      <c r="B96" s="273"/>
      <c r="C96" s="274">
        <f t="shared" ref="C96:C104" si="80">+C21-C46-C71</f>
        <v>0</v>
      </c>
      <c r="D96" s="275" t="str">
        <f t="shared" ref="D96:D104" si="81">+IF(ISERROR(C96/C96),"N. D.",C96/C96)</f>
        <v>N. D.</v>
      </c>
      <c r="E96" s="273"/>
      <c r="F96" s="274">
        <f t="shared" ref="F96:F104" si="82">+F21-F46-F71</f>
        <v>0</v>
      </c>
      <c r="G96" s="275" t="str">
        <f t="shared" ref="G96:G104" si="83">+IF(ISERROR(F96/F96),"N. D.",F96/F96)</f>
        <v>N. D.</v>
      </c>
      <c r="H96" s="276">
        <f t="shared" si="60"/>
        <v>0</v>
      </c>
      <c r="I96" s="275" t="str">
        <f t="shared" si="61"/>
        <v>N. D.</v>
      </c>
      <c r="J96" s="273"/>
      <c r="K96" s="274">
        <f t="shared" ref="K96:K104" si="84">+K21-K46-K71</f>
        <v>0</v>
      </c>
      <c r="L96" s="275" t="str">
        <f t="shared" ref="L96:L104" si="85">+IF(ISERROR(K96/K96),"N. D.",K96/K96)</f>
        <v>N. D.</v>
      </c>
      <c r="M96" s="276">
        <f t="shared" si="62"/>
        <v>0</v>
      </c>
      <c r="N96" s="275" t="str">
        <f t="shared" si="63"/>
        <v>N. D.</v>
      </c>
      <c r="O96" s="311"/>
      <c r="P96" s="274">
        <f t="shared" ref="P96:P104" si="86">+P21-P46-P71</f>
        <v>0</v>
      </c>
      <c r="Q96" s="275" t="str">
        <f t="shared" ref="Q96:Q104" si="87">+IF(ISERROR(P96/P96),"N. D.",P96/P96)</f>
        <v>N. D.</v>
      </c>
      <c r="R96" s="273"/>
      <c r="S96" s="274">
        <f t="shared" ref="S96:S104" si="88">+S21-S46-S71</f>
        <v>0</v>
      </c>
      <c r="T96" s="275" t="str">
        <f t="shared" ref="T96:T104" si="89">+IF(ISERROR(S96/S96),"N. D.",S96/S96)</f>
        <v>N. D.</v>
      </c>
      <c r="U96" s="276">
        <f t="shared" si="64"/>
        <v>0</v>
      </c>
      <c r="V96" s="275" t="str">
        <f t="shared" si="65"/>
        <v>N. D.</v>
      </c>
      <c r="W96" s="273"/>
      <c r="X96" s="274">
        <f t="shared" ref="X96:X104" si="90">+X21-X46-X71</f>
        <v>0</v>
      </c>
      <c r="Y96" s="275" t="str">
        <f t="shared" ref="Y96:Y104" si="91">+IF(ISERROR(X96/X96),"N. D.",X96/X96)</f>
        <v>N. D.</v>
      </c>
      <c r="Z96" s="276">
        <f t="shared" si="66"/>
        <v>0</v>
      </c>
      <c r="AA96" s="275" t="str">
        <f t="shared" si="67"/>
        <v>N. D.</v>
      </c>
    </row>
    <row r="97" spans="1:27" hidden="1">
      <c r="A97" s="280" t="s">
        <v>33</v>
      </c>
      <c r="B97" s="273"/>
      <c r="C97" s="274">
        <f t="shared" si="80"/>
        <v>0</v>
      </c>
      <c r="D97" s="275" t="str">
        <f t="shared" si="81"/>
        <v>N. D.</v>
      </c>
      <c r="E97" s="273"/>
      <c r="F97" s="274">
        <f t="shared" si="82"/>
        <v>0</v>
      </c>
      <c r="G97" s="275" t="str">
        <f t="shared" si="83"/>
        <v>N. D.</v>
      </c>
      <c r="H97" s="276">
        <f t="shared" si="60"/>
        <v>0</v>
      </c>
      <c r="I97" s="275" t="str">
        <f t="shared" si="61"/>
        <v>N. D.</v>
      </c>
      <c r="J97" s="273"/>
      <c r="K97" s="274">
        <f t="shared" si="84"/>
        <v>0</v>
      </c>
      <c r="L97" s="275" t="str">
        <f t="shared" si="85"/>
        <v>N. D.</v>
      </c>
      <c r="M97" s="276">
        <f t="shared" si="62"/>
        <v>0</v>
      </c>
      <c r="N97" s="275" t="str">
        <f t="shared" si="63"/>
        <v>N. D.</v>
      </c>
      <c r="O97" s="311"/>
      <c r="P97" s="274">
        <f t="shared" si="86"/>
        <v>0</v>
      </c>
      <c r="Q97" s="275" t="str">
        <f t="shared" si="87"/>
        <v>N. D.</v>
      </c>
      <c r="R97" s="273"/>
      <c r="S97" s="274">
        <f t="shared" si="88"/>
        <v>0</v>
      </c>
      <c r="T97" s="275" t="str">
        <f t="shared" si="89"/>
        <v>N. D.</v>
      </c>
      <c r="U97" s="276">
        <f t="shared" si="64"/>
        <v>0</v>
      </c>
      <c r="V97" s="275" t="str">
        <f t="shared" si="65"/>
        <v>N. D.</v>
      </c>
      <c r="W97" s="273"/>
      <c r="X97" s="274">
        <f t="shared" si="90"/>
        <v>0</v>
      </c>
      <c r="Y97" s="275" t="str">
        <f t="shared" si="91"/>
        <v>N. D.</v>
      </c>
      <c r="Z97" s="276">
        <f t="shared" si="66"/>
        <v>0</v>
      </c>
      <c r="AA97" s="275" t="str">
        <f t="shared" si="67"/>
        <v>N. D.</v>
      </c>
    </row>
    <row r="98" spans="1:27" hidden="1">
      <c r="A98" s="280" t="s">
        <v>34</v>
      </c>
      <c r="B98" s="273"/>
      <c r="C98" s="274">
        <f t="shared" si="80"/>
        <v>0</v>
      </c>
      <c r="D98" s="275" t="str">
        <f t="shared" si="81"/>
        <v>N. D.</v>
      </c>
      <c r="E98" s="273"/>
      <c r="F98" s="274">
        <f t="shared" si="82"/>
        <v>0</v>
      </c>
      <c r="G98" s="275" t="str">
        <f t="shared" si="83"/>
        <v>N. D.</v>
      </c>
      <c r="H98" s="276">
        <f t="shared" si="60"/>
        <v>0</v>
      </c>
      <c r="I98" s="275" t="str">
        <f t="shared" si="61"/>
        <v>N. D.</v>
      </c>
      <c r="J98" s="273"/>
      <c r="K98" s="274">
        <f t="shared" si="84"/>
        <v>0</v>
      </c>
      <c r="L98" s="275" t="str">
        <f t="shared" si="85"/>
        <v>N. D.</v>
      </c>
      <c r="M98" s="276">
        <f t="shared" si="62"/>
        <v>0</v>
      </c>
      <c r="N98" s="275" t="str">
        <f t="shared" si="63"/>
        <v>N. D.</v>
      </c>
      <c r="O98" s="311"/>
      <c r="P98" s="274">
        <f t="shared" si="86"/>
        <v>0</v>
      </c>
      <c r="Q98" s="275" t="str">
        <f t="shared" si="87"/>
        <v>N. D.</v>
      </c>
      <c r="R98" s="273"/>
      <c r="S98" s="274">
        <f t="shared" si="88"/>
        <v>0</v>
      </c>
      <c r="T98" s="275" t="str">
        <f t="shared" si="89"/>
        <v>N. D.</v>
      </c>
      <c r="U98" s="276">
        <f t="shared" si="64"/>
        <v>0</v>
      </c>
      <c r="V98" s="275" t="str">
        <f t="shared" si="65"/>
        <v>N. D.</v>
      </c>
      <c r="W98" s="273"/>
      <c r="X98" s="274">
        <f t="shared" si="90"/>
        <v>0</v>
      </c>
      <c r="Y98" s="275" t="str">
        <f t="shared" si="91"/>
        <v>N. D.</v>
      </c>
      <c r="Z98" s="276">
        <f t="shared" si="66"/>
        <v>0</v>
      </c>
      <c r="AA98" s="275" t="str">
        <f t="shared" si="67"/>
        <v>N. D.</v>
      </c>
    </row>
    <row r="99" spans="1:27" hidden="1">
      <c r="A99" s="280" t="s">
        <v>35</v>
      </c>
      <c r="B99" s="273"/>
      <c r="C99" s="274">
        <f t="shared" si="80"/>
        <v>0</v>
      </c>
      <c r="D99" s="275" t="str">
        <f t="shared" si="81"/>
        <v>N. D.</v>
      </c>
      <c r="E99" s="273"/>
      <c r="F99" s="274">
        <f t="shared" si="82"/>
        <v>0</v>
      </c>
      <c r="G99" s="275" t="str">
        <f t="shared" si="83"/>
        <v>N. D.</v>
      </c>
      <c r="H99" s="276">
        <f t="shared" si="60"/>
        <v>0</v>
      </c>
      <c r="I99" s="275" t="str">
        <f t="shared" si="61"/>
        <v>N. D.</v>
      </c>
      <c r="J99" s="273"/>
      <c r="K99" s="274">
        <f t="shared" si="84"/>
        <v>0</v>
      </c>
      <c r="L99" s="275" t="str">
        <f t="shared" si="85"/>
        <v>N. D.</v>
      </c>
      <c r="M99" s="276">
        <f t="shared" si="62"/>
        <v>0</v>
      </c>
      <c r="N99" s="275" t="str">
        <f t="shared" si="63"/>
        <v>N. D.</v>
      </c>
      <c r="O99" s="311"/>
      <c r="P99" s="274">
        <f t="shared" si="86"/>
        <v>0</v>
      </c>
      <c r="Q99" s="275" t="str">
        <f t="shared" si="87"/>
        <v>N. D.</v>
      </c>
      <c r="R99" s="273"/>
      <c r="S99" s="274">
        <f t="shared" si="88"/>
        <v>0</v>
      </c>
      <c r="T99" s="275" t="str">
        <f t="shared" si="89"/>
        <v>N. D.</v>
      </c>
      <c r="U99" s="276">
        <f t="shared" si="64"/>
        <v>0</v>
      </c>
      <c r="V99" s="275" t="str">
        <f t="shared" si="65"/>
        <v>N. D.</v>
      </c>
      <c r="W99" s="273"/>
      <c r="X99" s="274">
        <f t="shared" si="90"/>
        <v>0</v>
      </c>
      <c r="Y99" s="275" t="str">
        <f t="shared" si="91"/>
        <v>N. D.</v>
      </c>
      <c r="Z99" s="276">
        <f t="shared" si="66"/>
        <v>0</v>
      </c>
      <c r="AA99" s="275" t="str">
        <f t="shared" si="67"/>
        <v>N. D.</v>
      </c>
    </row>
    <row r="100" spans="1:27" hidden="1">
      <c r="A100" s="280" t="s">
        <v>36</v>
      </c>
      <c r="B100" s="273"/>
      <c r="C100" s="274">
        <f t="shared" si="80"/>
        <v>0</v>
      </c>
      <c r="D100" s="275" t="str">
        <f t="shared" si="81"/>
        <v>N. D.</v>
      </c>
      <c r="E100" s="273"/>
      <c r="F100" s="274">
        <f t="shared" si="82"/>
        <v>0</v>
      </c>
      <c r="G100" s="275" t="str">
        <f t="shared" si="83"/>
        <v>N. D.</v>
      </c>
      <c r="H100" s="276">
        <f t="shared" si="60"/>
        <v>0</v>
      </c>
      <c r="I100" s="275" t="str">
        <f t="shared" si="61"/>
        <v>N. D.</v>
      </c>
      <c r="J100" s="273"/>
      <c r="K100" s="274">
        <f t="shared" si="84"/>
        <v>0</v>
      </c>
      <c r="L100" s="275" t="str">
        <f t="shared" si="85"/>
        <v>N. D.</v>
      </c>
      <c r="M100" s="276">
        <f t="shared" si="62"/>
        <v>0</v>
      </c>
      <c r="N100" s="275" t="str">
        <f t="shared" si="63"/>
        <v>N. D.</v>
      </c>
      <c r="O100" s="311"/>
      <c r="P100" s="274">
        <f t="shared" si="86"/>
        <v>0</v>
      </c>
      <c r="Q100" s="275" t="str">
        <f t="shared" si="87"/>
        <v>N. D.</v>
      </c>
      <c r="R100" s="273"/>
      <c r="S100" s="274">
        <f t="shared" si="88"/>
        <v>0</v>
      </c>
      <c r="T100" s="275" t="str">
        <f t="shared" si="89"/>
        <v>N. D.</v>
      </c>
      <c r="U100" s="276">
        <f t="shared" si="64"/>
        <v>0</v>
      </c>
      <c r="V100" s="275" t="str">
        <f t="shared" si="65"/>
        <v>N. D.</v>
      </c>
      <c r="W100" s="273"/>
      <c r="X100" s="274">
        <f t="shared" si="90"/>
        <v>0</v>
      </c>
      <c r="Y100" s="275" t="str">
        <f t="shared" si="91"/>
        <v>N. D.</v>
      </c>
      <c r="Z100" s="276">
        <f t="shared" si="66"/>
        <v>0</v>
      </c>
      <c r="AA100" s="275" t="str">
        <f t="shared" si="67"/>
        <v>N. D.</v>
      </c>
    </row>
    <row r="101" spans="1:27" hidden="1">
      <c r="A101" s="280" t="s">
        <v>37</v>
      </c>
      <c r="B101" s="273"/>
      <c r="C101" s="274">
        <f t="shared" si="80"/>
        <v>0</v>
      </c>
      <c r="D101" s="275" t="str">
        <f t="shared" si="81"/>
        <v>N. D.</v>
      </c>
      <c r="E101" s="273"/>
      <c r="F101" s="274">
        <f t="shared" si="82"/>
        <v>0</v>
      </c>
      <c r="G101" s="275" t="str">
        <f t="shared" si="83"/>
        <v>N. D.</v>
      </c>
      <c r="H101" s="276">
        <f t="shared" si="60"/>
        <v>0</v>
      </c>
      <c r="I101" s="275" t="str">
        <f t="shared" si="61"/>
        <v>N. D.</v>
      </c>
      <c r="J101" s="273"/>
      <c r="K101" s="274">
        <f t="shared" si="84"/>
        <v>0</v>
      </c>
      <c r="L101" s="275" t="str">
        <f t="shared" si="85"/>
        <v>N. D.</v>
      </c>
      <c r="M101" s="276">
        <f t="shared" si="62"/>
        <v>0</v>
      </c>
      <c r="N101" s="275" t="str">
        <f t="shared" si="63"/>
        <v>N. D.</v>
      </c>
      <c r="O101" s="311"/>
      <c r="P101" s="274">
        <f t="shared" si="86"/>
        <v>0</v>
      </c>
      <c r="Q101" s="275" t="str">
        <f t="shared" si="87"/>
        <v>N. D.</v>
      </c>
      <c r="R101" s="273"/>
      <c r="S101" s="274">
        <f t="shared" si="88"/>
        <v>0</v>
      </c>
      <c r="T101" s="275" t="str">
        <f t="shared" si="89"/>
        <v>N. D.</v>
      </c>
      <c r="U101" s="276">
        <f t="shared" si="64"/>
        <v>0</v>
      </c>
      <c r="V101" s="275" t="str">
        <f t="shared" si="65"/>
        <v>N. D.</v>
      </c>
      <c r="W101" s="273"/>
      <c r="X101" s="274">
        <f t="shared" si="90"/>
        <v>0</v>
      </c>
      <c r="Y101" s="275" t="str">
        <f t="shared" si="91"/>
        <v>N. D.</v>
      </c>
      <c r="Z101" s="276">
        <f t="shared" si="66"/>
        <v>0</v>
      </c>
      <c r="AA101" s="275" t="str">
        <f t="shared" si="67"/>
        <v>N. D.</v>
      </c>
    </row>
    <row r="102" spans="1:27" hidden="1">
      <c r="A102" s="280" t="s">
        <v>38</v>
      </c>
      <c r="B102" s="273"/>
      <c r="C102" s="274">
        <f t="shared" si="80"/>
        <v>0</v>
      </c>
      <c r="D102" s="275" t="str">
        <f t="shared" si="81"/>
        <v>N. D.</v>
      </c>
      <c r="E102" s="273"/>
      <c r="F102" s="274">
        <f t="shared" si="82"/>
        <v>0</v>
      </c>
      <c r="G102" s="275" t="str">
        <f t="shared" si="83"/>
        <v>N. D.</v>
      </c>
      <c r="H102" s="276">
        <f t="shared" si="60"/>
        <v>0</v>
      </c>
      <c r="I102" s="275" t="str">
        <f t="shared" si="61"/>
        <v>N. D.</v>
      </c>
      <c r="J102" s="273"/>
      <c r="K102" s="274">
        <f t="shared" si="84"/>
        <v>0</v>
      </c>
      <c r="L102" s="275" t="str">
        <f t="shared" si="85"/>
        <v>N. D.</v>
      </c>
      <c r="M102" s="276">
        <f t="shared" si="62"/>
        <v>0</v>
      </c>
      <c r="N102" s="275" t="str">
        <f t="shared" si="63"/>
        <v>N. D.</v>
      </c>
      <c r="O102" s="311"/>
      <c r="P102" s="274">
        <f t="shared" si="86"/>
        <v>0</v>
      </c>
      <c r="Q102" s="275" t="str">
        <f t="shared" si="87"/>
        <v>N. D.</v>
      </c>
      <c r="R102" s="273"/>
      <c r="S102" s="274">
        <f t="shared" si="88"/>
        <v>0</v>
      </c>
      <c r="T102" s="275" t="str">
        <f t="shared" si="89"/>
        <v>N. D.</v>
      </c>
      <c r="U102" s="276">
        <f t="shared" si="64"/>
        <v>0</v>
      </c>
      <c r="V102" s="275" t="str">
        <f t="shared" si="65"/>
        <v>N. D.</v>
      </c>
      <c r="W102" s="273"/>
      <c r="X102" s="274">
        <f t="shared" si="90"/>
        <v>0</v>
      </c>
      <c r="Y102" s="275" t="str">
        <f t="shared" si="91"/>
        <v>N. D.</v>
      </c>
      <c r="Z102" s="276">
        <f t="shared" si="66"/>
        <v>0</v>
      </c>
      <c r="AA102" s="275" t="str">
        <f t="shared" si="67"/>
        <v>N. D.</v>
      </c>
    </row>
    <row r="103" spans="1:27" hidden="1">
      <c r="A103" s="280" t="s">
        <v>39</v>
      </c>
      <c r="B103" s="273"/>
      <c r="C103" s="274">
        <f t="shared" si="80"/>
        <v>0</v>
      </c>
      <c r="D103" s="275" t="str">
        <f t="shared" si="81"/>
        <v>N. D.</v>
      </c>
      <c r="E103" s="273"/>
      <c r="F103" s="274">
        <f t="shared" si="82"/>
        <v>0</v>
      </c>
      <c r="G103" s="275" t="str">
        <f t="shared" si="83"/>
        <v>N. D.</v>
      </c>
      <c r="H103" s="276">
        <f t="shared" si="60"/>
        <v>0</v>
      </c>
      <c r="I103" s="275" t="str">
        <f t="shared" si="61"/>
        <v>N. D.</v>
      </c>
      <c r="J103" s="273"/>
      <c r="K103" s="274">
        <f t="shared" si="84"/>
        <v>0</v>
      </c>
      <c r="L103" s="275" t="str">
        <f t="shared" si="85"/>
        <v>N. D.</v>
      </c>
      <c r="M103" s="276">
        <f t="shared" si="62"/>
        <v>0</v>
      </c>
      <c r="N103" s="275" t="str">
        <f t="shared" si="63"/>
        <v>N. D.</v>
      </c>
      <c r="O103" s="311"/>
      <c r="P103" s="274">
        <f t="shared" si="86"/>
        <v>0</v>
      </c>
      <c r="Q103" s="275" t="str">
        <f t="shared" si="87"/>
        <v>N. D.</v>
      </c>
      <c r="R103" s="273"/>
      <c r="S103" s="274">
        <f t="shared" si="88"/>
        <v>0</v>
      </c>
      <c r="T103" s="275" t="str">
        <f t="shared" si="89"/>
        <v>N. D.</v>
      </c>
      <c r="U103" s="276">
        <f t="shared" si="64"/>
        <v>0</v>
      </c>
      <c r="V103" s="275" t="str">
        <f t="shared" si="65"/>
        <v>N. D.</v>
      </c>
      <c r="W103" s="273"/>
      <c r="X103" s="274">
        <f t="shared" si="90"/>
        <v>0</v>
      </c>
      <c r="Y103" s="275" t="str">
        <f t="shared" si="91"/>
        <v>N. D.</v>
      </c>
      <c r="Z103" s="276">
        <f t="shared" si="66"/>
        <v>0</v>
      </c>
      <c r="AA103" s="275" t="str">
        <f t="shared" si="67"/>
        <v>N. D.</v>
      </c>
    </row>
    <row r="104" spans="1:27" hidden="1">
      <c r="A104" s="280" t="s">
        <v>40</v>
      </c>
      <c r="B104" s="273"/>
      <c r="C104" s="274">
        <f t="shared" si="80"/>
        <v>0</v>
      </c>
      <c r="D104" s="275" t="str">
        <f t="shared" si="81"/>
        <v>N. D.</v>
      </c>
      <c r="E104" s="273"/>
      <c r="F104" s="274">
        <f t="shared" si="82"/>
        <v>0</v>
      </c>
      <c r="G104" s="275" t="str">
        <f t="shared" si="83"/>
        <v>N. D.</v>
      </c>
      <c r="H104" s="276">
        <f t="shared" si="60"/>
        <v>0</v>
      </c>
      <c r="I104" s="275" t="str">
        <f t="shared" si="61"/>
        <v>N. D.</v>
      </c>
      <c r="J104" s="273"/>
      <c r="K104" s="274">
        <f t="shared" si="84"/>
        <v>0</v>
      </c>
      <c r="L104" s="275" t="str">
        <f t="shared" si="85"/>
        <v>N. D.</v>
      </c>
      <c r="M104" s="276">
        <f t="shared" si="62"/>
        <v>0</v>
      </c>
      <c r="N104" s="275" t="str">
        <f t="shared" si="63"/>
        <v>N. D.</v>
      </c>
      <c r="O104" s="311"/>
      <c r="P104" s="274">
        <f t="shared" si="86"/>
        <v>0</v>
      </c>
      <c r="Q104" s="275" t="str">
        <f t="shared" si="87"/>
        <v>N. D.</v>
      </c>
      <c r="R104" s="273"/>
      <c r="S104" s="274">
        <f t="shared" si="88"/>
        <v>0</v>
      </c>
      <c r="T104" s="275" t="str">
        <f t="shared" si="89"/>
        <v>N. D.</v>
      </c>
      <c r="U104" s="276">
        <f t="shared" si="64"/>
        <v>0</v>
      </c>
      <c r="V104" s="275" t="str">
        <f t="shared" si="65"/>
        <v>N. D.</v>
      </c>
      <c r="W104" s="273"/>
      <c r="X104" s="274">
        <f t="shared" si="90"/>
        <v>0</v>
      </c>
      <c r="Y104" s="275" t="str">
        <f t="shared" si="91"/>
        <v>N. D.</v>
      </c>
      <c r="Z104" s="276">
        <f t="shared" si="66"/>
        <v>0</v>
      </c>
      <c r="AA104" s="275" t="str">
        <f t="shared" si="67"/>
        <v>N. D.</v>
      </c>
    </row>
    <row r="105" spans="1:27" ht="6" customHeight="1">
      <c r="A105" s="267"/>
      <c r="B105" s="265"/>
      <c r="C105" s="267"/>
      <c r="D105" s="270"/>
      <c r="E105" s="265"/>
      <c r="F105" s="267"/>
      <c r="G105" s="270"/>
      <c r="H105" s="265"/>
      <c r="I105" s="270"/>
      <c r="J105" s="265"/>
      <c r="K105" s="267"/>
      <c r="L105" s="270"/>
      <c r="M105" s="265"/>
      <c r="N105" s="270"/>
      <c r="O105" s="265"/>
      <c r="P105" s="267"/>
      <c r="Q105" s="270"/>
      <c r="R105" s="265"/>
      <c r="S105" s="267"/>
      <c r="T105" s="270"/>
      <c r="U105" s="265"/>
      <c r="V105" s="270"/>
      <c r="W105" s="265"/>
      <c r="X105" s="267"/>
      <c r="Y105" s="270"/>
      <c r="Z105" s="265"/>
      <c r="AA105" s="270"/>
    </row>
    <row r="106" spans="1:27">
      <c r="A106" s="284" t="s">
        <v>47</v>
      </c>
      <c r="B106" s="285"/>
      <c r="C106" s="286">
        <f>+C85+C95</f>
        <v>993670.91999999993</v>
      </c>
      <c r="D106" s="287">
        <f>+IF(ISERROR(C106/C106),"N. D.",C106/C106)</f>
        <v>1</v>
      </c>
      <c r="E106" s="285"/>
      <c r="F106" s="286">
        <f>+F85+F95</f>
        <v>1107544.9334810001</v>
      </c>
      <c r="G106" s="287">
        <f>+IF(ISERROR(F106/F106),"N. D.",F106/F106)</f>
        <v>1</v>
      </c>
      <c r="H106" s="285">
        <f>+$C106-F106</f>
        <v>-113874.01348100021</v>
      </c>
      <c r="I106" s="287">
        <f>+IF(ISERROR(H106/F106),"N. D.",H106/F106)</f>
        <v>-0.10281660819222528</v>
      </c>
      <c r="J106" s="285"/>
      <c r="K106" s="286">
        <f>+K85+K95</f>
        <v>1036916.0399999999</v>
      </c>
      <c r="L106" s="287">
        <f>+IF(ISERROR(K106/K106),"N. D.",K106/K106)</f>
        <v>1</v>
      </c>
      <c r="M106" s="285">
        <f>+$C106-K106</f>
        <v>-43245.119999999995</v>
      </c>
      <c r="N106" s="287">
        <f>+IF(ISERROR(M106/K106),"N. D.",M106/K106)</f>
        <v>-4.1705517449609514E-2</v>
      </c>
      <c r="O106" s="312"/>
      <c r="P106" s="286">
        <f>+P85+P95</f>
        <v>6014245.25</v>
      </c>
      <c r="Q106" s="287">
        <f>+IF(ISERROR(P106/P106),"N. D.",P106/P106)</f>
        <v>1</v>
      </c>
      <c r="R106" s="285"/>
      <c r="S106" s="286">
        <f>+S85+S95</f>
        <v>6041278.8138036001</v>
      </c>
      <c r="T106" s="287">
        <f>+IF(ISERROR(S106/S106),"N. D.",S106/S106)</f>
        <v>1</v>
      </c>
      <c r="U106" s="285">
        <f>+$P106-S106</f>
        <v>-27033.563803600147</v>
      </c>
      <c r="V106" s="287">
        <f>+IF(ISERROR(U106/S106),"N. D.",U106/S106)</f>
        <v>-4.474808171712202E-3</v>
      </c>
      <c r="W106" s="285"/>
      <c r="X106" s="286">
        <f>+X85+X95</f>
        <v>5760289.1599999992</v>
      </c>
      <c r="Y106" s="287">
        <f>+IF(ISERROR(X106/X106),"N. D.",X106/X106)</f>
        <v>1</v>
      </c>
      <c r="Z106" s="285">
        <f>+$P106-X106</f>
        <v>253956.09000000078</v>
      </c>
      <c r="AA106" s="287">
        <f>+IF(ISERROR(Z106/X106),"N. D.",Z106/X106)</f>
        <v>4.4087385710338337E-2</v>
      </c>
    </row>
    <row r="107" spans="1:27" ht="6" customHeight="1">
      <c r="A107" s="267"/>
      <c r="B107" s="265"/>
      <c r="C107" s="267"/>
      <c r="D107" s="288"/>
      <c r="E107" s="265"/>
      <c r="F107" s="267"/>
      <c r="G107" s="288"/>
      <c r="H107" s="265"/>
      <c r="I107" s="288"/>
      <c r="J107" s="265"/>
      <c r="K107" s="267"/>
      <c r="L107" s="288"/>
      <c r="M107" s="265"/>
      <c r="N107" s="288"/>
      <c r="O107" s="265"/>
      <c r="P107" s="267"/>
      <c r="Q107" s="288"/>
      <c r="R107" s="265"/>
      <c r="S107" s="267"/>
      <c r="T107" s="288"/>
      <c r="U107" s="265"/>
      <c r="V107" s="288"/>
      <c r="W107" s="265"/>
      <c r="X107" s="267"/>
      <c r="Y107" s="288"/>
      <c r="Z107" s="265"/>
      <c r="AA107" s="288"/>
    </row>
    <row r="108" spans="1:27" hidden="1">
      <c r="A108" s="266" t="s">
        <v>48</v>
      </c>
      <c r="B108" s="265"/>
      <c r="C108" s="267"/>
      <c r="D108" s="288"/>
      <c r="E108" s="265"/>
      <c r="F108" s="267"/>
      <c r="G108" s="288"/>
      <c r="H108" s="265"/>
      <c r="I108" s="288"/>
      <c r="J108" s="265"/>
      <c r="K108" s="267"/>
      <c r="L108" s="288"/>
      <c r="M108" s="265"/>
      <c r="N108" s="288"/>
      <c r="O108" s="265"/>
      <c r="P108" s="267"/>
      <c r="Q108" s="288"/>
      <c r="R108" s="265"/>
      <c r="S108" s="267"/>
      <c r="T108" s="288"/>
      <c r="U108" s="265"/>
      <c r="V108" s="288"/>
      <c r="W108" s="265"/>
      <c r="X108" s="267"/>
      <c r="Y108" s="288"/>
      <c r="Z108" s="265"/>
      <c r="AA108" s="288"/>
    </row>
    <row r="109" spans="1:27" ht="6" hidden="1" customHeight="1">
      <c r="A109" s="267"/>
      <c r="B109" s="265"/>
      <c r="C109" s="267"/>
      <c r="D109" s="288"/>
      <c r="E109" s="265"/>
      <c r="F109" s="267"/>
      <c r="G109" s="288"/>
      <c r="H109" s="265"/>
      <c r="I109" s="288"/>
      <c r="J109" s="265"/>
      <c r="K109" s="267"/>
      <c r="L109" s="288"/>
      <c r="M109" s="265"/>
      <c r="N109" s="288"/>
      <c r="O109" s="265"/>
      <c r="P109" s="267"/>
      <c r="Q109" s="288"/>
      <c r="R109" s="265"/>
      <c r="S109" s="267"/>
      <c r="T109" s="288"/>
      <c r="U109" s="265"/>
      <c r="V109" s="288"/>
      <c r="W109" s="265"/>
      <c r="X109" s="267"/>
      <c r="Y109" s="288"/>
      <c r="Z109" s="265"/>
      <c r="AA109" s="288"/>
    </row>
    <row r="110" spans="1:27" hidden="1">
      <c r="A110" s="268" t="s">
        <v>21</v>
      </c>
      <c r="B110" s="265"/>
      <c r="C110" s="269">
        <f>+SUM(C111:C119)</f>
        <v>0</v>
      </c>
      <c r="D110" s="270" t="str">
        <f>+IF(ISERROR(C110/#REF!),"N. D.",C110/#REF!)</f>
        <v>N. D.</v>
      </c>
      <c r="E110" s="265"/>
      <c r="F110" s="269">
        <f>+SUM(F111:F119)</f>
        <v>0</v>
      </c>
      <c r="G110" s="270" t="str">
        <f>+IF(ISERROR(F110/#REF!),"N. D.",F110/#REF!)</f>
        <v>N. D.</v>
      </c>
      <c r="H110" s="271">
        <f t="shared" ref="H110:H129" si="92">+$C110-F110</f>
        <v>0</v>
      </c>
      <c r="I110" s="270" t="str">
        <f t="shared" ref="I110:I129" si="93">+IF(ISERROR(H110/F110),"N. D.",H110/F110)</f>
        <v>N. D.</v>
      </c>
      <c r="J110" s="265"/>
      <c r="K110" s="269">
        <f>+SUM(K111:K119)</f>
        <v>0</v>
      </c>
      <c r="L110" s="270" t="str">
        <f>+IF(ISERROR(K110/#REF!),"N. D.",K110/#REF!)</f>
        <v>N. D.</v>
      </c>
      <c r="M110" s="271">
        <f t="shared" ref="M110:M129" si="94">+$C110-K110</f>
        <v>0</v>
      </c>
      <c r="N110" s="270" t="str">
        <f t="shared" ref="N110:N129" si="95">+IF(ISERROR(M110/K110),"N. D.",M110/K110)</f>
        <v>N. D.</v>
      </c>
      <c r="O110" s="265"/>
      <c r="P110" s="269">
        <f>+SUM(P111:P119)</f>
        <v>0</v>
      </c>
      <c r="Q110" s="270" t="str">
        <f>+IF(ISERROR(P110/#REF!),"N. D.",P110/#REF!)</f>
        <v>N. D.</v>
      </c>
      <c r="R110" s="265"/>
      <c r="S110" s="269">
        <f>+SUM(S111:S119)</f>
        <v>0</v>
      </c>
      <c r="T110" s="270" t="str">
        <f>+IF(ISERROR(S110/#REF!),"N. D.",S110/#REF!)</f>
        <v>N. D.</v>
      </c>
      <c r="U110" s="271">
        <f t="shared" ref="U110:U129" si="96">+$P110-S110</f>
        <v>0</v>
      </c>
      <c r="V110" s="270" t="str">
        <f t="shared" ref="V110:V129" si="97">+IF(ISERROR(U110/S110),"N. D.",U110/S110)</f>
        <v>N. D.</v>
      </c>
      <c r="W110" s="265"/>
      <c r="X110" s="269">
        <f>+SUM(X111:X119)</f>
        <v>0</v>
      </c>
      <c r="Y110" s="270" t="str">
        <f>+IF(ISERROR(X110/#REF!),"N. D.",X110/#REF!)</f>
        <v>N. D.</v>
      </c>
      <c r="Z110" s="271">
        <f t="shared" ref="Z110:Z129" si="98">+$P110-X110</f>
        <v>0</v>
      </c>
      <c r="AA110" s="270" t="str">
        <f t="shared" ref="AA110:AA129" si="99">+IF(ISERROR(Z110/X110),"N. D.",Z110/X110)</f>
        <v>N. D.</v>
      </c>
    </row>
    <row r="111" spans="1:27" hidden="1">
      <c r="A111" s="272" t="s">
        <v>22</v>
      </c>
      <c r="B111" s="273"/>
      <c r="C111" s="274">
        <f>+'2026R'!$I111</f>
        <v>0</v>
      </c>
      <c r="D111" s="275" t="str">
        <f>+IF(ISERROR(C111/#REF!),"N. D.",C111/#REF!)</f>
        <v>N. D.</v>
      </c>
      <c r="E111" s="273"/>
      <c r="F111" s="274">
        <f>+'2026P'!$I111</f>
        <v>0</v>
      </c>
      <c r="G111" s="275" t="str">
        <f>+IF(ISERROR(F111/#REF!),"N. D.",F111/#REF!)</f>
        <v>N. D.</v>
      </c>
      <c r="H111" s="276">
        <f t="shared" si="92"/>
        <v>0</v>
      </c>
      <c r="I111" s="275" t="str">
        <f t="shared" si="93"/>
        <v>N. D.</v>
      </c>
      <c r="J111" s="273"/>
      <c r="K111" s="274">
        <f>+'2025R'!$I111</f>
        <v>0</v>
      </c>
      <c r="L111" s="275" t="str">
        <f>+IF(ISERROR(K111/#REF!),"N. D.",K111/#REF!)</f>
        <v>N. D.</v>
      </c>
      <c r="M111" s="276">
        <f t="shared" si="94"/>
        <v>0</v>
      </c>
      <c r="N111" s="275" t="str">
        <f t="shared" si="95"/>
        <v>N. D.</v>
      </c>
      <c r="O111" s="311"/>
      <c r="P111" s="274">
        <f>+'2026R'!$Y111</f>
        <v>0</v>
      </c>
      <c r="Q111" s="275" t="str">
        <f>+IF(ISERROR(P111/#REF!),"N. D.",P111/#REF!)</f>
        <v>N. D.</v>
      </c>
      <c r="R111" s="273"/>
      <c r="S111" s="274">
        <f>+'2026P'!$Y111</f>
        <v>0</v>
      </c>
      <c r="T111" s="275" t="str">
        <f>+IF(ISERROR(S111/#REF!),"N. D.",S111/#REF!)</f>
        <v>N. D.</v>
      </c>
      <c r="U111" s="276">
        <f t="shared" si="96"/>
        <v>0</v>
      </c>
      <c r="V111" s="275" t="str">
        <f t="shared" si="97"/>
        <v>N. D.</v>
      </c>
      <c r="W111" s="273"/>
      <c r="X111" s="274">
        <f>+'2025R'!$Y111</f>
        <v>0</v>
      </c>
      <c r="Y111" s="275" t="str">
        <f>+IF(ISERROR(X111/#REF!),"N. D.",X111/#REF!)</f>
        <v>N. D.</v>
      </c>
      <c r="Z111" s="276">
        <f t="shared" si="98"/>
        <v>0</v>
      </c>
      <c r="AA111" s="275" t="str">
        <f t="shared" si="99"/>
        <v>N. D.</v>
      </c>
    </row>
    <row r="112" spans="1:27" hidden="1">
      <c r="A112" s="272" t="s">
        <v>23</v>
      </c>
      <c r="B112" s="273"/>
      <c r="C112" s="274">
        <f>+'2026R'!$I112</f>
        <v>0</v>
      </c>
      <c r="D112" s="275" t="str">
        <f>+IF(ISERROR(C112/#REF!),"N. D.",C112/#REF!)</f>
        <v>N. D.</v>
      </c>
      <c r="E112" s="273"/>
      <c r="F112" s="274">
        <f>+'2026P'!$I112</f>
        <v>0</v>
      </c>
      <c r="G112" s="275" t="str">
        <f>+IF(ISERROR(F112/#REF!),"N. D.",F112/#REF!)</f>
        <v>N. D.</v>
      </c>
      <c r="H112" s="276">
        <f t="shared" si="92"/>
        <v>0</v>
      </c>
      <c r="I112" s="275" t="str">
        <f t="shared" si="93"/>
        <v>N. D.</v>
      </c>
      <c r="J112" s="273"/>
      <c r="K112" s="274">
        <f>+'2025R'!$I112</f>
        <v>0</v>
      </c>
      <c r="L112" s="275" t="str">
        <f>+IF(ISERROR(K112/#REF!),"N. D.",K112/#REF!)</f>
        <v>N. D.</v>
      </c>
      <c r="M112" s="276">
        <f t="shared" si="94"/>
        <v>0</v>
      </c>
      <c r="N112" s="275" t="str">
        <f t="shared" si="95"/>
        <v>N. D.</v>
      </c>
      <c r="O112" s="311"/>
      <c r="P112" s="274">
        <f>+'2026R'!$Y112</f>
        <v>0</v>
      </c>
      <c r="Q112" s="275" t="str">
        <f>+IF(ISERROR(P112/#REF!),"N. D.",P112/#REF!)</f>
        <v>N. D.</v>
      </c>
      <c r="R112" s="273"/>
      <c r="S112" s="274">
        <f>+'2026P'!$Y112</f>
        <v>0</v>
      </c>
      <c r="T112" s="275" t="str">
        <f>+IF(ISERROR(S112/#REF!),"N. D.",S112/#REF!)</f>
        <v>N. D.</v>
      </c>
      <c r="U112" s="276">
        <f t="shared" si="96"/>
        <v>0</v>
      </c>
      <c r="V112" s="275" t="str">
        <f t="shared" si="97"/>
        <v>N. D.</v>
      </c>
      <c r="W112" s="273"/>
      <c r="X112" s="274">
        <f>+'2025R'!$Y112</f>
        <v>0</v>
      </c>
      <c r="Y112" s="275" t="str">
        <f>+IF(ISERROR(X112/#REF!),"N. D.",X112/#REF!)</f>
        <v>N. D.</v>
      </c>
      <c r="Z112" s="276">
        <f t="shared" si="98"/>
        <v>0</v>
      </c>
      <c r="AA112" s="275" t="str">
        <f t="shared" si="99"/>
        <v>N. D.</v>
      </c>
    </row>
    <row r="113" spans="1:27" hidden="1">
      <c r="A113" s="272" t="s">
        <v>24</v>
      </c>
      <c r="B113" s="273"/>
      <c r="C113" s="274">
        <f>+'2026R'!$I113</f>
        <v>0</v>
      </c>
      <c r="D113" s="275" t="str">
        <f>+IF(ISERROR(C113/#REF!),"N. D.",C113/#REF!)</f>
        <v>N. D.</v>
      </c>
      <c r="E113" s="273"/>
      <c r="F113" s="274">
        <f>+'2026P'!$I113</f>
        <v>0</v>
      </c>
      <c r="G113" s="275" t="str">
        <f>+IF(ISERROR(F113/#REF!),"N. D.",F113/#REF!)</f>
        <v>N. D.</v>
      </c>
      <c r="H113" s="276">
        <f t="shared" si="92"/>
        <v>0</v>
      </c>
      <c r="I113" s="275" t="str">
        <f t="shared" si="93"/>
        <v>N. D.</v>
      </c>
      <c r="J113" s="273"/>
      <c r="K113" s="274">
        <f>+'2025R'!$I113</f>
        <v>0</v>
      </c>
      <c r="L113" s="275" t="str">
        <f>+IF(ISERROR(K113/#REF!),"N. D.",K113/#REF!)</f>
        <v>N. D.</v>
      </c>
      <c r="M113" s="276">
        <f t="shared" si="94"/>
        <v>0</v>
      </c>
      <c r="N113" s="275" t="str">
        <f t="shared" si="95"/>
        <v>N. D.</v>
      </c>
      <c r="O113" s="311"/>
      <c r="P113" s="274">
        <f>+'2026R'!$Y113</f>
        <v>0</v>
      </c>
      <c r="Q113" s="275" t="str">
        <f>+IF(ISERROR(P113/#REF!),"N. D.",P113/#REF!)</f>
        <v>N. D.</v>
      </c>
      <c r="R113" s="273"/>
      <c r="S113" s="274">
        <f>+'2026P'!$Y113</f>
        <v>0</v>
      </c>
      <c r="T113" s="275" t="str">
        <f>+IF(ISERROR(S113/#REF!),"N. D.",S113/#REF!)</f>
        <v>N. D.</v>
      </c>
      <c r="U113" s="276">
        <f t="shared" si="96"/>
        <v>0</v>
      </c>
      <c r="V113" s="275" t="str">
        <f t="shared" si="97"/>
        <v>N. D.</v>
      </c>
      <c r="W113" s="273"/>
      <c r="X113" s="274">
        <f>+'2025R'!$Y113</f>
        <v>0</v>
      </c>
      <c r="Y113" s="275" t="str">
        <f>+IF(ISERROR(X113/#REF!),"N. D.",X113/#REF!)</f>
        <v>N. D.</v>
      </c>
      <c r="Z113" s="276">
        <f t="shared" si="98"/>
        <v>0</v>
      </c>
      <c r="AA113" s="275" t="str">
        <f t="shared" si="99"/>
        <v>N. D.</v>
      </c>
    </row>
    <row r="114" spans="1:27" hidden="1">
      <c r="A114" s="272" t="s">
        <v>25</v>
      </c>
      <c r="B114" s="273"/>
      <c r="C114" s="274">
        <f>+'2026R'!$I114</f>
        <v>0</v>
      </c>
      <c r="D114" s="275" t="str">
        <f>+IF(ISERROR(C114/#REF!),"N. D.",C114/#REF!)</f>
        <v>N. D.</v>
      </c>
      <c r="E114" s="273"/>
      <c r="F114" s="274">
        <f>+'2026P'!$I114</f>
        <v>0</v>
      </c>
      <c r="G114" s="275" t="str">
        <f>+IF(ISERROR(F114/#REF!),"N. D.",F114/#REF!)</f>
        <v>N. D.</v>
      </c>
      <c r="H114" s="276">
        <f t="shared" si="92"/>
        <v>0</v>
      </c>
      <c r="I114" s="275" t="str">
        <f t="shared" si="93"/>
        <v>N. D.</v>
      </c>
      <c r="J114" s="273"/>
      <c r="K114" s="274">
        <f>+'2025R'!$I114</f>
        <v>0</v>
      </c>
      <c r="L114" s="275" t="str">
        <f>+IF(ISERROR(K114/#REF!),"N. D.",K114/#REF!)</f>
        <v>N. D.</v>
      </c>
      <c r="M114" s="276">
        <f t="shared" si="94"/>
        <v>0</v>
      </c>
      <c r="N114" s="275" t="str">
        <f t="shared" si="95"/>
        <v>N. D.</v>
      </c>
      <c r="O114" s="311"/>
      <c r="P114" s="274">
        <f>+'2026R'!$Y114</f>
        <v>0</v>
      </c>
      <c r="Q114" s="275" t="str">
        <f>+IF(ISERROR(P114/#REF!),"N. D.",P114/#REF!)</f>
        <v>N. D.</v>
      </c>
      <c r="R114" s="273"/>
      <c r="S114" s="274">
        <f>+'2026P'!$Y114</f>
        <v>0</v>
      </c>
      <c r="T114" s="275" t="str">
        <f>+IF(ISERROR(S114/#REF!),"N. D.",S114/#REF!)</f>
        <v>N. D.</v>
      </c>
      <c r="U114" s="276">
        <f t="shared" si="96"/>
        <v>0</v>
      </c>
      <c r="V114" s="275" t="str">
        <f t="shared" si="97"/>
        <v>N. D.</v>
      </c>
      <c r="W114" s="273"/>
      <c r="X114" s="274">
        <f>+'2025R'!$Y114</f>
        <v>0</v>
      </c>
      <c r="Y114" s="275" t="str">
        <f>+IF(ISERROR(X114/#REF!),"N. D.",X114/#REF!)</f>
        <v>N. D.</v>
      </c>
      <c r="Z114" s="276">
        <f t="shared" si="98"/>
        <v>0</v>
      </c>
      <c r="AA114" s="275" t="str">
        <f t="shared" si="99"/>
        <v>N. D.</v>
      </c>
    </row>
    <row r="115" spans="1:27" hidden="1">
      <c r="A115" s="272" t="s">
        <v>26</v>
      </c>
      <c r="B115" s="273"/>
      <c r="C115" s="274">
        <f>+'2026R'!$I115</f>
        <v>0</v>
      </c>
      <c r="D115" s="275" t="str">
        <f>+IF(ISERROR(C115/#REF!),"N. D.",C115/#REF!)</f>
        <v>N. D.</v>
      </c>
      <c r="E115" s="273"/>
      <c r="F115" s="274">
        <f>+'2026P'!$I115</f>
        <v>0</v>
      </c>
      <c r="G115" s="275" t="str">
        <f>+IF(ISERROR(F115/#REF!),"N. D.",F115/#REF!)</f>
        <v>N. D.</v>
      </c>
      <c r="H115" s="276">
        <f t="shared" si="92"/>
        <v>0</v>
      </c>
      <c r="I115" s="275" t="str">
        <f t="shared" si="93"/>
        <v>N. D.</v>
      </c>
      <c r="J115" s="273"/>
      <c r="K115" s="274">
        <f>+'2025R'!$I115</f>
        <v>0</v>
      </c>
      <c r="L115" s="275" t="str">
        <f>+IF(ISERROR(K115/#REF!),"N. D.",K115/#REF!)</f>
        <v>N. D.</v>
      </c>
      <c r="M115" s="276">
        <f t="shared" si="94"/>
        <v>0</v>
      </c>
      <c r="N115" s="275" t="str">
        <f t="shared" si="95"/>
        <v>N. D.</v>
      </c>
      <c r="O115" s="311"/>
      <c r="P115" s="274">
        <f>+'2026R'!$Y115</f>
        <v>0</v>
      </c>
      <c r="Q115" s="275" t="str">
        <f>+IF(ISERROR(P115/#REF!),"N. D.",P115/#REF!)</f>
        <v>N. D.</v>
      </c>
      <c r="R115" s="273"/>
      <c r="S115" s="274">
        <f>+'2026P'!$Y115</f>
        <v>0</v>
      </c>
      <c r="T115" s="275" t="str">
        <f>+IF(ISERROR(S115/#REF!),"N. D.",S115/#REF!)</f>
        <v>N. D.</v>
      </c>
      <c r="U115" s="276">
        <f t="shared" si="96"/>
        <v>0</v>
      </c>
      <c r="V115" s="275" t="str">
        <f t="shared" si="97"/>
        <v>N. D.</v>
      </c>
      <c r="W115" s="273"/>
      <c r="X115" s="274">
        <f>+'2025R'!$Y115</f>
        <v>0</v>
      </c>
      <c r="Y115" s="275" t="str">
        <f>+IF(ISERROR(X115/#REF!),"N. D.",X115/#REF!)</f>
        <v>N. D.</v>
      </c>
      <c r="Z115" s="276">
        <f t="shared" si="98"/>
        <v>0</v>
      </c>
      <c r="AA115" s="275" t="str">
        <f t="shared" si="99"/>
        <v>N. D.</v>
      </c>
    </row>
    <row r="116" spans="1:27" hidden="1">
      <c r="A116" s="272" t="s">
        <v>27</v>
      </c>
      <c r="B116" s="273"/>
      <c r="C116" s="274">
        <f>+'2026R'!$I116</f>
        <v>0</v>
      </c>
      <c r="D116" s="275" t="str">
        <f>+IF(ISERROR(C116/#REF!),"N. D.",C116/#REF!)</f>
        <v>N. D.</v>
      </c>
      <c r="E116" s="273"/>
      <c r="F116" s="274">
        <f>+'2026P'!$I116</f>
        <v>0</v>
      </c>
      <c r="G116" s="275" t="str">
        <f>+IF(ISERROR(F116/#REF!),"N. D.",F116/#REF!)</f>
        <v>N. D.</v>
      </c>
      <c r="H116" s="276">
        <f t="shared" si="92"/>
        <v>0</v>
      </c>
      <c r="I116" s="275" t="str">
        <f t="shared" si="93"/>
        <v>N. D.</v>
      </c>
      <c r="J116" s="273"/>
      <c r="K116" s="274">
        <f>+'2025R'!$I116</f>
        <v>0</v>
      </c>
      <c r="L116" s="275" t="str">
        <f>+IF(ISERROR(K116/#REF!),"N. D.",K116/#REF!)</f>
        <v>N. D.</v>
      </c>
      <c r="M116" s="276">
        <f t="shared" si="94"/>
        <v>0</v>
      </c>
      <c r="N116" s="275" t="str">
        <f t="shared" si="95"/>
        <v>N. D.</v>
      </c>
      <c r="O116" s="311"/>
      <c r="P116" s="274">
        <f>+'2026R'!$Y116</f>
        <v>0</v>
      </c>
      <c r="Q116" s="275" t="str">
        <f>+IF(ISERROR(P116/#REF!),"N. D.",P116/#REF!)</f>
        <v>N. D.</v>
      </c>
      <c r="R116" s="273"/>
      <c r="S116" s="274">
        <f>+'2026P'!$Y116</f>
        <v>0</v>
      </c>
      <c r="T116" s="275" t="str">
        <f>+IF(ISERROR(S116/#REF!),"N. D.",S116/#REF!)</f>
        <v>N. D.</v>
      </c>
      <c r="U116" s="276">
        <f t="shared" si="96"/>
        <v>0</v>
      </c>
      <c r="V116" s="275" t="str">
        <f t="shared" si="97"/>
        <v>N. D.</v>
      </c>
      <c r="W116" s="273"/>
      <c r="X116" s="274">
        <f>+'2025R'!$Y116</f>
        <v>0</v>
      </c>
      <c r="Y116" s="275" t="str">
        <f>+IF(ISERROR(X116/#REF!),"N. D.",X116/#REF!)</f>
        <v>N. D.</v>
      </c>
      <c r="Z116" s="276">
        <f t="shared" si="98"/>
        <v>0</v>
      </c>
      <c r="AA116" s="275" t="str">
        <f t="shared" si="99"/>
        <v>N. D.</v>
      </c>
    </row>
    <row r="117" spans="1:27" hidden="1">
      <c r="A117" s="272" t="s">
        <v>28</v>
      </c>
      <c r="B117" s="273"/>
      <c r="C117" s="274">
        <f>+'2026R'!$I117</f>
        <v>0</v>
      </c>
      <c r="D117" s="275" t="str">
        <f>+IF(ISERROR(C117/#REF!),"N. D.",C117/#REF!)</f>
        <v>N. D.</v>
      </c>
      <c r="E117" s="273"/>
      <c r="F117" s="274">
        <f>+'2026P'!$I117</f>
        <v>0</v>
      </c>
      <c r="G117" s="275" t="str">
        <f>+IF(ISERROR(F117/#REF!),"N. D.",F117/#REF!)</f>
        <v>N. D.</v>
      </c>
      <c r="H117" s="276">
        <f t="shared" si="92"/>
        <v>0</v>
      </c>
      <c r="I117" s="275" t="str">
        <f t="shared" si="93"/>
        <v>N. D.</v>
      </c>
      <c r="J117" s="273"/>
      <c r="K117" s="274">
        <f>+'2025R'!$I117</f>
        <v>0</v>
      </c>
      <c r="L117" s="275" t="str">
        <f>+IF(ISERROR(K117/#REF!),"N. D.",K117/#REF!)</f>
        <v>N. D.</v>
      </c>
      <c r="M117" s="276">
        <f t="shared" si="94"/>
        <v>0</v>
      </c>
      <c r="N117" s="275" t="str">
        <f t="shared" si="95"/>
        <v>N. D.</v>
      </c>
      <c r="O117" s="311"/>
      <c r="P117" s="274">
        <f>+'2026R'!$Y117</f>
        <v>0</v>
      </c>
      <c r="Q117" s="275" t="str">
        <f>+IF(ISERROR(P117/#REF!),"N. D.",P117/#REF!)</f>
        <v>N. D.</v>
      </c>
      <c r="R117" s="273"/>
      <c r="S117" s="274">
        <f>+'2026P'!$Y117</f>
        <v>0</v>
      </c>
      <c r="T117" s="275" t="str">
        <f>+IF(ISERROR(S117/#REF!),"N. D.",S117/#REF!)</f>
        <v>N. D.</v>
      </c>
      <c r="U117" s="276">
        <f t="shared" si="96"/>
        <v>0</v>
      </c>
      <c r="V117" s="275" t="str">
        <f t="shared" si="97"/>
        <v>N. D.</v>
      </c>
      <c r="W117" s="273"/>
      <c r="X117" s="274">
        <f>+'2025R'!$Y117</f>
        <v>0</v>
      </c>
      <c r="Y117" s="275" t="str">
        <f>+IF(ISERROR(X117/#REF!),"N. D.",X117/#REF!)</f>
        <v>N. D.</v>
      </c>
      <c r="Z117" s="276">
        <f t="shared" si="98"/>
        <v>0</v>
      </c>
      <c r="AA117" s="275" t="str">
        <f t="shared" si="99"/>
        <v>N. D.</v>
      </c>
    </row>
    <row r="118" spans="1:27" hidden="1">
      <c r="A118" s="272" t="s">
        <v>29</v>
      </c>
      <c r="B118" s="273"/>
      <c r="C118" s="274">
        <f>+'2026R'!$I118</f>
        <v>0</v>
      </c>
      <c r="D118" s="275" t="str">
        <f>+IF(ISERROR(C118/#REF!),"N. D.",C118/#REF!)</f>
        <v>N. D.</v>
      </c>
      <c r="E118" s="273"/>
      <c r="F118" s="274">
        <f>+'2026P'!$I118</f>
        <v>0</v>
      </c>
      <c r="G118" s="275" t="str">
        <f>+IF(ISERROR(F118/#REF!),"N. D.",F118/#REF!)</f>
        <v>N. D.</v>
      </c>
      <c r="H118" s="276">
        <f t="shared" si="92"/>
        <v>0</v>
      </c>
      <c r="I118" s="275" t="str">
        <f t="shared" si="93"/>
        <v>N. D.</v>
      </c>
      <c r="J118" s="273"/>
      <c r="K118" s="274">
        <f>+'2025R'!$I118</f>
        <v>0</v>
      </c>
      <c r="L118" s="275" t="str">
        <f>+IF(ISERROR(K118/#REF!),"N. D.",K118/#REF!)</f>
        <v>N. D.</v>
      </c>
      <c r="M118" s="276">
        <f t="shared" si="94"/>
        <v>0</v>
      </c>
      <c r="N118" s="275" t="str">
        <f t="shared" si="95"/>
        <v>N. D.</v>
      </c>
      <c r="O118" s="311"/>
      <c r="P118" s="274">
        <f>+'2026R'!$Y118</f>
        <v>0</v>
      </c>
      <c r="Q118" s="275" t="str">
        <f>+IF(ISERROR(P118/#REF!),"N. D.",P118/#REF!)</f>
        <v>N. D.</v>
      </c>
      <c r="R118" s="273"/>
      <c r="S118" s="274">
        <f>+'2026P'!$Y118</f>
        <v>0</v>
      </c>
      <c r="T118" s="275" t="str">
        <f>+IF(ISERROR(S118/#REF!),"N. D.",S118/#REF!)</f>
        <v>N. D.</v>
      </c>
      <c r="U118" s="276">
        <f t="shared" si="96"/>
        <v>0</v>
      </c>
      <c r="V118" s="275" t="str">
        <f t="shared" si="97"/>
        <v>N. D.</v>
      </c>
      <c r="W118" s="273"/>
      <c r="X118" s="274">
        <f>+'2025R'!$Y118</f>
        <v>0</v>
      </c>
      <c r="Y118" s="275" t="str">
        <f>+IF(ISERROR(X118/#REF!),"N. D.",X118/#REF!)</f>
        <v>N. D.</v>
      </c>
      <c r="Z118" s="276">
        <f t="shared" si="98"/>
        <v>0</v>
      </c>
      <c r="AA118" s="275" t="str">
        <f t="shared" si="99"/>
        <v>N. D.</v>
      </c>
    </row>
    <row r="119" spans="1:27" hidden="1">
      <c r="A119" s="277" t="s">
        <v>30</v>
      </c>
      <c r="B119" s="273"/>
      <c r="C119" s="274">
        <f>+'2026R'!$I119</f>
        <v>0</v>
      </c>
      <c r="D119" s="275" t="str">
        <f>+IF(ISERROR(C119/C130),"N. D.",C119/C130)</f>
        <v>N. D.</v>
      </c>
      <c r="E119" s="273"/>
      <c r="F119" s="274">
        <f>+'2026P'!$I119</f>
        <v>0</v>
      </c>
      <c r="G119" s="275" t="str">
        <f>+IF(ISERROR(F119/F130),"N. D.",F119/F130)</f>
        <v>N. D.</v>
      </c>
      <c r="H119" s="276">
        <f t="shared" si="92"/>
        <v>0</v>
      </c>
      <c r="I119" s="275" t="str">
        <f t="shared" si="93"/>
        <v>N. D.</v>
      </c>
      <c r="J119" s="273"/>
      <c r="K119" s="274">
        <f>+'2025R'!$I119</f>
        <v>0</v>
      </c>
      <c r="L119" s="275" t="str">
        <f>+IF(ISERROR(K119/K130),"N. D.",K119/K130)</f>
        <v>N. D.</v>
      </c>
      <c r="M119" s="276">
        <f t="shared" si="94"/>
        <v>0</v>
      </c>
      <c r="N119" s="275" t="str">
        <f t="shared" si="95"/>
        <v>N. D.</v>
      </c>
      <c r="O119" s="311"/>
      <c r="P119" s="274">
        <f>+'2026R'!$Y119</f>
        <v>0</v>
      </c>
      <c r="Q119" s="275" t="str">
        <f>+IF(ISERROR(P119/P130),"N. D.",P119/P130)</f>
        <v>N. D.</v>
      </c>
      <c r="R119" s="273"/>
      <c r="S119" s="274">
        <f>+'2026P'!$Y119</f>
        <v>0</v>
      </c>
      <c r="T119" s="275" t="str">
        <f>+IF(ISERROR(S119/S130),"N. D.",S119/S130)</f>
        <v>N. D.</v>
      </c>
      <c r="U119" s="276">
        <f t="shared" si="96"/>
        <v>0</v>
      </c>
      <c r="V119" s="275" t="str">
        <f t="shared" si="97"/>
        <v>N. D.</v>
      </c>
      <c r="W119" s="273"/>
      <c r="X119" s="274">
        <f>+'2025R'!$Y119</f>
        <v>0</v>
      </c>
      <c r="Y119" s="275" t="str">
        <f>+IF(ISERROR(X119/X130),"N. D.",X119/X130)</f>
        <v>N. D.</v>
      </c>
      <c r="Z119" s="276">
        <f t="shared" si="98"/>
        <v>0</v>
      </c>
      <c r="AA119" s="275" t="str">
        <f t="shared" si="99"/>
        <v>N. D.</v>
      </c>
    </row>
    <row r="120" spans="1:27" hidden="1">
      <c r="A120" s="278" t="s">
        <v>31</v>
      </c>
      <c r="B120" s="265"/>
      <c r="C120" s="279">
        <f>+SUM(C121:C129)</f>
        <v>0</v>
      </c>
      <c r="D120" s="270" t="str">
        <f>+IF(ISERROR(C120/#REF!),"N. D.",C120/#REF!)</f>
        <v>N. D.</v>
      </c>
      <c r="E120" s="273"/>
      <c r="F120" s="279">
        <f>+SUM(F121:F129)</f>
        <v>0</v>
      </c>
      <c r="G120" s="270" t="str">
        <f>+IF(ISERROR(F120/#REF!),"N. D.",F120/#REF!)</f>
        <v>N. D.</v>
      </c>
      <c r="H120" s="271">
        <f t="shared" si="92"/>
        <v>0</v>
      </c>
      <c r="I120" s="270" t="str">
        <f t="shared" si="93"/>
        <v>N. D.</v>
      </c>
      <c r="J120" s="265"/>
      <c r="K120" s="279">
        <f>+SUM(K121:K129)</f>
        <v>0</v>
      </c>
      <c r="L120" s="270" t="str">
        <f>+IF(ISERROR(K120/#REF!),"N. D.",K120/#REF!)</f>
        <v>N. D.</v>
      </c>
      <c r="M120" s="271">
        <f t="shared" si="94"/>
        <v>0</v>
      </c>
      <c r="N120" s="270" t="str">
        <f t="shared" si="95"/>
        <v>N. D.</v>
      </c>
      <c r="O120" s="265"/>
      <c r="P120" s="279">
        <f>+SUM(P121:P129)</f>
        <v>0</v>
      </c>
      <c r="Q120" s="270" t="str">
        <f>+IF(ISERROR(P120/#REF!),"N. D.",P120/#REF!)</f>
        <v>N. D.</v>
      </c>
      <c r="R120" s="273"/>
      <c r="S120" s="279">
        <f>+SUM(S121:S129)</f>
        <v>0</v>
      </c>
      <c r="T120" s="270" t="str">
        <f>+IF(ISERROR(S120/#REF!),"N. D.",S120/#REF!)</f>
        <v>N. D.</v>
      </c>
      <c r="U120" s="271">
        <f t="shared" si="96"/>
        <v>0</v>
      </c>
      <c r="V120" s="270" t="str">
        <f t="shared" si="97"/>
        <v>N. D.</v>
      </c>
      <c r="W120" s="265"/>
      <c r="X120" s="279">
        <f>+SUM(X121:X129)</f>
        <v>0</v>
      </c>
      <c r="Y120" s="270" t="str">
        <f>+IF(ISERROR(X120/#REF!),"N. D.",X120/#REF!)</f>
        <v>N. D.</v>
      </c>
      <c r="Z120" s="271">
        <f t="shared" si="98"/>
        <v>0</v>
      </c>
      <c r="AA120" s="270" t="str">
        <f t="shared" si="99"/>
        <v>N. D.</v>
      </c>
    </row>
    <row r="121" spans="1:27" hidden="1">
      <c r="A121" s="280" t="s">
        <v>32</v>
      </c>
      <c r="B121" s="273"/>
      <c r="C121" s="274">
        <f>+'2026R'!$I121</f>
        <v>0</v>
      </c>
      <c r="D121" s="275" t="str">
        <f>+IF(ISERROR(C121/C132),"N. D.",C121/C132)</f>
        <v>N. D.</v>
      </c>
      <c r="E121" s="273"/>
      <c r="F121" s="274">
        <f>+'2026P'!$I121</f>
        <v>0</v>
      </c>
      <c r="G121" s="275" t="str">
        <f>+IF(ISERROR(F121/F132),"N. D.",F121/F132)</f>
        <v>N. D.</v>
      </c>
      <c r="H121" s="276">
        <f t="shared" si="92"/>
        <v>0</v>
      </c>
      <c r="I121" s="275" t="str">
        <f t="shared" si="93"/>
        <v>N. D.</v>
      </c>
      <c r="J121" s="273"/>
      <c r="K121" s="274">
        <f>+'2025R'!$I121</f>
        <v>0</v>
      </c>
      <c r="L121" s="275" t="str">
        <f>+IF(ISERROR(K121/K132),"N. D.",K121/K132)</f>
        <v>N. D.</v>
      </c>
      <c r="M121" s="276">
        <f t="shared" si="94"/>
        <v>0</v>
      </c>
      <c r="N121" s="275" t="str">
        <f t="shared" si="95"/>
        <v>N. D.</v>
      </c>
      <c r="O121" s="311"/>
      <c r="P121" s="274">
        <f>+'2026R'!$Y121</f>
        <v>0</v>
      </c>
      <c r="Q121" s="275" t="str">
        <f>+IF(ISERROR(P121/P132),"N. D.",P121/P132)</f>
        <v>N. D.</v>
      </c>
      <c r="R121" s="273"/>
      <c r="S121" s="274">
        <f>+'2026P'!$Y121</f>
        <v>0</v>
      </c>
      <c r="T121" s="275" t="str">
        <f>+IF(ISERROR(S121/S132),"N. D.",S121/S132)</f>
        <v>N. D.</v>
      </c>
      <c r="U121" s="276">
        <f t="shared" si="96"/>
        <v>0</v>
      </c>
      <c r="V121" s="275" t="str">
        <f t="shared" si="97"/>
        <v>N. D.</v>
      </c>
      <c r="W121" s="273"/>
      <c r="X121" s="274">
        <f>+'2025R'!$Y121</f>
        <v>0</v>
      </c>
      <c r="Y121" s="275" t="str">
        <f>+IF(ISERROR(X121/X132),"N. D.",X121/X132)</f>
        <v>N. D.</v>
      </c>
      <c r="Z121" s="276">
        <f t="shared" si="98"/>
        <v>0</v>
      </c>
      <c r="AA121" s="275" t="str">
        <f t="shared" si="99"/>
        <v>N. D.</v>
      </c>
    </row>
    <row r="122" spans="1:27" hidden="1">
      <c r="A122" s="280" t="s">
        <v>33</v>
      </c>
      <c r="B122" s="273"/>
      <c r="C122" s="274">
        <f>+'2026R'!$I122</f>
        <v>0</v>
      </c>
      <c r="D122" s="275">
        <f>+IF(ISERROR(C122/C133),"N. D.",C122/C133)</f>
        <v>0</v>
      </c>
      <c r="E122" s="273"/>
      <c r="F122" s="274">
        <f>+'2026P'!$I122</f>
        <v>0</v>
      </c>
      <c r="G122" s="275">
        <f>+IF(ISERROR(F122/F133),"N. D.",F122/F133)</f>
        <v>0</v>
      </c>
      <c r="H122" s="276">
        <f t="shared" si="92"/>
        <v>0</v>
      </c>
      <c r="I122" s="275" t="str">
        <f t="shared" si="93"/>
        <v>N. D.</v>
      </c>
      <c r="J122" s="273"/>
      <c r="K122" s="274">
        <f>+'2025R'!$I122</f>
        <v>0</v>
      </c>
      <c r="L122" s="275">
        <f>+IF(ISERROR(K122/K133),"N. D.",K122/K133)</f>
        <v>0</v>
      </c>
      <c r="M122" s="276">
        <f t="shared" si="94"/>
        <v>0</v>
      </c>
      <c r="N122" s="275" t="str">
        <f t="shared" si="95"/>
        <v>N. D.</v>
      </c>
      <c r="O122" s="311"/>
      <c r="P122" s="274">
        <f>+'2026R'!$Y122</f>
        <v>0</v>
      </c>
      <c r="Q122" s="275">
        <f>+IF(ISERROR(P122/P133),"N. D.",P122/P133)</f>
        <v>0</v>
      </c>
      <c r="R122" s="273"/>
      <c r="S122" s="274">
        <f>+'2026P'!$Y122</f>
        <v>0</v>
      </c>
      <c r="T122" s="275">
        <f>+IF(ISERROR(S122/S133),"N. D.",S122/S133)</f>
        <v>0</v>
      </c>
      <c r="U122" s="276">
        <f t="shared" si="96"/>
        <v>0</v>
      </c>
      <c r="V122" s="275" t="str">
        <f t="shared" si="97"/>
        <v>N. D.</v>
      </c>
      <c r="W122" s="273"/>
      <c r="X122" s="274">
        <f>+'2025R'!$Y122</f>
        <v>0</v>
      </c>
      <c r="Y122" s="275">
        <f>+IF(ISERROR(X122/X133),"N. D.",X122/X133)</f>
        <v>0</v>
      </c>
      <c r="Z122" s="276">
        <f t="shared" si="98"/>
        <v>0</v>
      </c>
      <c r="AA122" s="275" t="str">
        <f t="shared" si="99"/>
        <v>N. D.</v>
      </c>
    </row>
    <row r="123" spans="1:27" hidden="1">
      <c r="A123" s="280" t="s">
        <v>34</v>
      </c>
      <c r="B123" s="273"/>
      <c r="C123" s="274">
        <f>+'2026R'!$I123</f>
        <v>0</v>
      </c>
      <c r="D123" s="275" t="str">
        <f>+IF(ISERROR(C123/#REF!),"N. D.",C123/#REF!)</f>
        <v>N. D.</v>
      </c>
      <c r="E123" s="273"/>
      <c r="F123" s="274">
        <f>+'2026P'!$I123</f>
        <v>0</v>
      </c>
      <c r="G123" s="275" t="str">
        <f>+IF(ISERROR(F123/#REF!),"N. D.",F123/#REF!)</f>
        <v>N. D.</v>
      </c>
      <c r="H123" s="276">
        <f t="shared" si="92"/>
        <v>0</v>
      </c>
      <c r="I123" s="275" t="str">
        <f t="shared" si="93"/>
        <v>N. D.</v>
      </c>
      <c r="J123" s="273"/>
      <c r="K123" s="274">
        <f>+'2025R'!$I123</f>
        <v>0</v>
      </c>
      <c r="L123" s="275" t="str">
        <f>+IF(ISERROR(K123/#REF!),"N. D.",K123/#REF!)</f>
        <v>N. D.</v>
      </c>
      <c r="M123" s="276">
        <f t="shared" si="94"/>
        <v>0</v>
      </c>
      <c r="N123" s="275" t="str">
        <f t="shared" si="95"/>
        <v>N. D.</v>
      </c>
      <c r="O123" s="311"/>
      <c r="P123" s="274">
        <f>+'2026R'!$Y123</f>
        <v>0</v>
      </c>
      <c r="Q123" s="275" t="str">
        <f>+IF(ISERROR(P123/#REF!),"N. D.",P123/#REF!)</f>
        <v>N. D.</v>
      </c>
      <c r="R123" s="273"/>
      <c r="S123" s="274">
        <f>+'2026P'!$Y123</f>
        <v>0</v>
      </c>
      <c r="T123" s="275" t="str">
        <f>+IF(ISERROR(S123/#REF!),"N. D.",S123/#REF!)</f>
        <v>N. D.</v>
      </c>
      <c r="U123" s="276">
        <f t="shared" si="96"/>
        <v>0</v>
      </c>
      <c r="V123" s="275" t="str">
        <f t="shared" si="97"/>
        <v>N. D.</v>
      </c>
      <c r="W123" s="273"/>
      <c r="X123" s="274">
        <f>+'2025R'!$Y123</f>
        <v>0</v>
      </c>
      <c r="Y123" s="275" t="str">
        <f>+IF(ISERROR(X123/#REF!),"N. D.",X123/#REF!)</f>
        <v>N. D.</v>
      </c>
      <c r="Z123" s="276">
        <f t="shared" si="98"/>
        <v>0</v>
      </c>
      <c r="AA123" s="275" t="str">
        <f t="shared" si="99"/>
        <v>N. D.</v>
      </c>
    </row>
    <row r="124" spans="1:27" hidden="1">
      <c r="A124" s="280" t="s">
        <v>35</v>
      </c>
      <c r="B124" s="273"/>
      <c r="C124" s="274">
        <f>+'2026R'!$I124</f>
        <v>0</v>
      </c>
      <c r="D124" s="275" t="str">
        <f>+IF(ISERROR(C124/C134),"N. D.",C124/C134)</f>
        <v>N. D.</v>
      </c>
      <c r="E124" s="273"/>
      <c r="F124" s="274">
        <f>+'2026P'!$I124</f>
        <v>0</v>
      </c>
      <c r="G124" s="275" t="str">
        <f>+IF(ISERROR(F124/F134),"N. D.",F124/F134)</f>
        <v>N. D.</v>
      </c>
      <c r="H124" s="276">
        <f t="shared" si="92"/>
        <v>0</v>
      </c>
      <c r="I124" s="275" t="str">
        <f t="shared" si="93"/>
        <v>N. D.</v>
      </c>
      <c r="J124" s="273"/>
      <c r="K124" s="274">
        <f>+'2025R'!$I124</f>
        <v>0</v>
      </c>
      <c r="L124" s="275" t="str">
        <f>+IF(ISERROR(K124/K134),"N. D.",K124/K134)</f>
        <v>N. D.</v>
      </c>
      <c r="M124" s="276">
        <f t="shared" si="94"/>
        <v>0</v>
      </c>
      <c r="N124" s="275" t="str">
        <f t="shared" si="95"/>
        <v>N. D.</v>
      </c>
      <c r="O124" s="311"/>
      <c r="P124" s="274">
        <f>+'2026R'!$Y124</f>
        <v>0</v>
      </c>
      <c r="Q124" s="275" t="str">
        <f>+IF(ISERROR(P124/P134),"N. D.",P124/P134)</f>
        <v>N. D.</v>
      </c>
      <c r="R124" s="273"/>
      <c r="S124" s="274">
        <f>+'2026P'!$Y124</f>
        <v>0</v>
      </c>
      <c r="T124" s="275" t="str">
        <f>+IF(ISERROR(S124/S134),"N. D.",S124/S134)</f>
        <v>N. D.</v>
      </c>
      <c r="U124" s="276">
        <f t="shared" si="96"/>
        <v>0</v>
      </c>
      <c r="V124" s="275" t="str">
        <f t="shared" si="97"/>
        <v>N. D.</v>
      </c>
      <c r="W124" s="273"/>
      <c r="X124" s="274">
        <f>+'2025R'!$Y124</f>
        <v>0</v>
      </c>
      <c r="Y124" s="275" t="str">
        <f>+IF(ISERROR(X124/X134),"N. D.",X124/X134)</f>
        <v>N. D.</v>
      </c>
      <c r="Z124" s="276">
        <f t="shared" si="98"/>
        <v>0</v>
      </c>
      <c r="AA124" s="275" t="str">
        <f t="shared" si="99"/>
        <v>N. D.</v>
      </c>
    </row>
    <row r="125" spans="1:27" hidden="1">
      <c r="A125" s="280" t="s">
        <v>36</v>
      </c>
      <c r="B125" s="273"/>
      <c r="C125" s="274">
        <f>+'2026R'!$I125</f>
        <v>0</v>
      </c>
      <c r="D125" s="275">
        <f>+IF(ISERROR(C125/C135),"N. D.",C125/C135)</f>
        <v>0</v>
      </c>
      <c r="E125" s="273"/>
      <c r="F125" s="274">
        <f>+'2026P'!$I125</f>
        <v>0</v>
      </c>
      <c r="G125" s="275">
        <f>+IF(ISERROR(F125/F135),"N. D.",F125/F135)</f>
        <v>0</v>
      </c>
      <c r="H125" s="276">
        <f t="shared" si="92"/>
        <v>0</v>
      </c>
      <c r="I125" s="275" t="str">
        <f t="shared" si="93"/>
        <v>N. D.</v>
      </c>
      <c r="J125" s="273"/>
      <c r="K125" s="274">
        <f>+'2025R'!$I125</f>
        <v>0</v>
      </c>
      <c r="L125" s="275">
        <f>+IF(ISERROR(K125/K135),"N. D.",K125/K135)</f>
        <v>0</v>
      </c>
      <c r="M125" s="276">
        <f t="shared" si="94"/>
        <v>0</v>
      </c>
      <c r="N125" s="275" t="str">
        <f t="shared" si="95"/>
        <v>N. D.</v>
      </c>
      <c r="O125" s="311"/>
      <c r="P125" s="274">
        <f>+'2026R'!$Y125</f>
        <v>0</v>
      </c>
      <c r="Q125" s="275">
        <f>+IF(ISERROR(P125/P135),"N. D.",P125/P135)</f>
        <v>0</v>
      </c>
      <c r="R125" s="273"/>
      <c r="S125" s="274">
        <f>+'2026P'!$Y125</f>
        <v>0</v>
      </c>
      <c r="T125" s="275">
        <f>+IF(ISERROR(S125/S135),"N. D.",S125/S135)</f>
        <v>0</v>
      </c>
      <c r="U125" s="276">
        <f t="shared" si="96"/>
        <v>0</v>
      </c>
      <c r="V125" s="275" t="str">
        <f t="shared" si="97"/>
        <v>N. D.</v>
      </c>
      <c r="W125" s="273"/>
      <c r="X125" s="274">
        <f>+'2025R'!$Y125</f>
        <v>0</v>
      </c>
      <c r="Y125" s="275">
        <f>+IF(ISERROR(X125/X135),"N. D.",X125/X135)</f>
        <v>0</v>
      </c>
      <c r="Z125" s="276">
        <f t="shared" si="98"/>
        <v>0</v>
      </c>
      <c r="AA125" s="275" t="str">
        <f t="shared" si="99"/>
        <v>N. D.</v>
      </c>
    </row>
    <row r="126" spans="1:27" hidden="1">
      <c r="A126" s="280" t="s">
        <v>37</v>
      </c>
      <c r="B126" s="273"/>
      <c r="C126" s="274">
        <f>+'2026R'!$I126</f>
        <v>0</v>
      </c>
      <c r="D126" s="275" t="str">
        <f>+IF(ISERROR(C126/C136),"N. D.",C126/C136)</f>
        <v>N. D.</v>
      </c>
      <c r="E126" s="273"/>
      <c r="F126" s="274">
        <f>+'2026P'!$I126</f>
        <v>0</v>
      </c>
      <c r="G126" s="275" t="str">
        <f>+IF(ISERROR(F126/F136),"N. D.",F126/F136)</f>
        <v>N. D.</v>
      </c>
      <c r="H126" s="276">
        <f t="shared" si="92"/>
        <v>0</v>
      </c>
      <c r="I126" s="275" t="str">
        <f t="shared" si="93"/>
        <v>N. D.</v>
      </c>
      <c r="J126" s="273"/>
      <c r="K126" s="274">
        <f>+'2025R'!$I126</f>
        <v>0</v>
      </c>
      <c r="L126" s="275" t="str">
        <f>+IF(ISERROR(K126/K136),"N. D.",K126/K136)</f>
        <v>N. D.</v>
      </c>
      <c r="M126" s="276">
        <f t="shared" si="94"/>
        <v>0</v>
      </c>
      <c r="N126" s="275" t="str">
        <f t="shared" si="95"/>
        <v>N. D.</v>
      </c>
      <c r="O126" s="311"/>
      <c r="P126" s="274">
        <f>+'2026R'!$Y126</f>
        <v>0</v>
      </c>
      <c r="Q126" s="275" t="str">
        <f>+IF(ISERROR(P126/P136),"N. D.",P126/P136)</f>
        <v>N. D.</v>
      </c>
      <c r="R126" s="273"/>
      <c r="S126" s="274">
        <f>+'2026P'!$Y126</f>
        <v>0</v>
      </c>
      <c r="T126" s="275" t="str">
        <f>+IF(ISERROR(S126/S136),"N. D.",S126/S136)</f>
        <v>N. D.</v>
      </c>
      <c r="U126" s="276">
        <f t="shared" si="96"/>
        <v>0</v>
      </c>
      <c r="V126" s="275" t="str">
        <f t="shared" si="97"/>
        <v>N. D.</v>
      </c>
      <c r="W126" s="273"/>
      <c r="X126" s="274">
        <f>+'2025R'!$Y126</f>
        <v>0</v>
      </c>
      <c r="Y126" s="275" t="str">
        <f>+IF(ISERROR(X126/X136),"N. D.",X126/X136)</f>
        <v>N. D.</v>
      </c>
      <c r="Z126" s="276">
        <f t="shared" si="98"/>
        <v>0</v>
      </c>
      <c r="AA126" s="275" t="str">
        <f t="shared" si="99"/>
        <v>N. D.</v>
      </c>
    </row>
    <row r="127" spans="1:27" hidden="1">
      <c r="A127" s="280" t="s">
        <v>38</v>
      </c>
      <c r="B127" s="273"/>
      <c r="C127" s="274">
        <f>+'2026R'!$I127</f>
        <v>0</v>
      </c>
      <c r="D127" s="275">
        <f>+IF(ISERROR(C127/C137),"N. D.",C127/C137)</f>
        <v>0</v>
      </c>
      <c r="E127" s="273"/>
      <c r="F127" s="274">
        <f>+'2026P'!$I127</f>
        <v>0</v>
      </c>
      <c r="G127" s="275">
        <f>+IF(ISERROR(F127/F137),"N. D.",F127/F137)</f>
        <v>0</v>
      </c>
      <c r="H127" s="276">
        <f t="shared" si="92"/>
        <v>0</v>
      </c>
      <c r="I127" s="275" t="str">
        <f t="shared" si="93"/>
        <v>N. D.</v>
      </c>
      <c r="J127" s="273"/>
      <c r="K127" s="274">
        <f>+'2025R'!$I127</f>
        <v>0</v>
      </c>
      <c r="L127" s="275">
        <f>+IF(ISERROR(K127/K137),"N. D.",K127/K137)</f>
        <v>0</v>
      </c>
      <c r="M127" s="276">
        <f t="shared" si="94"/>
        <v>0</v>
      </c>
      <c r="N127" s="275" t="str">
        <f t="shared" si="95"/>
        <v>N. D.</v>
      </c>
      <c r="O127" s="311"/>
      <c r="P127" s="274">
        <f>+'2026R'!$Y127</f>
        <v>0</v>
      </c>
      <c r="Q127" s="275">
        <f>+IF(ISERROR(P127/P137),"N. D.",P127/P137)</f>
        <v>0</v>
      </c>
      <c r="R127" s="273"/>
      <c r="S127" s="274">
        <f>+'2026P'!$Y127</f>
        <v>0</v>
      </c>
      <c r="T127" s="275">
        <f>+IF(ISERROR(S127/S137),"N. D.",S127/S137)</f>
        <v>0</v>
      </c>
      <c r="U127" s="276">
        <f t="shared" si="96"/>
        <v>0</v>
      </c>
      <c r="V127" s="275" t="str">
        <f t="shared" si="97"/>
        <v>N. D.</v>
      </c>
      <c r="W127" s="273"/>
      <c r="X127" s="274">
        <f>+'2025R'!$Y127</f>
        <v>0</v>
      </c>
      <c r="Y127" s="275">
        <f>+IF(ISERROR(X127/X137),"N. D.",X127/X137)</f>
        <v>0</v>
      </c>
      <c r="Z127" s="276">
        <f t="shared" si="98"/>
        <v>0</v>
      </c>
      <c r="AA127" s="275" t="str">
        <f t="shared" si="99"/>
        <v>N. D.</v>
      </c>
    </row>
    <row r="128" spans="1:27" hidden="1">
      <c r="A128" s="280" t="s">
        <v>39</v>
      </c>
      <c r="B128" s="273"/>
      <c r="C128" s="274">
        <f>+'2026R'!$I128</f>
        <v>0</v>
      </c>
      <c r="D128" s="275">
        <f>+IF(ISERROR(C128/C137),"N. D.",C128/C137)</f>
        <v>0</v>
      </c>
      <c r="E128" s="273"/>
      <c r="F128" s="274">
        <f>+'2026P'!$I128</f>
        <v>0</v>
      </c>
      <c r="G128" s="275">
        <f>+IF(ISERROR(F128/F137),"N. D.",F128/F137)</f>
        <v>0</v>
      </c>
      <c r="H128" s="276">
        <f t="shared" si="92"/>
        <v>0</v>
      </c>
      <c r="I128" s="275" t="str">
        <f t="shared" si="93"/>
        <v>N. D.</v>
      </c>
      <c r="J128" s="273"/>
      <c r="K128" s="274">
        <f>+'2025R'!$I128</f>
        <v>0</v>
      </c>
      <c r="L128" s="275">
        <f>+IF(ISERROR(K128/K137),"N. D.",K128/K137)</f>
        <v>0</v>
      </c>
      <c r="M128" s="276">
        <f t="shared" si="94"/>
        <v>0</v>
      </c>
      <c r="N128" s="275" t="str">
        <f t="shared" si="95"/>
        <v>N. D.</v>
      </c>
      <c r="O128" s="311"/>
      <c r="P128" s="274">
        <f>+'2026R'!$Y128</f>
        <v>0</v>
      </c>
      <c r="Q128" s="275">
        <f>+IF(ISERROR(P128/P137),"N. D.",P128/P137)</f>
        <v>0</v>
      </c>
      <c r="R128" s="273"/>
      <c r="S128" s="274">
        <f>+'2026P'!$Y128</f>
        <v>0</v>
      </c>
      <c r="T128" s="275">
        <f>+IF(ISERROR(S128/S137),"N. D.",S128/S137)</f>
        <v>0</v>
      </c>
      <c r="U128" s="276">
        <f t="shared" si="96"/>
        <v>0</v>
      </c>
      <c r="V128" s="275" t="str">
        <f t="shared" si="97"/>
        <v>N. D.</v>
      </c>
      <c r="W128" s="273"/>
      <c r="X128" s="274">
        <f>+'2025R'!$Y128</f>
        <v>0</v>
      </c>
      <c r="Y128" s="275">
        <f>+IF(ISERROR(X128/X137),"N. D.",X128/X137)</f>
        <v>0</v>
      </c>
      <c r="Z128" s="276">
        <f t="shared" si="98"/>
        <v>0</v>
      </c>
      <c r="AA128" s="275" t="str">
        <f t="shared" si="99"/>
        <v>N. D.</v>
      </c>
    </row>
    <row r="129" spans="1:27" hidden="1">
      <c r="A129" s="280" t="s">
        <v>40</v>
      </c>
      <c r="B129" s="273"/>
      <c r="C129" s="274">
        <f>+'2026R'!$I129</f>
        <v>0</v>
      </c>
      <c r="D129" s="275">
        <f>+IF(ISERROR(C129/C138),"N. D.",C129/C138)</f>
        <v>0</v>
      </c>
      <c r="E129" s="273"/>
      <c r="F129" s="274">
        <f>+'2026P'!$I129</f>
        <v>0</v>
      </c>
      <c r="G129" s="275">
        <f>+IF(ISERROR(F129/F138),"N. D.",F129/F138)</f>
        <v>0</v>
      </c>
      <c r="H129" s="276">
        <f t="shared" si="92"/>
        <v>0</v>
      </c>
      <c r="I129" s="275" t="str">
        <f t="shared" si="93"/>
        <v>N. D.</v>
      </c>
      <c r="J129" s="273"/>
      <c r="K129" s="274">
        <f>+'2025R'!$I129</f>
        <v>0</v>
      </c>
      <c r="L129" s="275">
        <f>+IF(ISERROR(K129/K138),"N. D.",K129/K138)</f>
        <v>0</v>
      </c>
      <c r="M129" s="276">
        <f t="shared" si="94"/>
        <v>0</v>
      </c>
      <c r="N129" s="275" t="str">
        <f t="shared" si="95"/>
        <v>N. D.</v>
      </c>
      <c r="O129" s="311"/>
      <c r="P129" s="274">
        <f>+'2026R'!$Y129</f>
        <v>0</v>
      </c>
      <c r="Q129" s="275">
        <f>+IF(ISERROR(P129/P138),"N. D.",P129/P138)</f>
        <v>0</v>
      </c>
      <c r="R129" s="273"/>
      <c r="S129" s="274">
        <f>+'2026P'!$Y129</f>
        <v>0</v>
      </c>
      <c r="T129" s="275">
        <f>+IF(ISERROR(S129/S138),"N. D.",S129/S138)</f>
        <v>0</v>
      </c>
      <c r="U129" s="276">
        <f t="shared" si="96"/>
        <v>0</v>
      </c>
      <c r="V129" s="275" t="str">
        <f t="shared" si="97"/>
        <v>N. D.</v>
      </c>
      <c r="W129" s="273"/>
      <c r="X129" s="274">
        <f>+'2025R'!$Y129</f>
        <v>0</v>
      </c>
      <c r="Y129" s="275">
        <f>+IF(ISERROR(X129/X138),"N. D.",X129/X138)</f>
        <v>0</v>
      </c>
      <c r="Z129" s="276">
        <f t="shared" si="98"/>
        <v>0</v>
      </c>
      <c r="AA129" s="275" t="str">
        <f t="shared" si="99"/>
        <v>N. D.</v>
      </c>
    </row>
    <row r="130" spans="1:27" ht="6" hidden="1" customHeight="1">
      <c r="A130" s="267"/>
      <c r="B130" s="265"/>
      <c r="C130" s="265"/>
      <c r="D130" s="288"/>
      <c r="E130" s="265"/>
      <c r="F130" s="265"/>
      <c r="G130" s="288"/>
      <c r="H130" s="265"/>
      <c r="I130" s="270"/>
      <c r="J130" s="265"/>
      <c r="K130" s="265"/>
      <c r="L130" s="288"/>
      <c r="M130" s="265"/>
      <c r="N130" s="270"/>
      <c r="O130" s="265"/>
      <c r="P130" s="265"/>
      <c r="Q130" s="288"/>
      <c r="R130" s="265"/>
      <c r="S130" s="265"/>
      <c r="T130" s="288"/>
      <c r="U130" s="265"/>
      <c r="V130" s="270"/>
      <c r="W130" s="265"/>
      <c r="X130" s="265"/>
      <c r="Y130" s="288"/>
      <c r="Z130" s="265"/>
      <c r="AA130" s="270"/>
    </row>
    <row r="131" spans="1:27" hidden="1">
      <c r="A131" s="284" t="s">
        <v>49</v>
      </c>
      <c r="B131" s="285"/>
      <c r="C131" s="285">
        <f>+C110+C120</f>
        <v>0</v>
      </c>
      <c r="D131" s="287">
        <f>+IF(ISERROR(C131/C106),"N. D.",C131/C106)</f>
        <v>0</v>
      </c>
      <c r="E131" s="285"/>
      <c r="F131" s="285">
        <f>+F110+F120</f>
        <v>0</v>
      </c>
      <c r="G131" s="287">
        <f>+IF(ISERROR(F131/F106),"N. D.",F131/F106)</f>
        <v>0</v>
      </c>
      <c r="H131" s="289">
        <f>+$C131-F131</f>
        <v>0</v>
      </c>
      <c r="I131" s="287" t="str">
        <f>+IF(ISERROR(H131/F131),"N. D.",H131/F131)</f>
        <v>N. D.</v>
      </c>
      <c r="J131" s="285"/>
      <c r="K131" s="285">
        <f>+K110+K120</f>
        <v>0</v>
      </c>
      <c r="L131" s="287">
        <f>+IF(ISERROR(K131/K106),"N. D.",K131/K106)</f>
        <v>0</v>
      </c>
      <c r="M131" s="289">
        <f>+$C131-K131</f>
        <v>0</v>
      </c>
      <c r="N131" s="287" t="str">
        <f>+IF(ISERROR(M131/K131),"N. D.",M131/K131)</f>
        <v>N. D.</v>
      </c>
      <c r="O131" s="312"/>
      <c r="P131" s="285">
        <f>+P110+P120</f>
        <v>0</v>
      </c>
      <c r="Q131" s="287">
        <f>+IF(ISERROR(P131/P106),"N. D.",P131/P106)</f>
        <v>0</v>
      </c>
      <c r="R131" s="285"/>
      <c r="S131" s="285">
        <f>+S110+S120</f>
        <v>0</v>
      </c>
      <c r="T131" s="287">
        <f>+IF(ISERROR(S131/S106),"N. D.",S131/S106)</f>
        <v>0</v>
      </c>
      <c r="U131" s="289">
        <f>+$P131-S131</f>
        <v>0</v>
      </c>
      <c r="V131" s="287" t="str">
        <f>+IF(ISERROR(U131/S131),"N. D.",U131/S131)</f>
        <v>N. D.</v>
      </c>
      <c r="W131" s="285"/>
      <c r="X131" s="285">
        <f>+X110+X120</f>
        <v>0</v>
      </c>
      <c r="Y131" s="287">
        <f>+IF(ISERROR(X131/X106),"N. D.",X131/X106)</f>
        <v>0</v>
      </c>
      <c r="Z131" s="289">
        <f>+$P131-X131</f>
        <v>0</v>
      </c>
      <c r="AA131" s="287" t="str">
        <f>+IF(ISERROR(Z131/X131),"N. D.",Z131/X131)</f>
        <v>N. D.</v>
      </c>
    </row>
    <row r="132" spans="1:27" ht="6" hidden="1" customHeight="1">
      <c r="A132" s="265"/>
      <c r="B132" s="265"/>
      <c r="C132" s="265"/>
      <c r="D132" s="288"/>
      <c r="E132" s="265"/>
      <c r="F132" s="265"/>
      <c r="G132" s="288"/>
      <c r="H132" s="265"/>
      <c r="I132" s="288"/>
      <c r="J132" s="265"/>
      <c r="K132" s="265"/>
      <c r="L132" s="288"/>
      <c r="M132" s="265"/>
      <c r="N132" s="288"/>
      <c r="O132" s="265"/>
      <c r="P132" s="265"/>
      <c r="Q132" s="288"/>
      <c r="R132" s="265"/>
      <c r="S132" s="265"/>
      <c r="T132" s="288"/>
      <c r="U132" s="265"/>
      <c r="V132" s="288"/>
      <c r="W132" s="265"/>
      <c r="X132" s="265"/>
      <c r="Y132" s="288"/>
      <c r="Z132" s="265"/>
      <c r="AA132" s="288"/>
    </row>
    <row r="133" spans="1:27" ht="19" hidden="1" thickBot="1">
      <c r="A133" s="290" t="s">
        <v>50</v>
      </c>
      <c r="B133" s="291"/>
      <c r="C133" s="291">
        <f>+C106-C131</f>
        <v>993670.91999999993</v>
      </c>
      <c r="D133" s="292">
        <f>+IF(OR(C106&lt;=0,C133&lt;=0),"N. D.",C133/C106)</f>
        <v>1</v>
      </c>
      <c r="E133" s="291"/>
      <c r="F133" s="291">
        <f>+F106-F131</f>
        <v>1107544.9334810001</v>
      </c>
      <c r="G133" s="292">
        <f>+IF(OR(F106&lt;=0,F133&lt;=0),"N. D.",F133/F106)</f>
        <v>1</v>
      </c>
      <c r="H133" s="291">
        <f>+$C133-F133</f>
        <v>-113874.01348100021</v>
      </c>
      <c r="I133" s="292">
        <f>+IF(ISERROR(H133/F133),"N. D.",H133/F133)</f>
        <v>-0.10281660819222528</v>
      </c>
      <c r="J133" s="291"/>
      <c r="K133" s="291">
        <f>+K106-K131</f>
        <v>1036916.0399999999</v>
      </c>
      <c r="L133" s="292">
        <f>+IF(OR(K106&lt;=0,K133&lt;=0),"N. D.",K133/K106)</f>
        <v>1</v>
      </c>
      <c r="M133" s="291">
        <f>+$C133-K133</f>
        <v>-43245.119999999995</v>
      </c>
      <c r="N133" s="292">
        <f>+IF(ISERROR(M133/K133),"N. D.",M133/K133)</f>
        <v>-4.1705517449609514E-2</v>
      </c>
      <c r="O133" s="312"/>
      <c r="P133" s="291">
        <f>+P106-P131</f>
        <v>6014245.25</v>
      </c>
      <c r="Q133" s="292">
        <f>+IF(OR(P106&lt;=0,P133&lt;=0),"N. D.",P133/P106)</f>
        <v>1</v>
      </c>
      <c r="R133" s="291"/>
      <c r="S133" s="291">
        <f>+S106-S131</f>
        <v>6041278.8138036001</v>
      </c>
      <c r="T133" s="292">
        <f>+IF(OR(S106&lt;=0,S133&lt;=0),"N. D.",S133/S106)</f>
        <v>1</v>
      </c>
      <c r="U133" s="291">
        <f>+$P133-S133</f>
        <v>-27033.563803600147</v>
      </c>
      <c r="V133" s="292">
        <f>+IF(ISERROR(U133/S133),"N. D.",U133/S133)</f>
        <v>-4.474808171712202E-3</v>
      </c>
      <c r="W133" s="291"/>
      <c r="X133" s="291">
        <f>+X106-X131</f>
        <v>5760289.1599999992</v>
      </c>
      <c r="Y133" s="292">
        <f>+IF(OR(X106&lt;=0,X133&lt;=0),"N. D.",X133/X106)</f>
        <v>1</v>
      </c>
      <c r="Z133" s="291">
        <f>+$P133-X133</f>
        <v>253956.09000000078</v>
      </c>
      <c r="AA133" s="292">
        <f>+IF(ISERROR(Z133/X133),"N. D.",Z133/X133)</f>
        <v>4.4087385710338337E-2</v>
      </c>
    </row>
    <row r="134" spans="1:27" ht="6" hidden="1" customHeight="1">
      <c r="A134" s="265"/>
      <c r="B134" s="293"/>
      <c r="C134" s="293"/>
      <c r="D134" s="294"/>
      <c r="E134" s="293"/>
      <c r="F134" s="293"/>
      <c r="G134" s="294"/>
      <c r="H134" s="293"/>
      <c r="I134" s="294"/>
      <c r="J134" s="293"/>
      <c r="K134" s="293"/>
      <c r="L134" s="294"/>
      <c r="M134" s="293"/>
      <c r="N134" s="294"/>
      <c r="O134" s="293"/>
      <c r="P134" s="293"/>
      <c r="Q134" s="294"/>
      <c r="R134" s="293"/>
      <c r="S134" s="293"/>
      <c r="T134" s="294"/>
      <c r="U134" s="293"/>
      <c r="V134" s="294"/>
      <c r="W134" s="293"/>
      <c r="X134" s="293"/>
      <c r="Y134" s="294"/>
      <c r="Z134" s="293"/>
      <c r="AA134" s="294"/>
    </row>
    <row r="135" spans="1:27">
      <c r="A135" s="295" t="s">
        <v>51</v>
      </c>
      <c r="B135" s="283"/>
      <c r="C135" s="283">
        <f>+C137+C160</f>
        <v>500763.79569999996</v>
      </c>
      <c r="D135" s="282">
        <f>+D137+D160</f>
        <v>0.50395335681152864</v>
      </c>
      <c r="E135" s="283"/>
      <c r="F135" s="283">
        <f>+F137+F160</f>
        <v>575936.10460994416</v>
      </c>
      <c r="G135" s="282">
        <f>+G137+G160</f>
        <v>0.52001150219683101</v>
      </c>
      <c r="H135" s="283">
        <f>+$C135-F135</f>
        <v>-75172.3089099442</v>
      </c>
      <c r="I135" s="282">
        <f>+IF(ISERROR(H135/F135),"N. D.",H135/F135)</f>
        <v>-0.13052195948169468</v>
      </c>
      <c r="J135" s="283"/>
      <c r="K135" s="283">
        <f>+K137+K160</f>
        <v>458904.04320000001</v>
      </c>
      <c r="L135" s="282">
        <f>+L137+L160</f>
        <v>0.44256624981903075</v>
      </c>
      <c r="M135" s="283">
        <f>+$C135-K135</f>
        <v>41859.752499999944</v>
      </c>
      <c r="N135" s="282">
        <f>+IF(ISERROR(M135/K135),"N. D.",M135/K135)</f>
        <v>9.121678730068758E-2</v>
      </c>
      <c r="O135" s="313"/>
      <c r="P135" s="283">
        <f>+P137+P160</f>
        <v>2822968.8777999999</v>
      </c>
      <c r="Q135" s="282">
        <f>+Q137+Q160</f>
        <v>0.46938040609501258</v>
      </c>
      <c r="R135" s="283"/>
      <c r="S135" s="283">
        <f>+S137+S160</f>
        <v>2882639.066862491</v>
      </c>
      <c r="T135" s="282">
        <f>+T137+T160</f>
        <v>0.47715709797667433</v>
      </c>
      <c r="U135" s="283">
        <f>+$P135-S135</f>
        <v>-59670.189062491059</v>
      </c>
      <c r="V135" s="282">
        <f>+IF(ISERROR(U135/S135),"N. D.",U135/S135)</f>
        <v>-2.0699847493372458E-2</v>
      </c>
      <c r="W135" s="283"/>
      <c r="X135" s="283">
        <f>+X137+X160</f>
        <v>2259065.6571</v>
      </c>
      <c r="Y135" s="282">
        <f>+Y137+Y160</f>
        <v>0.39217921086100488</v>
      </c>
      <c r="Z135" s="283">
        <f>+$P135-X135</f>
        <v>563903.22069999995</v>
      </c>
      <c r="AA135" s="282">
        <f>+IF(ISERROR(Z135/X135),"N. D.",Z135/X135)</f>
        <v>0.24961789796932768</v>
      </c>
    </row>
    <row r="136" spans="1:27" ht="6" customHeight="1">
      <c r="A136" s="296"/>
      <c r="B136" s="265"/>
      <c r="C136" s="265"/>
      <c r="D136" s="270"/>
      <c r="E136" s="265"/>
      <c r="F136" s="265"/>
      <c r="G136" s="270"/>
      <c r="H136" s="265"/>
      <c r="I136" s="270"/>
      <c r="J136" s="265"/>
      <c r="K136" s="265"/>
      <c r="L136" s="270"/>
      <c r="M136" s="265"/>
      <c r="N136" s="270"/>
      <c r="O136" s="265"/>
      <c r="P136" s="265"/>
      <c r="Q136" s="270"/>
      <c r="R136" s="265"/>
      <c r="S136" s="265"/>
      <c r="T136" s="270"/>
      <c r="U136" s="265"/>
      <c r="V136" s="270"/>
      <c r="W136" s="265"/>
      <c r="X136" s="265"/>
      <c r="Y136" s="270"/>
      <c r="Z136" s="265"/>
      <c r="AA136" s="270"/>
    </row>
    <row r="137" spans="1:27">
      <c r="A137" s="297" t="s">
        <v>52</v>
      </c>
      <c r="B137" s="283"/>
      <c r="C137" s="283">
        <f>+SUM(C138:C150)</f>
        <v>500763.79569999996</v>
      </c>
      <c r="D137" s="282">
        <f>+SUM(D138:D150)</f>
        <v>0.50395335681152864</v>
      </c>
      <c r="E137" s="283"/>
      <c r="F137" s="283">
        <f>+SUM(F138:F150)</f>
        <v>575936.10460994416</v>
      </c>
      <c r="G137" s="282">
        <f>+SUM(G138:G150)</f>
        <v>0.52001150219683101</v>
      </c>
      <c r="H137" s="283">
        <f t="shared" ref="H137:H150" si="100">+$C137-F137</f>
        <v>-75172.3089099442</v>
      </c>
      <c r="I137" s="282">
        <f t="shared" ref="I137:I150" si="101">+IF(ISERROR(H137/F137),"N. D.",H137/F137)</f>
        <v>-0.13052195948169468</v>
      </c>
      <c r="J137" s="283"/>
      <c r="K137" s="283">
        <f>+SUM(K138:K150)</f>
        <v>458904.04320000001</v>
      </c>
      <c r="L137" s="282">
        <f>+SUM(L138:L150)</f>
        <v>0.44256624981903075</v>
      </c>
      <c r="M137" s="283">
        <f t="shared" ref="M137:M150" si="102">+$C137-K137</f>
        <v>41859.752499999944</v>
      </c>
      <c r="N137" s="282">
        <f t="shared" ref="N137:N150" si="103">+IF(ISERROR(M137/K137),"N. D.",M137/K137)</f>
        <v>9.121678730068758E-2</v>
      </c>
      <c r="O137" s="313"/>
      <c r="P137" s="283">
        <f>+SUM(P138:P150)</f>
        <v>2822968.8777999999</v>
      </c>
      <c r="Q137" s="282">
        <f>+SUM(Q138:Q150)</f>
        <v>0.46938040609501258</v>
      </c>
      <c r="R137" s="283"/>
      <c r="S137" s="283">
        <f>+SUM(S138:S150)</f>
        <v>2882639.066862491</v>
      </c>
      <c r="T137" s="282">
        <f>+SUM(T138:T150)</f>
        <v>0.47715709797667433</v>
      </c>
      <c r="U137" s="283">
        <f t="shared" ref="U137:U150" si="104">+$P137-S137</f>
        <v>-59670.189062491059</v>
      </c>
      <c r="V137" s="282">
        <f t="shared" ref="V137:V150" si="105">+IF(ISERROR(U137/S137),"N. D.",U137/S137)</f>
        <v>-2.0699847493372458E-2</v>
      </c>
      <c r="W137" s="283"/>
      <c r="X137" s="283">
        <f>+SUM(X138:X150)</f>
        <v>2269392.7771000001</v>
      </c>
      <c r="Y137" s="282">
        <f>+SUM(Y138:Y150)</f>
        <v>0.39397202363709127</v>
      </c>
      <c r="Z137" s="283">
        <f t="shared" ref="Z137:Z150" si="106">+$P137-X137</f>
        <v>553576.10069999984</v>
      </c>
      <c r="AA137" s="282">
        <f t="shared" ref="AA137:AA150" si="107">+IF(ISERROR(Z137/X137),"N. D.",Z137/X137)</f>
        <v>0.24393137507355639</v>
      </c>
    </row>
    <row r="138" spans="1:27">
      <c r="A138" s="277" t="s">
        <v>53</v>
      </c>
      <c r="B138" s="273"/>
      <c r="C138" s="273">
        <f>+'2026R'!$I138</f>
        <v>125291.70999999998</v>
      </c>
      <c r="D138" s="270">
        <f t="shared" ref="D138:D150" si="108">+IF(ISERROR(C138/C$106),"N. D.",C138/C$106)</f>
        <v>0.12608974206470688</v>
      </c>
      <c r="E138" s="273"/>
      <c r="F138" s="273">
        <f>+'2026P'!$I138</f>
        <v>106307.20460994416</v>
      </c>
      <c r="G138" s="270">
        <f t="shared" ref="G138:G150" si="109">+IF(ISERROR(F138/F$106),"N. D.",F138/F$106)</f>
        <v>9.5984552315924496E-2</v>
      </c>
      <c r="H138" s="273">
        <f t="shared" si="100"/>
        <v>18984.505390055812</v>
      </c>
      <c r="I138" s="270">
        <f t="shared" si="101"/>
        <v>0.17858155013775959</v>
      </c>
      <c r="J138" s="273"/>
      <c r="K138" s="273">
        <f>+'2025R'!$I138</f>
        <v>97827.1</v>
      </c>
      <c r="L138" s="270">
        <f t="shared" ref="L138:L150" si="110">+IF(ISERROR(K138/K$106),"N. D.",K138/K$106)</f>
        <v>9.4344282686571246E-2</v>
      </c>
      <c r="M138" s="273">
        <f t="shared" si="102"/>
        <v>27464.609999999971</v>
      </c>
      <c r="N138" s="270">
        <f t="shared" si="103"/>
        <v>0.28074643938131633</v>
      </c>
      <c r="O138" s="311"/>
      <c r="P138" s="273">
        <f>+'2026R'!$Y138</f>
        <v>702528.91999999993</v>
      </c>
      <c r="Q138" s="270">
        <f t="shared" ref="Q138:Q150" si="111">+IF(ISERROR(P138/P$106),"N. D.",P138/P$106)</f>
        <v>0.11681082011080275</v>
      </c>
      <c r="R138" s="273"/>
      <c r="S138" s="273">
        <f>+'2026P'!$Y138</f>
        <v>750538.27686249081</v>
      </c>
      <c r="T138" s="270">
        <f t="shared" ref="T138:T150" si="112">+IF(ISERROR(S138/S$106),"N. D.",S138/S$106)</f>
        <v>0.12423500056769446</v>
      </c>
      <c r="U138" s="273">
        <f t="shared" si="104"/>
        <v>-48009.35686249088</v>
      </c>
      <c r="V138" s="270">
        <f t="shared" si="105"/>
        <v>-6.3966566852774742E-2</v>
      </c>
      <c r="W138" s="273"/>
      <c r="X138" s="273">
        <f>+'2025R'!$Y138</f>
        <v>628449.39</v>
      </c>
      <c r="Y138" s="270">
        <f t="shared" ref="Y138:Y150" si="113">+IF(ISERROR(X138/X$106),"N. D.",X138/X$106)</f>
        <v>0.10910031988741345</v>
      </c>
      <c r="Z138" s="273">
        <f t="shared" si="106"/>
        <v>74079.529999999912</v>
      </c>
      <c r="AA138" s="270">
        <f t="shared" si="107"/>
        <v>0.11787668375332484</v>
      </c>
    </row>
    <row r="139" spans="1:27">
      <c r="A139" s="277" t="s">
        <v>54</v>
      </c>
      <c r="B139" s="273"/>
      <c r="C139" s="273">
        <f>+'2026R'!$I139</f>
        <v>56604.963499999998</v>
      </c>
      <c r="D139" s="270">
        <f t="shared" si="108"/>
        <v>5.6965502723980294E-2</v>
      </c>
      <c r="E139" s="273"/>
      <c r="F139" s="318">
        <f>+'2026P'!$I139</f>
        <v>60490.45</v>
      </c>
      <c r="G139" s="270">
        <f t="shared" si="109"/>
        <v>5.4616700570223602E-2</v>
      </c>
      <c r="H139" s="273">
        <f t="shared" si="100"/>
        <v>-3885.4864999999991</v>
      </c>
      <c r="I139" s="270">
        <f t="shared" si="101"/>
        <v>-6.4233056622987589E-2</v>
      </c>
      <c r="J139" s="273"/>
      <c r="K139" s="273">
        <f>+'2025R'!$I139</f>
        <v>86940.833999999988</v>
      </c>
      <c r="L139" s="270">
        <f t="shared" si="110"/>
        <v>8.3845586958033749E-2</v>
      </c>
      <c r="M139" s="273">
        <f t="shared" si="102"/>
        <v>-30335.87049999999</v>
      </c>
      <c r="N139" s="314">
        <f t="shared" si="103"/>
        <v>-0.34892546004332087</v>
      </c>
      <c r="O139" s="311"/>
      <c r="P139" s="273">
        <f>+'2026R'!$Y139</f>
        <v>455457.36739999999</v>
      </c>
      <c r="Q139" s="270">
        <f t="shared" si="111"/>
        <v>7.5729762998939895E-2</v>
      </c>
      <c r="R139" s="273"/>
      <c r="S139" s="273">
        <f>+'2026P'!$Y139</f>
        <v>340799.10000000003</v>
      </c>
      <c r="T139" s="270">
        <f t="shared" si="112"/>
        <v>5.6411748324099002E-2</v>
      </c>
      <c r="U139" s="273">
        <f t="shared" si="104"/>
        <v>114658.26739999995</v>
      </c>
      <c r="V139" s="270">
        <f t="shared" si="105"/>
        <v>0.3364394665361497</v>
      </c>
      <c r="W139" s="273"/>
      <c r="X139" s="273">
        <f>+'2025R'!$Y139</f>
        <v>344577.4926</v>
      </c>
      <c r="Y139" s="270">
        <f t="shared" si="113"/>
        <v>5.9819478333271732E-2</v>
      </c>
      <c r="Z139" s="273">
        <f t="shared" si="106"/>
        <v>110879.87479999999</v>
      </c>
      <c r="AA139" s="270">
        <f t="shared" si="107"/>
        <v>0.32178501841010843</v>
      </c>
    </row>
    <row r="140" spans="1:27">
      <c r="A140" s="277" t="s">
        <v>55</v>
      </c>
      <c r="B140" s="273"/>
      <c r="C140" s="273">
        <f>+'2026R'!$I140</f>
        <v>1450</v>
      </c>
      <c r="D140" s="270">
        <f t="shared" si="108"/>
        <v>1.4592356189713192E-3</v>
      </c>
      <c r="E140" s="273"/>
      <c r="F140" s="318">
        <f>+'2026P'!$I140</f>
        <v>1720.75</v>
      </c>
      <c r="G140" s="270">
        <f t="shared" si="109"/>
        <v>1.5536615698215548E-3</v>
      </c>
      <c r="H140" s="273">
        <f t="shared" si="100"/>
        <v>-270.75</v>
      </c>
      <c r="I140" s="270">
        <f t="shared" si="101"/>
        <v>-0.1573441813162865</v>
      </c>
      <c r="J140" s="273"/>
      <c r="K140" s="273">
        <f>+'2025R'!$I140</f>
        <v>1791.71</v>
      </c>
      <c r="L140" s="270">
        <f t="shared" si="110"/>
        <v>1.7279219636721988E-3</v>
      </c>
      <c r="M140" s="273">
        <f t="shared" si="102"/>
        <v>-341.71000000000004</v>
      </c>
      <c r="N140" s="270">
        <f t="shared" si="103"/>
        <v>-0.19071724776889118</v>
      </c>
      <c r="O140" s="311"/>
      <c r="P140" s="273">
        <f>+'2026R'!$Y140</f>
        <v>13367.5494</v>
      </c>
      <c r="Q140" s="270">
        <f t="shared" si="111"/>
        <v>2.2226478709028367E-3</v>
      </c>
      <c r="R140" s="273"/>
      <c r="S140" s="273">
        <f>+'2026P'!$Y140</f>
        <v>13584.5</v>
      </c>
      <c r="T140" s="270">
        <f t="shared" si="112"/>
        <v>2.2486133182532549E-3</v>
      </c>
      <c r="U140" s="273">
        <f t="shared" si="104"/>
        <v>-216.95060000000012</v>
      </c>
      <c r="V140" s="270">
        <f t="shared" si="105"/>
        <v>-1.5970451617652481E-2</v>
      </c>
      <c r="W140" s="273"/>
      <c r="X140" s="273">
        <f>+'2025R'!$Y140</f>
        <v>13726.09</v>
      </c>
      <c r="Y140" s="270">
        <f t="shared" si="113"/>
        <v>2.3828821121195244E-3</v>
      </c>
      <c r="Z140" s="273">
        <f t="shared" si="106"/>
        <v>-358.54060000000027</v>
      </c>
      <c r="AA140" s="270">
        <f t="shared" si="107"/>
        <v>-2.6121102222118626E-2</v>
      </c>
    </row>
    <row r="141" spans="1:27">
      <c r="A141" s="277" t="s">
        <v>56</v>
      </c>
      <c r="B141" s="273"/>
      <c r="C141" s="273">
        <f>+'2026R'!$I141</f>
        <v>484.35</v>
      </c>
      <c r="D141" s="270">
        <f t="shared" si="108"/>
        <v>4.874350152060403E-4</v>
      </c>
      <c r="E141" s="273"/>
      <c r="F141" s="318">
        <f>+'2026P'!$I141</f>
        <v>501.3</v>
      </c>
      <c r="G141" s="270">
        <f t="shared" si="109"/>
        <v>4.5262271971613854E-4</v>
      </c>
      <c r="H141" s="273">
        <f t="shared" si="100"/>
        <v>-16.949999999999989</v>
      </c>
      <c r="I141" s="270">
        <f t="shared" si="101"/>
        <v>-3.3812088569718707E-2</v>
      </c>
      <c r="J141" s="273"/>
      <c r="K141" s="273">
        <f>+'2025R'!$I141</f>
        <v>484.35</v>
      </c>
      <c r="L141" s="270">
        <f t="shared" si="110"/>
        <v>4.671062856738141E-4</v>
      </c>
      <c r="M141" s="273">
        <f t="shared" si="102"/>
        <v>0</v>
      </c>
      <c r="N141" s="270">
        <f t="shared" si="103"/>
        <v>0</v>
      </c>
      <c r="O141" s="311"/>
      <c r="P141" s="273">
        <f>+'2026R'!$Y141</f>
        <v>22655.040000000001</v>
      </c>
      <c r="Q141" s="270">
        <f t="shared" si="111"/>
        <v>3.7668966026950766E-3</v>
      </c>
      <c r="R141" s="273"/>
      <c r="S141" s="273">
        <f>+'2026P'!$Y141</f>
        <v>28207.799999999996</v>
      </c>
      <c r="T141" s="270">
        <f t="shared" si="112"/>
        <v>4.669176985433704E-3</v>
      </c>
      <c r="U141" s="273">
        <f t="shared" si="104"/>
        <v>-5552.7599999999948</v>
      </c>
      <c r="V141" s="270">
        <f t="shared" si="105"/>
        <v>-0.19685193457128863</v>
      </c>
      <c r="W141" s="273"/>
      <c r="X141" s="273">
        <f>+'2025R'!$Y141</f>
        <v>27555.179999999997</v>
      </c>
      <c r="Y141" s="270">
        <f t="shared" si="113"/>
        <v>4.7836452710301094E-3</v>
      </c>
      <c r="Z141" s="273">
        <f t="shared" si="106"/>
        <v>-4900.1399999999958</v>
      </c>
      <c r="AA141" s="270">
        <f t="shared" si="107"/>
        <v>-0.17783008494228658</v>
      </c>
    </row>
    <row r="142" spans="1:27">
      <c r="A142" s="277" t="s">
        <v>57</v>
      </c>
      <c r="B142" s="273"/>
      <c r="C142" s="273">
        <f>+'2026R'!$I142</f>
        <v>53444.43</v>
      </c>
      <c r="D142" s="270">
        <f t="shared" si="108"/>
        <v>5.3784838545944368E-2</v>
      </c>
      <c r="E142" s="273"/>
      <c r="F142" s="318">
        <f>+'2026P'!$I142</f>
        <v>53762</v>
      </c>
      <c r="G142" s="270">
        <f t="shared" si="109"/>
        <v>4.8541597162136525E-2</v>
      </c>
      <c r="H142" s="273">
        <f t="shared" si="100"/>
        <v>-317.56999999999971</v>
      </c>
      <c r="I142" s="270">
        <f t="shared" si="101"/>
        <v>-5.9069603065362098E-3</v>
      </c>
      <c r="J142" s="273"/>
      <c r="K142" s="273">
        <f>+'2025R'!$I142</f>
        <v>37748</v>
      </c>
      <c r="L142" s="270">
        <f t="shared" si="110"/>
        <v>3.6404104617766359E-2</v>
      </c>
      <c r="M142" s="273">
        <f t="shared" si="102"/>
        <v>15696.43</v>
      </c>
      <c r="N142" s="270">
        <f t="shared" si="103"/>
        <v>0.41582150047684646</v>
      </c>
      <c r="O142" s="311"/>
      <c r="P142" s="273">
        <f>+'2026R'!$Y142</f>
        <v>303045.34000000003</v>
      </c>
      <c r="Q142" s="270">
        <f t="shared" si="111"/>
        <v>5.0387925234675127E-2</v>
      </c>
      <c r="R142" s="273"/>
      <c r="S142" s="273">
        <f>+'2026P'!$Y142</f>
        <v>308999.83</v>
      </c>
      <c r="T142" s="270">
        <f t="shared" si="112"/>
        <v>5.1148082967793565E-2</v>
      </c>
      <c r="U142" s="273">
        <f t="shared" si="104"/>
        <v>-5954.4899999999907</v>
      </c>
      <c r="V142" s="270">
        <f t="shared" si="105"/>
        <v>-1.9270204776488033E-2</v>
      </c>
      <c r="W142" s="273"/>
      <c r="X142" s="273">
        <f>+'2025R'!$Y142</f>
        <v>236533.78</v>
      </c>
      <c r="Y142" s="270">
        <f t="shared" si="113"/>
        <v>4.1062830949965719E-2</v>
      </c>
      <c r="Z142" s="273">
        <f t="shared" si="106"/>
        <v>66511.560000000027</v>
      </c>
      <c r="AA142" s="314">
        <f t="shared" si="107"/>
        <v>0.28119264825514573</v>
      </c>
    </row>
    <row r="143" spans="1:27">
      <c r="A143" s="277" t="s">
        <v>58</v>
      </c>
      <c r="B143" s="273"/>
      <c r="C143" s="273">
        <f>+'2026R'!$I143</f>
        <v>190263.52999999997</v>
      </c>
      <c r="D143" s="270">
        <f t="shared" si="108"/>
        <v>0.19147539308084008</v>
      </c>
      <c r="E143" s="273"/>
      <c r="F143" s="318">
        <f>+'2026P'!$I143</f>
        <v>191667.24</v>
      </c>
      <c r="G143" s="270">
        <f t="shared" si="109"/>
        <v>0.17305594943005356</v>
      </c>
      <c r="H143" s="273">
        <f t="shared" si="100"/>
        <v>-1403.710000000021</v>
      </c>
      <c r="I143" s="270">
        <f t="shared" si="101"/>
        <v>-7.3236824404630703E-3</v>
      </c>
      <c r="J143" s="273"/>
      <c r="K143" s="273">
        <f>+'2025R'!$I143</f>
        <v>1937.0800000000004</v>
      </c>
      <c r="L143" s="270">
        <f t="shared" si="110"/>
        <v>1.8681165352596922E-3</v>
      </c>
      <c r="M143" s="273">
        <f t="shared" si="102"/>
        <v>188326.44999999998</v>
      </c>
      <c r="N143" s="321">
        <f t="shared" si="103"/>
        <v>97.221823569496323</v>
      </c>
      <c r="O143" s="311"/>
      <c r="P143" s="273">
        <f>+'2026R'!$Y143</f>
        <v>812904.99</v>
      </c>
      <c r="Q143" s="270">
        <f t="shared" si="111"/>
        <v>0.13516325926349612</v>
      </c>
      <c r="R143" s="273"/>
      <c r="S143" s="273">
        <f>+'2026P'!$Y143</f>
        <v>840735.92999999993</v>
      </c>
      <c r="T143" s="270">
        <f t="shared" si="112"/>
        <v>0.1391652257596552</v>
      </c>
      <c r="U143" s="273">
        <f t="shared" si="104"/>
        <v>-27830.939999999944</v>
      </c>
      <c r="V143" s="270">
        <f t="shared" si="105"/>
        <v>-3.3103069592850573E-2</v>
      </c>
      <c r="W143" s="273"/>
      <c r="X143" s="273">
        <f>+'2025R'!$Y143</f>
        <v>289260.15600000002</v>
      </c>
      <c r="Y143" s="270">
        <f t="shared" si="113"/>
        <v>5.0216256157529435E-2</v>
      </c>
      <c r="Z143" s="273">
        <f t="shared" si="106"/>
        <v>523644.83399999997</v>
      </c>
      <c r="AA143" s="314">
        <f t="shared" si="107"/>
        <v>1.8102902288416105</v>
      </c>
    </row>
    <row r="144" spans="1:27">
      <c r="A144" s="277" t="s">
        <v>59</v>
      </c>
      <c r="B144" s="273"/>
      <c r="C144" s="273">
        <f>+'2026R'!$I144</f>
        <v>2500</v>
      </c>
      <c r="D144" s="270">
        <f t="shared" si="108"/>
        <v>2.5159234809850328E-3</v>
      </c>
      <c r="E144" s="273"/>
      <c r="F144" s="318">
        <f>+'2026P'!$I144</f>
        <v>75000</v>
      </c>
      <c r="G144" s="270">
        <f t="shared" si="109"/>
        <v>6.7717342865969254E-2</v>
      </c>
      <c r="H144" s="273">
        <f t="shared" si="100"/>
        <v>-72500</v>
      </c>
      <c r="I144" s="314">
        <f t="shared" si="101"/>
        <v>-0.96666666666666667</v>
      </c>
      <c r="J144" s="273"/>
      <c r="K144" s="273">
        <f>+'2025R'!$I144</f>
        <v>135000</v>
      </c>
      <c r="L144" s="270">
        <f t="shared" si="110"/>
        <v>0.13019376187873419</v>
      </c>
      <c r="M144" s="273">
        <f t="shared" si="102"/>
        <v>-132500</v>
      </c>
      <c r="N144" s="314">
        <f t="shared" si="103"/>
        <v>-0.98148148148148151</v>
      </c>
      <c r="O144" s="311"/>
      <c r="P144" s="273">
        <f>+'2026R'!$Y144</f>
        <v>30408.2</v>
      </c>
      <c r="Q144" s="270">
        <f t="shared" si="111"/>
        <v>5.0560292665151963E-3</v>
      </c>
      <c r="R144" s="273"/>
      <c r="S144" s="273">
        <f>+'2026P'!$Y144</f>
        <v>125000</v>
      </c>
      <c r="T144" s="270">
        <f t="shared" si="112"/>
        <v>2.0690983457739103E-2</v>
      </c>
      <c r="U144" s="273">
        <f t="shared" si="104"/>
        <v>-94591.8</v>
      </c>
      <c r="V144" s="270">
        <f t="shared" si="105"/>
        <v>-0.75673440000000003</v>
      </c>
      <c r="W144" s="273"/>
      <c r="X144" s="273">
        <f>+'2025R'!$Y144</f>
        <v>160000</v>
      </c>
      <c r="Y144" s="270">
        <f t="shared" si="113"/>
        <v>2.7776383364754562E-2</v>
      </c>
      <c r="Z144" s="273">
        <f t="shared" si="106"/>
        <v>-129591.8</v>
      </c>
      <c r="AA144" s="314">
        <f t="shared" si="107"/>
        <v>-0.80994875</v>
      </c>
    </row>
    <row r="145" spans="1:27">
      <c r="A145" s="277" t="s">
        <v>60</v>
      </c>
      <c r="B145" s="273"/>
      <c r="C145" s="273">
        <f>+'2026R'!$I145</f>
        <v>0</v>
      </c>
      <c r="D145" s="270">
        <f t="shared" si="108"/>
        <v>0</v>
      </c>
      <c r="E145" s="273"/>
      <c r="F145" s="318">
        <f>+'2026P'!$I145</f>
        <v>1800</v>
      </c>
      <c r="G145" s="270">
        <f t="shared" si="109"/>
        <v>1.6252162287832622E-3</v>
      </c>
      <c r="H145" s="273">
        <f t="shared" si="100"/>
        <v>-1800</v>
      </c>
      <c r="I145" s="314">
        <f t="shared" si="101"/>
        <v>-1</v>
      </c>
      <c r="J145" s="273"/>
      <c r="K145" s="273">
        <f>+'2025R'!$I145</f>
        <v>1749</v>
      </c>
      <c r="L145" s="270">
        <f t="shared" si="110"/>
        <v>1.6867325150067118E-3</v>
      </c>
      <c r="M145" s="273">
        <f t="shared" si="102"/>
        <v>-1749</v>
      </c>
      <c r="N145" s="314">
        <f t="shared" si="103"/>
        <v>-1</v>
      </c>
      <c r="O145" s="311"/>
      <c r="P145" s="273">
        <f>+'2026R'!$Y145</f>
        <v>10476.51</v>
      </c>
      <c r="Q145" s="270">
        <f t="shared" si="111"/>
        <v>1.7419492495754144E-3</v>
      </c>
      <c r="R145" s="273"/>
      <c r="S145" s="273">
        <f>+'2026P'!$Y145</f>
        <v>13559.67</v>
      </c>
      <c r="T145" s="270">
        <f t="shared" si="112"/>
        <v>2.2445032612992094E-3</v>
      </c>
      <c r="U145" s="273">
        <f t="shared" si="104"/>
        <v>-3083.16</v>
      </c>
      <c r="V145" s="270">
        <f t="shared" si="105"/>
        <v>-0.22737721493222179</v>
      </c>
      <c r="W145" s="273"/>
      <c r="X145" s="273">
        <f>+'2025R'!$Y145</f>
        <v>13111</v>
      </c>
      <c r="Y145" s="270">
        <f t="shared" si="113"/>
        <v>2.2761010143456067E-3</v>
      </c>
      <c r="Z145" s="273">
        <f t="shared" si="106"/>
        <v>-2634.49</v>
      </c>
      <c r="AA145" s="314">
        <f t="shared" si="107"/>
        <v>-0.20093738082526122</v>
      </c>
    </row>
    <row r="146" spans="1:27">
      <c r="A146" s="277" t="s">
        <v>61</v>
      </c>
      <c r="B146" s="273"/>
      <c r="C146" s="273">
        <f>+'2026R'!$I146</f>
        <v>28198.728899999998</v>
      </c>
      <c r="D146" s="270">
        <f t="shared" si="108"/>
        <v>2.8378337669376499E-2</v>
      </c>
      <c r="E146" s="273"/>
      <c r="F146" s="318">
        <f>+'2026P'!$I146</f>
        <v>28531.08</v>
      </c>
      <c r="G146" s="270">
        <f t="shared" si="109"/>
        <v>2.5760652355951978E-2</v>
      </c>
      <c r="H146" s="273">
        <f t="shared" si="100"/>
        <v>-332.3511000000035</v>
      </c>
      <c r="I146" s="270">
        <f t="shared" si="101"/>
        <v>-1.1648738849002683E-2</v>
      </c>
      <c r="J146" s="273"/>
      <c r="K146" s="273">
        <f>+'2025R'!$I146</f>
        <v>30980.929199999999</v>
      </c>
      <c r="L146" s="270">
        <f t="shared" si="110"/>
        <v>2.9877953474420169E-2</v>
      </c>
      <c r="M146" s="273">
        <f t="shared" si="102"/>
        <v>-2782.2003000000004</v>
      </c>
      <c r="N146" s="270">
        <f t="shared" si="103"/>
        <v>-8.9803642816497595E-2</v>
      </c>
      <c r="O146" s="311"/>
      <c r="P146" s="318">
        <f>+'2026R'!$Y146</f>
        <v>169192.64449999999</v>
      </c>
      <c r="Q146" s="270">
        <f t="shared" si="111"/>
        <v>2.8131982895110569E-2</v>
      </c>
      <c r="R146" s="273"/>
      <c r="S146" s="273">
        <f>+'2026P'!$Y146</f>
        <v>171186.48000000004</v>
      </c>
      <c r="T146" s="270">
        <f t="shared" si="112"/>
        <v>2.8336133006948691E-2</v>
      </c>
      <c r="U146" s="273">
        <f t="shared" si="104"/>
        <v>-1993.8355000000447</v>
      </c>
      <c r="V146" s="270">
        <f t="shared" si="105"/>
        <v>-1.1647155195901242E-2</v>
      </c>
      <c r="W146" s="273"/>
      <c r="X146" s="273">
        <f>+'2025R'!$Y146</f>
        <v>180695.89850000001</v>
      </c>
      <c r="Y146" s="270">
        <f t="shared" si="113"/>
        <v>3.136924093234237E-2</v>
      </c>
      <c r="Z146" s="273">
        <f t="shared" si="106"/>
        <v>-11503.254000000015</v>
      </c>
      <c r="AA146" s="270">
        <f t="shared" si="107"/>
        <v>-6.3660847288130415E-2</v>
      </c>
    </row>
    <row r="147" spans="1:27">
      <c r="A147" s="277" t="s">
        <v>62</v>
      </c>
      <c r="B147" s="273"/>
      <c r="C147" s="273">
        <f>+'2026R'!$I147</f>
        <v>0</v>
      </c>
      <c r="D147" s="270">
        <f t="shared" si="108"/>
        <v>0</v>
      </c>
      <c r="E147" s="273"/>
      <c r="F147" s="273">
        <f>+'2026P'!$I147</f>
        <v>0</v>
      </c>
      <c r="G147" s="270">
        <f t="shared" si="109"/>
        <v>0</v>
      </c>
      <c r="H147" s="273">
        <f t="shared" si="100"/>
        <v>0</v>
      </c>
      <c r="I147" s="270" t="str">
        <f t="shared" si="101"/>
        <v>N. D.</v>
      </c>
      <c r="J147" s="273"/>
      <c r="K147" s="273">
        <f>+'2025R'!$I147</f>
        <v>0</v>
      </c>
      <c r="L147" s="270">
        <f t="shared" si="110"/>
        <v>0</v>
      </c>
      <c r="M147" s="273">
        <f t="shared" si="102"/>
        <v>0</v>
      </c>
      <c r="N147" s="270" t="str">
        <f t="shared" si="103"/>
        <v>N. D.</v>
      </c>
      <c r="O147" s="311"/>
      <c r="P147" s="273">
        <f>+'2026R'!$Y147</f>
        <v>0</v>
      </c>
      <c r="Q147" s="270">
        <f t="shared" si="111"/>
        <v>0</v>
      </c>
      <c r="R147" s="273"/>
      <c r="S147" s="273">
        <f>+'2026P'!$Y147</f>
        <v>0</v>
      </c>
      <c r="T147" s="270">
        <f t="shared" si="112"/>
        <v>0</v>
      </c>
      <c r="U147" s="273">
        <f t="shared" si="104"/>
        <v>0</v>
      </c>
      <c r="V147" s="270" t="str">
        <f t="shared" si="105"/>
        <v>N. D.</v>
      </c>
      <c r="W147" s="273"/>
      <c r="X147" s="273">
        <f>+'2025R'!$Y147</f>
        <v>0</v>
      </c>
      <c r="Y147" s="270">
        <f t="shared" si="113"/>
        <v>0</v>
      </c>
      <c r="Z147" s="273">
        <f t="shared" si="106"/>
        <v>0</v>
      </c>
      <c r="AA147" s="270" t="str">
        <f t="shared" si="107"/>
        <v>N. D.</v>
      </c>
    </row>
    <row r="148" spans="1:27">
      <c r="A148" s="277" t="s">
        <v>25</v>
      </c>
      <c r="B148" s="273"/>
      <c r="C148" s="273">
        <f>+'2026R'!$I148</f>
        <v>0</v>
      </c>
      <c r="D148" s="270">
        <f t="shared" si="108"/>
        <v>0</v>
      </c>
      <c r="E148" s="273"/>
      <c r="F148" s="273">
        <f>+'2026P'!$I148</f>
        <v>0</v>
      </c>
      <c r="G148" s="270">
        <f t="shared" si="109"/>
        <v>0</v>
      </c>
      <c r="H148" s="273">
        <f t="shared" si="100"/>
        <v>0</v>
      </c>
      <c r="I148" s="270" t="str">
        <f t="shared" si="101"/>
        <v>N. D.</v>
      </c>
      <c r="J148" s="273"/>
      <c r="K148" s="273">
        <f>+'2025R'!$I148</f>
        <v>23161.79</v>
      </c>
      <c r="L148" s="270">
        <f t="shared" si="110"/>
        <v>2.2337189421816641E-2</v>
      </c>
      <c r="M148" s="273">
        <f t="shared" si="102"/>
        <v>-23161.79</v>
      </c>
      <c r="N148" s="314">
        <f t="shared" si="103"/>
        <v>-1</v>
      </c>
      <c r="O148" s="311"/>
      <c r="P148" s="318">
        <f>+'2026R'!$Y148</f>
        <v>0</v>
      </c>
      <c r="Q148" s="270">
        <f t="shared" si="111"/>
        <v>0</v>
      </c>
      <c r="R148" s="273"/>
      <c r="S148" s="318">
        <f>+'2026P'!$Y148</f>
        <v>0</v>
      </c>
      <c r="T148" s="270">
        <f t="shared" si="112"/>
        <v>0</v>
      </c>
      <c r="U148" s="273">
        <f t="shared" si="104"/>
        <v>0</v>
      </c>
      <c r="V148" s="270" t="str">
        <f t="shared" si="105"/>
        <v>N. D.</v>
      </c>
      <c r="W148" s="273"/>
      <c r="X148" s="273">
        <f>+'2025R'!$Y148</f>
        <v>123286.79000000001</v>
      </c>
      <c r="Y148" s="270">
        <f t="shared" si="113"/>
        <v>2.1402882142812434E-2</v>
      </c>
      <c r="Z148" s="273">
        <f t="shared" si="106"/>
        <v>-123286.79000000001</v>
      </c>
      <c r="AA148" s="314">
        <f t="shared" si="107"/>
        <v>-1</v>
      </c>
    </row>
    <row r="149" spans="1:27">
      <c r="A149" s="277" t="s">
        <v>63</v>
      </c>
      <c r="B149" s="273"/>
      <c r="C149" s="273">
        <f>+'2026R'!$I149</f>
        <v>0</v>
      </c>
      <c r="D149" s="270">
        <f t="shared" si="108"/>
        <v>0</v>
      </c>
      <c r="E149" s="273"/>
      <c r="F149" s="273">
        <f>+'2026P'!$I149</f>
        <v>0</v>
      </c>
      <c r="G149" s="270">
        <f t="shared" si="109"/>
        <v>0</v>
      </c>
      <c r="H149" s="273">
        <f t="shared" si="100"/>
        <v>0</v>
      </c>
      <c r="I149" s="270" t="str">
        <f t="shared" si="101"/>
        <v>N. D.</v>
      </c>
      <c r="J149" s="273"/>
      <c r="K149" s="273">
        <f>+'2025R'!$I149</f>
        <v>0</v>
      </c>
      <c r="L149" s="270">
        <f t="shared" si="110"/>
        <v>0</v>
      </c>
      <c r="M149" s="273">
        <f t="shared" si="102"/>
        <v>0</v>
      </c>
      <c r="N149" s="270" t="str">
        <f t="shared" si="103"/>
        <v>N. D.</v>
      </c>
      <c r="O149" s="311"/>
      <c r="P149" s="273">
        <f>+'2026R'!$Y149</f>
        <v>0</v>
      </c>
      <c r="Q149" s="270">
        <f t="shared" si="111"/>
        <v>0</v>
      </c>
      <c r="R149" s="273"/>
      <c r="S149" s="273">
        <f>+'2026P'!$Y149</f>
        <v>0</v>
      </c>
      <c r="T149" s="270">
        <f t="shared" si="112"/>
        <v>0</v>
      </c>
      <c r="U149" s="273">
        <f t="shared" si="104"/>
        <v>0</v>
      </c>
      <c r="V149" s="270" t="str">
        <f t="shared" si="105"/>
        <v>N. D.</v>
      </c>
      <c r="W149" s="273"/>
      <c r="X149" s="273">
        <f>+'2025R'!$Y149</f>
        <v>0</v>
      </c>
      <c r="Y149" s="270">
        <f t="shared" si="113"/>
        <v>0</v>
      </c>
      <c r="Z149" s="273">
        <f t="shared" si="106"/>
        <v>0</v>
      </c>
      <c r="AA149" s="270" t="str">
        <f t="shared" si="107"/>
        <v>N. D.</v>
      </c>
    </row>
    <row r="150" spans="1:27">
      <c r="A150" s="277" t="s">
        <v>64</v>
      </c>
      <c r="B150" s="273"/>
      <c r="C150" s="273">
        <f>+'2026R'!$I150</f>
        <v>42526.083299999998</v>
      </c>
      <c r="D150" s="270">
        <f t="shared" si="108"/>
        <v>4.2796948611518192E-2</v>
      </c>
      <c r="E150" s="273"/>
      <c r="F150" s="273">
        <f>+'2026P'!$I150</f>
        <v>56156.08</v>
      </c>
      <c r="G150" s="270">
        <f t="shared" si="109"/>
        <v>5.0703206978250655E-2</v>
      </c>
      <c r="H150" s="273">
        <f t="shared" si="100"/>
        <v>-13629.996700000003</v>
      </c>
      <c r="I150" s="270">
        <f t="shared" si="101"/>
        <v>-0.24271631317570605</v>
      </c>
      <c r="J150" s="273"/>
      <c r="K150" s="273">
        <f>+'2025R'!$I150</f>
        <v>41283.25</v>
      </c>
      <c r="L150" s="270">
        <f t="shared" si="110"/>
        <v>3.9813493482075947E-2</v>
      </c>
      <c r="M150" s="273">
        <f t="shared" si="102"/>
        <v>1242.8332999999984</v>
      </c>
      <c r="N150" s="270">
        <f t="shared" si="103"/>
        <v>3.0105025645994401E-2</v>
      </c>
      <c r="O150" s="311"/>
      <c r="P150" s="318">
        <f>+'2026R'!$Y150</f>
        <v>302932.31650000002</v>
      </c>
      <c r="Q150" s="270">
        <f t="shared" si="111"/>
        <v>5.036913260229952E-2</v>
      </c>
      <c r="R150" s="273"/>
      <c r="S150" s="318">
        <f>+'2026P'!$Y150</f>
        <v>290027.48000000004</v>
      </c>
      <c r="T150" s="270">
        <f t="shared" si="112"/>
        <v>4.8007630327758073E-2</v>
      </c>
      <c r="U150" s="273">
        <f t="shared" si="104"/>
        <v>12904.836499999976</v>
      </c>
      <c r="V150" s="270">
        <f t="shared" si="105"/>
        <v>4.4495219901231335E-2</v>
      </c>
      <c r="W150" s="273"/>
      <c r="X150" s="273">
        <f>+'2025R'!$Y150</f>
        <v>252197</v>
      </c>
      <c r="Y150" s="270">
        <f t="shared" si="113"/>
        <v>4.3782003471506285E-2</v>
      </c>
      <c r="Z150" s="273">
        <f t="shared" si="106"/>
        <v>50735.316500000015</v>
      </c>
      <c r="AA150" s="270">
        <f t="shared" si="107"/>
        <v>0.20117335456012567</v>
      </c>
    </row>
    <row r="151" spans="1:27" ht="6" customHeight="1">
      <c r="A151" s="296"/>
      <c r="B151" s="265"/>
      <c r="C151" s="265"/>
      <c r="D151" s="270"/>
      <c r="E151" s="265"/>
      <c r="F151" s="265"/>
      <c r="G151" s="270"/>
      <c r="H151" s="265"/>
      <c r="I151" s="270"/>
      <c r="J151" s="265"/>
      <c r="K151" s="265"/>
      <c r="L151" s="270"/>
      <c r="M151" s="265"/>
      <c r="N151" s="270"/>
      <c r="O151" s="265"/>
      <c r="P151" s="265"/>
      <c r="Q151" s="270"/>
      <c r="R151" s="265"/>
      <c r="S151" s="265"/>
      <c r="T151" s="270"/>
      <c r="U151" s="265"/>
      <c r="V151" s="270"/>
      <c r="W151" s="265"/>
      <c r="X151" s="265"/>
      <c r="Y151" s="270"/>
      <c r="Z151" s="265"/>
      <c r="AA151" s="270"/>
    </row>
    <row r="152" spans="1:27">
      <c r="A152" s="297" t="s">
        <v>65</v>
      </c>
      <c r="B152" s="283"/>
      <c r="C152" s="283">
        <f>+SUM(C153:C158)</f>
        <v>388253</v>
      </c>
      <c r="D152" s="282">
        <f>+SUM(D153:D166)</f>
        <v>0.39072593570515279</v>
      </c>
      <c r="E152" s="283"/>
      <c r="F152" s="283">
        <f>+SUM(F153:F158)</f>
        <v>424447</v>
      </c>
      <c r="G152" s="282">
        <f>+SUM(G153:G166)</f>
        <v>0.38323230703242739</v>
      </c>
      <c r="H152" s="283">
        <f t="shared" ref="H152:H158" si="114">+$C152-F152</f>
        <v>-36194</v>
      </c>
      <c r="I152" s="282">
        <f t="shared" ref="I152:I158" si="115">+IF(ISERROR(H152/F152),"N. D.",H152/F152)</f>
        <v>-8.527330856384896E-2</v>
      </c>
      <c r="J152" s="283"/>
      <c r="K152" s="283">
        <v>332320.66000000003</v>
      </c>
      <c r="L152" s="282">
        <f>+SUM(L153:L166)</f>
        <v>0.32048945833647252</v>
      </c>
      <c r="M152" s="283">
        <f t="shared" ref="M152:M158" si="116">+$C152-K152</f>
        <v>55932.339999999967</v>
      </c>
      <c r="N152" s="282">
        <f t="shared" ref="N152:N158" si="117">+IF(ISERROR(M152/K152),"N. D.",M152/K152)</f>
        <v>0.16830834411558993</v>
      </c>
      <c r="O152" s="313"/>
      <c r="P152" s="283">
        <f>+SUM(P153:P158)</f>
        <v>1810489</v>
      </c>
      <c r="Q152" s="282">
        <f>+SUM(Q153:Q166)</f>
        <v>0.30103345053978303</v>
      </c>
      <c r="R152" s="283"/>
      <c r="S152" s="283">
        <f>+SUM(S153:S158)</f>
        <v>1933007</v>
      </c>
      <c r="T152" s="282">
        <f>+SUM(T153:T166)</f>
        <v>0.31996652688555111</v>
      </c>
      <c r="U152" s="283">
        <f t="shared" ref="U152:U158" si="118">+$P152-S152</f>
        <v>-122518</v>
      </c>
      <c r="V152" s="282">
        <f t="shared" ref="V152:V158" si="119">+IF(ISERROR(U152/S152),"N. D.",U152/S152)</f>
        <v>-6.3382077767954279E-2</v>
      </c>
      <c r="W152" s="283"/>
      <c r="X152" s="283">
        <v>1701609.2208</v>
      </c>
      <c r="Y152" s="282">
        <f>+SUM(Y153:Y166)</f>
        <v>0.29002499950887889</v>
      </c>
      <c r="Z152" s="283">
        <f t="shared" ref="Z152:Z158" si="120">+$P152-X152</f>
        <v>108879.77919999999</v>
      </c>
      <c r="AA152" s="282">
        <f t="shared" ref="AA152:AA158" si="121">+IF(ISERROR(Z152/X152),"N. D.",Z152/X152)</f>
        <v>6.3986359423235203E-2</v>
      </c>
    </row>
    <row r="153" spans="1:27" hidden="1">
      <c r="A153" s="277" t="s">
        <v>26</v>
      </c>
      <c r="B153" s="273"/>
      <c r="C153" s="274">
        <f>+'2026R'!$I153</f>
        <v>0</v>
      </c>
      <c r="D153" s="275">
        <f t="shared" ref="D153:D158" si="122">+IF(ISERROR(C153/C$106),"N. D.",C153/C$106)</f>
        <v>0</v>
      </c>
      <c r="E153" s="273"/>
      <c r="F153" s="274">
        <f>+'2026P'!$I153</f>
        <v>0</v>
      </c>
      <c r="G153" s="275">
        <f t="shared" ref="G153:G158" si="123">+IF(ISERROR(F153/F$106),"N. D.",F153/F$106)</f>
        <v>0</v>
      </c>
      <c r="H153" s="274">
        <f t="shared" si="114"/>
        <v>0</v>
      </c>
      <c r="I153" s="275" t="str">
        <f t="shared" si="115"/>
        <v>N. D.</v>
      </c>
      <c r="J153" s="273"/>
      <c r="K153" s="274">
        <v>0</v>
      </c>
      <c r="L153" s="275">
        <f t="shared" ref="L153:L158" si="124">+IF(ISERROR(K153/K$106),"N. D.",K153/K$106)</f>
        <v>0</v>
      </c>
      <c r="M153" s="274">
        <f t="shared" si="116"/>
        <v>0</v>
      </c>
      <c r="N153" s="275" t="str">
        <f t="shared" si="117"/>
        <v>N. D.</v>
      </c>
      <c r="O153" s="311"/>
      <c r="P153" s="274">
        <f>+'2026R'!$Y153</f>
        <v>0</v>
      </c>
      <c r="Q153" s="275">
        <f t="shared" ref="Q153:Q158" si="125">+IF(ISERROR(P153/P$106),"N. D.",P153/P$106)</f>
        <v>0</v>
      </c>
      <c r="R153" s="273"/>
      <c r="S153" s="274">
        <f>+'2026P'!$Y153</f>
        <v>0</v>
      </c>
      <c r="T153" s="275">
        <f t="shared" ref="T153:T158" si="126">+IF(ISERROR(S153/S$106),"N. D.",S153/S$106)</f>
        <v>0</v>
      </c>
      <c r="U153" s="274">
        <f t="shared" si="118"/>
        <v>0</v>
      </c>
      <c r="V153" s="275" t="str">
        <f t="shared" si="119"/>
        <v>N. D.</v>
      </c>
      <c r="W153" s="273"/>
      <c r="X153" s="274">
        <v>488.07</v>
      </c>
      <c r="Y153" s="275">
        <f t="shared" ref="Y153:Y158" si="127">+IF(ISERROR(X153/X$106),"N. D.",X153/X$106)</f>
        <v>8.4730121430223485E-5</v>
      </c>
      <c r="Z153" s="274">
        <f t="shared" si="120"/>
        <v>-488.07</v>
      </c>
      <c r="AA153" s="275">
        <f t="shared" si="121"/>
        <v>-1</v>
      </c>
    </row>
    <row r="154" spans="1:27" hidden="1">
      <c r="A154" s="277" t="s">
        <v>66</v>
      </c>
      <c r="B154" s="273"/>
      <c r="C154" s="274">
        <v>388253</v>
      </c>
      <c r="D154" s="275">
        <f t="shared" si="122"/>
        <v>0.39072593570515279</v>
      </c>
      <c r="E154" s="273"/>
      <c r="F154" s="274">
        <v>424447</v>
      </c>
      <c r="G154" s="275">
        <f t="shared" si="123"/>
        <v>0.38323230703242739</v>
      </c>
      <c r="H154" s="274">
        <f t="shared" si="114"/>
        <v>-36194</v>
      </c>
      <c r="I154" s="275">
        <f t="shared" si="115"/>
        <v>-8.527330856384896E-2</v>
      </c>
      <c r="J154" s="273"/>
      <c r="K154" s="274">
        <v>332320.66000000003</v>
      </c>
      <c r="L154" s="275">
        <f t="shared" si="124"/>
        <v>0.32048945833647252</v>
      </c>
      <c r="M154" s="274">
        <f t="shared" si="116"/>
        <v>55932.339999999967</v>
      </c>
      <c r="N154" s="275">
        <f t="shared" si="117"/>
        <v>0.16830834411558993</v>
      </c>
      <c r="O154" s="311"/>
      <c r="P154" s="274">
        <v>1810489</v>
      </c>
      <c r="Q154" s="275">
        <f t="shared" si="125"/>
        <v>0.30103345053978303</v>
      </c>
      <c r="R154" s="273"/>
      <c r="S154" s="274">
        <v>1933007</v>
      </c>
      <c r="T154" s="275">
        <f t="shared" si="126"/>
        <v>0.31996652688555111</v>
      </c>
      <c r="U154" s="274">
        <f t="shared" si="118"/>
        <v>-122518</v>
      </c>
      <c r="V154" s="275">
        <f t="shared" si="119"/>
        <v>-6.3382077767954279E-2</v>
      </c>
      <c r="W154" s="273"/>
      <c r="X154" s="274">
        <v>1701121.1507999999</v>
      </c>
      <c r="Y154" s="275">
        <f t="shared" si="127"/>
        <v>0.29531870771570784</v>
      </c>
      <c r="Z154" s="274">
        <f t="shared" si="120"/>
        <v>109367.84920000006</v>
      </c>
      <c r="AA154" s="275">
        <f t="shared" si="121"/>
        <v>6.4291628581871874E-2</v>
      </c>
    </row>
    <row r="155" spans="1:27" hidden="1">
      <c r="A155" s="277" t="s">
        <v>67</v>
      </c>
      <c r="B155" s="273"/>
      <c r="C155" s="274">
        <f>+'2026R'!$I155</f>
        <v>0</v>
      </c>
      <c r="D155" s="275">
        <f t="shared" si="122"/>
        <v>0</v>
      </c>
      <c r="E155" s="273"/>
      <c r="F155" s="274">
        <f>+'2026P'!$I155</f>
        <v>0</v>
      </c>
      <c r="G155" s="275">
        <f t="shared" si="123"/>
        <v>0</v>
      </c>
      <c r="H155" s="274">
        <f t="shared" si="114"/>
        <v>0</v>
      </c>
      <c r="I155" s="275" t="str">
        <f t="shared" si="115"/>
        <v>N. D.</v>
      </c>
      <c r="J155" s="273"/>
      <c r="K155" s="274">
        <v>0</v>
      </c>
      <c r="L155" s="275">
        <f t="shared" si="124"/>
        <v>0</v>
      </c>
      <c r="M155" s="274">
        <f t="shared" si="116"/>
        <v>0</v>
      </c>
      <c r="N155" s="275" t="str">
        <f t="shared" si="117"/>
        <v>N. D.</v>
      </c>
      <c r="O155" s="311"/>
      <c r="P155" s="274">
        <f>+'2026R'!$Y155</f>
        <v>0</v>
      </c>
      <c r="Q155" s="275">
        <f t="shared" si="125"/>
        <v>0</v>
      </c>
      <c r="R155" s="273"/>
      <c r="S155" s="274">
        <f>+'2026P'!$Y155</f>
        <v>0</v>
      </c>
      <c r="T155" s="275">
        <f t="shared" si="126"/>
        <v>0</v>
      </c>
      <c r="U155" s="274">
        <f t="shared" si="118"/>
        <v>0</v>
      </c>
      <c r="V155" s="275" t="str">
        <f t="shared" si="119"/>
        <v>N. D.</v>
      </c>
      <c r="W155" s="273"/>
      <c r="X155" s="274">
        <v>0</v>
      </c>
      <c r="Y155" s="275">
        <f t="shared" si="127"/>
        <v>0</v>
      </c>
      <c r="Z155" s="274">
        <f t="shared" si="120"/>
        <v>0</v>
      </c>
      <c r="AA155" s="275" t="str">
        <f t="shared" si="121"/>
        <v>N. D.</v>
      </c>
    </row>
    <row r="156" spans="1:27" hidden="1">
      <c r="A156" s="277" t="s">
        <v>68</v>
      </c>
      <c r="B156" s="273"/>
      <c r="C156" s="274">
        <f>+'2026R'!$I156</f>
        <v>0</v>
      </c>
      <c r="D156" s="275">
        <f t="shared" si="122"/>
        <v>0</v>
      </c>
      <c r="E156" s="273"/>
      <c r="F156" s="274">
        <f>+'2026P'!$I156</f>
        <v>0</v>
      </c>
      <c r="G156" s="275">
        <f t="shared" si="123"/>
        <v>0</v>
      </c>
      <c r="H156" s="274">
        <f t="shared" si="114"/>
        <v>0</v>
      </c>
      <c r="I156" s="275" t="str">
        <f t="shared" si="115"/>
        <v>N. D.</v>
      </c>
      <c r="J156" s="273"/>
      <c r="K156" s="274">
        <v>0</v>
      </c>
      <c r="L156" s="275">
        <f t="shared" si="124"/>
        <v>0</v>
      </c>
      <c r="M156" s="274">
        <f t="shared" si="116"/>
        <v>0</v>
      </c>
      <c r="N156" s="275" t="str">
        <f t="shared" si="117"/>
        <v>N. D.</v>
      </c>
      <c r="O156" s="311"/>
      <c r="P156" s="274">
        <f>+'2026R'!$Y156</f>
        <v>0</v>
      </c>
      <c r="Q156" s="275">
        <f t="shared" si="125"/>
        <v>0</v>
      </c>
      <c r="R156" s="273"/>
      <c r="S156" s="274">
        <f>+'2026P'!$Y156</f>
        <v>0</v>
      </c>
      <c r="T156" s="275">
        <f t="shared" si="126"/>
        <v>0</v>
      </c>
      <c r="U156" s="274">
        <f t="shared" si="118"/>
        <v>0</v>
      </c>
      <c r="V156" s="275" t="str">
        <f t="shared" si="119"/>
        <v>N. D.</v>
      </c>
      <c r="W156" s="273"/>
      <c r="X156" s="274">
        <v>0</v>
      </c>
      <c r="Y156" s="275">
        <f t="shared" si="127"/>
        <v>0</v>
      </c>
      <c r="Z156" s="274">
        <f t="shared" si="120"/>
        <v>0</v>
      </c>
      <c r="AA156" s="275" t="str">
        <f t="shared" si="121"/>
        <v>N. D.</v>
      </c>
    </row>
    <row r="157" spans="1:27" hidden="1">
      <c r="A157" s="277" t="s">
        <v>69</v>
      </c>
      <c r="B157" s="273"/>
      <c r="C157" s="274">
        <f>+'2026R'!$I157</f>
        <v>0</v>
      </c>
      <c r="D157" s="275">
        <f t="shared" si="122"/>
        <v>0</v>
      </c>
      <c r="E157" s="273"/>
      <c r="F157" s="274">
        <f>+'2026P'!$I157</f>
        <v>0</v>
      </c>
      <c r="G157" s="275">
        <f t="shared" si="123"/>
        <v>0</v>
      </c>
      <c r="H157" s="274">
        <f t="shared" si="114"/>
        <v>0</v>
      </c>
      <c r="I157" s="275" t="str">
        <f t="shared" si="115"/>
        <v>N. D.</v>
      </c>
      <c r="J157" s="273"/>
      <c r="K157" s="274">
        <v>0</v>
      </c>
      <c r="L157" s="275">
        <f t="shared" si="124"/>
        <v>0</v>
      </c>
      <c r="M157" s="274">
        <f t="shared" si="116"/>
        <v>0</v>
      </c>
      <c r="N157" s="275" t="str">
        <f t="shared" si="117"/>
        <v>N. D.</v>
      </c>
      <c r="O157" s="311"/>
      <c r="P157" s="274">
        <f>+'2026R'!$Y157</f>
        <v>0</v>
      </c>
      <c r="Q157" s="275">
        <f t="shared" si="125"/>
        <v>0</v>
      </c>
      <c r="R157" s="273"/>
      <c r="S157" s="274">
        <f>+'2026P'!$Y157</f>
        <v>0</v>
      </c>
      <c r="T157" s="275">
        <f t="shared" si="126"/>
        <v>0</v>
      </c>
      <c r="U157" s="274">
        <f t="shared" si="118"/>
        <v>0</v>
      </c>
      <c r="V157" s="275" t="str">
        <f t="shared" si="119"/>
        <v>N. D.</v>
      </c>
      <c r="W157" s="273"/>
      <c r="X157" s="274">
        <v>0</v>
      </c>
      <c r="Y157" s="275">
        <f t="shared" si="127"/>
        <v>0</v>
      </c>
      <c r="Z157" s="274">
        <f t="shared" si="120"/>
        <v>0</v>
      </c>
      <c r="AA157" s="275" t="str">
        <f t="shared" si="121"/>
        <v>N. D.</v>
      </c>
    </row>
    <row r="158" spans="1:27" hidden="1">
      <c r="A158" s="277" t="s">
        <v>70</v>
      </c>
      <c r="B158" s="273"/>
      <c r="C158" s="274">
        <f>+'2026R'!$I158</f>
        <v>0</v>
      </c>
      <c r="D158" s="275">
        <f t="shared" si="122"/>
        <v>0</v>
      </c>
      <c r="E158" s="273"/>
      <c r="F158" s="274">
        <f>+'2026P'!$I158</f>
        <v>0</v>
      </c>
      <c r="G158" s="275">
        <f t="shared" si="123"/>
        <v>0</v>
      </c>
      <c r="H158" s="274">
        <f t="shared" si="114"/>
        <v>0</v>
      </c>
      <c r="I158" s="275" t="str">
        <f t="shared" si="115"/>
        <v>N. D.</v>
      </c>
      <c r="J158" s="273"/>
      <c r="K158" s="274">
        <v>0</v>
      </c>
      <c r="L158" s="275">
        <f t="shared" si="124"/>
        <v>0</v>
      </c>
      <c r="M158" s="274">
        <f t="shared" si="116"/>
        <v>0</v>
      </c>
      <c r="N158" s="275" t="str">
        <f t="shared" si="117"/>
        <v>N. D.</v>
      </c>
      <c r="O158" s="311"/>
      <c r="P158" s="274">
        <f>+'2026R'!$Y158</f>
        <v>0</v>
      </c>
      <c r="Q158" s="275">
        <f t="shared" si="125"/>
        <v>0</v>
      </c>
      <c r="R158" s="273"/>
      <c r="S158" s="274">
        <f>+'2026P'!$Y158</f>
        <v>0</v>
      </c>
      <c r="T158" s="275">
        <f t="shared" si="126"/>
        <v>0</v>
      </c>
      <c r="U158" s="274">
        <f t="shared" si="118"/>
        <v>0</v>
      </c>
      <c r="V158" s="275" t="str">
        <f t="shared" si="119"/>
        <v>N. D.</v>
      </c>
      <c r="W158" s="273"/>
      <c r="X158" s="274">
        <v>0</v>
      </c>
      <c r="Y158" s="275">
        <f t="shared" si="127"/>
        <v>0</v>
      </c>
      <c r="Z158" s="274">
        <f t="shared" si="120"/>
        <v>0</v>
      </c>
      <c r="AA158" s="275" t="str">
        <f t="shared" si="121"/>
        <v>N. D.</v>
      </c>
    </row>
    <row r="159" spans="1:27" ht="6" customHeight="1">
      <c r="A159" s="296"/>
      <c r="B159" s="265"/>
      <c r="C159" s="265"/>
      <c r="D159" s="288"/>
      <c r="E159" s="265"/>
      <c r="F159" s="265"/>
      <c r="G159" s="288"/>
      <c r="H159" s="265"/>
      <c r="I159" s="288"/>
      <c r="J159" s="265"/>
      <c r="K159" s="265"/>
      <c r="L159" s="288"/>
      <c r="M159" s="265"/>
      <c r="N159" s="288"/>
      <c r="O159" s="265"/>
      <c r="P159" s="265"/>
      <c r="Q159" s="288"/>
      <c r="R159" s="265"/>
      <c r="S159" s="265"/>
      <c r="T159" s="288"/>
      <c r="U159" s="265"/>
      <c r="V159" s="288"/>
      <c r="W159" s="265"/>
      <c r="X159" s="265"/>
      <c r="Y159" s="288"/>
      <c r="Z159" s="265"/>
      <c r="AA159" s="288"/>
    </row>
    <row r="160" spans="1:27">
      <c r="A160" s="297" t="s">
        <v>71</v>
      </c>
      <c r="B160" s="283"/>
      <c r="C160" s="283">
        <f>+C161+C164</f>
        <v>0</v>
      </c>
      <c r="D160" s="282">
        <f>+SUM(D161:D164)</f>
        <v>0</v>
      </c>
      <c r="E160" s="283"/>
      <c r="F160" s="283">
        <f>+F161+F164</f>
        <v>0</v>
      </c>
      <c r="G160" s="282">
        <f>+SUM(G161:G164)</f>
        <v>0</v>
      </c>
      <c r="H160" s="283">
        <f t="shared" ref="H160:H166" si="128">+$C160-F160</f>
        <v>0</v>
      </c>
      <c r="I160" s="282" t="str">
        <f t="shared" ref="I160:I166" si="129">+IF(ISERROR(H160/F160),"N. D.",H160/F160)</f>
        <v>N. D.</v>
      </c>
      <c r="J160" s="283"/>
      <c r="K160" s="283">
        <f>+K161+K164</f>
        <v>0</v>
      </c>
      <c r="L160" s="282">
        <f>+SUM(L161:L164)</f>
        <v>0</v>
      </c>
      <c r="M160" s="283">
        <f t="shared" ref="M160:M166" si="130">+$C160-K160</f>
        <v>0</v>
      </c>
      <c r="N160" s="282" t="str">
        <f t="shared" ref="N160:N166" si="131">+IF(ISERROR(M160/K160),"N. D.",M160/K160)</f>
        <v>N. D.</v>
      </c>
      <c r="O160" s="313"/>
      <c r="P160" s="283">
        <f>+P161+P164</f>
        <v>0</v>
      </c>
      <c r="Q160" s="282">
        <f>+SUM(Q161:Q164)</f>
        <v>0</v>
      </c>
      <c r="R160" s="283"/>
      <c r="S160" s="283">
        <f>+S161+S164</f>
        <v>0</v>
      </c>
      <c r="T160" s="282">
        <f>+SUM(T161:T164)</f>
        <v>0</v>
      </c>
      <c r="U160" s="283">
        <f t="shared" ref="U160:U166" si="132">+$P160-S160</f>
        <v>0</v>
      </c>
      <c r="V160" s="282" t="str">
        <f t="shared" ref="V160:V166" si="133">+IF(ISERROR(U160/S160),"N. D.",U160/S160)</f>
        <v>N. D.</v>
      </c>
      <c r="W160" s="283"/>
      <c r="X160" s="283">
        <f>+X161+X164</f>
        <v>-10327.119999999999</v>
      </c>
      <c r="Y160" s="282">
        <f>+SUM(Y161:Y164)</f>
        <v>-1.7928127760864006E-3</v>
      </c>
      <c r="Z160" s="283">
        <f t="shared" ref="Z160:Z166" si="134">+$P160-X160</f>
        <v>10327.119999999999</v>
      </c>
      <c r="AA160" s="320">
        <f t="shared" ref="AA160:AA166" si="135">+IF(ISERROR(Z160/X160),"N. D.",Z160/X160)</f>
        <v>-1</v>
      </c>
    </row>
    <row r="161" spans="1:27" hidden="1">
      <c r="A161" s="298" t="s">
        <v>72</v>
      </c>
      <c r="B161" s="273"/>
      <c r="C161" s="273">
        <f>+SUM(C162:C163)</f>
        <v>0</v>
      </c>
      <c r="D161" s="270">
        <f t="shared" ref="D161:D166" si="136">+IF(ISERROR(C161/C$106),"N. D.",C161/C$106)</f>
        <v>0</v>
      </c>
      <c r="E161" s="273"/>
      <c r="F161" s="273">
        <f>+SUM(F162:F163)</f>
        <v>0</v>
      </c>
      <c r="G161" s="270">
        <f t="shared" ref="G161:G166" si="137">+IF(ISERROR(F161/F$106),"N. D.",F161/F$106)</f>
        <v>0</v>
      </c>
      <c r="H161" s="273">
        <f t="shared" si="128"/>
        <v>0</v>
      </c>
      <c r="I161" s="270" t="str">
        <f t="shared" si="129"/>
        <v>N. D.</v>
      </c>
      <c r="J161" s="273"/>
      <c r="K161" s="273">
        <v>0</v>
      </c>
      <c r="L161" s="270">
        <f t="shared" ref="L161:L166" si="138">+IF(ISERROR(K161/K$106),"N. D.",K161/K$106)</f>
        <v>0</v>
      </c>
      <c r="M161" s="273">
        <f t="shared" si="130"/>
        <v>0</v>
      </c>
      <c r="N161" s="270" t="str">
        <f t="shared" si="131"/>
        <v>N. D.</v>
      </c>
      <c r="O161" s="311"/>
      <c r="P161" s="273">
        <f>+SUM(P162:P163)</f>
        <v>0</v>
      </c>
      <c r="Q161" s="270">
        <f t="shared" ref="Q161:Q166" si="139">+IF(ISERROR(P161/P$106),"N. D.",P161/P$106)</f>
        <v>0</v>
      </c>
      <c r="R161" s="273"/>
      <c r="S161" s="273">
        <f>+SUM(S162:S163)</f>
        <v>0</v>
      </c>
      <c r="T161" s="270">
        <f t="shared" ref="T161:T166" si="140">+IF(ISERROR(S161/S$106),"N. D.",S161/S$106)</f>
        <v>0</v>
      </c>
      <c r="U161" s="273">
        <f t="shared" si="132"/>
        <v>0</v>
      </c>
      <c r="V161" s="270" t="str">
        <f t="shared" si="133"/>
        <v>N. D.</v>
      </c>
      <c r="W161" s="273"/>
      <c r="X161" s="273">
        <v>0</v>
      </c>
      <c r="Y161" s="270">
        <f t="shared" ref="Y161:Y166" si="141">+IF(ISERROR(X161/X$106),"N. D.",X161/X$106)</f>
        <v>0</v>
      </c>
      <c r="Z161" s="273">
        <f t="shared" si="134"/>
        <v>0</v>
      </c>
      <c r="AA161" s="270" t="str">
        <f t="shared" si="135"/>
        <v>N. D.</v>
      </c>
    </row>
    <row r="162" spans="1:27" hidden="1">
      <c r="A162" s="299" t="s">
        <v>72</v>
      </c>
      <c r="B162" s="273"/>
      <c r="C162" s="274">
        <f>+'2026R'!$I162</f>
        <v>0</v>
      </c>
      <c r="D162" s="275">
        <f t="shared" si="136"/>
        <v>0</v>
      </c>
      <c r="E162" s="273"/>
      <c r="F162" s="274">
        <f>+'2026P'!$I162</f>
        <v>0</v>
      </c>
      <c r="G162" s="275">
        <f t="shared" si="137"/>
        <v>0</v>
      </c>
      <c r="H162" s="276">
        <f t="shared" si="128"/>
        <v>0</v>
      </c>
      <c r="I162" s="275" t="str">
        <f t="shared" si="129"/>
        <v>N. D.</v>
      </c>
      <c r="J162" s="273"/>
      <c r="K162" s="274">
        <v>0</v>
      </c>
      <c r="L162" s="275">
        <f t="shared" si="138"/>
        <v>0</v>
      </c>
      <c r="M162" s="276">
        <f t="shared" si="130"/>
        <v>0</v>
      </c>
      <c r="N162" s="275" t="str">
        <f t="shared" si="131"/>
        <v>N. D.</v>
      </c>
      <c r="O162" s="311"/>
      <c r="P162" s="274">
        <f>+'2026R'!$Y162</f>
        <v>0</v>
      </c>
      <c r="Q162" s="275">
        <f t="shared" si="139"/>
        <v>0</v>
      </c>
      <c r="R162" s="273"/>
      <c r="S162" s="274">
        <f>+'2026P'!$Y162</f>
        <v>0</v>
      </c>
      <c r="T162" s="275">
        <f t="shared" si="140"/>
        <v>0</v>
      </c>
      <c r="U162" s="276">
        <f t="shared" si="132"/>
        <v>0</v>
      </c>
      <c r="V162" s="275" t="str">
        <f t="shared" si="133"/>
        <v>N. D.</v>
      </c>
      <c r="W162" s="273"/>
      <c r="X162" s="274">
        <v>0</v>
      </c>
      <c r="Y162" s="275">
        <f t="shared" si="141"/>
        <v>0</v>
      </c>
      <c r="Z162" s="276">
        <f t="shared" si="134"/>
        <v>0</v>
      </c>
      <c r="AA162" s="275" t="str">
        <f t="shared" si="135"/>
        <v>N. D.</v>
      </c>
    </row>
    <row r="163" spans="1:27" hidden="1">
      <c r="A163" s="299" t="s">
        <v>73</v>
      </c>
      <c r="B163" s="273"/>
      <c r="C163" s="274">
        <f>+'2026R'!$I163</f>
        <v>0</v>
      </c>
      <c r="D163" s="275">
        <f t="shared" si="136"/>
        <v>0</v>
      </c>
      <c r="E163" s="273"/>
      <c r="F163" s="274">
        <f>+'2026P'!$I163</f>
        <v>0</v>
      </c>
      <c r="G163" s="275">
        <f t="shared" si="137"/>
        <v>0</v>
      </c>
      <c r="H163" s="276">
        <f t="shared" si="128"/>
        <v>0</v>
      </c>
      <c r="I163" s="275" t="str">
        <f t="shared" si="129"/>
        <v>N. D.</v>
      </c>
      <c r="J163" s="273"/>
      <c r="K163" s="274">
        <v>0</v>
      </c>
      <c r="L163" s="275">
        <f t="shared" si="138"/>
        <v>0</v>
      </c>
      <c r="M163" s="276">
        <f t="shared" si="130"/>
        <v>0</v>
      </c>
      <c r="N163" s="275" t="str">
        <f t="shared" si="131"/>
        <v>N. D.</v>
      </c>
      <c r="O163" s="311"/>
      <c r="P163" s="274">
        <f>+'2026R'!$Y163</f>
        <v>0</v>
      </c>
      <c r="Q163" s="275">
        <f t="shared" si="139"/>
        <v>0</v>
      </c>
      <c r="R163" s="273"/>
      <c r="S163" s="274">
        <f>+'2026P'!$Y163</f>
        <v>0</v>
      </c>
      <c r="T163" s="275">
        <f t="shared" si="140"/>
        <v>0</v>
      </c>
      <c r="U163" s="276">
        <f t="shared" si="132"/>
        <v>0</v>
      </c>
      <c r="V163" s="275" t="str">
        <f t="shared" si="133"/>
        <v>N. D.</v>
      </c>
      <c r="W163" s="273"/>
      <c r="X163" s="274">
        <v>0</v>
      </c>
      <c r="Y163" s="275">
        <f t="shared" si="141"/>
        <v>0</v>
      </c>
      <c r="Z163" s="276">
        <f t="shared" si="134"/>
        <v>0</v>
      </c>
      <c r="AA163" s="275" t="str">
        <f t="shared" si="135"/>
        <v>N. D.</v>
      </c>
    </row>
    <row r="164" spans="1:27" hidden="1">
      <c r="A164" s="298" t="s">
        <v>74</v>
      </c>
      <c r="B164" s="273"/>
      <c r="C164" s="273">
        <f>+SUM(C165:C166)</f>
        <v>0</v>
      </c>
      <c r="D164" s="270">
        <f t="shared" si="136"/>
        <v>0</v>
      </c>
      <c r="E164" s="273"/>
      <c r="F164" s="273">
        <f>+SUM(F165:F166)</f>
        <v>0</v>
      </c>
      <c r="G164" s="270">
        <f t="shared" si="137"/>
        <v>0</v>
      </c>
      <c r="H164" s="273">
        <f t="shared" si="128"/>
        <v>0</v>
      </c>
      <c r="I164" s="270" t="str">
        <f t="shared" si="129"/>
        <v>N. D.</v>
      </c>
      <c r="J164" s="273"/>
      <c r="K164" s="273">
        <f>+SUM(K165:K166)</f>
        <v>0</v>
      </c>
      <c r="L164" s="270">
        <f t="shared" si="138"/>
        <v>0</v>
      </c>
      <c r="M164" s="273">
        <f t="shared" si="130"/>
        <v>0</v>
      </c>
      <c r="N164" s="270" t="str">
        <f t="shared" si="131"/>
        <v>N. D.</v>
      </c>
      <c r="O164" s="311"/>
      <c r="P164" s="273">
        <f>+SUM(P165:P166)</f>
        <v>0</v>
      </c>
      <c r="Q164" s="270">
        <f t="shared" si="139"/>
        <v>0</v>
      </c>
      <c r="R164" s="273"/>
      <c r="S164" s="273">
        <f>+SUM(S165:S166)</f>
        <v>0</v>
      </c>
      <c r="T164" s="270">
        <f t="shared" si="140"/>
        <v>0</v>
      </c>
      <c r="U164" s="273">
        <f t="shared" si="132"/>
        <v>0</v>
      </c>
      <c r="V164" s="270" t="str">
        <f t="shared" si="133"/>
        <v>N. D.</v>
      </c>
      <c r="W164" s="273"/>
      <c r="X164" s="273">
        <f>+SUM(X165:X166)</f>
        <v>-10327.119999999999</v>
      </c>
      <c r="Y164" s="270">
        <f t="shared" si="141"/>
        <v>-1.7928127760864006E-3</v>
      </c>
      <c r="Z164" s="273">
        <f t="shared" si="134"/>
        <v>10327.119999999999</v>
      </c>
      <c r="AA164" s="270">
        <f t="shared" si="135"/>
        <v>-1</v>
      </c>
    </row>
    <row r="165" spans="1:27" hidden="1">
      <c r="A165" s="299" t="s">
        <v>75</v>
      </c>
      <c r="B165" s="273"/>
      <c r="C165" s="274">
        <f>+'2026R'!$I165</f>
        <v>0</v>
      </c>
      <c r="D165" s="275">
        <f t="shared" si="136"/>
        <v>0</v>
      </c>
      <c r="E165" s="273"/>
      <c r="F165" s="274">
        <f>+'2026P'!$I165</f>
        <v>0</v>
      </c>
      <c r="G165" s="275">
        <f t="shared" si="137"/>
        <v>0</v>
      </c>
      <c r="H165" s="276">
        <f t="shared" si="128"/>
        <v>0</v>
      </c>
      <c r="I165" s="275" t="str">
        <f t="shared" si="129"/>
        <v>N. D.</v>
      </c>
      <c r="J165" s="273"/>
      <c r="K165" s="274">
        <v>0</v>
      </c>
      <c r="L165" s="275">
        <f t="shared" si="138"/>
        <v>0</v>
      </c>
      <c r="M165" s="276">
        <f t="shared" si="130"/>
        <v>0</v>
      </c>
      <c r="N165" s="275" t="str">
        <f t="shared" si="131"/>
        <v>N. D.</v>
      </c>
      <c r="O165" s="311"/>
      <c r="P165" s="274">
        <f>+'2026R'!$Y165</f>
        <v>0</v>
      </c>
      <c r="Q165" s="275">
        <f t="shared" si="139"/>
        <v>0</v>
      </c>
      <c r="R165" s="273"/>
      <c r="S165" s="274">
        <f>+'2026P'!$Y165</f>
        <v>0</v>
      </c>
      <c r="T165" s="275">
        <f t="shared" si="140"/>
        <v>0</v>
      </c>
      <c r="U165" s="276">
        <f t="shared" si="132"/>
        <v>0</v>
      </c>
      <c r="V165" s="275" t="str">
        <f t="shared" si="133"/>
        <v>N. D.</v>
      </c>
      <c r="W165" s="273"/>
      <c r="X165" s="274">
        <v>0</v>
      </c>
      <c r="Y165" s="275">
        <f t="shared" si="141"/>
        <v>0</v>
      </c>
      <c r="Z165" s="276">
        <f t="shared" si="134"/>
        <v>0</v>
      </c>
      <c r="AA165" s="275" t="str">
        <f t="shared" si="135"/>
        <v>N. D.</v>
      </c>
    </row>
    <row r="166" spans="1:27" hidden="1">
      <c r="A166" s="299" t="s">
        <v>64</v>
      </c>
      <c r="B166" s="273"/>
      <c r="C166" s="274">
        <f>+'2026R'!$I166</f>
        <v>0</v>
      </c>
      <c r="D166" s="275">
        <f t="shared" si="136"/>
        <v>0</v>
      </c>
      <c r="E166" s="273"/>
      <c r="F166" s="274">
        <f>+'2026P'!$I166</f>
        <v>0</v>
      </c>
      <c r="G166" s="275">
        <f t="shared" si="137"/>
        <v>0</v>
      </c>
      <c r="H166" s="276">
        <f t="shared" si="128"/>
        <v>0</v>
      </c>
      <c r="I166" s="275" t="str">
        <f t="shared" si="129"/>
        <v>N. D.</v>
      </c>
      <c r="J166" s="273"/>
      <c r="K166" s="274">
        <f>+'2025R'!$I166</f>
        <v>0</v>
      </c>
      <c r="L166" s="275">
        <f t="shared" si="138"/>
        <v>0</v>
      </c>
      <c r="M166" s="276">
        <f t="shared" si="130"/>
        <v>0</v>
      </c>
      <c r="N166" s="275" t="str">
        <f t="shared" si="131"/>
        <v>N. D.</v>
      </c>
      <c r="O166" s="311"/>
      <c r="P166" s="274">
        <f>+'2026R'!$Y166</f>
        <v>0</v>
      </c>
      <c r="Q166" s="275">
        <f t="shared" si="139"/>
        <v>0</v>
      </c>
      <c r="R166" s="273"/>
      <c r="S166" s="274">
        <f>+'2026P'!$Y166</f>
        <v>0</v>
      </c>
      <c r="T166" s="275">
        <f t="shared" si="140"/>
        <v>0</v>
      </c>
      <c r="U166" s="276">
        <f t="shared" si="132"/>
        <v>0</v>
      </c>
      <c r="V166" s="275" t="str">
        <f t="shared" si="133"/>
        <v>N. D.</v>
      </c>
      <c r="W166" s="273"/>
      <c r="X166" s="274">
        <f>+'2025R'!$Y166</f>
        <v>-10327.119999999999</v>
      </c>
      <c r="Y166" s="275">
        <f t="shared" si="141"/>
        <v>-1.7928127760864006E-3</v>
      </c>
      <c r="Z166" s="276">
        <f t="shared" si="134"/>
        <v>10327.119999999999</v>
      </c>
      <c r="AA166" s="275">
        <f t="shared" si="135"/>
        <v>-1</v>
      </c>
    </row>
    <row r="167" spans="1:27" ht="6" customHeight="1">
      <c r="A167" s="296"/>
      <c r="B167" s="265"/>
      <c r="C167" s="265"/>
      <c r="D167" s="288"/>
      <c r="E167" s="265"/>
      <c r="F167" s="265"/>
      <c r="G167" s="288"/>
      <c r="H167" s="265"/>
      <c r="I167" s="288"/>
      <c r="J167" s="265"/>
      <c r="K167" s="265"/>
      <c r="L167" s="288"/>
      <c r="M167" s="265"/>
      <c r="N167" s="288"/>
      <c r="O167" s="265"/>
      <c r="P167" s="265"/>
      <c r="Q167" s="288"/>
      <c r="R167" s="265"/>
      <c r="S167" s="265"/>
      <c r="T167" s="288"/>
      <c r="U167" s="265"/>
      <c r="V167" s="288"/>
      <c r="W167" s="265"/>
      <c r="X167" s="265"/>
      <c r="Y167" s="288"/>
      <c r="Z167" s="265"/>
      <c r="AA167" s="288"/>
    </row>
    <row r="168" spans="1:27" ht="19" thickBot="1">
      <c r="A168" s="290" t="s">
        <v>76</v>
      </c>
      <c r="B168" s="291"/>
      <c r="C168" s="291">
        <f>+C133-C135</f>
        <v>492907.12429999997</v>
      </c>
      <c r="D168" s="292">
        <f>+IF(OR(C106&lt;=0,C168&lt;=0),"N. D.",C168/C$106)</f>
        <v>0.4960466431884713</v>
      </c>
      <c r="E168" s="291"/>
      <c r="F168" s="291">
        <f>+F133-F135</f>
        <v>531608.82887105597</v>
      </c>
      <c r="G168" s="292">
        <f>+IF(OR(F106&lt;=0,F168&lt;=0),"N. D.",F168/F$106)</f>
        <v>0.47998849780316899</v>
      </c>
      <c r="H168" s="291">
        <f>+$C168-F168</f>
        <v>-38701.704571056005</v>
      </c>
      <c r="I168" s="292">
        <f>+IF(ISERROR(H168/F168),"N. D.",H168/F168)</f>
        <v>-7.2801094468736283E-2</v>
      </c>
      <c r="J168" s="291"/>
      <c r="K168" s="291">
        <f>+K133-K135</f>
        <v>578011.99679999985</v>
      </c>
      <c r="L168" s="292">
        <f>+IF(OR(K106&lt;=0,K168&lt;=0),"N. D.",K168/K$106)</f>
        <v>0.55743375018096919</v>
      </c>
      <c r="M168" s="291">
        <f>+$C168-K168</f>
        <v>-85104.872499999881</v>
      </c>
      <c r="N168" s="292">
        <f>+IF(ISERROR(M168/K168),"N. D.",M168/K168)</f>
        <v>-0.1472372078281402</v>
      </c>
      <c r="O168" s="312"/>
      <c r="P168" s="291">
        <f>+P133-P135</f>
        <v>3191276.3722000001</v>
      </c>
      <c r="Q168" s="292">
        <f>+IF(OR(P106&lt;=0,P168&lt;=0),"N. D.",P168/P$106)</f>
        <v>0.53061959390498747</v>
      </c>
      <c r="R168" s="291"/>
      <c r="S168" s="291">
        <f>+S133-S135</f>
        <v>3158639.7469411092</v>
      </c>
      <c r="T168" s="292">
        <f>+IF(OR(S106&lt;=0,S168&lt;=0),"N. D.",S168/S$106)</f>
        <v>0.52284290202332573</v>
      </c>
      <c r="U168" s="291">
        <f>+$P168-S168</f>
        <v>32636.625258890912</v>
      </c>
      <c r="V168" s="292">
        <f>+IF(ISERROR(U168/S168),"N. D.",U168/S168)</f>
        <v>1.0332493691468577E-2</v>
      </c>
      <c r="W168" s="291"/>
      <c r="X168" s="291">
        <f>+X133-X135</f>
        <v>3501223.5028999993</v>
      </c>
      <c r="Y168" s="292">
        <f>+IF(OR(X106&lt;=0,X168&lt;=0),"N. D.",X168/X$106)</f>
        <v>0.60782078913899518</v>
      </c>
      <c r="Z168" s="291">
        <f>+$P168-X168</f>
        <v>-309947.13069999916</v>
      </c>
      <c r="AA168" s="292">
        <f>+IF(ISERROR(Z168/X168),"N. D.",Z168/X168)</f>
        <v>-8.8525377041275902E-2</v>
      </c>
    </row>
    <row r="169" spans="1:27" ht="6" customHeight="1">
      <c r="A169" s="296"/>
      <c r="B169" s="265"/>
      <c r="C169" s="265"/>
      <c r="D169" s="288"/>
      <c r="E169" s="265"/>
      <c r="F169" s="265"/>
      <c r="G169" s="288"/>
      <c r="H169" s="265"/>
      <c r="I169" s="288"/>
      <c r="J169" s="265"/>
      <c r="K169" s="265"/>
      <c r="L169" s="288"/>
      <c r="M169" s="265"/>
      <c r="N169" s="288"/>
      <c r="O169" s="265"/>
      <c r="P169" s="265"/>
      <c r="Q169" s="288"/>
      <c r="R169" s="265"/>
      <c r="S169" s="265"/>
      <c r="T169" s="288"/>
      <c r="U169" s="265"/>
      <c r="V169" s="288"/>
      <c r="W169" s="265"/>
      <c r="X169" s="265"/>
      <c r="Y169" s="288"/>
      <c r="Z169" s="265"/>
      <c r="AA169" s="288"/>
    </row>
    <row r="170" spans="1:27">
      <c r="A170" s="295" t="s">
        <v>77</v>
      </c>
      <c r="B170" s="283"/>
      <c r="C170" s="283">
        <f>+SUM(C172:C175)</f>
        <v>43258.53</v>
      </c>
      <c r="D170" s="282">
        <f>+SUM(D172:D175)</f>
        <v>4.3534060551958187E-2</v>
      </c>
      <c r="E170" s="283"/>
      <c r="F170" s="283">
        <f>+SUM(F172:F175)</f>
        <v>130321.69808</v>
      </c>
      <c r="G170" s="282">
        <f>+SUM(G172:G175)</f>
        <v>0.11766718815678251</v>
      </c>
      <c r="H170" s="283">
        <f>+$C170-F170</f>
        <v>-87063.168080000003</v>
      </c>
      <c r="I170" s="282">
        <f>+IF(ISERROR(H170/F170),"N. D.",H170/F170)</f>
        <v>-0.66806348722186637</v>
      </c>
      <c r="J170" s="283"/>
      <c r="K170" s="283">
        <f>+SUM(K172:K175)</f>
        <v>64415.98</v>
      </c>
      <c r="L170" s="282">
        <f>+SUM(L172:L175)</f>
        <v>6.2122657491150403E-2</v>
      </c>
      <c r="M170" s="283">
        <f>+$C170-K170</f>
        <v>-21157.450000000004</v>
      </c>
      <c r="N170" s="282">
        <f>+IF(ISERROR(M170/K170),"N. D.",M170/K170)</f>
        <v>-0.32845033173445476</v>
      </c>
      <c r="O170" s="313"/>
      <c r="P170" s="283">
        <f>+SUM(P172:P175)</f>
        <v>384913.41000000003</v>
      </c>
      <c r="Q170" s="282">
        <f>+SUM(Q172:Q175)</f>
        <v>6.4000284990040943E-2</v>
      </c>
      <c r="R170" s="283"/>
      <c r="S170" s="283">
        <f>+SUM(S172:S175)</f>
        <v>594108.28295999998</v>
      </c>
      <c r="T170" s="282">
        <f>+SUM(T172:T175)</f>
        <v>9.8341477238649125E-2</v>
      </c>
      <c r="U170" s="283">
        <f>+$P170-S170</f>
        <v>-209194.87295999995</v>
      </c>
      <c r="V170" s="282">
        <f>+IF(ISERROR(U170/S170),"N. D.",U170/S170)</f>
        <v>-0.3521157320307628</v>
      </c>
      <c r="W170" s="283"/>
      <c r="X170" s="283">
        <f>+SUM(X172:X175)</f>
        <v>449898.22</v>
      </c>
      <c r="Y170" s="282">
        <f>+SUM(Y172:Y175)</f>
        <v>7.8103408961504292E-2</v>
      </c>
      <c r="Z170" s="283">
        <f>+$P170-X170</f>
        <v>-64984.809999999939</v>
      </c>
      <c r="AA170" s="282">
        <f>+IF(ISERROR(Z170/X170),"N. D.",Z170/X170)</f>
        <v>-0.1444433587667894</v>
      </c>
    </row>
    <row r="171" spans="1:27" ht="6" customHeight="1">
      <c r="A171" s="296"/>
      <c r="B171" s="265"/>
      <c r="C171" s="265"/>
      <c r="D171" s="288"/>
      <c r="E171" s="265"/>
      <c r="F171" s="265"/>
      <c r="G171" s="288"/>
      <c r="H171" s="265"/>
      <c r="I171" s="288"/>
      <c r="J171" s="265"/>
      <c r="K171" s="265"/>
      <c r="L171" s="288"/>
      <c r="M171" s="265"/>
      <c r="N171" s="288"/>
      <c r="O171" s="265"/>
      <c r="P171" s="265"/>
      <c r="Q171" s="288"/>
      <c r="R171" s="265"/>
      <c r="S171" s="265"/>
      <c r="T171" s="288"/>
      <c r="U171" s="265"/>
      <c r="V171" s="288"/>
      <c r="W171" s="265"/>
      <c r="X171" s="265"/>
      <c r="Y171" s="288"/>
      <c r="Z171" s="265"/>
      <c r="AA171" s="288"/>
    </row>
    <row r="172" spans="1:27">
      <c r="A172" s="298" t="s">
        <v>78</v>
      </c>
      <c r="B172" s="273"/>
      <c r="C172" s="273">
        <f>+'2026R'!$I172</f>
        <v>0</v>
      </c>
      <c r="D172" s="270">
        <f>+IF(ISERROR(C172/C$106),"N. D.",C172/C$106)</f>
        <v>0</v>
      </c>
      <c r="E172" s="273"/>
      <c r="F172" s="273">
        <f>+'2026P'!$I172</f>
        <v>47822.968080000006</v>
      </c>
      <c r="G172" s="270">
        <f>+IF(ISERROR(F172/F$106),"N. D.",F172/F$106)</f>
        <v>4.3179257684555522E-2</v>
      </c>
      <c r="H172" s="273">
        <f>+$C172-F172</f>
        <v>-47822.968080000006</v>
      </c>
      <c r="I172" s="270">
        <f>+IF(ISERROR(H172/F172),"N. D.",H172/F172)</f>
        <v>-1</v>
      </c>
      <c r="J172" s="273"/>
      <c r="K172" s="273">
        <f>+'2025R'!$I172</f>
        <v>0</v>
      </c>
      <c r="L172" s="270">
        <f>+IF(ISERROR(K172/K$106),"N. D.",K172/K$106)</f>
        <v>0</v>
      </c>
      <c r="M172" s="273">
        <f>+$C172-K172</f>
        <v>0</v>
      </c>
      <c r="N172" s="270" t="str">
        <f>+IF(ISERROR(M172/K172),"N. D.",M172/K172)</f>
        <v>N. D.</v>
      </c>
      <c r="O172" s="311"/>
      <c r="P172" s="273">
        <f>+'2026R'!$Y172</f>
        <v>0</v>
      </c>
      <c r="Q172" s="270">
        <f>+IF(ISERROR(P172/P$106),"N. D.",P172/P$106)</f>
        <v>0</v>
      </c>
      <c r="R172" s="273"/>
      <c r="S172" s="318">
        <f>+'2026P'!$Y172</f>
        <v>99115.902960000007</v>
      </c>
      <c r="T172" s="270">
        <f>+IF(ISERROR(S172/S$106),"N. D.",S172/S$106)</f>
        <v>1.6406444068353874E-2</v>
      </c>
      <c r="U172" s="273">
        <f>+$P172-S172</f>
        <v>-99115.902960000007</v>
      </c>
      <c r="V172" s="270">
        <f>+IF(ISERROR(U172/S172),"N. D.",U172/S172)</f>
        <v>-1</v>
      </c>
      <c r="W172" s="273"/>
      <c r="X172" s="273">
        <f>+'2025R'!$Y172</f>
        <v>0</v>
      </c>
      <c r="Y172" s="270">
        <f>+IF(ISERROR(X172/X$106),"N. D.",X172/X$106)</f>
        <v>0</v>
      </c>
      <c r="Z172" s="273">
        <f>+$P172-X172</f>
        <v>0</v>
      </c>
      <c r="AA172" s="270" t="str">
        <f>+IF(ISERROR(Z172/X172),"N. D.",Z172/X172)</f>
        <v>N. D.</v>
      </c>
    </row>
    <row r="173" spans="1:27">
      <c r="A173" s="298" t="s">
        <v>79</v>
      </c>
      <c r="B173" s="273"/>
      <c r="C173" s="273">
        <f>+'2026R'!$I173</f>
        <v>0</v>
      </c>
      <c r="D173" s="270">
        <f>+IF(ISERROR(C173/C$106),"N. D.",C173/C$106)</f>
        <v>0</v>
      </c>
      <c r="E173" s="273"/>
      <c r="F173" s="273">
        <f>+'2026P'!$I173</f>
        <v>0</v>
      </c>
      <c r="G173" s="270">
        <f>+IF(ISERROR(F173/F$106),"N. D.",F173/F$106)</f>
        <v>0</v>
      </c>
      <c r="H173" s="273">
        <f>+$C173-F173</f>
        <v>0</v>
      </c>
      <c r="I173" s="270" t="str">
        <f>+IF(ISERROR(H173/F173),"N. D.",H173/F173)</f>
        <v>N. D.</v>
      </c>
      <c r="J173" s="273"/>
      <c r="K173" s="273">
        <f>+'2025R'!$I173</f>
        <v>0</v>
      </c>
      <c r="L173" s="270">
        <f>+IF(ISERROR(K173/K$106),"N. D.",K173/K$106)</f>
        <v>0</v>
      </c>
      <c r="M173" s="273">
        <f>+$C173-K173</f>
        <v>0</v>
      </c>
      <c r="N173" s="270" t="str">
        <f>+IF(ISERROR(M173/K173),"N. D.",M173/K173)</f>
        <v>N. D.</v>
      </c>
      <c r="O173" s="311"/>
      <c r="P173" s="273">
        <f>+'2026R'!$Y173</f>
        <v>0</v>
      </c>
      <c r="Q173" s="270">
        <f>+IF(ISERROR(P173/P$106),"N. D.",P173/P$106)</f>
        <v>0</v>
      </c>
      <c r="R173" s="273"/>
      <c r="S173" s="318">
        <f>+'2026P'!$Y173</f>
        <v>0</v>
      </c>
      <c r="T173" s="270">
        <f>+IF(ISERROR(S173/S$106),"N. D.",S173/S$106)</f>
        <v>0</v>
      </c>
      <c r="U173" s="273">
        <f>+$P173-S173</f>
        <v>0</v>
      </c>
      <c r="V173" s="270" t="str">
        <f>+IF(ISERROR(U173/S173),"N. D.",U173/S173)</f>
        <v>N. D.</v>
      </c>
      <c r="W173" s="273"/>
      <c r="X173" s="273">
        <f>+'2025R'!$Y173</f>
        <v>32042.240000000002</v>
      </c>
      <c r="Y173" s="270">
        <f>+IF(ISERROR(X173/X$106),"N. D.",X173/X$106)</f>
        <v>5.5626096381592074E-3</v>
      </c>
      <c r="Z173" s="273">
        <f>+$P173-X173</f>
        <v>-32042.240000000002</v>
      </c>
      <c r="AA173" s="270">
        <f>+IF(ISERROR(Z173/X173),"N. D.",Z173/X173)</f>
        <v>-1</v>
      </c>
    </row>
    <row r="174" spans="1:27">
      <c r="A174" s="298" t="s">
        <v>80</v>
      </c>
      <c r="B174" s="273"/>
      <c r="C174" s="273">
        <f>+'2026R'!$I174</f>
        <v>43258.53</v>
      </c>
      <c r="D174" s="270">
        <f>+IF(ISERROR(C174/C$106),"N. D.",C174/C$106)</f>
        <v>4.3534060551958187E-2</v>
      </c>
      <c r="E174" s="273"/>
      <c r="F174" s="273">
        <f>+'2026P'!$I174</f>
        <v>82498.73</v>
      </c>
      <c r="G174" s="270">
        <f>+IF(ISERROR(F174/F$106),"N. D.",F174/F$106)</f>
        <v>7.4487930472226987E-2</v>
      </c>
      <c r="H174" s="273">
        <f>+$C174-F174</f>
        <v>-39240.199999999997</v>
      </c>
      <c r="I174" s="270">
        <f>+IF(ISERROR(H174/F174),"N. D.",H174/F174)</f>
        <v>-0.47564610994617734</v>
      </c>
      <c r="J174" s="273"/>
      <c r="K174" s="273">
        <f>+'2025R'!$I174</f>
        <v>64415.98</v>
      </c>
      <c r="L174" s="270">
        <f>+IF(ISERROR(K174/K$106),"N. D.",K174/K$106)</f>
        <v>6.2122657491150403E-2</v>
      </c>
      <c r="M174" s="273">
        <f>+$C174-K174</f>
        <v>-21157.450000000004</v>
      </c>
      <c r="N174" s="270">
        <f>+IF(ISERROR(M174/K174),"N. D.",M174/K174)</f>
        <v>-0.32845033173445476</v>
      </c>
      <c r="O174" s="311"/>
      <c r="P174" s="318">
        <f>+'2026R'!$Y174</f>
        <v>384913.41000000003</v>
      </c>
      <c r="Q174" s="270">
        <f>+IF(ISERROR(P174/P$106),"N. D.",P174/P$106)</f>
        <v>6.4000284990040943E-2</v>
      </c>
      <c r="R174" s="273"/>
      <c r="S174" s="318">
        <f>+'2026P'!$Y174</f>
        <v>494992.37999999995</v>
      </c>
      <c r="T174" s="270">
        <f>+IF(ISERROR(S174/S$106),"N. D.",S174/S$106)</f>
        <v>8.1935033170295254E-2</v>
      </c>
      <c r="U174" s="273">
        <f>+$P174-S174</f>
        <v>-110078.96999999991</v>
      </c>
      <c r="V174" s="270">
        <f>+IF(ISERROR(U174/S174),"N. D.",U174/S174)</f>
        <v>-0.22238518095975524</v>
      </c>
      <c r="W174" s="273"/>
      <c r="X174" s="273">
        <f>+'2025R'!$Y174</f>
        <v>417855.98</v>
      </c>
      <c r="Y174" s="270">
        <f>+IF(ISERROR(X174/X$106),"N. D.",X174/X$106)</f>
        <v>7.254079932334509E-2</v>
      </c>
      <c r="Z174" s="273">
        <f>+$P174-X174</f>
        <v>-32942.569999999949</v>
      </c>
      <c r="AA174" s="270">
        <f>+IF(ISERROR(Z174/X174),"N. D.",Z174/X174)</f>
        <v>-7.8837139054465488E-2</v>
      </c>
    </row>
    <row r="175" spans="1:27">
      <c r="A175" s="298" t="s">
        <v>81</v>
      </c>
      <c r="B175" s="273"/>
      <c r="C175" s="273">
        <f>+'2026R'!$I175</f>
        <v>0</v>
      </c>
      <c r="D175" s="270">
        <f>+IF(ISERROR(C175/C$106),"N. D.",C175/C$106)</f>
        <v>0</v>
      </c>
      <c r="E175" s="273"/>
      <c r="F175" s="273">
        <f>+'2026P'!$I175</f>
        <v>0</v>
      </c>
      <c r="G175" s="270">
        <f>+IF(ISERROR(F175/F$106),"N. D.",F175/F$106)</f>
        <v>0</v>
      </c>
      <c r="H175" s="273">
        <f>+$C175-F175</f>
        <v>0</v>
      </c>
      <c r="I175" s="270" t="str">
        <f>+IF(ISERROR(H175/F175),"N. D.",H175/F175)</f>
        <v>N. D.</v>
      </c>
      <c r="J175" s="273"/>
      <c r="K175" s="273">
        <f>+'2025R'!$I175</f>
        <v>0</v>
      </c>
      <c r="L175" s="270">
        <f>+IF(ISERROR(K175/K$106),"N. D.",K175/K$106)</f>
        <v>0</v>
      </c>
      <c r="M175" s="273">
        <f>+$C175-K175</f>
        <v>0</v>
      </c>
      <c r="N175" s="270" t="str">
        <f>+IF(ISERROR(M175/K175),"N. D.",M175/K175)</f>
        <v>N. D.</v>
      </c>
      <c r="O175" s="311"/>
      <c r="P175" s="273">
        <f>+'2026R'!$Y175</f>
        <v>0</v>
      </c>
      <c r="Q175" s="270">
        <f>+IF(ISERROR(P175/P$106),"N. D.",P175/P$106)</f>
        <v>0</v>
      </c>
      <c r="R175" s="273"/>
      <c r="S175" s="273">
        <f>+'2026P'!$Y175</f>
        <v>0</v>
      </c>
      <c r="T175" s="270">
        <f>+IF(ISERROR(S175/S$106),"N. D.",S175/S$106)</f>
        <v>0</v>
      </c>
      <c r="U175" s="273">
        <f>+$P175-S175</f>
        <v>0</v>
      </c>
      <c r="V175" s="270" t="str">
        <f>+IF(ISERROR(U175/S175),"N. D.",U175/S175)</f>
        <v>N. D.</v>
      </c>
      <c r="W175" s="273"/>
      <c r="X175" s="273">
        <f>+'2025R'!$Y175</f>
        <v>0</v>
      </c>
      <c r="Y175" s="270">
        <f>+IF(ISERROR(X175/X$106),"N. D.",X175/X$106)</f>
        <v>0</v>
      </c>
      <c r="Z175" s="273">
        <f>+$P175-X175</f>
        <v>0</v>
      </c>
      <c r="AA175" s="270" t="str">
        <f>+IF(ISERROR(Z175/X175),"N. D.",Z175/X175)</f>
        <v>N. D.</v>
      </c>
    </row>
    <row r="176" spans="1:27" ht="6" customHeight="1">
      <c r="A176" s="296"/>
      <c r="B176" s="265"/>
      <c r="C176" s="265"/>
      <c r="D176" s="288"/>
      <c r="E176" s="265"/>
      <c r="F176" s="265"/>
      <c r="G176" s="288"/>
      <c r="H176" s="265"/>
      <c r="I176" s="288"/>
      <c r="J176" s="265"/>
      <c r="K176" s="265"/>
      <c r="L176" s="288"/>
      <c r="M176" s="265"/>
      <c r="N176" s="288"/>
      <c r="O176" s="265"/>
      <c r="P176" s="265"/>
      <c r="Q176" s="288"/>
      <c r="R176" s="265"/>
      <c r="S176" s="265"/>
      <c r="T176" s="288"/>
      <c r="U176" s="265"/>
      <c r="V176" s="288"/>
      <c r="W176" s="265"/>
      <c r="X176" s="265"/>
      <c r="Y176" s="288"/>
      <c r="Z176" s="265"/>
      <c r="AA176" s="288"/>
    </row>
    <row r="177" spans="1:27" ht="19" thickBot="1">
      <c r="A177" s="290" t="s">
        <v>82</v>
      </c>
      <c r="B177" s="291"/>
      <c r="C177" s="291">
        <f>+C168-C170</f>
        <v>449648.5943</v>
      </c>
      <c r="D177" s="292">
        <f>+IF(OR(C106&lt;=0,C177&lt;=0),"N. D.",C177/C$106)</f>
        <v>0.45251258263651312</v>
      </c>
      <c r="E177" s="291"/>
      <c r="F177" s="291">
        <f>+F168-F170</f>
        <v>401287.13079105597</v>
      </c>
      <c r="G177" s="292">
        <f>+IF(OR(F106&lt;=0,F177&lt;=0),"N. D.",F177/F$106)</f>
        <v>0.36232130964638648</v>
      </c>
      <c r="H177" s="291">
        <f>+$C177-F177</f>
        <v>48361.463508944027</v>
      </c>
      <c r="I177" s="292">
        <f>+IF(ISERROR(H177/F177),"N. D.",H177/F177)</f>
        <v>0.12051585958814387</v>
      </c>
      <c r="J177" s="291"/>
      <c r="K177" s="291">
        <f>+K168-K170</f>
        <v>513596.01679999987</v>
      </c>
      <c r="L177" s="292">
        <f>+IF(OR(K106&lt;=0,K177&lt;=0),"N. D.",K177/K$106)</f>
        <v>0.49531109268981882</v>
      </c>
      <c r="M177" s="291">
        <f>+$C177-K177</f>
        <v>-63947.42249999987</v>
      </c>
      <c r="N177" s="292">
        <f>+IF(ISERROR(M177/K177),"N. D.",M177/K177)</f>
        <v>-0.12450918700349213</v>
      </c>
      <c r="O177" s="312"/>
      <c r="P177" s="291">
        <f>+P168-P170</f>
        <v>2806362.9622</v>
      </c>
      <c r="Q177" s="292">
        <f>+IF(OR(P106&lt;=0,P177&lt;=0),"N. D.",P177/P$106)</f>
        <v>0.46661930891494657</v>
      </c>
      <c r="R177" s="291"/>
      <c r="S177" s="291">
        <f>+S168-S170</f>
        <v>2564531.4639811092</v>
      </c>
      <c r="T177" s="292">
        <f>+IF(OR(S106&lt;=0,S177&lt;=0),"N. D.",S177/S$106)</f>
        <v>0.42450142478467662</v>
      </c>
      <c r="U177" s="291">
        <f>+$P177-S177</f>
        <v>241831.49821889075</v>
      </c>
      <c r="V177" s="292">
        <f>+IF(ISERROR(U177/S177),"N. D.",U177/S177)</f>
        <v>9.4298510903616711E-2</v>
      </c>
      <c r="W177" s="291"/>
      <c r="X177" s="291">
        <f>+X168-X170</f>
        <v>3051325.2828999991</v>
      </c>
      <c r="Y177" s="292">
        <f>+IF(OR(X106&lt;=0,X177&lt;=0),"N. D.",X177/X$106)</f>
        <v>0.52971738017749082</v>
      </c>
      <c r="Z177" s="291">
        <f>+$P177-X177</f>
        <v>-244962.32069999911</v>
      </c>
      <c r="AA177" s="292">
        <f>+IF(ISERROR(Z177/X177),"N. D.",Z177/X177)</f>
        <v>-8.0280631525192672E-2</v>
      </c>
    </row>
    <row r="180" spans="1:27">
      <c r="C180" s="260"/>
      <c r="D180" s="260"/>
      <c r="F180" s="260"/>
      <c r="G180" s="260"/>
      <c r="H180" s="260"/>
      <c r="I180" s="260"/>
      <c r="K180" s="260"/>
      <c r="L180" s="260"/>
      <c r="M180" s="260"/>
      <c r="N180" s="260"/>
      <c r="P180" s="260"/>
      <c r="Q180" s="260"/>
      <c r="S180" s="260"/>
      <c r="T180" s="260"/>
      <c r="U180" s="260"/>
      <c r="V180" s="260"/>
      <c r="X180" s="260"/>
      <c r="Y180" s="260"/>
      <c r="Z180" s="260"/>
      <c r="AA180" s="260"/>
    </row>
    <row r="181" spans="1:27">
      <c r="C181" s="373" t="s">
        <v>0</v>
      </c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P181" s="370" t="s">
        <v>1</v>
      </c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  <c r="AA181" s="370"/>
    </row>
    <row r="182" spans="1:27">
      <c r="B182" s="261"/>
      <c r="C182" s="261"/>
      <c r="D182" s="260"/>
      <c r="E182" s="261"/>
      <c r="F182" s="261"/>
      <c r="G182" s="260"/>
      <c r="H182" s="261"/>
      <c r="I182" s="260"/>
      <c r="J182" s="261"/>
      <c r="K182" s="261"/>
      <c r="L182" s="260"/>
      <c r="M182" s="261"/>
      <c r="N182" s="260"/>
      <c r="O182" s="261"/>
      <c r="P182" s="261"/>
      <c r="Q182" s="260"/>
      <c r="R182" s="261"/>
      <c r="S182" s="261"/>
      <c r="T182" s="260"/>
      <c r="U182" s="261"/>
      <c r="V182" s="260"/>
      <c r="W182" s="261"/>
      <c r="X182" s="261"/>
      <c r="Y182" s="260"/>
      <c r="Z182" s="261"/>
      <c r="AA182" s="260"/>
    </row>
    <row r="183" spans="1:27" ht="6" customHeight="1"/>
    <row r="184" spans="1:27" s="265" customFormat="1" ht="14.25" customHeight="1">
      <c r="A184" s="263" t="s">
        <v>83</v>
      </c>
      <c r="B184" s="372"/>
      <c r="C184" s="264">
        <f>+C5</f>
        <v>46174</v>
      </c>
      <c r="D184" s="372" t="s">
        <v>99</v>
      </c>
      <c r="E184" s="372"/>
      <c r="F184" s="264">
        <f>+F5</f>
        <v>46174</v>
      </c>
      <c r="G184" s="372" t="s">
        <v>99</v>
      </c>
      <c r="H184" s="264" t="str">
        <f>+H5</f>
        <v>DIFERENCIAS</v>
      </c>
      <c r="I184" s="372" t="s">
        <v>99</v>
      </c>
      <c r="J184" s="372"/>
      <c r="K184" s="264">
        <f>+K5</f>
        <v>45838</v>
      </c>
      <c r="L184" s="372" t="s">
        <v>99</v>
      </c>
      <c r="M184" s="264" t="str">
        <f>+M5</f>
        <v>DIFERENCIAS</v>
      </c>
      <c r="N184" s="372" t="s">
        <v>99</v>
      </c>
      <c r="O184" s="371"/>
      <c r="P184" s="264">
        <f>+P5</f>
        <v>46174</v>
      </c>
      <c r="Q184" s="372" t="s">
        <v>99</v>
      </c>
      <c r="R184" s="372"/>
      <c r="S184" s="264">
        <f>+S5</f>
        <v>46174</v>
      </c>
      <c r="T184" s="372" t="s">
        <v>99</v>
      </c>
      <c r="U184" s="264" t="str">
        <f>+U5</f>
        <v>DIFERENCIAS</v>
      </c>
      <c r="V184" s="372" t="s">
        <v>99</v>
      </c>
      <c r="W184" s="372"/>
      <c r="X184" s="264">
        <f>+X5</f>
        <v>45838</v>
      </c>
      <c r="Y184" s="372" t="s">
        <v>99</v>
      </c>
      <c r="Z184" s="264" t="str">
        <f>+Z5</f>
        <v>DIFERENCIAS</v>
      </c>
      <c r="AA184" s="372" t="s">
        <v>99</v>
      </c>
    </row>
    <row r="185" spans="1:27" s="265" customFormat="1" ht="14.25" customHeight="1">
      <c r="A185" s="263" t="s">
        <v>119</v>
      </c>
      <c r="B185" s="372"/>
      <c r="C185" s="264" t="str">
        <f>+C6</f>
        <v>REAL</v>
      </c>
      <c r="D185" s="372"/>
      <c r="E185" s="372"/>
      <c r="F185" s="264" t="str">
        <f>+F6</f>
        <v>PPTO</v>
      </c>
      <c r="G185" s="372"/>
      <c r="H185" s="264" t="str">
        <f>+H6</f>
        <v>2026R vs 2026P</v>
      </c>
      <c r="I185" s="372"/>
      <c r="J185" s="372"/>
      <c r="K185" s="264" t="str">
        <f>+K6</f>
        <v>REAL</v>
      </c>
      <c r="L185" s="372"/>
      <c r="M185" s="264" t="str">
        <f>+M6</f>
        <v>2026R vs 2025R</v>
      </c>
      <c r="N185" s="372"/>
      <c r="O185" s="371"/>
      <c r="P185" s="264" t="str">
        <f>+P6</f>
        <v>REAL</v>
      </c>
      <c r="Q185" s="372"/>
      <c r="R185" s="372"/>
      <c r="S185" s="264" t="str">
        <f>+S6</f>
        <v>PPTO</v>
      </c>
      <c r="T185" s="372"/>
      <c r="U185" s="264" t="str">
        <f>+U6</f>
        <v>2026R vs 2026P</v>
      </c>
      <c r="V185" s="372"/>
      <c r="W185" s="372"/>
      <c r="X185" s="264" t="str">
        <f>+X6</f>
        <v>REAL</v>
      </c>
      <c r="Y185" s="372"/>
      <c r="Z185" s="264" t="str">
        <f>+Z6</f>
        <v>2026R vs 2025R</v>
      </c>
      <c r="AA185" s="372"/>
    </row>
    <row r="186" spans="1:27" ht="6" customHeight="1"/>
    <row r="187" spans="1:27">
      <c r="C187" s="301" t="s">
        <v>85</v>
      </c>
      <c r="F187" s="301" t="s">
        <v>86</v>
      </c>
      <c r="K187" s="301" t="s">
        <v>108</v>
      </c>
      <c r="P187" s="301" t="s">
        <v>85</v>
      </c>
      <c r="S187" s="301" t="s">
        <v>86</v>
      </c>
      <c r="X187" s="301" t="s">
        <v>108</v>
      </c>
    </row>
    <row r="190" spans="1:27">
      <c r="A190" s="266" t="s">
        <v>87</v>
      </c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</row>
    <row r="191" spans="1:27" ht="6" customHeight="1">
      <c r="A191" s="267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</row>
    <row r="192" spans="1:27">
      <c r="A192" s="272" t="s">
        <v>88</v>
      </c>
      <c r="B192" s="273"/>
      <c r="C192" s="269">
        <f>+C31</f>
        <v>993670.91999999993</v>
      </c>
      <c r="D192" s="302">
        <f>+IF(ISERROR(C192/C$196),"N. D.",C192/C$196)</f>
        <v>1</v>
      </c>
      <c r="E192" s="303"/>
      <c r="F192" s="269">
        <f>+F31</f>
        <v>1107544.9334810001</v>
      </c>
      <c r="G192" s="302">
        <f>+IF(ISERROR(F192/F$196),"N. D.",F192/F$196)</f>
        <v>1</v>
      </c>
      <c r="H192" s="303">
        <f>+$C192-F192</f>
        <v>-113874.01348100021</v>
      </c>
      <c r="I192" s="302">
        <f>+IF(ISERROR(H192/F192),"N. D.",H192/F192)</f>
        <v>-0.10281660819222528</v>
      </c>
      <c r="J192" s="303"/>
      <c r="K192" s="269">
        <f>+K31</f>
        <v>1041623.8999999999</v>
      </c>
      <c r="L192" s="302">
        <f>+IF(ISERROR(K192/K$196),"N. D.",K192/K$196)</f>
        <v>1.0045402518799882</v>
      </c>
      <c r="M192" s="303">
        <f>+$C192-K192</f>
        <v>-47952.979999999981</v>
      </c>
      <c r="N192" s="302">
        <f>+IF(ISERROR(M192/K192),"N. D.",M192/K192)</f>
        <v>-4.6036750884844317E-2</v>
      </c>
      <c r="O192" s="311"/>
      <c r="P192" s="269">
        <f>+P31</f>
        <v>6014245.25</v>
      </c>
      <c r="Q192" s="302">
        <f>+IF(ISERROR(P192/P$196),"N. D.",P192/P$196)</f>
        <v>1</v>
      </c>
      <c r="R192" s="303"/>
      <c r="S192" s="269">
        <f>+S31</f>
        <v>6041278.8138036001</v>
      </c>
      <c r="T192" s="302">
        <f>+IF(ISERROR(S192/S$196),"N. D.",S192/S$196)</f>
        <v>1</v>
      </c>
      <c r="U192" s="303">
        <f>+$P192-S192</f>
        <v>-27033.563803600147</v>
      </c>
      <c r="V192" s="302">
        <f>+IF(ISERROR(U192/S192),"N. D.",U192/S192)</f>
        <v>-4.474808171712202E-3</v>
      </c>
      <c r="W192" s="303"/>
      <c r="X192" s="269">
        <f>+X31</f>
        <v>5764997.0199999996</v>
      </c>
      <c r="Y192" s="302">
        <f>+IF(ISERROR(X192/X$196),"N. D.",X192/X$196)</f>
        <v>1.0008172957761725</v>
      </c>
      <c r="Z192" s="303">
        <f>+$P192-X192</f>
        <v>249248.23000000045</v>
      </c>
      <c r="AA192" s="302">
        <f>+IF(ISERROR(Z192/X192),"N. D.",Z192/X192)</f>
        <v>4.3234754352050035E-2</v>
      </c>
    </row>
    <row r="193" spans="1:27">
      <c r="A193" s="272" t="s">
        <v>89</v>
      </c>
      <c r="B193" s="273"/>
      <c r="C193" s="269">
        <f>+C56</f>
        <v>0</v>
      </c>
      <c r="D193" s="302">
        <f>+IF(ISERROR(C193/C$196),"N. D.",C193/C$196)</f>
        <v>0</v>
      </c>
      <c r="E193" s="303"/>
      <c r="F193" s="269">
        <f>+F56</f>
        <v>0</v>
      </c>
      <c r="G193" s="302">
        <f>+IF(ISERROR(F193/F$196),"N. D.",F193/F$196)</f>
        <v>0</v>
      </c>
      <c r="H193" s="303">
        <f>+$C193-F193</f>
        <v>0</v>
      </c>
      <c r="I193" s="302" t="str">
        <f>+IF(ISERROR(H193/F193),"N. D.",H193/F193)</f>
        <v>N. D.</v>
      </c>
      <c r="J193" s="303"/>
      <c r="K193" s="269">
        <f>+K56</f>
        <v>4707.8599999999997</v>
      </c>
      <c r="L193" s="302">
        <f>+IF(ISERROR(K193/K$196),"N. D.",K193/K$196)</f>
        <v>4.5402518799882779E-3</v>
      </c>
      <c r="M193" s="303">
        <f>+$C193-K193</f>
        <v>-4707.8599999999997</v>
      </c>
      <c r="N193" s="302">
        <f>+IF(ISERROR(M193/K193),"N. D.",M193/K193)</f>
        <v>-1</v>
      </c>
      <c r="O193" s="311"/>
      <c r="P193" s="269">
        <f>+P56</f>
        <v>0</v>
      </c>
      <c r="Q193" s="302">
        <f>+IF(ISERROR(P193/P$196),"N. D.",P193/P$196)</f>
        <v>0</v>
      </c>
      <c r="R193" s="303"/>
      <c r="S193" s="269">
        <f>+S56</f>
        <v>0</v>
      </c>
      <c r="T193" s="302">
        <f>+IF(ISERROR(S193/S$196),"N. D.",S193/S$196)</f>
        <v>0</v>
      </c>
      <c r="U193" s="303">
        <f>+$P193-S193</f>
        <v>0</v>
      </c>
      <c r="V193" s="302" t="str">
        <f>+IF(ISERROR(U193/S193),"N. D.",U193/S193)</f>
        <v>N. D.</v>
      </c>
      <c r="W193" s="303"/>
      <c r="X193" s="269">
        <f>+X56</f>
        <v>4707.8599999999997</v>
      </c>
      <c r="Y193" s="302">
        <f>+IF(ISERROR(X193/X$196),"N. D.",X193/X$196)</f>
        <v>8.1729577617245877E-4</v>
      </c>
      <c r="Z193" s="303">
        <f>+$P193-X193</f>
        <v>-4707.8599999999997</v>
      </c>
      <c r="AA193" s="302">
        <f>+IF(ISERROR(Z193/X193),"N. D.",Z193/X193)</f>
        <v>-1</v>
      </c>
    </row>
    <row r="194" spans="1:27">
      <c r="A194" s="272" t="s">
        <v>90</v>
      </c>
      <c r="B194" s="273"/>
      <c r="C194" s="269">
        <f>+C81</f>
        <v>0</v>
      </c>
      <c r="D194" s="302">
        <f>+IF(ISERROR(C194/C$196),"N. D.",C194/C$196)</f>
        <v>0</v>
      </c>
      <c r="E194" s="303"/>
      <c r="F194" s="269">
        <f>+F81</f>
        <v>0</v>
      </c>
      <c r="G194" s="302">
        <f>+IF(ISERROR(F194/F$196),"N. D.",F194/F$196)</f>
        <v>0</v>
      </c>
      <c r="H194" s="303">
        <f>+$C194-F194</f>
        <v>0</v>
      </c>
      <c r="I194" s="302" t="str">
        <f>+IF(ISERROR(H194/F194),"N. D.",H194/F194)</f>
        <v>N. D.</v>
      </c>
      <c r="J194" s="303"/>
      <c r="K194" s="269">
        <f>+K81</f>
        <v>0</v>
      </c>
      <c r="L194" s="302">
        <f>+IF(ISERROR(K194/K$196),"N. D.",K194/K$196)</f>
        <v>0</v>
      </c>
      <c r="M194" s="303">
        <f>+$C194-K194</f>
        <v>0</v>
      </c>
      <c r="N194" s="302" t="str">
        <f>+IF(ISERROR(M194/K194),"N. D.",M194/K194)</f>
        <v>N. D.</v>
      </c>
      <c r="O194" s="311"/>
      <c r="P194" s="269">
        <f>+P81</f>
        <v>0</v>
      </c>
      <c r="Q194" s="302">
        <f>+IF(ISERROR(P194/P$196),"N. D.",P194/P$196)</f>
        <v>0</v>
      </c>
      <c r="R194" s="303"/>
      <c r="S194" s="269">
        <f>+S81</f>
        <v>0</v>
      </c>
      <c r="T194" s="302">
        <f>+IF(ISERROR(S194/S$196),"N. D.",S194/S$196)</f>
        <v>0</v>
      </c>
      <c r="U194" s="303">
        <f>+$P194-S194</f>
        <v>0</v>
      </c>
      <c r="V194" s="302" t="str">
        <f>+IF(ISERROR(U194/S194),"N. D.",U194/S194)</f>
        <v>N. D.</v>
      </c>
      <c r="W194" s="303"/>
      <c r="X194" s="269">
        <f>+X81</f>
        <v>0</v>
      </c>
      <c r="Y194" s="302">
        <f>+IF(ISERROR(X194/X$196),"N. D.",X194/X$196)</f>
        <v>0</v>
      </c>
      <c r="Z194" s="303">
        <f>+$P194-X194</f>
        <v>0</v>
      </c>
      <c r="AA194" s="302" t="str">
        <f>+IF(ISERROR(Z194/X194),"N. D.",Z194/X194)</f>
        <v>N. D.</v>
      </c>
    </row>
    <row r="195" spans="1:27" ht="6" customHeight="1">
      <c r="A195" s="267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</row>
    <row r="196" spans="1:27" s="308" customFormat="1">
      <c r="A196" s="304" t="s">
        <v>46</v>
      </c>
      <c r="B196" s="283"/>
      <c r="C196" s="305">
        <f>+C192-C193-C194</f>
        <v>993670.91999999993</v>
      </c>
      <c r="D196" s="306">
        <f>+IF(ISERROR(C196/C$196),"N. D.",C196/C$196)</f>
        <v>1</v>
      </c>
      <c r="E196" s="307"/>
      <c r="F196" s="305">
        <f>+F192-F193-F194</f>
        <v>1107544.9334810001</v>
      </c>
      <c r="G196" s="306">
        <f>+IF(ISERROR(F196/F$196),"N. D.",F196/F$196)</f>
        <v>1</v>
      </c>
      <c r="H196" s="307">
        <f>+$C196-F196</f>
        <v>-113874.01348100021</v>
      </c>
      <c r="I196" s="306">
        <f>+IF(ISERROR(H196/F196),"N. D.",H196/F196)</f>
        <v>-0.10281660819222528</v>
      </c>
      <c r="J196" s="307"/>
      <c r="K196" s="305">
        <f>+K192-K193-K194</f>
        <v>1036916.0399999999</v>
      </c>
      <c r="L196" s="306">
        <f>+IF(ISERROR(K196/K$196),"N. D.",K196/K$196)</f>
        <v>1</v>
      </c>
      <c r="M196" s="307">
        <f>+$C196-K196</f>
        <v>-43245.119999999995</v>
      </c>
      <c r="N196" s="306">
        <f>+IF(ISERROR(M196/K196),"N. D.",M196/K196)</f>
        <v>-4.1705517449609514E-2</v>
      </c>
      <c r="O196" s="313"/>
      <c r="P196" s="305">
        <f>+P192-P193-P194</f>
        <v>6014245.25</v>
      </c>
      <c r="Q196" s="306">
        <f>+IF(ISERROR(P196/P$196),"N. D.",P196/P$196)</f>
        <v>1</v>
      </c>
      <c r="R196" s="307"/>
      <c r="S196" s="305">
        <f>+S192-S193-S194</f>
        <v>6041278.8138036001</v>
      </c>
      <c r="T196" s="306">
        <f>+IF(ISERROR(S196/S$196),"N. D.",S196/S$196)</f>
        <v>1</v>
      </c>
      <c r="U196" s="307">
        <f>+$P196-S196</f>
        <v>-27033.563803600147</v>
      </c>
      <c r="V196" s="306">
        <f>+IF(ISERROR(U196/S196),"N. D.",U196/S196)</f>
        <v>-4.474808171712202E-3</v>
      </c>
      <c r="W196" s="307"/>
      <c r="X196" s="305">
        <f>+X192-X193-X194</f>
        <v>5760289.1599999992</v>
      </c>
      <c r="Y196" s="306">
        <f>+IF(ISERROR(X196/X$196),"N. D.",X196/X$196)</f>
        <v>1</v>
      </c>
      <c r="Z196" s="307">
        <f>+$P196-X196</f>
        <v>253956.09000000078</v>
      </c>
      <c r="AA196" s="306">
        <f>+IF(ISERROR(Z196/X196),"N. D.",Z196/X196)</f>
        <v>4.4087385710338337E-2</v>
      </c>
    </row>
    <row r="198" spans="1:27">
      <c r="A198" s="266" t="s">
        <v>91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</row>
    <row r="199" spans="1:27" ht="6" customHeight="1">
      <c r="A199" s="267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</row>
    <row r="200" spans="1:27">
      <c r="A200" s="272" t="s">
        <v>22</v>
      </c>
      <c r="B200" s="273"/>
      <c r="C200" s="269">
        <f t="shared" ref="C200:C208" si="142">+C86</f>
        <v>872047.27999999991</v>
      </c>
      <c r="D200" s="302">
        <f t="shared" ref="D200:D208" si="143">+IF(ISERROR(C200/C$210),"N. D.",C200/C$210)</f>
        <v>0.8776016913124518</v>
      </c>
      <c r="E200" s="303"/>
      <c r="F200" s="269">
        <f t="shared" ref="F200:F208" si="144">+F86</f>
        <v>888433.20004100015</v>
      </c>
      <c r="G200" s="302">
        <f t="shared" ref="G200:G208" si="145">+IF(ISERROR(F200/F$210),"N. D.",F200/F$210)</f>
        <v>0.80216447494248877</v>
      </c>
      <c r="H200" s="303">
        <f t="shared" ref="H200:H208" si="146">+$C200-F200</f>
        <v>-16385.920041000238</v>
      </c>
      <c r="I200" s="302">
        <f t="shared" ref="I200:I208" si="147">+IF(ISERROR(H200/F200),"N. D.",H200/F200)</f>
        <v>-1.844361516458868E-2</v>
      </c>
      <c r="J200" s="303"/>
      <c r="K200" s="269">
        <f t="shared" ref="K200:K208" si="148">+K86</f>
        <v>826574.58</v>
      </c>
      <c r="L200" s="302">
        <f t="shared" ref="L200:L208" si="149">+IF(ISERROR(K200/K$210),"N. D.",K200/K$210)</f>
        <v>0.79714706698914606</v>
      </c>
      <c r="M200" s="303">
        <f t="shared" ref="M200:M208" si="150">+$C200-K200</f>
        <v>45472.699999999953</v>
      </c>
      <c r="N200" s="302">
        <f t="shared" ref="N200:N208" si="151">+IF(ISERROR(M200/K200),"N. D.",M200/K200)</f>
        <v>5.5013426616627815E-2</v>
      </c>
      <c r="O200" s="311"/>
      <c r="P200" s="269">
        <f t="shared" ref="P200:P208" si="152">+P86</f>
        <v>5237999.16</v>
      </c>
      <c r="Q200" s="302">
        <f t="shared" ref="Q200:Q208" si="153">+IF(ISERROR(P200/P$210),"N. D.",P200/P$210)</f>
        <v>0.87093208578416392</v>
      </c>
      <c r="R200" s="303"/>
      <c r="S200" s="269">
        <f t="shared" ref="S200:S208" si="154">+S86</f>
        <v>5227015.0766390003</v>
      </c>
      <c r="T200" s="302">
        <f t="shared" ref="T200:T208" si="155">+IF(ISERROR(S200/S$210),"N. D.",S200/S$210)</f>
        <v>0.86521665987272356</v>
      </c>
      <c r="U200" s="303">
        <f t="shared" ref="U200:U208" si="156">+$P200-S200</f>
        <v>10984.083360999823</v>
      </c>
      <c r="V200" s="302">
        <f t="shared" ref="V200:V208" si="157">+IF(ISERROR(U200/S200),"N. D.",U200/S200)</f>
        <v>2.1014064815100264E-3</v>
      </c>
      <c r="W200" s="303"/>
      <c r="X200" s="269">
        <f t="shared" ref="X200:X208" si="158">+X86</f>
        <v>4967229.7499999991</v>
      </c>
      <c r="Y200" s="302">
        <f t="shared" ref="Y200:Y208" si="159">+IF(ISERROR(X200/X$210),"N. D.",X200/X$210)</f>
        <v>0.86232298623008707</v>
      </c>
      <c r="Z200" s="303">
        <f t="shared" ref="Z200:Z208" si="160">+$P200-X200</f>
        <v>270769.41000000108</v>
      </c>
      <c r="AA200" s="302">
        <f t="shared" ref="AA200:AA208" si="161">+IF(ISERROR(Z200/X200),"N. D.",Z200/X200)</f>
        <v>5.4511150807953095E-2</v>
      </c>
    </row>
    <row r="201" spans="1:27">
      <c r="A201" s="272" t="s">
        <v>23</v>
      </c>
      <c r="B201" s="273"/>
      <c r="C201" s="269">
        <f t="shared" si="142"/>
        <v>21969.119999999999</v>
      </c>
      <c r="D201" s="302">
        <f t="shared" si="143"/>
        <v>2.2109049945831162E-2</v>
      </c>
      <c r="E201" s="303"/>
      <c r="F201" s="269">
        <f t="shared" si="144"/>
        <v>116061.25679999997</v>
      </c>
      <c r="G201" s="302">
        <f t="shared" si="145"/>
        <v>0.10479146560241205</v>
      </c>
      <c r="H201" s="303">
        <f t="shared" si="146"/>
        <v>-94092.136799999978</v>
      </c>
      <c r="I201" s="302">
        <f t="shared" si="147"/>
        <v>-0.81071099343807895</v>
      </c>
      <c r="J201" s="303"/>
      <c r="K201" s="269">
        <f t="shared" si="148"/>
        <v>112136.49</v>
      </c>
      <c r="L201" s="302">
        <f t="shared" si="149"/>
        <v>0.10814423316279302</v>
      </c>
      <c r="M201" s="303">
        <f t="shared" si="150"/>
        <v>-90167.37000000001</v>
      </c>
      <c r="N201" s="302">
        <f t="shared" si="151"/>
        <v>-0.80408589567945288</v>
      </c>
      <c r="O201" s="311"/>
      <c r="P201" s="269">
        <f t="shared" si="152"/>
        <v>184504.06</v>
      </c>
      <c r="Q201" s="302">
        <f t="shared" si="153"/>
        <v>3.0677841080724137E-2</v>
      </c>
      <c r="R201" s="303"/>
      <c r="S201" s="269">
        <f t="shared" si="154"/>
        <v>216084.25094999996</v>
      </c>
      <c r="T201" s="302">
        <f t="shared" si="155"/>
        <v>3.5767965295075151E-2</v>
      </c>
      <c r="U201" s="303">
        <f t="shared" si="156"/>
        <v>-31580.19094999996</v>
      </c>
      <c r="V201" s="302">
        <f t="shared" si="157"/>
        <v>-0.14614758276533232</v>
      </c>
      <c r="W201" s="303"/>
      <c r="X201" s="269">
        <f t="shared" si="158"/>
        <v>208587.44</v>
      </c>
      <c r="Y201" s="302">
        <f t="shared" si="159"/>
        <v>3.6211279365704625E-2</v>
      </c>
      <c r="Z201" s="303">
        <f t="shared" si="160"/>
        <v>-24083.380000000005</v>
      </c>
      <c r="AA201" s="302">
        <f t="shared" si="161"/>
        <v>-0.11545939678822466</v>
      </c>
    </row>
    <row r="202" spans="1:27">
      <c r="A202" s="272" t="s">
        <v>24</v>
      </c>
      <c r="B202" s="273"/>
      <c r="C202" s="269">
        <f t="shared" si="142"/>
        <v>99654.520000000019</v>
      </c>
      <c r="D202" s="302">
        <f t="shared" si="143"/>
        <v>0.10028925874171706</v>
      </c>
      <c r="E202" s="303"/>
      <c r="F202" s="269">
        <f t="shared" si="144"/>
        <v>103050.47663999999</v>
      </c>
      <c r="G202" s="302">
        <f t="shared" si="145"/>
        <v>9.3044059455099137E-2</v>
      </c>
      <c r="H202" s="303">
        <f t="shared" si="146"/>
        <v>-3395.9566399999749</v>
      </c>
      <c r="I202" s="302">
        <f t="shared" si="147"/>
        <v>-3.2954303082590529E-2</v>
      </c>
      <c r="J202" s="303"/>
      <c r="K202" s="269">
        <f t="shared" si="148"/>
        <v>98204.97</v>
      </c>
      <c r="L202" s="302">
        <f t="shared" si="149"/>
        <v>9.470869984806099E-2</v>
      </c>
      <c r="M202" s="303">
        <f t="shared" si="150"/>
        <v>1449.5500000000175</v>
      </c>
      <c r="N202" s="302">
        <f t="shared" si="151"/>
        <v>1.4760454587990988E-2</v>
      </c>
      <c r="O202" s="311"/>
      <c r="P202" s="269">
        <f t="shared" si="152"/>
        <v>591742.03</v>
      </c>
      <c r="Q202" s="302">
        <f t="shared" si="153"/>
        <v>9.8390073135112013E-2</v>
      </c>
      <c r="R202" s="303"/>
      <c r="S202" s="269">
        <f t="shared" si="154"/>
        <v>598179.48621460004</v>
      </c>
      <c r="T202" s="302">
        <f t="shared" si="155"/>
        <v>9.9015374832201325E-2</v>
      </c>
      <c r="U202" s="303">
        <f t="shared" si="156"/>
        <v>-6437.4562146000098</v>
      </c>
      <c r="V202" s="302">
        <f t="shared" si="157"/>
        <v>-1.0761746871892124E-2</v>
      </c>
      <c r="W202" s="303"/>
      <c r="X202" s="269">
        <f t="shared" si="158"/>
        <v>584471.97000000009</v>
      </c>
      <c r="Y202" s="302">
        <f t="shared" si="159"/>
        <v>0.10146573440420831</v>
      </c>
      <c r="Z202" s="303">
        <f t="shared" si="160"/>
        <v>7270.0599999999395</v>
      </c>
      <c r="AA202" s="302">
        <f t="shared" si="161"/>
        <v>1.2438680335688191E-2</v>
      </c>
    </row>
    <row r="203" spans="1:27">
      <c r="A203" s="272" t="s">
        <v>25</v>
      </c>
      <c r="B203" s="273"/>
      <c r="C203" s="269">
        <f t="shared" si="142"/>
        <v>0</v>
      </c>
      <c r="D203" s="302">
        <f t="shared" si="143"/>
        <v>0</v>
      </c>
      <c r="E203" s="303"/>
      <c r="F203" s="269">
        <f t="shared" si="144"/>
        <v>0</v>
      </c>
      <c r="G203" s="302">
        <f t="shared" si="145"/>
        <v>0</v>
      </c>
      <c r="H203" s="303">
        <f t="shared" si="146"/>
        <v>0</v>
      </c>
      <c r="I203" s="302" t="str">
        <f t="shared" si="147"/>
        <v>N. D.</v>
      </c>
      <c r="J203" s="303"/>
      <c r="K203" s="269">
        <f t="shared" si="148"/>
        <v>0</v>
      </c>
      <c r="L203" s="302">
        <f t="shared" si="149"/>
        <v>0</v>
      </c>
      <c r="M203" s="303">
        <f t="shared" si="150"/>
        <v>0</v>
      </c>
      <c r="N203" s="302" t="str">
        <f t="shared" si="151"/>
        <v>N. D.</v>
      </c>
      <c r="O203" s="311"/>
      <c r="P203" s="269">
        <f t="shared" si="152"/>
        <v>0</v>
      </c>
      <c r="Q203" s="302">
        <f t="shared" si="153"/>
        <v>0</v>
      </c>
      <c r="R203" s="303"/>
      <c r="S203" s="269">
        <f t="shared" si="154"/>
        <v>0</v>
      </c>
      <c r="T203" s="302">
        <f t="shared" si="155"/>
        <v>0</v>
      </c>
      <c r="U203" s="303">
        <f t="shared" si="156"/>
        <v>0</v>
      </c>
      <c r="V203" s="302" t="str">
        <f t="shared" si="157"/>
        <v>N. D.</v>
      </c>
      <c r="W203" s="303"/>
      <c r="X203" s="269">
        <f t="shared" si="158"/>
        <v>0</v>
      </c>
      <c r="Y203" s="302">
        <f t="shared" si="159"/>
        <v>0</v>
      </c>
      <c r="Z203" s="303">
        <f t="shared" si="160"/>
        <v>0</v>
      </c>
      <c r="AA203" s="302" t="str">
        <f t="shared" si="161"/>
        <v>N. D.</v>
      </c>
    </row>
    <row r="204" spans="1:27">
      <c r="A204" s="272" t="s">
        <v>26</v>
      </c>
      <c r="B204" s="273"/>
      <c r="C204" s="269">
        <f t="shared" si="142"/>
        <v>0</v>
      </c>
      <c r="D204" s="302">
        <f t="shared" si="143"/>
        <v>0</v>
      </c>
      <c r="E204" s="303"/>
      <c r="F204" s="269">
        <f t="shared" si="144"/>
        <v>0</v>
      </c>
      <c r="G204" s="302">
        <f t="shared" si="145"/>
        <v>0</v>
      </c>
      <c r="H204" s="303">
        <f t="shared" si="146"/>
        <v>0</v>
      </c>
      <c r="I204" s="302" t="str">
        <f t="shared" si="147"/>
        <v>N. D.</v>
      </c>
      <c r="J204" s="303"/>
      <c r="K204" s="269">
        <f t="shared" si="148"/>
        <v>0</v>
      </c>
      <c r="L204" s="302">
        <f t="shared" si="149"/>
        <v>0</v>
      </c>
      <c r="M204" s="303">
        <f t="shared" si="150"/>
        <v>0</v>
      </c>
      <c r="N204" s="302" t="str">
        <f t="shared" si="151"/>
        <v>N. D.</v>
      </c>
      <c r="O204" s="311"/>
      <c r="P204" s="269">
        <f t="shared" si="152"/>
        <v>0</v>
      </c>
      <c r="Q204" s="302">
        <f t="shared" si="153"/>
        <v>0</v>
      </c>
      <c r="R204" s="303"/>
      <c r="S204" s="269">
        <f t="shared" si="154"/>
        <v>0</v>
      </c>
      <c r="T204" s="302">
        <f t="shared" si="155"/>
        <v>0</v>
      </c>
      <c r="U204" s="303">
        <f t="shared" si="156"/>
        <v>0</v>
      </c>
      <c r="V204" s="302" t="str">
        <f t="shared" si="157"/>
        <v>N. D.</v>
      </c>
      <c r="W204" s="303"/>
      <c r="X204" s="269">
        <f t="shared" si="158"/>
        <v>0</v>
      </c>
      <c r="Y204" s="302">
        <f t="shared" si="159"/>
        <v>0</v>
      </c>
      <c r="Z204" s="303">
        <f t="shared" si="160"/>
        <v>0</v>
      </c>
      <c r="AA204" s="302" t="str">
        <f t="shared" si="161"/>
        <v>N. D.</v>
      </c>
    </row>
    <row r="205" spans="1:27">
      <c r="A205" s="272" t="s">
        <v>27</v>
      </c>
      <c r="B205" s="273"/>
      <c r="C205" s="269">
        <f t="shared" si="142"/>
        <v>0</v>
      </c>
      <c r="D205" s="302">
        <f t="shared" si="143"/>
        <v>0</v>
      </c>
      <c r="E205" s="303"/>
      <c r="F205" s="269">
        <f t="shared" si="144"/>
        <v>0</v>
      </c>
      <c r="G205" s="302">
        <f t="shared" si="145"/>
        <v>0</v>
      </c>
      <c r="H205" s="303">
        <f t="shared" si="146"/>
        <v>0</v>
      </c>
      <c r="I205" s="302" t="str">
        <f t="shared" si="147"/>
        <v>N. D.</v>
      </c>
      <c r="J205" s="303"/>
      <c r="K205" s="269">
        <f t="shared" si="148"/>
        <v>0</v>
      </c>
      <c r="L205" s="302">
        <f t="shared" si="149"/>
        <v>0</v>
      </c>
      <c r="M205" s="303">
        <f t="shared" si="150"/>
        <v>0</v>
      </c>
      <c r="N205" s="302" t="str">
        <f t="shared" si="151"/>
        <v>N. D.</v>
      </c>
      <c r="O205" s="311"/>
      <c r="P205" s="269">
        <f t="shared" si="152"/>
        <v>0</v>
      </c>
      <c r="Q205" s="302">
        <f t="shared" si="153"/>
        <v>0</v>
      </c>
      <c r="R205" s="303"/>
      <c r="S205" s="269">
        <f t="shared" si="154"/>
        <v>0</v>
      </c>
      <c r="T205" s="302">
        <f t="shared" si="155"/>
        <v>0</v>
      </c>
      <c r="U205" s="303">
        <f t="shared" si="156"/>
        <v>0</v>
      </c>
      <c r="V205" s="302" t="str">
        <f t="shared" si="157"/>
        <v>N. D.</v>
      </c>
      <c r="W205" s="303"/>
      <c r="X205" s="269">
        <f t="shared" si="158"/>
        <v>0</v>
      </c>
      <c r="Y205" s="302">
        <f t="shared" si="159"/>
        <v>0</v>
      </c>
      <c r="Z205" s="303">
        <f t="shared" si="160"/>
        <v>0</v>
      </c>
      <c r="AA205" s="302" t="str">
        <f t="shared" si="161"/>
        <v>N. D.</v>
      </c>
    </row>
    <row r="206" spans="1:27">
      <c r="A206" s="272" t="s">
        <v>28</v>
      </c>
      <c r="B206" s="273"/>
      <c r="C206" s="269">
        <f t="shared" si="142"/>
        <v>0</v>
      </c>
      <c r="D206" s="302">
        <f t="shared" si="143"/>
        <v>0</v>
      </c>
      <c r="E206" s="303"/>
      <c r="F206" s="269">
        <f t="shared" si="144"/>
        <v>0</v>
      </c>
      <c r="G206" s="302">
        <f t="shared" si="145"/>
        <v>0</v>
      </c>
      <c r="H206" s="303">
        <f t="shared" si="146"/>
        <v>0</v>
      </c>
      <c r="I206" s="302" t="str">
        <f t="shared" si="147"/>
        <v>N. D.</v>
      </c>
      <c r="J206" s="303"/>
      <c r="K206" s="269">
        <f t="shared" si="148"/>
        <v>0</v>
      </c>
      <c r="L206" s="302">
        <f t="shared" si="149"/>
        <v>0</v>
      </c>
      <c r="M206" s="303">
        <f t="shared" si="150"/>
        <v>0</v>
      </c>
      <c r="N206" s="302" t="str">
        <f t="shared" si="151"/>
        <v>N. D.</v>
      </c>
      <c r="O206" s="311"/>
      <c r="P206" s="269">
        <f t="shared" si="152"/>
        <v>0</v>
      </c>
      <c r="Q206" s="302">
        <f t="shared" si="153"/>
        <v>0</v>
      </c>
      <c r="R206" s="303"/>
      <c r="S206" s="269">
        <f t="shared" si="154"/>
        <v>0</v>
      </c>
      <c r="T206" s="302">
        <f t="shared" si="155"/>
        <v>0</v>
      </c>
      <c r="U206" s="303">
        <f t="shared" si="156"/>
        <v>0</v>
      </c>
      <c r="V206" s="302" t="str">
        <f t="shared" si="157"/>
        <v>N. D.</v>
      </c>
      <c r="W206" s="303"/>
      <c r="X206" s="269">
        <f t="shared" si="158"/>
        <v>0</v>
      </c>
      <c r="Y206" s="302">
        <f t="shared" si="159"/>
        <v>0</v>
      </c>
      <c r="Z206" s="303">
        <f t="shared" si="160"/>
        <v>0</v>
      </c>
      <c r="AA206" s="302" t="str">
        <f t="shared" si="161"/>
        <v>N. D.</v>
      </c>
    </row>
    <row r="207" spans="1:27">
      <c r="A207" s="272" t="s">
        <v>29</v>
      </c>
      <c r="B207" s="273"/>
      <c r="C207" s="269">
        <f t="shared" si="142"/>
        <v>0</v>
      </c>
      <c r="D207" s="302">
        <f t="shared" si="143"/>
        <v>0</v>
      </c>
      <c r="E207" s="303"/>
      <c r="F207" s="269">
        <f t="shared" si="144"/>
        <v>0</v>
      </c>
      <c r="G207" s="302">
        <f t="shared" si="145"/>
        <v>0</v>
      </c>
      <c r="H207" s="303">
        <f t="shared" si="146"/>
        <v>0</v>
      </c>
      <c r="I207" s="302" t="str">
        <f t="shared" si="147"/>
        <v>N. D.</v>
      </c>
      <c r="J207" s="303"/>
      <c r="K207" s="269">
        <f t="shared" si="148"/>
        <v>0</v>
      </c>
      <c r="L207" s="302">
        <f t="shared" si="149"/>
        <v>0</v>
      </c>
      <c r="M207" s="303">
        <f t="shared" si="150"/>
        <v>0</v>
      </c>
      <c r="N207" s="302" t="str">
        <f t="shared" si="151"/>
        <v>N. D.</v>
      </c>
      <c r="O207" s="311"/>
      <c r="P207" s="269">
        <f t="shared" si="152"/>
        <v>0</v>
      </c>
      <c r="Q207" s="302">
        <f t="shared" si="153"/>
        <v>0</v>
      </c>
      <c r="R207" s="303"/>
      <c r="S207" s="269">
        <f t="shared" si="154"/>
        <v>0</v>
      </c>
      <c r="T207" s="302">
        <f t="shared" si="155"/>
        <v>0</v>
      </c>
      <c r="U207" s="303">
        <f t="shared" si="156"/>
        <v>0</v>
      </c>
      <c r="V207" s="302" t="str">
        <f t="shared" si="157"/>
        <v>N. D.</v>
      </c>
      <c r="W207" s="303"/>
      <c r="X207" s="269">
        <f t="shared" si="158"/>
        <v>0</v>
      </c>
      <c r="Y207" s="302">
        <f t="shared" si="159"/>
        <v>0</v>
      </c>
      <c r="Z207" s="303">
        <f t="shared" si="160"/>
        <v>0</v>
      </c>
      <c r="AA207" s="302" t="str">
        <f t="shared" si="161"/>
        <v>N. D.</v>
      </c>
    </row>
    <row r="208" spans="1:27">
      <c r="A208" s="277" t="s">
        <v>30</v>
      </c>
      <c r="B208" s="273"/>
      <c r="C208" s="269">
        <f t="shared" si="142"/>
        <v>0</v>
      </c>
      <c r="D208" s="302">
        <f t="shared" si="143"/>
        <v>0</v>
      </c>
      <c r="E208" s="303"/>
      <c r="F208" s="269">
        <f t="shared" si="144"/>
        <v>0</v>
      </c>
      <c r="G208" s="302">
        <f t="shared" si="145"/>
        <v>0</v>
      </c>
      <c r="H208" s="303">
        <f t="shared" si="146"/>
        <v>0</v>
      </c>
      <c r="I208" s="302" t="str">
        <f t="shared" si="147"/>
        <v>N. D.</v>
      </c>
      <c r="J208" s="303"/>
      <c r="K208" s="269">
        <f t="shared" si="148"/>
        <v>0</v>
      </c>
      <c r="L208" s="302">
        <f t="shared" si="149"/>
        <v>0</v>
      </c>
      <c r="M208" s="303">
        <f t="shared" si="150"/>
        <v>0</v>
      </c>
      <c r="N208" s="302" t="str">
        <f t="shared" si="151"/>
        <v>N. D.</v>
      </c>
      <c r="O208" s="311"/>
      <c r="P208" s="269">
        <f t="shared" si="152"/>
        <v>0</v>
      </c>
      <c r="Q208" s="302">
        <f t="shared" si="153"/>
        <v>0</v>
      </c>
      <c r="R208" s="303"/>
      <c r="S208" s="269">
        <f t="shared" si="154"/>
        <v>0</v>
      </c>
      <c r="T208" s="302">
        <f t="shared" si="155"/>
        <v>0</v>
      </c>
      <c r="U208" s="303">
        <f t="shared" si="156"/>
        <v>0</v>
      </c>
      <c r="V208" s="302" t="str">
        <f t="shared" si="157"/>
        <v>N. D.</v>
      </c>
      <c r="W208" s="303"/>
      <c r="X208" s="269">
        <f t="shared" si="158"/>
        <v>0</v>
      </c>
      <c r="Y208" s="302">
        <f t="shared" si="159"/>
        <v>0</v>
      </c>
      <c r="Z208" s="303">
        <f t="shared" si="160"/>
        <v>0</v>
      </c>
      <c r="AA208" s="302" t="str">
        <f t="shared" si="161"/>
        <v>N. D.</v>
      </c>
    </row>
    <row r="209" spans="1:27" ht="6" customHeight="1">
      <c r="A209" s="267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</row>
    <row r="210" spans="1:27" s="308" customFormat="1">
      <c r="A210" s="304" t="s">
        <v>46</v>
      </c>
      <c r="B210" s="283"/>
      <c r="C210" s="305">
        <f>+SUM(C200:C208)</f>
        <v>993670.91999999993</v>
      </c>
      <c r="D210" s="306">
        <f>+IF(ISERROR(C210/C$210),"N. D.",C210/C$210)</f>
        <v>1</v>
      </c>
      <c r="E210" s="307"/>
      <c r="F210" s="305">
        <f>+SUM(F200:F208)</f>
        <v>1107544.9334810001</v>
      </c>
      <c r="G210" s="306">
        <f>+IF(ISERROR(F210/F$210),"N. D.",F210/F$210)</f>
        <v>1</v>
      </c>
      <c r="H210" s="307">
        <f>+$C210-F210</f>
        <v>-113874.01348100021</v>
      </c>
      <c r="I210" s="306">
        <f>+IF(ISERROR(H210/F210),"N. D.",H210/F210)</f>
        <v>-0.10281660819222528</v>
      </c>
      <c r="J210" s="307"/>
      <c r="K210" s="305">
        <f>+SUM(K200:K208)</f>
        <v>1036916.0399999999</v>
      </c>
      <c r="L210" s="306">
        <f>+IF(ISERROR(K210/K$210),"N. D.",K210/K$210)</f>
        <v>1</v>
      </c>
      <c r="M210" s="307">
        <f>+$C210-K210</f>
        <v>-43245.119999999995</v>
      </c>
      <c r="N210" s="306">
        <f>+IF(ISERROR(M210/K210),"N. D.",M210/K210)</f>
        <v>-4.1705517449609514E-2</v>
      </c>
      <c r="O210" s="313"/>
      <c r="P210" s="305">
        <f>+SUM(P200:P208)</f>
        <v>6014245.25</v>
      </c>
      <c r="Q210" s="306">
        <f>+IF(ISERROR(P210/P$210),"N. D.",P210/P$210)</f>
        <v>1</v>
      </c>
      <c r="R210" s="307"/>
      <c r="S210" s="305">
        <f>+SUM(S200:S208)</f>
        <v>6041278.8138036001</v>
      </c>
      <c r="T210" s="306">
        <f>+IF(ISERROR(S210/S$210),"N. D.",S210/S$210)</f>
        <v>1</v>
      </c>
      <c r="U210" s="307">
        <f>+$P210-S210</f>
        <v>-27033.563803600147</v>
      </c>
      <c r="V210" s="306">
        <f>+IF(ISERROR(U210/S210),"N. D.",U210/S210)</f>
        <v>-4.474808171712202E-3</v>
      </c>
      <c r="W210" s="307"/>
      <c r="X210" s="305">
        <f>+SUM(X200:X208)</f>
        <v>5760289.1599999992</v>
      </c>
      <c r="Y210" s="306">
        <f>+IF(ISERROR(X210/X$210),"N. D.",X210/X$210)</f>
        <v>1</v>
      </c>
      <c r="Z210" s="307">
        <f>+$P210-X210</f>
        <v>253956.09000000078</v>
      </c>
      <c r="AA210" s="306">
        <f>+IF(ISERROR(Z210/X210),"N. D.",Z210/X210)</f>
        <v>4.4087385710338337E-2</v>
      </c>
    </row>
    <row r="212" spans="1:27">
      <c r="A212" s="266" t="s">
        <v>92</v>
      </c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</row>
    <row r="213" spans="1:27" ht="6" customHeight="1">
      <c r="A213" s="267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</row>
    <row r="214" spans="1:27">
      <c r="A214" s="277" t="s">
        <v>53</v>
      </c>
      <c r="B214" s="273"/>
      <c r="C214" s="269">
        <f t="shared" ref="C214:C226" si="162">+C138</f>
        <v>125291.70999999998</v>
      </c>
      <c r="D214" s="302">
        <f t="shared" ref="D214:D226" si="163">+IF(ISERROR(C214/C$210),"N. D.",C214/C$210)</f>
        <v>0.12608974206470688</v>
      </c>
      <c r="E214" s="303"/>
      <c r="F214" s="269">
        <f t="shared" ref="F214:F226" si="164">+F138</f>
        <v>106307.20460994416</v>
      </c>
      <c r="G214" s="302">
        <f t="shared" ref="G214:G226" si="165">+IF(ISERROR(F214/F$210),"N. D.",F214/F$210)</f>
        <v>9.5984552315924496E-2</v>
      </c>
      <c r="H214" s="303">
        <f t="shared" ref="H214:H226" si="166">+$C214-F214</f>
        <v>18984.505390055812</v>
      </c>
      <c r="I214" s="302">
        <f t="shared" ref="I214:I226" si="167">+IF(ISERROR(H214/F214),"N. D.",H214/F214)</f>
        <v>0.17858155013775959</v>
      </c>
      <c r="J214" s="303"/>
      <c r="K214" s="269">
        <f t="shared" ref="K214:K226" si="168">+K138</f>
        <v>97827.1</v>
      </c>
      <c r="L214" s="302">
        <f t="shared" ref="L214:L226" si="169">+IF(ISERROR(K214/K$210),"N. D.",K214/K$210)</f>
        <v>9.4344282686571246E-2</v>
      </c>
      <c r="M214" s="303">
        <f t="shared" ref="M214:M226" si="170">+$C214-K214</f>
        <v>27464.609999999971</v>
      </c>
      <c r="N214" s="302">
        <f t="shared" ref="N214:N226" si="171">+IF(ISERROR(M214/K214),"N. D.",M214/K214)</f>
        <v>0.28074643938131633</v>
      </c>
      <c r="O214" s="311"/>
      <c r="P214" s="269">
        <f t="shared" ref="P214:P226" si="172">+P138</f>
        <v>702528.91999999993</v>
      </c>
      <c r="Q214" s="302">
        <f t="shared" ref="Q214:Q226" si="173">+IF(ISERROR(P214/P$210),"N. D.",P214/P$210)</f>
        <v>0.11681082011080275</v>
      </c>
      <c r="R214" s="303"/>
      <c r="S214" s="269">
        <f t="shared" ref="S214:S226" si="174">+S138</f>
        <v>750538.27686249081</v>
      </c>
      <c r="T214" s="302">
        <f t="shared" ref="T214:T226" si="175">+IF(ISERROR(S214/S$210),"N. D.",S214/S$210)</f>
        <v>0.12423500056769446</v>
      </c>
      <c r="U214" s="303">
        <f t="shared" ref="U214:U226" si="176">+$P214-S214</f>
        <v>-48009.35686249088</v>
      </c>
      <c r="V214" s="302">
        <f t="shared" ref="V214:V226" si="177">+IF(ISERROR(U214/S214),"N. D.",U214/S214)</f>
        <v>-6.3966566852774742E-2</v>
      </c>
      <c r="W214" s="303"/>
      <c r="X214" s="269">
        <f t="shared" ref="X214:X226" si="178">+X138</f>
        <v>628449.39</v>
      </c>
      <c r="Y214" s="302">
        <f t="shared" ref="Y214:Y226" si="179">+IF(ISERROR(X214/X$210),"N. D.",X214/X$210)</f>
        <v>0.10910031988741345</v>
      </c>
      <c r="Z214" s="303">
        <f t="shared" ref="Z214:Z226" si="180">+$P214-X214</f>
        <v>74079.529999999912</v>
      </c>
      <c r="AA214" s="302">
        <f t="shared" ref="AA214:AA226" si="181">+IF(ISERROR(Z214/X214),"N. D.",Z214/X214)</f>
        <v>0.11787668375332484</v>
      </c>
    </row>
    <row r="215" spans="1:27">
      <c r="A215" s="277" t="s">
        <v>54</v>
      </c>
      <c r="B215" s="273"/>
      <c r="C215" s="269">
        <f t="shared" si="162"/>
        <v>56604.963499999998</v>
      </c>
      <c r="D215" s="302">
        <f t="shared" si="163"/>
        <v>5.6965502723980294E-2</v>
      </c>
      <c r="E215" s="303"/>
      <c r="F215" s="269">
        <f t="shared" si="164"/>
        <v>60490.45</v>
      </c>
      <c r="G215" s="302">
        <f t="shared" si="165"/>
        <v>5.4616700570223602E-2</v>
      </c>
      <c r="H215" s="303">
        <f t="shared" si="166"/>
        <v>-3885.4864999999991</v>
      </c>
      <c r="I215" s="302">
        <f t="shared" si="167"/>
        <v>-6.4233056622987589E-2</v>
      </c>
      <c r="J215" s="303"/>
      <c r="K215" s="269">
        <f t="shared" si="168"/>
        <v>86940.833999999988</v>
      </c>
      <c r="L215" s="302">
        <f t="shared" si="169"/>
        <v>8.3845586958033749E-2</v>
      </c>
      <c r="M215" s="303">
        <f t="shared" si="170"/>
        <v>-30335.87049999999</v>
      </c>
      <c r="N215" s="302">
        <f t="shared" si="171"/>
        <v>-0.34892546004332087</v>
      </c>
      <c r="O215" s="311"/>
      <c r="P215" s="269">
        <f t="shared" si="172"/>
        <v>455457.36739999999</v>
      </c>
      <c r="Q215" s="302">
        <f t="shared" si="173"/>
        <v>7.5729762998939895E-2</v>
      </c>
      <c r="R215" s="303"/>
      <c r="S215" s="269">
        <f t="shared" si="174"/>
        <v>340799.10000000003</v>
      </c>
      <c r="T215" s="302">
        <f t="shared" si="175"/>
        <v>5.6411748324099002E-2</v>
      </c>
      <c r="U215" s="303">
        <f t="shared" si="176"/>
        <v>114658.26739999995</v>
      </c>
      <c r="V215" s="302">
        <f t="shared" si="177"/>
        <v>0.3364394665361497</v>
      </c>
      <c r="W215" s="303"/>
      <c r="X215" s="269">
        <f t="shared" si="178"/>
        <v>344577.4926</v>
      </c>
      <c r="Y215" s="302">
        <f t="shared" si="179"/>
        <v>5.9819478333271732E-2</v>
      </c>
      <c r="Z215" s="303">
        <f t="shared" si="180"/>
        <v>110879.87479999999</v>
      </c>
      <c r="AA215" s="302">
        <f t="shared" si="181"/>
        <v>0.32178501841010843</v>
      </c>
    </row>
    <row r="216" spans="1:27">
      <c r="A216" s="277" t="s">
        <v>55</v>
      </c>
      <c r="B216" s="273"/>
      <c r="C216" s="269">
        <f t="shared" si="162"/>
        <v>1450</v>
      </c>
      <c r="D216" s="302">
        <f t="shared" si="163"/>
        <v>1.4592356189713192E-3</v>
      </c>
      <c r="E216" s="303"/>
      <c r="F216" s="269">
        <f t="shared" si="164"/>
        <v>1720.75</v>
      </c>
      <c r="G216" s="302">
        <f t="shared" si="165"/>
        <v>1.5536615698215548E-3</v>
      </c>
      <c r="H216" s="303">
        <f t="shared" si="166"/>
        <v>-270.75</v>
      </c>
      <c r="I216" s="302">
        <f t="shared" si="167"/>
        <v>-0.1573441813162865</v>
      </c>
      <c r="J216" s="303"/>
      <c r="K216" s="269">
        <f t="shared" si="168"/>
        <v>1791.71</v>
      </c>
      <c r="L216" s="302">
        <f t="shared" si="169"/>
        <v>1.7279219636721988E-3</v>
      </c>
      <c r="M216" s="303">
        <f t="shared" si="170"/>
        <v>-341.71000000000004</v>
      </c>
      <c r="N216" s="302">
        <f t="shared" si="171"/>
        <v>-0.19071724776889118</v>
      </c>
      <c r="O216" s="311"/>
      <c r="P216" s="269">
        <f t="shared" si="172"/>
        <v>13367.5494</v>
      </c>
      <c r="Q216" s="302">
        <f t="shared" si="173"/>
        <v>2.2226478709028367E-3</v>
      </c>
      <c r="R216" s="303"/>
      <c r="S216" s="269">
        <f t="shared" si="174"/>
        <v>13584.5</v>
      </c>
      <c r="T216" s="302">
        <f t="shared" si="175"/>
        <v>2.2486133182532549E-3</v>
      </c>
      <c r="U216" s="303">
        <f t="shared" si="176"/>
        <v>-216.95060000000012</v>
      </c>
      <c r="V216" s="302">
        <f t="shared" si="177"/>
        <v>-1.5970451617652481E-2</v>
      </c>
      <c r="W216" s="303"/>
      <c r="X216" s="269">
        <f t="shared" si="178"/>
        <v>13726.09</v>
      </c>
      <c r="Y216" s="302">
        <f t="shared" si="179"/>
        <v>2.3828821121195244E-3</v>
      </c>
      <c r="Z216" s="303">
        <f t="shared" si="180"/>
        <v>-358.54060000000027</v>
      </c>
      <c r="AA216" s="302">
        <f t="shared" si="181"/>
        <v>-2.6121102222118626E-2</v>
      </c>
    </row>
    <row r="217" spans="1:27">
      <c r="A217" s="277" t="s">
        <v>56</v>
      </c>
      <c r="B217" s="273"/>
      <c r="C217" s="269">
        <f t="shared" si="162"/>
        <v>484.35</v>
      </c>
      <c r="D217" s="302">
        <f t="shared" si="163"/>
        <v>4.874350152060403E-4</v>
      </c>
      <c r="E217" s="303"/>
      <c r="F217" s="269">
        <f t="shared" si="164"/>
        <v>501.3</v>
      </c>
      <c r="G217" s="302">
        <f t="shared" si="165"/>
        <v>4.5262271971613854E-4</v>
      </c>
      <c r="H217" s="303">
        <f t="shared" si="166"/>
        <v>-16.949999999999989</v>
      </c>
      <c r="I217" s="302">
        <f t="shared" si="167"/>
        <v>-3.3812088569718707E-2</v>
      </c>
      <c r="J217" s="303"/>
      <c r="K217" s="269">
        <f t="shared" si="168"/>
        <v>484.35</v>
      </c>
      <c r="L217" s="302">
        <f t="shared" si="169"/>
        <v>4.671062856738141E-4</v>
      </c>
      <c r="M217" s="303">
        <f t="shared" si="170"/>
        <v>0</v>
      </c>
      <c r="N217" s="302">
        <f t="shared" si="171"/>
        <v>0</v>
      </c>
      <c r="O217" s="311"/>
      <c r="P217" s="269">
        <f t="shared" si="172"/>
        <v>22655.040000000001</v>
      </c>
      <c r="Q217" s="302">
        <f t="shared" si="173"/>
        <v>3.7668966026950766E-3</v>
      </c>
      <c r="R217" s="303"/>
      <c r="S217" s="269">
        <f t="shared" si="174"/>
        <v>28207.799999999996</v>
      </c>
      <c r="T217" s="302">
        <f t="shared" si="175"/>
        <v>4.669176985433704E-3</v>
      </c>
      <c r="U217" s="303">
        <f t="shared" si="176"/>
        <v>-5552.7599999999948</v>
      </c>
      <c r="V217" s="302">
        <f t="shared" si="177"/>
        <v>-0.19685193457128863</v>
      </c>
      <c r="W217" s="303"/>
      <c r="X217" s="269">
        <f t="shared" si="178"/>
        <v>27555.179999999997</v>
      </c>
      <c r="Y217" s="302">
        <f t="shared" si="179"/>
        <v>4.7836452710301094E-3</v>
      </c>
      <c r="Z217" s="303">
        <f t="shared" si="180"/>
        <v>-4900.1399999999958</v>
      </c>
      <c r="AA217" s="302">
        <f t="shared" si="181"/>
        <v>-0.17783008494228658</v>
      </c>
    </row>
    <row r="218" spans="1:27">
      <c r="A218" s="277" t="s">
        <v>57</v>
      </c>
      <c r="B218" s="273"/>
      <c r="C218" s="269">
        <f t="shared" si="162"/>
        <v>53444.43</v>
      </c>
      <c r="D218" s="302">
        <f t="shared" si="163"/>
        <v>5.3784838545944368E-2</v>
      </c>
      <c r="E218" s="303"/>
      <c r="F218" s="269">
        <f t="shared" si="164"/>
        <v>53762</v>
      </c>
      <c r="G218" s="302">
        <f t="shared" si="165"/>
        <v>4.8541597162136525E-2</v>
      </c>
      <c r="H218" s="303">
        <f t="shared" si="166"/>
        <v>-317.56999999999971</v>
      </c>
      <c r="I218" s="302">
        <f t="shared" si="167"/>
        <v>-5.9069603065362098E-3</v>
      </c>
      <c r="J218" s="303"/>
      <c r="K218" s="269">
        <f t="shared" si="168"/>
        <v>37748</v>
      </c>
      <c r="L218" s="302">
        <f t="shared" si="169"/>
        <v>3.6404104617766359E-2</v>
      </c>
      <c r="M218" s="303">
        <f t="shared" si="170"/>
        <v>15696.43</v>
      </c>
      <c r="N218" s="302">
        <f t="shared" si="171"/>
        <v>0.41582150047684646</v>
      </c>
      <c r="O218" s="311"/>
      <c r="P218" s="269">
        <f t="shared" si="172"/>
        <v>303045.34000000003</v>
      </c>
      <c r="Q218" s="302">
        <f t="shared" si="173"/>
        <v>5.0387925234675127E-2</v>
      </c>
      <c r="R218" s="303"/>
      <c r="S218" s="269">
        <f t="shared" si="174"/>
        <v>308999.83</v>
      </c>
      <c r="T218" s="302">
        <f t="shared" si="175"/>
        <v>5.1148082967793565E-2</v>
      </c>
      <c r="U218" s="303">
        <f t="shared" si="176"/>
        <v>-5954.4899999999907</v>
      </c>
      <c r="V218" s="302">
        <f t="shared" si="177"/>
        <v>-1.9270204776488033E-2</v>
      </c>
      <c r="W218" s="303"/>
      <c r="X218" s="269">
        <f t="shared" si="178"/>
        <v>236533.78</v>
      </c>
      <c r="Y218" s="302">
        <f t="shared" si="179"/>
        <v>4.1062830949965719E-2</v>
      </c>
      <c r="Z218" s="303">
        <f t="shared" si="180"/>
        <v>66511.560000000027</v>
      </c>
      <c r="AA218" s="302">
        <f t="shared" si="181"/>
        <v>0.28119264825514573</v>
      </c>
    </row>
    <row r="219" spans="1:27">
      <c r="A219" s="277" t="s">
        <v>58</v>
      </c>
      <c r="B219" s="273"/>
      <c r="C219" s="269">
        <f t="shared" si="162"/>
        <v>190263.52999999997</v>
      </c>
      <c r="D219" s="302">
        <f t="shared" si="163"/>
        <v>0.19147539308084008</v>
      </c>
      <c r="E219" s="303"/>
      <c r="F219" s="269">
        <f t="shared" si="164"/>
        <v>191667.24</v>
      </c>
      <c r="G219" s="302">
        <f t="shared" si="165"/>
        <v>0.17305594943005356</v>
      </c>
      <c r="H219" s="303">
        <f t="shared" si="166"/>
        <v>-1403.710000000021</v>
      </c>
      <c r="I219" s="302">
        <f t="shared" si="167"/>
        <v>-7.3236824404630703E-3</v>
      </c>
      <c r="J219" s="303"/>
      <c r="K219" s="269">
        <f t="shared" si="168"/>
        <v>1937.0800000000004</v>
      </c>
      <c r="L219" s="302">
        <f t="shared" si="169"/>
        <v>1.8681165352596922E-3</v>
      </c>
      <c r="M219" s="303">
        <f t="shared" si="170"/>
        <v>188326.44999999998</v>
      </c>
      <c r="N219" s="302">
        <f t="shared" si="171"/>
        <v>97.221823569496323</v>
      </c>
      <c r="O219" s="311"/>
      <c r="P219" s="269">
        <f t="shared" si="172"/>
        <v>812904.99</v>
      </c>
      <c r="Q219" s="302">
        <f t="shared" si="173"/>
        <v>0.13516325926349612</v>
      </c>
      <c r="R219" s="303"/>
      <c r="S219" s="269">
        <f t="shared" si="174"/>
        <v>840735.92999999993</v>
      </c>
      <c r="T219" s="302">
        <f t="shared" si="175"/>
        <v>0.1391652257596552</v>
      </c>
      <c r="U219" s="303">
        <f t="shared" si="176"/>
        <v>-27830.939999999944</v>
      </c>
      <c r="V219" s="302">
        <f t="shared" si="177"/>
        <v>-3.3103069592850573E-2</v>
      </c>
      <c r="W219" s="303"/>
      <c r="X219" s="269">
        <f t="shared" si="178"/>
        <v>289260.15600000002</v>
      </c>
      <c r="Y219" s="302">
        <f t="shared" si="179"/>
        <v>5.0216256157529435E-2</v>
      </c>
      <c r="Z219" s="303">
        <f t="shared" si="180"/>
        <v>523644.83399999997</v>
      </c>
      <c r="AA219" s="302">
        <f t="shared" si="181"/>
        <v>1.8102902288416105</v>
      </c>
    </row>
    <row r="220" spans="1:27">
      <c r="A220" s="277" t="s">
        <v>59</v>
      </c>
      <c r="B220" s="273"/>
      <c r="C220" s="269">
        <f t="shared" si="162"/>
        <v>2500</v>
      </c>
      <c r="D220" s="302">
        <f t="shared" si="163"/>
        <v>2.5159234809850328E-3</v>
      </c>
      <c r="E220" s="303"/>
      <c r="F220" s="269">
        <f t="shared" si="164"/>
        <v>75000</v>
      </c>
      <c r="G220" s="302">
        <f t="shared" si="165"/>
        <v>6.7717342865969254E-2</v>
      </c>
      <c r="H220" s="303">
        <f t="shared" si="166"/>
        <v>-72500</v>
      </c>
      <c r="I220" s="302">
        <f t="shared" si="167"/>
        <v>-0.96666666666666667</v>
      </c>
      <c r="J220" s="303"/>
      <c r="K220" s="269">
        <f t="shared" si="168"/>
        <v>135000</v>
      </c>
      <c r="L220" s="302">
        <f t="shared" si="169"/>
        <v>0.13019376187873419</v>
      </c>
      <c r="M220" s="303">
        <f t="shared" si="170"/>
        <v>-132500</v>
      </c>
      <c r="N220" s="302">
        <f t="shared" si="171"/>
        <v>-0.98148148148148151</v>
      </c>
      <c r="O220" s="311"/>
      <c r="P220" s="269">
        <f t="shared" si="172"/>
        <v>30408.2</v>
      </c>
      <c r="Q220" s="302">
        <f t="shared" si="173"/>
        <v>5.0560292665151963E-3</v>
      </c>
      <c r="R220" s="303"/>
      <c r="S220" s="269">
        <f t="shared" si="174"/>
        <v>125000</v>
      </c>
      <c r="T220" s="302">
        <f t="shared" si="175"/>
        <v>2.0690983457739103E-2</v>
      </c>
      <c r="U220" s="303">
        <f t="shared" si="176"/>
        <v>-94591.8</v>
      </c>
      <c r="V220" s="302">
        <f t="shared" si="177"/>
        <v>-0.75673440000000003</v>
      </c>
      <c r="W220" s="303"/>
      <c r="X220" s="269">
        <f t="shared" si="178"/>
        <v>160000</v>
      </c>
      <c r="Y220" s="302">
        <f t="shared" si="179"/>
        <v>2.7776383364754562E-2</v>
      </c>
      <c r="Z220" s="303">
        <f t="shared" si="180"/>
        <v>-129591.8</v>
      </c>
      <c r="AA220" s="302">
        <f t="shared" si="181"/>
        <v>-0.80994875</v>
      </c>
    </row>
    <row r="221" spans="1:27">
      <c r="A221" s="277" t="s">
        <v>60</v>
      </c>
      <c r="B221" s="273"/>
      <c r="C221" s="269">
        <f t="shared" si="162"/>
        <v>0</v>
      </c>
      <c r="D221" s="302">
        <f t="shared" si="163"/>
        <v>0</v>
      </c>
      <c r="E221" s="303"/>
      <c r="F221" s="269">
        <f t="shared" si="164"/>
        <v>1800</v>
      </c>
      <c r="G221" s="302">
        <f t="shared" si="165"/>
        <v>1.6252162287832622E-3</v>
      </c>
      <c r="H221" s="303">
        <f t="shared" si="166"/>
        <v>-1800</v>
      </c>
      <c r="I221" s="302">
        <f t="shared" si="167"/>
        <v>-1</v>
      </c>
      <c r="J221" s="303"/>
      <c r="K221" s="269">
        <f t="shared" si="168"/>
        <v>1749</v>
      </c>
      <c r="L221" s="302">
        <f t="shared" si="169"/>
        <v>1.6867325150067118E-3</v>
      </c>
      <c r="M221" s="303">
        <f t="shared" si="170"/>
        <v>-1749</v>
      </c>
      <c r="N221" s="302">
        <f t="shared" si="171"/>
        <v>-1</v>
      </c>
      <c r="O221" s="311"/>
      <c r="P221" s="269">
        <f t="shared" si="172"/>
        <v>10476.51</v>
      </c>
      <c r="Q221" s="302">
        <f t="shared" si="173"/>
        <v>1.7419492495754144E-3</v>
      </c>
      <c r="R221" s="303"/>
      <c r="S221" s="269">
        <f t="shared" si="174"/>
        <v>13559.67</v>
      </c>
      <c r="T221" s="302">
        <f t="shared" si="175"/>
        <v>2.2445032612992094E-3</v>
      </c>
      <c r="U221" s="303">
        <f t="shared" si="176"/>
        <v>-3083.16</v>
      </c>
      <c r="V221" s="302">
        <f t="shared" si="177"/>
        <v>-0.22737721493222179</v>
      </c>
      <c r="W221" s="303"/>
      <c r="X221" s="269">
        <f t="shared" si="178"/>
        <v>13111</v>
      </c>
      <c r="Y221" s="302">
        <f t="shared" si="179"/>
        <v>2.2761010143456067E-3</v>
      </c>
      <c r="Z221" s="303">
        <f t="shared" si="180"/>
        <v>-2634.49</v>
      </c>
      <c r="AA221" s="302">
        <f t="shared" si="181"/>
        <v>-0.20093738082526122</v>
      </c>
    </row>
    <row r="222" spans="1:27">
      <c r="A222" s="277" t="s">
        <v>61</v>
      </c>
      <c r="B222" s="273"/>
      <c r="C222" s="269">
        <f t="shared" si="162"/>
        <v>28198.728899999998</v>
      </c>
      <c r="D222" s="302">
        <f t="shared" si="163"/>
        <v>2.8378337669376499E-2</v>
      </c>
      <c r="E222" s="303"/>
      <c r="F222" s="269">
        <f t="shared" si="164"/>
        <v>28531.08</v>
      </c>
      <c r="G222" s="302">
        <f t="shared" si="165"/>
        <v>2.5760652355951978E-2</v>
      </c>
      <c r="H222" s="303">
        <f t="shared" si="166"/>
        <v>-332.3511000000035</v>
      </c>
      <c r="I222" s="302">
        <f t="shared" si="167"/>
        <v>-1.1648738849002683E-2</v>
      </c>
      <c r="J222" s="303"/>
      <c r="K222" s="269">
        <f t="shared" si="168"/>
        <v>30980.929199999999</v>
      </c>
      <c r="L222" s="302">
        <f t="shared" si="169"/>
        <v>2.9877953474420169E-2</v>
      </c>
      <c r="M222" s="303">
        <f t="shared" si="170"/>
        <v>-2782.2003000000004</v>
      </c>
      <c r="N222" s="302">
        <f t="shared" si="171"/>
        <v>-8.9803642816497595E-2</v>
      </c>
      <c r="O222" s="311"/>
      <c r="P222" s="269">
        <f t="shared" si="172"/>
        <v>169192.64449999999</v>
      </c>
      <c r="Q222" s="302">
        <f t="shared" si="173"/>
        <v>2.8131982895110569E-2</v>
      </c>
      <c r="R222" s="303"/>
      <c r="S222" s="269">
        <f t="shared" si="174"/>
        <v>171186.48000000004</v>
      </c>
      <c r="T222" s="302">
        <f t="shared" si="175"/>
        <v>2.8336133006948691E-2</v>
      </c>
      <c r="U222" s="303">
        <f t="shared" si="176"/>
        <v>-1993.8355000000447</v>
      </c>
      <c r="V222" s="302">
        <f t="shared" si="177"/>
        <v>-1.1647155195901242E-2</v>
      </c>
      <c r="W222" s="303"/>
      <c r="X222" s="269">
        <f t="shared" si="178"/>
        <v>180695.89850000001</v>
      </c>
      <c r="Y222" s="302">
        <f t="shared" si="179"/>
        <v>3.136924093234237E-2</v>
      </c>
      <c r="Z222" s="303">
        <f t="shared" si="180"/>
        <v>-11503.254000000015</v>
      </c>
      <c r="AA222" s="302">
        <f t="shared" si="181"/>
        <v>-6.3660847288130415E-2</v>
      </c>
    </row>
    <row r="223" spans="1:27">
      <c r="A223" s="277" t="s">
        <v>62</v>
      </c>
      <c r="B223" s="273"/>
      <c r="C223" s="269">
        <f t="shared" si="162"/>
        <v>0</v>
      </c>
      <c r="D223" s="302">
        <f t="shared" si="163"/>
        <v>0</v>
      </c>
      <c r="E223" s="303"/>
      <c r="F223" s="269">
        <f t="shared" si="164"/>
        <v>0</v>
      </c>
      <c r="G223" s="302">
        <f t="shared" si="165"/>
        <v>0</v>
      </c>
      <c r="H223" s="303">
        <f t="shared" si="166"/>
        <v>0</v>
      </c>
      <c r="I223" s="302" t="str">
        <f t="shared" si="167"/>
        <v>N. D.</v>
      </c>
      <c r="J223" s="303"/>
      <c r="K223" s="269">
        <f t="shared" si="168"/>
        <v>0</v>
      </c>
      <c r="L223" s="302">
        <f t="shared" si="169"/>
        <v>0</v>
      </c>
      <c r="M223" s="303">
        <f t="shared" si="170"/>
        <v>0</v>
      </c>
      <c r="N223" s="302" t="str">
        <f t="shared" si="171"/>
        <v>N. D.</v>
      </c>
      <c r="O223" s="311"/>
      <c r="P223" s="269">
        <f t="shared" si="172"/>
        <v>0</v>
      </c>
      <c r="Q223" s="302">
        <f t="shared" si="173"/>
        <v>0</v>
      </c>
      <c r="R223" s="303"/>
      <c r="S223" s="269">
        <f t="shared" si="174"/>
        <v>0</v>
      </c>
      <c r="T223" s="302">
        <f t="shared" si="175"/>
        <v>0</v>
      </c>
      <c r="U223" s="303">
        <f t="shared" si="176"/>
        <v>0</v>
      </c>
      <c r="V223" s="302" t="str">
        <f t="shared" si="177"/>
        <v>N. D.</v>
      </c>
      <c r="W223" s="303"/>
      <c r="X223" s="269">
        <f t="shared" si="178"/>
        <v>0</v>
      </c>
      <c r="Y223" s="302">
        <f t="shared" si="179"/>
        <v>0</v>
      </c>
      <c r="Z223" s="303">
        <f t="shared" si="180"/>
        <v>0</v>
      </c>
      <c r="AA223" s="302" t="str">
        <f t="shared" si="181"/>
        <v>N. D.</v>
      </c>
    </row>
    <row r="224" spans="1:27">
      <c r="A224" s="277" t="s">
        <v>25</v>
      </c>
      <c r="B224" s="273"/>
      <c r="C224" s="269">
        <f t="shared" si="162"/>
        <v>0</v>
      </c>
      <c r="D224" s="302">
        <f t="shared" si="163"/>
        <v>0</v>
      </c>
      <c r="E224" s="303"/>
      <c r="F224" s="269">
        <f t="shared" si="164"/>
        <v>0</v>
      </c>
      <c r="G224" s="302">
        <f t="shared" si="165"/>
        <v>0</v>
      </c>
      <c r="H224" s="303">
        <f t="shared" si="166"/>
        <v>0</v>
      </c>
      <c r="I224" s="302" t="str">
        <f t="shared" si="167"/>
        <v>N. D.</v>
      </c>
      <c r="J224" s="303"/>
      <c r="K224" s="269">
        <f t="shared" si="168"/>
        <v>23161.79</v>
      </c>
      <c r="L224" s="302">
        <f t="shared" si="169"/>
        <v>2.2337189421816641E-2</v>
      </c>
      <c r="M224" s="303">
        <f t="shared" si="170"/>
        <v>-23161.79</v>
      </c>
      <c r="N224" s="302">
        <f t="shared" si="171"/>
        <v>-1</v>
      </c>
      <c r="O224" s="311"/>
      <c r="P224" s="269">
        <f t="shared" si="172"/>
        <v>0</v>
      </c>
      <c r="Q224" s="302">
        <f t="shared" si="173"/>
        <v>0</v>
      </c>
      <c r="R224" s="303"/>
      <c r="S224" s="269">
        <f t="shared" si="174"/>
        <v>0</v>
      </c>
      <c r="T224" s="302">
        <f t="shared" si="175"/>
        <v>0</v>
      </c>
      <c r="U224" s="303">
        <f t="shared" si="176"/>
        <v>0</v>
      </c>
      <c r="V224" s="302" t="str">
        <f t="shared" si="177"/>
        <v>N. D.</v>
      </c>
      <c r="W224" s="303"/>
      <c r="X224" s="269">
        <f t="shared" si="178"/>
        <v>123286.79000000001</v>
      </c>
      <c r="Y224" s="302">
        <f t="shared" si="179"/>
        <v>2.1402882142812434E-2</v>
      </c>
      <c r="Z224" s="303">
        <f t="shared" si="180"/>
        <v>-123286.79000000001</v>
      </c>
      <c r="AA224" s="302">
        <f t="shared" si="181"/>
        <v>-1</v>
      </c>
    </row>
    <row r="225" spans="1:27">
      <c r="A225" s="277" t="s">
        <v>63</v>
      </c>
      <c r="B225" s="273"/>
      <c r="C225" s="269">
        <f t="shared" si="162"/>
        <v>0</v>
      </c>
      <c r="D225" s="302">
        <f t="shared" si="163"/>
        <v>0</v>
      </c>
      <c r="E225" s="303"/>
      <c r="F225" s="269">
        <f t="shared" si="164"/>
        <v>0</v>
      </c>
      <c r="G225" s="302">
        <f t="shared" si="165"/>
        <v>0</v>
      </c>
      <c r="H225" s="303">
        <f t="shared" si="166"/>
        <v>0</v>
      </c>
      <c r="I225" s="302" t="str">
        <f t="shared" si="167"/>
        <v>N. D.</v>
      </c>
      <c r="J225" s="303"/>
      <c r="K225" s="269">
        <f t="shared" si="168"/>
        <v>0</v>
      </c>
      <c r="L225" s="302">
        <f t="shared" si="169"/>
        <v>0</v>
      </c>
      <c r="M225" s="303">
        <f t="shared" si="170"/>
        <v>0</v>
      </c>
      <c r="N225" s="302" t="str">
        <f t="shared" si="171"/>
        <v>N. D.</v>
      </c>
      <c r="O225" s="311"/>
      <c r="P225" s="269">
        <f t="shared" si="172"/>
        <v>0</v>
      </c>
      <c r="Q225" s="302">
        <f t="shared" si="173"/>
        <v>0</v>
      </c>
      <c r="R225" s="303"/>
      <c r="S225" s="269">
        <f t="shared" si="174"/>
        <v>0</v>
      </c>
      <c r="T225" s="302">
        <f t="shared" si="175"/>
        <v>0</v>
      </c>
      <c r="U225" s="303">
        <f t="shared" si="176"/>
        <v>0</v>
      </c>
      <c r="V225" s="302" t="str">
        <f t="shared" si="177"/>
        <v>N. D.</v>
      </c>
      <c r="W225" s="303"/>
      <c r="X225" s="269">
        <f t="shared" si="178"/>
        <v>0</v>
      </c>
      <c r="Y225" s="302">
        <f t="shared" si="179"/>
        <v>0</v>
      </c>
      <c r="Z225" s="303">
        <f t="shared" si="180"/>
        <v>0</v>
      </c>
      <c r="AA225" s="302" t="str">
        <f t="shared" si="181"/>
        <v>N. D.</v>
      </c>
    </row>
    <row r="226" spans="1:27">
      <c r="A226" s="277" t="s">
        <v>64</v>
      </c>
      <c r="B226" s="273"/>
      <c r="C226" s="269">
        <f t="shared" si="162"/>
        <v>42526.083299999998</v>
      </c>
      <c r="D226" s="302">
        <f t="shared" si="163"/>
        <v>4.2796948611518192E-2</v>
      </c>
      <c r="E226" s="303"/>
      <c r="F226" s="269">
        <f t="shared" si="164"/>
        <v>56156.08</v>
      </c>
      <c r="G226" s="302">
        <f t="shared" si="165"/>
        <v>5.0703206978250655E-2</v>
      </c>
      <c r="H226" s="303">
        <f t="shared" si="166"/>
        <v>-13629.996700000003</v>
      </c>
      <c r="I226" s="302">
        <f t="shared" si="167"/>
        <v>-0.24271631317570605</v>
      </c>
      <c r="J226" s="303"/>
      <c r="K226" s="269">
        <f t="shared" si="168"/>
        <v>41283.25</v>
      </c>
      <c r="L226" s="302">
        <f t="shared" si="169"/>
        <v>3.9813493482075947E-2</v>
      </c>
      <c r="M226" s="303">
        <f t="shared" si="170"/>
        <v>1242.8332999999984</v>
      </c>
      <c r="N226" s="302">
        <f t="shared" si="171"/>
        <v>3.0105025645994401E-2</v>
      </c>
      <c r="O226" s="311"/>
      <c r="P226" s="269">
        <f t="shared" si="172"/>
        <v>302932.31650000002</v>
      </c>
      <c r="Q226" s="302">
        <f t="shared" si="173"/>
        <v>5.036913260229952E-2</v>
      </c>
      <c r="R226" s="303"/>
      <c r="S226" s="269">
        <f t="shared" si="174"/>
        <v>290027.48000000004</v>
      </c>
      <c r="T226" s="302">
        <f t="shared" si="175"/>
        <v>4.8007630327758073E-2</v>
      </c>
      <c r="U226" s="303">
        <f t="shared" si="176"/>
        <v>12904.836499999976</v>
      </c>
      <c r="V226" s="302">
        <f t="shared" si="177"/>
        <v>4.4495219901231335E-2</v>
      </c>
      <c r="W226" s="303"/>
      <c r="X226" s="269">
        <f t="shared" si="178"/>
        <v>252197</v>
      </c>
      <c r="Y226" s="302">
        <f t="shared" si="179"/>
        <v>4.3782003471506285E-2</v>
      </c>
      <c r="Z226" s="303">
        <f t="shared" si="180"/>
        <v>50735.316500000015</v>
      </c>
      <c r="AA226" s="302">
        <f t="shared" si="181"/>
        <v>0.20117335456012567</v>
      </c>
    </row>
    <row r="227" spans="1:27" ht="6" customHeight="1">
      <c r="A227" s="267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</row>
    <row r="228" spans="1:27" s="308" customFormat="1">
      <c r="A228" s="304" t="s">
        <v>93</v>
      </c>
      <c r="B228" s="283"/>
      <c r="C228" s="305">
        <f>+SUM(C214:C226)</f>
        <v>500763.79569999996</v>
      </c>
      <c r="D228" s="306">
        <f>+IF(ISERROR(C228/C$210),"N. D.",C228/C$210)</f>
        <v>0.50395335681152875</v>
      </c>
      <c r="E228" s="307"/>
      <c r="F228" s="305">
        <f>+SUM(F214:F226)</f>
        <v>575936.10460994416</v>
      </c>
      <c r="G228" s="306">
        <f>+IF(ISERROR(F228/F$210),"N. D.",F228/F$210)</f>
        <v>0.52001150219683101</v>
      </c>
      <c r="H228" s="307">
        <f>+$C228-F228</f>
        <v>-75172.3089099442</v>
      </c>
      <c r="I228" s="306">
        <f>+IF(ISERROR(H228/F228),"N. D.",H228/F228)</f>
        <v>-0.13052195948169468</v>
      </c>
      <c r="J228" s="307"/>
      <c r="K228" s="305">
        <f>+SUM(K214:K226)</f>
        <v>458904.04320000001</v>
      </c>
      <c r="L228" s="306">
        <f>+IF(ISERROR(K228/K$210),"N. D.",K228/K$210)</f>
        <v>0.4425662498190307</v>
      </c>
      <c r="M228" s="307">
        <f>+$C228-K228</f>
        <v>41859.752499999944</v>
      </c>
      <c r="N228" s="306">
        <f>+IF(ISERROR(M228/K228),"N. D.",M228/K228)</f>
        <v>9.121678730068758E-2</v>
      </c>
      <c r="O228" s="313"/>
      <c r="P228" s="305">
        <f>+SUM(P214:P226)</f>
        <v>2822968.8777999999</v>
      </c>
      <c r="Q228" s="306">
        <f>+IF(ISERROR(P228/P$210),"N. D.",P228/P$210)</f>
        <v>0.46938040609501247</v>
      </c>
      <c r="R228" s="307"/>
      <c r="S228" s="305">
        <f>+SUM(S214:S226)</f>
        <v>2882639.066862491</v>
      </c>
      <c r="T228" s="306">
        <f>+IF(ISERROR(S228/S$210),"N. D.",S228/S$210)</f>
        <v>0.47715709797667427</v>
      </c>
      <c r="U228" s="307">
        <f>+$P228-S228</f>
        <v>-59670.189062491059</v>
      </c>
      <c r="V228" s="306">
        <f>+IF(ISERROR(U228/S228),"N. D.",U228/S228)</f>
        <v>-2.0699847493372458E-2</v>
      </c>
      <c r="W228" s="307"/>
      <c r="X228" s="305">
        <f>+SUM(X214:X226)</f>
        <v>2269392.7771000001</v>
      </c>
      <c r="Y228" s="306">
        <f>+IF(ISERROR(X228/X$210),"N. D.",X228/X$210)</f>
        <v>0.39397202363709122</v>
      </c>
      <c r="Z228" s="307">
        <f>+$P228-X228</f>
        <v>553576.10069999984</v>
      </c>
      <c r="AA228" s="306">
        <f>+IF(ISERROR(Z228/X228),"N. D.",Z228/X228)</f>
        <v>0.24393137507355639</v>
      </c>
    </row>
    <row r="230" spans="1:27">
      <c r="A230" s="266" t="s">
        <v>94</v>
      </c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</row>
    <row r="231" spans="1:27" ht="6" customHeight="1">
      <c r="A231" s="267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</row>
    <row r="232" spans="1:27">
      <c r="A232" s="272" t="s">
        <v>95</v>
      </c>
      <c r="B232" s="273"/>
      <c r="C232" s="269">
        <f>+C106</f>
        <v>993670.91999999993</v>
      </c>
      <c r="D232" s="302">
        <f>+IF(ISERROR(C232/C$232),"N. D.",C232/C$232)</f>
        <v>1</v>
      </c>
      <c r="E232" s="303"/>
      <c r="F232" s="269">
        <f>+F106</f>
        <v>1107544.9334810001</v>
      </c>
      <c r="G232" s="302">
        <f>+IF(ISERROR(F232/F$232),"N. D.",F232/F$232)</f>
        <v>1</v>
      </c>
      <c r="H232" s="303">
        <f>+$C232-F232</f>
        <v>-113874.01348100021</v>
      </c>
      <c r="I232" s="302">
        <f>+IF(ISERROR(H232/F232),"N. D.",H232/F232)</f>
        <v>-0.10281660819222528</v>
      </c>
      <c r="J232" s="303"/>
      <c r="K232" s="269">
        <f>+K106</f>
        <v>1036916.0399999999</v>
      </c>
      <c r="L232" s="302">
        <f>+IF(ISERROR(K232/K$232),"N. D.",K232/K$232)</f>
        <v>1</v>
      </c>
      <c r="M232" s="303">
        <f>+$C232-K232</f>
        <v>-43245.119999999995</v>
      </c>
      <c r="N232" s="302">
        <f>+IF(ISERROR(M232/K232),"N. D.",M232/K232)</f>
        <v>-4.1705517449609514E-2</v>
      </c>
      <c r="O232" s="311"/>
      <c r="P232" s="269">
        <f>+P106</f>
        <v>6014245.25</v>
      </c>
      <c r="Q232" s="302">
        <f>+IF(ISERROR(P232/P$232),"N. D.",P232/P$232)</f>
        <v>1</v>
      </c>
      <c r="R232" s="303"/>
      <c r="S232" s="269">
        <f>+S106</f>
        <v>6041278.8138036001</v>
      </c>
      <c r="T232" s="302">
        <f>+IF(ISERROR(S232/S$232),"N. D.",S232/S$232)</f>
        <v>1</v>
      </c>
      <c r="U232" s="303">
        <f>+$P232-S232</f>
        <v>-27033.563803600147</v>
      </c>
      <c r="V232" s="302">
        <f>+IF(ISERROR(U232/S232),"N. D.",U232/S232)</f>
        <v>-4.474808171712202E-3</v>
      </c>
      <c r="W232" s="303"/>
      <c r="X232" s="269">
        <f>+X106</f>
        <v>5760289.1599999992</v>
      </c>
      <c r="Y232" s="302">
        <f>+IF(ISERROR(X232/X$232),"N. D.",X232/X$232)</f>
        <v>1</v>
      </c>
      <c r="Z232" s="303">
        <f>+$P232-X232</f>
        <v>253956.09000000078</v>
      </c>
      <c r="AA232" s="302">
        <f>+IF(ISERROR(Z232/X232),"N. D.",Z232/X232)</f>
        <v>4.4087385710338337E-2</v>
      </c>
    </row>
    <row r="233" spans="1:27">
      <c r="A233" s="272" t="s">
        <v>96</v>
      </c>
      <c r="B233" s="273"/>
      <c r="C233" s="269">
        <f>+C135</f>
        <v>500763.79569999996</v>
      </c>
      <c r="D233" s="302">
        <f>+IF(ISERROR(C233/C$232),"N. D.",C233/C$232)</f>
        <v>0.50395335681152875</v>
      </c>
      <c r="E233" s="303"/>
      <c r="F233" s="269">
        <f>+F135</f>
        <v>575936.10460994416</v>
      </c>
      <c r="G233" s="302">
        <f>+IF(ISERROR(F233/F$232),"N. D.",F233/F$232)</f>
        <v>0.52001150219683101</v>
      </c>
      <c r="H233" s="303">
        <f>+$C233-F233</f>
        <v>-75172.3089099442</v>
      </c>
      <c r="I233" s="302">
        <f>+IF(ISERROR(H233/F233),"N. D.",H233/F233)</f>
        <v>-0.13052195948169468</v>
      </c>
      <c r="J233" s="303"/>
      <c r="K233" s="269">
        <f>+K135</f>
        <v>458904.04320000001</v>
      </c>
      <c r="L233" s="302">
        <f>+IF(ISERROR(K233/K$232),"N. D.",K233/K$232)</f>
        <v>0.4425662498190307</v>
      </c>
      <c r="M233" s="303">
        <f>+$C233-K233</f>
        <v>41859.752499999944</v>
      </c>
      <c r="N233" s="302">
        <f>+IF(ISERROR(M233/K233),"N. D.",M233/K233)</f>
        <v>9.121678730068758E-2</v>
      </c>
      <c r="O233" s="311"/>
      <c r="P233" s="269">
        <f>+P135</f>
        <v>2822968.8777999999</v>
      </c>
      <c r="Q233" s="302">
        <f>+IF(ISERROR(P233/P$232),"N. D.",P233/P$232)</f>
        <v>0.46938040609501247</v>
      </c>
      <c r="R233" s="303"/>
      <c r="S233" s="269">
        <f>+S135</f>
        <v>2882639.066862491</v>
      </c>
      <c r="T233" s="302">
        <f>+IF(ISERROR(S233/S$232),"N. D.",S233/S$232)</f>
        <v>0.47715709797667427</v>
      </c>
      <c r="U233" s="303">
        <f>+$P233-S233</f>
        <v>-59670.189062491059</v>
      </c>
      <c r="V233" s="302">
        <f>+IF(ISERROR(U233/S233),"N. D.",U233/S233)</f>
        <v>-2.0699847493372458E-2</v>
      </c>
      <c r="W233" s="303"/>
      <c r="X233" s="269">
        <f>+X135</f>
        <v>2259065.6571</v>
      </c>
      <c r="Y233" s="302">
        <f>+IF(ISERROR(X233/X$232),"N. D.",X233/X$232)</f>
        <v>0.39217921086100482</v>
      </c>
      <c r="Z233" s="303">
        <f>+$P233-X233</f>
        <v>563903.22069999995</v>
      </c>
      <c r="AA233" s="302">
        <f>+IF(ISERROR(Z233/X233),"N. D.",Z233/X233)</f>
        <v>0.24961789796932768</v>
      </c>
    </row>
    <row r="234" spans="1:27">
      <c r="A234" s="272" t="s">
        <v>97</v>
      </c>
      <c r="B234" s="273"/>
      <c r="C234" s="269">
        <f>+C168</f>
        <v>492907.12429999997</v>
      </c>
      <c r="D234" s="302">
        <f>+IF(ISERROR(C234/C$232),"N. D.",C234/C$232)</f>
        <v>0.4960466431884713</v>
      </c>
      <c r="E234" s="303"/>
      <c r="F234" s="269">
        <f>+F168</f>
        <v>531608.82887105597</v>
      </c>
      <c r="G234" s="302">
        <f>+IF(ISERROR(F234/F$232),"N. D.",F234/F$232)</f>
        <v>0.47998849780316899</v>
      </c>
      <c r="H234" s="303">
        <f>+$C234-F234</f>
        <v>-38701.704571056005</v>
      </c>
      <c r="I234" s="302">
        <f>+IF(ISERROR(H234/F234),"N. D.",H234/F234)</f>
        <v>-7.2801094468736283E-2</v>
      </c>
      <c r="J234" s="303"/>
      <c r="K234" s="269">
        <f>+K168</f>
        <v>578011.99679999985</v>
      </c>
      <c r="L234" s="302">
        <f>+IF(ISERROR(K234/K$232),"N. D.",K234/K$232)</f>
        <v>0.55743375018096919</v>
      </c>
      <c r="M234" s="303">
        <f>+$C234-K234</f>
        <v>-85104.872499999881</v>
      </c>
      <c r="N234" s="302">
        <f>+IF(ISERROR(M234/K234),"N. D.",M234/K234)</f>
        <v>-0.1472372078281402</v>
      </c>
      <c r="O234" s="311"/>
      <c r="P234" s="269">
        <f>+P168</f>
        <v>3191276.3722000001</v>
      </c>
      <c r="Q234" s="302">
        <f>+IF(ISERROR(P234/P$232),"N. D.",P234/P$232)</f>
        <v>0.53061959390498747</v>
      </c>
      <c r="R234" s="303"/>
      <c r="S234" s="269">
        <f>+S168</f>
        <v>3158639.7469411092</v>
      </c>
      <c r="T234" s="302">
        <f>+IF(ISERROR(S234/S$232),"N. D.",S234/S$232)</f>
        <v>0.52284290202332573</v>
      </c>
      <c r="U234" s="303">
        <f>+$P234-S234</f>
        <v>32636.625258890912</v>
      </c>
      <c r="V234" s="302">
        <f>+IF(ISERROR(U234/S234),"N. D.",U234/S234)</f>
        <v>1.0332493691468577E-2</v>
      </c>
      <c r="W234" s="303"/>
      <c r="X234" s="269">
        <f>+X168</f>
        <v>3501223.5028999993</v>
      </c>
      <c r="Y234" s="302">
        <f>+IF(ISERROR(X234/X$232),"N. D.",X234/X$232)</f>
        <v>0.60782078913899518</v>
      </c>
      <c r="Z234" s="303">
        <f>+$P234-X234</f>
        <v>-309947.13069999916</v>
      </c>
      <c r="AA234" s="302">
        <f>+IF(ISERROR(Z234/X234),"N. D.",Z234/X234)</f>
        <v>-8.8525377041275902E-2</v>
      </c>
    </row>
    <row r="235" spans="1:27">
      <c r="A235" s="272" t="s">
        <v>98</v>
      </c>
      <c r="B235" s="273"/>
      <c r="C235" s="269">
        <f>+C177</f>
        <v>449648.5943</v>
      </c>
      <c r="D235" s="302">
        <f>+IF(ISERROR(C235/C$232),"N. D.",C235/C$232)</f>
        <v>0.45251258263651312</v>
      </c>
      <c r="E235" s="303"/>
      <c r="F235" s="269">
        <f>+F177</f>
        <v>401287.13079105597</v>
      </c>
      <c r="G235" s="302">
        <f>+IF(ISERROR(F235/F$232),"N. D.",F235/F$232)</f>
        <v>0.36232130964638648</v>
      </c>
      <c r="H235" s="303">
        <f>+$C235-F235</f>
        <v>48361.463508944027</v>
      </c>
      <c r="I235" s="302">
        <f>+IF(ISERROR(H235/F235),"N. D.",H235/F235)</f>
        <v>0.12051585958814387</v>
      </c>
      <c r="J235" s="303"/>
      <c r="K235" s="269">
        <f>+K177</f>
        <v>513596.01679999987</v>
      </c>
      <c r="L235" s="302">
        <f>+IF(ISERROR(K235/K$232),"N. D.",K235/K$232)</f>
        <v>0.49531109268981882</v>
      </c>
      <c r="M235" s="303">
        <f>+$C235-K235</f>
        <v>-63947.42249999987</v>
      </c>
      <c r="N235" s="302">
        <f>+IF(ISERROR(M235/K235),"N. D.",M235/K235)</f>
        <v>-0.12450918700349213</v>
      </c>
      <c r="O235" s="311"/>
      <c r="P235" s="269">
        <f>+P177</f>
        <v>2806362.9622</v>
      </c>
      <c r="Q235" s="302">
        <f>+IF(ISERROR(P235/P$232),"N. D.",P235/P$232)</f>
        <v>0.46661930891494657</v>
      </c>
      <c r="R235" s="303"/>
      <c r="S235" s="269">
        <f>+S177</f>
        <v>2564531.4639811092</v>
      </c>
      <c r="T235" s="302">
        <f>+IF(ISERROR(S235/S$232),"N. D.",S235/S$232)</f>
        <v>0.42450142478467662</v>
      </c>
      <c r="U235" s="303">
        <f>+$P235-S235</f>
        <v>241831.49821889075</v>
      </c>
      <c r="V235" s="302">
        <f>+IF(ISERROR(U235/S235),"N. D.",U235/S235)</f>
        <v>9.4298510903616711E-2</v>
      </c>
      <c r="W235" s="303"/>
      <c r="X235" s="269">
        <f>+X177</f>
        <v>3051325.2828999991</v>
      </c>
      <c r="Y235" s="302">
        <f>+IF(ISERROR(X235/X$232),"N. D.",X235/X$232)</f>
        <v>0.52971738017749082</v>
      </c>
      <c r="Z235" s="303">
        <f>+$P235-X235</f>
        <v>-244962.32069999911</v>
      </c>
      <c r="AA235" s="302">
        <f>+IF(ISERROR(Z235/X235),"N. D.",Z235/X235)</f>
        <v>-8.0280631525192672E-2</v>
      </c>
    </row>
  </sheetData>
  <mergeCells count="36">
    <mergeCell ref="C181:N181"/>
    <mergeCell ref="B184:B185"/>
    <mergeCell ref="D184:D185"/>
    <mergeCell ref="E184:E185"/>
    <mergeCell ref="G184:G185"/>
    <mergeCell ref="I184:I185"/>
    <mergeCell ref="J184:J185"/>
    <mergeCell ref="L184:L185"/>
    <mergeCell ref="N184:N185"/>
    <mergeCell ref="C2:N2"/>
    <mergeCell ref="B5:B6"/>
    <mergeCell ref="D5:D6"/>
    <mergeCell ref="E5:E6"/>
    <mergeCell ref="G5:G6"/>
    <mergeCell ref="I5:I6"/>
    <mergeCell ref="J5:J6"/>
    <mergeCell ref="L5:L6"/>
    <mergeCell ref="N5:N6"/>
    <mergeCell ref="O5:O6"/>
    <mergeCell ref="P2:AA2"/>
    <mergeCell ref="Y5:Y6"/>
    <mergeCell ref="AA5:AA6"/>
    <mergeCell ref="R5:R6"/>
    <mergeCell ref="T5:T6"/>
    <mergeCell ref="V5:V6"/>
    <mergeCell ref="W5:W6"/>
    <mergeCell ref="Q5:Q6"/>
    <mergeCell ref="P181:AA181"/>
    <mergeCell ref="O184:O185"/>
    <mergeCell ref="Y184:Y185"/>
    <mergeCell ref="AA184:AA185"/>
    <mergeCell ref="W184:W185"/>
    <mergeCell ref="Q184:Q185"/>
    <mergeCell ref="R184:R185"/>
    <mergeCell ref="T184:T185"/>
    <mergeCell ref="V184:V185"/>
  </mergeCells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F9592B56-7634-0E4F-8B5C-2B1A3872CC9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I85:I106 N85:N106 I168 N168 V85:V106 AA85:AA106 V168 AA168</xm:sqref>
        </x14:conditionalFormatting>
        <x14:conditionalFormatting xmlns:xm="http://schemas.microsoft.com/office/excel/2006/main">
          <x14:cfRule type="iconSet" priority="1" id="{2447BFA1-FBDD-D648-B10D-5D0CCFC4FA9E}">
            <x14:iconSet iconSet="3Triangles" revers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I135:I160 N135:N160 V135:V160 AA135:AA160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E35F-B297-6F47-83D6-6DC103431B1D}">
  <sheetPr>
    <tabColor theme="3"/>
  </sheetPr>
  <dimension ref="A1:N235"/>
  <sheetViews>
    <sheetView topLeftCell="A121" workbookViewId="0">
      <selection activeCell="H27" sqref="H27"/>
    </sheetView>
  </sheetViews>
  <sheetFormatPr baseColWidth="10" defaultColWidth="10.7109375" defaultRowHeight="18"/>
  <cols>
    <col min="1" max="1" width="48.7109375" style="1" customWidth="1"/>
    <col min="2" max="2" width="1.5703125" style="1" customWidth="1"/>
    <col min="3" max="3" width="15.7109375" style="1" customWidth="1"/>
    <col min="4" max="4" width="10.7109375" style="1" customWidth="1"/>
    <col min="5" max="5" width="1.5703125" style="1" customWidth="1"/>
    <col min="6" max="6" width="15.7109375" style="1" customWidth="1"/>
    <col min="7" max="7" width="10.7109375" style="1" customWidth="1"/>
    <col min="8" max="8" width="15.7109375" style="1" customWidth="1"/>
    <col min="9" max="9" width="10.7109375" style="1" customWidth="1"/>
    <col min="10" max="10" width="1.5703125" style="1" customWidth="1"/>
    <col min="11" max="11" width="15.7109375" style="1" customWidth="1"/>
    <col min="12" max="12" width="10.7109375" style="1" customWidth="1"/>
    <col min="13" max="13" width="15.7109375" style="1" customWidth="1"/>
    <col min="14" max="14" width="10.7109375" style="1" customWidth="1"/>
    <col min="15" max="16384" width="10.7109375" style="1"/>
  </cols>
  <sheetData>
    <row r="1" spans="1:14">
      <c r="C1" s="2"/>
      <c r="D1" s="2"/>
      <c r="F1" s="2"/>
      <c r="G1" s="2"/>
      <c r="H1" s="2"/>
      <c r="I1" s="2"/>
      <c r="K1" s="2"/>
      <c r="L1" s="2"/>
      <c r="M1" s="2"/>
      <c r="N1" s="2"/>
    </row>
    <row r="2" spans="1:14">
      <c r="C2" s="378" t="s">
        <v>1</v>
      </c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</row>
    <row r="3" spans="1:14">
      <c r="B3" s="3"/>
      <c r="C3" s="3"/>
      <c r="D3" s="2"/>
      <c r="E3" s="3"/>
      <c r="F3" s="3"/>
      <c r="G3" s="2"/>
      <c r="H3" s="3"/>
      <c r="I3" s="2"/>
      <c r="J3" s="3"/>
      <c r="K3" s="3"/>
      <c r="L3" s="2"/>
      <c r="M3" s="3"/>
      <c r="N3" s="2"/>
    </row>
    <row r="4" spans="1:14" ht="6" customHeight="1"/>
    <row r="5" spans="1:14" s="54" customFormat="1" ht="18" customHeight="1">
      <c r="A5" s="52" t="s">
        <v>2</v>
      </c>
      <c r="B5" s="395"/>
      <c r="C5" s="53">
        <v>45688</v>
      </c>
      <c r="D5" s="395" t="s">
        <v>99</v>
      </c>
      <c r="E5" s="395"/>
      <c r="F5" s="53">
        <f>+C5</f>
        <v>45688</v>
      </c>
      <c r="G5" s="395" t="s">
        <v>99</v>
      </c>
      <c r="H5" s="53" t="s">
        <v>100</v>
      </c>
      <c r="I5" s="395" t="s">
        <v>99</v>
      </c>
      <c r="J5" s="395"/>
      <c r="K5" s="53">
        <f>+EOMONTH(F5,-12)</f>
        <v>45322</v>
      </c>
      <c r="L5" s="395" t="s">
        <v>99</v>
      </c>
      <c r="M5" s="53" t="s">
        <v>100</v>
      </c>
      <c r="N5" s="395" t="s">
        <v>99</v>
      </c>
    </row>
    <row r="6" spans="1:14" s="54" customFormat="1" ht="18" customHeight="1">
      <c r="A6" s="52" t="s">
        <v>120</v>
      </c>
      <c r="B6" s="395"/>
      <c r="C6" s="53" t="s">
        <v>103</v>
      </c>
      <c r="D6" s="395"/>
      <c r="E6" s="395"/>
      <c r="F6" s="53" t="s">
        <v>102</v>
      </c>
      <c r="G6" s="395"/>
      <c r="H6" s="53" t="s">
        <v>111</v>
      </c>
      <c r="I6" s="395"/>
      <c r="J6" s="395"/>
      <c r="K6" s="53" t="s">
        <v>103</v>
      </c>
      <c r="L6" s="395"/>
      <c r="M6" s="53" t="s">
        <v>112</v>
      </c>
      <c r="N6" s="395"/>
    </row>
    <row r="7" spans="1:14" s="49" customFormat="1" ht="6" customHeight="1"/>
    <row r="8" spans="1:14" s="49" customFormat="1" ht="17">
      <c r="A8" s="55" t="s">
        <v>20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</row>
    <row r="9" spans="1:14" s="49" customFormat="1" ht="6" customHeight="1">
      <c r="A9" s="56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</row>
    <row r="10" spans="1:14" s="49" customFormat="1" ht="17">
      <c r="A10" s="57" t="s">
        <v>21</v>
      </c>
      <c r="B10" s="54"/>
      <c r="C10" s="58">
        <f>+SUM(C11:C19)</f>
        <v>0</v>
      </c>
      <c r="D10" s="83" t="str">
        <f>+IF(ISERROR(C10/C31),"N. D.",C10/C31)</f>
        <v>N. D.</v>
      </c>
      <c r="E10" s="54"/>
      <c r="F10" s="58">
        <f>+SUM(F11:F19)</f>
        <v>0</v>
      </c>
      <c r="G10" s="83" t="str">
        <f>+IF(ISERROR(F10/F31),"N. D.",F10/F31)</f>
        <v>N. D.</v>
      </c>
      <c r="H10" s="84">
        <f t="shared" ref="H10:H29" si="0">+$C10-F10</f>
        <v>0</v>
      </c>
      <c r="I10" s="83" t="str">
        <f t="shared" ref="I10:I29" si="1">+IF(ISERROR(H10/F10),"N. D.",H10/F10)</f>
        <v>N. D.</v>
      </c>
      <c r="J10" s="54"/>
      <c r="K10" s="58">
        <f>+SUM(K11:K19)</f>
        <v>0</v>
      </c>
      <c r="L10" s="83" t="str">
        <f>+IF(ISERROR(K10/K31),"N. D.",K10/K31)</f>
        <v>N. D.</v>
      </c>
      <c r="M10" s="84">
        <f t="shared" ref="M10:M29" si="2">+$C10-K10</f>
        <v>0</v>
      </c>
      <c r="N10" s="83" t="str">
        <f t="shared" ref="N10:N29" si="3">+IF(ISERROR(M10/K10),"N. D.",M10/K10)</f>
        <v>N. D.</v>
      </c>
    </row>
    <row r="11" spans="1:14" s="49" customFormat="1" ht="17">
      <c r="A11" s="59" t="s">
        <v>22</v>
      </c>
      <c r="B11" s="60"/>
      <c r="C11" s="61">
        <f>+'2026R'!$Z11</f>
        <v>0</v>
      </c>
      <c r="D11" s="85" t="str">
        <f t="shared" ref="D11:D19" si="4">+IF(ISERROR(C11/C86),"N. D.",C11/C86)</f>
        <v>N. D.</v>
      </c>
      <c r="E11" s="60"/>
      <c r="F11" s="61">
        <f>+'2025R'!$Z11</f>
        <v>0</v>
      </c>
      <c r="G11" s="85" t="str">
        <f t="shared" ref="G11:G19" si="5">+IF(ISERROR(F11/F86),"N. D.",F11/F86)</f>
        <v>N. D.</v>
      </c>
      <c r="H11" s="86">
        <f t="shared" si="0"/>
        <v>0</v>
      </c>
      <c r="I11" s="85" t="str">
        <f t="shared" si="1"/>
        <v>N. D.</v>
      </c>
      <c r="J11" s="60"/>
      <c r="K11" s="61">
        <f>+'2025R'!$Z11</f>
        <v>0</v>
      </c>
      <c r="L11" s="85" t="str">
        <f t="shared" ref="L11:L19" si="6">+IF(ISERROR(K11/K86),"N. D.",K11/K86)</f>
        <v>N. D.</v>
      </c>
      <c r="M11" s="86">
        <f t="shared" si="2"/>
        <v>0</v>
      </c>
      <c r="N11" s="85" t="str">
        <f t="shared" si="3"/>
        <v>N. D.</v>
      </c>
    </row>
    <row r="12" spans="1:14" s="49" customFormat="1" ht="17">
      <c r="A12" s="59" t="s">
        <v>23</v>
      </c>
      <c r="B12" s="60"/>
      <c r="C12" s="61">
        <f>+'2026R'!$Z12</f>
        <v>0</v>
      </c>
      <c r="D12" s="85" t="str">
        <f t="shared" si="4"/>
        <v>N. D.</v>
      </c>
      <c r="E12" s="60"/>
      <c r="F12" s="61">
        <f>+'2025R'!$Z12</f>
        <v>0</v>
      </c>
      <c r="G12" s="85" t="str">
        <f t="shared" si="5"/>
        <v>N. D.</v>
      </c>
      <c r="H12" s="86">
        <f t="shared" si="0"/>
        <v>0</v>
      </c>
      <c r="I12" s="85" t="str">
        <f t="shared" si="1"/>
        <v>N. D.</v>
      </c>
      <c r="J12" s="60"/>
      <c r="K12" s="61">
        <f>+'2025R'!$Z12</f>
        <v>0</v>
      </c>
      <c r="L12" s="85" t="str">
        <f t="shared" si="6"/>
        <v>N. D.</v>
      </c>
      <c r="M12" s="86">
        <f t="shared" si="2"/>
        <v>0</v>
      </c>
      <c r="N12" s="85" t="str">
        <f t="shared" si="3"/>
        <v>N. D.</v>
      </c>
    </row>
    <row r="13" spans="1:14" s="49" customFormat="1" ht="17">
      <c r="A13" s="59" t="s">
        <v>24</v>
      </c>
      <c r="B13" s="60"/>
      <c r="C13" s="61">
        <f>+'2026R'!$Z13</f>
        <v>0</v>
      </c>
      <c r="D13" s="85" t="str">
        <f t="shared" si="4"/>
        <v>N. D.</v>
      </c>
      <c r="E13" s="60"/>
      <c r="F13" s="61">
        <f>+'2025R'!$Z13</f>
        <v>0</v>
      </c>
      <c r="G13" s="85" t="str">
        <f t="shared" si="5"/>
        <v>N. D.</v>
      </c>
      <c r="H13" s="86">
        <f t="shared" si="0"/>
        <v>0</v>
      </c>
      <c r="I13" s="85" t="str">
        <f t="shared" si="1"/>
        <v>N. D.</v>
      </c>
      <c r="J13" s="60"/>
      <c r="K13" s="61">
        <f>+'2025R'!$Z13</f>
        <v>0</v>
      </c>
      <c r="L13" s="85" t="str">
        <f t="shared" si="6"/>
        <v>N. D.</v>
      </c>
      <c r="M13" s="86">
        <f t="shared" si="2"/>
        <v>0</v>
      </c>
      <c r="N13" s="85" t="str">
        <f t="shared" si="3"/>
        <v>N. D.</v>
      </c>
    </row>
    <row r="14" spans="1:14" s="49" customFormat="1" ht="17">
      <c r="A14" s="59" t="s">
        <v>25</v>
      </c>
      <c r="B14" s="60"/>
      <c r="C14" s="61">
        <f>+'2026R'!$Z14</f>
        <v>0</v>
      </c>
      <c r="D14" s="85" t="str">
        <f t="shared" si="4"/>
        <v>N. D.</v>
      </c>
      <c r="E14" s="60"/>
      <c r="F14" s="61">
        <f>+'2025R'!$Z14</f>
        <v>0</v>
      </c>
      <c r="G14" s="85" t="str">
        <f t="shared" si="5"/>
        <v>N. D.</v>
      </c>
      <c r="H14" s="86">
        <f t="shared" si="0"/>
        <v>0</v>
      </c>
      <c r="I14" s="85" t="str">
        <f t="shared" si="1"/>
        <v>N. D.</v>
      </c>
      <c r="J14" s="60"/>
      <c r="K14" s="61">
        <f>+'2025R'!$Z14</f>
        <v>0</v>
      </c>
      <c r="L14" s="85" t="str">
        <f t="shared" si="6"/>
        <v>N. D.</v>
      </c>
      <c r="M14" s="86">
        <f t="shared" si="2"/>
        <v>0</v>
      </c>
      <c r="N14" s="85" t="str">
        <f t="shared" si="3"/>
        <v>N. D.</v>
      </c>
    </row>
    <row r="15" spans="1:14" s="49" customFormat="1" ht="17">
      <c r="A15" s="59" t="s">
        <v>26</v>
      </c>
      <c r="B15" s="60"/>
      <c r="C15" s="61">
        <f>+'2026R'!$Z15</f>
        <v>0</v>
      </c>
      <c r="D15" s="85" t="str">
        <f t="shared" si="4"/>
        <v>N. D.</v>
      </c>
      <c r="E15" s="60"/>
      <c r="F15" s="61">
        <f>+'2025R'!$Z15</f>
        <v>0</v>
      </c>
      <c r="G15" s="85" t="str">
        <f t="shared" si="5"/>
        <v>N. D.</v>
      </c>
      <c r="H15" s="86">
        <f t="shared" si="0"/>
        <v>0</v>
      </c>
      <c r="I15" s="85" t="str">
        <f t="shared" si="1"/>
        <v>N. D.</v>
      </c>
      <c r="J15" s="60"/>
      <c r="K15" s="61">
        <f>+'2025R'!$Z15</f>
        <v>0</v>
      </c>
      <c r="L15" s="85" t="str">
        <f t="shared" si="6"/>
        <v>N. D.</v>
      </c>
      <c r="M15" s="86">
        <f t="shared" si="2"/>
        <v>0</v>
      </c>
      <c r="N15" s="85" t="str">
        <f t="shared" si="3"/>
        <v>N. D.</v>
      </c>
    </row>
    <row r="16" spans="1:14" s="49" customFormat="1" ht="17">
      <c r="A16" s="59" t="s">
        <v>27</v>
      </c>
      <c r="B16" s="60"/>
      <c r="C16" s="61">
        <f>+'2026R'!$Z16</f>
        <v>0</v>
      </c>
      <c r="D16" s="85" t="str">
        <f t="shared" si="4"/>
        <v>N. D.</v>
      </c>
      <c r="E16" s="60"/>
      <c r="F16" s="61">
        <f>+'2025R'!$Z16</f>
        <v>0</v>
      </c>
      <c r="G16" s="85" t="str">
        <f t="shared" si="5"/>
        <v>N. D.</v>
      </c>
      <c r="H16" s="86">
        <f t="shared" si="0"/>
        <v>0</v>
      </c>
      <c r="I16" s="85" t="str">
        <f t="shared" si="1"/>
        <v>N. D.</v>
      </c>
      <c r="J16" s="60"/>
      <c r="K16" s="61">
        <f>+'2025R'!$Z16</f>
        <v>0</v>
      </c>
      <c r="L16" s="85" t="str">
        <f t="shared" si="6"/>
        <v>N. D.</v>
      </c>
      <c r="M16" s="86">
        <f t="shared" si="2"/>
        <v>0</v>
      </c>
      <c r="N16" s="85" t="str">
        <f t="shared" si="3"/>
        <v>N. D.</v>
      </c>
    </row>
    <row r="17" spans="1:14" s="49" customFormat="1" ht="17">
      <c r="A17" s="59" t="s">
        <v>28</v>
      </c>
      <c r="B17" s="60"/>
      <c r="C17" s="61">
        <f>+'2026R'!$Z17</f>
        <v>0</v>
      </c>
      <c r="D17" s="85" t="str">
        <f t="shared" si="4"/>
        <v>N. D.</v>
      </c>
      <c r="E17" s="60"/>
      <c r="F17" s="61">
        <f>+'2025R'!$Z17</f>
        <v>0</v>
      </c>
      <c r="G17" s="85" t="str">
        <f t="shared" si="5"/>
        <v>N. D.</v>
      </c>
      <c r="H17" s="86">
        <f t="shared" si="0"/>
        <v>0</v>
      </c>
      <c r="I17" s="85" t="str">
        <f t="shared" si="1"/>
        <v>N. D.</v>
      </c>
      <c r="J17" s="60"/>
      <c r="K17" s="61">
        <f>+'2025R'!$Z17</f>
        <v>0</v>
      </c>
      <c r="L17" s="85" t="str">
        <f t="shared" si="6"/>
        <v>N. D.</v>
      </c>
      <c r="M17" s="86">
        <f t="shared" si="2"/>
        <v>0</v>
      </c>
      <c r="N17" s="85" t="str">
        <f t="shared" si="3"/>
        <v>N. D.</v>
      </c>
    </row>
    <row r="18" spans="1:14" s="49" customFormat="1" ht="17">
      <c r="A18" s="59" t="s">
        <v>29</v>
      </c>
      <c r="B18" s="60"/>
      <c r="C18" s="61">
        <f>+'2026R'!$Z18</f>
        <v>0</v>
      </c>
      <c r="D18" s="85" t="str">
        <f t="shared" si="4"/>
        <v>N. D.</v>
      </c>
      <c r="E18" s="60"/>
      <c r="F18" s="61">
        <f>+'2025R'!$Z18</f>
        <v>0</v>
      </c>
      <c r="G18" s="85" t="str">
        <f t="shared" si="5"/>
        <v>N. D.</v>
      </c>
      <c r="H18" s="86">
        <f t="shared" si="0"/>
        <v>0</v>
      </c>
      <c r="I18" s="85" t="str">
        <f t="shared" si="1"/>
        <v>N. D.</v>
      </c>
      <c r="J18" s="60"/>
      <c r="K18" s="61">
        <f>+'2025R'!$Z18</f>
        <v>0</v>
      </c>
      <c r="L18" s="85" t="str">
        <f t="shared" si="6"/>
        <v>N. D.</v>
      </c>
      <c r="M18" s="86">
        <f t="shared" si="2"/>
        <v>0</v>
      </c>
      <c r="N18" s="85" t="str">
        <f t="shared" si="3"/>
        <v>N. D.</v>
      </c>
    </row>
    <row r="19" spans="1:14" s="49" customFormat="1" ht="17">
      <c r="A19" s="62" t="s">
        <v>30</v>
      </c>
      <c r="B19" s="60"/>
      <c r="C19" s="61">
        <f>+'2026R'!$Z19</f>
        <v>0</v>
      </c>
      <c r="D19" s="85" t="str">
        <f t="shared" si="4"/>
        <v>N. D.</v>
      </c>
      <c r="E19" s="60"/>
      <c r="F19" s="61">
        <f>+'2025R'!$Z19</f>
        <v>0</v>
      </c>
      <c r="G19" s="85" t="str">
        <f t="shared" si="5"/>
        <v>N. D.</v>
      </c>
      <c r="H19" s="86">
        <f t="shared" si="0"/>
        <v>0</v>
      </c>
      <c r="I19" s="85" t="str">
        <f t="shared" si="1"/>
        <v>N. D.</v>
      </c>
      <c r="J19" s="60"/>
      <c r="K19" s="61">
        <f>+'2025R'!$Z19</f>
        <v>0</v>
      </c>
      <c r="L19" s="85" t="str">
        <f t="shared" si="6"/>
        <v>N. D.</v>
      </c>
      <c r="M19" s="86">
        <f t="shared" si="2"/>
        <v>0</v>
      </c>
      <c r="N19" s="85" t="str">
        <f t="shared" si="3"/>
        <v>N. D.</v>
      </c>
    </row>
    <row r="20" spans="1:14" s="49" customFormat="1" ht="17">
      <c r="A20" s="63" t="s">
        <v>31</v>
      </c>
      <c r="B20" s="54"/>
      <c r="C20" s="64">
        <f>+SUM(C21:C29)</f>
        <v>0</v>
      </c>
      <c r="D20" s="83" t="str">
        <f>+IF(ISERROR(C20/C31),"N. D.",C20/C31)</f>
        <v>N. D.</v>
      </c>
      <c r="E20" s="60"/>
      <c r="F20" s="64">
        <f>+SUM(F21:F29)</f>
        <v>0</v>
      </c>
      <c r="G20" s="83" t="str">
        <f>+IF(ISERROR(F20/F31),"N. D.",F20/F31)</f>
        <v>N. D.</v>
      </c>
      <c r="H20" s="84">
        <f t="shared" si="0"/>
        <v>0</v>
      </c>
      <c r="I20" s="83" t="str">
        <f t="shared" si="1"/>
        <v>N. D.</v>
      </c>
      <c r="J20" s="54"/>
      <c r="K20" s="64">
        <f>+SUM(K21:K29)</f>
        <v>0</v>
      </c>
      <c r="L20" s="83" t="str">
        <f>+IF(ISERROR(K20/K31),"N. D.",K20/K31)</f>
        <v>N. D.</v>
      </c>
      <c r="M20" s="84">
        <f t="shared" si="2"/>
        <v>0</v>
      </c>
      <c r="N20" s="83" t="str">
        <f t="shared" si="3"/>
        <v>N. D.</v>
      </c>
    </row>
    <row r="21" spans="1:14" s="49" customFormat="1" ht="17">
      <c r="A21" s="65" t="s">
        <v>32</v>
      </c>
      <c r="B21" s="60"/>
      <c r="C21" s="61">
        <f>+'2026R'!$Z21</f>
        <v>0</v>
      </c>
      <c r="D21" s="85" t="str">
        <f t="shared" ref="D21:D29" si="7">+IF(ISERROR(C21/C96),"N. D.",C21/C96)</f>
        <v>N. D.</v>
      </c>
      <c r="E21" s="60"/>
      <c r="F21" s="61">
        <f>+'2025R'!$Z21</f>
        <v>0</v>
      </c>
      <c r="G21" s="85" t="str">
        <f t="shared" ref="G21:G29" si="8">+IF(ISERROR(F21/F96),"N. D.",F21/F96)</f>
        <v>N. D.</v>
      </c>
      <c r="H21" s="86">
        <f t="shared" si="0"/>
        <v>0</v>
      </c>
      <c r="I21" s="85" t="str">
        <f t="shared" si="1"/>
        <v>N. D.</v>
      </c>
      <c r="J21" s="60"/>
      <c r="K21" s="61">
        <f>+'2025R'!$Z21</f>
        <v>0</v>
      </c>
      <c r="L21" s="85" t="str">
        <f t="shared" ref="L21:L29" si="9">+IF(ISERROR(K21/K96),"N. D.",K21/K96)</f>
        <v>N. D.</v>
      </c>
      <c r="M21" s="86">
        <f t="shared" si="2"/>
        <v>0</v>
      </c>
      <c r="N21" s="85" t="str">
        <f t="shared" si="3"/>
        <v>N. D.</v>
      </c>
    </row>
    <row r="22" spans="1:14" s="49" customFormat="1" ht="17">
      <c r="A22" s="65" t="s">
        <v>33</v>
      </c>
      <c r="B22" s="60"/>
      <c r="C22" s="61">
        <f>+'2026R'!$Z22</f>
        <v>0</v>
      </c>
      <c r="D22" s="85" t="str">
        <f t="shared" si="7"/>
        <v>N. D.</v>
      </c>
      <c r="E22" s="60"/>
      <c r="F22" s="61">
        <f>+'2025R'!$Z22</f>
        <v>0</v>
      </c>
      <c r="G22" s="85" t="str">
        <f t="shared" si="8"/>
        <v>N. D.</v>
      </c>
      <c r="H22" s="86">
        <f t="shared" si="0"/>
        <v>0</v>
      </c>
      <c r="I22" s="85" t="str">
        <f t="shared" si="1"/>
        <v>N. D.</v>
      </c>
      <c r="J22" s="60"/>
      <c r="K22" s="61">
        <f>+'2025R'!$Z22</f>
        <v>0</v>
      </c>
      <c r="L22" s="85" t="str">
        <f t="shared" si="9"/>
        <v>N. D.</v>
      </c>
      <c r="M22" s="86">
        <f t="shared" si="2"/>
        <v>0</v>
      </c>
      <c r="N22" s="85" t="str">
        <f t="shared" si="3"/>
        <v>N. D.</v>
      </c>
    </row>
    <row r="23" spans="1:14" s="49" customFormat="1" ht="17">
      <c r="A23" s="65" t="s">
        <v>34</v>
      </c>
      <c r="B23" s="60"/>
      <c r="C23" s="61">
        <f>+'2026R'!$Z23</f>
        <v>0</v>
      </c>
      <c r="D23" s="85" t="str">
        <f t="shared" si="7"/>
        <v>N. D.</v>
      </c>
      <c r="E23" s="60"/>
      <c r="F23" s="61">
        <f>+'2025R'!$Z23</f>
        <v>0</v>
      </c>
      <c r="G23" s="85" t="str">
        <f t="shared" si="8"/>
        <v>N. D.</v>
      </c>
      <c r="H23" s="86">
        <f t="shared" si="0"/>
        <v>0</v>
      </c>
      <c r="I23" s="85" t="str">
        <f t="shared" si="1"/>
        <v>N. D.</v>
      </c>
      <c r="J23" s="60"/>
      <c r="K23" s="61">
        <f>+'2025R'!$Z23</f>
        <v>0</v>
      </c>
      <c r="L23" s="85" t="str">
        <f t="shared" si="9"/>
        <v>N. D.</v>
      </c>
      <c r="M23" s="86">
        <f t="shared" si="2"/>
        <v>0</v>
      </c>
      <c r="N23" s="85" t="str">
        <f t="shared" si="3"/>
        <v>N. D.</v>
      </c>
    </row>
    <row r="24" spans="1:14" s="49" customFormat="1" ht="17">
      <c r="A24" s="65" t="s">
        <v>35</v>
      </c>
      <c r="B24" s="60"/>
      <c r="C24" s="61">
        <f>+'2026R'!$Z24</f>
        <v>0</v>
      </c>
      <c r="D24" s="85" t="str">
        <f t="shared" si="7"/>
        <v>N. D.</v>
      </c>
      <c r="E24" s="60"/>
      <c r="F24" s="61">
        <f>+'2025R'!$Z24</f>
        <v>0</v>
      </c>
      <c r="G24" s="85" t="str">
        <f t="shared" si="8"/>
        <v>N. D.</v>
      </c>
      <c r="H24" s="86">
        <f t="shared" si="0"/>
        <v>0</v>
      </c>
      <c r="I24" s="85" t="str">
        <f t="shared" si="1"/>
        <v>N. D.</v>
      </c>
      <c r="J24" s="60"/>
      <c r="K24" s="61">
        <f>+'2025R'!$Z24</f>
        <v>0</v>
      </c>
      <c r="L24" s="85" t="str">
        <f t="shared" si="9"/>
        <v>N. D.</v>
      </c>
      <c r="M24" s="86">
        <f t="shared" si="2"/>
        <v>0</v>
      </c>
      <c r="N24" s="85" t="str">
        <f t="shared" si="3"/>
        <v>N. D.</v>
      </c>
    </row>
    <row r="25" spans="1:14" s="49" customFormat="1" ht="17">
      <c r="A25" s="65" t="s">
        <v>36</v>
      </c>
      <c r="B25" s="60"/>
      <c r="C25" s="61">
        <f>+'2026R'!$Z25</f>
        <v>0</v>
      </c>
      <c r="D25" s="85" t="str">
        <f t="shared" si="7"/>
        <v>N. D.</v>
      </c>
      <c r="E25" s="60"/>
      <c r="F25" s="61">
        <f>+'2025R'!$Z25</f>
        <v>0</v>
      </c>
      <c r="G25" s="85" t="str">
        <f t="shared" si="8"/>
        <v>N. D.</v>
      </c>
      <c r="H25" s="86">
        <f t="shared" si="0"/>
        <v>0</v>
      </c>
      <c r="I25" s="85" t="str">
        <f t="shared" si="1"/>
        <v>N. D.</v>
      </c>
      <c r="J25" s="60"/>
      <c r="K25" s="61">
        <f>+'2025R'!$Z25</f>
        <v>0</v>
      </c>
      <c r="L25" s="85" t="str">
        <f t="shared" si="9"/>
        <v>N. D.</v>
      </c>
      <c r="M25" s="86">
        <f t="shared" si="2"/>
        <v>0</v>
      </c>
      <c r="N25" s="85" t="str">
        <f t="shared" si="3"/>
        <v>N. D.</v>
      </c>
    </row>
    <row r="26" spans="1:14" s="49" customFormat="1" ht="17">
      <c r="A26" s="65" t="s">
        <v>37</v>
      </c>
      <c r="B26" s="60"/>
      <c r="C26" s="61">
        <f>+'2026R'!$Z26</f>
        <v>0</v>
      </c>
      <c r="D26" s="85" t="str">
        <f t="shared" si="7"/>
        <v>N. D.</v>
      </c>
      <c r="E26" s="60"/>
      <c r="F26" s="61">
        <f>+'2025R'!$Z26</f>
        <v>0</v>
      </c>
      <c r="G26" s="85" t="str">
        <f t="shared" si="8"/>
        <v>N. D.</v>
      </c>
      <c r="H26" s="86">
        <f t="shared" si="0"/>
        <v>0</v>
      </c>
      <c r="I26" s="85" t="str">
        <f t="shared" si="1"/>
        <v>N. D.</v>
      </c>
      <c r="J26" s="60"/>
      <c r="K26" s="61">
        <f>+'2025R'!$Z26</f>
        <v>0</v>
      </c>
      <c r="L26" s="85" t="str">
        <f t="shared" si="9"/>
        <v>N. D.</v>
      </c>
      <c r="M26" s="86">
        <f t="shared" si="2"/>
        <v>0</v>
      </c>
      <c r="N26" s="85" t="str">
        <f t="shared" si="3"/>
        <v>N. D.</v>
      </c>
    </row>
    <row r="27" spans="1:14" s="49" customFormat="1" ht="17">
      <c r="A27" s="65" t="s">
        <v>38</v>
      </c>
      <c r="B27" s="60"/>
      <c r="C27" s="61">
        <f>+'2026R'!$Z27</f>
        <v>0</v>
      </c>
      <c r="D27" s="85" t="str">
        <f t="shared" si="7"/>
        <v>N. D.</v>
      </c>
      <c r="E27" s="60"/>
      <c r="F27" s="61">
        <f>+'2025R'!$Z27</f>
        <v>0</v>
      </c>
      <c r="G27" s="85" t="str">
        <f t="shared" si="8"/>
        <v>N. D.</v>
      </c>
      <c r="H27" s="86">
        <f t="shared" si="0"/>
        <v>0</v>
      </c>
      <c r="I27" s="85" t="str">
        <f t="shared" si="1"/>
        <v>N. D.</v>
      </c>
      <c r="J27" s="60"/>
      <c r="K27" s="61">
        <f>+'2025R'!$Z27</f>
        <v>0</v>
      </c>
      <c r="L27" s="85" t="str">
        <f t="shared" si="9"/>
        <v>N. D.</v>
      </c>
      <c r="M27" s="86">
        <f t="shared" si="2"/>
        <v>0</v>
      </c>
      <c r="N27" s="85" t="str">
        <f t="shared" si="3"/>
        <v>N. D.</v>
      </c>
    </row>
    <row r="28" spans="1:14" s="49" customFormat="1" ht="17">
      <c r="A28" s="65" t="s">
        <v>39</v>
      </c>
      <c r="B28" s="60"/>
      <c r="C28" s="61">
        <f>+'2026R'!$Z28</f>
        <v>0</v>
      </c>
      <c r="D28" s="85" t="str">
        <f t="shared" si="7"/>
        <v>N. D.</v>
      </c>
      <c r="E28" s="60"/>
      <c r="F28" s="61">
        <f>+'2025R'!$Z28</f>
        <v>0</v>
      </c>
      <c r="G28" s="85" t="str">
        <f t="shared" si="8"/>
        <v>N. D.</v>
      </c>
      <c r="H28" s="86">
        <f t="shared" si="0"/>
        <v>0</v>
      </c>
      <c r="I28" s="85" t="str">
        <f t="shared" si="1"/>
        <v>N. D.</v>
      </c>
      <c r="J28" s="60"/>
      <c r="K28" s="61">
        <f>+'2025R'!$Z28</f>
        <v>0</v>
      </c>
      <c r="L28" s="85" t="str">
        <f t="shared" si="9"/>
        <v>N. D.</v>
      </c>
      <c r="M28" s="86">
        <f t="shared" si="2"/>
        <v>0</v>
      </c>
      <c r="N28" s="85" t="str">
        <f t="shared" si="3"/>
        <v>N. D.</v>
      </c>
    </row>
    <row r="29" spans="1:14" s="49" customFormat="1" ht="17">
      <c r="A29" s="65" t="s">
        <v>40</v>
      </c>
      <c r="B29" s="60"/>
      <c r="C29" s="61">
        <f>+'2026R'!$Z29</f>
        <v>0</v>
      </c>
      <c r="D29" s="85" t="str">
        <f t="shared" si="7"/>
        <v>N. D.</v>
      </c>
      <c r="E29" s="60"/>
      <c r="F29" s="61">
        <f>+'2025R'!$Z29</f>
        <v>0</v>
      </c>
      <c r="G29" s="85" t="str">
        <f t="shared" si="8"/>
        <v>N. D.</v>
      </c>
      <c r="H29" s="86">
        <f t="shared" si="0"/>
        <v>0</v>
      </c>
      <c r="I29" s="85" t="str">
        <f t="shared" si="1"/>
        <v>N. D.</v>
      </c>
      <c r="J29" s="60"/>
      <c r="K29" s="61">
        <f>+'2025R'!$Z29</f>
        <v>0</v>
      </c>
      <c r="L29" s="85" t="str">
        <f t="shared" si="9"/>
        <v>N. D.</v>
      </c>
      <c r="M29" s="86">
        <f t="shared" si="2"/>
        <v>0</v>
      </c>
      <c r="N29" s="85" t="str">
        <f t="shared" si="3"/>
        <v>N. D.</v>
      </c>
    </row>
    <row r="30" spans="1:14" s="49" customFormat="1" ht="6" customHeight="1">
      <c r="A30" s="56"/>
      <c r="B30" s="54"/>
      <c r="C30" s="56"/>
      <c r="D30" s="83"/>
      <c r="E30" s="54"/>
      <c r="F30" s="56"/>
      <c r="G30" s="83"/>
      <c r="H30" s="54"/>
      <c r="I30" s="83"/>
      <c r="J30" s="54"/>
      <c r="K30" s="56"/>
      <c r="L30" s="83"/>
      <c r="M30" s="54"/>
      <c r="N30" s="83"/>
    </row>
    <row r="31" spans="1:14" s="49" customFormat="1" ht="17">
      <c r="A31" s="55" t="s">
        <v>41</v>
      </c>
      <c r="B31" s="54"/>
      <c r="C31" s="66">
        <f>+C10+C20</f>
        <v>0</v>
      </c>
      <c r="D31" s="87" t="str">
        <f>+IF(ISERROR(C31/C106),"N. D.",C31/C106)</f>
        <v>N. D.</v>
      </c>
      <c r="E31" s="54"/>
      <c r="F31" s="66">
        <f>+F10+F20</f>
        <v>0</v>
      </c>
      <c r="G31" s="87" t="str">
        <f>+IF(ISERROR(F31/F106),"N. D.",F31/F106)</f>
        <v>N. D.</v>
      </c>
      <c r="H31" s="74">
        <f>+$C31-F31</f>
        <v>0</v>
      </c>
      <c r="I31" s="87" t="str">
        <f>+IF(ISERROR(H31/F31),"N. D.",H31/F31)</f>
        <v>N. D.</v>
      </c>
      <c r="J31" s="54"/>
      <c r="K31" s="66">
        <f>+K10+K20</f>
        <v>0</v>
      </c>
      <c r="L31" s="87" t="str">
        <f>+IF(ISERROR(K31/K106),"N. D.",K31/K106)</f>
        <v>N. D.</v>
      </c>
      <c r="M31" s="74">
        <f>+$C31-K31</f>
        <v>0</v>
      </c>
      <c r="N31" s="87" t="str">
        <f>+IF(ISERROR(M31/K31),"N. D.",M31/K31)</f>
        <v>N. D.</v>
      </c>
    </row>
    <row r="32" spans="1:14" s="49" customFormat="1" ht="6" customHeight="1">
      <c r="A32" s="56"/>
      <c r="B32" s="54"/>
      <c r="C32" s="56"/>
      <c r="D32" s="83"/>
      <c r="E32" s="54"/>
      <c r="F32" s="56"/>
      <c r="G32" s="83"/>
      <c r="H32" s="54"/>
      <c r="I32" s="83"/>
      <c r="J32" s="54"/>
      <c r="K32" s="56"/>
      <c r="L32" s="83"/>
      <c r="M32" s="54"/>
      <c r="N32" s="83"/>
    </row>
    <row r="33" spans="1:14" s="49" customFormat="1" ht="17">
      <c r="A33" s="55" t="s">
        <v>42</v>
      </c>
      <c r="B33" s="54"/>
      <c r="C33" s="56"/>
      <c r="D33" s="83"/>
      <c r="E33" s="54"/>
      <c r="F33" s="56"/>
      <c r="G33" s="83"/>
      <c r="H33" s="54"/>
      <c r="I33" s="83"/>
      <c r="J33" s="54"/>
      <c r="K33" s="56"/>
      <c r="L33" s="83"/>
      <c r="M33" s="54"/>
      <c r="N33" s="83"/>
    </row>
    <row r="34" spans="1:14" s="49" customFormat="1" ht="6" customHeight="1">
      <c r="A34" s="56"/>
      <c r="B34" s="54"/>
      <c r="C34" s="56"/>
      <c r="D34" s="83"/>
      <c r="E34" s="54"/>
      <c r="F34" s="56"/>
      <c r="G34" s="83"/>
      <c r="H34" s="54"/>
      <c r="I34" s="83"/>
      <c r="J34" s="54"/>
      <c r="K34" s="56"/>
      <c r="L34" s="83"/>
      <c r="M34" s="54"/>
      <c r="N34" s="83"/>
    </row>
    <row r="35" spans="1:14" s="49" customFormat="1" ht="17">
      <c r="A35" s="57" t="s">
        <v>21</v>
      </c>
      <c r="B35" s="54"/>
      <c r="C35" s="58">
        <f>+SUM(C36:C44)</f>
        <v>0</v>
      </c>
      <c r="D35" s="83" t="str">
        <f>+IF(ISERROR(C35/C56),"N. D.",C35/C56)</f>
        <v>N. D.</v>
      </c>
      <c r="E35" s="54"/>
      <c r="F35" s="58">
        <f>+SUM(F36:F44)</f>
        <v>0</v>
      </c>
      <c r="G35" s="83" t="str">
        <f>+IF(ISERROR(F35/F56),"N. D.",F35/F56)</f>
        <v>N. D.</v>
      </c>
      <c r="H35" s="84">
        <f t="shared" ref="H35:H54" si="10">+$C35-F35</f>
        <v>0</v>
      </c>
      <c r="I35" s="83" t="str">
        <f t="shared" ref="I35:I54" si="11">+IF(ISERROR(H35/F35),"N. D.",H35/F35)</f>
        <v>N. D.</v>
      </c>
      <c r="J35" s="54"/>
      <c r="K35" s="58">
        <f>+SUM(K36:K44)</f>
        <v>0</v>
      </c>
      <c r="L35" s="83" t="str">
        <f>+IF(ISERROR(K35/K56),"N. D.",K35/K56)</f>
        <v>N. D.</v>
      </c>
      <c r="M35" s="84">
        <f t="shared" ref="M35:M54" si="12">+$C35-K35</f>
        <v>0</v>
      </c>
      <c r="N35" s="83" t="str">
        <f t="shared" ref="N35:N54" si="13">+IF(ISERROR(M35/K35),"N. D.",M35/K35)</f>
        <v>N. D.</v>
      </c>
    </row>
    <row r="36" spans="1:14" s="49" customFormat="1" ht="17">
      <c r="A36" s="59" t="s">
        <v>22</v>
      </c>
      <c r="B36" s="60"/>
      <c r="C36" s="61">
        <f>+'2026R'!$Z36</f>
        <v>0</v>
      </c>
      <c r="D36" s="85" t="str">
        <f t="shared" ref="D36:D44" si="14">+IF(ISERROR(C36/C86),"N. D.",C36/C86)</f>
        <v>N. D.</v>
      </c>
      <c r="E36" s="60"/>
      <c r="F36" s="61">
        <f>+'2025R'!$Z36</f>
        <v>0</v>
      </c>
      <c r="G36" s="85" t="str">
        <f t="shared" ref="G36:G44" si="15">+IF(ISERROR(F36/F86),"N. D.",F36/F86)</f>
        <v>N. D.</v>
      </c>
      <c r="H36" s="86">
        <f t="shared" si="10"/>
        <v>0</v>
      </c>
      <c r="I36" s="85" t="str">
        <f t="shared" si="11"/>
        <v>N. D.</v>
      </c>
      <c r="J36" s="60"/>
      <c r="K36" s="61">
        <f>+'2025R'!$Z36</f>
        <v>0</v>
      </c>
      <c r="L36" s="85" t="str">
        <f t="shared" ref="L36:L44" si="16">+IF(ISERROR(K36/K86),"N. D.",K36/K86)</f>
        <v>N. D.</v>
      </c>
      <c r="M36" s="86">
        <f t="shared" si="12"/>
        <v>0</v>
      </c>
      <c r="N36" s="85" t="str">
        <f t="shared" si="13"/>
        <v>N. D.</v>
      </c>
    </row>
    <row r="37" spans="1:14" s="49" customFormat="1" ht="17">
      <c r="A37" s="59" t="s">
        <v>23</v>
      </c>
      <c r="B37" s="60"/>
      <c r="C37" s="61">
        <f>+'2026R'!$Z37</f>
        <v>0</v>
      </c>
      <c r="D37" s="85" t="str">
        <f t="shared" si="14"/>
        <v>N. D.</v>
      </c>
      <c r="E37" s="60"/>
      <c r="F37" s="61">
        <f>+'2025R'!$Z37</f>
        <v>0</v>
      </c>
      <c r="G37" s="85" t="str">
        <f t="shared" si="15"/>
        <v>N. D.</v>
      </c>
      <c r="H37" s="86">
        <f t="shared" si="10"/>
        <v>0</v>
      </c>
      <c r="I37" s="85" t="str">
        <f t="shared" si="11"/>
        <v>N. D.</v>
      </c>
      <c r="J37" s="60"/>
      <c r="K37" s="61">
        <f>+'2025R'!$Z37</f>
        <v>0</v>
      </c>
      <c r="L37" s="85" t="str">
        <f t="shared" si="16"/>
        <v>N. D.</v>
      </c>
      <c r="M37" s="86">
        <f t="shared" si="12"/>
        <v>0</v>
      </c>
      <c r="N37" s="85" t="str">
        <f t="shared" si="13"/>
        <v>N. D.</v>
      </c>
    </row>
    <row r="38" spans="1:14" s="49" customFormat="1" ht="17">
      <c r="A38" s="59" t="s">
        <v>24</v>
      </c>
      <c r="B38" s="60"/>
      <c r="C38" s="61">
        <f>+'2026R'!$Z38</f>
        <v>0</v>
      </c>
      <c r="D38" s="85" t="str">
        <f t="shared" si="14"/>
        <v>N. D.</v>
      </c>
      <c r="E38" s="60"/>
      <c r="F38" s="61">
        <f>+'2025R'!$Z38</f>
        <v>0</v>
      </c>
      <c r="G38" s="85" t="str">
        <f t="shared" si="15"/>
        <v>N. D.</v>
      </c>
      <c r="H38" s="86">
        <f t="shared" si="10"/>
        <v>0</v>
      </c>
      <c r="I38" s="85" t="str">
        <f t="shared" si="11"/>
        <v>N. D.</v>
      </c>
      <c r="J38" s="60"/>
      <c r="K38" s="61">
        <f>+'2025R'!$Z38</f>
        <v>0</v>
      </c>
      <c r="L38" s="85" t="str">
        <f t="shared" si="16"/>
        <v>N. D.</v>
      </c>
      <c r="M38" s="86">
        <f t="shared" si="12"/>
        <v>0</v>
      </c>
      <c r="N38" s="85" t="str">
        <f t="shared" si="13"/>
        <v>N. D.</v>
      </c>
    </row>
    <row r="39" spans="1:14" s="49" customFormat="1" ht="17">
      <c r="A39" s="59" t="s">
        <v>25</v>
      </c>
      <c r="B39" s="60"/>
      <c r="C39" s="61">
        <f>+'2026R'!$Z39</f>
        <v>0</v>
      </c>
      <c r="D39" s="85" t="str">
        <f t="shared" si="14"/>
        <v>N. D.</v>
      </c>
      <c r="E39" s="60"/>
      <c r="F39" s="61">
        <f>+'2025R'!$Z39</f>
        <v>0</v>
      </c>
      <c r="G39" s="85" t="str">
        <f t="shared" si="15"/>
        <v>N. D.</v>
      </c>
      <c r="H39" s="86">
        <f t="shared" si="10"/>
        <v>0</v>
      </c>
      <c r="I39" s="85" t="str">
        <f t="shared" si="11"/>
        <v>N. D.</v>
      </c>
      <c r="J39" s="60"/>
      <c r="K39" s="61">
        <f>+'2025R'!$Z39</f>
        <v>0</v>
      </c>
      <c r="L39" s="85" t="str">
        <f t="shared" si="16"/>
        <v>N. D.</v>
      </c>
      <c r="M39" s="86">
        <f t="shared" si="12"/>
        <v>0</v>
      </c>
      <c r="N39" s="85" t="str">
        <f t="shared" si="13"/>
        <v>N. D.</v>
      </c>
    </row>
    <row r="40" spans="1:14" s="49" customFormat="1" ht="17">
      <c r="A40" s="59" t="s">
        <v>26</v>
      </c>
      <c r="B40" s="60"/>
      <c r="C40" s="61">
        <f>+'2026R'!$Z40</f>
        <v>0</v>
      </c>
      <c r="D40" s="85" t="str">
        <f t="shared" si="14"/>
        <v>N. D.</v>
      </c>
      <c r="E40" s="60"/>
      <c r="F40" s="61">
        <f>+'2025R'!$Z40</f>
        <v>0</v>
      </c>
      <c r="G40" s="85" t="str">
        <f t="shared" si="15"/>
        <v>N. D.</v>
      </c>
      <c r="H40" s="86">
        <f t="shared" si="10"/>
        <v>0</v>
      </c>
      <c r="I40" s="85" t="str">
        <f t="shared" si="11"/>
        <v>N. D.</v>
      </c>
      <c r="J40" s="60"/>
      <c r="K40" s="61">
        <f>+'2025R'!$Z40</f>
        <v>0</v>
      </c>
      <c r="L40" s="85" t="str">
        <f t="shared" si="16"/>
        <v>N. D.</v>
      </c>
      <c r="M40" s="86">
        <f t="shared" si="12"/>
        <v>0</v>
      </c>
      <c r="N40" s="85" t="str">
        <f t="shared" si="13"/>
        <v>N. D.</v>
      </c>
    </row>
    <row r="41" spans="1:14" s="49" customFormat="1" ht="17">
      <c r="A41" s="59" t="s">
        <v>27</v>
      </c>
      <c r="B41" s="60"/>
      <c r="C41" s="61">
        <f>+'2026R'!$Z41</f>
        <v>0</v>
      </c>
      <c r="D41" s="85" t="str">
        <f t="shared" si="14"/>
        <v>N. D.</v>
      </c>
      <c r="E41" s="60"/>
      <c r="F41" s="61">
        <f>+'2025R'!$Z41</f>
        <v>0</v>
      </c>
      <c r="G41" s="85" t="str">
        <f t="shared" si="15"/>
        <v>N. D.</v>
      </c>
      <c r="H41" s="86">
        <f t="shared" si="10"/>
        <v>0</v>
      </c>
      <c r="I41" s="85" t="str">
        <f t="shared" si="11"/>
        <v>N. D.</v>
      </c>
      <c r="J41" s="60"/>
      <c r="K41" s="61">
        <f>+'2025R'!$Z41</f>
        <v>0</v>
      </c>
      <c r="L41" s="85" t="str">
        <f t="shared" si="16"/>
        <v>N. D.</v>
      </c>
      <c r="M41" s="86">
        <f t="shared" si="12"/>
        <v>0</v>
      </c>
      <c r="N41" s="85" t="str">
        <f t="shared" si="13"/>
        <v>N. D.</v>
      </c>
    </row>
    <row r="42" spans="1:14" s="49" customFormat="1" ht="17">
      <c r="A42" s="59" t="s">
        <v>28</v>
      </c>
      <c r="B42" s="60"/>
      <c r="C42" s="61">
        <f>+'2026R'!$Z42</f>
        <v>0</v>
      </c>
      <c r="D42" s="85" t="str">
        <f t="shared" si="14"/>
        <v>N. D.</v>
      </c>
      <c r="E42" s="60"/>
      <c r="F42" s="61">
        <f>+'2025R'!$Z42</f>
        <v>0</v>
      </c>
      <c r="G42" s="85" t="str">
        <f t="shared" si="15"/>
        <v>N. D.</v>
      </c>
      <c r="H42" s="86">
        <f t="shared" si="10"/>
        <v>0</v>
      </c>
      <c r="I42" s="85" t="str">
        <f t="shared" si="11"/>
        <v>N. D.</v>
      </c>
      <c r="J42" s="60"/>
      <c r="K42" s="61">
        <f>+'2025R'!$Z42</f>
        <v>0</v>
      </c>
      <c r="L42" s="85" t="str">
        <f t="shared" si="16"/>
        <v>N. D.</v>
      </c>
      <c r="M42" s="86">
        <f t="shared" si="12"/>
        <v>0</v>
      </c>
      <c r="N42" s="85" t="str">
        <f t="shared" si="13"/>
        <v>N. D.</v>
      </c>
    </row>
    <row r="43" spans="1:14" s="49" customFormat="1" ht="17">
      <c r="A43" s="59" t="s">
        <v>29</v>
      </c>
      <c r="B43" s="60"/>
      <c r="C43" s="61">
        <f>+'2026R'!$Z43</f>
        <v>0</v>
      </c>
      <c r="D43" s="85" t="str">
        <f t="shared" si="14"/>
        <v>N. D.</v>
      </c>
      <c r="E43" s="60"/>
      <c r="F43" s="61">
        <f>+'2025R'!$Z43</f>
        <v>0</v>
      </c>
      <c r="G43" s="85" t="str">
        <f t="shared" si="15"/>
        <v>N. D.</v>
      </c>
      <c r="H43" s="86">
        <f t="shared" si="10"/>
        <v>0</v>
      </c>
      <c r="I43" s="85" t="str">
        <f t="shared" si="11"/>
        <v>N. D.</v>
      </c>
      <c r="J43" s="60"/>
      <c r="K43" s="61">
        <f>+'2025R'!$Z43</f>
        <v>0</v>
      </c>
      <c r="L43" s="85" t="str">
        <f t="shared" si="16"/>
        <v>N. D.</v>
      </c>
      <c r="M43" s="86">
        <f t="shared" si="12"/>
        <v>0</v>
      </c>
      <c r="N43" s="85" t="str">
        <f t="shared" si="13"/>
        <v>N. D.</v>
      </c>
    </row>
    <row r="44" spans="1:14" s="49" customFormat="1" ht="17">
      <c r="A44" s="62" t="s">
        <v>30</v>
      </c>
      <c r="B44" s="60"/>
      <c r="C44" s="61">
        <f>+'2026R'!$Z44</f>
        <v>0</v>
      </c>
      <c r="D44" s="85" t="str">
        <f t="shared" si="14"/>
        <v>N. D.</v>
      </c>
      <c r="E44" s="60"/>
      <c r="F44" s="61">
        <f>+'2025R'!$Z44</f>
        <v>0</v>
      </c>
      <c r="G44" s="85" t="str">
        <f t="shared" si="15"/>
        <v>N. D.</v>
      </c>
      <c r="H44" s="86">
        <f t="shared" si="10"/>
        <v>0</v>
      </c>
      <c r="I44" s="85" t="str">
        <f t="shared" si="11"/>
        <v>N. D.</v>
      </c>
      <c r="J44" s="60"/>
      <c r="K44" s="61">
        <f>+'2025R'!$Z44</f>
        <v>0</v>
      </c>
      <c r="L44" s="85" t="str">
        <f t="shared" si="16"/>
        <v>N. D.</v>
      </c>
      <c r="M44" s="86">
        <f t="shared" si="12"/>
        <v>0</v>
      </c>
      <c r="N44" s="85" t="str">
        <f t="shared" si="13"/>
        <v>N. D.</v>
      </c>
    </row>
    <row r="45" spans="1:14" s="49" customFormat="1" ht="17">
      <c r="A45" s="63" t="s">
        <v>31</v>
      </c>
      <c r="B45" s="54"/>
      <c r="C45" s="64">
        <f>+SUM(C46:C54)</f>
        <v>0</v>
      </c>
      <c r="D45" s="83" t="str">
        <f>+IF(ISERROR(C45/C56),"N. D.",C45/C56)</f>
        <v>N. D.</v>
      </c>
      <c r="E45" s="60"/>
      <c r="F45" s="64">
        <f>+SUM(F46:F54)</f>
        <v>0</v>
      </c>
      <c r="G45" s="83" t="str">
        <f>+IF(ISERROR(F45/F56),"N. D.",F45/F56)</f>
        <v>N. D.</v>
      </c>
      <c r="H45" s="84">
        <f t="shared" si="10"/>
        <v>0</v>
      </c>
      <c r="I45" s="83" t="str">
        <f t="shared" si="11"/>
        <v>N. D.</v>
      </c>
      <c r="J45" s="54"/>
      <c r="K45" s="64">
        <f>+SUM(K46:K54)</f>
        <v>0</v>
      </c>
      <c r="L45" s="83" t="str">
        <f>+IF(ISERROR(K45/K56),"N. D.",K45/K56)</f>
        <v>N. D.</v>
      </c>
      <c r="M45" s="84">
        <f t="shared" si="12"/>
        <v>0</v>
      </c>
      <c r="N45" s="83" t="str">
        <f t="shared" si="13"/>
        <v>N. D.</v>
      </c>
    </row>
    <row r="46" spans="1:14" s="49" customFormat="1" ht="17">
      <c r="A46" s="65" t="s">
        <v>32</v>
      </c>
      <c r="B46" s="60"/>
      <c r="C46" s="61">
        <f>+'2026R'!$Z46</f>
        <v>0</v>
      </c>
      <c r="D46" s="85" t="str">
        <f t="shared" ref="D46:D54" si="17">+IF(ISERROR(C46/C96),"N. D.",C46/C96)</f>
        <v>N. D.</v>
      </c>
      <c r="E46" s="60"/>
      <c r="F46" s="61">
        <f>+'2025R'!$Z46</f>
        <v>0</v>
      </c>
      <c r="G46" s="85" t="str">
        <f t="shared" ref="G46:G54" si="18">+IF(ISERROR(F46/F96),"N. D.",F46/F96)</f>
        <v>N. D.</v>
      </c>
      <c r="H46" s="86">
        <f t="shared" si="10"/>
        <v>0</v>
      </c>
      <c r="I46" s="85" t="str">
        <f t="shared" si="11"/>
        <v>N. D.</v>
      </c>
      <c r="J46" s="60"/>
      <c r="K46" s="61">
        <f>+'2025R'!$Z46</f>
        <v>0</v>
      </c>
      <c r="L46" s="85" t="str">
        <f t="shared" ref="L46:L54" si="19">+IF(ISERROR(K46/K96),"N. D.",K46/K96)</f>
        <v>N. D.</v>
      </c>
      <c r="M46" s="86">
        <f t="shared" si="12"/>
        <v>0</v>
      </c>
      <c r="N46" s="85" t="str">
        <f t="shared" si="13"/>
        <v>N. D.</v>
      </c>
    </row>
    <row r="47" spans="1:14" s="49" customFormat="1" ht="17">
      <c r="A47" s="65" t="s">
        <v>33</v>
      </c>
      <c r="B47" s="60"/>
      <c r="C47" s="61">
        <f>+'2026R'!$Z47</f>
        <v>0</v>
      </c>
      <c r="D47" s="85" t="str">
        <f t="shared" si="17"/>
        <v>N. D.</v>
      </c>
      <c r="E47" s="60"/>
      <c r="F47" s="61">
        <f>+'2025R'!$Z47</f>
        <v>0</v>
      </c>
      <c r="G47" s="85" t="str">
        <f t="shared" si="18"/>
        <v>N. D.</v>
      </c>
      <c r="H47" s="86">
        <f t="shared" si="10"/>
        <v>0</v>
      </c>
      <c r="I47" s="85" t="str">
        <f t="shared" si="11"/>
        <v>N. D.</v>
      </c>
      <c r="J47" s="60"/>
      <c r="K47" s="61">
        <f>+'2025R'!$Z47</f>
        <v>0</v>
      </c>
      <c r="L47" s="85" t="str">
        <f t="shared" si="19"/>
        <v>N. D.</v>
      </c>
      <c r="M47" s="86">
        <f t="shared" si="12"/>
        <v>0</v>
      </c>
      <c r="N47" s="85" t="str">
        <f t="shared" si="13"/>
        <v>N. D.</v>
      </c>
    </row>
    <row r="48" spans="1:14" s="49" customFormat="1" ht="17">
      <c r="A48" s="65" t="s">
        <v>34</v>
      </c>
      <c r="B48" s="60"/>
      <c r="C48" s="61">
        <f>+'2026R'!$Z48</f>
        <v>0</v>
      </c>
      <c r="D48" s="85" t="str">
        <f t="shared" si="17"/>
        <v>N. D.</v>
      </c>
      <c r="E48" s="60"/>
      <c r="F48" s="61">
        <f>+'2025R'!$Z48</f>
        <v>0</v>
      </c>
      <c r="G48" s="85" t="str">
        <f t="shared" si="18"/>
        <v>N. D.</v>
      </c>
      <c r="H48" s="86">
        <f t="shared" si="10"/>
        <v>0</v>
      </c>
      <c r="I48" s="85" t="str">
        <f t="shared" si="11"/>
        <v>N. D.</v>
      </c>
      <c r="J48" s="60"/>
      <c r="K48" s="61">
        <f>+'2025R'!$Z48</f>
        <v>0</v>
      </c>
      <c r="L48" s="85" t="str">
        <f t="shared" si="19"/>
        <v>N. D.</v>
      </c>
      <c r="M48" s="86">
        <f t="shared" si="12"/>
        <v>0</v>
      </c>
      <c r="N48" s="85" t="str">
        <f t="shared" si="13"/>
        <v>N. D.</v>
      </c>
    </row>
    <row r="49" spans="1:14" s="49" customFormat="1" ht="17">
      <c r="A49" s="65" t="s">
        <v>35</v>
      </c>
      <c r="B49" s="60"/>
      <c r="C49" s="61">
        <f>+'2026R'!$Z49</f>
        <v>0</v>
      </c>
      <c r="D49" s="85" t="str">
        <f t="shared" si="17"/>
        <v>N. D.</v>
      </c>
      <c r="E49" s="60"/>
      <c r="F49" s="61">
        <f>+'2025R'!$Z49</f>
        <v>0</v>
      </c>
      <c r="G49" s="85" t="str">
        <f t="shared" si="18"/>
        <v>N. D.</v>
      </c>
      <c r="H49" s="86">
        <f t="shared" si="10"/>
        <v>0</v>
      </c>
      <c r="I49" s="85" t="str">
        <f t="shared" si="11"/>
        <v>N. D.</v>
      </c>
      <c r="J49" s="60"/>
      <c r="K49" s="61">
        <f>+'2025R'!$Z49</f>
        <v>0</v>
      </c>
      <c r="L49" s="85" t="str">
        <f t="shared" si="19"/>
        <v>N. D.</v>
      </c>
      <c r="M49" s="86">
        <f t="shared" si="12"/>
        <v>0</v>
      </c>
      <c r="N49" s="85" t="str">
        <f t="shared" si="13"/>
        <v>N. D.</v>
      </c>
    </row>
    <row r="50" spans="1:14" s="49" customFormat="1" ht="17">
      <c r="A50" s="65" t="s">
        <v>36</v>
      </c>
      <c r="B50" s="60"/>
      <c r="C50" s="61">
        <f>+'2026R'!$Z50</f>
        <v>0</v>
      </c>
      <c r="D50" s="85" t="str">
        <f t="shared" si="17"/>
        <v>N. D.</v>
      </c>
      <c r="E50" s="60"/>
      <c r="F50" s="61">
        <f>+'2025R'!$Z50</f>
        <v>0</v>
      </c>
      <c r="G50" s="85" t="str">
        <f t="shared" si="18"/>
        <v>N. D.</v>
      </c>
      <c r="H50" s="86">
        <f t="shared" si="10"/>
        <v>0</v>
      </c>
      <c r="I50" s="85" t="str">
        <f t="shared" si="11"/>
        <v>N. D.</v>
      </c>
      <c r="J50" s="60"/>
      <c r="K50" s="61">
        <f>+'2025R'!$Z50</f>
        <v>0</v>
      </c>
      <c r="L50" s="85" t="str">
        <f t="shared" si="19"/>
        <v>N. D.</v>
      </c>
      <c r="M50" s="86">
        <f t="shared" si="12"/>
        <v>0</v>
      </c>
      <c r="N50" s="85" t="str">
        <f t="shared" si="13"/>
        <v>N. D.</v>
      </c>
    </row>
    <row r="51" spans="1:14" s="49" customFormat="1" ht="17">
      <c r="A51" s="65" t="s">
        <v>37</v>
      </c>
      <c r="B51" s="60"/>
      <c r="C51" s="61">
        <f>+'2026R'!$Z51</f>
        <v>0</v>
      </c>
      <c r="D51" s="85" t="str">
        <f t="shared" si="17"/>
        <v>N. D.</v>
      </c>
      <c r="E51" s="60"/>
      <c r="F51" s="61">
        <f>+'2025R'!$Z51</f>
        <v>0</v>
      </c>
      <c r="G51" s="85" t="str">
        <f t="shared" si="18"/>
        <v>N. D.</v>
      </c>
      <c r="H51" s="86">
        <f t="shared" si="10"/>
        <v>0</v>
      </c>
      <c r="I51" s="85" t="str">
        <f t="shared" si="11"/>
        <v>N. D.</v>
      </c>
      <c r="J51" s="60"/>
      <c r="K51" s="61">
        <f>+'2025R'!$Z51</f>
        <v>0</v>
      </c>
      <c r="L51" s="85" t="str">
        <f t="shared" si="19"/>
        <v>N. D.</v>
      </c>
      <c r="M51" s="86">
        <f t="shared" si="12"/>
        <v>0</v>
      </c>
      <c r="N51" s="85" t="str">
        <f t="shared" si="13"/>
        <v>N. D.</v>
      </c>
    </row>
    <row r="52" spans="1:14" s="49" customFormat="1" ht="17">
      <c r="A52" s="65" t="s">
        <v>38</v>
      </c>
      <c r="B52" s="60"/>
      <c r="C52" s="61">
        <f>+'2026R'!$Z52</f>
        <v>0</v>
      </c>
      <c r="D52" s="85" t="str">
        <f t="shared" si="17"/>
        <v>N. D.</v>
      </c>
      <c r="E52" s="60"/>
      <c r="F52" s="61">
        <f>+'2025R'!$Z52</f>
        <v>0</v>
      </c>
      <c r="G52" s="85" t="str">
        <f t="shared" si="18"/>
        <v>N. D.</v>
      </c>
      <c r="H52" s="86">
        <f t="shared" si="10"/>
        <v>0</v>
      </c>
      <c r="I52" s="85" t="str">
        <f t="shared" si="11"/>
        <v>N. D.</v>
      </c>
      <c r="J52" s="60"/>
      <c r="K52" s="61">
        <f>+'2025R'!$Z52</f>
        <v>0</v>
      </c>
      <c r="L52" s="85" t="str">
        <f t="shared" si="19"/>
        <v>N. D.</v>
      </c>
      <c r="M52" s="86">
        <f t="shared" si="12"/>
        <v>0</v>
      </c>
      <c r="N52" s="85" t="str">
        <f t="shared" si="13"/>
        <v>N. D.</v>
      </c>
    </row>
    <row r="53" spans="1:14" s="49" customFormat="1" ht="17">
      <c r="A53" s="65" t="s">
        <v>39</v>
      </c>
      <c r="B53" s="60"/>
      <c r="C53" s="61">
        <f>+'2026R'!$Z53</f>
        <v>0</v>
      </c>
      <c r="D53" s="85" t="str">
        <f t="shared" si="17"/>
        <v>N. D.</v>
      </c>
      <c r="E53" s="60"/>
      <c r="F53" s="61">
        <f>+'2025R'!$Z53</f>
        <v>0</v>
      </c>
      <c r="G53" s="85" t="str">
        <f t="shared" si="18"/>
        <v>N. D.</v>
      </c>
      <c r="H53" s="86">
        <f t="shared" si="10"/>
        <v>0</v>
      </c>
      <c r="I53" s="85" t="str">
        <f t="shared" si="11"/>
        <v>N. D.</v>
      </c>
      <c r="J53" s="60"/>
      <c r="K53" s="61">
        <f>+'2025R'!$Z53</f>
        <v>0</v>
      </c>
      <c r="L53" s="85" t="str">
        <f t="shared" si="19"/>
        <v>N. D.</v>
      </c>
      <c r="M53" s="86">
        <f t="shared" si="12"/>
        <v>0</v>
      </c>
      <c r="N53" s="85" t="str">
        <f t="shared" si="13"/>
        <v>N. D.</v>
      </c>
    </row>
    <row r="54" spans="1:14" s="49" customFormat="1" ht="17">
      <c r="A54" s="65" t="s">
        <v>40</v>
      </c>
      <c r="B54" s="60"/>
      <c r="C54" s="61">
        <f>+'2026R'!$Z54</f>
        <v>0</v>
      </c>
      <c r="D54" s="85" t="str">
        <f t="shared" si="17"/>
        <v>N. D.</v>
      </c>
      <c r="E54" s="60"/>
      <c r="F54" s="61">
        <f>+'2025R'!$Z54</f>
        <v>0</v>
      </c>
      <c r="G54" s="85" t="str">
        <f t="shared" si="18"/>
        <v>N. D.</v>
      </c>
      <c r="H54" s="86">
        <f t="shared" si="10"/>
        <v>0</v>
      </c>
      <c r="I54" s="85" t="str">
        <f t="shared" si="11"/>
        <v>N. D.</v>
      </c>
      <c r="J54" s="60"/>
      <c r="K54" s="61">
        <f>+'2025R'!$Z54</f>
        <v>0</v>
      </c>
      <c r="L54" s="85" t="str">
        <f t="shared" si="19"/>
        <v>N. D.</v>
      </c>
      <c r="M54" s="86">
        <f t="shared" si="12"/>
        <v>0</v>
      </c>
      <c r="N54" s="85" t="str">
        <f t="shared" si="13"/>
        <v>N. D.</v>
      </c>
    </row>
    <row r="55" spans="1:14" s="49" customFormat="1" ht="6" customHeight="1">
      <c r="A55" s="56"/>
      <c r="B55" s="54"/>
      <c r="C55" s="56"/>
      <c r="D55" s="83"/>
      <c r="E55" s="54"/>
      <c r="F55" s="56"/>
      <c r="G55" s="83"/>
      <c r="H55" s="54"/>
      <c r="I55" s="83"/>
      <c r="J55" s="54"/>
      <c r="K55" s="56"/>
      <c r="L55" s="83"/>
      <c r="M55" s="54"/>
      <c r="N55" s="83"/>
    </row>
    <row r="56" spans="1:14" s="49" customFormat="1" ht="17">
      <c r="A56" s="55" t="s">
        <v>43</v>
      </c>
      <c r="B56" s="54"/>
      <c r="C56" s="66">
        <f>+C35+C45</f>
        <v>0</v>
      </c>
      <c r="D56" s="87" t="str">
        <f>+IF(ISERROR(C56/C106),"N. D.",C56/C106)</f>
        <v>N. D.</v>
      </c>
      <c r="E56" s="54"/>
      <c r="F56" s="66">
        <f>+F35+F45</f>
        <v>0</v>
      </c>
      <c r="G56" s="87" t="str">
        <f>+IF(ISERROR(F56/F106),"N. D.",F56/F106)</f>
        <v>N. D.</v>
      </c>
      <c r="H56" s="74">
        <f>+$C56-F56</f>
        <v>0</v>
      </c>
      <c r="I56" s="87" t="str">
        <f>+IF(ISERROR(H56/F56),"N. D.",H56/F56)</f>
        <v>N. D.</v>
      </c>
      <c r="J56" s="54"/>
      <c r="K56" s="66">
        <f>+K35+K45</f>
        <v>0</v>
      </c>
      <c r="L56" s="87" t="str">
        <f>+IF(ISERROR(K56/K106),"N. D.",K56/K106)</f>
        <v>N. D.</v>
      </c>
      <c r="M56" s="74">
        <f>+$C56-K56</f>
        <v>0</v>
      </c>
      <c r="N56" s="87" t="str">
        <f>+IF(ISERROR(M56/K56),"N. D.",M56/K56)</f>
        <v>N. D.</v>
      </c>
    </row>
    <row r="57" spans="1:14" s="49" customFormat="1" ht="6" customHeight="1">
      <c r="A57" s="56"/>
      <c r="B57" s="54"/>
      <c r="C57" s="56"/>
      <c r="D57" s="83"/>
      <c r="E57" s="54"/>
      <c r="F57" s="56"/>
      <c r="G57" s="83"/>
      <c r="H57" s="54"/>
      <c r="I57" s="83"/>
      <c r="J57" s="54"/>
      <c r="K57" s="56"/>
      <c r="L57" s="83"/>
      <c r="M57" s="54"/>
      <c r="N57" s="83"/>
    </row>
    <row r="58" spans="1:14" s="49" customFormat="1" ht="17">
      <c r="A58" s="55" t="s">
        <v>44</v>
      </c>
      <c r="B58" s="54"/>
      <c r="C58" s="56"/>
      <c r="D58" s="83"/>
      <c r="E58" s="54"/>
      <c r="F58" s="56"/>
      <c r="G58" s="83"/>
      <c r="H58" s="54"/>
      <c r="I58" s="83"/>
      <c r="J58" s="54"/>
      <c r="K58" s="56"/>
      <c r="L58" s="83"/>
      <c r="M58" s="54"/>
      <c r="N58" s="83"/>
    </row>
    <row r="59" spans="1:14" s="49" customFormat="1" ht="6" customHeight="1">
      <c r="A59" s="56"/>
      <c r="B59" s="54"/>
      <c r="C59" s="56"/>
      <c r="D59" s="83"/>
      <c r="E59" s="54"/>
      <c r="F59" s="56"/>
      <c r="G59" s="83"/>
      <c r="H59" s="54"/>
      <c r="I59" s="83"/>
      <c r="J59" s="54"/>
      <c r="K59" s="56"/>
      <c r="L59" s="83"/>
      <c r="M59" s="54"/>
      <c r="N59" s="83"/>
    </row>
    <row r="60" spans="1:14" s="49" customFormat="1" ht="17">
      <c r="A60" s="57" t="s">
        <v>21</v>
      </c>
      <c r="B60" s="54"/>
      <c r="C60" s="58">
        <f>+SUM(C61:C69)</f>
        <v>0</v>
      </c>
      <c r="D60" s="83" t="str">
        <f>+IF(ISERROR(C60/C81),"N. D.",C60/C81)</f>
        <v>N. D.</v>
      </c>
      <c r="E60" s="54"/>
      <c r="F60" s="58">
        <f>+SUM(F61:F69)</f>
        <v>0</v>
      </c>
      <c r="G60" s="83" t="str">
        <f>+IF(ISERROR(F60/F81),"N. D.",F60/F81)</f>
        <v>N. D.</v>
      </c>
      <c r="H60" s="84">
        <f t="shared" ref="H60:H79" si="20">+$C60-F60</f>
        <v>0</v>
      </c>
      <c r="I60" s="83" t="str">
        <f t="shared" ref="I60:I79" si="21">+IF(ISERROR(H60/F60),"N. D.",H60/F60)</f>
        <v>N. D.</v>
      </c>
      <c r="J60" s="54"/>
      <c r="K60" s="58">
        <f>+SUM(K61:K69)</f>
        <v>0</v>
      </c>
      <c r="L60" s="83" t="str">
        <f>+IF(ISERROR(K60/K81),"N. D.",K60/K81)</f>
        <v>N. D.</v>
      </c>
      <c r="M60" s="84">
        <f t="shared" ref="M60:M79" si="22">+$C60-K60</f>
        <v>0</v>
      </c>
      <c r="N60" s="83" t="str">
        <f t="shared" ref="N60:N79" si="23">+IF(ISERROR(M60/K60),"N. D.",M60/K60)</f>
        <v>N. D.</v>
      </c>
    </row>
    <row r="61" spans="1:14" s="49" customFormat="1" ht="17">
      <c r="A61" s="59" t="s">
        <v>22</v>
      </c>
      <c r="B61" s="60"/>
      <c r="C61" s="61">
        <f>+'2026R'!$Z61</f>
        <v>0</v>
      </c>
      <c r="D61" s="85" t="str">
        <f t="shared" ref="D61:D69" si="24">+IF(ISERROR(C61/C86),"N. D.",C61/C86)</f>
        <v>N. D.</v>
      </c>
      <c r="E61" s="60"/>
      <c r="F61" s="61">
        <f>+'2025R'!$Z61</f>
        <v>0</v>
      </c>
      <c r="G61" s="85" t="str">
        <f t="shared" ref="G61:G69" si="25">+IF(ISERROR(F61/F86),"N. D.",F61/F86)</f>
        <v>N. D.</v>
      </c>
      <c r="H61" s="86">
        <f t="shared" si="20"/>
        <v>0</v>
      </c>
      <c r="I61" s="85" t="str">
        <f t="shared" si="21"/>
        <v>N. D.</v>
      </c>
      <c r="J61" s="60"/>
      <c r="K61" s="61">
        <f>+'2025R'!$Z61</f>
        <v>0</v>
      </c>
      <c r="L61" s="85" t="str">
        <f t="shared" ref="L61:L69" si="26">+IF(ISERROR(K61/K86),"N. D.",K61/K86)</f>
        <v>N. D.</v>
      </c>
      <c r="M61" s="86">
        <f t="shared" si="22"/>
        <v>0</v>
      </c>
      <c r="N61" s="85" t="str">
        <f t="shared" si="23"/>
        <v>N. D.</v>
      </c>
    </row>
    <row r="62" spans="1:14" s="49" customFormat="1" ht="17">
      <c r="A62" s="59" t="s">
        <v>23</v>
      </c>
      <c r="B62" s="60"/>
      <c r="C62" s="61">
        <f>+'2026R'!$Z62</f>
        <v>0</v>
      </c>
      <c r="D62" s="85" t="str">
        <f t="shared" si="24"/>
        <v>N. D.</v>
      </c>
      <c r="E62" s="60"/>
      <c r="F62" s="61">
        <f>+'2025R'!$Z62</f>
        <v>0</v>
      </c>
      <c r="G62" s="85" t="str">
        <f t="shared" si="25"/>
        <v>N. D.</v>
      </c>
      <c r="H62" s="86">
        <f t="shared" si="20"/>
        <v>0</v>
      </c>
      <c r="I62" s="85" t="str">
        <f t="shared" si="21"/>
        <v>N. D.</v>
      </c>
      <c r="J62" s="60"/>
      <c r="K62" s="61">
        <f>+'2025R'!$Z62</f>
        <v>0</v>
      </c>
      <c r="L62" s="85" t="str">
        <f t="shared" si="26"/>
        <v>N. D.</v>
      </c>
      <c r="M62" s="86">
        <f t="shared" si="22"/>
        <v>0</v>
      </c>
      <c r="N62" s="85" t="str">
        <f t="shared" si="23"/>
        <v>N. D.</v>
      </c>
    </row>
    <row r="63" spans="1:14" s="49" customFormat="1" ht="17">
      <c r="A63" s="59" t="s">
        <v>24</v>
      </c>
      <c r="B63" s="60"/>
      <c r="C63" s="61">
        <f>+'2026R'!$Z63</f>
        <v>0</v>
      </c>
      <c r="D63" s="85" t="str">
        <f t="shared" si="24"/>
        <v>N. D.</v>
      </c>
      <c r="E63" s="60"/>
      <c r="F63" s="61">
        <f>+'2025R'!$Z63</f>
        <v>0</v>
      </c>
      <c r="G63" s="85" t="str">
        <f t="shared" si="25"/>
        <v>N. D.</v>
      </c>
      <c r="H63" s="86">
        <f t="shared" si="20"/>
        <v>0</v>
      </c>
      <c r="I63" s="85" t="str">
        <f t="shared" si="21"/>
        <v>N. D.</v>
      </c>
      <c r="J63" s="60"/>
      <c r="K63" s="61">
        <f>+'2025R'!$Z63</f>
        <v>0</v>
      </c>
      <c r="L63" s="85" t="str">
        <f t="shared" si="26"/>
        <v>N. D.</v>
      </c>
      <c r="M63" s="86">
        <f t="shared" si="22"/>
        <v>0</v>
      </c>
      <c r="N63" s="85" t="str">
        <f t="shared" si="23"/>
        <v>N. D.</v>
      </c>
    </row>
    <row r="64" spans="1:14" s="49" customFormat="1" ht="17">
      <c r="A64" s="59" t="s">
        <v>25</v>
      </c>
      <c r="B64" s="60"/>
      <c r="C64" s="61">
        <f>+'2026R'!$Z64</f>
        <v>0</v>
      </c>
      <c r="D64" s="85" t="str">
        <f t="shared" si="24"/>
        <v>N. D.</v>
      </c>
      <c r="E64" s="60"/>
      <c r="F64" s="61">
        <f>+'2025R'!$Z64</f>
        <v>0</v>
      </c>
      <c r="G64" s="85" t="str">
        <f t="shared" si="25"/>
        <v>N. D.</v>
      </c>
      <c r="H64" s="86">
        <f t="shared" si="20"/>
        <v>0</v>
      </c>
      <c r="I64" s="85" t="str">
        <f t="shared" si="21"/>
        <v>N. D.</v>
      </c>
      <c r="J64" s="60"/>
      <c r="K64" s="61">
        <f>+'2025R'!$Z64</f>
        <v>0</v>
      </c>
      <c r="L64" s="85" t="str">
        <f t="shared" si="26"/>
        <v>N. D.</v>
      </c>
      <c r="M64" s="86">
        <f t="shared" si="22"/>
        <v>0</v>
      </c>
      <c r="N64" s="85" t="str">
        <f t="shared" si="23"/>
        <v>N. D.</v>
      </c>
    </row>
    <row r="65" spans="1:14" s="49" customFormat="1" ht="17">
      <c r="A65" s="59" t="s">
        <v>26</v>
      </c>
      <c r="B65" s="60"/>
      <c r="C65" s="61">
        <f>+'2026R'!$Z65</f>
        <v>0</v>
      </c>
      <c r="D65" s="85" t="str">
        <f t="shared" si="24"/>
        <v>N. D.</v>
      </c>
      <c r="E65" s="60"/>
      <c r="F65" s="61">
        <f>+'2025R'!$Z65</f>
        <v>0</v>
      </c>
      <c r="G65" s="85" t="str">
        <f t="shared" si="25"/>
        <v>N. D.</v>
      </c>
      <c r="H65" s="86">
        <f t="shared" si="20"/>
        <v>0</v>
      </c>
      <c r="I65" s="85" t="str">
        <f t="shared" si="21"/>
        <v>N. D.</v>
      </c>
      <c r="J65" s="60"/>
      <c r="K65" s="61">
        <f>+'2025R'!$Z65</f>
        <v>0</v>
      </c>
      <c r="L65" s="85" t="str">
        <f t="shared" si="26"/>
        <v>N. D.</v>
      </c>
      <c r="M65" s="86">
        <f t="shared" si="22"/>
        <v>0</v>
      </c>
      <c r="N65" s="85" t="str">
        <f t="shared" si="23"/>
        <v>N. D.</v>
      </c>
    </row>
    <row r="66" spans="1:14" s="49" customFormat="1" ht="17">
      <c r="A66" s="59" t="s">
        <v>27</v>
      </c>
      <c r="B66" s="60"/>
      <c r="C66" s="61">
        <f>+'2026R'!$Z66</f>
        <v>0</v>
      </c>
      <c r="D66" s="85" t="str">
        <f t="shared" si="24"/>
        <v>N. D.</v>
      </c>
      <c r="E66" s="60"/>
      <c r="F66" s="61">
        <f>+'2025R'!$Z66</f>
        <v>0</v>
      </c>
      <c r="G66" s="85" t="str">
        <f t="shared" si="25"/>
        <v>N. D.</v>
      </c>
      <c r="H66" s="86">
        <f t="shared" si="20"/>
        <v>0</v>
      </c>
      <c r="I66" s="85" t="str">
        <f t="shared" si="21"/>
        <v>N. D.</v>
      </c>
      <c r="J66" s="60"/>
      <c r="K66" s="61">
        <f>+'2025R'!$Z66</f>
        <v>0</v>
      </c>
      <c r="L66" s="85" t="str">
        <f t="shared" si="26"/>
        <v>N. D.</v>
      </c>
      <c r="M66" s="86">
        <f t="shared" si="22"/>
        <v>0</v>
      </c>
      <c r="N66" s="85" t="str">
        <f t="shared" si="23"/>
        <v>N. D.</v>
      </c>
    </row>
    <row r="67" spans="1:14" s="49" customFormat="1" ht="17">
      <c r="A67" s="59" t="s">
        <v>28</v>
      </c>
      <c r="B67" s="60"/>
      <c r="C67" s="61">
        <f>+'2026R'!$Z67</f>
        <v>0</v>
      </c>
      <c r="D67" s="85" t="str">
        <f t="shared" si="24"/>
        <v>N. D.</v>
      </c>
      <c r="E67" s="60"/>
      <c r="F67" s="61">
        <f>+'2025R'!$Z67</f>
        <v>0</v>
      </c>
      <c r="G67" s="85" t="str">
        <f t="shared" si="25"/>
        <v>N. D.</v>
      </c>
      <c r="H67" s="86">
        <f t="shared" si="20"/>
        <v>0</v>
      </c>
      <c r="I67" s="85" t="str">
        <f t="shared" si="21"/>
        <v>N. D.</v>
      </c>
      <c r="J67" s="60"/>
      <c r="K67" s="61">
        <f>+'2025R'!$Z67</f>
        <v>0</v>
      </c>
      <c r="L67" s="85" t="str">
        <f t="shared" si="26"/>
        <v>N. D.</v>
      </c>
      <c r="M67" s="86">
        <f t="shared" si="22"/>
        <v>0</v>
      </c>
      <c r="N67" s="85" t="str">
        <f t="shared" si="23"/>
        <v>N. D.</v>
      </c>
    </row>
    <row r="68" spans="1:14" s="49" customFormat="1" ht="17">
      <c r="A68" s="59" t="s">
        <v>29</v>
      </c>
      <c r="B68" s="60"/>
      <c r="C68" s="61">
        <f>+'2026R'!$Z68</f>
        <v>0</v>
      </c>
      <c r="D68" s="85" t="str">
        <f t="shared" si="24"/>
        <v>N. D.</v>
      </c>
      <c r="E68" s="60"/>
      <c r="F68" s="61">
        <f>+'2025R'!$Z68</f>
        <v>0</v>
      </c>
      <c r="G68" s="85" t="str">
        <f t="shared" si="25"/>
        <v>N. D.</v>
      </c>
      <c r="H68" s="86">
        <f t="shared" si="20"/>
        <v>0</v>
      </c>
      <c r="I68" s="85" t="str">
        <f t="shared" si="21"/>
        <v>N. D.</v>
      </c>
      <c r="J68" s="60"/>
      <c r="K68" s="61">
        <f>+'2025R'!$Z68</f>
        <v>0</v>
      </c>
      <c r="L68" s="85" t="str">
        <f t="shared" si="26"/>
        <v>N. D.</v>
      </c>
      <c r="M68" s="86">
        <f t="shared" si="22"/>
        <v>0</v>
      </c>
      <c r="N68" s="85" t="str">
        <f t="shared" si="23"/>
        <v>N. D.</v>
      </c>
    </row>
    <row r="69" spans="1:14" s="49" customFormat="1" ht="17">
      <c r="A69" s="62" t="s">
        <v>30</v>
      </c>
      <c r="B69" s="60"/>
      <c r="C69" s="61">
        <f>+'2026R'!$Z69</f>
        <v>0</v>
      </c>
      <c r="D69" s="85" t="str">
        <f t="shared" si="24"/>
        <v>N. D.</v>
      </c>
      <c r="E69" s="60"/>
      <c r="F69" s="61">
        <f>+'2025R'!$Z69</f>
        <v>0</v>
      </c>
      <c r="G69" s="85" t="str">
        <f t="shared" si="25"/>
        <v>N. D.</v>
      </c>
      <c r="H69" s="86">
        <f t="shared" si="20"/>
        <v>0</v>
      </c>
      <c r="I69" s="85" t="str">
        <f t="shared" si="21"/>
        <v>N. D.</v>
      </c>
      <c r="J69" s="60"/>
      <c r="K69" s="61">
        <f>+'2025R'!$Z69</f>
        <v>0</v>
      </c>
      <c r="L69" s="85" t="str">
        <f t="shared" si="26"/>
        <v>N. D.</v>
      </c>
      <c r="M69" s="86">
        <f t="shared" si="22"/>
        <v>0</v>
      </c>
      <c r="N69" s="85" t="str">
        <f t="shared" si="23"/>
        <v>N. D.</v>
      </c>
    </row>
    <row r="70" spans="1:14" s="49" customFormat="1" ht="17">
      <c r="A70" s="63" t="s">
        <v>31</v>
      </c>
      <c r="B70" s="54"/>
      <c r="C70" s="64">
        <f>+SUM(C71:C79)</f>
        <v>0</v>
      </c>
      <c r="D70" s="83" t="str">
        <f>+IF(ISERROR(C70/C81),"N. D.",C70/C81)</f>
        <v>N. D.</v>
      </c>
      <c r="E70" s="60"/>
      <c r="F70" s="64">
        <f>+SUM(F71:F79)</f>
        <v>0</v>
      </c>
      <c r="G70" s="83" t="str">
        <f>+IF(ISERROR(F70/F81),"N. D.",F70/F81)</f>
        <v>N. D.</v>
      </c>
      <c r="H70" s="84">
        <f t="shared" si="20"/>
        <v>0</v>
      </c>
      <c r="I70" s="83" t="str">
        <f t="shared" si="21"/>
        <v>N. D.</v>
      </c>
      <c r="J70" s="54"/>
      <c r="K70" s="64">
        <f>+SUM(K71:K79)</f>
        <v>0</v>
      </c>
      <c r="L70" s="83" t="str">
        <f>+IF(ISERROR(K70/K81),"N. D.",K70/K81)</f>
        <v>N. D.</v>
      </c>
      <c r="M70" s="84">
        <f t="shared" si="22"/>
        <v>0</v>
      </c>
      <c r="N70" s="83" t="str">
        <f t="shared" si="23"/>
        <v>N. D.</v>
      </c>
    </row>
    <row r="71" spans="1:14" s="49" customFormat="1" ht="17">
      <c r="A71" s="65" t="s">
        <v>32</v>
      </c>
      <c r="B71" s="60"/>
      <c r="C71" s="61">
        <f>+'2026R'!$Z71</f>
        <v>0</v>
      </c>
      <c r="D71" s="85" t="str">
        <f t="shared" ref="D71:D79" si="27">+IF(ISERROR(C71/C96),"N. D.",C71/C96)</f>
        <v>N. D.</v>
      </c>
      <c r="E71" s="60"/>
      <c r="F71" s="61">
        <f>+'2025R'!$Z71</f>
        <v>0</v>
      </c>
      <c r="G71" s="85" t="str">
        <f t="shared" ref="G71:G79" si="28">+IF(ISERROR(F71/F96),"N. D.",F71/F96)</f>
        <v>N. D.</v>
      </c>
      <c r="H71" s="86">
        <f t="shared" si="20"/>
        <v>0</v>
      </c>
      <c r="I71" s="85" t="str">
        <f t="shared" si="21"/>
        <v>N. D.</v>
      </c>
      <c r="J71" s="60"/>
      <c r="K71" s="61">
        <f>+'2025R'!$Z71</f>
        <v>0</v>
      </c>
      <c r="L71" s="85" t="str">
        <f t="shared" ref="L71:L79" si="29">+IF(ISERROR(K71/K96),"N. D.",K71/K96)</f>
        <v>N. D.</v>
      </c>
      <c r="M71" s="86">
        <f t="shared" si="22"/>
        <v>0</v>
      </c>
      <c r="N71" s="85" t="str">
        <f t="shared" si="23"/>
        <v>N. D.</v>
      </c>
    </row>
    <row r="72" spans="1:14" s="49" customFormat="1" ht="17">
      <c r="A72" s="65" t="s">
        <v>33</v>
      </c>
      <c r="B72" s="60"/>
      <c r="C72" s="61">
        <f>+'2026R'!$Z72</f>
        <v>0</v>
      </c>
      <c r="D72" s="85" t="str">
        <f t="shared" si="27"/>
        <v>N. D.</v>
      </c>
      <c r="E72" s="60"/>
      <c r="F72" s="61">
        <f>+'2025R'!$Z72</f>
        <v>0</v>
      </c>
      <c r="G72" s="85" t="str">
        <f t="shared" si="28"/>
        <v>N. D.</v>
      </c>
      <c r="H72" s="86">
        <f t="shared" si="20"/>
        <v>0</v>
      </c>
      <c r="I72" s="85" t="str">
        <f t="shared" si="21"/>
        <v>N. D.</v>
      </c>
      <c r="J72" s="60"/>
      <c r="K72" s="61">
        <f>+'2025R'!$Z72</f>
        <v>0</v>
      </c>
      <c r="L72" s="85" t="str">
        <f t="shared" si="29"/>
        <v>N. D.</v>
      </c>
      <c r="M72" s="86">
        <f t="shared" si="22"/>
        <v>0</v>
      </c>
      <c r="N72" s="85" t="str">
        <f t="shared" si="23"/>
        <v>N. D.</v>
      </c>
    </row>
    <row r="73" spans="1:14" s="49" customFormat="1" ht="17">
      <c r="A73" s="65" t="s">
        <v>34</v>
      </c>
      <c r="B73" s="60"/>
      <c r="C73" s="61">
        <f>+'2026R'!$Z73</f>
        <v>0</v>
      </c>
      <c r="D73" s="85" t="str">
        <f t="shared" si="27"/>
        <v>N. D.</v>
      </c>
      <c r="E73" s="60"/>
      <c r="F73" s="61">
        <f>+'2025R'!$Z73</f>
        <v>0</v>
      </c>
      <c r="G73" s="85" t="str">
        <f t="shared" si="28"/>
        <v>N. D.</v>
      </c>
      <c r="H73" s="86">
        <f t="shared" si="20"/>
        <v>0</v>
      </c>
      <c r="I73" s="85" t="str">
        <f t="shared" si="21"/>
        <v>N. D.</v>
      </c>
      <c r="J73" s="60"/>
      <c r="K73" s="61">
        <f>+'2025R'!$Z73</f>
        <v>0</v>
      </c>
      <c r="L73" s="85" t="str">
        <f t="shared" si="29"/>
        <v>N. D.</v>
      </c>
      <c r="M73" s="86">
        <f t="shared" si="22"/>
        <v>0</v>
      </c>
      <c r="N73" s="85" t="str">
        <f t="shared" si="23"/>
        <v>N. D.</v>
      </c>
    </row>
    <row r="74" spans="1:14" s="49" customFormat="1" ht="17">
      <c r="A74" s="65" t="s">
        <v>35</v>
      </c>
      <c r="B74" s="60"/>
      <c r="C74" s="61">
        <f>+'2026R'!$Z74</f>
        <v>0</v>
      </c>
      <c r="D74" s="85" t="str">
        <f t="shared" si="27"/>
        <v>N. D.</v>
      </c>
      <c r="E74" s="60"/>
      <c r="F74" s="61">
        <f>+'2025R'!$Z74</f>
        <v>0</v>
      </c>
      <c r="G74" s="85" t="str">
        <f t="shared" si="28"/>
        <v>N. D.</v>
      </c>
      <c r="H74" s="86">
        <f t="shared" si="20"/>
        <v>0</v>
      </c>
      <c r="I74" s="85" t="str">
        <f t="shared" si="21"/>
        <v>N. D.</v>
      </c>
      <c r="J74" s="60"/>
      <c r="K74" s="61">
        <f>+'2025R'!$Z74</f>
        <v>0</v>
      </c>
      <c r="L74" s="85" t="str">
        <f t="shared" si="29"/>
        <v>N. D.</v>
      </c>
      <c r="M74" s="86">
        <f t="shared" si="22"/>
        <v>0</v>
      </c>
      <c r="N74" s="85" t="str">
        <f t="shared" si="23"/>
        <v>N. D.</v>
      </c>
    </row>
    <row r="75" spans="1:14" s="49" customFormat="1" ht="17">
      <c r="A75" s="65" t="s">
        <v>36</v>
      </c>
      <c r="B75" s="60"/>
      <c r="C75" s="61">
        <f>+'2026R'!$Z75</f>
        <v>0</v>
      </c>
      <c r="D75" s="85" t="str">
        <f t="shared" si="27"/>
        <v>N. D.</v>
      </c>
      <c r="E75" s="60"/>
      <c r="F75" s="61">
        <f>+'2025R'!$Z75</f>
        <v>0</v>
      </c>
      <c r="G75" s="85" t="str">
        <f t="shared" si="28"/>
        <v>N. D.</v>
      </c>
      <c r="H75" s="86">
        <f t="shared" si="20"/>
        <v>0</v>
      </c>
      <c r="I75" s="85" t="str">
        <f t="shared" si="21"/>
        <v>N. D.</v>
      </c>
      <c r="J75" s="60"/>
      <c r="K75" s="61">
        <f>+'2025R'!$Z75</f>
        <v>0</v>
      </c>
      <c r="L75" s="85" t="str">
        <f t="shared" si="29"/>
        <v>N. D.</v>
      </c>
      <c r="M75" s="86">
        <f t="shared" si="22"/>
        <v>0</v>
      </c>
      <c r="N75" s="85" t="str">
        <f t="shared" si="23"/>
        <v>N. D.</v>
      </c>
    </row>
    <row r="76" spans="1:14" s="49" customFormat="1" ht="17">
      <c r="A76" s="65" t="s">
        <v>37</v>
      </c>
      <c r="B76" s="60"/>
      <c r="C76" s="61">
        <f>+'2026R'!$Z76</f>
        <v>0</v>
      </c>
      <c r="D76" s="85" t="str">
        <f t="shared" si="27"/>
        <v>N. D.</v>
      </c>
      <c r="E76" s="60"/>
      <c r="F76" s="61">
        <f>+'2025R'!$Z76</f>
        <v>0</v>
      </c>
      <c r="G76" s="85" t="str">
        <f t="shared" si="28"/>
        <v>N. D.</v>
      </c>
      <c r="H76" s="86">
        <f t="shared" si="20"/>
        <v>0</v>
      </c>
      <c r="I76" s="85" t="str">
        <f t="shared" si="21"/>
        <v>N. D.</v>
      </c>
      <c r="J76" s="60"/>
      <c r="K76" s="61">
        <f>+'2025R'!$Z76</f>
        <v>0</v>
      </c>
      <c r="L76" s="85" t="str">
        <f t="shared" si="29"/>
        <v>N. D.</v>
      </c>
      <c r="M76" s="86">
        <f t="shared" si="22"/>
        <v>0</v>
      </c>
      <c r="N76" s="85" t="str">
        <f t="shared" si="23"/>
        <v>N. D.</v>
      </c>
    </row>
    <row r="77" spans="1:14" s="49" customFormat="1" ht="17">
      <c r="A77" s="65" t="s">
        <v>38</v>
      </c>
      <c r="B77" s="60"/>
      <c r="C77" s="61">
        <f>+'2026R'!$Z77</f>
        <v>0</v>
      </c>
      <c r="D77" s="85" t="str">
        <f t="shared" si="27"/>
        <v>N. D.</v>
      </c>
      <c r="E77" s="60"/>
      <c r="F77" s="61">
        <f>+'2025R'!$Z77</f>
        <v>0</v>
      </c>
      <c r="G77" s="85" t="str">
        <f t="shared" si="28"/>
        <v>N. D.</v>
      </c>
      <c r="H77" s="86">
        <f t="shared" si="20"/>
        <v>0</v>
      </c>
      <c r="I77" s="85" t="str">
        <f t="shared" si="21"/>
        <v>N. D.</v>
      </c>
      <c r="J77" s="60"/>
      <c r="K77" s="61">
        <f>+'2025R'!$Z77</f>
        <v>0</v>
      </c>
      <c r="L77" s="85" t="str">
        <f t="shared" si="29"/>
        <v>N. D.</v>
      </c>
      <c r="M77" s="86">
        <f t="shared" si="22"/>
        <v>0</v>
      </c>
      <c r="N77" s="85" t="str">
        <f t="shared" si="23"/>
        <v>N. D.</v>
      </c>
    </row>
    <row r="78" spans="1:14" s="49" customFormat="1" ht="17">
      <c r="A78" s="65" t="s">
        <v>39</v>
      </c>
      <c r="B78" s="60"/>
      <c r="C78" s="61">
        <f>+'2026R'!$Z78</f>
        <v>0</v>
      </c>
      <c r="D78" s="85" t="str">
        <f t="shared" si="27"/>
        <v>N. D.</v>
      </c>
      <c r="E78" s="60"/>
      <c r="F78" s="61">
        <f>+'2025R'!$Z78</f>
        <v>0</v>
      </c>
      <c r="G78" s="85" t="str">
        <f t="shared" si="28"/>
        <v>N. D.</v>
      </c>
      <c r="H78" s="86">
        <f t="shared" si="20"/>
        <v>0</v>
      </c>
      <c r="I78" s="85" t="str">
        <f t="shared" si="21"/>
        <v>N. D.</v>
      </c>
      <c r="J78" s="60"/>
      <c r="K78" s="61">
        <f>+'2025R'!$Z78</f>
        <v>0</v>
      </c>
      <c r="L78" s="85" t="str">
        <f t="shared" si="29"/>
        <v>N. D.</v>
      </c>
      <c r="M78" s="86">
        <f t="shared" si="22"/>
        <v>0</v>
      </c>
      <c r="N78" s="85" t="str">
        <f t="shared" si="23"/>
        <v>N. D.</v>
      </c>
    </row>
    <row r="79" spans="1:14" s="49" customFormat="1" ht="17">
      <c r="A79" s="65" t="s">
        <v>40</v>
      </c>
      <c r="B79" s="60"/>
      <c r="C79" s="61">
        <f>+'2026R'!$Z79</f>
        <v>0</v>
      </c>
      <c r="D79" s="85" t="str">
        <f t="shared" si="27"/>
        <v>N. D.</v>
      </c>
      <c r="E79" s="60"/>
      <c r="F79" s="61">
        <f>+'2025R'!$Z79</f>
        <v>0</v>
      </c>
      <c r="G79" s="85" t="str">
        <f t="shared" si="28"/>
        <v>N. D.</v>
      </c>
      <c r="H79" s="86">
        <f t="shared" si="20"/>
        <v>0</v>
      </c>
      <c r="I79" s="85" t="str">
        <f t="shared" si="21"/>
        <v>N. D.</v>
      </c>
      <c r="J79" s="60"/>
      <c r="K79" s="61">
        <f>+'2025R'!$Z79</f>
        <v>0</v>
      </c>
      <c r="L79" s="85" t="str">
        <f t="shared" si="29"/>
        <v>N. D.</v>
      </c>
      <c r="M79" s="86">
        <f t="shared" si="22"/>
        <v>0</v>
      </c>
      <c r="N79" s="85" t="str">
        <f t="shared" si="23"/>
        <v>N. D.</v>
      </c>
    </row>
    <row r="80" spans="1:14" s="49" customFormat="1" ht="6" customHeight="1">
      <c r="A80" s="56"/>
      <c r="B80" s="54"/>
      <c r="C80" s="56"/>
      <c r="D80" s="83"/>
      <c r="E80" s="54"/>
      <c r="F80" s="56"/>
      <c r="G80" s="83"/>
      <c r="H80" s="54"/>
      <c r="I80" s="83"/>
      <c r="J80" s="54"/>
      <c r="K80" s="56"/>
      <c r="L80" s="83"/>
      <c r="M80" s="54"/>
      <c r="N80" s="83"/>
    </row>
    <row r="81" spans="1:14" s="49" customFormat="1" ht="17">
      <c r="A81" s="55" t="s">
        <v>45</v>
      </c>
      <c r="B81" s="54"/>
      <c r="C81" s="66">
        <f>+C60+C70</f>
        <v>0</v>
      </c>
      <c r="D81" s="87" t="str">
        <f>+IF(ISERROR(C81/C106),"N. D.",C81/C106)</f>
        <v>N. D.</v>
      </c>
      <c r="E81" s="54"/>
      <c r="F81" s="66">
        <f>+F60+F70</f>
        <v>0</v>
      </c>
      <c r="G81" s="87" t="str">
        <f>+IF(ISERROR(F81/F106),"N. D.",F81/F106)</f>
        <v>N. D.</v>
      </c>
      <c r="H81" s="74">
        <f>+$C81-F81</f>
        <v>0</v>
      </c>
      <c r="I81" s="87" t="str">
        <f>+IF(ISERROR(H81/F81),"N. D.",H81/F81)</f>
        <v>N. D.</v>
      </c>
      <c r="J81" s="54"/>
      <c r="K81" s="66">
        <f>+K60+K70</f>
        <v>0</v>
      </c>
      <c r="L81" s="87" t="str">
        <f>+IF(ISERROR(K81/K106),"N. D.",K81/K106)</f>
        <v>N. D.</v>
      </c>
      <c r="M81" s="74">
        <f>+$C81-K81</f>
        <v>0</v>
      </c>
      <c r="N81" s="87" t="str">
        <f>+IF(ISERROR(M81/K81),"N. D.",M81/K81)</f>
        <v>N. D.</v>
      </c>
    </row>
    <row r="82" spans="1:14" s="49" customFormat="1" ht="6" customHeight="1">
      <c r="A82" s="56"/>
      <c r="B82" s="54"/>
      <c r="C82" s="56"/>
      <c r="D82" s="83"/>
      <c r="E82" s="54"/>
      <c r="F82" s="56"/>
      <c r="G82" s="83"/>
      <c r="H82" s="54"/>
      <c r="I82" s="83"/>
      <c r="J82" s="54"/>
      <c r="K82" s="56"/>
      <c r="L82" s="83"/>
      <c r="M82" s="54"/>
      <c r="N82" s="83"/>
    </row>
    <row r="83" spans="1:14" s="49" customFormat="1" ht="17">
      <c r="A83" s="55" t="s">
        <v>46</v>
      </c>
      <c r="B83" s="54"/>
      <c r="C83" s="56"/>
      <c r="D83" s="83"/>
      <c r="E83" s="54"/>
      <c r="F83" s="56"/>
      <c r="G83" s="83"/>
      <c r="H83" s="54"/>
      <c r="I83" s="83"/>
      <c r="J83" s="54"/>
      <c r="K83" s="56"/>
      <c r="L83" s="83"/>
      <c r="M83" s="54"/>
      <c r="N83" s="83"/>
    </row>
    <row r="84" spans="1:14" s="49" customFormat="1" ht="6" customHeight="1">
      <c r="A84" s="56"/>
      <c r="B84" s="54"/>
      <c r="C84" s="56"/>
      <c r="D84" s="83"/>
      <c r="E84" s="54"/>
      <c r="F84" s="56"/>
      <c r="G84" s="83"/>
      <c r="H84" s="54"/>
      <c r="I84" s="83"/>
      <c r="J84" s="54"/>
      <c r="K84" s="56"/>
      <c r="L84" s="83"/>
      <c r="M84" s="54"/>
      <c r="N84" s="83"/>
    </row>
    <row r="85" spans="1:14" s="49" customFormat="1" ht="17">
      <c r="A85" s="57" t="s">
        <v>21</v>
      </c>
      <c r="B85" s="54"/>
      <c r="C85" s="58">
        <f>+SUM(C86:C94)</f>
        <v>0</v>
      </c>
      <c r="D85" s="83" t="str">
        <f>+IF(ISERROR(C85/C106),"N. D.",C85/C106)</f>
        <v>N. D.</v>
      </c>
      <c r="E85" s="54"/>
      <c r="F85" s="58">
        <f>+SUM(F86:F94)</f>
        <v>0</v>
      </c>
      <c r="G85" s="83" t="str">
        <f>+IF(ISERROR(F85/F106),"N. D.",F85/F106)</f>
        <v>N. D.</v>
      </c>
      <c r="H85" s="84">
        <f t="shared" ref="H85:H104" si="30">+$C85-F85</f>
        <v>0</v>
      </c>
      <c r="I85" s="83" t="str">
        <f t="shared" ref="I85:I104" si="31">+IF(ISERROR(H85/F85),"N. D.",H85/F85)</f>
        <v>N. D.</v>
      </c>
      <c r="J85" s="54"/>
      <c r="K85" s="58">
        <f>+SUM(K86:K94)</f>
        <v>0</v>
      </c>
      <c r="L85" s="83" t="str">
        <f>+IF(ISERROR(K85/K106),"N. D.",K85/K106)</f>
        <v>N. D.</v>
      </c>
      <c r="M85" s="84">
        <f t="shared" ref="M85:M104" si="32">+$C85-K85</f>
        <v>0</v>
      </c>
      <c r="N85" s="83" t="str">
        <f t="shared" ref="N85:N104" si="33">+IF(ISERROR(M85/K85),"N. D.",M85/K85)</f>
        <v>N. D.</v>
      </c>
    </row>
    <row r="86" spans="1:14" s="49" customFormat="1" ht="17">
      <c r="A86" s="59" t="s">
        <v>22</v>
      </c>
      <c r="B86" s="60"/>
      <c r="C86" s="61">
        <f t="shared" ref="C86:C94" si="34">+C11-C36-C61</f>
        <v>0</v>
      </c>
      <c r="D86" s="85" t="str">
        <f t="shared" ref="D86:D94" si="35">+IF(ISERROR(C86/C86),"N. D.",C86/C86)</f>
        <v>N. D.</v>
      </c>
      <c r="E86" s="60"/>
      <c r="F86" s="61">
        <f t="shared" ref="F86:F94" si="36">+F11-F36-F61</f>
        <v>0</v>
      </c>
      <c r="G86" s="85" t="str">
        <f t="shared" ref="G86:G94" si="37">+IF(ISERROR(F86/F86),"N. D.",F86/F86)</f>
        <v>N. D.</v>
      </c>
      <c r="H86" s="86">
        <f t="shared" si="30"/>
        <v>0</v>
      </c>
      <c r="I86" s="85" t="str">
        <f t="shared" si="31"/>
        <v>N. D.</v>
      </c>
      <c r="J86" s="60"/>
      <c r="K86" s="61">
        <f t="shared" ref="K86:K94" si="38">+K11-K36-K61</f>
        <v>0</v>
      </c>
      <c r="L86" s="85" t="str">
        <f t="shared" ref="L86:L94" si="39">+IF(ISERROR(K86/K86),"N. D.",K86/K86)</f>
        <v>N. D.</v>
      </c>
      <c r="M86" s="86">
        <f t="shared" si="32"/>
        <v>0</v>
      </c>
      <c r="N86" s="85" t="str">
        <f t="shared" si="33"/>
        <v>N. D.</v>
      </c>
    </row>
    <row r="87" spans="1:14" s="49" customFormat="1" ht="17">
      <c r="A87" s="59" t="s">
        <v>23</v>
      </c>
      <c r="B87" s="60"/>
      <c r="C87" s="61">
        <f t="shared" si="34"/>
        <v>0</v>
      </c>
      <c r="D87" s="85" t="str">
        <f t="shared" si="35"/>
        <v>N. D.</v>
      </c>
      <c r="E87" s="60"/>
      <c r="F87" s="61">
        <f t="shared" si="36"/>
        <v>0</v>
      </c>
      <c r="G87" s="85" t="str">
        <f t="shared" si="37"/>
        <v>N. D.</v>
      </c>
      <c r="H87" s="86">
        <f t="shared" si="30"/>
        <v>0</v>
      </c>
      <c r="I87" s="85" t="str">
        <f t="shared" si="31"/>
        <v>N. D.</v>
      </c>
      <c r="J87" s="60"/>
      <c r="K87" s="61">
        <f t="shared" si="38"/>
        <v>0</v>
      </c>
      <c r="L87" s="85" t="str">
        <f t="shared" si="39"/>
        <v>N. D.</v>
      </c>
      <c r="M87" s="86">
        <f t="shared" si="32"/>
        <v>0</v>
      </c>
      <c r="N87" s="85" t="str">
        <f t="shared" si="33"/>
        <v>N. D.</v>
      </c>
    </row>
    <row r="88" spans="1:14" s="49" customFormat="1" ht="17">
      <c r="A88" s="59" t="s">
        <v>24</v>
      </c>
      <c r="B88" s="60"/>
      <c r="C88" s="61">
        <f t="shared" si="34"/>
        <v>0</v>
      </c>
      <c r="D88" s="85" t="str">
        <f t="shared" si="35"/>
        <v>N. D.</v>
      </c>
      <c r="E88" s="60"/>
      <c r="F88" s="61">
        <f t="shared" si="36"/>
        <v>0</v>
      </c>
      <c r="G88" s="85" t="str">
        <f t="shared" si="37"/>
        <v>N. D.</v>
      </c>
      <c r="H88" s="86">
        <f t="shared" si="30"/>
        <v>0</v>
      </c>
      <c r="I88" s="85" t="str">
        <f t="shared" si="31"/>
        <v>N. D.</v>
      </c>
      <c r="J88" s="60"/>
      <c r="K88" s="61">
        <f t="shared" si="38"/>
        <v>0</v>
      </c>
      <c r="L88" s="85" t="str">
        <f t="shared" si="39"/>
        <v>N. D.</v>
      </c>
      <c r="M88" s="86">
        <f t="shared" si="32"/>
        <v>0</v>
      </c>
      <c r="N88" s="85" t="str">
        <f t="shared" si="33"/>
        <v>N. D.</v>
      </c>
    </row>
    <row r="89" spans="1:14" s="49" customFormat="1" ht="17">
      <c r="A89" s="59" t="s">
        <v>25</v>
      </c>
      <c r="B89" s="60"/>
      <c r="C89" s="61">
        <f t="shared" si="34"/>
        <v>0</v>
      </c>
      <c r="D89" s="85" t="str">
        <f t="shared" si="35"/>
        <v>N. D.</v>
      </c>
      <c r="E89" s="60"/>
      <c r="F89" s="61">
        <f t="shared" si="36"/>
        <v>0</v>
      </c>
      <c r="G89" s="85" t="str">
        <f t="shared" si="37"/>
        <v>N. D.</v>
      </c>
      <c r="H89" s="86">
        <f t="shared" si="30"/>
        <v>0</v>
      </c>
      <c r="I89" s="85" t="str">
        <f t="shared" si="31"/>
        <v>N. D.</v>
      </c>
      <c r="J89" s="60"/>
      <c r="K89" s="61">
        <f t="shared" si="38"/>
        <v>0</v>
      </c>
      <c r="L89" s="85" t="str">
        <f t="shared" si="39"/>
        <v>N. D.</v>
      </c>
      <c r="M89" s="86">
        <f t="shared" si="32"/>
        <v>0</v>
      </c>
      <c r="N89" s="85" t="str">
        <f t="shared" si="33"/>
        <v>N. D.</v>
      </c>
    </row>
    <row r="90" spans="1:14" s="49" customFormat="1" ht="17">
      <c r="A90" s="59" t="s">
        <v>26</v>
      </c>
      <c r="B90" s="60"/>
      <c r="C90" s="61">
        <f t="shared" si="34"/>
        <v>0</v>
      </c>
      <c r="D90" s="85" t="str">
        <f t="shared" si="35"/>
        <v>N. D.</v>
      </c>
      <c r="E90" s="60"/>
      <c r="F90" s="61">
        <f t="shared" si="36"/>
        <v>0</v>
      </c>
      <c r="G90" s="85" t="str">
        <f t="shared" si="37"/>
        <v>N. D.</v>
      </c>
      <c r="H90" s="86">
        <f t="shared" si="30"/>
        <v>0</v>
      </c>
      <c r="I90" s="85" t="str">
        <f t="shared" si="31"/>
        <v>N. D.</v>
      </c>
      <c r="J90" s="60"/>
      <c r="K90" s="61">
        <f t="shared" si="38"/>
        <v>0</v>
      </c>
      <c r="L90" s="85" t="str">
        <f t="shared" si="39"/>
        <v>N. D.</v>
      </c>
      <c r="M90" s="86">
        <f t="shared" si="32"/>
        <v>0</v>
      </c>
      <c r="N90" s="85" t="str">
        <f t="shared" si="33"/>
        <v>N. D.</v>
      </c>
    </row>
    <row r="91" spans="1:14" s="49" customFormat="1" ht="17">
      <c r="A91" s="59" t="s">
        <v>27</v>
      </c>
      <c r="B91" s="60"/>
      <c r="C91" s="61">
        <f t="shared" si="34"/>
        <v>0</v>
      </c>
      <c r="D91" s="85" t="str">
        <f t="shared" si="35"/>
        <v>N. D.</v>
      </c>
      <c r="E91" s="60"/>
      <c r="F91" s="61">
        <f t="shared" si="36"/>
        <v>0</v>
      </c>
      <c r="G91" s="85" t="str">
        <f t="shared" si="37"/>
        <v>N. D.</v>
      </c>
      <c r="H91" s="86">
        <f t="shared" si="30"/>
        <v>0</v>
      </c>
      <c r="I91" s="85" t="str">
        <f t="shared" si="31"/>
        <v>N. D.</v>
      </c>
      <c r="J91" s="60"/>
      <c r="K91" s="61">
        <f t="shared" si="38"/>
        <v>0</v>
      </c>
      <c r="L91" s="85" t="str">
        <f t="shared" si="39"/>
        <v>N. D.</v>
      </c>
      <c r="M91" s="86">
        <f t="shared" si="32"/>
        <v>0</v>
      </c>
      <c r="N91" s="85" t="str">
        <f t="shared" si="33"/>
        <v>N. D.</v>
      </c>
    </row>
    <row r="92" spans="1:14" s="49" customFormat="1" ht="17">
      <c r="A92" s="59" t="s">
        <v>28</v>
      </c>
      <c r="B92" s="60"/>
      <c r="C92" s="61">
        <f t="shared" si="34"/>
        <v>0</v>
      </c>
      <c r="D92" s="85" t="str">
        <f t="shared" si="35"/>
        <v>N. D.</v>
      </c>
      <c r="E92" s="60"/>
      <c r="F92" s="61">
        <f t="shared" si="36"/>
        <v>0</v>
      </c>
      <c r="G92" s="85" t="str">
        <f t="shared" si="37"/>
        <v>N. D.</v>
      </c>
      <c r="H92" s="86">
        <f t="shared" si="30"/>
        <v>0</v>
      </c>
      <c r="I92" s="85" t="str">
        <f t="shared" si="31"/>
        <v>N. D.</v>
      </c>
      <c r="J92" s="60"/>
      <c r="K92" s="61">
        <f t="shared" si="38"/>
        <v>0</v>
      </c>
      <c r="L92" s="85" t="str">
        <f t="shared" si="39"/>
        <v>N. D.</v>
      </c>
      <c r="M92" s="86">
        <f t="shared" si="32"/>
        <v>0</v>
      </c>
      <c r="N92" s="85" t="str">
        <f t="shared" si="33"/>
        <v>N. D.</v>
      </c>
    </row>
    <row r="93" spans="1:14" s="49" customFormat="1" ht="17">
      <c r="A93" s="59" t="s">
        <v>29</v>
      </c>
      <c r="B93" s="60"/>
      <c r="C93" s="61">
        <f t="shared" si="34"/>
        <v>0</v>
      </c>
      <c r="D93" s="85" t="str">
        <f t="shared" si="35"/>
        <v>N. D.</v>
      </c>
      <c r="E93" s="60"/>
      <c r="F93" s="61">
        <f t="shared" si="36"/>
        <v>0</v>
      </c>
      <c r="G93" s="85" t="str">
        <f t="shared" si="37"/>
        <v>N. D.</v>
      </c>
      <c r="H93" s="86">
        <f t="shared" si="30"/>
        <v>0</v>
      </c>
      <c r="I93" s="85" t="str">
        <f t="shared" si="31"/>
        <v>N. D.</v>
      </c>
      <c r="J93" s="60"/>
      <c r="K93" s="61">
        <f t="shared" si="38"/>
        <v>0</v>
      </c>
      <c r="L93" s="85" t="str">
        <f t="shared" si="39"/>
        <v>N. D.</v>
      </c>
      <c r="M93" s="86">
        <f t="shared" si="32"/>
        <v>0</v>
      </c>
      <c r="N93" s="85" t="str">
        <f t="shared" si="33"/>
        <v>N. D.</v>
      </c>
    </row>
    <row r="94" spans="1:14" s="49" customFormat="1" ht="17">
      <c r="A94" s="62" t="s">
        <v>30</v>
      </c>
      <c r="B94" s="60"/>
      <c r="C94" s="61">
        <f t="shared" si="34"/>
        <v>0</v>
      </c>
      <c r="D94" s="85" t="str">
        <f t="shared" si="35"/>
        <v>N. D.</v>
      </c>
      <c r="E94" s="60"/>
      <c r="F94" s="61">
        <f t="shared" si="36"/>
        <v>0</v>
      </c>
      <c r="G94" s="85" t="str">
        <f t="shared" si="37"/>
        <v>N. D.</v>
      </c>
      <c r="H94" s="86">
        <f t="shared" si="30"/>
        <v>0</v>
      </c>
      <c r="I94" s="85" t="str">
        <f t="shared" si="31"/>
        <v>N. D.</v>
      </c>
      <c r="J94" s="60"/>
      <c r="K94" s="61">
        <f t="shared" si="38"/>
        <v>0</v>
      </c>
      <c r="L94" s="85" t="str">
        <f t="shared" si="39"/>
        <v>N. D.</v>
      </c>
      <c r="M94" s="86">
        <f t="shared" si="32"/>
        <v>0</v>
      </c>
      <c r="N94" s="85" t="str">
        <f t="shared" si="33"/>
        <v>N. D.</v>
      </c>
    </row>
    <row r="95" spans="1:14" s="49" customFormat="1" ht="17">
      <c r="A95" s="63" t="s">
        <v>31</v>
      </c>
      <c r="B95" s="54"/>
      <c r="C95" s="64">
        <f>+SUM(C96:C104)</f>
        <v>0</v>
      </c>
      <c r="D95" s="83" t="str">
        <f>+IF(ISERROR(C95/C106),"N. D.",C95/C106)</f>
        <v>N. D.</v>
      </c>
      <c r="E95" s="60"/>
      <c r="F95" s="64">
        <f>+SUM(F96:F104)</f>
        <v>0</v>
      </c>
      <c r="G95" s="83" t="str">
        <f>+IF(ISERROR(F95/F106),"N. D.",F95/F106)</f>
        <v>N. D.</v>
      </c>
      <c r="H95" s="84">
        <f t="shared" si="30"/>
        <v>0</v>
      </c>
      <c r="I95" s="83" t="str">
        <f t="shared" si="31"/>
        <v>N. D.</v>
      </c>
      <c r="J95" s="54"/>
      <c r="K95" s="64">
        <f>+SUM(K96:K104)</f>
        <v>0</v>
      </c>
      <c r="L95" s="83" t="str">
        <f>+IF(ISERROR(K95/K106),"N. D.",K95/K106)</f>
        <v>N. D.</v>
      </c>
      <c r="M95" s="84">
        <f t="shared" si="32"/>
        <v>0</v>
      </c>
      <c r="N95" s="83" t="str">
        <f t="shared" si="33"/>
        <v>N. D.</v>
      </c>
    </row>
    <row r="96" spans="1:14" s="49" customFormat="1" ht="17">
      <c r="A96" s="65" t="s">
        <v>32</v>
      </c>
      <c r="B96" s="60"/>
      <c r="C96" s="61">
        <f t="shared" ref="C96:C104" si="40">+C21-C46-C71</f>
        <v>0</v>
      </c>
      <c r="D96" s="85" t="str">
        <f t="shared" ref="D96:D104" si="41">+IF(ISERROR(C96/C96),"N. D.",C96/C96)</f>
        <v>N. D.</v>
      </c>
      <c r="E96" s="60"/>
      <c r="F96" s="61">
        <f t="shared" ref="F96:F104" si="42">+F21-F46-F71</f>
        <v>0</v>
      </c>
      <c r="G96" s="85" t="str">
        <f t="shared" ref="G96:G104" si="43">+IF(ISERROR(F96/F96),"N. D.",F96/F96)</f>
        <v>N. D.</v>
      </c>
      <c r="H96" s="86">
        <f t="shared" si="30"/>
        <v>0</v>
      </c>
      <c r="I96" s="85" t="str">
        <f t="shared" si="31"/>
        <v>N. D.</v>
      </c>
      <c r="J96" s="60"/>
      <c r="K96" s="61">
        <f t="shared" ref="K96:K104" si="44">+K21-K46-K71</f>
        <v>0</v>
      </c>
      <c r="L96" s="85" t="str">
        <f t="shared" ref="L96:L104" si="45">+IF(ISERROR(K96/K96),"N. D.",K96/K96)</f>
        <v>N. D.</v>
      </c>
      <c r="M96" s="86">
        <f t="shared" si="32"/>
        <v>0</v>
      </c>
      <c r="N96" s="85" t="str">
        <f t="shared" si="33"/>
        <v>N. D.</v>
      </c>
    </row>
    <row r="97" spans="1:14" s="49" customFormat="1" ht="17">
      <c r="A97" s="65" t="s">
        <v>33</v>
      </c>
      <c r="B97" s="60"/>
      <c r="C97" s="61">
        <f t="shared" si="40"/>
        <v>0</v>
      </c>
      <c r="D97" s="85" t="str">
        <f t="shared" si="41"/>
        <v>N. D.</v>
      </c>
      <c r="E97" s="60"/>
      <c r="F97" s="61">
        <f t="shared" si="42"/>
        <v>0</v>
      </c>
      <c r="G97" s="85" t="str">
        <f t="shared" si="43"/>
        <v>N. D.</v>
      </c>
      <c r="H97" s="86">
        <f t="shared" si="30"/>
        <v>0</v>
      </c>
      <c r="I97" s="85" t="str">
        <f t="shared" si="31"/>
        <v>N. D.</v>
      </c>
      <c r="J97" s="60"/>
      <c r="K97" s="61">
        <f t="shared" si="44"/>
        <v>0</v>
      </c>
      <c r="L97" s="85" t="str">
        <f t="shared" si="45"/>
        <v>N. D.</v>
      </c>
      <c r="M97" s="86">
        <f t="shared" si="32"/>
        <v>0</v>
      </c>
      <c r="N97" s="85" t="str">
        <f t="shared" si="33"/>
        <v>N. D.</v>
      </c>
    </row>
    <row r="98" spans="1:14" s="49" customFormat="1" ht="17">
      <c r="A98" s="65" t="s">
        <v>34</v>
      </c>
      <c r="B98" s="60"/>
      <c r="C98" s="61">
        <f t="shared" si="40"/>
        <v>0</v>
      </c>
      <c r="D98" s="85" t="str">
        <f t="shared" si="41"/>
        <v>N. D.</v>
      </c>
      <c r="E98" s="60"/>
      <c r="F98" s="61">
        <f t="shared" si="42"/>
        <v>0</v>
      </c>
      <c r="G98" s="85" t="str">
        <f t="shared" si="43"/>
        <v>N. D.</v>
      </c>
      <c r="H98" s="86">
        <f t="shared" si="30"/>
        <v>0</v>
      </c>
      <c r="I98" s="85" t="str">
        <f t="shared" si="31"/>
        <v>N. D.</v>
      </c>
      <c r="J98" s="60"/>
      <c r="K98" s="61">
        <f t="shared" si="44"/>
        <v>0</v>
      </c>
      <c r="L98" s="85" t="str">
        <f t="shared" si="45"/>
        <v>N. D.</v>
      </c>
      <c r="M98" s="86">
        <f t="shared" si="32"/>
        <v>0</v>
      </c>
      <c r="N98" s="85" t="str">
        <f t="shared" si="33"/>
        <v>N. D.</v>
      </c>
    </row>
    <row r="99" spans="1:14" s="49" customFormat="1" ht="17">
      <c r="A99" s="65" t="s">
        <v>35</v>
      </c>
      <c r="B99" s="60"/>
      <c r="C99" s="61">
        <f t="shared" si="40"/>
        <v>0</v>
      </c>
      <c r="D99" s="85" t="str">
        <f t="shared" si="41"/>
        <v>N. D.</v>
      </c>
      <c r="E99" s="60"/>
      <c r="F99" s="61">
        <f t="shared" si="42"/>
        <v>0</v>
      </c>
      <c r="G99" s="85" t="str">
        <f t="shared" si="43"/>
        <v>N. D.</v>
      </c>
      <c r="H99" s="86">
        <f t="shared" si="30"/>
        <v>0</v>
      </c>
      <c r="I99" s="85" t="str">
        <f t="shared" si="31"/>
        <v>N. D.</v>
      </c>
      <c r="J99" s="60"/>
      <c r="K99" s="61">
        <f t="shared" si="44"/>
        <v>0</v>
      </c>
      <c r="L99" s="85" t="str">
        <f t="shared" si="45"/>
        <v>N. D.</v>
      </c>
      <c r="M99" s="86">
        <f t="shared" si="32"/>
        <v>0</v>
      </c>
      <c r="N99" s="85" t="str">
        <f t="shared" si="33"/>
        <v>N. D.</v>
      </c>
    </row>
    <row r="100" spans="1:14" s="49" customFormat="1" ht="17">
      <c r="A100" s="65" t="s">
        <v>36</v>
      </c>
      <c r="B100" s="60"/>
      <c r="C100" s="61">
        <f t="shared" si="40"/>
        <v>0</v>
      </c>
      <c r="D100" s="85" t="str">
        <f t="shared" si="41"/>
        <v>N. D.</v>
      </c>
      <c r="E100" s="60"/>
      <c r="F100" s="61">
        <f t="shared" si="42"/>
        <v>0</v>
      </c>
      <c r="G100" s="85" t="str">
        <f t="shared" si="43"/>
        <v>N. D.</v>
      </c>
      <c r="H100" s="86">
        <f t="shared" si="30"/>
        <v>0</v>
      </c>
      <c r="I100" s="85" t="str">
        <f t="shared" si="31"/>
        <v>N. D.</v>
      </c>
      <c r="J100" s="60"/>
      <c r="K100" s="61">
        <f t="shared" si="44"/>
        <v>0</v>
      </c>
      <c r="L100" s="85" t="str">
        <f t="shared" si="45"/>
        <v>N. D.</v>
      </c>
      <c r="M100" s="86">
        <f t="shared" si="32"/>
        <v>0</v>
      </c>
      <c r="N100" s="85" t="str">
        <f t="shared" si="33"/>
        <v>N. D.</v>
      </c>
    </row>
    <row r="101" spans="1:14" s="49" customFormat="1" ht="17">
      <c r="A101" s="65" t="s">
        <v>37</v>
      </c>
      <c r="B101" s="60"/>
      <c r="C101" s="61">
        <f t="shared" si="40"/>
        <v>0</v>
      </c>
      <c r="D101" s="85" t="str">
        <f t="shared" si="41"/>
        <v>N. D.</v>
      </c>
      <c r="E101" s="60"/>
      <c r="F101" s="61">
        <f t="shared" si="42"/>
        <v>0</v>
      </c>
      <c r="G101" s="85" t="str">
        <f t="shared" si="43"/>
        <v>N. D.</v>
      </c>
      <c r="H101" s="86">
        <f t="shared" si="30"/>
        <v>0</v>
      </c>
      <c r="I101" s="85" t="str">
        <f t="shared" si="31"/>
        <v>N. D.</v>
      </c>
      <c r="J101" s="60"/>
      <c r="K101" s="61">
        <f t="shared" si="44"/>
        <v>0</v>
      </c>
      <c r="L101" s="85" t="str">
        <f t="shared" si="45"/>
        <v>N. D.</v>
      </c>
      <c r="M101" s="86">
        <f t="shared" si="32"/>
        <v>0</v>
      </c>
      <c r="N101" s="85" t="str">
        <f t="shared" si="33"/>
        <v>N. D.</v>
      </c>
    </row>
    <row r="102" spans="1:14" s="49" customFormat="1" ht="17">
      <c r="A102" s="65" t="s">
        <v>38</v>
      </c>
      <c r="B102" s="60"/>
      <c r="C102" s="61">
        <f t="shared" si="40"/>
        <v>0</v>
      </c>
      <c r="D102" s="85" t="str">
        <f t="shared" si="41"/>
        <v>N. D.</v>
      </c>
      <c r="E102" s="60"/>
      <c r="F102" s="61">
        <f t="shared" si="42"/>
        <v>0</v>
      </c>
      <c r="G102" s="85" t="str">
        <f t="shared" si="43"/>
        <v>N. D.</v>
      </c>
      <c r="H102" s="86">
        <f t="shared" si="30"/>
        <v>0</v>
      </c>
      <c r="I102" s="85" t="str">
        <f t="shared" si="31"/>
        <v>N. D.</v>
      </c>
      <c r="J102" s="60"/>
      <c r="K102" s="61">
        <f t="shared" si="44"/>
        <v>0</v>
      </c>
      <c r="L102" s="85" t="str">
        <f t="shared" si="45"/>
        <v>N. D.</v>
      </c>
      <c r="M102" s="86">
        <f t="shared" si="32"/>
        <v>0</v>
      </c>
      <c r="N102" s="85" t="str">
        <f t="shared" si="33"/>
        <v>N. D.</v>
      </c>
    </row>
    <row r="103" spans="1:14" s="49" customFormat="1" ht="17">
      <c r="A103" s="65" t="s">
        <v>39</v>
      </c>
      <c r="B103" s="60"/>
      <c r="C103" s="61">
        <f t="shared" si="40"/>
        <v>0</v>
      </c>
      <c r="D103" s="85" t="str">
        <f t="shared" si="41"/>
        <v>N. D.</v>
      </c>
      <c r="E103" s="60"/>
      <c r="F103" s="61">
        <f t="shared" si="42"/>
        <v>0</v>
      </c>
      <c r="G103" s="85" t="str">
        <f t="shared" si="43"/>
        <v>N. D.</v>
      </c>
      <c r="H103" s="86">
        <f t="shared" si="30"/>
        <v>0</v>
      </c>
      <c r="I103" s="85" t="str">
        <f t="shared" si="31"/>
        <v>N. D.</v>
      </c>
      <c r="J103" s="60"/>
      <c r="K103" s="61">
        <f t="shared" si="44"/>
        <v>0</v>
      </c>
      <c r="L103" s="85" t="str">
        <f t="shared" si="45"/>
        <v>N. D.</v>
      </c>
      <c r="M103" s="86">
        <f t="shared" si="32"/>
        <v>0</v>
      </c>
      <c r="N103" s="85" t="str">
        <f t="shared" si="33"/>
        <v>N. D.</v>
      </c>
    </row>
    <row r="104" spans="1:14" s="49" customFormat="1" ht="17">
      <c r="A104" s="65" t="s">
        <v>40</v>
      </c>
      <c r="B104" s="60"/>
      <c r="C104" s="61">
        <f t="shared" si="40"/>
        <v>0</v>
      </c>
      <c r="D104" s="85" t="str">
        <f t="shared" si="41"/>
        <v>N. D.</v>
      </c>
      <c r="E104" s="60"/>
      <c r="F104" s="61">
        <f t="shared" si="42"/>
        <v>0</v>
      </c>
      <c r="G104" s="85" t="str">
        <f t="shared" si="43"/>
        <v>N. D.</v>
      </c>
      <c r="H104" s="86">
        <f t="shared" si="30"/>
        <v>0</v>
      </c>
      <c r="I104" s="85" t="str">
        <f t="shared" si="31"/>
        <v>N. D.</v>
      </c>
      <c r="J104" s="60"/>
      <c r="K104" s="61">
        <f t="shared" si="44"/>
        <v>0</v>
      </c>
      <c r="L104" s="85" t="str">
        <f t="shared" si="45"/>
        <v>N. D.</v>
      </c>
      <c r="M104" s="86">
        <f t="shared" si="32"/>
        <v>0</v>
      </c>
      <c r="N104" s="85" t="str">
        <f t="shared" si="33"/>
        <v>N. D.</v>
      </c>
    </row>
    <row r="105" spans="1:14" s="49" customFormat="1" ht="6" customHeight="1">
      <c r="A105" s="56"/>
      <c r="B105" s="54"/>
      <c r="C105" s="56"/>
      <c r="D105" s="83"/>
      <c r="E105" s="54"/>
      <c r="F105" s="56"/>
      <c r="G105" s="83"/>
      <c r="H105" s="54"/>
      <c r="I105" s="83"/>
      <c r="J105" s="54"/>
      <c r="K105" s="56"/>
      <c r="L105" s="83"/>
      <c r="M105" s="54"/>
      <c r="N105" s="83"/>
    </row>
    <row r="106" spans="1:14" s="49" customFormat="1" ht="17">
      <c r="A106" s="67" t="s">
        <v>47</v>
      </c>
      <c r="B106" s="68"/>
      <c r="C106" s="69">
        <f>+C85+C95</f>
        <v>0</v>
      </c>
      <c r="D106" s="88" t="str">
        <f>+IF(ISERROR(C106/C106),"N. D.",C106/C106)</f>
        <v>N. D.</v>
      </c>
      <c r="E106" s="68"/>
      <c r="F106" s="69">
        <f>+F85+F95</f>
        <v>0</v>
      </c>
      <c r="G106" s="88" t="str">
        <f>+IF(ISERROR(F106/F106),"N. D.",F106/F106)</f>
        <v>N. D.</v>
      </c>
      <c r="H106" s="68">
        <f>+$C106-F106</f>
        <v>0</v>
      </c>
      <c r="I106" s="88" t="str">
        <f>+IF(ISERROR(H106/F106),"N. D.",H106/F106)</f>
        <v>N. D.</v>
      </c>
      <c r="J106" s="68"/>
      <c r="K106" s="69">
        <f>+K85+K95</f>
        <v>0</v>
      </c>
      <c r="L106" s="88" t="str">
        <f>+IF(ISERROR(K106/K106),"N. D.",K106/K106)</f>
        <v>N. D.</v>
      </c>
      <c r="M106" s="68">
        <f>+$C106-K106</f>
        <v>0</v>
      </c>
      <c r="N106" s="88" t="str">
        <f>+IF(ISERROR(M106/K106),"N. D.",M106/K106)</f>
        <v>N. D.</v>
      </c>
    </row>
    <row r="107" spans="1:14" s="49" customFormat="1" ht="6" customHeight="1">
      <c r="A107" s="56"/>
      <c r="B107" s="54"/>
      <c r="C107" s="56"/>
      <c r="D107" s="89"/>
      <c r="E107" s="54"/>
      <c r="F107" s="56"/>
      <c r="G107" s="89"/>
      <c r="H107" s="54"/>
      <c r="I107" s="89"/>
      <c r="J107" s="54"/>
      <c r="K107" s="56"/>
      <c r="L107" s="89"/>
      <c r="M107" s="54"/>
      <c r="N107" s="89"/>
    </row>
    <row r="108" spans="1:14" s="49" customFormat="1" ht="17">
      <c r="A108" s="55" t="s">
        <v>48</v>
      </c>
      <c r="B108" s="54"/>
      <c r="C108" s="56"/>
      <c r="D108" s="89"/>
      <c r="E108" s="54"/>
      <c r="F108" s="56"/>
      <c r="G108" s="89"/>
      <c r="H108" s="54"/>
      <c r="I108" s="89"/>
      <c r="J108" s="54"/>
      <c r="K108" s="56"/>
      <c r="L108" s="89"/>
      <c r="M108" s="54"/>
      <c r="N108" s="89"/>
    </row>
    <row r="109" spans="1:14" s="49" customFormat="1" ht="6" customHeight="1">
      <c r="A109" s="56"/>
      <c r="B109" s="54"/>
      <c r="C109" s="56"/>
      <c r="D109" s="89"/>
      <c r="E109" s="54"/>
      <c r="F109" s="56"/>
      <c r="G109" s="89"/>
      <c r="H109" s="54"/>
      <c r="I109" s="89"/>
      <c r="J109" s="54"/>
      <c r="K109" s="56"/>
      <c r="L109" s="89"/>
      <c r="M109" s="54"/>
      <c r="N109" s="89"/>
    </row>
    <row r="110" spans="1:14" s="49" customFormat="1" ht="17">
      <c r="A110" s="57" t="s">
        <v>21</v>
      </c>
      <c r="B110" s="54"/>
      <c r="C110" s="58">
        <f>+SUM(C111:C119)</f>
        <v>0</v>
      </c>
      <c r="D110" s="83" t="str">
        <f>+IF(ISERROR(C110/#REF!),"N. D.",C110/#REF!)</f>
        <v>N. D.</v>
      </c>
      <c r="E110" s="54"/>
      <c r="F110" s="58">
        <f>+SUM(F111:F119)</f>
        <v>0</v>
      </c>
      <c r="G110" s="83" t="str">
        <f>+IF(ISERROR(F110/#REF!),"N. D.",F110/#REF!)</f>
        <v>N. D.</v>
      </c>
      <c r="H110" s="84">
        <f t="shared" ref="H110:H129" si="46">+$C110-F110</f>
        <v>0</v>
      </c>
      <c r="I110" s="83" t="str">
        <f t="shared" ref="I110:I129" si="47">+IF(ISERROR(H110/F110),"N. D.",H110/F110)</f>
        <v>N. D.</v>
      </c>
      <c r="J110" s="54"/>
      <c r="K110" s="58">
        <f>+SUM(K111:K119)</f>
        <v>0</v>
      </c>
      <c r="L110" s="83" t="str">
        <f>+IF(ISERROR(K110/#REF!),"N. D.",K110/#REF!)</f>
        <v>N. D.</v>
      </c>
      <c r="M110" s="84">
        <f t="shared" ref="M110:M129" si="48">+$C110-K110</f>
        <v>0</v>
      </c>
      <c r="N110" s="83" t="str">
        <f t="shared" ref="N110:N129" si="49">+IF(ISERROR(M110/K110),"N. D.",M110/K110)</f>
        <v>N. D.</v>
      </c>
    </row>
    <row r="111" spans="1:14" s="49" customFormat="1" ht="17">
      <c r="A111" s="59" t="s">
        <v>22</v>
      </c>
      <c r="B111" s="60"/>
      <c r="C111" s="61">
        <f>+'2026R'!$Z111</f>
        <v>0</v>
      </c>
      <c r="D111" s="85" t="str">
        <f>+IF(ISERROR(C111/#REF!),"N. D.",C111/#REF!)</f>
        <v>N. D.</v>
      </c>
      <c r="E111" s="60"/>
      <c r="F111" s="61">
        <f>+'2025R'!$Z111</f>
        <v>0</v>
      </c>
      <c r="G111" s="85" t="str">
        <f>+IF(ISERROR(F111/#REF!),"N. D.",F111/#REF!)</f>
        <v>N. D.</v>
      </c>
      <c r="H111" s="86">
        <f t="shared" si="46"/>
        <v>0</v>
      </c>
      <c r="I111" s="85" t="str">
        <f t="shared" si="47"/>
        <v>N. D.</v>
      </c>
      <c r="J111" s="60"/>
      <c r="K111" s="61">
        <f>+'2025R'!$Z111</f>
        <v>0</v>
      </c>
      <c r="L111" s="85" t="str">
        <f>+IF(ISERROR(K111/#REF!),"N. D.",K111/#REF!)</f>
        <v>N. D.</v>
      </c>
      <c r="M111" s="86">
        <f t="shared" si="48"/>
        <v>0</v>
      </c>
      <c r="N111" s="85" t="str">
        <f t="shared" si="49"/>
        <v>N. D.</v>
      </c>
    </row>
    <row r="112" spans="1:14" s="49" customFormat="1" ht="17">
      <c r="A112" s="59" t="s">
        <v>23</v>
      </c>
      <c r="B112" s="60"/>
      <c r="C112" s="61">
        <f>+'2026R'!$Z112</f>
        <v>0</v>
      </c>
      <c r="D112" s="85" t="str">
        <f>+IF(ISERROR(C112/#REF!),"N. D.",C112/#REF!)</f>
        <v>N. D.</v>
      </c>
      <c r="E112" s="60"/>
      <c r="F112" s="61">
        <f>+'2025R'!$Z112</f>
        <v>0</v>
      </c>
      <c r="G112" s="85" t="str">
        <f>+IF(ISERROR(F112/#REF!),"N. D.",F112/#REF!)</f>
        <v>N. D.</v>
      </c>
      <c r="H112" s="86">
        <f t="shared" si="46"/>
        <v>0</v>
      </c>
      <c r="I112" s="85" t="str">
        <f t="shared" si="47"/>
        <v>N. D.</v>
      </c>
      <c r="J112" s="60"/>
      <c r="K112" s="61">
        <f>+'2025R'!$Z112</f>
        <v>0</v>
      </c>
      <c r="L112" s="85" t="str">
        <f>+IF(ISERROR(K112/#REF!),"N. D.",K112/#REF!)</f>
        <v>N. D.</v>
      </c>
      <c r="M112" s="86">
        <f t="shared" si="48"/>
        <v>0</v>
      </c>
      <c r="N112" s="85" t="str">
        <f t="shared" si="49"/>
        <v>N. D.</v>
      </c>
    </row>
    <row r="113" spans="1:14" s="49" customFormat="1" ht="17">
      <c r="A113" s="59" t="s">
        <v>24</v>
      </c>
      <c r="B113" s="60"/>
      <c r="C113" s="61">
        <f>+'2026R'!$Z113</f>
        <v>0</v>
      </c>
      <c r="D113" s="85" t="str">
        <f>+IF(ISERROR(C113/#REF!),"N. D.",C113/#REF!)</f>
        <v>N. D.</v>
      </c>
      <c r="E113" s="60"/>
      <c r="F113" s="61">
        <f>+'2025R'!$Z113</f>
        <v>0</v>
      </c>
      <c r="G113" s="85" t="str">
        <f>+IF(ISERROR(F113/#REF!),"N. D.",F113/#REF!)</f>
        <v>N. D.</v>
      </c>
      <c r="H113" s="86">
        <f t="shared" si="46"/>
        <v>0</v>
      </c>
      <c r="I113" s="85" t="str">
        <f t="shared" si="47"/>
        <v>N. D.</v>
      </c>
      <c r="J113" s="60"/>
      <c r="K113" s="61">
        <f>+'2025R'!$Z113</f>
        <v>0</v>
      </c>
      <c r="L113" s="85" t="str">
        <f>+IF(ISERROR(K113/#REF!),"N. D.",K113/#REF!)</f>
        <v>N. D.</v>
      </c>
      <c r="M113" s="86">
        <f t="shared" si="48"/>
        <v>0</v>
      </c>
      <c r="N113" s="85" t="str">
        <f t="shared" si="49"/>
        <v>N. D.</v>
      </c>
    </row>
    <row r="114" spans="1:14" s="49" customFormat="1" ht="17">
      <c r="A114" s="59" t="s">
        <v>25</v>
      </c>
      <c r="B114" s="60"/>
      <c r="C114" s="61">
        <f>+'2026R'!$Z114</f>
        <v>0</v>
      </c>
      <c r="D114" s="85" t="str">
        <f>+IF(ISERROR(C114/#REF!),"N. D.",C114/#REF!)</f>
        <v>N. D.</v>
      </c>
      <c r="E114" s="60"/>
      <c r="F114" s="61">
        <f>+'2025R'!$Z114</f>
        <v>0</v>
      </c>
      <c r="G114" s="85" t="str">
        <f>+IF(ISERROR(F114/#REF!),"N. D.",F114/#REF!)</f>
        <v>N. D.</v>
      </c>
      <c r="H114" s="86">
        <f t="shared" si="46"/>
        <v>0</v>
      </c>
      <c r="I114" s="85" t="str">
        <f t="shared" si="47"/>
        <v>N. D.</v>
      </c>
      <c r="J114" s="60"/>
      <c r="K114" s="61">
        <f>+'2025R'!$Z114</f>
        <v>0</v>
      </c>
      <c r="L114" s="85" t="str">
        <f>+IF(ISERROR(K114/#REF!),"N. D.",K114/#REF!)</f>
        <v>N. D.</v>
      </c>
      <c r="M114" s="86">
        <f t="shared" si="48"/>
        <v>0</v>
      </c>
      <c r="N114" s="85" t="str">
        <f t="shared" si="49"/>
        <v>N. D.</v>
      </c>
    </row>
    <row r="115" spans="1:14" s="49" customFormat="1" ht="17">
      <c r="A115" s="59" t="s">
        <v>26</v>
      </c>
      <c r="B115" s="60"/>
      <c r="C115" s="61">
        <f>+'2026R'!$Z115</f>
        <v>0</v>
      </c>
      <c r="D115" s="85" t="str">
        <f>+IF(ISERROR(C115/#REF!),"N. D.",C115/#REF!)</f>
        <v>N. D.</v>
      </c>
      <c r="E115" s="60"/>
      <c r="F115" s="61">
        <f>+'2025R'!$Z115</f>
        <v>0</v>
      </c>
      <c r="G115" s="85" t="str">
        <f>+IF(ISERROR(F115/#REF!),"N. D.",F115/#REF!)</f>
        <v>N. D.</v>
      </c>
      <c r="H115" s="86">
        <f t="shared" si="46"/>
        <v>0</v>
      </c>
      <c r="I115" s="85" t="str">
        <f t="shared" si="47"/>
        <v>N. D.</v>
      </c>
      <c r="J115" s="60"/>
      <c r="K115" s="61">
        <f>+'2025R'!$Z115</f>
        <v>0</v>
      </c>
      <c r="L115" s="85" t="str">
        <f>+IF(ISERROR(K115/#REF!),"N. D.",K115/#REF!)</f>
        <v>N. D.</v>
      </c>
      <c r="M115" s="86">
        <f t="shared" si="48"/>
        <v>0</v>
      </c>
      <c r="N115" s="85" t="str">
        <f t="shared" si="49"/>
        <v>N. D.</v>
      </c>
    </row>
    <row r="116" spans="1:14" s="49" customFormat="1" ht="17">
      <c r="A116" s="59" t="s">
        <v>27</v>
      </c>
      <c r="B116" s="60"/>
      <c r="C116" s="61">
        <f>+'2026R'!$Z116</f>
        <v>0</v>
      </c>
      <c r="D116" s="85" t="str">
        <f>+IF(ISERROR(C116/#REF!),"N. D.",C116/#REF!)</f>
        <v>N. D.</v>
      </c>
      <c r="E116" s="60"/>
      <c r="F116" s="61">
        <f>+'2025R'!$Z116</f>
        <v>0</v>
      </c>
      <c r="G116" s="85" t="str">
        <f>+IF(ISERROR(F116/#REF!),"N. D.",F116/#REF!)</f>
        <v>N. D.</v>
      </c>
      <c r="H116" s="86">
        <f t="shared" si="46"/>
        <v>0</v>
      </c>
      <c r="I116" s="85" t="str">
        <f t="shared" si="47"/>
        <v>N. D.</v>
      </c>
      <c r="J116" s="60"/>
      <c r="K116" s="61">
        <f>+'2025R'!$Z116</f>
        <v>0</v>
      </c>
      <c r="L116" s="85" t="str">
        <f>+IF(ISERROR(K116/#REF!),"N. D.",K116/#REF!)</f>
        <v>N. D.</v>
      </c>
      <c r="M116" s="86">
        <f t="shared" si="48"/>
        <v>0</v>
      </c>
      <c r="N116" s="85" t="str">
        <f t="shared" si="49"/>
        <v>N. D.</v>
      </c>
    </row>
    <row r="117" spans="1:14" s="49" customFormat="1" ht="17">
      <c r="A117" s="59" t="s">
        <v>28</v>
      </c>
      <c r="B117" s="60"/>
      <c r="C117" s="61">
        <f>+'2026R'!$Z117</f>
        <v>0</v>
      </c>
      <c r="D117" s="85" t="str">
        <f>+IF(ISERROR(C117/#REF!),"N. D.",C117/#REF!)</f>
        <v>N. D.</v>
      </c>
      <c r="E117" s="60"/>
      <c r="F117" s="61">
        <f>+'2025R'!$Z117</f>
        <v>0</v>
      </c>
      <c r="G117" s="85" t="str">
        <f>+IF(ISERROR(F117/#REF!),"N. D.",F117/#REF!)</f>
        <v>N. D.</v>
      </c>
      <c r="H117" s="86">
        <f t="shared" si="46"/>
        <v>0</v>
      </c>
      <c r="I117" s="85" t="str">
        <f t="shared" si="47"/>
        <v>N. D.</v>
      </c>
      <c r="J117" s="60"/>
      <c r="K117" s="61">
        <f>+'2025R'!$Z117</f>
        <v>0</v>
      </c>
      <c r="L117" s="85" t="str">
        <f>+IF(ISERROR(K117/#REF!),"N. D.",K117/#REF!)</f>
        <v>N. D.</v>
      </c>
      <c r="M117" s="86">
        <f t="shared" si="48"/>
        <v>0</v>
      </c>
      <c r="N117" s="85" t="str">
        <f t="shared" si="49"/>
        <v>N. D.</v>
      </c>
    </row>
    <row r="118" spans="1:14" s="49" customFormat="1" ht="17">
      <c r="A118" s="59" t="s">
        <v>29</v>
      </c>
      <c r="B118" s="60"/>
      <c r="C118" s="61">
        <f>+'2026R'!$Z118</f>
        <v>0</v>
      </c>
      <c r="D118" s="85" t="str">
        <f>+IF(ISERROR(C118/#REF!),"N. D.",C118/#REF!)</f>
        <v>N. D.</v>
      </c>
      <c r="E118" s="60"/>
      <c r="F118" s="61">
        <f>+'2025R'!$Z118</f>
        <v>0</v>
      </c>
      <c r="G118" s="85" t="str">
        <f>+IF(ISERROR(F118/#REF!),"N. D.",F118/#REF!)</f>
        <v>N. D.</v>
      </c>
      <c r="H118" s="86">
        <f t="shared" si="46"/>
        <v>0</v>
      </c>
      <c r="I118" s="85" t="str">
        <f t="shared" si="47"/>
        <v>N. D.</v>
      </c>
      <c r="J118" s="60"/>
      <c r="K118" s="61">
        <f>+'2025R'!$Z118</f>
        <v>0</v>
      </c>
      <c r="L118" s="85" t="str">
        <f>+IF(ISERROR(K118/#REF!),"N. D.",K118/#REF!)</f>
        <v>N. D.</v>
      </c>
      <c r="M118" s="86">
        <f t="shared" si="48"/>
        <v>0</v>
      </c>
      <c r="N118" s="85" t="str">
        <f t="shared" si="49"/>
        <v>N. D.</v>
      </c>
    </row>
    <row r="119" spans="1:14" s="49" customFormat="1" ht="17">
      <c r="A119" s="62" t="s">
        <v>30</v>
      </c>
      <c r="B119" s="60"/>
      <c r="C119" s="61">
        <f>+'2026R'!$Z119</f>
        <v>0</v>
      </c>
      <c r="D119" s="85" t="str">
        <f>+IF(ISERROR(C119/C130),"N. D.",C119/C130)</f>
        <v>N. D.</v>
      </c>
      <c r="E119" s="60"/>
      <c r="F119" s="61">
        <f>+'2025R'!$Z119</f>
        <v>0</v>
      </c>
      <c r="G119" s="85" t="str">
        <f>+IF(ISERROR(F119/F130),"N. D.",F119/F130)</f>
        <v>N. D.</v>
      </c>
      <c r="H119" s="86">
        <f t="shared" si="46"/>
        <v>0</v>
      </c>
      <c r="I119" s="85" t="str">
        <f t="shared" si="47"/>
        <v>N. D.</v>
      </c>
      <c r="J119" s="60"/>
      <c r="K119" s="61">
        <f>+'2025R'!$Z119</f>
        <v>0</v>
      </c>
      <c r="L119" s="85" t="str">
        <f>+IF(ISERROR(K119/K130),"N. D.",K119/K130)</f>
        <v>N. D.</v>
      </c>
      <c r="M119" s="86">
        <f t="shared" si="48"/>
        <v>0</v>
      </c>
      <c r="N119" s="85" t="str">
        <f t="shared" si="49"/>
        <v>N. D.</v>
      </c>
    </row>
    <row r="120" spans="1:14" s="49" customFormat="1" ht="17">
      <c r="A120" s="63" t="s">
        <v>31</v>
      </c>
      <c r="B120" s="54"/>
      <c r="C120" s="64">
        <f>+SUM(C121:C129)</f>
        <v>0</v>
      </c>
      <c r="D120" s="83" t="str">
        <f>+IF(ISERROR(C120/#REF!),"N. D.",C120/#REF!)</f>
        <v>N. D.</v>
      </c>
      <c r="E120" s="60"/>
      <c r="F120" s="64">
        <f>+SUM(F121:F129)</f>
        <v>0</v>
      </c>
      <c r="G120" s="83" t="str">
        <f>+IF(ISERROR(F120/#REF!),"N. D.",F120/#REF!)</f>
        <v>N. D.</v>
      </c>
      <c r="H120" s="84">
        <f t="shared" si="46"/>
        <v>0</v>
      </c>
      <c r="I120" s="83" t="str">
        <f t="shared" si="47"/>
        <v>N. D.</v>
      </c>
      <c r="J120" s="54"/>
      <c r="K120" s="64">
        <f>+SUM(K121:K129)</f>
        <v>0</v>
      </c>
      <c r="L120" s="83" t="str">
        <f>+IF(ISERROR(K120/#REF!),"N. D.",K120/#REF!)</f>
        <v>N. D.</v>
      </c>
      <c r="M120" s="84">
        <f t="shared" si="48"/>
        <v>0</v>
      </c>
      <c r="N120" s="83" t="str">
        <f t="shared" si="49"/>
        <v>N. D.</v>
      </c>
    </row>
    <row r="121" spans="1:14" s="49" customFormat="1" ht="17">
      <c r="A121" s="65" t="s">
        <v>32</v>
      </c>
      <c r="B121" s="60"/>
      <c r="C121" s="61">
        <f>+'2026R'!$Z121</f>
        <v>0</v>
      </c>
      <c r="D121" s="85" t="str">
        <f>+IF(ISERROR(C121/C132),"N. D.",C121/C132)</f>
        <v>N. D.</v>
      </c>
      <c r="E121" s="60"/>
      <c r="F121" s="61">
        <f>+'2025R'!$Z121</f>
        <v>0</v>
      </c>
      <c r="G121" s="85" t="str">
        <f>+IF(ISERROR(F121/F132),"N. D.",F121/F132)</f>
        <v>N. D.</v>
      </c>
      <c r="H121" s="86">
        <f t="shared" si="46"/>
        <v>0</v>
      </c>
      <c r="I121" s="85" t="str">
        <f t="shared" si="47"/>
        <v>N. D.</v>
      </c>
      <c r="J121" s="60"/>
      <c r="K121" s="61">
        <f>+'2025R'!$Z121</f>
        <v>0</v>
      </c>
      <c r="L121" s="85" t="str">
        <f>+IF(ISERROR(K121/K132),"N. D.",K121/K132)</f>
        <v>N. D.</v>
      </c>
      <c r="M121" s="86">
        <f t="shared" si="48"/>
        <v>0</v>
      </c>
      <c r="N121" s="85" t="str">
        <f t="shared" si="49"/>
        <v>N. D.</v>
      </c>
    </row>
    <row r="122" spans="1:14" s="49" customFormat="1" ht="17">
      <c r="A122" s="65" t="s">
        <v>33</v>
      </c>
      <c r="B122" s="60"/>
      <c r="C122" s="61">
        <f>+'2026R'!$Z122</f>
        <v>0</v>
      </c>
      <c r="D122" s="85" t="str">
        <f>+IF(ISERROR(C122/C133),"N. D.",C122/C133)</f>
        <v>N. D.</v>
      </c>
      <c r="E122" s="60"/>
      <c r="F122" s="61">
        <f>+'2025R'!$Z122</f>
        <v>0</v>
      </c>
      <c r="G122" s="85" t="str">
        <f>+IF(ISERROR(F122/F133),"N. D.",F122/F133)</f>
        <v>N. D.</v>
      </c>
      <c r="H122" s="86">
        <f t="shared" si="46"/>
        <v>0</v>
      </c>
      <c r="I122" s="85" t="str">
        <f t="shared" si="47"/>
        <v>N. D.</v>
      </c>
      <c r="J122" s="60"/>
      <c r="K122" s="61">
        <f>+'2025R'!$Z122</f>
        <v>0</v>
      </c>
      <c r="L122" s="85" t="str">
        <f>+IF(ISERROR(K122/K133),"N. D.",K122/K133)</f>
        <v>N. D.</v>
      </c>
      <c r="M122" s="86">
        <f t="shared" si="48"/>
        <v>0</v>
      </c>
      <c r="N122" s="85" t="str">
        <f t="shared" si="49"/>
        <v>N. D.</v>
      </c>
    </row>
    <row r="123" spans="1:14" s="49" customFormat="1" ht="17">
      <c r="A123" s="65" t="s">
        <v>34</v>
      </c>
      <c r="B123" s="60"/>
      <c r="C123" s="61">
        <f>+'2026R'!$Z123</f>
        <v>0</v>
      </c>
      <c r="D123" s="85" t="str">
        <f>+IF(ISERROR(C123/#REF!),"N. D.",C123/#REF!)</f>
        <v>N. D.</v>
      </c>
      <c r="E123" s="60"/>
      <c r="F123" s="61">
        <f>+'2025R'!$Z123</f>
        <v>0</v>
      </c>
      <c r="G123" s="85" t="str">
        <f>+IF(ISERROR(F123/#REF!),"N. D.",F123/#REF!)</f>
        <v>N. D.</v>
      </c>
      <c r="H123" s="86">
        <f t="shared" si="46"/>
        <v>0</v>
      </c>
      <c r="I123" s="85" t="str">
        <f t="shared" si="47"/>
        <v>N. D.</v>
      </c>
      <c r="J123" s="60"/>
      <c r="K123" s="61">
        <f>+'2025R'!$Z123</f>
        <v>0</v>
      </c>
      <c r="L123" s="85" t="str">
        <f>+IF(ISERROR(K123/#REF!),"N. D.",K123/#REF!)</f>
        <v>N. D.</v>
      </c>
      <c r="M123" s="86">
        <f t="shared" si="48"/>
        <v>0</v>
      </c>
      <c r="N123" s="85" t="str">
        <f t="shared" si="49"/>
        <v>N. D.</v>
      </c>
    </row>
    <row r="124" spans="1:14" s="49" customFormat="1" ht="17">
      <c r="A124" s="65" t="s">
        <v>35</v>
      </c>
      <c r="B124" s="60"/>
      <c r="C124" s="61">
        <f>+'2026R'!$Z124</f>
        <v>0</v>
      </c>
      <c r="D124" s="85" t="str">
        <f>+IF(ISERROR(C124/C134),"N. D.",C124/C134)</f>
        <v>N. D.</v>
      </c>
      <c r="E124" s="60"/>
      <c r="F124" s="61">
        <f>+'2025R'!$Z124</f>
        <v>0</v>
      </c>
      <c r="G124" s="85" t="str">
        <f>+IF(ISERROR(F124/F134),"N. D.",F124/F134)</f>
        <v>N. D.</v>
      </c>
      <c r="H124" s="86">
        <f t="shared" si="46"/>
        <v>0</v>
      </c>
      <c r="I124" s="85" t="str">
        <f t="shared" si="47"/>
        <v>N. D.</v>
      </c>
      <c r="J124" s="60"/>
      <c r="K124" s="61">
        <f>+'2025R'!$Z124</f>
        <v>0</v>
      </c>
      <c r="L124" s="85" t="str">
        <f>+IF(ISERROR(K124/K134),"N. D.",K124/K134)</f>
        <v>N. D.</v>
      </c>
      <c r="M124" s="86">
        <f t="shared" si="48"/>
        <v>0</v>
      </c>
      <c r="N124" s="85" t="str">
        <f t="shared" si="49"/>
        <v>N. D.</v>
      </c>
    </row>
    <row r="125" spans="1:14" s="49" customFormat="1" ht="17">
      <c r="A125" s="65" t="s">
        <v>36</v>
      </c>
      <c r="B125" s="60"/>
      <c r="C125" s="61">
        <f>+'2026R'!$Z125</f>
        <v>0</v>
      </c>
      <c r="D125" s="85" t="str">
        <f>+IF(ISERROR(C125/C135),"N. D.",C125/C135)</f>
        <v>N. D.</v>
      </c>
      <c r="E125" s="60"/>
      <c r="F125" s="61">
        <f>+'2025R'!$Z125</f>
        <v>0</v>
      </c>
      <c r="G125" s="85" t="str">
        <f>+IF(ISERROR(F125/F135),"N. D.",F125/F135)</f>
        <v>N. D.</v>
      </c>
      <c r="H125" s="86">
        <f t="shared" si="46"/>
        <v>0</v>
      </c>
      <c r="I125" s="85" t="str">
        <f t="shared" si="47"/>
        <v>N. D.</v>
      </c>
      <c r="J125" s="60"/>
      <c r="K125" s="61">
        <f>+'2025R'!$Z125</f>
        <v>0</v>
      </c>
      <c r="L125" s="85" t="str">
        <f>+IF(ISERROR(K125/K135),"N. D.",K125/K135)</f>
        <v>N. D.</v>
      </c>
      <c r="M125" s="86">
        <f t="shared" si="48"/>
        <v>0</v>
      </c>
      <c r="N125" s="85" t="str">
        <f t="shared" si="49"/>
        <v>N. D.</v>
      </c>
    </row>
    <row r="126" spans="1:14" s="49" customFormat="1" ht="17">
      <c r="A126" s="65" t="s">
        <v>37</v>
      </c>
      <c r="B126" s="60"/>
      <c r="C126" s="61">
        <f>+'2026R'!$Z126</f>
        <v>0</v>
      </c>
      <c r="D126" s="85" t="str">
        <f>+IF(ISERROR(C126/C136),"N. D.",C126/C136)</f>
        <v>N. D.</v>
      </c>
      <c r="E126" s="60"/>
      <c r="F126" s="61">
        <f>+'2025R'!$Z126</f>
        <v>0</v>
      </c>
      <c r="G126" s="85" t="str">
        <f>+IF(ISERROR(F126/F136),"N. D.",F126/F136)</f>
        <v>N. D.</v>
      </c>
      <c r="H126" s="86">
        <f t="shared" si="46"/>
        <v>0</v>
      </c>
      <c r="I126" s="85" t="str">
        <f t="shared" si="47"/>
        <v>N. D.</v>
      </c>
      <c r="J126" s="60"/>
      <c r="K126" s="61">
        <f>+'2025R'!$Z126</f>
        <v>0</v>
      </c>
      <c r="L126" s="85" t="str">
        <f>+IF(ISERROR(K126/K136),"N. D.",K126/K136)</f>
        <v>N. D.</v>
      </c>
      <c r="M126" s="86">
        <f t="shared" si="48"/>
        <v>0</v>
      </c>
      <c r="N126" s="85" t="str">
        <f t="shared" si="49"/>
        <v>N. D.</v>
      </c>
    </row>
    <row r="127" spans="1:14" s="49" customFormat="1" ht="17">
      <c r="A127" s="65" t="s">
        <v>38</v>
      </c>
      <c r="B127" s="60"/>
      <c r="C127" s="61">
        <f>+'2026R'!$Z127</f>
        <v>0</v>
      </c>
      <c r="D127" s="85" t="str">
        <f>+IF(ISERROR(C127/C137),"N. D.",C127/C137)</f>
        <v>N. D.</v>
      </c>
      <c r="E127" s="60"/>
      <c r="F127" s="61">
        <f>+'2025R'!$Z127</f>
        <v>0</v>
      </c>
      <c r="G127" s="85" t="str">
        <f>+IF(ISERROR(F127/F137),"N. D.",F127/F137)</f>
        <v>N. D.</v>
      </c>
      <c r="H127" s="86">
        <f t="shared" si="46"/>
        <v>0</v>
      </c>
      <c r="I127" s="85" t="str">
        <f t="shared" si="47"/>
        <v>N. D.</v>
      </c>
      <c r="J127" s="60"/>
      <c r="K127" s="61">
        <f>+'2025R'!$Z127</f>
        <v>0</v>
      </c>
      <c r="L127" s="85" t="str">
        <f>+IF(ISERROR(K127/K137),"N. D.",K127/K137)</f>
        <v>N. D.</v>
      </c>
      <c r="M127" s="86">
        <f t="shared" si="48"/>
        <v>0</v>
      </c>
      <c r="N127" s="85" t="str">
        <f t="shared" si="49"/>
        <v>N. D.</v>
      </c>
    </row>
    <row r="128" spans="1:14" s="49" customFormat="1" ht="17">
      <c r="A128" s="65" t="s">
        <v>39</v>
      </c>
      <c r="B128" s="60"/>
      <c r="C128" s="61">
        <f>+'2026R'!$Z128</f>
        <v>0</v>
      </c>
      <c r="D128" s="85" t="str">
        <f>+IF(ISERROR(C128/C137),"N. D.",C128/C137)</f>
        <v>N. D.</v>
      </c>
      <c r="E128" s="60"/>
      <c r="F128" s="61">
        <f>+'2025R'!$Z128</f>
        <v>0</v>
      </c>
      <c r="G128" s="85" t="str">
        <f>+IF(ISERROR(F128/F137),"N. D.",F128/F137)</f>
        <v>N. D.</v>
      </c>
      <c r="H128" s="86">
        <f t="shared" si="46"/>
        <v>0</v>
      </c>
      <c r="I128" s="85" t="str">
        <f t="shared" si="47"/>
        <v>N. D.</v>
      </c>
      <c r="J128" s="60"/>
      <c r="K128" s="61">
        <f>+'2025R'!$Z128</f>
        <v>0</v>
      </c>
      <c r="L128" s="85" t="str">
        <f>+IF(ISERROR(K128/K137),"N. D.",K128/K137)</f>
        <v>N. D.</v>
      </c>
      <c r="M128" s="86">
        <f t="shared" si="48"/>
        <v>0</v>
      </c>
      <c r="N128" s="85" t="str">
        <f t="shared" si="49"/>
        <v>N. D.</v>
      </c>
    </row>
    <row r="129" spans="1:14" s="49" customFormat="1" ht="17">
      <c r="A129" s="65" t="s">
        <v>40</v>
      </c>
      <c r="B129" s="60"/>
      <c r="C129" s="61">
        <f>+'2026R'!$Z129</f>
        <v>0</v>
      </c>
      <c r="D129" s="85" t="str">
        <f>+IF(ISERROR(C129/C138),"N. D.",C129/C138)</f>
        <v>N. D.</v>
      </c>
      <c r="E129" s="60"/>
      <c r="F129" s="61">
        <f>+'2025R'!$Z129</f>
        <v>0</v>
      </c>
      <c r="G129" s="85" t="str">
        <f>+IF(ISERROR(F129/F138),"N. D.",F129/F138)</f>
        <v>N. D.</v>
      </c>
      <c r="H129" s="86">
        <f t="shared" si="46"/>
        <v>0</v>
      </c>
      <c r="I129" s="85" t="str">
        <f t="shared" si="47"/>
        <v>N. D.</v>
      </c>
      <c r="J129" s="60"/>
      <c r="K129" s="61">
        <f>+'2025R'!$Z129</f>
        <v>0</v>
      </c>
      <c r="L129" s="85" t="str">
        <f>+IF(ISERROR(K129/K138),"N. D.",K129/K138)</f>
        <v>N. D.</v>
      </c>
      <c r="M129" s="86">
        <f t="shared" si="48"/>
        <v>0</v>
      </c>
      <c r="N129" s="85" t="str">
        <f t="shared" si="49"/>
        <v>N. D.</v>
      </c>
    </row>
    <row r="130" spans="1:14" s="49" customFormat="1" ht="6" customHeight="1">
      <c r="A130" s="56"/>
      <c r="B130" s="54"/>
      <c r="C130" s="54"/>
      <c r="D130" s="89"/>
      <c r="E130" s="54"/>
      <c r="F130" s="54"/>
      <c r="G130" s="89"/>
      <c r="H130" s="54"/>
      <c r="I130" s="83"/>
      <c r="J130" s="54"/>
      <c r="K130" s="54"/>
      <c r="L130" s="89"/>
      <c r="M130" s="54"/>
      <c r="N130" s="83"/>
    </row>
    <row r="131" spans="1:14" s="49" customFormat="1" ht="17">
      <c r="A131" s="67" t="s">
        <v>49</v>
      </c>
      <c r="B131" s="68"/>
      <c r="C131" s="68">
        <f>+C110+C120</f>
        <v>0</v>
      </c>
      <c r="D131" s="88" t="str">
        <f>+IF(ISERROR(C131/C106),"N. D.",C131/C106)</f>
        <v>N. D.</v>
      </c>
      <c r="E131" s="68"/>
      <c r="F131" s="68">
        <f>+F110+F120</f>
        <v>0</v>
      </c>
      <c r="G131" s="88" t="str">
        <f>+IF(ISERROR(F131/F106),"N. D.",F131/F106)</f>
        <v>N. D.</v>
      </c>
      <c r="H131" s="90">
        <f>+$C131-F131</f>
        <v>0</v>
      </c>
      <c r="I131" s="88" t="str">
        <f>+IF(ISERROR(H131/F131),"N. D.",H131/F131)</f>
        <v>N. D.</v>
      </c>
      <c r="J131" s="68"/>
      <c r="K131" s="68">
        <f>+K110+K120</f>
        <v>0</v>
      </c>
      <c r="L131" s="88" t="str">
        <f>+IF(ISERROR(K131/K106),"N. D.",K131/K106)</f>
        <v>N. D.</v>
      </c>
      <c r="M131" s="90">
        <f>+$C131-K131</f>
        <v>0</v>
      </c>
      <c r="N131" s="88" t="str">
        <f>+IF(ISERROR(M131/K131),"N. D.",M131/K131)</f>
        <v>N. D.</v>
      </c>
    </row>
    <row r="132" spans="1:14" s="49" customFormat="1" ht="6" customHeight="1">
      <c r="A132" s="54"/>
      <c r="B132" s="54"/>
      <c r="C132" s="54"/>
      <c r="D132" s="89"/>
      <c r="E132" s="54"/>
      <c r="F132" s="54"/>
      <c r="G132" s="89"/>
      <c r="H132" s="54"/>
      <c r="I132" s="89"/>
      <c r="J132" s="54"/>
      <c r="K132" s="54"/>
      <c r="L132" s="89"/>
      <c r="M132" s="54"/>
      <c r="N132" s="89"/>
    </row>
    <row r="133" spans="1:14" s="49" customFormat="1" thickBot="1">
      <c r="A133" s="70" t="s">
        <v>50</v>
      </c>
      <c r="B133" s="71"/>
      <c r="C133" s="71">
        <f>+C106-C131</f>
        <v>0</v>
      </c>
      <c r="D133" s="91" t="str">
        <f>+IF(OR(C106&lt;=0,C133&lt;=0),"N. D.",C133/C106)</f>
        <v>N. D.</v>
      </c>
      <c r="E133" s="71"/>
      <c r="F133" s="71">
        <f>+F106-F131</f>
        <v>0</v>
      </c>
      <c r="G133" s="91" t="str">
        <f>+IF(OR(F106&lt;=0,F133&lt;=0),"N. D.",F133/F106)</f>
        <v>N. D.</v>
      </c>
      <c r="H133" s="71">
        <f>+$C133-F133</f>
        <v>0</v>
      </c>
      <c r="I133" s="91" t="str">
        <f>+IF(ISERROR(H133/F133),"N. D.",H133/F133)</f>
        <v>N. D.</v>
      </c>
      <c r="J133" s="71"/>
      <c r="K133" s="71">
        <f>+K106-K131</f>
        <v>0</v>
      </c>
      <c r="L133" s="91" t="str">
        <f>+IF(OR(K106&lt;=0,K133&lt;=0),"N. D.",K133/K106)</f>
        <v>N. D.</v>
      </c>
      <c r="M133" s="71">
        <f>+$C133-K133</f>
        <v>0</v>
      </c>
      <c r="N133" s="91" t="str">
        <f>+IF(ISERROR(M133/K133),"N. D.",M133/K133)</f>
        <v>N. D.</v>
      </c>
    </row>
    <row r="134" spans="1:14" s="49" customFormat="1" ht="6" customHeight="1">
      <c r="A134" s="54"/>
      <c r="B134" s="72"/>
      <c r="C134" s="72"/>
      <c r="D134" s="92"/>
      <c r="E134" s="72"/>
      <c r="F134" s="72"/>
      <c r="G134" s="92"/>
      <c r="H134" s="72"/>
      <c r="I134" s="92"/>
      <c r="J134" s="72"/>
      <c r="K134" s="72"/>
      <c r="L134" s="92"/>
      <c r="M134" s="72"/>
      <c r="N134" s="92"/>
    </row>
    <row r="135" spans="1:14" s="49" customFormat="1" ht="17">
      <c r="A135" s="73" t="s">
        <v>51</v>
      </c>
      <c r="B135" s="74"/>
      <c r="C135" s="74">
        <f>+C137+C160</f>
        <v>0</v>
      </c>
      <c r="D135" s="87">
        <f>+D137+D160</f>
        <v>0</v>
      </c>
      <c r="E135" s="74"/>
      <c r="F135" s="74">
        <f>+F137+F160</f>
        <v>0</v>
      </c>
      <c r="G135" s="87">
        <f>+G137+G160</f>
        <v>0</v>
      </c>
      <c r="H135" s="74">
        <f>+$C135-F135</f>
        <v>0</v>
      </c>
      <c r="I135" s="87" t="str">
        <f>+IF(ISERROR(H135/F135),"N. D.",H135/F135)</f>
        <v>N. D.</v>
      </c>
      <c r="J135" s="74"/>
      <c r="K135" s="74">
        <f>+K137+K160</f>
        <v>0</v>
      </c>
      <c r="L135" s="87">
        <f>+L137+L160</f>
        <v>0</v>
      </c>
      <c r="M135" s="74">
        <f>+$C135-K135</f>
        <v>0</v>
      </c>
      <c r="N135" s="87" t="str">
        <f>+IF(ISERROR(M135/K135),"N. D.",M135/K135)</f>
        <v>N. D.</v>
      </c>
    </row>
    <row r="136" spans="1:14" s="49" customFormat="1" ht="6" customHeight="1">
      <c r="A136" s="75"/>
      <c r="B136" s="54"/>
      <c r="C136" s="54"/>
      <c r="D136" s="83"/>
      <c r="E136" s="54"/>
      <c r="F136" s="54"/>
      <c r="G136" s="83"/>
      <c r="H136" s="54"/>
      <c r="I136" s="83"/>
      <c r="J136" s="54"/>
      <c r="K136" s="54"/>
      <c r="L136" s="83"/>
      <c r="M136" s="54"/>
      <c r="N136" s="83"/>
    </row>
    <row r="137" spans="1:14" s="49" customFormat="1" ht="17">
      <c r="A137" s="76" t="s">
        <v>52</v>
      </c>
      <c r="B137" s="74"/>
      <c r="C137" s="74">
        <f>+SUM(C138:C150)</f>
        <v>0</v>
      </c>
      <c r="D137" s="87">
        <f>+SUM(D138:D150)</f>
        <v>0</v>
      </c>
      <c r="E137" s="74"/>
      <c r="F137" s="74">
        <f>+SUM(F138:F150)</f>
        <v>0</v>
      </c>
      <c r="G137" s="87">
        <f>+SUM(G138:G150)</f>
        <v>0</v>
      </c>
      <c r="H137" s="74">
        <f t="shared" ref="H137:H150" si="50">+$C137-F137</f>
        <v>0</v>
      </c>
      <c r="I137" s="87" t="str">
        <f t="shared" ref="I137:I150" si="51">+IF(ISERROR(H137/F137),"N. D.",H137/F137)</f>
        <v>N. D.</v>
      </c>
      <c r="J137" s="74"/>
      <c r="K137" s="74">
        <f>+SUM(K138:K150)</f>
        <v>0</v>
      </c>
      <c r="L137" s="87">
        <f>+SUM(L138:L150)</f>
        <v>0</v>
      </c>
      <c r="M137" s="74">
        <f t="shared" ref="M137:M150" si="52">+$C137-K137</f>
        <v>0</v>
      </c>
      <c r="N137" s="87" t="str">
        <f t="shared" ref="N137:N150" si="53">+IF(ISERROR(M137/K137),"N. D.",M137/K137)</f>
        <v>N. D.</v>
      </c>
    </row>
    <row r="138" spans="1:14" s="49" customFormat="1" ht="17">
      <c r="A138" s="62" t="s">
        <v>53</v>
      </c>
      <c r="B138" s="60"/>
      <c r="C138" s="60">
        <f>+'2026R'!$Z138</f>
        <v>0</v>
      </c>
      <c r="D138" s="83" t="str">
        <f t="shared" ref="D138:D150" si="54">+IF(ISERROR(C138/C$106),"N. D.",C138/C$106)</f>
        <v>N. D.</v>
      </c>
      <c r="E138" s="60"/>
      <c r="F138" s="60">
        <f>+'2025R'!$Z138</f>
        <v>0</v>
      </c>
      <c r="G138" s="83" t="str">
        <f t="shared" ref="G138:G150" si="55">+IF(ISERROR(F138/F$106),"N. D.",F138/F$106)</f>
        <v>N. D.</v>
      </c>
      <c r="H138" s="60">
        <f t="shared" si="50"/>
        <v>0</v>
      </c>
      <c r="I138" s="83" t="str">
        <f t="shared" si="51"/>
        <v>N. D.</v>
      </c>
      <c r="J138" s="60"/>
      <c r="K138" s="60">
        <f>+'2025R'!$Z138</f>
        <v>0</v>
      </c>
      <c r="L138" s="83" t="str">
        <f t="shared" ref="L138:L150" si="56">+IF(ISERROR(K138/K$106),"N. D.",K138/K$106)</f>
        <v>N. D.</v>
      </c>
      <c r="M138" s="60">
        <f t="shared" si="52"/>
        <v>0</v>
      </c>
      <c r="N138" s="83" t="str">
        <f t="shared" si="53"/>
        <v>N. D.</v>
      </c>
    </row>
    <row r="139" spans="1:14" s="49" customFormat="1" ht="17">
      <c r="A139" s="62" t="s">
        <v>54</v>
      </c>
      <c r="B139" s="60"/>
      <c r="C139" s="60">
        <f>+'2026R'!$Z139</f>
        <v>0</v>
      </c>
      <c r="D139" s="83" t="str">
        <f t="shared" si="54"/>
        <v>N. D.</v>
      </c>
      <c r="E139" s="60"/>
      <c r="F139" s="60">
        <f>+'2025R'!$Z139</f>
        <v>0</v>
      </c>
      <c r="G139" s="83" t="str">
        <f t="shared" si="55"/>
        <v>N. D.</v>
      </c>
      <c r="H139" s="60">
        <f t="shared" si="50"/>
        <v>0</v>
      </c>
      <c r="I139" s="83" t="str">
        <f t="shared" si="51"/>
        <v>N. D.</v>
      </c>
      <c r="J139" s="60"/>
      <c r="K139" s="60">
        <f>+'2025R'!$Z139</f>
        <v>0</v>
      </c>
      <c r="L139" s="83" t="str">
        <f t="shared" si="56"/>
        <v>N. D.</v>
      </c>
      <c r="M139" s="60">
        <f t="shared" si="52"/>
        <v>0</v>
      </c>
      <c r="N139" s="83" t="str">
        <f t="shared" si="53"/>
        <v>N. D.</v>
      </c>
    </row>
    <row r="140" spans="1:14" s="49" customFormat="1" ht="17">
      <c r="A140" s="62" t="s">
        <v>55</v>
      </c>
      <c r="B140" s="60"/>
      <c r="C140" s="60">
        <f>+'2026R'!$Z140</f>
        <v>0</v>
      </c>
      <c r="D140" s="83" t="str">
        <f t="shared" si="54"/>
        <v>N. D.</v>
      </c>
      <c r="E140" s="60"/>
      <c r="F140" s="60">
        <f>+'2025R'!$Z140</f>
        <v>0</v>
      </c>
      <c r="G140" s="83" t="str">
        <f t="shared" si="55"/>
        <v>N. D.</v>
      </c>
      <c r="H140" s="60">
        <f t="shared" si="50"/>
        <v>0</v>
      </c>
      <c r="I140" s="83" t="str">
        <f t="shared" si="51"/>
        <v>N. D.</v>
      </c>
      <c r="J140" s="60"/>
      <c r="K140" s="60">
        <f>+'2025R'!$Z140</f>
        <v>0</v>
      </c>
      <c r="L140" s="83" t="str">
        <f t="shared" si="56"/>
        <v>N. D.</v>
      </c>
      <c r="M140" s="60">
        <f t="shared" si="52"/>
        <v>0</v>
      </c>
      <c r="N140" s="83" t="str">
        <f t="shared" si="53"/>
        <v>N. D.</v>
      </c>
    </row>
    <row r="141" spans="1:14" s="49" customFormat="1" ht="17">
      <c r="A141" s="62" t="s">
        <v>56</v>
      </c>
      <c r="B141" s="60"/>
      <c r="C141" s="60">
        <f>+'2026R'!$Z141</f>
        <v>0</v>
      </c>
      <c r="D141" s="83" t="str">
        <f t="shared" si="54"/>
        <v>N. D.</v>
      </c>
      <c r="E141" s="60"/>
      <c r="F141" s="60">
        <f>+'2025R'!$Z141</f>
        <v>0</v>
      </c>
      <c r="G141" s="83" t="str">
        <f t="shared" si="55"/>
        <v>N. D.</v>
      </c>
      <c r="H141" s="60">
        <f t="shared" si="50"/>
        <v>0</v>
      </c>
      <c r="I141" s="83" t="str">
        <f t="shared" si="51"/>
        <v>N. D.</v>
      </c>
      <c r="J141" s="60"/>
      <c r="K141" s="60">
        <f>+'2025R'!$Z141</f>
        <v>0</v>
      </c>
      <c r="L141" s="83" t="str">
        <f t="shared" si="56"/>
        <v>N. D.</v>
      </c>
      <c r="M141" s="60">
        <f t="shared" si="52"/>
        <v>0</v>
      </c>
      <c r="N141" s="83" t="str">
        <f t="shared" si="53"/>
        <v>N. D.</v>
      </c>
    </row>
    <row r="142" spans="1:14" s="49" customFormat="1" ht="17">
      <c r="A142" s="62" t="s">
        <v>57</v>
      </c>
      <c r="B142" s="60"/>
      <c r="C142" s="60">
        <f>+'2026R'!$Z142</f>
        <v>0</v>
      </c>
      <c r="D142" s="83" t="str">
        <f t="shared" si="54"/>
        <v>N. D.</v>
      </c>
      <c r="E142" s="60"/>
      <c r="F142" s="60">
        <f>+'2025R'!$Z142</f>
        <v>0</v>
      </c>
      <c r="G142" s="83" t="str">
        <f t="shared" si="55"/>
        <v>N. D.</v>
      </c>
      <c r="H142" s="60">
        <f t="shared" si="50"/>
        <v>0</v>
      </c>
      <c r="I142" s="83" t="str">
        <f t="shared" si="51"/>
        <v>N. D.</v>
      </c>
      <c r="J142" s="60"/>
      <c r="K142" s="60">
        <f>+'2025R'!$Z142</f>
        <v>0</v>
      </c>
      <c r="L142" s="83" t="str">
        <f t="shared" si="56"/>
        <v>N. D.</v>
      </c>
      <c r="M142" s="60">
        <f t="shared" si="52"/>
        <v>0</v>
      </c>
      <c r="N142" s="83" t="str">
        <f t="shared" si="53"/>
        <v>N. D.</v>
      </c>
    </row>
    <row r="143" spans="1:14" s="49" customFormat="1" ht="17">
      <c r="A143" s="62" t="s">
        <v>58</v>
      </c>
      <c r="B143" s="60"/>
      <c r="C143" s="60">
        <f>+'2026R'!$Z143</f>
        <v>0</v>
      </c>
      <c r="D143" s="83" t="str">
        <f t="shared" si="54"/>
        <v>N. D.</v>
      </c>
      <c r="E143" s="60"/>
      <c r="F143" s="60">
        <f>+'2025R'!$Z143</f>
        <v>0</v>
      </c>
      <c r="G143" s="83" t="str">
        <f t="shared" si="55"/>
        <v>N. D.</v>
      </c>
      <c r="H143" s="60">
        <f t="shared" si="50"/>
        <v>0</v>
      </c>
      <c r="I143" s="83" t="str">
        <f t="shared" si="51"/>
        <v>N. D.</v>
      </c>
      <c r="J143" s="60"/>
      <c r="K143" s="60">
        <f>+'2025R'!$Z143</f>
        <v>0</v>
      </c>
      <c r="L143" s="83" t="str">
        <f t="shared" si="56"/>
        <v>N. D.</v>
      </c>
      <c r="M143" s="60">
        <f t="shared" si="52"/>
        <v>0</v>
      </c>
      <c r="N143" s="83" t="str">
        <f t="shared" si="53"/>
        <v>N. D.</v>
      </c>
    </row>
    <row r="144" spans="1:14" s="49" customFormat="1" ht="17">
      <c r="A144" s="62" t="s">
        <v>59</v>
      </c>
      <c r="B144" s="60"/>
      <c r="C144" s="60">
        <f>+'2026R'!$Z144</f>
        <v>0</v>
      </c>
      <c r="D144" s="83" t="str">
        <f t="shared" si="54"/>
        <v>N. D.</v>
      </c>
      <c r="E144" s="60"/>
      <c r="F144" s="60">
        <f>+'2025R'!$Z144</f>
        <v>0</v>
      </c>
      <c r="G144" s="83" t="str">
        <f t="shared" si="55"/>
        <v>N. D.</v>
      </c>
      <c r="H144" s="60">
        <f t="shared" si="50"/>
        <v>0</v>
      </c>
      <c r="I144" s="83" t="str">
        <f t="shared" si="51"/>
        <v>N. D.</v>
      </c>
      <c r="J144" s="60"/>
      <c r="K144" s="60">
        <f>+'2025R'!$Z144</f>
        <v>0</v>
      </c>
      <c r="L144" s="83" t="str">
        <f t="shared" si="56"/>
        <v>N. D.</v>
      </c>
      <c r="M144" s="60">
        <f t="shared" si="52"/>
        <v>0</v>
      </c>
      <c r="N144" s="83" t="str">
        <f t="shared" si="53"/>
        <v>N. D.</v>
      </c>
    </row>
    <row r="145" spans="1:14" s="49" customFormat="1" ht="17">
      <c r="A145" s="62" t="s">
        <v>60</v>
      </c>
      <c r="B145" s="60"/>
      <c r="C145" s="60">
        <f>+'2026R'!$Z145</f>
        <v>0</v>
      </c>
      <c r="D145" s="83" t="str">
        <f t="shared" si="54"/>
        <v>N. D.</v>
      </c>
      <c r="E145" s="60"/>
      <c r="F145" s="60">
        <f>+'2025R'!$Z145</f>
        <v>0</v>
      </c>
      <c r="G145" s="83" t="str">
        <f t="shared" si="55"/>
        <v>N. D.</v>
      </c>
      <c r="H145" s="60">
        <f t="shared" si="50"/>
        <v>0</v>
      </c>
      <c r="I145" s="83" t="str">
        <f t="shared" si="51"/>
        <v>N. D.</v>
      </c>
      <c r="J145" s="60"/>
      <c r="K145" s="60">
        <f>+'2025R'!$Z145</f>
        <v>0</v>
      </c>
      <c r="L145" s="83" t="str">
        <f t="shared" si="56"/>
        <v>N. D.</v>
      </c>
      <c r="M145" s="60">
        <f t="shared" si="52"/>
        <v>0</v>
      </c>
      <c r="N145" s="83" t="str">
        <f t="shared" si="53"/>
        <v>N. D.</v>
      </c>
    </row>
    <row r="146" spans="1:14" s="49" customFormat="1" ht="17">
      <c r="A146" s="62" t="s">
        <v>61</v>
      </c>
      <c r="B146" s="60"/>
      <c r="C146" s="60">
        <f>+'2026R'!$Z146</f>
        <v>0</v>
      </c>
      <c r="D146" s="83" t="str">
        <f t="shared" si="54"/>
        <v>N. D.</v>
      </c>
      <c r="E146" s="60"/>
      <c r="F146" s="60">
        <f>+'2025R'!$Z146</f>
        <v>0</v>
      </c>
      <c r="G146" s="83" t="str">
        <f t="shared" si="55"/>
        <v>N. D.</v>
      </c>
      <c r="H146" s="60">
        <f t="shared" si="50"/>
        <v>0</v>
      </c>
      <c r="I146" s="83" t="str">
        <f t="shared" si="51"/>
        <v>N. D.</v>
      </c>
      <c r="J146" s="60"/>
      <c r="K146" s="60">
        <f>+'2025R'!$Z146</f>
        <v>0</v>
      </c>
      <c r="L146" s="83" t="str">
        <f t="shared" si="56"/>
        <v>N. D.</v>
      </c>
      <c r="M146" s="60">
        <f t="shared" si="52"/>
        <v>0</v>
      </c>
      <c r="N146" s="83" t="str">
        <f t="shared" si="53"/>
        <v>N. D.</v>
      </c>
    </row>
    <row r="147" spans="1:14" s="49" customFormat="1" ht="17">
      <c r="A147" s="62" t="s">
        <v>62</v>
      </c>
      <c r="B147" s="60"/>
      <c r="C147" s="60">
        <f>+'2026R'!$Z147</f>
        <v>0</v>
      </c>
      <c r="D147" s="83" t="str">
        <f t="shared" si="54"/>
        <v>N. D.</v>
      </c>
      <c r="E147" s="60"/>
      <c r="F147" s="60">
        <f>+'2025R'!$Z147</f>
        <v>0</v>
      </c>
      <c r="G147" s="83" t="str">
        <f t="shared" si="55"/>
        <v>N. D.</v>
      </c>
      <c r="H147" s="60">
        <f t="shared" si="50"/>
        <v>0</v>
      </c>
      <c r="I147" s="83" t="str">
        <f t="shared" si="51"/>
        <v>N. D.</v>
      </c>
      <c r="J147" s="60"/>
      <c r="K147" s="60">
        <f>+'2025R'!$Z147</f>
        <v>0</v>
      </c>
      <c r="L147" s="83" t="str">
        <f t="shared" si="56"/>
        <v>N. D.</v>
      </c>
      <c r="M147" s="60">
        <f t="shared" si="52"/>
        <v>0</v>
      </c>
      <c r="N147" s="83" t="str">
        <f t="shared" si="53"/>
        <v>N. D.</v>
      </c>
    </row>
    <row r="148" spans="1:14" s="49" customFormat="1" ht="17">
      <c r="A148" s="62" t="s">
        <v>25</v>
      </c>
      <c r="B148" s="60"/>
      <c r="C148" s="60">
        <f>+'2026R'!$Z148</f>
        <v>0</v>
      </c>
      <c r="D148" s="83" t="str">
        <f t="shared" si="54"/>
        <v>N. D.</v>
      </c>
      <c r="E148" s="60"/>
      <c r="F148" s="60">
        <f>+'2025R'!$Z148</f>
        <v>0</v>
      </c>
      <c r="G148" s="83" t="str">
        <f t="shared" si="55"/>
        <v>N. D.</v>
      </c>
      <c r="H148" s="60">
        <f t="shared" si="50"/>
        <v>0</v>
      </c>
      <c r="I148" s="83" t="str">
        <f t="shared" si="51"/>
        <v>N. D.</v>
      </c>
      <c r="J148" s="60"/>
      <c r="K148" s="60">
        <f>+'2025R'!$Z148</f>
        <v>0</v>
      </c>
      <c r="L148" s="83" t="str">
        <f t="shared" si="56"/>
        <v>N. D.</v>
      </c>
      <c r="M148" s="60">
        <f t="shared" si="52"/>
        <v>0</v>
      </c>
      <c r="N148" s="83" t="str">
        <f t="shared" si="53"/>
        <v>N. D.</v>
      </c>
    </row>
    <row r="149" spans="1:14" s="49" customFormat="1" ht="17">
      <c r="A149" s="62" t="s">
        <v>63</v>
      </c>
      <c r="B149" s="60"/>
      <c r="C149" s="60">
        <f>+'2026R'!$Z149</f>
        <v>0</v>
      </c>
      <c r="D149" s="83" t="str">
        <f t="shared" si="54"/>
        <v>N. D.</v>
      </c>
      <c r="E149" s="60"/>
      <c r="F149" s="60">
        <f>+'2025R'!$Z149</f>
        <v>0</v>
      </c>
      <c r="G149" s="83" t="str">
        <f t="shared" si="55"/>
        <v>N. D.</v>
      </c>
      <c r="H149" s="60">
        <f t="shared" si="50"/>
        <v>0</v>
      </c>
      <c r="I149" s="83" t="str">
        <f t="shared" si="51"/>
        <v>N. D.</v>
      </c>
      <c r="J149" s="60"/>
      <c r="K149" s="60">
        <f>+'2025R'!$Z149</f>
        <v>0</v>
      </c>
      <c r="L149" s="83" t="str">
        <f t="shared" si="56"/>
        <v>N. D.</v>
      </c>
      <c r="M149" s="60">
        <f t="shared" si="52"/>
        <v>0</v>
      </c>
      <c r="N149" s="83" t="str">
        <f t="shared" si="53"/>
        <v>N. D.</v>
      </c>
    </row>
    <row r="150" spans="1:14" s="49" customFormat="1" ht="17">
      <c r="A150" s="62" t="s">
        <v>64</v>
      </c>
      <c r="B150" s="60"/>
      <c r="C150" s="60">
        <f>+'2026R'!$Z150</f>
        <v>0</v>
      </c>
      <c r="D150" s="83" t="str">
        <f t="shared" si="54"/>
        <v>N. D.</v>
      </c>
      <c r="E150" s="60"/>
      <c r="F150" s="60">
        <f>+'2025R'!$Z150</f>
        <v>0</v>
      </c>
      <c r="G150" s="83" t="str">
        <f t="shared" si="55"/>
        <v>N. D.</v>
      </c>
      <c r="H150" s="60">
        <f t="shared" si="50"/>
        <v>0</v>
      </c>
      <c r="I150" s="83" t="str">
        <f t="shared" si="51"/>
        <v>N. D.</v>
      </c>
      <c r="J150" s="60"/>
      <c r="K150" s="60">
        <f>+'2025R'!$Z150</f>
        <v>0</v>
      </c>
      <c r="L150" s="83" t="str">
        <f t="shared" si="56"/>
        <v>N. D.</v>
      </c>
      <c r="M150" s="60">
        <f t="shared" si="52"/>
        <v>0</v>
      </c>
      <c r="N150" s="83" t="str">
        <f t="shared" si="53"/>
        <v>N. D.</v>
      </c>
    </row>
    <row r="151" spans="1:14" s="49" customFormat="1" ht="6" customHeight="1">
      <c r="A151" s="75"/>
      <c r="B151" s="54"/>
      <c r="C151" s="54"/>
      <c r="D151" s="83"/>
      <c r="E151" s="54"/>
      <c r="F151" s="54"/>
      <c r="G151" s="83"/>
      <c r="H151" s="54"/>
      <c r="I151" s="83"/>
      <c r="J151" s="54"/>
      <c r="K151" s="54"/>
      <c r="L151" s="83"/>
      <c r="M151" s="54"/>
      <c r="N151" s="83"/>
    </row>
    <row r="152" spans="1:14" s="49" customFormat="1" ht="17">
      <c r="A152" s="76" t="s">
        <v>65</v>
      </c>
      <c r="B152" s="74"/>
      <c r="C152" s="74">
        <f>+SUM(C153:C158)</f>
        <v>58.85</v>
      </c>
      <c r="D152" s="87">
        <f>+SUM(D153:D166)</f>
        <v>0</v>
      </c>
      <c r="E152" s="74"/>
      <c r="F152" s="74">
        <f>+SUM(F153:F158)</f>
        <v>624921</v>
      </c>
      <c r="G152" s="87">
        <f>+SUM(G153:G166)</f>
        <v>0</v>
      </c>
      <c r="H152" s="74">
        <f t="shared" ref="H152:H158" si="57">+$C152-F152</f>
        <v>-624862.15</v>
      </c>
      <c r="I152" s="87">
        <f t="shared" ref="I152:I158" si="58">+IF(ISERROR(H152/F152),"N. D.",H152/F152)</f>
        <v>-0.9999058280966715</v>
      </c>
      <c r="J152" s="74"/>
      <c r="K152" s="74">
        <f>+SUM(K153:K158)</f>
        <v>624921</v>
      </c>
      <c r="L152" s="87">
        <f>+SUM(L153:L166)</f>
        <v>0</v>
      </c>
      <c r="M152" s="74">
        <f t="shared" ref="M152:M158" si="59">+$C152-K152</f>
        <v>-624862.15</v>
      </c>
      <c r="N152" s="87">
        <f t="shared" ref="N152:N158" si="60">+IF(ISERROR(M152/K152),"N. D.",M152/K152)</f>
        <v>-0.9999058280966715</v>
      </c>
    </row>
    <row r="153" spans="1:14" s="49" customFormat="1" ht="17">
      <c r="A153" s="62" t="s">
        <v>26</v>
      </c>
      <c r="B153" s="60"/>
      <c r="C153" s="61">
        <f>+'2026R'!$Z153</f>
        <v>0</v>
      </c>
      <c r="D153" s="85" t="str">
        <f t="shared" ref="D153:D158" si="61">+IF(ISERROR(C153/C$106),"N. D.",C153/C$106)</f>
        <v>N. D.</v>
      </c>
      <c r="E153" s="60"/>
      <c r="F153" s="61">
        <f>+'2025R'!$Z153</f>
        <v>0</v>
      </c>
      <c r="G153" s="85" t="str">
        <f t="shared" ref="G153:G158" si="62">+IF(ISERROR(F153/F$106),"N. D.",F153/F$106)</f>
        <v>N. D.</v>
      </c>
      <c r="H153" s="61">
        <f t="shared" si="57"/>
        <v>0</v>
      </c>
      <c r="I153" s="85" t="str">
        <f t="shared" si="58"/>
        <v>N. D.</v>
      </c>
      <c r="J153" s="60"/>
      <c r="K153" s="61">
        <f>+'2025R'!$Z153</f>
        <v>0</v>
      </c>
      <c r="L153" s="85" t="str">
        <f t="shared" ref="L153:L158" si="63">+IF(ISERROR(K153/K$106),"N. D.",K153/K$106)</f>
        <v>N. D.</v>
      </c>
      <c r="M153" s="61">
        <f t="shared" si="59"/>
        <v>0</v>
      </c>
      <c r="N153" s="85" t="str">
        <f t="shared" si="60"/>
        <v>N. D.</v>
      </c>
    </row>
    <row r="154" spans="1:14" s="49" customFormat="1" ht="17">
      <c r="A154" s="62" t="s">
        <v>66</v>
      </c>
      <c r="B154" s="60"/>
      <c r="C154" s="61">
        <f>+'2026R'!$Z154</f>
        <v>58.85</v>
      </c>
      <c r="D154" s="85" t="str">
        <f t="shared" si="61"/>
        <v>N. D.</v>
      </c>
      <c r="E154" s="60"/>
      <c r="F154" s="61">
        <f>+'2025R'!$Z154</f>
        <v>624921</v>
      </c>
      <c r="G154" s="85" t="str">
        <f t="shared" si="62"/>
        <v>N. D.</v>
      </c>
      <c r="H154" s="61">
        <f t="shared" si="57"/>
        <v>-624862.15</v>
      </c>
      <c r="I154" s="85">
        <f t="shared" si="58"/>
        <v>-0.9999058280966715</v>
      </c>
      <c r="J154" s="60"/>
      <c r="K154" s="61">
        <f>+'2025R'!$Z154</f>
        <v>624921</v>
      </c>
      <c r="L154" s="85" t="str">
        <f t="shared" si="63"/>
        <v>N. D.</v>
      </c>
      <c r="M154" s="61">
        <f t="shared" si="59"/>
        <v>-624862.15</v>
      </c>
      <c r="N154" s="85">
        <f t="shared" si="60"/>
        <v>-0.9999058280966715</v>
      </c>
    </row>
    <row r="155" spans="1:14" s="49" customFormat="1" ht="17">
      <c r="A155" s="62" t="s">
        <v>67</v>
      </c>
      <c r="B155" s="60"/>
      <c r="C155" s="61">
        <f>+'2026R'!$Z155</f>
        <v>0</v>
      </c>
      <c r="D155" s="85" t="str">
        <f t="shared" si="61"/>
        <v>N. D.</v>
      </c>
      <c r="E155" s="60"/>
      <c r="F155" s="61">
        <f>+'2025R'!$Z155</f>
        <v>0</v>
      </c>
      <c r="G155" s="85" t="str">
        <f t="shared" si="62"/>
        <v>N. D.</v>
      </c>
      <c r="H155" s="61">
        <f t="shared" si="57"/>
        <v>0</v>
      </c>
      <c r="I155" s="85" t="str">
        <f t="shared" si="58"/>
        <v>N. D.</v>
      </c>
      <c r="J155" s="60"/>
      <c r="K155" s="61">
        <f>+'2025R'!$Z155</f>
        <v>0</v>
      </c>
      <c r="L155" s="85" t="str">
        <f t="shared" si="63"/>
        <v>N. D.</v>
      </c>
      <c r="M155" s="61">
        <f t="shared" si="59"/>
        <v>0</v>
      </c>
      <c r="N155" s="85" t="str">
        <f t="shared" si="60"/>
        <v>N. D.</v>
      </c>
    </row>
    <row r="156" spans="1:14" s="49" customFormat="1" ht="17">
      <c r="A156" s="62" t="s">
        <v>68</v>
      </c>
      <c r="B156" s="60"/>
      <c r="C156" s="61">
        <f>+'2026R'!$Z156</f>
        <v>0</v>
      </c>
      <c r="D156" s="85" t="str">
        <f t="shared" si="61"/>
        <v>N. D.</v>
      </c>
      <c r="E156" s="60"/>
      <c r="F156" s="61">
        <f>+'2025R'!$Z156</f>
        <v>0</v>
      </c>
      <c r="G156" s="85" t="str">
        <f t="shared" si="62"/>
        <v>N. D.</v>
      </c>
      <c r="H156" s="61">
        <f t="shared" si="57"/>
        <v>0</v>
      </c>
      <c r="I156" s="85" t="str">
        <f t="shared" si="58"/>
        <v>N. D.</v>
      </c>
      <c r="J156" s="60"/>
      <c r="K156" s="61">
        <f>+'2025R'!$Z156</f>
        <v>0</v>
      </c>
      <c r="L156" s="85" t="str">
        <f t="shared" si="63"/>
        <v>N. D.</v>
      </c>
      <c r="M156" s="61">
        <f t="shared" si="59"/>
        <v>0</v>
      </c>
      <c r="N156" s="85" t="str">
        <f t="shared" si="60"/>
        <v>N. D.</v>
      </c>
    </row>
    <row r="157" spans="1:14" s="49" customFormat="1" ht="17">
      <c r="A157" s="62" t="s">
        <v>69</v>
      </c>
      <c r="B157" s="60"/>
      <c r="C157" s="61">
        <f>+'2026R'!$Z157</f>
        <v>0</v>
      </c>
      <c r="D157" s="85" t="str">
        <f t="shared" si="61"/>
        <v>N. D.</v>
      </c>
      <c r="E157" s="60"/>
      <c r="F157" s="61">
        <f>+'2025R'!$Z157</f>
        <v>0</v>
      </c>
      <c r="G157" s="85" t="str">
        <f t="shared" si="62"/>
        <v>N. D.</v>
      </c>
      <c r="H157" s="61">
        <f t="shared" si="57"/>
        <v>0</v>
      </c>
      <c r="I157" s="85" t="str">
        <f t="shared" si="58"/>
        <v>N. D.</v>
      </c>
      <c r="J157" s="60"/>
      <c r="K157" s="61">
        <f>+'2025R'!$Z157</f>
        <v>0</v>
      </c>
      <c r="L157" s="85" t="str">
        <f t="shared" si="63"/>
        <v>N. D.</v>
      </c>
      <c r="M157" s="61">
        <f t="shared" si="59"/>
        <v>0</v>
      </c>
      <c r="N157" s="85" t="str">
        <f t="shared" si="60"/>
        <v>N. D.</v>
      </c>
    </row>
    <row r="158" spans="1:14" s="49" customFormat="1" ht="17">
      <c r="A158" s="62" t="s">
        <v>70</v>
      </c>
      <c r="B158" s="60"/>
      <c r="C158" s="61">
        <f>+'2026R'!$Z158</f>
        <v>0</v>
      </c>
      <c r="D158" s="85" t="str">
        <f t="shared" si="61"/>
        <v>N. D.</v>
      </c>
      <c r="E158" s="60"/>
      <c r="F158" s="61">
        <f>+'2025R'!$Z158</f>
        <v>0</v>
      </c>
      <c r="G158" s="85" t="str">
        <f t="shared" si="62"/>
        <v>N. D.</v>
      </c>
      <c r="H158" s="61">
        <f t="shared" si="57"/>
        <v>0</v>
      </c>
      <c r="I158" s="85" t="str">
        <f t="shared" si="58"/>
        <v>N. D.</v>
      </c>
      <c r="J158" s="60"/>
      <c r="K158" s="61">
        <f>+'2025R'!$Z158</f>
        <v>0</v>
      </c>
      <c r="L158" s="85" t="str">
        <f t="shared" si="63"/>
        <v>N. D.</v>
      </c>
      <c r="M158" s="61">
        <f t="shared" si="59"/>
        <v>0</v>
      </c>
      <c r="N158" s="85" t="str">
        <f t="shared" si="60"/>
        <v>N. D.</v>
      </c>
    </row>
    <row r="159" spans="1:14" s="49" customFormat="1" ht="6" customHeight="1">
      <c r="A159" s="75"/>
      <c r="B159" s="54"/>
      <c r="C159" s="54"/>
      <c r="D159" s="89"/>
      <c r="E159" s="54"/>
      <c r="F159" s="54"/>
      <c r="G159" s="89"/>
      <c r="H159" s="54"/>
      <c r="I159" s="89"/>
      <c r="J159" s="54"/>
      <c r="K159" s="54"/>
      <c r="L159" s="89"/>
      <c r="M159" s="54"/>
      <c r="N159" s="89"/>
    </row>
    <row r="160" spans="1:14" s="49" customFormat="1" ht="17">
      <c r="A160" s="76" t="s">
        <v>71</v>
      </c>
      <c r="B160" s="74"/>
      <c r="C160" s="74">
        <f>+C161+C164</f>
        <v>0</v>
      </c>
      <c r="D160" s="87">
        <f>+SUM(D161:D164)</f>
        <v>0</v>
      </c>
      <c r="E160" s="74"/>
      <c r="F160" s="74">
        <f>+F161+F164</f>
        <v>0</v>
      </c>
      <c r="G160" s="87">
        <f>+SUM(G161:G164)</f>
        <v>0</v>
      </c>
      <c r="H160" s="74">
        <f t="shared" ref="H160:H166" si="64">+$C160-F160</f>
        <v>0</v>
      </c>
      <c r="I160" s="87" t="str">
        <f t="shared" ref="I160:I166" si="65">+IF(ISERROR(H160/F160),"N. D.",H160/F160)</f>
        <v>N. D.</v>
      </c>
      <c r="J160" s="74"/>
      <c r="K160" s="74">
        <f>+K161+K164</f>
        <v>0</v>
      </c>
      <c r="L160" s="87">
        <f>+SUM(L161:L164)</f>
        <v>0</v>
      </c>
      <c r="M160" s="74">
        <f t="shared" ref="M160:M166" si="66">+$C160-K160</f>
        <v>0</v>
      </c>
      <c r="N160" s="87" t="str">
        <f t="shared" ref="N160:N166" si="67">+IF(ISERROR(M160/K160),"N. D.",M160/K160)</f>
        <v>N. D.</v>
      </c>
    </row>
    <row r="161" spans="1:14" s="49" customFormat="1" ht="17">
      <c r="A161" s="77" t="s">
        <v>72</v>
      </c>
      <c r="B161" s="60"/>
      <c r="C161" s="60">
        <f>+SUM(C162:C163)</f>
        <v>0</v>
      </c>
      <c r="D161" s="83" t="str">
        <f t="shared" ref="D161:D166" si="68">+IF(ISERROR(C161/C$106),"N. D.",C161/C$106)</f>
        <v>N. D.</v>
      </c>
      <c r="E161" s="60"/>
      <c r="F161" s="60">
        <f>+SUM(F162:F163)</f>
        <v>0</v>
      </c>
      <c r="G161" s="83" t="str">
        <f t="shared" ref="G161:G166" si="69">+IF(ISERROR(F161/F$106),"N. D.",F161/F$106)</f>
        <v>N. D.</v>
      </c>
      <c r="H161" s="60">
        <f t="shared" si="64"/>
        <v>0</v>
      </c>
      <c r="I161" s="83" t="str">
        <f t="shared" si="65"/>
        <v>N. D.</v>
      </c>
      <c r="J161" s="60"/>
      <c r="K161" s="60">
        <f>+SUM(K162:K163)</f>
        <v>0</v>
      </c>
      <c r="L161" s="83" t="str">
        <f t="shared" ref="L161:L166" si="70">+IF(ISERROR(K161/K$106),"N. D.",K161/K$106)</f>
        <v>N. D.</v>
      </c>
      <c r="M161" s="60">
        <f t="shared" si="66"/>
        <v>0</v>
      </c>
      <c r="N161" s="83" t="str">
        <f t="shared" si="67"/>
        <v>N. D.</v>
      </c>
    </row>
    <row r="162" spans="1:14" s="49" customFormat="1" ht="17">
      <c r="A162" s="78" t="s">
        <v>72</v>
      </c>
      <c r="B162" s="60"/>
      <c r="C162" s="61">
        <f>+'2026R'!$Z162</f>
        <v>0</v>
      </c>
      <c r="D162" s="85" t="str">
        <f t="shared" si="68"/>
        <v>N. D.</v>
      </c>
      <c r="E162" s="60"/>
      <c r="F162" s="61">
        <f>+'2025R'!$Z162</f>
        <v>0</v>
      </c>
      <c r="G162" s="85" t="str">
        <f t="shared" si="69"/>
        <v>N. D.</v>
      </c>
      <c r="H162" s="86">
        <f t="shared" si="64"/>
        <v>0</v>
      </c>
      <c r="I162" s="85" t="str">
        <f t="shared" si="65"/>
        <v>N. D.</v>
      </c>
      <c r="J162" s="60"/>
      <c r="K162" s="61">
        <f>+'2025R'!$Z162</f>
        <v>0</v>
      </c>
      <c r="L162" s="85" t="str">
        <f t="shared" si="70"/>
        <v>N. D.</v>
      </c>
      <c r="M162" s="86">
        <f t="shared" si="66"/>
        <v>0</v>
      </c>
      <c r="N162" s="85" t="str">
        <f t="shared" si="67"/>
        <v>N. D.</v>
      </c>
    </row>
    <row r="163" spans="1:14" s="49" customFormat="1" ht="17">
      <c r="A163" s="78" t="s">
        <v>73</v>
      </c>
      <c r="B163" s="60"/>
      <c r="C163" s="61">
        <f>+'2026R'!$Z163</f>
        <v>0</v>
      </c>
      <c r="D163" s="85" t="str">
        <f t="shared" si="68"/>
        <v>N. D.</v>
      </c>
      <c r="E163" s="60"/>
      <c r="F163" s="61">
        <f>+'2025R'!$Z163</f>
        <v>0</v>
      </c>
      <c r="G163" s="85" t="str">
        <f t="shared" si="69"/>
        <v>N. D.</v>
      </c>
      <c r="H163" s="86">
        <f t="shared" si="64"/>
        <v>0</v>
      </c>
      <c r="I163" s="85" t="str">
        <f t="shared" si="65"/>
        <v>N. D.</v>
      </c>
      <c r="J163" s="60"/>
      <c r="K163" s="61">
        <f>+'2025R'!$Z163</f>
        <v>0</v>
      </c>
      <c r="L163" s="85" t="str">
        <f t="shared" si="70"/>
        <v>N. D.</v>
      </c>
      <c r="M163" s="86">
        <f t="shared" si="66"/>
        <v>0</v>
      </c>
      <c r="N163" s="85" t="str">
        <f t="shared" si="67"/>
        <v>N. D.</v>
      </c>
    </row>
    <row r="164" spans="1:14" s="49" customFormat="1" ht="17">
      <c r="A164" s="77" t="s">
        <v>74</v>
      </c>
      <c r="B164" s="60"/>
      <c r="C164" s="60">
        <f>+SUM(C165:C166)</f>
        <v>0</v>
      </c>
      <c r="D164" s="83" t="str">
        <f t="shared" si="68"/>
        <v>N. D.</v>
      </c>
      <c r="E164" s="60"/>
      <c r="F164" s="60">
        <f>+SUM(F165:F166)</f>
        <v>0</v>
      </c>
      <c r="G164" s="83" t="str">
        <f t="shared" si="69"/>
        <v>N. D.</v>
      </c>
      <c r="H164" s="60">
        <f t="shared" si="64"/>
        <v>0</v>
      </c>
      <c r="I164" s="83" t="str">
        <f t="shared" si="65"/>
        <v>N. D.</v>
      </c>
      <c r="J164" s="60"/>
      <c r="K164" s="60">
        <f>+SUM(K165:K166)</f>
        <v>0</v>
      </c>
      <c r="L164" s="83" t="str">
        <f t="shared" si="70"/>
        <v>N. D.</v>
      </c>
      <c r="M164" s="60">
        <f t="shared" si="66"/>
        <v>0</v>
      </c>
      <c r="N164" s="83" t="str">
        <f t="shared" si="67"/>
        <v>N. D.</v>
      </c>
    </row>
    <row r="165" spans="1:14" s="49" customFormat="1" ht="17">
      <c r="A165" s="78" t="s">
        <v>75</v>
      </c>
      <c r="B165" s="60"/>
      <c r="C165" s="61">
        <f>+'2026R'!$Z165</f>
        <v>0</v>
      </c>
      <c r="D165" s="85" t="str">
        <f t="shared" si="68"/>
        <v>N. D.</v>
      </c>
      <c r="E165" s="60"/>
      <c r="F165" s="61">
        <f>+'2025R'!$Z165</f>
        <v>0</v>
      </c>
      <c r="G165" s="85" t="str">
        <f t="shared" si="69"/>
        <v>N. D.</v>
      </c>
      <c r="H165" s="86">
        <f t="shared" si="64"/>
        <v>0</v>
      </c>
      <c r="I165" s="85" t="str">
        <f t="shared" si="65"/>
        <v>N. D.</v>
      </c>
      <c r="J165" s="60"/>
      <c r="K165" s="61">
        <f>+'2025R'!$Z165</f>
        <v>0</v>
      </c>
      <c r="L165" s="85" t="str">
        <f t="shared" si="70"/>
        <v>N. D.</v>
      </c>
      <c r="M165" s="86">
        <f t="shared" si="66"/>
        <v>0</v>
      </c>
      <c r="N165" s="85" t="str">
        <f t="shared" si="67"/>
        <v>N. D.</v>
      </c>
    </row>
    <row r="166" spans="1:14" s="49" customFormat="1" ht="17">
      <c r="A166" s="78" t="s">
        <v>64</v>
      </c>
      <c r="B166" s="60"/>
      <c r="C166" s="61">
        <f>+'2026R'!$Z166</f>
        <v>0</v>
      </c>
      <c r="D166" s="85" t="str">
        <f t="shared" si="68"/>
        <v>N. D.</v>
      </c>
      <c r="E166" s="60"/>
      <c r="F166" s="61">
        <f>+'2025R'!$Z166</f>
        <v>0</v>
      </c>
      <c r="G166" s="85" t="str">
        <f t="shared" si="69"/>
        <v>N. D.</v>
      </c>
      <c r="H166" s="86">
        <f t="shared" si="64"/>
        <v>0</v>
      </c>
      <c r="I166" s="85" t="str">
        <f t="shared" si="65"/>
        <v>N. D.</v>
      </c>
      <c r="J166" s="60"/>
      <c r="K166" s="61">
        <f>+'2025R'!$Z166</f>
        <v>0</v>
      </c>
      <c r="L166" s="85" t="str">
        <f t="shared" si="70"/>
        <v>N. D.</v>
      </c>
      <c r="M166" s="86">
        <f t="shared" si="66"/>
        <v>0</v>
      </c>
      <c r="N166" s="85" t="str">
        <f t="shared" si="67"/>
        <v>N. D.</v>
      </c>
    </row>
    <row r="167" spans="1:14" s="49" customFormat="1" ht="6" customHeight="1">
      <c r="A167" s="75"/>
      <c r="B167" s="54"/>
      <c r="C167" s="54"/>
      <c r="D167" s="89"/>
      <c r="E167" s="54"/>
      <c r="F167" s="54"/>
      <c r="G167" s="89"/>
      <c r="H167" s="54"/>
      <c r="I167" s="89"/>
      <c r="J167" s="54"/>
      <c r="K167" s="54"/>
      <c r="L167" s="89"/>
      <c r="M167" s="54"/>
      <c r="N167" s="89"/>
    </row>
    <row r="168" spans="1:14" s="49" customFormat="1" thickBot="1">
      <c r="A168" s="70" t="s">
        <v>76</v>
      </c>
      <c r="B168" s="71"/>
      <c r="C168" s="71">
        <f>+C133-C135</f>
        <v>0</v>
      </c>
      <c r="D168" s="91" t="str">
        <f>+IF(OR(C106&lt;=0,C168&lt;=0),"N. D.",C168/C$106)</f>
        <v>N. D.</v>
      </c>
      <c r="E168" s="71"/>
      <c r="F168" s="71">
        <f>+F133-F135</f>
        <v>0</v>
      </c>
      <c r="G168" s="91" t="str">
        <f>+IF(OR(F106&lt;=0,F168&lt;=0),"N. D.",F168/F$106)</f>
        <v>N. D.</v>
      </c>
      <c r="H168" s="71">
        <f>+$C168-F168</f>
        <v>0</v>
      </c>
      <c r="I168" s="91" t="str">
        <f>+IF(ISERROR(H168/F168),"N. D.",H168/F168)</f>
        <v>N. D.</v>
      </c>
      <c r="J168" s="71"/>
      <c r="K168" s="71">
        <f>+K133-K135</f>
        <v>0</v>
      </c>
      <c r="L168" s="91" t="str">
        <f>+IF(OR(K106&lt;=0,K168&lt;=0),"N. D.",K168/K$106)</f>
        <v>N. D.</v>
      </c>
      <c r="M168" s="71">
        <f>+$C168-K168</f>
        <v>0</v>
      </c>
      <c r="N168" s="91" t="str">
        <f>+IF(ISERROR(M168/K168),"N. D.",M168/K168)</f>
        <v>N. D.</v>
      </c>
    </row>
    <row r="169" spans="1:14" s="49" customFormat="1" ht="6" customHeight="1">
      <c r="A169" s="75"/>
      <c r="B169" s="54"/>
      <c r="C169" s="54"/>
      <c r="D169" s="89"/>
      <c r="E169" s="54"/>
      <c r="F169" s="54"/>
      <c r="G169" s="89"/>
      <c r="H169" s="54"/>
      <c r="I169" s="89"/>
      <c r="J169" s="54"/>
      <c r="K169" s="54"/>
      <c r="L169" s="89"/>
      <c r="M169" s="54"/>
      <c r="N169" s="89"/>
    </row>
    <row r="170" spans="1:14" s="49" customFormat="1" ht="17">
      <c r="A170" s="73" t="s">
        <v>77</v>
      </c>
      <c r="B170" s="74"/>
      <c r="C170" s="74">
        <f>+SUM(C172:C175)</f>
        <v>0</v>
      </c>
      <c r="D170" s="87">
        <f>+SUM(D172:D175)</f>
        <v>0</v>
      </c>
      <c r="E170" s="74"/>
      <c r="F170" s="74">
        <f>+SUM(F172:F175)</f>
        <v>0</v>
      </c>
      <c r="G170" s="87">
        <f>+SUM(G172:G175)</f>
        <v>0</v>
      </c>
      <c r="H170" s="74">
        <f>+$C170-F170</f>
        <v>0</v>
      </c>
      <c r="I170" s="87" t="str">
        <f>+IF(ISERROR(H170/F170),"N. D.",H170/F170)</f>
        <v>N. D.</v>
      </c>
      <c r="J170" s="74"/>
      <c r="K170" s="74">
        <f>+SUM(K172:K175)</f>
        <v>0</v>
      </c>
      <c r="L170" s="87">
        <f>+SUM(L172:L175)</f>
        <v>0</v>
      </c>
      <c r="M170" s="74">
        <f>+$C170-K170</f>
        <v>0</v>
      </c>
      <c r="N170" s="87" t="str">
        <f>+IF(ISERROR(M170/K170),"N. D.",M170/K170)</f>
        <v>N. D.</v>
      </c>
    </row>
    <row r="171" spans="1:14" s="49" customFormat="1" ht="6" customHeight="1">
      <c r="A171" s="75"/>
      <c r="B171" s="54"/>
      <c r="C171" s="54"/>
      <c r="D171" s="89"/>
      <c r="E171" s="54"/>
      <c r="F171" s="54"/>
      <c r="G171" s="89"/>
      <c r="H171" s="54"/>
      <c r="I171" s="89"/>
      <c r="J171" s="54"/>
      <c r="K171" s="54"/>
      <c r="L171" s="89"/>
      <c r="M171" s="54"/>
      <c r="N171" s="89"/>
    </row>
    <row r="172" spans="1:14" s="49" customFormat="1" ht="17">
      <c r="A172" s="77" t="s">
        <v>78</v>
      </c>
      <c r="B172" s="60"/>
      <c r="C172" s="60">
        <f>+'2026R'!$Z172</f>
        <v>0</v>
      </c>
      <c r="D172" s="83" t="str">
        <f>+IF(ISERROR(C172/C$106),"N. D.",C172/C$106)</f>
        <v>N. D.</v>
      </c>
      <c r="E172" s="60"/>
      <c r="F172" s="60">
        <f>+'2025R'!$Z172</f>
        <v>0</v>
      </c>
      <c r="G172" s="83" t="str">
        <f>+IF(ISERROR(F172/F$106),"N. D.",F172/F$106)</f>
        <v>N. D.</v>
      </c>
      <c r="H172" s="60">
        <f>+$C172-F172</f>
        <v>0</v>
      </c>
      <c r="I172" s="83" t="str">
        <f>+IF(ISERROR(H172/F172),"N. D.",H172/F172)</f>
        <v>N. D.</v>
      </c>
      <c r="J172" s="60"/>
      <c r="K172" s="60">
        <f>+'2025R'!$Z172</f>
        <v>0</v>
      </c>
      <c r="L172" s="83" t="str">
        <f>+IF(ISERROR(K172/K$106),"N. D.",K172/K$106)</f>
        <v>N. D.</v>
      </c>
      <c r="M172" s="60">
        <f>+$C172-K172</f>
        <v>0</v>
      </c>
      <c r="N172" s="83" t="str">
        <f>+IF(ISERROR(M172/K172),"N. D.",M172/K172)</f>
        <v>N. D.</v>
      </c>
    </row>
    <row r="173" spans="1:14" s="49" customFormat="1" ht="17">
      <c r="A173" s="77" t="s">
        <v>79</v>
      </c>
      <c r="B173" s="60"/>
      <c r="C173" s="60">
        <f>+'2026R'!$Z173</f>
        <v>0</v>
      </c>
      <c r="D173" s="83" t="str">
        <f>+IF(ISERROR(C173/C$106),"N. D.",C173/C$106)</f>
        <v>N. D.</v>
      </c>
      <c r="E173" s="60"/>
      <c r="F173" s="60">
        <f>+'2025R'!$Z173</f>
        <v>0</v>
      </c>
      <c r="G173" s="83" t="str">
        <f>+IF(ISERROR(F173/F$106),"N. D.",F173/F$106)</f>
        <v>N. D.</v>
      </c>
      <c r="H173" s="60">
        <f>+$C173-F173</f>
        <v>0</v>
      </c>
      <c r="I173" s="83" t="str">
        <f>+IF(ISERROR(H173/F173),"N. D.",H173/F173)</f>
        <v>N. D.</v>
      </c>
      <c r="J173" s="60"/>
      <c r="K173" s="60">
        <f>+'2025R'!$Z173</f>
        <v>0</v>
      </c>
      <c r="L173" s="83" t="str">
        <f>+IF(ISERROR(K173/K$106),"N. D.",K173/K$106)</f>
        <v>N. D.</v>
      </c>
      <c r="M173" s="60">
        <f>+$C173-K173</f>
        <v>0</v>
      </c>
      <c r="N173" s="83" t="str">
        <f>+IF(ISERROR(M173/K173),"N. D.",M173/K173)</f>
        <v>N. D.</v>
      </c>
    </row>
    <row r="174" spans="1:14" s="49" customFormat="1" ht="17">
      <c r="A174" s="77" t="s">
        <v>80</v>
      </c>
      <c r="B174" s="60"/>
      <c r="C174" s="60">
        <f>+'2026R'!$Z174</f>
        <v>0</v>
      </c>
      <c r="D174" s="83" t="str">
        <f>+IF(ISERROR(C174/C$106),"N. D.",C174/C$106)</f>
        <v>N. D.</v>
      </c>
      <c r="E174" s="60"/>
      <c r="F174" s="60">
        <f>+'2025R'!$Z174</f>
        <v>0</v>
      </c>
      <c r="G174" s="83" t="str">
        <f>+IF(ISERROR(F174/F$106),"N. D.",F174/F$106)</f>
        <v>N. D.</v>
      </c>
      <c r="H174" s="60">
        <f>+$C174-F174</f>
        <v>0</v>
      </c>
      <c r="I174" s="83" t="str">
        <f>+IF(ISERROR(H174/F174),"N. D.",H174/F174)</f>
        <v>N. D.</v>
      </c>
      <c r="J174" s="60"/>
      <c r="K174" s="60">
        <f>+'2025R'!$Z174</f>
        <v>0</v>
      </c>
      <c r="L174" s="83" t="str">
        <f>+IF(ISERROR(K174/K$106),"N. D.",K174/K$106)</f>
        <v>N. D.</v>
      </c>
      <c r="M174" s="60">
        <f>+$C174-K174</f>
        <v>0</v>
      </c>
      <c r="N174" s="83" t="str">
        <f>+IF(ISERROR(M174/K174),"N. D.",M174/K174)</f>
        <v>N. D.</v>
      </c>
    </row>
    <row r="175" spans="1:14" s="49" customFormat="1" ht="17">
      <c r="A175" s="77" t="s">
        <v>81</v>
      </c>
      <c r="B175" s="60"/>
      <c r="C175" s="60">
        <f>+'2026R'!$Z175</f>
        <v>0</v>
      </c>
      <c r="D175" s="83" t="str">
        <f>+IF(ISERROR(C175/C$106),"N. D.",C175/C$106)</f>
        <v>N. D.</v>
      </c>
      <c r="E175" s="60"/>
      <c r="F175" s="60">
        <f>+'2025R'!$Z175</f>
        <v>0</v>
      </c>
      <c r="G175" s="83" t="str">
        <f>+IF(ISERROR(F175/F$106),"N. D.",F175/F$106)</f>
        <v>N. D.</v>
      </c>
      <c r="H175" s="60">
        <f>+$C175-F175</f>
        <v>0</v>
      </c>
      <c r="I175" s="83" t="str">
        <f>+IF(ISERROR(H175/F175),"N. D.",H175/F175)</f>
        <v>N. D.</v>
      </c>
      <c r="J175" s="60"/>
      <c r="K175" s="60">
        <f>+'2025R'!$Z175</f>
        <v>0</v>
      </c>
      <c r="L175" s="83" t="str">
        <f>+IF(ISERROR(K175/K$106),"N. D.",K175/K$106)</f>
        <v>N. D.</v>
      </c>
      <c r="M175" s="60">
        <f>+$C175-K175</f>
        <v>0</v>
      </c>
      <c r="N175" s="83" t="str">
        <f>+IF(ISERROR(M175/K175),"N. D.",M175/K175)</f>
        <v>N. D.</v>
      </c>
    </row>
    <row r="176" spans="1:14" s="49" customFormat="1" ht="6" customHeight="1">
      <c r="A176" s="75"/>
      <c r="B176" s="54"/>
      <c r="C176" s="54"/>
      <c r="D176" s="89"/>
      <c r="E176" s="54"/>
      <c r="F176" s="54"/>
      <c r="G176" s="89"/>
      <c r="H176" s="54"/>
      <c r="I176" s="89"/>
      <c r="J176" s="54"/>
      <c r="K176" s="54"/>
      <c r="L176" s="89"/>
      <c r="M176" s="54"/>
      <c r="N176" s="89"/>
    </row>
    <row r="177" spans="1:14" s="49" customFormat="1" thickBot="1">
      <c r="A177" s="70" t="s">
        <v>82</v>
      </c>
      <c r="B177" s="71"/>
      <c r="C177" s="71">
        <f>+C168-C170</f>
        <v>0</v>
      </c>
      <c r="D177" s="91" t="str">
        <f>+IF(OR(C106&lt;=0,C177&lt;=0),"N. D.",C177/C$106)</f>
        <v>N. D.</v>
      </c>
      <c r="E177" s="71"/>
      <c r="F177" s="71">
        <f>+F168-F170</f>
        <v>0</v>
      </c>
      <c r="G177" s="91" t="str">
        <f>+IF(OR(F106&lt;=0,F177&lt;=0),"N. D.",F177/F$106)</f>
        <v>N. D.</v>
      </c>
      <c r="H177" s="71">
        <f>+$C177-F177</f>
        <v>0</v>
      </c>
      <c r="I177" s="91" t="str">
        <f>+IF(ISERROR(H177/F177),"N. D.",H177/F177)</f>
        <v>N. D.</v>
      </c>
      <c r="J177" s="71"/>
      <c r="K177" s="71">
        <f>+K168-K170</f>
        <v>0</v>
      </c>
      <c r="L177" s="91" t="str">
        <f>+IF(OR(K106&lt;=0,K177&lt;=0),"N. D.",K177/K$106)</f>
        <v>N. D.</v>
      </c>
      <c r="M177" s="71">
        <f>+$C177-K177</f>
        <v>0</v>
      </c>
      <c r="N177" s="91" t="str">
        <f>+IF(ISERROR(M177/K177),"N. D.",M177/K177)</f>
        <v>N. D.</v>
      </c>
    </row>
    <row r="178" spans="1:14" s="49" customFormat="1" ht="17"/>
    <row r="179" spans="1:14" s="49" customFormat="1" ht="17"/>
    <row r="180" spans="1:14" s="49" customFormat="1" ht="17">
      <c r="C180" s="50"/>
      <c r="D180" s="50"/>
      <c r="F180" s="50"/>
      <c r="G180" s="50"/>
      <c r="H180" s="50"/>
      <c r="I180" s="50"/>
      <c r="K180" s="50"/>
      <c r="L180" s="50"/>
      <c r="M180" s="50"/>
      <c r="N180" s="50"/>
    </row>
    <row r="181" spans="1:14" s="49" customFormat="1" ht="17">
      <c r="C181" s="394" t="s">
        <v>1</v>
      </c>
      <c r="D181" s="394"/>
      <c r="E181" s="394"/>
      <c r="F181" s="394"/>
      <c r="G181" s="394"/>
      <c r="H181" s="394"/>
      <c r="I181" s="394"/>
      <c r="J181" s="394"/>
      <c r="K181" s="394"/>
      <c r="L181" s="394"/>
      <c r="M181" s="394"/>
      <c r="N181" s="394"/>
    </row>
    <row r="182" spans="1:14" s="49" customFormat="1" ht="17">
      <c r="B182" s="51"/>
      <c r="C182" s="51"/>
      <c r="D182" s="50"/>
      <c r="E182" s="51"/>
      <c r="F182" s="51"/>
      <c r="G182" s="50"/>
      <c r="H182" s="51"/>
      <c r="I182" s="50"/>
      <c r="J182" s="51"/>
      <c r="K182" s="51"/>
      <c r="L182" s="50"/>
      <c r="M182" s="51"/>
      <c r="N182" s="50"/>
    </row>
    <row r="183" spans="1:14" s="49" customFormat="1" ht="6" customHeight="1"/>
    <row r="184" spans="1:14" s="54" customFormat="1" ht="14.25" customHeight="1">
      <c r="A184" s="52" t="s">
        <v>83</v>
      </c>
      <c r="B184" s="395"/>
      <c r="C184" s="53">
        <f>+C5</f>
        <v>45688</v>
      </c>
      <c r="D184" s="395" t="s">
        <v>99</v>
      </c>
      <c r="E184" s="395"/>
      <c r="F184" s="53">
        <f>+F5</f>
        <v>45688</v>
      </c>
      <c r="G184" s="395" t="s">
        <v>99</v>
      </c>
      <c r="H184" s="53" t="str">
        <f>+H5</f>
        <v>DIFERENCIAS</v>
      </c>
      <c r="I184" s="395" t="s">
        <v>99</v>
      </c>
      <c r="J184" s="395"/>
      <c r="K184" s="53">
        <f>+K5</f>
        <v>45322</v>
      </c>
      <c r="L184" s="395" t="s">
        <v>99</v>
      </c>
      <c r="M184" s="53" t="str">
        <f>+M5</f>
        <v>DIFERENCIAS</v>
      </c>
      <c r="N184" s="395" t="s">
        <v>99</v>
      </c>
    </row>
    <row r="185" spans="1:14" s="54" customFormat="1" ht="14.25" customHeight="1">
      <c r="A185" s="52" t="s">
        <v>120</v>
      </c>
      <c r="B185" s="395"/>
      <c r="C185" s="53" t="str">
        <f>+C6</f>
        <v>REAL</v>
      </c>
      <c r="D185" s="395"/>
      <c r="E185" s="395"/>
      <c r="F185" s="53" t="str">
        <f>+F6</f>
        <v>PPTO</v>
      </c>
      <c r="G185" s="395"/>
      <c r="H185" s="53" t="str">
        <f>+H6</f>
        <v>2025R vs 2025P</v>
      </c>
      <c r="I185" s="395"/>
      <c r="J185" s="395"/>
      <c r="K185" s="53" t="str">
        <f>+K6</f>
        <v>REAL</v>
      </c>
      <c r="L185" s="395"/>
      <c r="M185" s="53" t="str">
        <f>+M6</f>
        <v>2025R vs 2024R</v>
      </c>
      <c r="N185" s="395"/>
    </row>
    <row r="186" spans="1:14" s="49" customFormat="1" ht="6" customHeight="1"/>
    <row r="187" spans="1:14" s="49" customFormat="1" ht="17">
      <c r="C187" s="79" t="s">
        <v>85</v>
      </c>
      <c r="F187" s="79" t="s">
        <v>86</v>
      </c>
      <c r="K187" s="79" t="s">
        <v>108</v>
      </c>
    </row>
    <row r="188" spans="1:14" s="49" customFormat="1" ht="17"/>
    <row r="189" spans="1:14" s="49" customFormat="1" ht="17"/>
    <row r="190" spans="1:14" s="49" customFormat="1" ht="17">
      <c r="A190" s="55" t="s">
        <v>87</v>
      </c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</row>
    <row r="191" spans="1:14" s="49" customFormat="1" ht="6" customHeight="1">
      <c r="A191" s="56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</row>
    <row r="192" spans="1:14" s="49" customFormat="1" ht="17">
      <c r="A192" s="59" t="s">
        <v>88</v>
      </c>
      <c r="B192" s="60"/>
      <c r="C192" s="58">
        <f>+C31</f>
        <v>0</v>
      </c>
      <c r="D192" s="93" t="str">
        <f>+IF(ISERROR(C192/C$196),"N. D.",C192/C$196)</f>
        <v>N. D.</v>
      </c>
      <c r="E192" s="94"/>
      <c r="F192" s="58">
        <f>+F31</f>
        <v>0</v>
      </c>
      <c r="G192" s="93" t="str">
        <f>+IF(ISERROR(F192/F$196),"N. D.",F192/F$196)</f>
        <v>N. D.</v>
      </c>
      <c r="H192" s="94">
        <f>+$C192-F192</f>
        <v>0</v>
      </c>
      <c r="I192" s="93" t="str">
        <f>+IF(ISERROR(H192/F192),"N. D.",H192/F192)</f>
        <v>N. D.</v>
      </c>
      <c r="J192" s="94"/>
      <c r="K192" s="58">
        <f>+K31</f>
        <v>0</v>
      </c>
      <c r="L192" s="93" t="str">
        <f>+IF(ISERROR(K192/K$196),"N. D.",K192/K$196)</f>
        <v>N. D.</v>
      </c>
      <c r="M192" s="94">
        <f>+$C192-K192</f>
        <v>0</v>
      </c>
      <c r="N192" s="93" t="str">
        <f>+IF(ISERROR(M192/K192),"N. D.",M192/K192)</f>
        <v>N. D.</v>
      </c>
    </row>
    <row r="193" spans="1:14" s="49" customFormat="1" ht="17">
      <c r="A193" s="59" t="s">
        <v>89</v>
      </c>
      <c r="B193" s="60"/>
      <c r="C193" s="58">
        <f>+C56</f>
        <v>0</v>
      </c>
      <c r="D193" s="93" t="str">
        <f>+IF(ISERROR(C193/C$196),"N. D.",C193/C$196)</f>
        <v>N. D.</v>
      </c>
      <c r="E193" s="94"/>
      <c r="F193" s="58">
        <f>+F56</f>
        <v>0</v>
      </c>
      <c r="G193" s="93" t="str">
        <f>+IF(ISERROR(F193/F$196),"N. D.",F193/F$196)</f>
        <v>N. D.</v>
      </c>
      <c r="H193" s="94">
        <f>+$C193-F193</f>
        <v>0</v>
      </c>
      <c r="I193" s="93" t="str">
        <f>+IF(ISERROR(H193/F193),"N. D.",H193/F193)</f>
        <v>N. D.</v>
      </c>
      <c r="J193" s="94"/>
      <c r="K193" s="58">
        <f>+K56</f>
        <v>0</v>
      </c>
      <c r="L193" s="93" t="str">
        <f>+IF(ISERROR(K193/K$196),"N. D.",K193/K$196)</f>
        <v>N. D.</v>
      </c>
      <c r="M193" s="94">
        <f>+$C193-K193</f>
        <v>0</v>
      </c>
      <c r="N193" s="93" t="str">
        <f>+IF(ISERROR(M193/K193),"N. D.",M193/K193)</f>
        <v>N. D.</v>
      </c>
    </row>
    <row r="194" spans="1:14" s="49" customFormat="1" ht="17">
      <c r="A194" s="59" t="s">
        <v>90</v>
      </c>
      <c r="B194" s="60"/>
      <c r="C194" s="58">
        <f>+C81</f>
        <v>0</v>
      </c>
      <c r="D194" s="93" t="str">
        <f>+IF(ISERROR(C194/C$196),"N. D.",C194/C$196)</f>
        <v>N. D.</v>
      </c>
      <c r="E194" s="94"/>
      <c r="F194" s="58">
        <f>+F81</f>
        <v>0</v>
      </c>
      <c r="G194" s="93" t="str">
        <f>+IF(ISERROR(F194/F$196),"N. D.",F194/F$196)</f>
        <v>N. D.</v>
      </c>
      <c r="H194" s="94">
        <f>+$C194-F194</f>
        <v>0</v>
      </c>
      <c r="I194" s="93" t="str">
        <f>+IF(ISERROR(H194/F194),"N. D.",H194/F194)</f>
        <v>N. D.</v>
      </c>
      <c r="J194" s="94"/>
      <c r="K194" s="58">
        <f>+K81</f>
        <v>0</v>
      </c>
      <c r="L194" s="93" t="str">
        <f>+IF(ISERROR(K194/K$196),"N. D.",K194/K$196)</f>
        <v>N. D.</v>
      </c>
      <c r="M194" s="94">
        <f>+$C194-K194</f>
        <v>0</v>
      </c>
      <c r="N194" s="93" t="str">
        <f>+IF(ISERROR(M194/K194),"N. D.",M194/K194)</f>
        <v>N. D.</v>
      </c>
    </row>
    <row r="195" spans="1:14" s="49" customFormat="1" ht="6" customHeight="1">
      <c r="A195" s="56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</row>
    <row r="196" spans="1:14" s="82" customFormat="1" ht="17">
      <c r="A196" s="80" t="s">
        <v>46</v>
      </c>
      <c r="B196" s="74"/>
      <c r="C196" s="81">
        <f>+C192-C193-C194</f>
        <v>0</v>
      </c>
      <c r="D196" s="95" t="str">
        <f>+IF(ISERROR(C196/C$196),"N. D.",C196/C$196)</f>
        <v>N. D.</v>
      </c>
      <c r="E196" s="96"/>
      <c r="F196" s="81">
        <f>+F192-F193-F194</f>
        <v>0</v>
      </c>
      <c r="G196" s="95" t="str">
        <f>+IF(ISERROR(F196/F$196),"N. D.",F196/F$196)</f>
        <v>N. D.</v>
      </c>
      <c r="H196" s="96">
        <f>+$C196-F196</f>
        <v>0</v>
      </c>
      <c r="I196" s="95" t="str">
        <f>+IF(ISERROR(H196/F196),"N. D.",H196/F196)</f>
        <v>N. D.</v>
      </c>
      <c r="J196" s="96"/>
      <c r="K196" s="81">
        <f>+K192-K193-K194</f>
        <v>0</v>
      </c>
      <c r="L196" s="95" t="str">
        <f>+IF(ISERROR(K196/K$196),"N. D.",K196/K$196)</f>
        <v>N. D.</v>
      </c>
      <c r="M196" s="96">
        <f>+$C196-K196</f>
        <v>0</v>
      </c>
      <c r="N196" s="95" t="str">
        <f>+IF(ISERROR(M196/K196),"N. D.",M196/K196)</f>
        <v>N. D.</v>
      </c>
    </row>
    <row r="197" spans="1:14" s="49" customFormat="1" ht="17"/>
    <row r="198" spans="1:14" s="49" customFormat="1" ht="17">
      <c r="A198" s="55" t="s">
        <v>91</v>
      </c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</row>
    <row r="199" spans="1:14" s="49" customFormat="1" ht="6" customHeight="1">
      <c r="A199" s="56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</row>
    <row r="200" spans="1:14" s="49" customFormat="1" ht="17">
      <c r="A200" s="59" t="s">
        <v>22</v>
      </c>
      <c r="B200" s="60"/>
      <c r="C200" s="58">
        <f t="shared" ref="C200:C208" si="71">+C86</f>
        <v>0</v>
      </c>
      <c r="D200" s="93" t="str">
        <f t="shared" ref="D200:D208" si="72">+IF(ISERROR(C200/C$210),"N. D.",C200/C$210)</f>
        <v>N. D.</v>
      </c>
      <c r="E200" s="94"/>
      <c r="F200" s="58">
        <f t="shared" ref="F200:F208" si="73">+F86</f>
        <v>0</v>
      </c>
      <c r="G200" s="93" t="str">
        <f t="shared" ref="G200:G208" si="74">+IF(ISERROR(F200/F$210),"N. D.",F200/F$210)</f>
        <v>N. D.</v>
      </c>
      <c r="H200" s="94">
        <f t="shared" ref="H200:H208" si="75">+$C200-F200</f>
        <v>0</v>
      </c>
      <c r="I200" s="93" t="str">
        <f t="shared" ref="I200:I208" si="76">+IF(ISERROR(H200/F200),"N. D.",H200/F200)</f>
        <v>N. D.</v>
      </c>
      <c r="J200" s="94"/>
      <c r="K200" s="58">
        <f t="shared" ref="K200:K208" si="77">+K86</f>
        <v>0</v>
      </c>
      <c r="L200" s="93" t="str">
        <f t="shared" ref="L200:L208" si="78">+IF(ISERROR(K200/K$210),"N. D.",K200/K$210)</f>
        <v>N. D.</v>
      </c>
      <c r="M200" s="94">
        <f t="shared" ref="M200:M208" si="79">+$C200-K200</f>
        <v>0</v>
      </c>
      <c r="N200" s="93" t="str">
        <f t="shared" ref="N200:N208" si="80">+IF(ISERROR(M200/K200),"N. D.",M200/K200)</f>
        <v>N. D.</v>
      </c>
    </row>
    <row r="201" spans="1:14" s="49" customFormat="1" ht="17">
      <c r="A201" s="59" t="s">
        <v>23</v>
      </c>
      <c r="B201" s="60"/>
      <c r="C201" s="58">
        <f t="shared" si="71"/>
        <v>0</v>
      </c>
      <c r="D201" s="93" t="str">
        <f t="shared" si="72"/>
        <v>N. D.</v>
      </c>
      <c r="E201" s="94"/>
      <c r="F201" s="58">
        <f t="shared" si="73"/>
        <v>0</v>
      </c>
      <c r="G201" s="93" t="str">
        <f t="shared" si="74"/>
        <v>N. D.</v>
      </c>
      <c r="H201" s="94">
        <f t="shared" si="75"/>
        <v>0</v>
      </c>
      <c r="I201" s="93" t="str">
        <f t="shared" si="76"/>
        <v>N. D.</v>
      </c>
      <c r="J201" s="94"/>
      <c r="K201" s="58">
        <f t="shared" si="77"/>
        <v>0</v>
      </c>
      <c r="L201" s="93" t="str">
        <f t="shared" si="78"/>
        <v>N. D.</v>
      </c>
      <c r="M201" s="94">
        <f t="shared" si="79"/>
        <v>0</v>
      </c>
      <c r="N201" s="93" t="str">
        <f t="shared" si="80"/>
        <v>N. D.</v>
      </c>
    </row>
    <row r="202" spans="1:14" s="49" customFormat="1" ht="17">
      <c r="A202" s="59" t="s">
        <v>24</v>
      </c>
      <c r="B202" s="60"/>
      <c r="C202" s="58">
        <f t="shared" si="71"/>
        <v>0</v>
      </c>
      <c r="D202" s="93" t="str">
        <f t="shared" si="72"/>
        <v>N. D.</v>
      </c>
      <c r="E202" s="94"/>
      <c r="F202" s="58">
        <f t="shared" si="73"/>
        <v>0</v>
      </c>
      <c r="G202" s="93" t="str">
        <f t="shared" si="74"/>
        <v>N. D.</v>
      </c>
      <c r="H202" s="94">
        <f t="shared" si="75"/>
        <v>0</v>
      </c>
      <c r="I202" s="93" t="str">
        <f t="shared" si="76"/>
        <v>N. D.</v>
      </c>
      <c r="J202" s="94"/>
      <c r="K202" s="58">
        <f t="shared" si="77"/>
        <v>0</v>
      </c>
      <c r="L202" s="93" t="str">
        <f t="shared" si="78"/>
        <v>N. D.</v>
      </c>
      <c r="M202" s="94">
        <f t="shared" si="79"/>
        <v>0</v>
      </c>
      <c r="N202" s="93" t="str">
        <f t="shared" si="80"/>
        <v>N. D.</v>
      </c>
    </row>
    <row r="203" spans="1:14" s="49" customFormat="1" ht="17">
      <c r="A203" s="59" t="s">
        <v>25</v>
      </c>
      <c r="B203" s="60"/>
      <c r="C203" s="58">
        <f t="shared" si="71"/>
        <v>0</v>
      </c>
      <c r="D203" s="93" t="str">
        <f t="shared" si="72"/>
        <v>N. D.</v>
      </c>
      <c r="E203" s="94"/>
      <c r="F203" s="58">
        <f t="shared" si="73"/>
        <v>0</v>
      </c>
      <c r="G203" s="93" t="str">
        <f t="shared" si="74"/>
        <v>N. D.</v>
      </c>
      <c r="H203" s="94">
        <f t="shared" si="75"/>
        <v>0</v>
      </c>
      <c r="I203" s="93" t="str">
        <f t="shared" si="76"/>
        <v>N. D.</v>
      </c>
      <c r="J203" s="94"/>
      <c r="K203" s="58">
        <f t="shared" si="77"/>
        <v>0</v>
      </c>
      <c r="L203" s="93" t="str">
        <f t="shared" si="78"/>
        <v>N. D.</v>
      </c>
      <c r="M203" s="94">
        <f t="shared" si="79"/>
        <v>0</v>
      </c>
      <c r="N203" s="93" t="str">
        <f t="shared" si="80"/>
        <v>N. D.</v>
      </c>
    </row>
    <row r="204" spans="1:14" s="49" customFormat="1" ht="17">
      <c r="A204" s="59" t="s">
        <v>26</v>
      </c>
      <c r="B204" s="60"/>
      <c r="C204" s="58">
        <f t="shared" si="71"/>
        <v>0</v>
      </c>
      <c r="D204" s="93" t="str">
        <f t="shared" si="72"/>
        <v>N. D.</v>
      </c>
      <c r="E204" s="94"/>
      <c r="F204" s="58">
        <f t="shared" si="73"/>
        <v>0</v>
      </c>
      <c r="G204" s="93" t="str">
        <f t="shared" si="74"/>
        <v>N. D.</v>
      </c>
      <c r="H204" s="94">
        <f t="shared" si="75"/>
        <v>0</v>
      </c>
      <c r="I204" s="93" t="str">
        <f t="shared" si="76"/>
        <v>N. D.</v>
      </c>
      <c r="J204" s="94"/>
      <c r="K204" s="58">
        <f t="shared" si="77"/>
        <v>0</v>
      </c>
      <c r="L204" s="93" t="str">
        <f t="shared" si="78"/>
        <v>N. D.</v>
      </c>
      <c r="M204" s="94">
        <f t="shared" si="79"/>
        <v>0</v>
      </c>
      <c r="N204" s="93" t="str">
        <f t="shared" si="80"/>
        <v>N. D.</v>
      </c>
    </row>
    <row r="205" spans="1:14" s="49" customFormat="1" ht="17">
      <c r="A205" s="59" t="s">
        <v>27</v>
      </c>
      <c r="B205" s="60"/>
      <c r="C205" s="58">
        <f t="shared" si="71"/>
        <v>0</v>
      </c>
      <c r="D205" s="93" t="str">
        <f t="shared" si="72"/>
        <v>N. D.</v>
      </c>
      <c r="E205" s="94"/>
      <c r="F205" s="58">
        <f t="shared" si="73"/>
        <v>0</v>
      </c>
      <c r="G205" s="93" t="str">
        <f t="shared" si="74"/>
        <v>N. D.</v>
      </c>
      <c r="H205" s="94">
        <f t="shared" si="75"/>
        <v>0</v>
      </c>
      <c r="I205" s="93" t="str">
        <f t="shared" si="76"/>
        <v>N. D.</v>
      </c>
      <c r="J205" s="94"/>
      <c r="K205" s="58">
        <f t="shared" si="77"/>
        <v>0</v>
      </c>
      <c r="L205" s="93" t="str">
        <f t="shared" si="78"/>
        <v>N. D.</v>
      </c>
      <c r="M205" s="94">
        <f t="shared" si="79"/>
        <v>0</v>
      </c>
      <c r="N205" s="93" t="str">
        <f t="shared" si="80"/>
        <v>N. D.</v>
      </c>
    </row>
    <row r="206" spans="1:14" s="49" customFormat="1" ht="17">
      <c r="A206" s="59" t="s">
        <v>28</v>
      </c>
      <c r="B206" s="60"/>
      <c r="C206" s="58">
        <f t="shared" si="71"/>
        <v>0</v>
      </c>
      <c r="D206" s="93" t="str">
        <f t="shared" si="72"/>
        <v>N. D.</v>
      </c>
      <c r="E206" s="94"/>
      <c r="F206" s="58">
        <f t="shared" si="73"/>
        <v>0</v>
      </c>
      <c r="G206" s="93" t="str">
        <f t="shared" si="74"/>
        <v>N. D.</v>
      </c>
      <c r="H206" s="94">
        <f t="shared" si="75"/>
        <v>0</v>
      </c>
      <c r="I206" s="93" t="str">
        <f t="shared" si="76"/>
        <v>N. D.</v>
      </c>
      <c r="J206" s="94"/>
      <c r="K206" s="58">
        <f t="shared" si="77"/>
        <v>0</v>
      </c>
      <c r="L206" s="93" t="str">
        <f t="shared" si="78"/>
        <v>N. D.</v>
      </c>
      <c r="M206" s="94">
        <f t="shared" si="79"/>
        <v>0</v>
      </c>
      <c r="N206" s="93" t="str">
        <f t="shared" si="80"/>
        <v>N. D.</v>
      </c>
    </row>
    <row r="207" spans="1:14" s="49" customFormat="1" ht="17">
      <c r="A207" s="59" t="s">
        <v>29</v>
      </c>
      <c r="B207" s="60"/>
      <c r="C207" s="58">
        <f t="shared" si="71"/>
        <v>0</v>
      </c>
      <c r="D207" s="93" t="str">
        <f t="shared" si="72"/>
        <v>N. D.</v>
      </c>
      <c r="E207" s="94"/>
      <c r="F207" s="58">
        <f t="shared" si="73"/>
        <v>0</v>
      </c>
      <c r="G207" s="93" t="str">
        <f t="shared" si="74"/>
        <v>N. D.</v>
      </c>
      <c r="H207" s="94">
        <f t="shared" si="75"/>
        <v>0</v>
      </c>
      <c r="I207" s="93" t="str">
        <f t="shared" si="76"/>
        <v>N. D.</v>
      </c>
      <c r="J207" s="94"/>
      <c r="K207" s="58">
        <f t="shared" si="77"/>
        <v>0</v>
      </c>
      <c r="L207" s="93" t="str">
        <f t="shared" si="78"/>
        <v>N. D.</v>
      </c>
      <c r="M207" s="94">
        <f t="shared" si="79"/>
        <v>0</v>
      </c>
      <c r="N207" s="93" t="str">
        <f t="shared" si="80"/>
        <v>N. D.</v>
      </c>
    </row>
    <row r="208" spans="1:14" s="49" customFormat="1" ht="17">
      <c r="A208" s="62" t="s">
        <v>30</v>
      </c>
      <c r="B208" s="60"/>
      <c r="C208" s="58">
        <f t="shared" si="71"/>
        <v>0</v>
      </c>
      <c r="D208" s="93" t="str">
        <f t="shared" si="72"/>
        <v>N. D.</v>
      </c>
      <c r="E208" s="94"/>
      <c r="F208" s="58">
        <f t="shared" si="73"/>
        <v>0</v>
      </c>
      <c r="G208" s="93" t="str">
        <f t="shared" si="74"/>
        <v>N. D.</v>
      </c>
      <c r="H208" s="94">
        <f t="shared" si="75"/>
        <v>0</v>
      </c>
      <c r="I208" s="93" t="str">
        <f t="shared" si="76"/>
        <v>N. D.</v>
      </c>
      <c r="J208" s="94"/>
      <c r="K208" s="58">
        <f t="shared" si="77"/>
        <v>0</v>
      </c>
      <c r="L208" s="93" t="str">
        <f t="shared" si="78"/>
        <v>N. D.</v>
      </c>
      <c r="M208" s="94">
        <f t="shared" si="79"/>
        <v>0</v>
      </c>
      <c r="N208" s="93" t="str">
        <f t="shared" si="80"/>
        <v>N. D.</v>
      </c>
    </row>
    <row r="209" spans="1:14" s="49" customFormat="1" ht="6" customHeight="1">
      <c r="A209" s="56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</row>
    <row r="210" spans="1:14" s="82" customFormat="1" ht="17">
      <c r="A210" s="80" t="s">
        <v>46</v>
      </c>
      <c r="B210" s="74"/>
      <c r="C210" s="81">
        <f>+SUM(C200:C208)</f>
        <v>0</v>
      </c>
      <c r="D210" s="95" t="str">
        <f>+IF(ISERROR(C210/C$210),"N. D.",C210/C$210)</f>
        <v>N. D.</v>
      </c>
      <c r="E210" s="96"/>
      <c r="F210" s="81">
        <f>+SUM(F200:F208)</f>
        <v>0</v>
      </c>
      <c r="G210" s="95" t="str">
        <f>+IF(ISERROR(F210/F$210),"N. D.",F210/F$210)</f>
        <v>N. D.</v>
      </c>
      <c r="H210" s="96">
        <f>+$C210-F210</f>
        <v>0</v>
      </c>
      <c r="I210" s="95" t="str">
        <f>+IF(ISERROR(H210/F210),"N. D.",H210/F210)</f>
        <v>N. D.</v>
      </c>
      <c r="J210" s="96"/>
      <c r="K210" s="81">
        <f>+SUM(K200:K208)</f>
        <v>0</v>
      </c>
      <c r="L210" s="95" t="str">
        <f>+IF(ISERROR(K210/K$210),"N. D.",K210/K$210)</f>
        <v>N. D.</v>
      </c>
      <c r="M210" s="96">
        <f>+$C210-K210</f>
        <v>0</v>
      </c>
      <c r="N210" s="95" t="str">
        <f>+IF(ISERROR(M210/K210),"N. D.",M210/K210)</f>
        <v>N. D.</v>
      </c>
    </row>
    <row r="211" spans="1:14" s="49" customFormat="1" ht="17"/>
    <row r="212" spans="1:14" s="49" customFormat="1" ht="17">
      <c r="A212" s="55" t="s">
        <v>92</v>
      </c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</row>
    <row r="213" spans="1:14" s="49" customFormat="1" ht="6" customHeight="1">
      <c r="A213" s="56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</row>
    <row r="214" spans="1:14" s="49" customFormat="1" ht="17">
      <c r="A214" s="62" t="s">
        <v>53</v>
      </c>
      <c r="B214" s="60"/>
      <c r="C214" s="58">
        <f t="shared" ref="C214:C226" si="81">+C138</f>
        <v>0</v>
      </c>
      <c r="D214" s="93" t="str">
        <f t="shared" ref="D214:D226" si="82">+IF(ISERROR(C214/C$210),"N. D.",C214/C$210)</f>
        <v>N. D.</v>
      </c>
      <c r="E214" s="94"/>
      <c r="F214" s="58">
        <f t="shared" ref="F214:F226" si="83">+F138</f>
        <v>0</v>
      </c>
      <c r="G214" s="93" t="str">
        <f t="shared" ref="G214:G226" si="84">+IF(ISERROR(F214/F$210),"N. D.",F214/F$210)</f>
        <v>N. D.</v>
      </c>
      <c r="H214" s="94">
        <f t="shared" ref="H214:H226" si="85">+$C214-F214</f>
        <v>0</v>
      </c>
      <c r="I214" s="93" t="str">
        <f t="shared" ref="I214:I226" si="86">+IF(ISERROR(H214/F214),"N. D.",H214/F214)</f>
        <v>N. D.</v>
      </c>
      <c r="J214" s="94"/>
      <c r="K214" s="58">
        <f t="shared" ref="K214:K226" si="87">+K138</f>
        <v>0</v>
      </c>
      <c r="L214" s="93" t="str">
        <f t="shared" ref="L214:L226" si="88">+IF(ISERROR(K214/K$210),"N. D.",K214/K$210)</f>
        <v>N. D.</v>
      </c>
      <c r="M214" s="94">
        <f t="shared" ref="M214:M226" si="89">+$C214-K214</f>
        <v>0</v>
      </c>
      <c r="N214" s="93" t="str">
        <f t="shared" ref="N214:N226" si="90">+IF(ISERROR(M214/K214),"N. D.",M214/K214)</f>
        <v>N. D.</v>
      </c>
    </row>
    <row r="215" spans="1:14" s="49" customFormat="1" ht="17">
      <c r="A215" s="62" t="s">
        <v>54</v>
      </c>
      <c r="B215" s="60"/>
      <c r="C215" s="58">
        <f t="shared" si="81"/>
        <v>0</v>
      </c>
      <c r="D215" s="93" t="str">
        <f t="shared" si="82"/>
        <v>N. D.</v>
      </c>
      <c r="E215" s="94"/>
      <c r="F215" s="58">
        <f t="shared" si="83"/>
        <v>0</v>
      </c>
      <c r="G215" s="93" t="str">
        <f t="shared" si="84"/>
        <v>N. D.</v>
      </c>
      <c r="H215" s="94">
        <f t="shared" si="85"/>
        <v>0</v>
      </c>
      <c r="I215" s="93" t="str">
        <f t="shared" si="86"/>
        <v>N. D.</v>
      </c>
      <c r="J215" s="94"/>
      <c r="K215" s="58">
        <f t="shared" si="87"/>
        <v>0</v>
      </c>
      <c r="L215" s="93" t="str">
        <f t="shared" si="88"/>
        <v>N. D.</v>
      </c>
      <c r="M215" s="94">
        <f t="shared" si="89"/>
        <v>0</v>
      </c>
      <c r="N215" s="93" t="str">
        <f t="shared" si="90"/>
        <v>N. D.</v>
      </c>
    </row>
    <row r="216" spans="1:14" s="49" customFormat="1" ht="17">
      <c r="A216" s="62" t="s">
        <v>55</v>
      </c>
      <c r="B216" s="60"/>
      <c r="C216" s="58">
        <f t="shared" si="81"/>
        <v>0</v>
      </c>
      <c r="D216" s="93" t="str">
        <f t="shared" si="82"/>
        <v>N. D.</v>
      </c>
      <c r="E216" s="94"/>
      <c r="F216" s="58">
        <f t="shared" si="83"/>
        <v>0</v>
      </c>
      <c r="G216" s="93" t="str">
        <f t="shared" si="84"/>
        <v>N. D.</v>
      </c>
      <c r="H216" s="94">
        <f t="shared" si="85"/>
        <v>0</v>
      </c>
      <c r="I216" s="93" t="str">
        <f t="shared" si="86"/>
        <v>N. D.</v>
      </c>
      <c r="J216" s="94"/>
      <c r="K216" s="58">
        <f t="shared" si="87"/>
        <v>0</v>
      </c>
      <c r="L216" s="93" t="str">
        <f t="shared" si="88"/>
        <v>N. D.</v>
      </c>
      <c r="M216" s="94">
        <f t="shared" si="89"/>
        <v>0</v>
      </c>
      <c r="N216" s="93" t="str">
        <f t="shared" si="90"/>
        <v>N. D.</v>
      </c>
    </row>
    <row r="217" spans="1:14" s="49" customFormat="1" ht="17">
      <c r="A217" s="62" t="s">
        <v>56</v>
      </c>
      <c r="B217" s="60"/>
      <c r="C217" s="58">
        <f t="shared" si="81"/>
        <v>0</v>
      </c>
      <c r="D217" s="93" t="str">
        <f t="shared" si="82"/>
        <v>N. D.</v>
      </c>
      <c r="E217" s="94"/>
      <c r="F217" s="58">
        <f t="shared" si="83"/>
        <v>0</v>
      </c>
      <c r="G217" s="93" t="str">
        <f t="shared" si="84"/>
        <v>N. D.</v>
      </c>
      <c r="H217" s="94">
        <f t="shared" si="85"/>
        <v>0</v>
      </c>
      <c r="I217" s="93" t="str">
        <f t="shared" si="86"/>
        <v>N. D.</v>
      </c>
      <c r="J217" s="94"/>
      <c r="K217" s="58">
        <f t="shared" si="87"/>
        <v>0</v>
      </c>
      <c r="L217" s="93" t="str">
        <f t="shared" si="88"/>
        <v>N. D.</v>
      </c>
      <c r="M217" s="94">
        <f t="shared" si="89"/>
        <v>0</v>
      </c>
      <c r="N217" s="93" t="str">
        <f t="shared" si="90"/>
        <v>N. D.</v>
      </c>
    </row>
    <row r="218" spans="1:14" s="49" customFormat="1" ht="17">
      <c r="A218" s="62" t="s">
        <v>57</v>
      </c>
      <c r="B218" s="60"/>
      <c r="C218" s="58">
        <f t="shared" si="81"/>
        <v>0</v>
      </c>
      <c r="D218" s="93" t="str">
        <f t="shared" si="82"/>
        <v>N. D.</v>
      </c>
      <c r="E218" s="94"/>
      <c r="F218" s="58">
        <f t="shared" si="83"/>
        <v>0</v>
      </c>
      <c r="G218" s="93" t="str">
        <f t="shared" si="84"/>
        <v>N. D.</v>
      </c>
      <c r="H218" s="94">
        <f t="shared" si="85"/>
        <v>0</v>
      </c>
      <c r="I218" s="93" t="str">
        <f t="shared" si="86"/>
        <v>N. D.</v>
      </c>
      <c r="J218" s="94"/>
      <c r="K218" s="58">
        <f t="shared" si="87"/>
        <v>0</v>
      </c>
      <c r="L218" s="93" t="str">
        <f t="shared" si="88"/>
        <v>N. D.</v>
      </c>
      <c r="M218" s="94">
        <f t="shared" si="89"/>
        <v>0</v>
      </c>
      <c r="N218" s="93" t="str">
        <f t="shared" si="90"/>
        <v>N. D.</v>
      </c>
    </row>
    <row r="219" spans="1:14" s="49" customFormat="1" ht="17">
      <c r="A219" s="62" t="s">
        <v>58</v>
      </c>
      <c r="B219" s="60"/>
      <c r="C219" s="58">
        <f t="shared" si="81"/>
        <v>0</v>
      </c>
      <c r="D219" s="93" t="str">
        <f t="shared" si="82"/>
        <v>N. D.</v>
      </c>
      <c r="E219" s="94"/>
      <c r="F219" s="58">
        <f t="shared" si="83"/>
        <v>0</v>
      </c>
      <c r="G219" s="93" t="str">
        <f t="shared" si="84"/>
        <v>N. D.</v>
      </c>
      <c r="H219" s="94">
        <f t="shared" si="85"/>
        <v>0</v>
      </c>
      <c r="I219" s="93" t="str">
        <f t="shared" si="86"/>
        <v>N. D.</v>
      </c>
      <c r="J219" s="94"/>
      <c r="K219" s="58">
        <f t="shared" si="87"/>
        <v>0</v>
      </c>
      <c r="L219" s="93" t="str">
        <f t="shared" si="88"/>
        <v>N. D.</v>
      </c>
      <c r="M219" s="94">
        <f t="shared" si="89"/>
        <v>0</v>
      </c>
      <c r="N219" s="93" t="str">
        <f t="shared" si="90"/>
        <v>N. D.</v>
      </c>
    </row>
    <row r="220" spans="1:14" s="49" customFormat="1" ht="17">
      <c r="A220" s="62" t="s">
        <v>59</v>
      </c>
      <c r="B220" s="60"/>
      <c r="C220" s="58">
        <f t="shared" si="81"/>
        <v>0</v>
      </c>
      <c r="D220" s="93" t="str">
        <f t="shared" si="82"/>
        <v>N. D.</v>
      </c>
      <c r="E220" s="94"/>
      <c r="F220" s="58">
        <f t="shared" si="83"/>
        <v>0</v>
      </c>
      <c r="G220" s="93" t="str">
        <f t="shared" si="84"/>
        <v>N. D.</v>
      </c>
      <c r="H220" s="94">
        <f t="shared" si="85"/>
        <v>0</v>
      </c>
      <c r="I220" s="93" t="str">
        <f t="shared" si="86"/>
        <v>N. D.</v>
      </c>
      <c r="J220" s="94"/>
      <c r="K220" s="58">
        <f t="shared" si="87"/>
        <v>0</v>
      </c>
      <c r="L220" s="93" t="str">
        <f t="shared" si="88"/>
        <v>N. D.</v>
      </c>
      <c r="M220" s="94">
        <f t="shared" si="89"/>
        <v>0</v>
      </c>
      <c r="N220" s="93" t="str">
        <f t="shared" si="90"/>
        <v>N. D.</v>
      </c>
    </row>
    <row r="221" spans="1:14" s="49" customFormat="1" ht="17">
      <c r="A221" s="62" t="s">
        <v>60</v>
      </c>
      <c r="B221" s="60"/>
      <c r="C221" s="58">
        <f t="shared" si="81"/>
        <v>0</v>
      </c>
      <c r="D221" s="93" t="str">
        <f t="shared" si="82"/>
        <v>N. D.</v>
      </c>
      <c r="E221" s="94"/>
      <c r="F221" s="58">
        <f t="shared" si="83"/>
        <v>0</v>
      </c>
      <c r="G221" s="93" t="str">
        <f t="shared" si="84"/>
        <v>N. D.</v>
      </c>
      <c r="H221" s="94">
        <f t="shared" si="85"/>
        <v>0</v>
      </c>
      <c r="I221" s="93" t="str">
        <f t="shared" si="86"/>
        <v>N. D.</v>
      </c>
      <c r="J221" s="94"/>
      <c r="K221" s="58">
        <f t="shared" si="87"/>
        <v>0</v>
      </c>
      <c r="L221" s="93" t="str">
        <f t="shared" si="88"/>
        <v>N. D.</v>
      </c>
      <c r="M221" s="94">
        <f t="shared" si="89"/>
        <v>0</v>
      </c>
      <c r="N221" s="93" t="str">
        <f t="shared" si="90"/>
        <v>N. D.</v>
      </c>
    </row>
    <row r="222" spans="1:14" s="49" customFormat="1" ht="17">
      <c r="A222" s="62" t="s">
        <v>61</v>
      </c>
      <c r="B222" s="60"/>
      <c r="C222" s="58">
        <f t="shared" si="81"/>
        <v>0</v>
      </c>
      <c r="D222" s="93" t="str">
        <f t="shared" si="82"/>
        <v>N. D.</v>
      </c>
      <c r="E222" s="94"/>
      <c r="F222" s="58">
        <f t="shared" si="83"/>
        <v>0</v>
      </c>
      <c r="G222" s="93" t="str">
        <f t="shared" si="84"/>
        <v>N. D.</v>
      </c>
      <c r="H222" s="94">
        <f t="shared" si="85"/>
        <v>0</v>
      </c>
      <c r="I222" s="93" t="str">
        <f t="shared" si="86"/>
        <v>N. D.</v>
      </c>
      <c r="J222" s="94"/>
      <c r="K222" s="58">
        <f t="shared" si="87"/>
        <v>0</v>
      </c>
      <c r="L222" s="93" t="str">
        <f t="shared" si="88"/>
        <v>N. D.</v>
      </c>
      <c r="M222" s="94">
        <f t="shared" si="89"/>
        <v>0</v>
      </c>
      <c r="N222" s="93" t="str">
        <f t="shared" si="90"/>
        <v>N. D.</v>
      </c>
    </row>
    <row r="223" spans="1:14" s="49" customFormat="1" ht="17">
      <c r="A223" s="62" t="s">
        <v>62</v>
      </c>
      <c r="B223" s="60"/>
      <c r="C223" s="58">
        <f t="shared" si="81"/>
        <v>0</v>
      </c>
      <c r="D223" s="93" t="str">
        <f t="shared" si="82"/>
        <v>N. D.</v>
      </c>
      <c r="E223" s="94"/>
      <c r="F223" s="58">
        <f t="shared" si="83"/>
        <v>0</v>
      </c>
      <c r="G223" s="93" t="str">
        <f t="shared" si="84"/>
        <v>N. D.</v>
      </c>
      <c r="H223" s="94">
        <f t="shared" si="85"/>
        <v>0</v>
      </c>
      <c r="I223" s="93" t="str">
        <f t="shared" si="86"/>
        <v>N. D.</v>
      </c>
      <c r="J223" s="94"/>
      <c r="K223" s="58">
        <f t="shared" si="87"/>
        <v>0</v>
      </c>
      <c r="L223" s="93" t="str">
        <f t="shared" si="88"/>
        <v>N. D.</v>
      </c>
      <c r="M223" s="94">
        <f t="shared" si="89"/>
        <v>0</v>
      </c>
      <c r="N223" s="93" t="str">
        <f t="shared" si="90"/>
        <v>N. D.</v>
      </c>
    </row>
    <row r="224" spans="1:14" s="49" customFormat="1" ht="17">
      <c r="A224" s="62" t="s">
        <v>25</v>
      </c>
      <c r="B224" s="60"/>
      <c r="C224" s="58">
        <f t="shared" si="81"/>
        <v>0</v>
      </c>
      <c r="D224" s="93" t="str">
        <f t="shared" si="82"/>
        <v>N. D.</v>
      </c>
      <c r="E224" s="94"/>
      <c r="F224" s="58">
        <f t="shared" si="83"/>
        <v>0</v>
      </c>
      <c r="G224" s="93" t="str">
        <f t="shared" si="84"/>
        <v>N. D.</v>
      </c>
      <c r="H224" s="94">
        <f t="shared" si="85"/>
        <v>0</v>
      </c>
      <c r="I224" s="93" t="str">
        <f t="shared" si="86"/>
        <v>N. D.</v>
      </c>
      <c r="J224" s="94"/>
      <c r="K224" s="58">
        <f t="shared" si="87"/>
        <v>0</v>
      </c>
      <c r="L224" s="93" t="str">
        <f t="shared" si="88"/>
        <v>N. D.</v>
      </c>
      <c r="M224" s="94">
        <f t="shared" si="89"/>
        <v>0</v>
      </c>
      <c r="N224" s="93" t="str">
        <f t="shared" si="90"/>
        <v>N. D.</v>
      </c>
    </row>
    <row r="225" spans="1:14" s="49" customFormat="1" ht="17">
      <c r="A225" s="62" t="s">
        <v>63</v>
      </c>
      <c r="B225" s="60"/>
      <c r="C225" s="58">
        <f t="shared" si="81"/>
        <v>0</v>
      </c>
      <c r="D225" s="93" t="str">
        <f t="shared" si="82"/>
        <v>N. D.</v>
      </c>
      <c r="E225" s="94"/>
      <c r="F225" s="58">
        <f t="shared" si="83"/>
        <v>0</v>
      </c>
      <c r="G225" s="93" t="str">
        <f t="shared" si="84"/>
        <v>N. D.</v>
      </c>
      <c r="H225" s="94">
        <f t="shared" si="85"/>
        <v>0</v>
      </c>
      <c r="I225" s="93" t="str">
        <f t="shared" si="86"/>
        <v>N. D.</v>
      </c>
      <c r="J225" s="94"/>
      <c r="K225" s="58">
        <f t="shared" si="87"/>
        <v>0</v>
      </c>
      <c r="L225" s="93" t="str">
        <f t="shared" si="88"/>
        <v>N. D.</v>
      </c>
      <c r="M225" s="94">
        <f t="shared" si="89"/>
        <v>0</v>
      </c>
      <c r="N225" s="93" t="str">
        <f t="shared" si="90"/>
        <v>N. D.</v>
      </c>
    </row>
    <row r="226" spans="1:14" s="49" customFormat="1" ht="17">
      <c r="A226" s="62" t="s">
        <v>64</v>
      </c>
      <c r="B226" s="60"/>
      <c r="C226" s="58">
        <f t="shared" si="81"/>
        <v>0</v>
      </c>
      <c r="D226" s="93" t="str">
        <f t="shared" si="82"/>
        <v>N. D.</v>
      </c>
      <c r="E226" s="94"/>
      <c r="F226" s="58">
        <f t="shared" si="83"/>
        <v>0</v>
      </c>
      <c r="G226" s="93" t="str">
        <f t="shared" si="84"/>
        <v>N. D.</v>
      </c>
      <c r="H226" s="94">
        <f t="shared" si="85"/>
        <v>0</v>
      </c>
      <c r="I226" s="93" t="str">
        <f t="shared" si="86"/>
        <v>N. D.</v>
      </c>
      <c r="J226" s="94"/>
      <c r="K226" s="58">
        <f t="shared" si="87"/>
        <v>0</v>
      </c>
      <c r="L226" s="93" t="str">
        <f t="shared" si="88"/>
        <v>N. D.</v>
      </c>
      <c r="M226" s="94">
        <f t="shared" si="89"/>
        <v>0</v>
      </c>
      <c r="N226" s="93" t="str">
        <f t="shared" si="90"/>
        <v>N. D.</v>
      </c>
    </row>
    <row r="227" spans="1:14" s="49" customFormat="1" ht="6" customHeight="1">
      <c r="A227" s="56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</row>
    <row r="228" spans="1:14" s="82" customFormat="1" ht="17">
      <c r="A228" s="80" t="s">
        <v>93</v>
      </c>
      <c r="B228" s="74"/>
      <c r="C228" s="81">
        <f>+SUM(C214:C226)</f>
        <v>0</v>
      </c>
      <c r="D228" s="95" t="str">
        <f>+IF(ISERROR(C228/C$210),"N. D.",C228/C$210)</f>
        <v>N. D.</v>
      </c>
      <c r="E228" s="96"/>
      <c r="F228" s="81">
        <f>+SUM(F214:F226)</f>
        <v>0</v>
      </c>
      <c r="G228" s="95" t="str">
        <f>+IF(ISERROR(F228/F$210),"N. D.",F228/F$210)</f>
        <v>N. D.</v>
      </c>
      <c r="H228" s="96">
        <f>+$C228-F228</f>
        <v>0</v>
      </c>
      <c r="I228" s="95" t="str">
        <f>+IF(ISERROR(H228/F228),"N. D.",H228/F228)</f>
        <v>N. D.</v>
      </c>
      <c r="J228" s="96"/>
      <c r="K228" s="81">
        <f>+SUM(K214:K226)</f>
        <v>0</v>
      </c>
      <c r="L228" s="95" t="str">
        <f>+IF(ISERROR(K228/K$210),"N. D.",K228/K$210)</f>
        <v>N. D.</v>
      </c>
      <c r="M228" s="96">
        <f>+$C228-K228</f>
        <v>0</v>
      </c>
      <c r="N228" s="95" t="str">
        <f>+IF(ISERROR(M228/K228),"N. D.",M228/K228)</f>
        <v>N. D.</v>
      </c>
    </row>
    <row r="229" spans="1:14" s="49" customFormat="1" ht="17"/>
    <row r="230" spans="1:14" s="49" customFormat="1" ht="17">
      <c r="A230" s="55" t="s">
        <v>94</v>
      </c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</row>
    <row r="231" spans="1:14" s="49" customFormat="1" ht="6" customHeight="1">
      <c r="A231" s="56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</row>
    <row r="232" spans="1:14" s="49" customFormat="1" ht="17">
      <c r="A232" s="59" t="s">
        <v>95</v>
      </c>
      <c r="B232" s="60"/>
      <c r="C232" s="58">
        <f>+C106</f>
        <v>0</v>
      </c>
      <c r="D232" s="93" t="str">
        <f>+IF(ISERROR(C232/C$232),"N. D.",C232/C$232)</f>
        <v>N. D.</v>
      </c>
      <c r="E232" s="94"/>
      <c r="F232" s="58">
        <f>+F106</f>
        <v>0</v>
      </c>
      <c r="G232" s="93" t="str">
        <f>+IF(ISERROR(F232/F$232),"N. D.",F232/F$232)</f>
        <v>N. D.</v>
      </c>
      <c r="H232" s="94">
        <f>+$C232-F232</f>
        <v>0</v>
      </c>
      <c r="I232" s="93" t="str">
        <f>+IF(ISERROR(H232/F232),"N. D.",H232/F232)</f>
        <v>N. D.</v>
      </c>
      <c r="J232" s="94"/>
      <c r="K232" s="58">
        <f>+K106</f>
        <v>0</v>
      </c>
      <c r="L232" s="93" t="str">
        <f>+IF(ISERROR(K232/K$232),"N. D.",K232/K$232)</f>
        <v>N. D.</v>
      </c>
      <c r="M232" s="94">
        <f>+$C232-K232</f>
        <v>0</v>
      </c>
      <c r="N232" s="93" t="str">
        <f>+IF(ISERROR(M232/K232),"N. D.",M232/K232)</f>
        <v>N. D.</v>
      </c>
    </row>
    <row r="233" spans="1:14" s="49" customFormat="1" ht="17">
      <c r="A233" s="59" t="s">
        <v>96</v>
      </c>
      <c r="B233" s="60"/>
      <c r="C233" s="58">
        <f>+C135</f>
        <v>0</v>
      </c>
      <c r="D233" s="93" t="str">
        <f>+IF(ISERROR(C233/C$232),"N. D.",C233/C$232)</f>
        <v>N. D.</v>
      </c>
      <c r="E233" s="94"/>
      <c r="F233" s="58">
        <f>+F135</f>
        <v>0</v>
      </c>
      <c r="G233" s="93" t="str">
        <f>+IF(ISERROR(F233/F$232),"N. D.",F233/F$232)</f>
        <v>N. D.</v>
      </c>
      <c r="H233" s="94">
        <f>+$C233-F233</f>
        <v>0</v>
      </c>
      <c r="I233" s="93" t="str">
        <f>+IF(ISERROR(H233/F233),"N. D.",H233/F233)</f>
        <v>N. D.</v>
      </c>
      <c r="J233" s="94"/>
      <c r="K233" s="58">
        <f>+K135</f>
        <v>0</v>
      </c>
      <c r="L233" s="93" t="str">
        <f>+IF(ISERROR(K233/K$232),"N. D.",K233/K$232)</f>
        <v>N. D.</v>
      </c>
      <c r="M233" s="94">
        <f>+$C233-K233</f>
        <v>0</v>
      </c>
      <c r="N233" s="93" t="str">
        <f>+IF(ISERROR(M233/K233),"N. D.",M233/K233)</f>
        <v>N. D.</v>
      </c>
    </row>
    <row r="234" spans="1:14" s="49" customFormat="1" ht="17">
      <c r="A234" s="59" t="s">
        <v>97</v>
      </c>
      <c r="B234" s="60"/>
      <c r="C234" s="58">
        <f>+C168</f>
        <v>0</v>
      </c>
      <c r="D234" s="93" t="str">
        <f>+IF(ISERROR(C234/C$232),"N. D.",C234/C$232)</f>
        <v>N. D.</v>
      </c>
      <c r="E234" s="94"/>
      <c r="F234" s="58">
        <f>+F168</f>
        <v>0</v>
      </c>
      <c r="G234" s="93" t="str">
        <f>+IF(ISERROR(F234/F$232),"N. D.",F234/F$232)</f>
        <v>N. D.</v>
      </c>
      <c r="H234" s="94">
        <f>+$C234-F234</f>
        <v>0</v>
      </c>
      <c r="I234" s="93" t="str">
        <f>+IF(ISERROR(H234/F234),"N. D.",H234/F234)</f>
        <v>N. D.</v>
      </c>
      <c r="J234" s="94"/>
      <c r="K234" s="58">
        <f>+K168</f>
        <v>0</v>
      </c>
      <c r="L234" s="93" t="str">
        <f>+IF(ISERROR(K234/K$232),"N. D.",K234/K$232)</f>
        <v>N. D.</v>
      </c>
      <c r="M234" s="94">
        <f>+$C234-K234</f>
        <v>0</v>
      </c>
      <c r="N234" s="93" t="str">
        <f>+IF(ISERROR(M234/K234),"N. D.",M234/K234)</f>
        <v>N. D.</v>
      </c>
    </row>
    <row r="235" spans="1:14" s="49" customFormat="1" ht="17">
      <c r="A235" s="59" t="s">
        <v>98</v>
      </c>
      <c r="B235" s="60"/>
      <c r="C235" s="58">
        <f>+C177</f>
        <v>0</v>
      </c>
      <c r="D235" s="93" t="str">
        <f>+IF(ISERROR(C235/C$232),"N. D.",C235/C$232)</f>
        <v>N. D.</v>
      </c>
      <c r="E235" s="94"/>
      <c r="F235" s="58">
        <f>+F177</f>
        <v>0</v>
      </c>
      <c r="G235" s="93" t="str">
        <f>+IF(ISERROR(F235/F$232),"N. D.",F235/F$232)</f>
        <v>N. D.</v>
      </c>
      <c r="H235" s="94">
        <f>+$C235-F235</f>
        <v>0</v>
      </c>
      <c r="I235" s="93" t="str">
        <f>+IF(ISERROR(H235/F235),"N. D.",H235/F235)</f>
        <v>N. D.</v>
      </c>
      <c r="J235" s="94"/>
      <c r="K235" s="58">
        <f>+K177</f>
        <v>0</v>
      </c>
      <c r="L235" s="93" t="str">
        <f>+IF(ISERROR(K235/K$232),"N. D.",K235/K$232)</f>
        <v>N. D.</v>
      </c>
      <c r="M235" s="94">
        <f>+$C235-K235</f>
        <v>0</v>
      </c>
      <c r="N235" s="93" t="str">
        <f>+IF(ISERROR(M235/K235),"N. D.",M235/K235)</f>
        <v>N. D.</v>
      </c>
    </row>
  </sheetData>
  <mergeCells count="18">
    <mergeCell ref="B5:B6"/>
    <mergeCell ref="C2:N2"/>
    <mergeCell ref="L5:L6"/>
    <mergeCell ref="N5:N6"/>
    <mergeCell ref="E5:E6"/>
    <mergeCell ref="G5:G6"/>
    <mergeCell ref="I5:I6"/>
    <mergeCell ref="J5:J6"/>
    <mergeCell ref="D5:D6"/>
    <mergeCell ref="C181:N181"/>
    <mergeCell ref="B184:B185"/>
    <mergeCell ref="L184:L185"/>
    <mergeCell ref="N184:N185"/>
    <mergeCell ref="J184:J185"/>
    <mergeCell ref="D184:D185"/>
    <mergeCell ref="E184:E185"/>
    <mergeCell ref="G184:G185"/>
    <mergeCell ref="I184:I185"/>
  </mergeCells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8725-DE17-6541-87C8-D71D9AB2705E}">
  <sheetPr>
    <tabColor rgb="FF544D4E"/>
  </sheetPr>
  <dimension ref="A1:X235"/>
  <sheetViews>
    <sheetView topLeftCell="A366" workbookViewId="0">
      <selection activeCell="C11" sqref="C11"/>
    </sheetView>
  </sheetViews>
  <sheetFormatPr baseColWidth="10" defaultColWidth="10.7109375" defaultRowHeight="18"/>
  <cols>
    <col min="1" max="1" width="48.7109375" style="1" customWidth="1"/>
    <col min="2" max="2" width="1.5703125" style="1" customWidth="1"/>
    <col min="3" max="3" width="15.5703125" style="1" customWidth="1"/>
    <col min="4" max="4" width="10.5703125" style="1" customWidth="1"/>
    <col min="5" max="5" width="1.5703125" style="1" customWidth="1"/>
    <col min="6" max="6" width="15.5703125" style="1" customWidth="1"/>
    <col min="7" max="7" width="10.5703125" style="1" customWidth="1"/>
    <col min="8" max="8" width="15.5703125" style="1" customWidth="1"/>
    <col min="9" max="9" width="10.5703125" style="1" customWidth="1"/>
    <col min="10" max="10" width="1.5703125" style="1" customWidth="1"/>
    <col min="11" max="11" width="15.5703125" style="1" customWidth="1"/>
    <col min="12" max="12" width="10.5703125" style="1" customWidth="1"/>
    <col min="13" max="13" width="15.5703125" style="1" customWidth="1"/>
    <col min="14" max="14" width="10.5703125" style="1" customWidth="1"/>
    <col min="15" max="15" width="1.5703125" style="1" customWidth="1"/>
    <col min="16" max="16" width="15.5703125" style="1" customWidth="1"/>
    <col min="17" max="17" width="10.5703125" style="1" customWidth="1"/>
    <col min="18" max="18" width="15.5703125" style="1" customWidth="1"/>
    <col min="19" max="19" width="10.5703125" style="1" customWidth="1"/>
    <col min="20" max="20" width="1.5703125" style="1" customWidth="1"/>
    <col min="21" max="21" width="15.5703125" style="1" customWidth="1"/>
    <col min="22" max="22" width="10.5703125" style="1" customWidth="1"/>
    <col min="23" max="23" width="15.5703125" style="1" customWidth="1"/>
    <col min="24" max="24" width="10.5703125" style="1" customWidth="1"/>
    <col min="25" max="16384" width="10.7109375" style="1"/>
  </cols>
  <sheetData>
    <row r="1" spans="1:24">
      <c r="C1" s="2"/>
      <c r="D1" s="2"/>
      <c r="F1" s="2"/>
      <c r="G1" s="2"/>
      <c r="H1" s="2"/>
      <c r="I1" s="2"/>
      <c r="K1" s="2"/>
      <c r="L1" s="2"/>
      <c r="M1" s="2"/>
      <c r="N1" s="2"/>
      <c r="P1" s="2"/>
      <c r="Q1" s="2"/>
      <c r="R1" s="2"/>
      <c r="S1" s="2"/>
      <c r="U1" s="2"/>
      <c r="V1" s="2"/>
      <c r="W1" s="2"/>
      <c r="X1" s="2"/>
    </row>
    <row r="2" spans="1:24">
      <c r="C2" s="378" t="s">
        <v>1</v>
      </c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</row>
    <row r="3" spans="1:24">
      <c r="B3" s="3"/>
      <c r="C3" s="3"/>
      <c r="D3" s="2"/>
      <c r="E3" s="3"/>
      <c r="F3" s="3"/>
      <c r="G3" s="2"/>
      <c r="H3" s="3"/>
      <c r="I3" s="2"/>
      <c r="J3" s="3"/>
      <c r="K3" s="3"/>
      <c r="L3" s="2"/>
      <c r="M3" s="3"/>
      <c r="N3" s="2"/>
      <c r="O3" s="3"/>
      <c r="P3" s="3"/>
      <c r="Q3" s="2"/>
      <c r="R3" s="3"/>
      <c r="S3" s="2"/>
      <c r="T3" s="3"/>
      <c r="U3" s="3"/>
      <c r="V3" s="2"/>
      <c r="W3" s="3"/>
      <c r="X3" s="2"/>
    </row>
    <row r="4" spans="1:24" ht="6" customHeight="1"/>
    <row r="5" spans="1:24" s="6" customFormat="1" ht="14.25" customHeight="1">
      <c r="A5" s="4" t="s">
        <v>2</v>
      </c>
      <c r="B5" s="379"/>
      <c r="C5" s="5">
        <v>45657</v>
      </c>
      <c r="D5" s="379" t="s">
        <v>99</v>
      </c>
      <c r="E5" s="379"/>
      <c r="F5" s="5">
        <f>+EOMONTH(C5,-12)</f>
        <v>45291</v>
      </c>
      <c r="G5" s="379" t="s">
        <v>99</v>
      </c>
      <c r="H5" s="5" t="s">
        <v>100</v>
      </c>
      <c r="I5" s="379" t="s">
        <v>99</v>
      </c>
      <c r="J5" s="379"/>
      <c r="K5" s="5">
        <f>+EOMONTH(F5,-12)</f>
        <v>44926</v>
      </c>
      <c r="L5" s="379" t="s">
        <v>99</v>
      </c>
      <c r="M5" s="5" t="s">
        <v>100</v>
      </c>
      <c r="N5" s="379" t="s">
        <v>99</v>
      </c>
      <c r="O5" s="379"/>
      <c r="P5" s="5">
        <f>+EOMONTH(K5,-12)</f>
        <v>44561</v>
      </c>
      <c r="Q5" s="379" t="s">
        <v>99</v>
      </c>
      <c r="R5" s="5" t="s">
        <v>100</v>
      </c>
      <c r="S5" s="379" t="s">
        <v>99</v>
      </c>
      <c r="T5" s="379"/>
      <c r="U5" s="5">
        <f>+EOMONTH(P5,-24)</f>
        <v>43830</v>
      </c>
      <c r="V5" s="379" t="s">
        <v>99</v>
      </c>
      <c r="W5" s="5" t="s">
        <v>100</v>
      </c>
      <c r="X5" s="379" t="s">
        <v>99</v>
      </c>
    </row>
    <row r="6" spans="1:24" s="6" customFormat="1" ht="14.25" customHeight="1">
      <c r="A6" s="4" t="s">
        <v>121</v>
      </c>
      <c r="B6" s="379"/>
      <c r="C6" s="5" t="s">
        <v>102</v>
      </c>
      <c r="D6" s="379"/>
      <c r="E6" s="379"/>
      <c r="F6" s="5" t="s">
        <v>103</v>
      </c>
      <c r="G6" s="379"/>
      <c r="H6" s="5" t="s">
        <v>104</v>
      </c>
      <c r="I6" s="379"/>
      <c r="J6" s="379"/>
      <c r="K6" s="5" t="s">
        <v>103</v>
      </c>
      <c r="L6" s="379"/>
      <c r="M6" s="5" t="s">
        <v>105</v>
      </c>
      <c r="N6" s="379"/>
      <c r="O6" s="379"/>
      <c r="P6" s="5" t="s">
        <v>103</v>
      </c>
      <c r="Q6" s="379"/>
      <c r="R6" s="5" t="s">
        <v>106</v>
      </c>
      <c r="S6" s="379"/>
      <c r="T6" s="379"/>
      <c r="U6" s="5" t="s">
        <v>103</v>
      </c>
      <c r="V6" s="379"/>
      <c r="W6" s="5" t="s">
        <v>107</v>
      </c>
      <c r="X6" s="379"/>
    </row>
    <row r="7" spans="1:24" ht="6" customHeight="1"/>
    <row r="8" spans="1:24">
      <c r="A8" s="7" t="s">
        <v>20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6" customHeight="1">
      <c r="A9" s="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>
      <c r="A10" s="9" t="s">
        <v>21</v>
      </c>
      <c r="B10" s="6"/>
      <c r="C10" s="10">
        <f>+SUM(C11:C19)</f>
        <v>230700511.22999999</v>
      </c>
      <c r="D10" s="11">
        <f>+IF(ISERROR(C10/C31),"N. D.",C10/C31)</f>
        <v>0.84951858808513592</v>
      </c>
      <c r="E10" s="6"/>
      <c r="F10" s="10">
        <f>+SUM(F11:F19)</f>
        <v>230700511.22999999</v>
      </c>
      <c r="G10" s="11">
        <f>+IF(ISERROR(F10/F31),"N. D.",F10/F31)</f>
        <v>0.84951858808513592</v>
      </c>
      <c r="H10" s="12">
        <f t="shared" ref="H10:H29" si="0">+$C10-F10</f>
        <v>0</v>
      </c>
      <c r="I10" s="11">
        <f t="shared" ref="I10:I29" si="1">+IF(ISERROR(H10/F10),"N. D.",H10/F10)</f>
        <v>0</v>
      </c>
      <c r="J10" s="6"/>
      <c r="K10" s="10">
        <f>+SUM(K11:K19)</f>
        <v>130600857.41999999</v>
      </c>
      <c r="L10" s="11">
        <f>+IF(ISERROR(K10/K31),"N. D.",K10/K31)</f>
        <v>0.99778188553343405</v>
      </c>
      <c r="M10" s="12">
        <f t="shared" ref="M10:M29" si="2">+$C10-K10</f>
        <v>100099653.81</v>
      </c>
      <c r="N10" s="11">
        <f t="shared" ref="N10:N29" si="3">+IF(ISERROR(M10/K10),"N. D.",M10/K10)</f>
        <v>0.7664547981342037</v>
      </c>
      <c r="O10" s="6"/>
      <c r="P10" s="10">
        <f>+SUM(P11:P19)</f>
        <v>48787746.920000002</v>
      </c>
      <c r="Q10" s="11">
        <f>+IF(ISERROR(P10/P31),"N. D.",P10/P31)</f>
        <v>1</v>
      </c>
      <c r="R10" s="12">
        <f t="shared" ref="R10:R29" si="4">+$C10-P10</f>
        <v>181912764.31</v>
      </c>
      <c r="S10" s="11">
        <f t="shared" ref="S10:S29" si="5">+IF(ISERROR(R10/P10),"N. D.",R10/P10)</f>
        <v>3.7286568000012901</v>
      </c>
      <c r="T10" s="6"/>
      <c r="U10" s="10">
        <f>+SUM(U11:U19)</f>
        <v>0</v>
      </c>
      <c r="V10" s="11" t="str">
        <f>+IF(ISERROR(U10/U31),"N. D.",U10/U31)</f>
        <v>N. D.</v>
      </c>
      <c r="W10" s="12">
        <f t="shared" ref="W10:W29" si="6">+$C10-U10</f>
        <v>230700511.22999999</v>
      </c>
      <c r="X10" s="11" t="str">
        <f t="shared" ref="X10:X29" si="7">+IF(ISERROR(W10/U10),"N. D.",W10/U10)</f>
        <v>N. D.</v>
      </c>
    </row>
    <row r="11" spans="1:24">
      <c r="A11" s="13" t="s">
        <v>22</v>
      </c>
      <c r="B11" s="14"/>
      <c r="C11" s="15">
        <v>139698180.09999999</v>
      </c>
      <c r="D11" s="16">
        <f t="shared" ref="D11:D19" si="8">+IF(ISERROR(C11/C86),"N. D.",C11/C86)</f>
        <v>1.0340499282127911</v>
      </c>
      <c r="E11" s="14"/>
      <c r="F11" s="15">
        <v>139698180.09999999</v>
      </c>
      <c r="G11" s="16">
        <f t="shared" ref="G11:G19" si="9">+IF(ISERROR(F11/F86),"N. D.",F11/F86)</f>
        <v>1.0340499282127911</v>
      </c>
      <c r="H11" s="17">
        <f t="shared" si="0"/>
        <v>0</v>
      </c>
      <c r="I11" s="16">
        <f t="shared" si="1"/>
        <v>0</v>
      </c>
      <c r="J11" s="14"/>
      <c r="K11" s="15">
        <v>89507287.299999997</v>
      </c>
      <c r="L11" s="16">
        <f t="shared" ref="L11:L19" si="10">+IF(ISERROR(K11/K86),"N. D.",K11/K86)</f>
        <v>1.0381795562156588</v>
      </c>
      <c r="M11" s="17">
        <f t="shared" si="2"/>
        <v>50190892.799999997</v>
      </c>
      <c r="N11" s="16">
        <f t="shared" si="3"/>
        <v>0.56074644103307547</v>
      </c>
      <c r="O11" s="14"/>
      <c r="P11" s="15">
        <v>42580663.180000007</v>
      </c>
      <c r="Q11" s="16">
        <f t="shared" ref="Q11:Q19" si="11">+IF(ISERROR(P11/P86),"N. D.",P11/P86)</f>
        <v>1.0347686685055482</v>
      </c>
      <c r="R11" s="17">
        <f t="shared" si="4"/>
        <v>97117516.919999987</v>
      </c>
      <c r="S11" s="16">
        <f t="shared" si="5"/>
        <v>2.2807892049369434</v>
      </c>
      <c r="T11" s="14"/>
      <c r="U11" s="15">
        <v>0</v>
      </c>
      <c r="V11" s="16" t="str">
        <f t="shared" ref="V11:V19" si="12">+IF(ISERROR(U11/U86),"N. D.",U11/U86)</f>
        <v>N. D.</v>
      </c>
      <c r="W11" s="17">
        <f t="shared" si="6"/>
        <v>139698180.09999999</v>
      </c>
      <c r="X11" s="16" t="str">
        <f t="shared" si="7"/>
        <v>N. D.</v>
      </c>
    </row>
    <row r="12" spans="1:24">
      <c r="A12" s="13" t="s">
        <v>23</v>
      </c>
      <c r="B12" s="14"/>
      <c r="C12" s="15">
        <v>46509565.309999995</v>
      </c>
      <c r="D12" s="16">
        <f t="shared" si="8"/>
        <v>1.0451122839471325</v>
      </c>
      <c r="E12" s="14"/>
      <c r="F12" s="15">
        <v>46509565.309999995</v>
      </c>
      <c r="G12" s="16">
        <f t="shared" si="9"/>
        <v>1.0451122839471325</v>
      </c>
      <c r="H12" s="17">
        <f t="shared" si="0"/>
        <v>0</v>
      </c>
      <c r="I12" s="16">
        <f t="shared" si="1"/>
        <v>0</v>
      </c>
      <c r="J12" s="14"/>
      <c r="K12" s="15">
        <v>20033786.18</v>
      </c>
      <c r="L12" s="16">
        <f t="shared" si="10"/>
        <v>1.1056295721673799</v>
      </c>
      <c r="M12" s="17">
        <f t="shared" si="2"/>
        <v>26475779.129999995</v>
      </c>
      <c r="N12" s="16">
        <f t="shared" si="3"/>
        <v>1.3215564393130603</v>
      </c>
      <c r="O12" s="14"/>
      <c r="P12" s="15">
        <v>610576.51</v>
      </c>
      <c r="Q12" s="16">
        <f t="shared" si="11"/>
        <v>1</v>
      </c>
      <c r="R12" s="17">
        <f t="shared" si="4"/>
        <v>45898988.799999997</v>
      </c>
      <c r="S12" s="16">
        <f t="shared" si="5"/>
        <v>75.173197868355587</v>
      </c>
      <c r="T12" s="14"/>
      <c r="U12" s="15">
        <v>0</v>
      </c>
      <c r="V12" s="16" t="str">
        <f t="shared" si="12"/>
        <v>N. D.</v>
      </c>
      <c r="W12" s="17">
        <f t="shared" si="6"/>
        <v>46509565.309999995</v>
      </c>
      <c r="X12" s="16" t="str">
        <f t="shared" si="7"/>
        <v>N. D.</v>
      </c>
    </row>
    <row r="13" spans="1:24">
      <c r="A13" s="13" t="s">
        <v>24</v>
      </c>
      <c r="B13" s="14"/>
      <c r="C13" s="15">
        <v>22059867.899999999</v>
      </c>
      <c r="D13" s="16">
        <f t="shared" si="8"/>
        <v>1.0312407524357547</v>
      </c>
      <c r="E13" s="14"/>
      <c r="F13" s="15">
        <v>22059867.899999999</v>
      </c>
      <c r="G13" s="16">
        <f t="shared" si="9"/>
        <v>1.0312407524357547</v>
      </c>
      <c r="H13" s="17">
        <f t="shared" si="0"/>
        <v>0</v>
      </c>
      <c r="I13" s="16">
        <f t="shared" si="1"/>
        <v>0</v>
      </c>
      <c r="J13" s="14"/>
      <c r="K13" s="15">
        <v>13812160.149999999</v>
      </c>
      <c r="L13" s="16">
        <f t="shared" si="10"/>
        <v>1.0365327199526215</v>
      </c>
      <c r="M13" s="17">
        <f t="shared" si="2"/>
        <v>8247707.75</v>
      </c>
      <c r="N13" s="16">
        <f t="shared" si="3"/>
        <v>0.59713380531574567</v>
      </c>
      <c r="O13" s="14"/>
      <c r="P13" s="15">
        <v>5273583.2300000004</v>
      </c>
      <c r="Q13" s="16">
        <f t="shared" si="11"/>
        <v>1.0076468748537026</v>
      </c>
      <c r="R13" s="17">
        <f t="shared" si="4"/>
        <v>16786284.669999998</v>
      </c>
      <c r="S13" s="16">
        <f t="shared" si="5"/>
        <v>3.1830889810380403</v>
      </c>
      <c r="T13" s="14"/>
      <c r="U13" s="15">
        <v>0</v>
      </c>
      <c r="V13" s="16" t="str">
        <f t="shared" si="12"/>
        <v>N. D.</v>
      </c>
      <c r="W13" s="17">
        <f t="shared" si="6"/>
        <v>22059867.899999999</v>
      </c>
      <c r="X13" s="16" t="str">
        <f t="shared" si="7"/>
        <v>N. D.</v>
      </c>
    </row>
    <row r="14" spans="1:24">
      <c r="A14" s="13" t="s">
        <v>25</v>
      </c>
      <c r="B14" s="14"/>
      <c r="C14" s="15">
        <v>39900</v>
      </c>
      <c r="D14" s="16">
        <f t="shared" si="8"/>
        <v>1</v>
      </c>
      <c r="E14" s="14"/>
      <c r="F14" s="15">
        <v>39900</v>
      </c>
      <c r="G14" s="16">
        <f t="shared" si="9"/>
        <v>1</v>
      </c>
      <c r="H14" s="17">
        <f t="shared" si="0"/>
        <v>0</v>
      </c>
      <c r="I14" s="16">
        <f t="shared" si="1"/>
        <v>0</v>
      </c>
      <c r="J14" s="14"/>
      <c r="K14" s="15">
        <v>0</v>
      </c>
      <c r="L14" s="16" t="str">
        <f t="shared" si="10"/>
        <v>N. D.</v>
      </c>
      <c r="M14" s="17">
        <f t="shared" si="2"/>
        <v>39900</v>
      </c>
      <c r="N14" s="16" t="str">
        <f t="shared" si="3"/>
        <v>N. D.</v>
      </c>
      <c r="O14" s="14"/>
      <c r="P14" s="15">
        <v>322924</v>
      </c>
      <c r="Q14" s="16">
        <f t="shared" si="11"/>
        <v>2</v>
      </c>
      <c r="R14" s="17">
        <f t="shared" si="4"/>
        <v>-283024</v>
      </c>
      <c r="S14" s="16">
        <f t="shared" si="5"/>
        <v>-0.87644151565074135</v>
      </c>
      <c r="T14" s="14"/>
      <c r="U14" s="15">
        <v>0</v>
      </c>
      <c r="V14" s="16" t="str">
        <f t="shared" si="12"/>
        <v>N. D.</v>
      </c>
      <c r="W14" s="17">
        <f t="shared" si="6"/>
        <v>39900</v>
      </c>
      <c r="X14" s="16" t="str">
        <f t="shared" si="7"/>
        <v>N. D.</v>
      </c>
    </row>
    <row r="15" spans="1:24">
      <c r="A15" s="13" t="s">
        <v>26</v>
      </c>
      <c r="B15" s="14"/>
      <c r="C15" s="15">
        <v>18340791.84</v>
      </c>
      <c r="D15" s="16">
        <f t="shared" si="8"/>
        <v>1</v>
      </c>
      <c r="E15" s="14"/>
      <c r="F15" s="15">
        <v>18340791.84</v>
      </c>
      <c r="G15" s="16">
        <f t="shared" si="9"/>
        <v>1</v>
      </c>
      <c r="H15" s="17">
        <f t="shared" si="0"/>
        <v>0</v>
      </c>
      <c r="I15" s="16">
        <f t="shared" si="1"/>
        <v>0</v>
      </c>
      <c r="J15" s="14"/>
      <c r="K15" s="15">
        <v>5760269.0299999993</v>
      </c>
      <c r="L15" s="16">
        <f t="shared" si="10"/>
        <v>1</v>
      </c>
      <c r="M15" s="17">
        <f t="shared" si="2"/>
        <v>12580522.810000001</v>
      </c>
      <c r="N15" s="16">
        <f t="shared" si="3"/>
        <v>2.1840165354221317</v>
      </c>
      <c r="O15" s="14"/>
      <c r="P15" s="15">
        <v>0</v>
      </c>
      <c r="Q15" s="16" t="str">
        <f t="shared" si="11"/>
        <v>N. D.</v>
      </c>
      <c r="R15" s="17">
        <f t="shared" si="4"/>
        <v>18340791.84</v>
      </c>
      <c r="S15" s="16" t="str">
        <f t="shared" si="5"/>
        <v>N. D.</v>
      </c>
      <c r="T15" s="14"/>
      <c r="U15" s="15">
        <v>0</v>
      </c>
      <c r="V15" s="16" t="str">
        <f t="shared" si="12"/>
        <v>N. D.</v>
      </c>
      <c r="W15" s="17">
        <f t="shared" si="6"/>
        <v>18340791.84</v>
      </c>
      <c r="X15" s="16" t="str">
        <f t="shared" si="7"/>
        <v>N. D.</v>
      </c>
    </row>
    <row r="16" spans="1:24">
      <c r="A16" s="13" t="s">
        <v>27</v>
      </c>
      <c r="B16" s="14"/>
      <c r="C16" s="15">
        <v>0</v>
      </c>
      <c r="D16" s="16" t="str">
        <f t="shared" si="8"/>
        <v>N. D.</v>
      </c>
      <c r="E16" s="14"/>
      <c r="F16" s="15">
        <v>0</v>
      </c>
      <c r="G16" s="16" t="str">
        <f t="shared" si="9"/>
        <v>N. D.</v>
      </c>
      <c r="H16" s="17">
        <f t="shared" si="0"/>
        <v>0</v>
      </c>
      <c r="I16" s="16" t="str">
        <f t="shared" si="1"/>
        <v>N. D.</v>
      </c>
      <c r="J16" s="14"/>
      <c r="K16" s="15">
        <v>0</v>
      </c>
      <c r="L16" s="16" t="str">
        <f t="shared" si="10"/>
        <v>N. D.</v>
      </c>
      <c r="M16" s="17">
        <f t="shared" si="2"/>
        <v>0</v>
      </c>
      <c r="N16" s="16" t="str">
        <f t="shared" si="3"/>
        <v>N. D.</v>
      </c>
      <c r="O16" s="14"/>
      <c r="P16" s="15">
        <v>0</v>
      </c>
      <c r="Q16" s="16" t="str">
        <f t="shared" si="11"/>
        <v>N. D.</v>
      </c>
      <c r="R16" s="17">
        <f t="shared" si="4"/>
        <v>0</v>
      </c>
      <c r="S16" s="16" t="str">
        <f t="shared" si="5"/>
        <v>N. D.</v>
      </c>
      <c r="T16" s="14"/>
      <c r="U16" s="15">
        <v>0</v>
      </c>
      <c r="V16" s="16" t="str">
        <f t="shared" si="12"/>
        <v>N. D.</v>
      </c>
      <c r="W16" s="17">
        <f t="shared" si="6"/>
        <v>0</v>
      </c>
      <c r="X16" s="16" t="str">
        <f t="shared" si="7"/>
        <v>N. D.</v>
      </c>
    </row>
    <row r="17" spans="1:24">
      <c r="A17" s="13" t="s">
        <v>28</v>
      </c>
      <c r="B17" s="14"/>
      <c r="C17" s="15">
        <v>1454485.97</v>
      </c>
      <c r="D17" s="16">
        <f t="shared" si="8"/>
        <v>1</v>
      </c>
      <c r="E17" s="14"/>
      <c r="F17" s="15">
        <v>1454485.97</v>
      </c>
      <c r="G17" s="16">
        <f t="shared" si="9"/>
        <v>1</v>
      </c>
      <c r="H17" s="17">
        <f t="shared" si="0"/>
        <v>0</v>
      </c>
      <c r="I17" s="16">
        <f t="shared" si="1"/>
        <v>0</v>
      </c>
      <c r="J17" s="14"/>
      <c r="K17" s="15">
        <v>581059.24000000011</v>
      </c>
      <c r="L17" s="16">
        <f t="shared" si="10"/>
        <v>1</v>
      </c>
      <c r="M17" s="17">
        <f t="shared" si="2"/>
        <v>873426.72999999986</v>
      </c>
      <c r="N17" s="16">
        <f t="shared" si="3"/>
        <v>1.5031629649328004</v>
      </c>
      <c r="O17" s="14"/>
      <c r="P17" s="15">
        <v>0</v>
      </c>
      <c r="Q17" s="16" t="str">
        <f t="shared" si="11"/>
        <v>N. D.</v>
      </c>
      <c r="R17" s="17">
        <f t="shared" si="4"/>
        <v>1454485.97</v>
      </c>
      <c r="S17" s="16" t="str">
        <f t="shared" si="5"/>
        <v>N. D.</v>
      </c>
      <c r="T17" s="14"/>
      <c r="U17" s="15">
        <v>0</v>
      </c>
      <c r="V17" s="16" t="str">
        <f t="shared" si="12"/>
        <v>N. D.</v>
      </c>
      <c r="W17" s="17">
        <f t="shared" si="6"/>
        <v>1454485.97</v>
      </c>
      <c r="X17" s="16" t="str">
        <f t="shared" si="7"/>
        <v>N. D.</v>
      </c>
    </row>
    <row r="18" spans="1:24">
      <c r="A18" s="13" t="s">
        <v>29</v>
      </c>
      <c r="B18" s="14"/>
      <c r="C18" s="15">
        <v>775862.07</v>
      </c>
      <c r="D18" s="16">
        <f t="shared" si="8"/>
        <v>1</v>
      </c>
      <c r="E18" s="14"/>
      <c r="F18" s="15">
        <v>775862.07</v>
      </c>
      <c r="G18" s="16">
        <f t="shared" si="9"/>
        <v>1</v>
      </c>
      <c r="H18" s="17">
        <f t="shared" si="0"/>
        <v>0</v>
      </c>
      <c r="I18" s="16">
        <f t="shared" si="1"/>
        <v>0</v>
      </c>
      <c r="J18" s="14"/>
      <c r="K18" s="15">
        <v>68965.52</v>
      </c>
      <c r="L18" s="16">
        <f t="shared" si="10"/>
        <v>1</v>
      </c>
      <c r="M18" s="17">
        <f t="shared" si="2"/>
        <v>706896.54999999993</v>
      </c>
      <c r="N18" s="16">
        <f t="shared" si="3"/>
        <v>10.249999565000016</v>
      </c>
      <c r="O18" s="14"/>
      <c r="P18" s="15">
        <v>0</v>
      </c>
      <c r="Q18" s="16" t="str">
        <f t="shared" si="11"/>
        <v>N. D.</v>
      </c>
      <c r="R18" s="17">
        <f t="shared" si="4"/>
        <v>775862.07</v>
      </c>
      <c r="S18" s="16" t="str">
        <f t="shared" si="5"/>
        <v>N. D.</v>
      </c>
      <c r="T18" s="14"/>
      <c r="U18" s="15">
        <v>0</v>
      </c>
      <c r="V18" s="16" t="str">
        <f t="shared" si="12"/>
        <v>N. D.</v>
      </c>
      <c r="W18" s="17">
        <f t="shared" si="6"/>
        <v>775862.07</v>
      </c>
      <c r="X18" s="16" t="str">
        <f t="shared" si="7"/>
        <v>N. D.</v>
      </c>
    </row>
    <row r="19" spans="1:24">
      <c r="A19" s="18" t="s">
        <v>30</v>
      </c>
      <c r="B19" s="14"/>
      <c r="C19" s="15">
        <v>1821858.04</v>
      </c>
      <c r="D19" s="16">
        <f t="shared" si="8"/>
        <v>1.1109386413523985</v>
      </c>
      <c r="E19" s="14"/>
      <c r="F19" s="15">
        <v>1821858.04</v>
      </c>
      <c r="G19" s="16">
        <f t="shared" si="9"/>
        <v>1.1109386413523985</v>
      </c>
      <c r="H19" s="17">
        <f t="shared" si="0"/>
        <v>0</v>
      </c>
      <c r="I19" s="16">
        <f t="shared" si="1"/>
        <v>0</v>
      </c>
      <c r="J19" s="14"/>
      <c r="K19" s="15">
        <v>837330</v>
      </c>
      <c r="L19" s="16">
        <f t="shared" si="10"/>
        <v>1</v>
      </c>
      <c r="M19" s="17">
        <f t="shared" si="2"/>
        <v>984528.04</v>
      </c>
      <c r="N19" s="16">
        <f t="shared" si="3"/>
        <v>1.1757945373986363</v>
      </c>
      <c r="O19" s="14"/>
      <c r="P19" s="15">
        <v>0</v>
      </c>
      <c r="Q19" s="16" t="str">
        <f t="shared" si="11"/>
        <v>N. D.</v>
      </c>
      <c r="R19" s="17">
        <f t="shared" si="4"/>
        <v>1821858.04</v>
      </c>
      <c r="S19" s="16" t="str">
        <f t="shared" si="5"/>
        <v>N. D.</v>
      </c>
      <c r="T19" s="14"/>
      <c r="U19" s="15">
        <v>0</v>
      </c>
      <c r="V19" s="16" t="str">
        <f t="shared" si="12"/>
        <v>N. D.</v>
      </c>
      <c r="W19" s="17">
        <f t="shared" si="6"/>
        <v>1821858.04</v>
      </c>
      <c r="X19" s="16" t="str">
        <f t="shared" si="7"/>
        <v>N. D.</v>
      </c>
    </row>
    <row r="20" spans="1:24">
      <c r="A20" s="19" t="s">
        <v>31</v>
      </c>
      <c r="B20" s="6"/>
      <c r="C20" s="20">
        <f>+SUM(C21:C29)</f>
        <v>40865661.030000001</v>
      </c>
      <c r="D20" s="11">
        <f>+IF(ISERROR(C20/C31),"N. D.",C20/C31)</f>
        <v>0.15048141191486411</v>
      </c>
      <c r="E20" s="14"/>
      <c r="F20" s="20">
        <f>+SUM(F21:F29)</f>
        <v>40865661.030000001</v>
      </c>
      <c r="G20" s="11">
        <f>+IF(ISERROR(F20/F31),"N. D.",F20/F31)</f>
        <v>0.15048141191486411</v>
      </c>
      <c r="H20" s="12">
        <f t="shared" si="0"/>
        <v>0</v>
      </c>
      <c r="I20" s="11">
        <f t="shared" si="1"/>
        <v>0</v>
      </c>
      <c r="J20" s="6"/>
      <c r="K20" s="20">
        <f>+SUM(K21:K29)</f>
        <v>290331.64</v>
      </c>
      <c r="L20" s="11">
        <f>+IF(ISERROR(K20/K31),"N. D.",K20/K31)</f>
        <v>2.2181144665659137E-3</v>
      </c>
      <c r="M20" s="12">
        <f t="shared" si="2"/>
        <v>40575329.390000001</v>
      </c>
      <c r="N20" s="11">
        <f t="shared" si="3"/>
        <v>139.75510691841922</v>
      </c>
      <c r="O20" s="6"/>
      <c r="P20" s="20">
        <f>+SUM(P21:P29)</f>
        <v>0</v>
      </c>
      <c r="Q20" s="11">
        <f>+IF(ISERROR(P20/P31),"N. D.",P20/P31)</f>
        <v>0</v>
      </c>
      <c r="R20" s="12">
        <f t="shared" si="4"/>
        <v>40865661.030000001</v>
      </c>
      <c r="S20" s="11" t="str">
        <f t="shared" si="5"/>
        <v>N. D.</v>
      </c>
      <c r="T20" s="6"/>
      <c r="U20" s="20">
        <f>+SUM(U21:U29)</f>
        <v>0</v>
      </c>
      <c r="V20" s="11" t="str">
        <f>+IF(ISERROR(U20/U31),"N. D.",U20/U31)</f>
        <v>N. D.</v>
      </c>
      <c r="W20" s="12">
        <f t="shared" si="6"/>
        <v>40865661.030000001</v>
      </c>
      <c r="X20" s="11" t="str">
        <f t="shared" si="7"/>
        <v>N. D.</v>
      </c>
    </row>
    <row r="21" spans="1:24">
      <c r="A21" s="21" t="s">
        <v>32</v>
      </c>
      <c r="B21" s="14"/>
      <c r="C21" s="15">
        <v>0</v>
      </c>
      <c r="D21" s="16" t="str">
        <f t="shared" ref="D21:D29" si="13">+IF(ISERROR(C21/C96),"N. D.",C21/C96)</f>
        <v>N. D.</v>
      </c>
      <c r="E21" s="14"/>
      <c r="F21" s="15">
        <v>0</v>
      </c>
      <c r="G21" s="16" t="str">
        <f t="shared" ref="G21:G29" si="14">+IF(ISERROR(F21/F96),"N. D.",F21/F96)</f>
        <v>N. D.</v>
      </c>
      <c r="H21" s="17">
        <f t="shared" si="0"/>
        <v>0</v>
      </c>
      <c r="I21" s="16" t="str">
        <f t="shared" si="1"/>
        <v>N. D.</v>
      </c>
      <c r="J21" s="14"/>
      <c r="K21" s="15">
        <v>0</v>
      </c>
      <c r="L21" s="16" t="str">
        <f t="shared" ref="L21:L29" si="15">+IF(ISERROR(K21/K96),"N. D.",K21/K96)</f>
        <v>N. D.</v>
      </c>
      <c r="M21" s="17">
        <f t="shared" si="2"/>
        <v>0</v>
      </c>
      <c r="N21" s="16" t="str">
        <f t="shared" si="3"/>
        <v>N. D.</v>
      </c>
      <c r="O21" s="14"/>
      <c r="P21" s="15">
        <v>0</v>
      </c>
      <c r="Q21" s="16" t="str">
        <f t="shared" ref="Q21:Q29" si="16">+IF(ISERROR(P21/P96),"N. D.",P21/P96)</f>
        <v>N. D.</v>
      </c>
      <c r="R21" s="17">
        <f t="shared" si="4"/>
        <v>0</v>
      </c>
      <c r="S21" s="16" t="str">
        <f t="shared" si="5"/>
        <v>N. D.</v>
      </c>
      <c r="T21" s="14"/>
      <c r="U21" s="15">
        <v>0</v>
      </c>
      <c r="V21" s="16" t="str">
        <f t="shared" ref="V21:V29" si="17">+IF(ISERROR(U21/U96),"N. D.",U21/U96)</f>
        <v>N. D.</v>
      </c>
      <c r="W21" s="17">
        <f t="shared" si="6"/>
        <v>0</v>
      </c>
      <c r="X21" s="16" t="str">
        <f t="shared" si="7"/>
        <v>N. D.</v>
      </c>
    </row>
    <row r="22" spans="1:24">
      <c r="A22" s="21" t="s">
        <v>33</v>
      </c>
      <c r="B22" s="14"/>
      <c r="C22" s="15">
        <v>0</v>
      </c>
      <c r="D22" s="16" t="str">
        <f t="shared" si="13"/>
        <v>N. D.</v>
      </c>
      <c r="E22" s="14"/>
      <c r="F22" s="15">
        <v>0</v>
      </c>
      <c r="G22" s="16" t="str">
        <f t="shared" si="14"/>
        <v>N. D.</v>
      </c>
      <c r="H22" s="17">
        <f t="shared" si="0"/>
        <v>0</v>
      </c>
      <c r="I22" s="16" t="str">
        <f t="shared" si="1"/>
        <v>N. D.</v>
      </c>
      <c r="J22" s="14"/>
      <c r="K22" s="15">
        <v>0</v>
      </c>
      <c r="L22" s="16" t="str">
        <f t="shared" si="15"/>
        <v>N. D.</v>
      </c>
      <c r="M22" s="17">
        <f t="shared" si="2"/>
        <v>0</v>
      </c>
      <c r="N22" s="16" t="str">
        <f t="shared" si="3"/>
        <v>N. D.</v>
      </c>
      <c r="O22" s="14"/>
      <c r="P22" s="15">
        <v>0</v>
      </c>
      <c r="Q22" s="16" t="str">
        <f t="shared" si="16"/>
        <v>N. D.</v>
      </c>
      <c r="R22" s="17">
        <f t="shared" si="4"/>
        <v>0</v>
      </c>
      <c r="S22" s="16" t="str">
        <f t="shared" si="5"/>
        <v>N. D.</v>
      </c>
      <c r="T22" s="14"/>
      <c r="U22" s="15">
        <v>0</v>
      </c>
      <c r="V22" s="16" t="str">
        <f t="shared" si="17"/>
        <v>N. D.</v>
      </c>
      <c r="W22" s="17">
        <f t="shared" si="6"/>
        <v>0</v>
      </c>
      <c r="X22" s="16" t="str">
        <f t="shared" si="7"/>
        <v>N. D.</v>
      </c>
    </row>
    <row r="23" spans="1:24">
      <c r="A23" s="21" t="s">
        <v>34</v>
      </c>
      <c r="B23" s="14"/>
      <c r="C23" s="15">
        <v>0</v>
      </c>
      <c r="D23" s="16" t="str">
        <f t="shared" si="13"/>
        <v>N. D.</v>
      </c>
      <c r="E23" s="14"/>
      <c r="F23" s="15">
        <v>0</v>
      </c>
      <c r="G23" s="16" t="str">
        <f t="shared" si="14"/>
        <v>N. D.</v>
      </c>
      <c r="H23" s="17">
        <f t="shared" si="0"/>
        <v>0</v>
      </c>
      <c r="I23" s="16" t="str">
        <f t="shared" si="1"/>
        <v>N. D.</v>
      </c>
      <c r="J23" s="14"/>
      <c r="K23" s="15">
        <v>0</v>
      </c>
      <c r="L23" s="16" t="str">
        <f t="shared" si="15"/>
        <v>N. D.</v>
      </c>
      <c r="M23" s="17">
        <f t="shared" si="2"/>
        <v>0</v>
      </c>
      <c r="N23" s="16" t="str">
        <f t="shared" si="3"/>
        <v>N. D.</v>
      </c>
      <c r="O23" s="14"/>
      <c r="P23" s="15">
        <v>0</v>
      </c>
      <c r="Q23" s="16" t="str">
        <f t="shared" si="16"/>
        <v>N. D.</v>
      </c>
      <c r="R23" s="17">
        <f t="shared" si="4"/>
        <v>0</v>
      </c>
      <c r="S23" s="16" t="str">
        <f t="shared" si="5"/>
        <v>N. D.</v>
      </c>
      <c r="T23" s="14"/>
      <c r="U23" s="15">
        <v>0</v>
      </c>
      <c r="V23" s="16" t="str">
        <f t="shared" si="17"/>
        <v>N. D.</v>
      </c>
      <c r="W23" s="17">
        <f t="shared" si="6"/>
        <v>0</v>
      </c>
      <c r="X23" s="16" t="str">
        <f t="shared" si="7"/>
        <v>N. D.</v>
      </c>
    </row>
    <row r="24" spans="1:24">
      <c r="A24" s="21" t="s">
        <v>35</v>
      </c>
      <c r="B24" s="14"/>
      <c r="C24" s="15">
        <v>0</v>
      </c>
      <c r="D24" s="16" t="str">
        <f t="shared" si="13"/>
        <v>N. D.</v>
      </c>
      <c r="E24" s="14"/>
      <c r="F24" s="15">
        <v>0</v>
      </c>
      <c r="G24" s="16" t="str">
        <f t="shared" si="14"/>
        <v>N. D.</v>
      </c>
      <c r="H24" s="17">
        <f t="shared" si="0"/>
        <v>0</v>
      </c>
      <c r="I24" s="16" t="str">
        <f t="shared" si="1"/>
        <v>N. D.</v>
      </c>
      <c r="J24" s="14"/>
      <c r="K24" s="15">
        <v>0</v>
      </c>
      <c r="L24" s="16" t="str">
        <f t="shared" si="15"/>
        <v>N. D.</v>
      </c>
      <c r="M24" s="17">
        <f t="shared" si="2"/>
        <v>0</v>
      </c>
      <c r="N24" s="16" t="str">
        <f t="shared" si="3"/>
        <v>N. D.</v>
      </c>
      <c r="O24" s="14"/>
      <c r="P24" s="15">
        <v>0</v>
      </c>
      <c r="Q24" s="16" t="str">
        <f t="shared" si="16"/>
        <v>N. D.</v>
      </c>
      <c r="R24" s="17">
        <f t="shared" si="4"/>
        <v>0</v>
      </c>
      <c r="S24" s="16" t="str">
        <f t="shared" si="5"/>
        <v>N. D.</v>
      </c>
      <c r="T24" s="14"/>
      <c r="U24" s="15">
        <v>0</v>
      </c>
      <c r="V24" s="16" t="str">
        <f t="shared" si="17"/>
        <v>N. D.</v>
      </c>
      <c r="W24" s="17">
        <f t="shared" si="6"/>
        <v>0</v>
      </c>
      <c r="X24" s="16" t="str">
        <f t="shared" si="7"/>
        <v>N. D.</v>
      </c>
    </row>
    <row r="25" spans="1:24">
      <c r="A25" s="21" t="s">
        <v>36</v>
      </c>
      <c r="B25" s="14"/>
      <c r="C25" s="15">
        <v>0</v>
      </c>
      <c r="D25" s="16" t="str">
        <f t="shared" si="13"/>
        <v>N. D.</v>
      </c>
      <c r="E25" s="14"/>
      <c r="F25" s="15">
        <v>0</v>
      </c>
      <c r="G25" s="16" t="str">
        <f t="shared" si="14"/>
        <v>N. D.</v>
      </c>
      <c r="H25" s="17">
        <f t="shared" si="0"/>
        <v>0</v>
      </c>
      <c r="I25" s="16" t="str">
        <f t="shared" si="1"/>
        <v>N. D.</v>
      </c>
      <c r="J25" s="14"/>
      <c r="K25" s="15">
        <v>0</v>
      </c>
      <c r="L25" s="16" t="str">
        <f t="shared" si="15"/>
        <v>N. D.</v>
      </c>
      <c r="M25" s="17">
        <f t="shared" si="2"/>
        <v>0</v>
      </c>
      <c r="N25" s="16" t="str">
        <f t="shared" si="3"/>
        <v>N. D.</v>
      </c>
      <c r="O25" s="14"/>
      <c r="P25" s="15">
        <v>0</v>
      </c>
      <c r="Q25" s="16" t="str">
        <f t="shared" si="16"/>
        <v>N. D.</v>
      </c>
      <c r="R25" s="17">
        <f t="shared" si="4"/>
        <v>0</v>
      </c>
      <c r="S25" s="16" t="str">
        <f t="shared" si="5"/>
        <v>N. D.</v>
      </c>
      <c r="T25" s="14"/>
      <c r="U25" s="15">
        <v>0</v>
      </c>
      <c r="V25" s="16" t="str">
        <f t="shared" si="17"/>
        <v>N. D.</v>
      </c>
      <c r="W25" s="17">
        <f t="shared" si="6"/>
        <v>0</v>
      </c>
      <c r="X25" s="16" t="str">
        <f t="shared" si="7"/>
        <v>N. D.</v>
      </c>
    </row>
    <row r="26" spans="1:24">
      <c r="A26" s="21" t="s">
        <v>37</v>
      </c>
      <c r="B26" s="14"/>
      <c r="C26" s="15">
        <v>0</v>
      </c>
      <c r="D26" s="16" t="str">
        <f t="shared" si="13"/>
        <v>N. D.</v>
      </c>
      <c r="E26" s="14"/>
      <c r="F26" s="15">
        <v>0</v>
      </c>
      <c r="G26" s="16" t="str">
        <f t="shared" si="14"/>
        <v>N. D.</v>
      </c>
      <c r="H26" s="17">
        <f t="shared" si="0"/>
        <v>0</v>
      </c>
      <c r="I26" s="16" t="str">
        <f t="shared" si="1"/>
        <v>N. D.</v>
      </c>
      <c r="J26" s="14"/>
      <c r="K26" s="15">
        <v>0</v>
      </c>
      <c r="L26" s="16" t="str">
        <f t="shared" si="15"/>
        <v>N. D.</v>
      </c>
      <c r="M26" s="17">
        <f t="shared" si="2"/>
        <v>0</v>
      </c>
      <c r="N26" s="16" t="str">
        <f t="shared" si="3"/>
        <v>N. D.</v>
      </c>
      <c r="O26" s="14"/>
      <c r="P26" s="15">
        <v>0</v>
      </c>
      <c r="Q26" s="16" t="str">
        <f t="shared" si="16"/>
        <v>N. D.</v>
      </c>
      <c r="R26" s="17">
        <f t="shared" si="4"/>
        <v>0</v>
      </c>
      <c r="S26" s="16" t="str">
        <f t="shared" si="5"/>
        <v>N. D.</v>
      </c>
      <c r="T26" s="14"/>
      <c r="U26" s="15">
        <v>0</v>
      </c>
      <c r="V26" s="16" t="str">
        <f t="shared" si="17"/>
        <v>N. D.</v>
      </c>
      <c r="W26" s="17">
        <f t="shared" si="6"/>
        <v>0</v>
      </c>
      <c r="X26" s="16" t="str">
        <f t="shared" si="7"/>
        <v>N. D.</v>
      </c>
    </row>
    <row r="27" spans="1:24">
      <c r="A27" s="21" t="s">
        <v>38</v>
      </c>
      <c r="B27" s="14"/>
      <c r="C27" s="15">
        <v>0</v>
      </c>
      <c r="D27" s="16" t="str">
        <f t="shared" si="13"/>
        <v>N. D.</v>
      </c>
      <c r="E27" s="14"/>
      <c r="F27" s="15">
        <v>0</v>
      </c>
      <c r="G27" s="16" t="str">
        <f t="shared" si="14"/>
        <v>N. D.</v>
      </c>
      <c r="H27" s="17">
        <f t="shared" si="0"/>
        <v>0</v>
      </c>
      <c r="I27" s="16" t="str">
        <f t="shared" si="1"/>
        <v>N. D.</v>
      </c>
      <c r="J27" s="14"/>
      <c r="K27" s="15">
        <v>0</v>
      </c>
      <c r="L27" s="16" t="str">
        <f t="shared" si="15"/>
        <v>N. D.</v>
      </c>
      <c r="M27" s="17">
        <f t="shared" si="2"/>
        <v>0</v>
      </c>
      <c r="N27" s="16" t="str">
        <f t="shared" si="3"/>
        <v>N. D.</v>
      </c>
      <c r="O27" s="14"/>
      <c r="P27" s="15">
        <v>0</v>
      </c>
      <c r="Q27" s="16" t="str">
        <f t="shared" si="16"/>
        <v>N. D.</v>
      </c>
      <c r="R27" s="17">
        <f t="shared" si="4"/>
        <v>0</v>
      </c>
      <c r="S27" s="16" t="str">
        <f t="shared" si="5"/>
        <v>N. D.</v>
      </c>
      <c r="T27" s="14"/>
      <c r="U27" s="15">
        <v>0</v>
      </c>
      <c r="V27" s="16" t="str">
        <f t="shared" si="17"/>
        <v>N. D.</v>
      </c>
      <c r="W27" s="17">
        <f t="shared" si="6"/>
        <v>0</v>
      </c>
      <c r="X27" s="16" t="str">
        <f t="shared" si="7"/>
        <v>N. D.</v>
      </c>
    </row>
    <row r="28" spans="1:24">
      <c r="A28" s="21" t="s">
        <v>39</v>
      </c>
      <c r="B28" s="14"/>
      <c r="C28" s="15">
        <v>40865661.030000001</v>
      </c>
      <c r="D28" s="16">
        <f t="shared" si="13"/>
        <v>1</v>
      </c>
      <c r="E28" s="14"/>
      <c r="F28" s="15">
        <v>40865661.030000001</v>
      </c>
      <c r="G28" s="16">
        <f t="shared" si="14"/>
        <v>1</v>
      </c>
      <c r="H28" s="17">
        <f t="shared" si="0"/>
        <v>0</v>
      </c>
      <c r="I28" s="16">
        <f t="shared" si="1"/>
        <v>0</v>
      </c>
      <c r="J28" s="14"/>
      <c r="K28" s="15">
        <v>290331.64</v>
      </c>
      <c r="L28" s="16">
        <f t="shared" si="15"/>
        <v>1</v>
      </c>
      <c r="M28" s="17">
        <f t="shared" si="2"/>
        <v>40575329.390000001</v>
      </c>
      <c r="N28" s="16">
        <f t="shared" si="3"/>
        <v>139.75510691841922</v>
      </c>
      <c r="O28" s="14"/>
      <c r="P28" s="15">
        <v>0</v>
      </c>
      <c r="Q28" s="16" t="str">
        <f t="shared" si="16"/>
        <v>N. D.</v>
      </c>
      <c r="R28" s="17">
        <f t="shared" si="4"/>
        <v>40865661.030000001</v>
      </c>
      <c r="S28" s="16" t="str">
        <f t="shared" si="5"/>
        <v>N. D.</v>
      </c>
      <c r="T28" s="14"/>
      <c r="U28" s="15">
        <v>0</v>
      </c>
      <c r="V28" s="16" t="str">
        <f t="shared" si="17"/>
        <v>N. D.</v>
      </c>
      <c r="W28" s="17">
        <f t="shared" si="6"/>
        <v>40865661.030000001</v>
      </c>
      <c r="X28" s="16" t="str">
        <f t="shared" si="7"/>
        <v>N. D.</v>
      </c>
    </row>
    <row r="29" spans="1:24">
      <c r="A29" s="21" t="s">
        <v>40</v>
      </c>
      <c r="B29" s="14"/>
      <c r="C29" s="15">
        <v>0</v>
      </c>
      <c r="D29" s="16" t="str">
        <f t="shared" si="13"/>
        <v>N. D.</v>
      </c>
      <c r="E29" s="14"/>
      <c r="F29" s="15">
        <v>0</v>
      </c>
      <c r="G29" s="16" t="str">
        <f t="shared" si="14"/>
        <v>N. D.</v>
      </c>
      <c r="H29" s="17">
        <f t="shared" si="0"/>
        <v>0</v>
      </c>
      <c r="I29" s="16" t="str">
        <f t="shared" si="1"/>
        <v>N. D.</v>
      </c>
      <c r="J29" s="14"/>
      <c r="K29" s="15">
        <v>0</v>
      </c>
      <c r="L29" s="16" t="str">
        <f t="shared" si="15"/>
        <v>N. D.</v>
      </c>
      <c r="M29" s="17">
        <f t="shared" si="2"/>
        <v>0</v>
      </c>
      <c r="N29" s="16" t="str">
        <f t="shared" si="3"/>
        <v>N. D.</v>
      </c>
      <c r="O29" s="14"/>
      <c r="P29" s="15">
        <v>0</v>
      </c>
      <c r="Q29" s="16" t="str">
        <f t="shared" si="16"/>
        <v>N. D.</v>
      </c>
      <c r="R29" s="17">
        <f t="shared" si="4"/>
        <v>0</v>
      </c>
      <c r="S29" s="16" t="str">
        <f t="shared" si="5"/>
        <v>N. D.</v>
      </c>
      <c r="T29" s="14"/>
      <c r="U29" s="15">
        <v>0</v>
      </c>
      <c r="V29" s="16" t="str">
        <f t="shared" si="17"/>
        <v>N. D.</v>
      </c>
      <c r="W29" s="17">
        <f t="shared" si="6"/>
        <v>0</v>
      </c>
      <c r="X29" s="16" t="str">
        <f t="shared" si="7"/>
        <v>N. D.</v>
      </c>
    </row>
    <row r="30" spans="1:24" ht="6" customHeight="1">
      <c r="A30" s="8"/>
      <c r="B30" s="6"/>
      <c r="C30" s="8"/>
      <c r="D30" s="11"/>
      <c r="E30" s="6"/>
      <c r="F30" s="8"/>
      <c r="G30" s="11"/>
      <c r="H30" s="6"/>
      <c r="I30" s="11"/>
      <c r="J30" s="6"/>
      <c r="K30" s="8"/>
      <c r="L30" s="11"/>
      <c r="M30" s="6"/>
      <c r="N30" s="11"/>
      <c r="O30" s="6"/>
      <c r="P30" s="8"/>
      <c r="Q30" s="11"/>
      <c r="R30" s="6"/>
      <c r="S30" s="11"/>
      <c r="T30" s="6"/>
      <c r="U30" s="8"/>
      <c r="V30" s="11"/>
      <c r="W30" s="6"/>
      <c r="X30" s="11"/>
    </row>
    <row r="31" spans="1:24">
      <c r="A31" s="7" t="s">
        <v>41</v>
      </c>
      <c r="B31" s="6"/>
      <c r="C31" s="22">
        <f>+C10+C20</f>
        <v>271566172.25999999</v>
      </c>
      <c r="D31" s="23">
        <f>+IF(ISERROR(C31/C106),"N. D.",C31/C106)</f>
        <v>1.0282379887352953</v>
      </c>
      <c r="E31" s="6"/>
      <c r="F31" s="22">
        <f>+F10+F20</f>
        <v>271566172.25999999</v>
      </c>
      <c r="G31" s="23">
        <f>+IF(ISERROR(F31/F106),"N. D.",F31/F106)</f>
        <v>1.0282379887352953</v>
      </c>
      <c r="H31" s="24">
        <f>+$C31-F31</f>
        <v>0</v>
      </c>
      <c r="I31" s="23">
        <f>+IF(ISERROR(H31/F31),"N. D.",H31/F31)</f>
        <v>0</v>
      </c>
      <c r="J31" s="6"/>
      <c r="K31" s="22">
        <f>+K10+K20</f>
        <v>130891189.05999999</v>
      </c>
      <c r="L31" s="23">
        <f>+IF(ISERROR(K31/K106),"N. D.",K31/K106)</f>
        <v>1.0454674927444698</v>
      </c>
      <c r="M31" s="24">
        <f>+$C31-K31</f>
        <v>140674983.19999999</v>
      </c>
      <c r="N31" s="23">
        <f>+IF(ISERROR(M31/K31),"N. D.",M31/K31)</f>
        <v>1.0747475380907048</v>
      </c>
      <c r="O31" s="6"/>
      <c r="P31" s="22">
        <f>+P10+P20</f>
        <v>48787746.920000002</v>
      </c>
      <c r="Q31" s="23">
        <f>+IF(ISERROR(P31/P106),"N. D.",P31/P106)</f>
        <v>1.0346133450212702</v>
      </c>
      <c r="R31" s="24">
        <f>+$C31-P31</f>
        <v>222778425.33999997</v>
      </c>
      <c r="S31" s="23">
        <f>+IF(ISERROR(R31/P31),"N. D.",R31/P31)</f>
        <v>4.5662782031173164</v>
      </c>
      <c r="T31" s="6"/>
      <c r="U31" s="22">
        <f>+U10+U20</f>
        <v>0</v>
      </c>
      <c r="V31" s="23" t="str">
        <f>+IF(ISERROR(U31/U106),"N. D.",U31/U106)</f>
        <v>N. D.</v>
      </c>
      <c r="W31" s="24">
        <f>+$C31-U31</f>
        <v>271566172.25999999</v>
      </c>
      <c r="X31" s="23" t="str">
        <f>+IF(ISERROR(W31/U31),"N. D.",W31/U31)</f>
        <v>N. D.</v>
      </c>
    </row>
    <row r="32" spans="1:24" ht="6" customHeight="1">
      <c r="A32" s="8"/>
      <c r="B32" s="6"/>
      <c r="C32" s="8"/>
      <c r="D32" s="11"/>
      <c r="E32" s="6"/>
      <c r="F32" s="8"/>
      <c r="G32" s="11"/>
      <c r="H32" s="6"/>
      <c r="I32" s="11"/>
      <c r="J32" s="6"/>
      <c r="K32" s="8"/>
      <c r="L32" s="11"/>
      <c r="M32" s="6"/>
      <c r="N32" s="11"/>
      <c r="O32" s="6"/>
      <c r="P32" s="8"/>
      <c r="Q32" s="11"/>
      <c r="R32" s="6"/>
      <c r="S32" s="11"/>
      <c r="T32" s="6"/>
      <c r="U32" s="8"/>
      <c r="V32" s="11"/>
      <c r="W32" s="6"/>
      <c r="X32" s="11"/>
    </row>
    <row r="33" spans="1:24">
      <c r="A33" s="7" t="s">
        <v>42</v>
      </c>
      <c r="B33" s="6"/>
      <c r="C33" s="8"/>
      <c r="D33" s="11"/>
      <c r="E33" s="6"/>
      <c r="F33" s="8"/>
      <c r="G33" s="11"/>
      <c r="H33" s="6"/>
      <c r="I33" s="11"/>
      <c r="J33" s="6"/>
      <c r="K33" s="8"/>
      <c r="L33" s="11"/>
      <c r="M33" s="6"/>
      <c r="N33" s="11"/>
      <c r="O33" s="6"/>
      <c r="P33" s="8"/>
      <c r="Q33" s="11"/>
      <c r="R33" s="6"/>
      <c r="S33" s="11"/>
      <c r="T33" s="6"/>
      <c r="U33" s="8"/>
      <c r="V33" s="11"/>
      <c r="W33" s="6"/>
      <c r="X33" s="11"/>
    </row>
    <row r="34" spans="1:24" ht="6" customHeight="1">
      <c r="A34" s="8"/>
      <c r="B34" s="6"/>
      <c r="C34" s="8"/>
      <c r="D34" s="11"/>
      <c r="E34" s="6"/>
      <c r="F34" s="8"/>
      <c r="G34" s="11"/>
      <c r="H34" s="6"/>
      <c r="I34" s="11"/>
      <c r="J34" s="6"/>
      <c r="K34" s="8"/>
      <c r="L34" s="11"/>
      <c r="M34" s="6"/>
      <c r="N34" s="11"/>
      <c r="O34" s="6"/>
      <c r="P34" s="8"/>
      <c r="Q34" s="11"/>
      <c r="R34" s="6"/>
      <c r="S34" s="11"/>
      <c r="T34" s="6"/>
      <c r="U34" s="8"/>
      <c r="V34" s="11"/>
      <c r="W34" s="6"/>
      <c r="X34" s="11"/>
    </row>
    <row r="35" spans="1:24">
      <c r="A35" s="9" t="s">
        <v>21</v>
      </c>
      <c r="B35" s="6"/>
      <c r="C35" s="10">
        <f>+SUM(C36:C44)</f>
        <v>4378456.8499999996</v>
      </c>
      <c r="D35" s="11">
        <f>+IF(ISERROR(C35/C56),"N. D.",C35/C56)</f>
        <v>1</v>
      </c>
      <c r="E35" s="6"/>
      <c r="F35" s="10">
        <f>+SUM(F36:F44)</f>
        <v>4378456.8499999996</v>
      </c>
      <c r="G35" s="11">
        <f>+IF(ISERROR(F35/F56),"N. D.",F35/F56)</f>
        <v>1</v>
      </c>
      <c r="H35" s="12">
        <f t="shared" ref="H35:H54" si="18">+$C35-F35</f>
        <v>0</v>
      </c>
      <c r="I35" s="11">
        <f t="shared" ref="I35:I54" si="19">+IF(ISERROR(H35/F35),"N. D.",H35/F35)</f>
        <v>0</v>
      </c>
      <c r="J35" s="6"/>
      <c r="K35" s="10">
        <f>+SUM(K36:K44)</f>
        <v>3235648.9300000006</v>
      </c>
      <c r="L35" s="11">
        <f>+IF(ISERROR(K35/K56),"N. D.",K35/K56)</f>
        <v>1</v>
      </c>
      <c r="M35" s="12">
        <f t="shared" ref="M35:M54" si="20">+$C35-K35</f>
        <v>1142807.919999999</v>
      </c>
      <c r="N35" s="11">
        <f t="shared" ref="N35:N54" si="21">+IF(ISERROR(M35/K35),"N. D.",M35/K35)</f>
        <v>0.35319280451108731</v>
      </c>
      <c r="O35" s="6"/>
      <c r="P35" s="10">
        <f>+SUM(P36:P44)</f>
        <v>1470748.8399999999</v>
      </c>
      <c r="Q35" s="11">
        <f>+IF(ISERROR(P35/P56),"N. D.",P35/P56)</f>
        <v>1</v>
      </c>
      <c r="R35" s="12">
        <f t="shared" ref="R35:R54" si="22">+$C35-P35</f>
        <v>2907708.01</v>
      </c>
      <c r="S35" s="11">
        <f t="shared" ref="S35:S54" si="23">+IF(ISERROR(R35/P35),"N. D.",R35/P35)</f>
        <v>1.9770255334690592</v>
      </c>
      <c r="T35" s="6"/>
      <c r="U35" s="10">
        <f>+SUM(U36:U44)</f>
        <v>0</v>
      </c>
      <c r="V35" s="11" t="str">
        <f>+IF(ISERROR(U35/U56),"N. D.",U35/U56)</f>
        <v>N. D.</v>
      </c>
      <c r="W35" s="12">
        <f t="shared" ref="W35:W54" si="24">+$C35-U35</f>
        <v>4378456.8499999996</v>
      </c>
      <c r="X35" s="11" t="str">
        <f t="shared" ref="X35:X54" si="25">+IF(ISERROR(W35/U35),"N. D.",W35/U35)</f>
        <v>N. D.</v>
      </c>
    </row>
    <row r="36" spans="1:24">
      <c r="A36" s="13" t="s">
        <v>22</v>
      </c>
      <c r="B36" s="14"/>
      <c r="C36" s="15">
        <v>3368889.33</v>
      </c>
      <c r="D36" s="16">
        <f t="shared" ref="D36:D44" si="26">+IF(ISERROR(C36/C86),"N. D.",C36/C86)</f>
        <v>2.4936615261198652E-2</v>
      </c>
      <c r="E36" s="14"/>
      <c r="F36" s="15">
        <v>3368889.33</v>
      </c>
      <c r="G36" s="16">
        <f t="shared" ref="G36:G44" si="27">+IF(ISERROR(F36/F86),"N. D.",F36/F86)</f>
        <v>2.4936615261198652E-2</v>
      </c>
      <c r="H36" s="17">
        <f t="shared" si="18"/>
        <v>0</v>
      </c>
      <c r="I36" s="16">
        <f t="shared" si="19"/>
        <v>0</v>
      </c>
      <c r="J36" s="14"/>
      <c r="K36" s="15">
        <v>2987808.9400000004</v>
      </c>
      <c r="L36" s="16">
        <f t="shared" ref="L36:L44" si="28">+IF(ISERROR(K36/K86),"N. D.",K36/K86)</f>
        <v>3.4655079524305715E-2</v>
      </c>
      <c r="M36" s="17">
        <f t="shared" si="20"/>
        <v>381080.38999999966</v>
      </c>
      <c r="N36" s="16">
        <f t="shared" si="21"/>
        <v>0.12754509998889005</v>
      </c>
      <c r="O36" s="14"/>
      <c r="P36" s="15">
        <v>1430728.44</v>
      </c>
      <c r="Q36" s="16">
        <f t="shared" ref="Q36:Q44" si="29">+IF(ISERROR(P36/P86),"N. D.",P36/P86)</f>
        <v>3.4768668505548148E-2</v>
      </c>
      <c r="R36" s="17">
        <f t="shared" si="22"/>
        <v>1938160.8900000001</v>
      </c>
      <c r="S36" s="16">
        <f t="shared" si="23"/>
        <v>1.3546672001571454</v>
      </c>
      <c r="T36" s="14"/>
      <c r="U36" s="15">
        <v>0</v>
      </c>
      <c r="V36" s="16" t="str">
        <f t="shared" ref="V36:V44" si="30">+IF(ISERROR(U36/U86),"N. D.",U36/U86)</f>
        <v>N. D.</v>
      </c>
      <c r="W36" s="17">
        <f t="shared" si="24"/>
        <v>3368889.33</v>
      </c>
      <c r="X36" s="16" t="str">
        <f t="shared" si="25"/>
        <v>N. D.</v>
      </c>
    </row>
    <row r="37" spans="1:24">
      <c r="A37" s="13" t="s">
        <v>23</v>
      </c>
      <c r="B37" s="14"/>
      <c r="C37" s="15">
        <v>328247.13</v>
      </c>
      <c r="D37" s="16">
        <f t="shared" si="26"/>
        <v>7.3760119116751078E-3</v>
      </c>
      <c r="E37" s="14"/>
      <c r="F37" s="15">
        <v>328247.13</v>
      </c>
      <c r="G37" s="16">
        <f t="shared" si="27"/>
        <v>7.3760119116751078E-3</v>
      </c>
      <c r="H37" s="17">
        <f t="shared" si="18"/>
        <v>0</v>
      </c>
      <c r="I37" s="16">
        <f t="shared" si="19"/>
        <v>0</v>
      </c>
      <c r="J37" s="14"/>
      <c r="K37" s="15">
        <v>148513.31</v>
      </c>
      <c r="L37" s="16">
        <f t="shared" si="28"/>
        <v>8.1961894731803243E-3</v>
      </c>
      <c r="M37" s="17">
        <f t="shared" si="20"/>
        <v>179733.82</v>
      </c>
      <c r="N37" s="16">
        <f t="shared" si="21"/>
        <v>1.2102202826130535</v>
      </c>
      <c r="O37" s="14"/>
      <c r="P37" s="15">
        <v>0</v>
      </c>
      <c r="Q37" s="16">
        <f t="shared" si="29"/>
        <v>0</v>
      </c>
      <c r="R37" s="17">
        <f t="shared" si="22"/>
        <v>328247.13</v>
      </c>
      <c r="S37" s="16" t="str">
        <f t="shared" si="23"/>
        <v>N. D.</v>
      </c>
      <c r="T37" s="14"/>
      <c r="U37" s="15">
        <v>0</v>
      </c>
      <c r="V37" s="16" t="str">
        <f t="shared" si="30"/>
        <v>N. D.</v>
      </c>
      <c r="W37" s="17">
        <f t="shared" si="24"/>
        <v>328247.13</v>
      </c>
      <c r="X37" s="16" t="str">
        <f t="shared" si="25"/>
        <v>N. D.</v>
      </c>
    </row>
    <row r="38" spans="1:24">
      <c r="A38" s="13" t="s">
        <v>24</v>
      </c>
      <c r="B38" s="14"/>
      <c r="C38" s="15">
        <v>499389.13999999996</v>
      </c>
      <c r="D38" s="16">
        <f t="shared" si="26"/>
        <v>2.3345127669229807E-2</v>
      </c>
      <c r="E38" s="14"/>
      <c r="F38" s="15">
        <v>499389.13999999996</v>
      </c>
      <c r="G38" s="16">
        <f t="shared" si="27"/>
        <v>2.3345127669229807E-2</v>
      </c>
      <c r="H38" s="17">
        <f t="shared" si="18"/>
        <v>0</v>
      </c>
      <c r="I38" s="16">
        <f t="shared" si="19"/>
        <v>0</v>
      </c>
      <c r="J38" s="14"/>
      <c r="K38" s="15">
        <v>99326.68</v>
      </c>
      <c r="L38" s="16">
        <f t="shared" si="28"/>
        <v>7.4539646707081986E-3</v>
      </c>
      <c r="M38" s="17">
        <f t="shared" si="20"/>
        <v>400062.45999999996</v>
      </c>
      <c r="N38" s="16">
        <f t="shared" si="21"/>
        <v>4.0277442072965695</v>
      </c>
      <c r="O38" s="14"/>
      <c r="P38" s="15">
        <v>40020.400000000001</v>
      </c>
      <c r="Q38" s="16">
        <f t="shared" si="29"/>
        <v>7.6468748537026733E-3</v>
      </c>
      <c r="R38" s="17">
        <f t="shared" si="22"/>
        <v>459368.73999999993</v>
      </c>
      <c r="S38" s="16">
        <f t="shared" si="23"/>
        <v>11.478364534087612</v>
      </c>
      <c r="T38" s="14"/>
      <c r="U38" s="15">
        <v>0</v>
      </c>
      <c r="V38" s="16" t="str">
        <f t="shared" si="30"/>
        <v>N. D.</v>
      </c>
      <c r="W38" s="17">
        <f t="shared" si="24"/>
        <v>499389.13999999996</v>
      </c>
      <c r="X38" s="16" t="str">
        <f t="shared" si="25"/>
        <v>N. D.</v>
      </c>
    </row>
    <row r="39" spans="1:24">
      <c r="A39" s="13" t="s">
        <v>25</v>
      </c>
      <c r="B39" s="14"/>
      <c r="C39" s="15">
        <v>0</v>
      </c>
      <c r="D39" s="16">
        <f t="shared" si="26"/>
        <v>0</v>
      </c>
      <c r="E39" s="14"/>
      <c r="F39" s="15">
        <v>0</v>
      </c>
      <c r="G39" s="16">
        <f t="shared" si="27"/>
        <v>0</v>
      </c>
      <c r="H39" s="17">
        <f t="shared" si="18"/>
        <v>0</v>
      </c>
      <c r="I39" s="16" t="str">
        <f t="shared" si="19"/>
        <v>N. D.</v>
      </c>
      <c r="J39" s="14"/>
      <c r="K39" s="15">
        <v>0</v>
      </c>
      <c r="L39" s="16" t="str">
        <f t="shared" si="28"/>
        <v>N. D.</v>
      </c>
      <c r="M39" s="17">
        <f t="shared" si="20"/>
        <v>0</v>
      </c>
      <c r="N39" s="16" t="str">
        <f t="shared" si="21"/>
        <v>N. D.</v>
      </c>
      <c r="O39" s="14"/>
      <c r="P39" s="15">
        <v>0</v>
      </c>
      <c r="Q39" s="16">
        <f t="shared" si="29"/>
        <v>0</v>
      </c>
      <c r="R39" s="17">
        <f t="shared" si="22"/>
        <v>0</v>
      </c>
      <c r="S39" s="16" t="str">
        <f t="shared" si="23"/>
        <v>N. D.</v>
      </c>
      <c r="T39" s="14"/>
      <c r="U39" s="15">
        <v>0</v>
      </c>
      <c r="V39" s="16" t="str">
        <f t="shared" si="30"/>
        <v>N. D.</v>
      </c>
      <c r="W39" s="17">
        <f t="shared" si="24"/>
        <v>0</v>
      </c>
      <c r="X39" s="16" t="str">
        <f t="shared" si="25"/>
        <v>N. D.</v>
      </c>
    </row>
    <row r="40" spans="1:24">
      <c r="A40" s="13" t="s">
        <v>26</v>
      </c>
      <c r="B40" s="14"/>
      <c r="C40" s="15">
        <v>0</v>
      </c>
      <c r="D40" s="16">
        <f t="shared" si="26"/>
        <v>0</v>
      </c>
      <c r="E40" s="14"/>
      <c r="F40" s="15">
        <v>0</v>
      </c>
      <c r="G40" s="16">
        <f t="shared" si="27"/>
        <v>0</v>
      </c>
      <c r="H40" s="17">
        <f t="shared" si="18"/>
        <v>0</v>
      </c>
      <c r="I40" s="16" t="str">
        <f t="shared" si="19"/>
        <v>N. D.</v>
      </c>
      <c r="J40" s="14"/>
      <c r="K40" s="15">
        <v>0</v>
      </c>
      <c r="L40" s="16">
        <f t="shared" si="28"/>
        <v>0</v>
      </c>
      <c r="M40" s="17">
        <f t="shared" si="20"/>
        <v>0</v>
      </c>
      <c r="N40" s="16" t="str">
        <f t="shared" si="21"/>
        <v>N. D.</v>
      </c>
      <c r="O40" s="14"/>
      <c r="P40" s="15">
        <v>0</v>
      </c>
      <c r="Q40" s="16" t="str">
        <f t="shared" si="29"/>
        <v>N. D.</v>
      </c>
      <c r="R40" s="17">
        <f t="shared" si="22"/>
        <v>0</v>
      </c>
      <c r="S40" s="16" t="str">
        <f t="shared" si="23"/>
        <v>N. D.</v>
      </c>
      <c r="T40" s="14"/>
      <c r="U40" s="15">
        <v>0</v>
      </c>
      <c r="V40" s="16" t="str">
        <f t="shared" si="30"/>
        <v>N. D.</v>
      </c>
      <c r="W40" s="17">
        <f t="shared" si="24"/>
        <v>0</v>
      </c>
      <c r="X40" s="16" t="str">
        <f t="shared" si="25"/>
        <v>N. D.</v>
      </c>
    </row>
    <row r="41" spans="1:24">
      <c r="A41" s="13" t="s">
        <v>27</v>
      </c>
      <c r="B41" s="14"/>
      <c r="C41" s="15">
        <v>0</v>
      </c>
      <c r="D41" s="16" t="str">
        <f t="shared" si="26"/>
        <v>N. D.</v>
      </c>
      <c r="E41" s="14"/>
      <c r="F41" s="15">
        <v>0</v>
      </c>
      <c r="G41" s="16" t="str">
        <f t="shared" si="27"/>
        <v>N. D.</v>
      </c>
      <c r="H41" s="17">
        <f t="shared" si="18"/>
        <v>0</v>
      </c>
      <c r="I41" s="16" t="str">
        <f t="shared" si="19"/>
        <v>N. D.</v>
      </c>
      <c r="J41" s="14"/>
      <c r="K41" s="15">
        <v>0</v>
      </c>
      <c r="L41" s="16" t="str">
        <f t="shared" si="28"/>
        <v>N. D.</v>
      </c>
      <c r="M41" s="17">
        <f t="shared" si="20"/>
        <v>0</v>
      </c>
      <c r="N41" s="16" t="str">
        <f t="shared" si="21"/>
        <v>N. D.</v>
      </c>
      <c r="O41" s="14"/>
      <c r="P41" s="15">
        <v>0</v>
      </c>
      <c r="Q41" s="16" t="str">
        <f t="shared" si="29"/>
        <v>N. D.</v>
      </c>
      <c r="R41" s="17">
        <f t="shared" si="22"/>
        <v>0</v>
      </c>
      <c r="S41" s="16" t="str">
        <f t="shared" si="23"/>
        <v>N. D.</v>
      </c>
      <c r="T41" s="14"/>
      <c r="U41" s="15">
        <v>0</v>
      </c>
      <c r="V41" s="16" t="str">
        <f t="shared" si="30"/>
        <v>N. D.</v>
      </c>
      <c r="W41" s="17">
        <f t="shared" si="24"/>
        <v>0</v>
      </c>
      <c r="X41" s="16" t="str">
        <f t="shared" si="25"/>
        <v>N. D.</v>
      </c>
    </row>
    <row r="42" spans="1:24">
      <c r="A42" s="13" t="s">
        <v>28</v>
      </c>
      <c r="B42" s="14"/>
      <c r="C42" s="15">
        <v>0</v>
      </c>
      <c r="D42" s="16">
        <f t="shared" si="26"/>
        <v>0</v>
      </c>
      <c r="E42" s="14"/>
      <c r="F42" s="15">
        <v>0</v>
      </c>
      <c r="G42" s="16">
        <f t="shared" si="27"/>
        <v>0</v>
      </c>
      <c r="H42" s="17">
        <f t="shared" si="18"/>
        <v>0</v>
      </c>
      <c r="I42" s="16" t="str">
        <f t="shared" si="19"/>
        <v>N. D.</v>
      </c>
      <c r="J42" s="14"/>
      <c r="K42" s="15">
        <v>0</v>
      </c>
      <c r="L42" s="16">
        <f t="shared" si="28"/>
        <v>0</v>
      </c>
      <c r="M42" s="17">
        <f t="shared" si="20"/>
        <v>0</v>
      </c>
      <c r="N42" s="16" t="str">
        <f t="shared" si="21"/>
        <v>N. D.</v>
      </c>
      <c r="O42" s="14"/>
      <c r="P42" s="15">
        <v>0</v>
      </c>
      <c r="Q42" s="16" t="str">
        <f t="shared" si="29"/>
        <v>N. D.</v>
      </c>
      <c r="R42" s="17">
        <f t="shared" si="22"/>
        <v>0</v>
      </c>
      <c r="S42" s="16" t="str">
        <f t="shared" si="23"/>
        <v>N. D.</v>
      </c>
      <c r="T42" s="14"/>
      <c r="U42" s="15">
        <v>0</v>
      </c>
      <c r="V42" s="16" t="str">
        <f t="shared" si="30"/>
        <v>N. D.</v>
      </c>
      <c r="W42" s="17">
        <f t="shared" si="24"/>
        <v>0</v>
      </c>
      <c r="X42" s="16" t="str">
        <f t="shared" si="25"/>
        <v>N. D.</v>
      </c>
    </row>
    <row r="43" spans="1:24">
      <c r="A43" s="13" t="s">
        <v>29</v>
      </c>
      <c r="B43" s="14"/>
      <c r="C43" s="15">
        <v>0</v>
      </c>
      <c r="D43" s="16">
        <f t="shared" si="26"/>
        <v>0</v>
      </c>
      <c r="E43" s="14"/>
      <c r="F43" s="15">
        <v>0</v>
      </c>
      <c r="G43" s="16">
        <f t="shared" si="27"/>
        <v>0</v>
      </c>
      <c r="H43" s="17">
        <f t="shared" si="18"/>
        <v>0</v>
      </c>
      <c r="I43" s="16" t="str">
        <f t="shared" si="19"/>
        <v>N. D.</v>
      </c>
      <c r="J43" s="14"/>
      <c r="K43" s="15">
        <v>0</v>
      </c>
      <c r="L43" s="16">
        <f t="shared" si="28"/>
        <v>0</v>
      </c>
      <c r="M43" s="17">
        <f t="shared" si="20"/>
        <v>0</v>
      </c>
      <c r="N43" s="16" t="str">
        <f t="shared" si="21"/>
        <v>N. D.</v>
      </c>
      <c r="O43" s="14"/>
      <c r="P43" s="15">
        <v>0</v>
      </c>
      <c r="Q43" s="16" t="str">
        <f t="shared" si="29"/>
        <v>N. D.</v>
      </c>
      <c r="R43" s="17">
        <f t="shared" si="22"/>
        <v>0</v>
      </c>
      <c r="S43" s="16" t="str">
        <f t="shared" si="23"/>
        <v>N. D.</v>
      </c>
      <c r="T43" s="14"/>
      <c r="U43" s="15">
        <v>0</v>
      </c>
      <c r="V43" s="16" t="str">
        <f t="shared" si="30"/>
        <v>N. D.</v>
      </c>
      <c r="W43" s="17">
        <f t="shared" si="24"/>
        <v>0</v>
      </c>
      <c r="X43" s="16" t="str">
        <f t="shared" si="25"/>
        <v>N. D.</v>
      </c>
    </row>
    <row r="44" spans="1:24">
      <c r="A44" s="18" t="s">
        <v>30</v>
      </c>
      <c r="B44" s="14"/>
      <c r="C44" s="15">
        <v>181931.25</v>
      </c>
      <c r="D44" s="16">
        <f t="shared" si="26"/>
        <v>0.11093864135239842</v>
      </c>
      <c r="E44" s="14"/>
      <c r="F44" s="15">
        <v>181931.25</v>
      </c>
      <c r="G44" s="16">
        <f t="shared" si="27"/>
        <v>0.11093864135239842</v>
      </c>
      <c r="H44" s="17">
        <f t="shared" si="18"/>
        <v>0</v>
      </c>
      <c r="I44" s="16">
        <f t="shared" si="19"/>
        <v>0</v>
      </c>
      <c r="J44" s="14"/>
      <c r="K44" s="15">
        <v>0</v>
      </c>
      <c r="L44" s="16">
        <f t="shared" si="28"/>
        <v>0</v>
      </c>
      <c r="M44" s="17">
        <f t="shared" si="20"/>
        <v>181931.25</v>
      </c>
      <c r="N44" s="16" t="str">
        <f t="shared" si="21"/>
        <v>N. D.</v>
      </c>
      <c r="O44" s="14"/>
      <c r="P44" s="15">
        <v>0</v>
      </c>
      <c r="Q44" s="16" t="str">
        <f t="shared" si="29"/>
        <v>N. D.</v>
      </c>
      <c r="R44" s="17">
        <f t="shared" si="22"/>
        <v>181931.25</v>
      </c>
      <c r="S44" s="16" t="str">
        <f t="shared" si="23"/>
        <v>N. D.</v>
      </c>
      <c r="T44" s="14"/>
      <c r="U44" s="15">
        <v>0</v>
      </c>
      <c r="V44" s="16" t="str">
        <f t="shared" si="30"/>
        <v>N. D.</v>
      </c>
      <c r="W44" s="17">
        <f t="shared" si="24"/>
        <v>181931.25</v>
      </c>
      <c r="X44" s="16" t="str">
        <f t="shared" si="25"/>
        <v>N. D.</v>
      </c>
    </row>
    <row r="45" spans="1:24">
      <c r="A45" s="19" t="s">
        <v>31</v>
      </c>
      <c r="B45" s="6"/>
      <c r="C45" s="20">
        <f>+SUM(C46:C54)</f>
        <v>0</v>
      </c>
      <c r="D45" s="11">
        <f>+IF(ISERROR(C45/C56),"N. D.",C45/C56)</f>
        <v>0</v>
      </c>
      <c r="E45" s="14"/>
      <c r="F45" s="20">
        <f>+SUM(F46:F54)</f>
        <v>0</v>
      </c>
      <c r="G45" s="11">
        <f>+IF(ISERROR(F45/F56),"N. D.",F45/F56)</f>
        <v>0</v>
      </c>
      <c r="H45" s="12">
        <f t="shared" si="18"/>
        <v>0</v>
      </c>
      <c r="I45" s="11" t="str">
        <f t="shared" si="19"/>
        <v>N. D.</v>
      </c>
      <c r="J45" s="6"/>
      <c r="K45" s="20">
        <f>+SUM(K46:K54)</f>
        <v>0</v>
      </c>
      <c r="L45" s="11">
        <f>+IF(ISERROR(K45/K56),"N. D.",K45/K56)</f>
        <v>0</v>
      </c>
      <c r="M45" s="12">
        <f t="shared" si="20"/>
        <v>0</v>
      </c>
      <c r="N45" s="11" t="str">
        <f t="shared" si="21"/>
        <v>N. D.</v>
      </c>
      <c r="O45" s="6"/>
      <c r="P45" s="20">
        <f>+SUM(P46:P54)</f>
        <v>0</v>
      </c>
      <c r="Q45" s="11">
        <f>+IF(ISERROR(P45/P56),"N. D.",P45/P56)</f>
        <v>0</v>
      </c>
      <c r="R45" s="12">
        <f t="shared" si="22"/>
        <v>0</v>
      </c>
      <c r="S45" s="11" t="str">
        <f t="shared" si="23"/>
        <v>N. D.</v>
      </c>
      <c r="T45" s="6"/>
      <c r="U45" s="20">
        <f>+SUM(U46:U54)</f>
        <v>0</v>
      </c>
      <c r="V45" s="11" t="str">
        <f>+IF(ISERROR(U45/U56),"N. D.",U45/U56)</f>
        <v>N. D.</v>
      </c>
      <c r="W45" s="12">
        <f t="shared" si="24"/>
        <v>0</v>
      </c>
      <c r="X45" s="11" t="str">
        <f t="shared" si="25"/>
        <v>N. D.</v>
      </c>
    </row>
    <row r="46" spans="1:24">
      <c r="A46" s="21" t="s">
        <v>32</v>
      </c>
      <c r="B46" s="14"/>
      <c r="C46" s="15">
        <v>0</v>
      </c>
      <c r="D46" s="16" t="str">
        <f t="shared" ref="D46:D54" si="31">+IF(ISERROR(C46/C96),"N. D.",C46/C96)</f>
        <v>N. D.</v>
      </c>
      <c r="E46" s="14"/>
      <c r="F46" s="15">
        <v>0</v>
      </c>
      <c r="G46" s="16" t="str">
        <f t="shared" ref="G46:G54" si="32">+IF(ISERROR(F46/F96),"N. D.",F46/F96)</f>
        <v>N. D.</v>
      </c>
      <c r="H46" s="17">
        <f t="shared" si="18"/>
        <v>0</v>
      </c>
      <c r="I46" s="16" t="str">
        <f t="shared" si="19"/>
        <v>N. D.</v>
      </c>
      <c r="J46" s="14"/>
      <c r="K46" s="15">
        <v>0</v>
      </c>
      <c r="L46" s="16" t="str">
        <f t="shared" ref="L46:L54" si="33">+IF(ISERROR(K46/K96),"N. D.",K46/K96)</f>
        <v>N. D.</v>
      </c>
      <c r="M46" s="17">
        <f t="shared" si="20"/>
        <v>0</v>
      </c>
      <c r="N46" s="16" t="str">
        <f t="shared" si="21"/>
        <v>N. D.</v>
      </c>
      <c r="O46" s="14"/>
      <c r="P46" s="15">
        <v>0</v>
      </c>
      <c r="Q46" s="16" t="str">
        <f t="shared" ref="Q46:Q54" si="34">+IF(ISERROR(P46/P96),"N. D.",P46/P96)</f>
        <v>N. D.</v>
      </c>
      <c r="R46" s="17">
        <f t="shared" si="22"/>
        <v>0</v>
      </c>
      <c r="S46" s="16" t="str">
        <f t="shared" si="23"/>
        <v>N. D.</v>
      </c>
      <c r="T46" s="14"/>
      <c r="U46" s="15">
        <v>0</v>
      </c>
      <c r="V46" s="16" t="str">
        <f t="shared" ref="V46:V54" si="35">+IF(ISERROR(U46/U96),"N. D.",U46/U96)</f>
        <v>N. D.</v>
      </c>
      <c r="W46" s="17">
        <f t="shared" si="24"/>
        <v>0</v>
      </c>
      <c r="X46" s="16" t="str">
        <f t="shared" si="25"/>
        <v>N. D.</v>
      </c>
    </row>
    <row r="47" spans="1:24">
      <c r="A47" s="21" t="s">
        <v>33</v>
      </c>
      <c r="B47" s="14"/>
      <c r="C47" s="15">
        <v>0</v>
      </c>
      <c r="D47" s="16" t="str">
        <f t="shared" si="31"/>
        <v>N. D.</v>
      </c>
      <c r="E47" s="14"/>
      <c r="F47" s="15">
        <v>0</v>
      </c>
      <c r="G47" s="16" t="str">
        <f t="shared" si="32"/>
        <v>N. D.</v>
      </c>
      <c r="H47" s="17">
        <f t="shared" si="18"/>
        <v>0</v>
      </c>
      <c r="I47" s="16" t="str">
        <f t="shared" si="19"/>
        <v>N. D.</v>
      </c>
      <c r="J47" s="14"/>
      <c r="K47" s="15">
        <v>0</v>
      </c>
      <c r="L47" s="16" t="str">
        <f t="shared" si="33"/>
        <v>N. D.</v>
      </c>
      <c r="M47" s="17">
        <f t="shared" si="20"/>
        <v>0</v>
      </c>
      <c r="N47" s="16" t="str">
        <f t="shared" si="21"/>
        <v>N. D.</v>
      </c>
      <c r="O47" s="14"/>
      <c r="P47" s="15">
        <v>0</v>
      </c>
      <c r="Q47" s="16" t="str">
        <f t="shared" si="34"/>
        <v>N. D.</v>
      </c>
      <c r="R47" s="17">
        <f t="shared" si="22"/>
        <v>0</v>
      </c>
      <c r="S47" s="16" t="str">
        <f t="shared" si="23"/>
        <v>N. D.</v>
      </c>
      <c r="T47" s="14"/>
      <c r="U47" s="15">
        <v>0</v>
      </c>
      <c r="V47" s="16" t="str">
        <f t="shared" si="35"/>
        <v>N. D.</v>
      </c>
      <c r="W47" s="17">
        <f t="shared" si="24"/>
        <v>0</v>
      </c>
      <c r="X47" s="16" t="str">
        <f t="shared" si="25"/>
        <v>N. D.</v>
      </c>
    </row>
    <row r="48" spans="1:24">
      <c r="A48" s="21" t="s">
        <v>34</v>
      </c>
      <c r="B48" s="14"/>
      <c r="C48" s="15">
        <v>0</v>
      </c>
      <c r="D48" s="16" t="str">
        <f t="shared" si="31"/>
        <v>N. D.</v>
      </c>
      <c r="E48" s="14"/>
      <c r="F48" s="15">
        <v>0</v>
      </c>
      <c r="G48" s="16" t="str">
        <f t="shared" si="32"/>
        <v>N. D.</v>
      </c>
      <c r="H48" s="17">
        <f t="shared" si="18"/>
        <v>0</v>
      </c>
      <c r="I48" s="16" t="str">
        <f t="shared" si="19"/>
        <v>N. D.</v>
      </c>
      <c r="J48" s="14"/>
      <c r="K48" s="15">
        <v>0</v>
      </c>
      <c r="L48" s="16" t="str">
        <f t="shared" si="33"/>
        <v>N. D.</v>
      </c>
      <c r="M48" s="17">
        <f t="shared" si="20"/>
        <v>0</v>
      </c>
      <c r="N48" s="16" t="str">
        <f t="shared" si="21"/>
        <v>N. D.</v>
      </c>
      <c r="O48" s="14"/>
      <c r="P48" s="15">
        <v>0</v>
      </c>
      <c r="Q48" s="16" t="str">
        <f t="shared" si="34"/>
        <v>N. D.</v>
      </c>
      <c r="R48" s="17">
        <f t="shared" si="22"/>
        <v>0</v>
      </c>
      <c r="S48" s="16" t="str">
        <f t="shared" si="23"/>
        <v>N. D.</v>
      </c>
      <c r="T48" s="14"/>
      <c r="U48" s="15">
        <v>0</v>
      </c>
      <c r="V48" s="16" t="str">
        <f t="shared" si="35"/>
        <v>N. D.</v>
      </c>
      <c r="W48" s="17">
        <f t="shared" si="24"/>
        <v>0</v>
      </c>
      <c r="X48" s="16" t="str">
        <f t="shared" si="25"/>
        <v>N. D.</v>
      </c>
    </row>
    <row r="49" spans="1:24">
      <c r="A49" s="21" t="s">
        <v>35</v>
      </c>
      <c r="B49" s="14"/>
      <c r="C49" s="15">
        <v>0</v>
      </c>
      <c r="D49" s="16" t="str">
        <f t="shared" si="31"/>
        <v>N. D.</v>
      </c>
      <c r="E49" s="14"/>
      <c r="F49" s="15">
        <v>0</v>
      </c>
      <c r="G49" s="16" t="str">
        <f t="shared" si="32"/>
        <v>N. D.</v>
      </c>
      <c r="H49" s="17">
        <f t="shared" si="18"/>
        <v>0</v>
      </c>
      <c r="I49" s="16" t="str">
        <f t="shared" si="19"/>
        <v>N. D.</v>
      </c>
      <c r="J49" s="14"/>
      <c r="K49" s="15">
        <v>0</v>
      </c>
      <c r="L49" s="16" t="str">
        <f t="shared" si="33"/>
        <v>N. D.</v>
      </c>
      <c r="M49" s="17">
        <f t="shared" si="20"/>
        <v>0</v>
      </c>
      <c r="N49" s="16" t="str">
        <f t="shared" si="21"/>
        <v>N. D.</v>
      </c>
      <c r="O49" s="14"/>
      <c r="P49" s="15">
        <v>0</v>
      </c>
      <c r="Q49" s="16" t="str">
        <f t="shared" si="34"/>
        <v>N. D.</v>
      </c>
      <c r="R49" s="17">
        <f t="shared" si="22"/>
        <v>0</v>
      </c>
      <c r="S49" s="16" t="str">
        <f t="shared" si="23"/>
        <v>N. D.</v>
      </c>
      <c r="T49" s="14"/>
      <c r="U49" s="15">
        <v>0</v>
      </c>
      <c r="V49" s="16" t="str">
        <f t="shared" si="35"/>
        <v>N. D.</v>
      </c>
      <c r="W49" s="17">
        <f t="shared" si="24"/>
        <v>0</v>
      </c>
      <c r="X49" s="16" t="str">
        <f t="shared" si="25"/>
        <v>N. D.</v>
      </c>
    </row>
    <row r="50" spans="1:24">
      <c r="A50" s="21" t="s">
        <v>36</v>
      </c>
      <c r="B50" s="14"/>
      <c r="C50" s="15">
        <v>0</v>
      </c>
      <c r="D50" s="16" t="str">
        <f t="shared" si="31"/>
        <v>N. D.</v>
      </c>
      <c r="E50" s="14"/>
      <c r="F50" s="15">
        <v>0</v>
      </c>
      <c r="G50" s="16" t="str">
        <f t="shared" si="32"/>
        <v>N. D.</v>
      </c>
      <c r="H50" s="17">
        <f t="shared" si="18"/>
        <v>0</v>
      </c>
      <c r="I50" s="16" t="str">
        <f t="shared" si="19"/>
        <v>N. D.</v>
      </c>
      <c r="J50" s="14"/>
      <c r="K50" s="15">
        <v>0</v>
      </c>
      <c r="L50" s="16" t="str">
        <f t="shared" si="33"/>
        <v>N. D.</v>
      </c>
      <c r="M50" s="17">
        <f t="shared" si="20"/>
        <v>0</v>
      </c>
      <c r="N50" s="16" t="str">
        <f t="shared" si="21"/>
        <v>N. D.</v>
      </c>
      <c r="O50" s="14"/>
      <c r="P50" s="15">
        <v>0</v>
      </c>
      <c r="Q50" s="16" t="str">
        <f t="shared" si="34"/>
        <v>N. D.</v>
      </c>
      <c r="R50" s="17">
        <f t="shared" si="22"/>
        <v>0</v>
      </c>
      <c r="S50" s="16" t="str">
        <f t="shared" si="23"/>
        <v>N. D.</v>
      </c>
      <c r="T50" s="14"/>
      <c r="U50" s="15">
        <v>0</v>
      </c>
      <c r="V50" s="16" t="str">
        <f t="shared" si="35"/>
        <v>N. D.</v>
      </c>
      <c r="W50" s="17">
        <f t="shared" si="24"/>
        <v>0</v>
      </c>
      <c r="X50" s="16" t="str">
        <f t="shared" si="25"/>
        <v>N. D.</v>
      </c>
    </row>
    <row r="51" spans="1:24">
      <c r="A51" s="21" t="s">
        <v>37</v>
      </c>
      <c r="B51" s="14"/>
      <c r="C51" s="15">
        <v>0</v>
      </c>
      <c r="D51" s="16" t="str">
        <f t="shared" si="31"/>
        <v>N. D.</v>
      </c>
      <c r="E51" s="14"/>
      <c r="F51" s="15">
        <v>0</v>
      </c>
      <c r="G51" s="16" t="str">
        <f t="shared" si="32"/>
        <v>N. D.</v>
      </c>
      <c r="H51" s="17">
        <f t="shared" si="18"/>
        <v>0</v>
      </c>
      <c r="I51" s="16" t="str">
        <f t="shared" si="19"/>
        <v>N. D.</v>
      </c>
      <c r="J51" s="14"/>
      <c r="K51" s="15">
        <v>0</v>
      </c>
      <c r="L51" s="16" t="str">
        <f t="shared" si="33"/>
        <v>N. D.</v>
      </c>
      <c r="M51" s="17">
        <f t="shared" si="20"/>
        <v>0</v>
      </c>
      <c r="N51" s="16" t="str">
        <f t="shared" si="21"/>
        <v>N. D.</v>
      </c>
      <c r="O51" s="14"/>
      <c r="P51" s="15">
        <v>0</v>
      </c>
      <c r="Q51" s="16" t="str">
        <f t="shared" si="34"/>
        <v>N. D.</v>
      </c>
      <c r="R51" s="17">
        <f t="shared" si="22"/>
        <v>0</v>
      </c>
      <c r="S51" s="16" t="str">
        <f t="shared" si="23"/>
        <v>N. D.</v>
      </c>
      <c r="T51" s="14"/>
      <c r="U51" s="15">
        <v>0</v>
      </c>
      <c r="V51" s="16" t="str">
        <f t="shared" si="35"/>
        <v>N. D.</v>
      </c>
      <c r="W51" s="17">
        <f t="shared" si="24"/>
        <v>0</v>
      </c>
      <c r="X51" s="16" t="str">
        <f t="shared" si="25"/>
        <v>N. D.</v>
      </c>
    </row>
    <row r="52" spans="1:24">
      <c r="A52" s="21" t="s">
        <v>38</v>
      </c>
      <c r="B52" s="14"/>
      <c r="C52" s="15">
        <v>0</v>
      </c>
      <c r="D52" s="16" t="str">
        <f t="shared" si="31"/>
        <v>N. D.</v>
      </c>
      <c r="E52" s="14"/>
      <c r="F52" s="15">
        <v>0</v>
      </c>
      <c r="G52" s="16" t="str">
        <f t="shared" si="32"/>
        <v>N. D.</v>
      </c>
      <c r="H52" s="17">
        <f t="shared" si="18"/>
        <v>0</v>
      </c>
      <c r="I52" s="16" t="str">
        <f t="shared" si="19"/>
        <v>N. D.</v>
      </c>
      <c r="J52" s="14"/>
      <c r="K52" s="15">
        <v>0</v>
      </c>
      <c r="L52" s="16" t="str">
        <f t="shared" si="33"/>
        <v>N. D.</v>
      </c>
      <c r="M52" s="17">
        <f t="shared" si="20"/>
        <v>0</v>
      </c>
      <c r="N52" s="16" t="str">
        <f t="shared" si="21"/>
        <v>N. D.</v>
      </c>
      <c r="O52" s="14"/>
      <c r="P52" s="15">
        <v>0</v>
      </c>
      <c r="Q52" s="16" t="str">
        <f t="shared" si="34"/>
        <v>N. D.</v>
      </c>
      <c r="R52" s="17">
        <f t="shared" si="22"/>
        <v>0</v>
      </c>
      <c r="S52" s="16" t="str">
        <f t="shared" si="23"/>
        <v>N. D.</v>
      </c>
      <c r="T52" s="14"/>
      <c r="U52" s="15">
        <v>0</v>
      </c>
      <c r="V52" s="16" t="str">
        <f t="shared" si="35"/>
        <v>N. D.</v>
      </c>
      <c r="W52" s="17">
        <f t="shared" si="24"/>
        <v>0</v>
      </c>
      <c r="X52" s="16" t="str">
        <f t="shared" si="25"/>
        <v>N. D.</v>
      </c>
    </row>
    <row r="53" spans="1:24">
      <c r="A53" s="21" t="s">
        <v>39</v>
      </c>
      <c r="B53" s="14"/>
      <c r="C53" s="15">
        <v>0</v>
      </c>
      <c r="D53" s="16">
        <f t="shared" si="31"/>
        <v>0</v>
      </c>
      <c r="E53" s="14"/>
      <c r="F53" s="15">
        <v>0</v>
      </c>
      <c r="G53" s="16">
        <f t="shared" si="32"/>
        <v>0</v>
      </c>
      <c r="H53" s="17">
        <f t="shared" si="18"/>
        <v>0</v>
      </c>
      <c r="I53" s="16" t="str">
        <f t="shared" si="19"/>
        <v>N. D.</v>
      </c>
      <c r="J53" s="14"/>
      <c r="K53" s="15">
        <v>0</v>
      </c>
      <c r="L53" s="16">
        <f t="shared" si="33"/>
        <v>0</v>
      </c>
      <c r="M53" s="17">
        <f t="shared" si="20"/>
        <v>0</v>
      </c>
      <c r="N53" s="16" t="str">
        <f t="shared" si="21"/>
        <v>N. D.</v>
      </c>
      <c r="O53" s="14"/>
      <c r="P53" s="15">
        <v>0</v>
      </c>
      <c r="Q53" s="16" t="str">
        <f t="shared" si="34"/>
        <v>N. D.</v>
      </c>
      <c r="R53" s="17">
        <f t="shared" si="22"/>
        <v>0</v>
      </c>
      <c r="S53" s="16" t="str">
        <f t="shared" si="23"/>
        <v>N. D.</v>
      </c>
      <c r="T53" s="14"/>
      <c r="U53" s="15">
        <v>0</v>
      </c>
      <c r="V53" s="16" t="str">
        <f t="shared" si="35"/>
        <v>N. D.</v>
      </c>
      <c r="W53" s="17">
        <f t="shared" si="24"/>
        <v>0</v>
      </c>
      <c r="X53" s="16" t="str">
        <f t="shared" si="25"/>
        <v>N. D.</v>
      </c>
    </row>
    <row r="54" spans="1:24">
      <c r="A54" s="21" t="s">
        <v>40</v>
      </c>
      <c r="B54" s="14"/>
      <c r="C54" s="15">
        <v>0</v>
      </c>
      <c r="D54" s="16" t="str">
        <f t="shared" si="31"/>
        <v>N. D.</v>
      </c>
      <c r="E54" s="14"/>
      <c r="F54" s="15">
        <v>0</v>
      </c>
      <c r="G54" s="16" t="str">
        <f t="shared" si="32"/>
        <v>N. D.</v>
      </c>
      <c r="H54" s="17">
        <f t="shared" si="18"/>
        <v>0</v>
      </c>
      <c r="I54" s="16" t="str">
        <f t="shared" si="19"/>
        <v>N. D.</v>
      </c>
      <c r="J54" s="14"/>
      <c r="K54" s="15">
        <v>0</v>
      </c>
      <c r="L54" s="16" t="str">
        <f t="shared" si="33"/>
        <v>N. D.</v>
      </c>
      <c r="M54" s="17">
        <f t="shared" si="20"/>
        <v>0</v>
      </c>
      <c r="N54" s="16" t="str">
        <f t="shared" si="21"/>
        <v>N. D.</v>
      </c>
      <c r="O54" s="14"/>
      <c r="P54" s="15">
        <v>0</v>
      </c>
      <c r="Q54" s="16" t="str">
        <f t="shared" si="34"/>
        <v>N. D.</v>
      </c>
      <c r="R54" s="17">
        <f t="shared" si="22"/>
        <v>0</v>
      </c>
      <c r="S54" s="16" t="str">
        <f t="shared" si="23"/>
        <v>N. D.</v>
      </c>
      <c r="T54" s="14"/>
      <c r="U54" s="15">
        <v>0</v>
      </c>
      <c r="V54" s="16" t="str">
        <f t="shared" si="35"/>
        <v>N. D.</v>
      </c>
      <c r="W54" s="17">
        <f t="shared" si="24"/>
        <v>0</v>
      </c>
      <c r="X54" s="16" t="str">
        <f t="shared" si="25"/>
        <v>N. D.</v>
      </c>
    </row>
    <row r="55" spans="1:24" ht="6" customHeight="1">
      <c r="A55" s="8"/>
      <c r="B55" s="6"/>
      <c r="C55" s="8"/>
      <c r="D55" s="11"/>
      <c r="E55" s="6"/>
      <c r="F55" s="8"/>
      <c r="G55" s="11"/>
      <c r="H55" s="6"/>
      <c r="I55" s="11"/>
      <c r="J55" s="6"/>
      <c r="K55" s="8"/>
      <c r="L55" s="11"/>
      <c r="M55" s="6"/>
      <c r="N55" s="11"/>
      <c r="O55" s="6"/>
      <c r="P55" s="8"/>
      <c r="Q55" s="11"/>
      <c r="R55" s="6"/>
      <c r="S55" s="11"/>
      <c r="T55" s="6"/>
      <c r="U55" s="8"/>
      <c r="V55" s="11"/>
      <c r="W55" s="6"/>
      <c r="X55" s="11"/>
    </row>
    <row r="56" spans="1:24">
      <c r="A56" s="7" t="s">
        <v>43</v>
      </c>
      <c r="B56" s="6"/>
      <c r="C56" s="22">
        <f>+C35+C45</f>
        <v>4378456.8499999996</v>
      </c>
      <c r="D56" s="23">
        <f>+IF(ISERROR(C56/C106),"N. D.",C56/C106)</f>
        <v>1.6578263882211102E-2</v>
      </c>
      <c r="E56" s="6"/>
      <c r="F56" s="22">
        <f>+F35+F45</f>
        <v>4378456.8499999996</v>
      </c>
      <c r="G56" s="23">
        <f>+IF(ISERROR(F56/F106),"N. D.",F56/F106)</f>
        <v>1.6578263882211102E-2</v>
      </c>
      <c r="H56" s="24">
        <f>+$C56-F56</f>
        <v>0</v>
      </c>
      <c r="I56" s="23">
        <f>+IF(ISERROR(H56/F56),"N. D.",H56/F56)</f>
        <v>0</v>
      </c>
      <c r="J56" s="6"/>
      <c r="K56" s="22">
        <f>+K35+K45</f>
        <v>3235648.9300000006</v>
      </c>
      <c r="L56" s="23">
        <f>+IF(ISERROR(K56/K106),"N. D.",K56/K106)</f>
        <v>2.5844106074227661E-2</v>
      </c>
      <c r="M56" s="24">
        <f>+$C56-K56</f>
        <v>1142807.919999999</v>
      </c>
      <c r="N56" s="23">
        <f>+IF(ISERROR(M56/K56),"N. D.",M56/K56)</f>
        <v>0.35319280451108731</v>
      </c>
      <c r="O56" s="6"/>
      <c r="P56" s="22">
        <f>+P35+P45</f>
        <v>1470748.8399999999</v>
      </c>
      <c r="Q56" s="23">
        <f>+IF(ISERROR(P56/P106),"N. D.",P56/P106)</f>
        <v>3.1189314389403918E-2</v>
      </c>
      <c r="R56" s="24">
        <f>+$C56-P56</f>
        <v>2907708.01</v>
      </c>
      <c r="S56" s="23">
        <f>+IF(ISERROR(R56/P56),"N. D.",R56/P56)</f>
        <v>1.9770255334690592</v>
      </c>
      <c r="T56" s="6"/>
      <c r="U56" s="22">
        <f>+U35+U45</f>
        <v>0</v>
      </c>
      <c r="V56" s="23" t="str">
        <f>+IF(ISERROR(U56/U106),"N. D.",U56/U106)</f>
        <v>N. D.</v>
      </c>
      <c r="W56" s="24">
        <f>+$C56-U56</f>
        <v>4378456.8499999996</v>
      </c>
      <c r="X56" s="23" t="str">
        <f>+IF(ISERROR(W56/U56),"N. D.",W56/U56)</f>
        <v>N. D.</v>
      </c>
    </row>
    <row r="57" spans="1:24" ht="6" customHeight="1">
      <c r="A57" s="8"/>
      <c r="B57" s="6"/>
      <c r="C57" s="8"/>
      <c r="D57" s="11"/>
      <c r="E57" s="6"/>
      <c r="F57" s="8"/>
      <c r="G57" s="11"/>
      <c r="H57" s="6"/>
      <c r="I57" s="11"/>
      <c r="J57" s="6"/>
      <c r="K57" s="8"/>
      <c r="L57" s="11"/>
      <c r="M57" s="6"/>
      <c r="N57" s="11"/>
      <c r="O57" s="6"/>
      <c r="P57" s="8"/>
      <c r="Q57" s="11"/>
      <c r="R57" s="6"/>
      <c r="S57" s="11"/>
      <c r="T57" s="6"/>
      <c r="U57" s="8"/>
      <c r="V57" s="11"/>
      <c r="W57" s="6"/>
      <c r="X57" s="11"/>
    </row>
    <row r="58" spans="1:24">
      <c r="A58" s="7" t="s">
        <v>44</v>
      </c>
      <c r="B58" s="6"/>
      <c r="C58" s="8"/>
      <c r="D58" s="11"/>
      <c r="E58" s="6"/>
      <c r="F58" s="8"/>
      <c r="G58" s="11"/>
      <c r="H58" s="6"/>
      <c r="I58" s="11"/>
      <c r="J58" s="6"/>
      <c r="K58" s="8"/>
      <c r="L58" s="11"/>
      <c r="M58" s="6"/>
      <c r="N58" s="11"/>
      <c r="O58" s="6"/>
      <c r="P58" s="8"/>
      <c r="Q58" s="11"/>
      <c r="R58" s="6"/>
      <c r="S58" s="11"/>
      <c r="T58" s="6"/>
      <c r="U58" s="8"/>
      <c r="V58" s="11"/>
      <c r="W58" s="6"/>
      <c r="X58" s="11"/>
    </row>
    <row r="59" spans="1:24" ht="6" customHeight="1">
      <c r="A59" s="8"/>
      <c r="B59" s="6"/>
      <c r="C59" s="8"/>
      <c r="D59" s="11"/>
      <c r="E59" s="6"/>
      <c r="F59" s="8"/>
      <c r="G59" s="11"/>
      <c r="H59" s="6"/>
      <c r="I59" s="11"/>
      <c r="J59" s="6"/>
      <c r="K59" s="8"/>
      <c r="L59" s="11"/>
      <c r="M59" s="6"/>
      <c r="N59" s="11"/>
      <c r="O59" s="6"/>
      <c r="P59" s="8"/>
      <c r="Q59" s="11"/>
      <c r="R59" s="6"/>
      <c r="S59" s="11"/>
      <c r="T59" s="6"/>
      <c r="U59" s="8"/>
      <c r="V59" s="11"/>
      <c r="W59" s="6"/>
      <c r="X59" s="11"/>
    </row>
    <row r="60" spans="1:24">
      <c r="A60" s="9" t="s">
        <v>21</v>
      </c>
      <c r="B60" s="6"/>
      <c r="C60" s="10">
        <f>+SUM(C61:C69)</f>
        <v>3079429.94</v>
      </c>
      <c r="D60" s="11">
        <f>+IF(ISERROR(C60/C81),"N. D.",C60/C81)</f>
        <v>1</v>
      </c>
      <c r="E60" s="6"/>
      <c r="F60" s="10">
        <f>+SUM(F61:F69)</f>
        <v>3079429.94</v>
      </c>
      <c r="G60" s="11">
        <f>+IF(ISERROR(F60/F81),"N. D.",F60/F81)</f>
        <v>1</v>
      </c>
      <c r="H60" s="12">
        <f t="shared" ref="H60:H79" si="36">+$C60-F60</f>
        <v>0</v>
      </c>
      <c r="I60" s="11">
        <f t="shared" ref="I60:I79" si="37">+IF(ISERROR(H60/F60),"N. D.",H60/F60)</f>
        <v>0</v>
      </c>
      <c r="J60" s="6"/>
      <c r="K60" s="10">
        <f>+SUM(K61:K69)</f>
        <v>2456822.8400000003</v>
      </c>
      <c r="L60" s="11">
        <f>+IF(ISERROR(K60/K81),"N. D.",K60/K81)</f>
        <v>1</v>
      </c>
      <c r="M60" s="12">
        <f t="shared" ref="M60:M79" si="38">+$C60-K60</f>
        <v>622607.09999999963</v>
      </c>
      <c r="N60" s="11">
        <f t="shared" ref="N60:N79" si="39">+IF(ISERROR(M60/K60),"N. D.",M60/K60)</f>
        <v>0.25341961571799759</v>
      </c>
      <c r="O60" s="6"/>
      <c r="P60" s="10">
        <f>+SUM(P61:P69)</f>
        <v>161462</v>
      </c>
      <c r="Q60" s="11">
        <f>+IF(ISERROR(P60/P81),"N. D.",P60/P81)</f>
        <v>1</v>
      </c>
      <c r="R60" s="12">
        <f t="shared" ref="R60:R79" si="40">+$C60-P60</f>
        <v>2917967.94</v>
      </c>
      <c r="S60" s="11">
        <f t="shared" ref="S60:S79" si="41">+IF(ISERROR(R60/P60),"N. D.",R60/P60)</f>
        <v>18.072165215344786</v>
      </c>
      <c r="T60" s="6"/>
      <c r="U60" s="10">
        <f>+SUM(U61:U69)</f>
        <v>0</v>
      </c>
      <c r="V60" s="11" t="str">
        <f>+IF(ISERROR(U60/U81),"N. D.",U60/U81)</f>
        <v>N. D.</v>
      </c>
      <c r="W60" s="12">
        <f t="shared" ref="W60:W79" si="42">+$C60-U60</f>
        <v>3079429.94</v>
      </c>
      <c r="X60" s="11" t="str">
        <f t="shared" ref="X60:X79" si="43">+IF(ISERROR(W60/U60),"N. D.",W60/U60)</f>
        <v>N. D.</v>
      </c>
    </row>
    <row r="61" spans="1:24">
      <c r="A61" s="13" t="s">
        <v>22</v>
      </c>
      <c r="B61" s="14"/>
      <c r="C61" s="15">
        <v>1231191.26</v>
      </c>
      <c r="D61" s="16">
        <f t="shared" ref="D61:D69" si="44">+IF(ISERROR(C61/C86),"N. D.",C61/C86)</f>
        <v>9.1133129515923866E-3</v>
      </c>
      <c r="E61" s="14"/>
      <c r="F61" s="15">
        <v>1231191.26</v>
      </c>
      <c r="G61" s="16">
        <f t="shared" ref="G61:G69" si="45">+IF(ISERROR(F61/F86),"N. D.",F61/F86)</f>
        <v>9.1133129515923866E-3</v>
      </c>
      <c r="H61" s="17">
        <f t="shared" si="36"/>
        <v>0</v>
      </c>
      <c r="I61" s="16">
        <f t="shared" si="37"/>
        <v>0</v>
      </c>
      <c r="J61" s="14"/>
      <c r="K61" s="15">
        <v>303864.92000000004</v>
      </c>
      <c r="L61" s="16">
        <f t="shared" ref="L61:L69" si="46">+IF(ISERROR(K61/K86),"N. D.",K61/K86)</f>
        <v>3.5244766913532276E-3</v>
      </c>
      <c r="M61" s="17">
        <f t="shared" si="38"/>
        <v>927326.34</v>
      </c>
      <c r="N61" s="16">
        <f t="shared" si="39"/>
        <v>3.0517716227328902</v>
      </c>
      <c r="O61" s="14"/>
      <c r="P61" s="15">
        <v>0</v>
      </c>
      <c r="Q61" s="16">
        <f t="shared" ref="Q61:Q69" si="47">+IF(ISERROR(P61/P86),"N. D.",P61/P86)</f>
        <v>0</v>
      </c>
      <c r="R61" s="17">
        <f t="shared" si="40"/>
        <v>1231191.26</v>
      </c>
      <c r="S61" s="16" t="str">
        <f t="shared" si="41"/>
        <v>N. D.</v>
      </c>
      <c r="T61" s="14"/>
      <c r="U61" s="15">
        <v>0</v>
      </c>
      <c r="V61" s="16" t="str">
        <f t="shared" ref="V61:V69" si="48">+IF(ISERROR(U61/U86),"N. D.",U61/U86)</f>
        <v>N. D.</v>
      </c>
      <c r="W61" s="17">
        <f t="shared" si="42"/>
        <v>1231191.26</v>
      </c>
      <c r="X61" s="16" t="str">
        <f t="shared" si="43"/>
        <v>N. D.</v>
      </c>
    </row>
    <row r="62" spans="1:24">
      <c r="A62" s="13" t="s">
        <v>23</v>
      </c>
      <c r="B62" s="14"/>
      <c r="C62" s="15">
        <v>1679338.8</v>
      </c>
      <c r="D62" s="16">
        <f t="shared" si="44"/>
        <v>3.7736272035457499E-2</v>
      </c>
      <c r="E62" s="14"/>
      <c r="F62" s="15">
        <v>1679338.8</v>
      </c>
      <c r="G62" s="16">
        <f t="shared" si="45"/>
        <v>3.7736272035457499E-2</v>
      </c>
      <c r="H62" s="17">
        <f t="shared" si="36"/>
        <v>0</v>
      </c>
      <c r="I62" s="16">
        <f t="shared" si="37"/>
        <v>0</v>
      </c>
      <c r="J62" s="14"/>
      <c r="K62" s="15">
        <v>1765473.36</v>
      </c>
      <c r="L62" s="16">
        <f t="shared" si="46"/>
        <v>9.7433382694199572E-2</v>
      </c>
      <c r="M62" s="17">
        <f t="shared" si="38"/>
        <v>-86134.560000000056</v>
      </c>
      <c r="N62" s="16">
        <f t="shared" si="39"/>
        <v>-4.8788365744584249E-2</v>
      </c>
      <c r="O62" s="14"/>
      <c r="P62" s="15">
        <v>0</v>
      </c>
      <c r="Q62" s="16">
        <f t="shared" si="47"/>
        <v>0</v>
      </c>
      <c r="R62" s="17">
        <f t="shared" si="40"/>
        <v>1679338.8</v>
      </c>
      <c r="S62" s="16" t="str">
        <f t="shared" si="41"/>
        <v>N. D.</v>
      </c>
      <c r="T62" s="14"/>
      <c r="U62" s="15">
        <v>0</v>
      </c>
      <c r="V62" s="16" t="str">
        <f t="shared" si="48"/>
        <v>N. D.</v>
      </c>
      <c r="W62" s="17">
        <f t="shared" si="42"/>
        <v>1679338.8</v>
      </c>
      <c r="X62" s="16" t="str">
        <f t="shared" si="43"/>
        <v>N. D.</v>
      </c>
    </row>
    <row r="63" spans="1:24">
      <c r="A63" s="13" t="s">
        <v>24</v>
      </c>
      <c r="B63" s="14"/>
      <c r="C63" s="15">
        <v>168899.88</v>
      </c>
      <c r="D63" s="16">
        <f t="shared" si="44"/>
        <v>7.8956247665249481E-3</v>
      </c>
      <c r="E63" s="14"/>
      <c r="F63" s="15">
        <v>168899.88</v>
      </c>
      <c r="G63" s="16">
        <f t="shared" si="45"/>
        <v>7.8956247665249481E-3</v>
      </c>
      <c r="H63" s="17">
        <f t="shared" si="36"/>
        <v>0</v>
      </c>
      <c r="I63" s="16">
        <f t="shared" si="37"/>
        <v>0</v>
      </c>
      <c r="J63" s="14"/>
      <c r="K63" s="15">
        <v>387484.56</v>
      </c>
      <c r="L63" s="16">
        <f t="shared" si="46"/>
        <v>2.9078755281913293E-2</v>
      </c>
      <c r="M63" s="17">
        <f t="shared" si="38"/>
        <v>-218584.68</v>
      </c>
      <c r="N63" s="16">
        <f t="shared" si="39"/>
        <v>-0.5641119739067797</v>
      </c>
      <c r="O63" s="14"/>
      <c r="P63" s="15">
        <v>0</v>
      </c>
      <c r="Q63" s="16">
        <f t="shared" si="47"/>
        <v>0</v>
      </c>
      <c r="R63" s="17">
        <f t="shared" si="40"/>
        <v>168899.88</v>
      </c>
      <c r="S63" s="16" t="str">
        <f t="shared" si="41"/>
        <v>N. D.</v>
      </c>
      <c r="T63" s="14"/>
      <c r="U63" s="15">
        <v>0</v>
      </c>
      <c r="V63" s="16" t="str">
        <f t="shared" si="48"/>
        <v>N. D.</v>
      </c>
      <c r="W63" s="17">
        <f t="shared" si="42"/>
        <v>168899.88</v>
      </c>
      <c r="X63" s="16" t="str">
        <f t="shared" si="43"/>
        <v>N. D.</v>
      </c>
    </row>
    <row r="64" spans="1:24">
      <c r="A64" s="13" t="s">
        <v>25</v>
      </c>
      <c r="B64" s="14"/>
      <c r="C64" s="15">
        <v>0</v>
      </c>
      <c r="D64" s="16">
        <f t="shared" si="44"/>
        <v>0</v>
      </c>
      <c r="E64" s="14"/>
      <c r="F64" s="15">
        <v>0</v>
      </c>
      <c r="G64" s="16">
        <f t="shared" si="45"/>
        <v>0</v>
      </c>
      <c r="H64" s="17">
        <f t="shared" si="36"/>
        <v>0</v>
      </c>
      <c r="I64" s="16" t="str">
        <f t="shared" si="37"/>
        <v>N. D.</v>
      </c>
      <c r="J64" s="14"/>
      <c r="K64" s="15">
        <v>0</v>
      </c>
      <c r="L64" s="16" t="str">
        <f t="shared" si="46"/>
        <v>N. D.</v>
      </c>
      <c r="M64" s="17">
        <f t="shared" si="38"/>
        <v>0</v>
      </c>
      <c r="N64" s="16" t="str">
        <f t="shared" si="39"/>
        <v>N. D.</v>
      </c>
      <c r="O64" s="14"/>
      <c r="P64" s="15">
        <v>161462</v>
      </c>
      <c r="Q64" s="16">
        <f t="shared" si="47"/>
        <v>1</v>
      </c>
      <c r="R64" s="17">
        <f t="shared" si="40"/>
        <v>-161462</v>
      </c>
      <c r="S64" s="16">
        <f t="shared" si="41"/>
        <v>-1</v>
      </c>
      <c r="T64" s="14"/>
      <c r="U64" s="15">
        <v>0</v>
      </c>
      <c r="V64" s="16" t="str">
        <f t="shared" si="48"/>
        <v>N. D.</v>
      </c>
      <c r="W64" s="17">
        <f t="shared" si="42"/>
        <v>0</v>
      </c>
      <c r="X64" s="16" t="str">
        <f t="shared" si="43"/>
        <v>N. D.</v>
      </c>
    </row>
    <row r="65" spans="1:24">
      <c r="A65" s="13" t="s">
        <v>26</v>
      </c>
      <c r="B65" s="14"/>
      <c r="C65" s="15">
        <v>0</v>
      </c>
      <c r="D65" s="16">
        <f t="shared" si="44"/>
        <v>0</v>
      </c>
      <c r="E65" s="14"/>
      <c r="F65" s="15">
        <v>0</v>
      </c>
      <c r="G65" s="16">
        <f t="shared" si="45"/>
        <v>0</v>
      </c>
      <c r="H65" s="17">
        <f t="shared" si="36"/>
        <v>0</v>
      </c>
      <c r="I65" s="16" t="str">
        <f t="shared" si="37"/>
        <v>N. D.</v>
      </c>
      <c r="J65" s="14"/>
      <c r="K65" s="15">
        <v>0</v>
      </c>
      <c r="L65" s="16">
        <f t="shared" si="46"/>
        <v>0</v>
      </c>
      <c r="M65" s="17">
        <f t="shared" si="38"/>
        <v>0</v>
      </c>
      <c r="N65" s="16" t="str">
        <f t="shared" si="39"/>
        <v>N. D.</v>
      </c>
      <c r="O65" s="14"/>
      <c r="P65" s="15">
        <v>0</v>
      </c>
      <c r="Q65" s="16" t="str">
        <f t="shared" si="47"/>
        <v>N. D.</v>
      </c>
      <c r="R65" s="17">
        <f t="shared" si="40"/>
        <v>0</v>
      </c>
      <c r="S65" s="16" t="str">
        <f t="shared" si="41"/>
        <v>N. D.</v>
      </c>
      <c r="T65" s="14"/>
      <c r="U65" s="15">
        <v>0</v>
      </c>
      <c r="V65" s="16" t="str">
        <f t="shared" si="48"/>
        <v>N. D.</v>
      </c>
      <c r="W65" s="17">
        <f t="shared" si="42"/>
        <v>0</v>
      </c>
      <c r="X65" s="16" t="str">
        <f t="shared" si="43"/>
        <v>N. D.</v>
      </c>
    </row>
    <row r="66" spans="1:24">
      <c r="A66" s="13" t="s">
        <v>27</v>
      </c>
      <c r="B66" s="14"/>
      <c r="C66" s="15">
        <v>0</v>
      </c>
      <c r="D66" s="16" t="str">
        <f t="shared" si="44"/>
        <v>N. D.</v>
      </c>
      <c r="E66" s="14"/>
      <c r="F66" s="15">
        <v>0</v>
      </c>
      <c r="G66" s="16" t="str">
        <f t="shared" si="45"/>
        <v>N. D.</v>
      </c>
      <c r="H66" s="17">
        <f t="shared" si="36"/>
        <v>0</v>
      </c>
      <c r="I66" s="16" t="str">
        <f t="shared" si="37"/>
        <v>N. D.</v>
      </c>
      <c r="J66" s="14"/>
      <c r="K66" s="15">
        <v>0</v>
      </c>
      <c r="L66" s="16" t="str">
        <f t="shared" si="46"/>
        <v>N. D.</v>
      </c>
      <c r="M66" s="17">
        <f t="shared" si="38"/>
        <v>0</v>
      </c>
      <c r="N66" s="16" t="str">
        <f t="shared" si="39"/>
        <v>N. D.</v>
      </c>
      <c r="O66" s="14"/>
      <c r="P66" s="15">
        <v>0</v>
      </c>
      <c r="Q66" s="16" t="str">
        <f t="shared" si="47"/>
        <v>N. D.</v>
      </c>
      <c r="R66" s="17">
        <f t="shared" si="40"/>
        <v>0</v>
      </c>
      <c r="S66" s="16" t="str">
        <f t="shared" si="41"/>
        <v>N. D.</v>
      </c>
      <c r="T66" s="14"/>
      <c r="U66" s="15">
        <v>0</v>
      </c>
      <c r="V66" s="16" t="str">
        <f t="shared" si="48"/>
        <v>N. D.</v>
      </c>
      <c r="W66" s="17">
        <f t="shared" si="42"/>
        <v>0</v>
      </c>
      <c r="X66" s="16" t="str">
        <f t="shared" si="43"/>
        <v>N. D.</v>
      </c>
    </row>
    <row r="67" spans="1:24">
      <c r="A67" s="13" t="s">
        <v>28</v>
      </c>
      <c r="B67" s="14"/>
      <c r="C67" s="15">
        <v>0</v>
      </c>
      <c r="D67" s="16">
        <f t="shared" si="44"/>
        <v>0</v>
      </c>
      <c r="E67" s="14"/>
      <c r="F67" s="15">
        <v>0</v>
      </c>
      <c r="G67" s="16">
        <f t="shared" si="45"/>
        <v>0</v>
      </c>
      <c r="H67" s="17">
        <f t="shared" si="36"/>
        <v>0</v>
      </c>
      <c r="I67" s="16" t="str">
        <f t="shared" si="37"/>
        <v>N. D.</v>
      </c>
      <c r="J67" s="14"/>
      <c r="K67" s="15">
        <v>0</v>
      </c>
      <c r="L67" s="16">
        <f t="shared" si="46"/>
        <v>0</v>
      </c>
      <c r="M67" s="17">
        <f t="shared" si="38"/>
        <v>0</v>
      </c>
      <c r="N67" s="16" t="str">
        <f t="shared" si="39"/>
        <v>N. D.</v>
      </c>
      <c r="O67" s="14"/>
      <c r="P67" s="15">
        <v>0</v>
      </c>
      <c r="Q67" s="16" t="str">
        <f t="shared" si="47"/>
        <v>N. D.</v>
      </c>
      <c r="R67" s="17">
        <f t="shared" si="40"/>
        <v>0</v>
      </c>
      <c r="S67" s="16" t="str">
        <f t="shared" si="41"/>
        <v>N. D.</v>
      </c>
      <c r="T67" s="14"/>
      <c r="U67" s="15">
        <v>0</v>
      </c>
      <c r="V67" s="16" t="str">
        <f t="shared" si="48"/>
        <v>N. D.</v>
      </c>
      <c r="W67" s="17">
        <f t="shared" si="42"/>
        <v>0</v>
      </c>
      <c r="X67" s="16" t="str">
        <f t="shared" si="43"/>
        <v>N. D.</v>
      </c>
    </row>
    <row r="68" spans="1:24">
      <c r="A68" s="13" t="s">
        <v>29</v>
      </c>
      <c r="B68" s="14"/>
      <c r="C68" s="15">
        <v>0</v>
      </c>
      <c r="D68" s="16">
        <f t="shared" si="44"/>
        <v>0</v>
      </c>
      <c r="E68" s="14"/>
      <c r="F68" s="15">
        <v>0</v>
      </c>
      <c r="G68" s="16">
        <f t="shared" si="45"/>
        <v>0</v>
      </c>
      <c r="H68" s="17">
        <f t="shared" si="36"/>
        <v>0</v>
      </c>
      <c r="I68" s="16" t="str">
        <f t="shared" si="37"/>
        <v>N. D.</v>
      </c>
      <c r="J68" s="14"/>
      <c r="K68" s="15">
        <v>0</v>
      </c>
      <c r="L68" s="16">
        <f t="shared" si="46"/>
        <v>0</v>
      </c>
      <c r="M68" s="17">
        <f t="shared" si="38"/>
        <v>0</v>
      </c>
      <c r="N68" s="16" t="str">
        <f t="shared" si="39"/>
        <v>N. D.</v>
      </c>
      <c r="O68" s="14"/>
      <c r="P68" s="15">
        <v>0</v>
      </c>
      <c r="Q68" s="16" t="str">
        <f t="shared" si="47"/>
        <v>N. D.</v>
      </c>
      <c r="R68" s="17">
        <f t="shared" si="40"/>
        <v>0</v>
      </c>
      <c r="S68" s="16" t="str">
        <f t="shared" si="41"/>
        <v>N. D.</v>
      </c>
      <c r="T68" s="14"/>
      <c r="U68" s="15">
        <v>0</v>
      </c>
      <c r="V68" s="16" t="str">
        <f t="shared" si="48"/>
        <v>N. D.</v>
      </c>
      <c r="W68" s="17">
        <f t="shared" si="42"/>
        <v>0</v>
      </c>
      <c r="X68" s="16" t="str">
        <f t="shared" si="43"/>
        <v>N. D.</v>
      </c>
    </row>
    <row r="69" spans="1:24">
      <c r="A69" s="18" t="s">
        <v>30</v>
      </c>
      <c r="B69" s="14"/>
      <c r="C69" s="15">
        <v>0</v>
      </c>
      <c r="D69" s="16">
        <f t="shared" si="44"/>
        <v>0</v>
      </c>
      <c r="E69" s="14"/>
      <c r="F69" s="15">
        <v>0</v>
      </c>
      <c r="G69" s="16">
        <f t="shared" si="45"/>
        <v>0</v>
      </c>
      <c r="H69" s="17">
        <f t="shared" si="36"/>
        <v>0</v>
      </c>
      <c r="I69" s="16" t="str">
        <f t="shared" si="37"/>
        <v>N. D.</v>
      </c>
      <c r="J69" s="14"/>
      <c r="K69" s="15">
        <v>0</v>
      </c>
      <c r="L69" s="16">
        <f t="shared" si="46"/>
        <v>0</v>
      </c>
      <c r="M69" s="17">
        <f t="shared" si="38"/>
        <v>0</v>
      </c>
      <c r="N69" s="16" t="str">
        <f t="shared" si="39"/>
        <v>N. D.</v>
      </c>
      <c r="O69" s="14"/>
      <c r="P69" s="15">
        <v>0</v>
      </c>
      <c r="Q69" s="16" t="str">
        <f t="shared" si="47"/>
        <v>N. D.</v>
      </c>
      <c r="R69" s="17">
        <f t="shared" si="40"/>
        <v>0</v>
      </c>
      <c r="S69" s="16" t="str">
        <f t="shared" si="41"/>
        <v>N. D.</v>
      </c>
      <c r="T69" s="14"/>
      <c r="U69" s="15">
        <v>0</v>
      </c>
      <c r="V69" s="16" t="str">
        <f t="shared" si="48"/>
        <v>N. D.</v>
      </c>
      <c r="W69" s="17">
        <f t="shared" si="42"/>
        <v>0</v>
      </c>
      <c r="X69" s="16" t="str">
        <f t="shared" si="43"/>
        <v>N. D.</v>
      </c>
    </row>
    <row r="70" spans="1:24">
      <c r="A70" s="19" t="s">
        <v>31</v>
      </c>
      <c r="B70" s="6"/>
      <c r="C70" s="20">
        <f>+SUM(C71:C79)</f>
        <v>0</v>
      </c>
      <c r="D70" s="11">
        <f>+IF(ISERROR(C70/C81),"N. D.",C70/C81)</f>
        <v>0</v>
      </c>
      <c r="E70" s="14"/>
      <c r="F70" s="20">
        <f>+SUM(F71:F79)</f>
        <v>0</v>
      </c>
      <c r="G70" s="11">
        <f>+IF(ISERROR(F70/F81),"N. D.",F70/F81)</f>
        <v>0</v>
      </c>
      <c r="H70" s="12">
        <f t="shared" si="36"/>
        <v>0</v>
      </c>
      <c r="I70" s="11" t="str">
        <f t="shared" si="37"/>
        <v>N. D.</v>
      </c>
      <c r="J70" s="6"/>
      <c r="K70" s="20">
        <f>+SUM(K71:K79)</f>
        <v>0</v>
      </c>
      <c r="L70" s="11">
        <f>+IF(ISERROR(K70/K81),"N. D.",K70/K81)</f>
        <v>0</v>
      </c>
      <c r="M70" s="12">
        <f t="shared" si="38"/>
        <v>0</v>
      </c>
      <c r="N70" s="11" t="str">
        <f t="shared" si="39"/>
        <v>N. D.</v>
      </c>
      <c r="O70" s="6"/>
      <c r="P70" s="20">
        <f>+SUM(P71:P79)</f>
        <v>0</v>
      </c>
      <c r="Q70" s="11">
        <f>+IF(ISERROR(P70/P81),"N. D.",P70/P81)</f>
        <v>0</v>
      </c>
      <c r="R70" s="12">
        <f t="shared" si="40"/>
        <v>0</v>
      </c>
      <c r="S70" s="11" t="str">
        <f t="shared" si="41"/>
        <v>N. D.</v>
      </c>
      <c r="T70" s="6"/>
      <c r="U70" s="20">
        <f>+SUM(U71:U79)</f>
        <v>0</v>
      </c>
      <c r="V70" s="11" t="str">
        <f>+IF(ISERROR(U70/U81),"N. D.",U70/U81)</f>
        <v>N. D.</v>
      </c>
      <c r="W70" s="12">
        <f t="shared" si="42"/>
        <v>0</v>
      </c>
      <c r="X70" s="11" t="str">
        <f t="shared" si="43"/>
        <v>N. D.</v>
      </c>
    </row>
    <row r="71" spans="1:24">
      <c r="A71" s="21" t="s">
        <v>32</v>
      </c>
      <c r="B71" s="14"/>
      <c r="C71" s="15">
        <v>0</v>
      </c>
      <c r="D71" s="16" t="str">
        <f t="shared" ref="D71:D79" si="49">+IF(ISERROR(C71/C96),"N. D.",C71/C96)</f>
        <v>N. D.</v>
      </c>
      <c r="E71" s="14"/>
      <c r="F71" s="15">
        <v>0</v>
      </c>
      <c r="G71" s="16" t="str">
        <f t="shared" ref="G71:G79" si="50">+IF(ISERROR(F71/F96),"N. D.",F71/F96)</f>
        <v>N. D.</v>
      </c>
      <c r="H71" s="17">
        <f t="shared" si="36"/>
        <v>0</v>
      </c>
      <c r="I71" s="16" t="str">
        <f t="shared" si="37"/>
        <v>N. D.</v>
      </c>
      <c r="J71" s="14"/>
      <c r="K71" s="15">
        <v>0</v>
      </c>
      <c r="L71" s="16" t="str">
        <f t="shared" ref="L71:L79" si="51">+IF(ISERROR(K71/K96),"N. D.",K71/K96)</f>
        <v>N. D.</v>
      </c>
      <c r="M71" s="17">
        <f t="shared" si="38"/>
        <v>0</v>
      </c>
      <c r="N71" s="16" t="str">
        <f t="shared" si="39"/>
        <v>N. D.</v>
      </c>
      <c r="O71" s="14"/>
      <c r="P71" s="15">
        <v>0</v>
      </c>
      <c r="Q71" s="16" t="str">
        <f t="shared" ref="Q71:Q79" si="52">+IF(ISERROR(P71/P96),"N. D.",P71/P96)</f>
        <v>N. D.</v>
      </c>
      <c r="R71" s="17">
        <f t="shared" si="40"/>
        <v>0</v>
      </c>
      <c r="S71" s="16" t="str">
        <f t="shared" si="41"/>
        <v>N. D.</v>
      </c>
      <c r="T71" s="14"/>
      <c r="U71" s="15">
        <v>0</v>
      </c>
      <c r="V71" s="16" t="str">
        <f t="shared" ref="V71:V79" si="53">+IF(ISERROR(U71/U96),"N. D.",U71/U96)</f>
        <v>N. D.</v>
      </c>
      <c r="W71" s="17">
        <f t="shared" si="42"/>
        <v>0</v>
      </c>
      <c r="X71" s="16" t="str">
        <f t="shared" si="43"/>
        <v>N. D.</v>
      </c>
    </row>
    <row r="72" spans="1:24">
      <c r="A72" s="21" t="s">
        <v>33</v>
      </c>
      <c r="B72" s="14"/>
      <c r="C72" s="15">
        <v>0</v>
      </c>
      <c r="D72" s="16" t="str">
        <f t="shared" si="49"/>
        <v>N. D.</v>
      </c>
      <c r="E72" s="14"/>
      <c r="F72" s="15">
        <v>0</v>
      </c>
      <c r="G72" s="16" t="str">
        <f t="shared" si="50"/>
        <v>N. D.</v>
      </c>
      <c r="H72" s="17">
        <f t="shared" si="36"/>
        <v>0</v>
      </c>
      <c r="I72" s="16" t="str">
        <f t="shared" si="37"/>
        <v>N. D.</v>
      </c>
      <c r="J72" s="14"/>
      <c r="K72" s="15">
        <v>0</v>
      </c>
      <c r="L72" s="16" t="str">
        <f t="shared" si="51"/>
        <v>N. D.</v>
      </c>
      <c r="M72" s="17">
        <f t="shared" si="38"/>
        <v>0</v>
      </c>
      <c r="N72" s="16" t="str">
        <f t="shared" si="39"/>
        <v>N. D.</v>
      </c>
      <c r="O72" s="14"/>
      <c r="P72" s="15">
        <v>0</v>
      </c>
      <c r="Q72" s="16" t="str">
        <f t="shared" si="52"/>
        <v>N. D.</v>
      </c>
      <c r="R72" s="17">
        <f t="shared" si="40"/>
        <v>0</v>
      </c>
      <c r="S72" s="16" t="str">
        <f t="shared" si="41"/>
        <v>N. D.</v>
      </c>
      <c r="T72" s="14"/>
      <c r="U72" s="15">
        <v>0</v>
      </c>
      <c r="V72" s="16" t="str">
        <f t="shared" si="53"/>
        <v>N. D.</v>
      </c>
      <c r="W72" s="17">
        <f t="shared" si="42"/>
        <v>0</v>
      </c>
      <c r="X72" s="16" t="str">
        <f t="shared" si="43"/>
        <v>N. D.</v>
      </c>
    </row>
    <row r="73" spans="1:24">
      <c r="A73" s="21" t="s">
        <v>34</v>
      </c>
      <c r="B73" s="14"/>
      <c r="C73" s="15">
        <v>0</v>
      </c>
      <c r="D73" s="16" t="str">
        <f t="shared" si="49"/>
        <v>N. D.</v>
      </c>
      <c r="E73" s="14"/>
      <c r="F73" s="15">
        <v>0</v>
      </c>
      <c r="G73" s="16" t="str">
        <f t="shared" si="50"/>
        <v>N. D.</v>
      </c>
      <c r="H73" s="17">
        <f t="shared" si="36"/>
        <v>0</v>
      </c>
      <c r="I73" s="16" t="str">
        <f t="shared" si="37"/>
        <v>N. D.</v>
      </c>
      <c r="J73" s="14"/>
      <c r="K73" s="15">
        <v>0</v>
      </c>
      <c r="L73" s="16" t="str">
        <f t="shared" si="51"/>
        <v>N. D.</v>
      </c>
      <c r="M73" s="17">
        <f t="shared" si="38"/>
        <v>0</v>
      </c>
      <c r="N73" s="16" t="str">
        <f t="shared" si="39"/>
        <v>N. D.</v>
      </c>
      <c r="O73" s="14"/>
      <c r="P73" s="15">
        <v>0</v>
      </c>
      <c r="Q73" s="16" t="str">
        <f t="shared" si="52"/>
        <v>N. D.</v>
      </c>
      <c r="R73" s="17">
        <f t="shared" si="40"/>
        <v>0</v>
      </c>
      <c r="S73" s="16" t="str">
        <f t="shared" si="41"/>
        <v>N. D.</v>
      </c>
      <c r="T73" s="14"/>
      <c r="U73" s="15">
        <v>0</v>
      </c>
      <c r="V73" s="16" t="str">
        <f t="shared" si="53"/>
        <v>N. D.</v>
      </c>
      <c r="W73" s="17">
        <f t="shared" si="42"/>
        <v>0</v>
      </c>
      <c r="X73" s="16" t="str">
        <f t="shared" si="43"/>
        <v>N. D.</v>
      </c>
    </row>
    <row r="74" spans="1:24">
      <c r="A74" s="21" t="s">
        <v>35</v>
      </c>
      <c r="B74" s="14"/>
      <c r="C74" s="15">
        <v>0</v>
      </c>
      <c r="D74" s="16" t="str">
        <f t="shared" si="49"/>
        <v>N. D.</v>
      </c>
      <c r="E74" s="14"/>
      <c r="F74" s="15">
        <v>0</v>
      </c>
      <c r="G74" s="16" t="str">
        <f t="shared" si="50"/>
        <v>N. D.</v>
      </c>
      <c r="H74" s="17">
        <f t="shared" si="36"/>
        <v>0</v>
      </c>
      <c r="I74" s="16" t="str">
        <f t="shared" si="37"/>
        <v>N. D.</v>
      </c>
      <c r="J74" s="14"/>
      <c r="K74" s="15">
        <v>0</v>
      </c>
      <c r="L74" s="16" t="str">
        <f t="shared" si="51"/>
        <v>N. D.</v>
      </c>
      <c r="M74" s="17">
        <f t="shared" si="38"/>
        <v>0</v>
      </c>
      <c r="N74" s="16" t="str">
        <f t="shared" si="39"/>
        <v>N. D.</v>
      </c>
      <c r="O74" s="14"/>
      <c r="P74" s="15">
        <v>0</v>
      </c>
      <c r="Q74" s="16" t="str">
        <f t="shared" si="52"/>
        <v>N. D.</v>
      </c>
      <c r="R74" s="17">
        <f t="shared" si="40"/>
        <v>0</v>
      </c>
      <c r="S74" s="16" t="str">
        <f t="shared" si="41"/>
        <v>N. D.</v>
      </c>
      <c r="T74" s="14"/>
      <c r="U74" s="15">
        <v>0</v>
      </c>
      <c r="V74" s="16" t="str">
        <f t="shared" si="53"/>
        <v>N. D.</v>
      </c>
      <c r="W74" s="17">
        <f t="shared" si="42"/>
        <v>0</v>
      </c>
      <c r="X74" s="16" t="str">
        <f t="shared" si="43"/>
        <v>N. D.</v>
      </c>
    </row>
    <row r="75" spans="1:24">
      <c r="A75" s="21" t="s">
        <v>36</v>
      </c>
      <c r="B75" s="14"/>
      <c r="C75" s="15">
        <v>0</v>
      </c>
      <c r="D75" s="16" t="str">
        <f t="shared" si="49"/>
        <v>N. D.</v>
      </c>
      <c r="E75" s="14"/>
      <c r="F75" s="15">
        <v>0</v>
      </c>
      <c r="G75" s="16" t="str">
        <f t="shared" si="50"/>
        <v>N. D.</v>
      </c>
      <c r="H75" s="17">
        <f t="shared" si="36"/>
        <v>0</v>
      </c>
      <c r="I75" s="16" t="str">
        <f t="shared" si="37"/>
        <v>N. D.</v>
      </c>
      <c r="J75" s="14"/>
      <c r="K75" s="15">
        <v>0</v>
      </c>
      <c r="L75" s="16" t="str">
        <f t="shared" si="51"/>
        <v>N. D.</v>
      </c>
      <c r="M75" s="17">
        <f t="shared" si="38"/>
        <v>0</v>
      </c>
      <c r="N75" s="16" t="str">
        <f t="shared" si="39"/>
        <v>N. D.</v>
      </c>
      <c r="O75" s="14"/>
      <c r="P75" s="15">
        <v>0</v>
      </c>
      <c r="Q75" s="16" t="str">
        <f t="shared" si="52"/>
        <v>N. D.</v>
      </c>
      <c r="R75" s="17">
        <f t="shared" si="40"/>
        <v>0</v>
      </c>
      <c r="S75" s="16" t="str">
        <f t="shared" si="41"/>
        <v>N. D.</v>
      </c>
      <c r="T75" s="14"/>
      <c r="U75" s="15">
        <v>0</v>
      </c>
      <c r="V75" s="16" t="str">
        <f t="shared" si="53"/>
        <v>N. D.</v>
      </c>
      <c r="W75" s="17">
        <f t="shared" si="42"/>
        <v>0</v>
      </c>
      <c r="X75" s="16" t="str">
        <f t="shared" si="43"/>
        <v>N. D.</v>
      </c>
    </row>
    <row r="76" spans="1:24">
      <c r="A76" s="21" t="s">
        <v>37</v>
      </c>
      <c r="B76" s="14"/>
      <c r="C76" s="15">
        <v>0</v>
      </c>
      <c r="D76" s="16" t="str">
        <f t="shared" si="49"/>
        <v>N. D.</v>
      </c>
      <c r="E76" s="14"/>
      <c r="F76" s="15">
        <v>0</v>
      </c>
      <c r="G76" s="16" t="str">
        <f t="shared" si="50"/>
        <v>N. D.</v>
      </c>
      <c r="H76" s="17">
        <f t="shared" si="36"/>
        <v>0</v>
      </c>
      <c r="I76" s="16" t="str">
        <f t="shared" si="37"/>
        <v>N. D.</v>
      </c>
      <c r="J76" s="14"/>
      <c r="K76" s="15">
        <v>0</v>
      </c>
      <c r="L76" s="16" t="str">
        <f t="shared" si="51"/>
        <v>N. D.</v>
      </c>
      <c r="M76" s="17">
        <f t="shared" si="38"/>
        <v>0</v>
      </c>
      <c r="N76" s="16" t="str">
        <f t="shared" si="39"/>
        <v>N. D.</v>
      </c>
      <c r="O76" s="14"/>
      <c r="P76" s="15">
        <v>0</v>
      </c>
      <c r="Q76" s="16" t="str">
        <f t="shared" si="52"/>
        <v>N. D.</v>
      </c>
      <c r="R76" s="17">
        <f t="shared" si="40"/>
        <v>0</v>
      </c>
      <c r="S76" s="16" t="str">
        <f t="shared" si="41"/>
        <v>N. D.</v>
      </c>
      <c r="T76" s="14"/>
      <c r="U76" s="15">
        <v>0</v>
      </c>
      <c r="V76" s="16" t="str">
        <f t="shared" si="53"/>
        <v>N. D.</v>
      </c>
      <c r="W76" s="17">
        <f t="shared" si="42"/>
        <v>0</v>
      </c>
      <c r="X76" s="16" t="str">
        <f t="shared" si="43"/>
        <v>N. D.</v>
      </c>
    </row>
    <row r="77" spans="1:24">
      <c r="A77" s="21" t="s">
        <v>38</v>
      </c>
      <c r="B77" s="14"/>
      <c r="C77" s="15">
        <v>0</v>
      </c>
      <c r="D77" s="16" t="str">
        <f t="shared" si="49"/>
        <v>N. D.</v>
      </c>
      <c r="E77" s="14"/>
      <c r="F77" s="15">
        <v>0</v>
      </c>
      <c r="G77" s="16" t="str">
        <f t="shared" si="50"/>
        <v>N. D.</v>
      </c>
      <c r="H77" s="17">
        <f t="shared" si="36"/>
        <v>0</v>
      </c>
      <c r="I77" s="16" t="str">
        <f t="shared" si="37"/>
        <v>N. D.</v>
      </c>
      <c r="J77" s="14"/>
      <c r="K77" s="15">
        <v>0</v>
      </c>
      <c r="L77" s="16" t="str">
        <f t="shared" si="51"/>
        <v>N. D.</v>
      </c>
      <c r="M77" s="17">
        <f t="shared" si="38"/>
        <v>0</v>
      </c>
      <c r="N77" s="16" t="str">
        <f t="shared" si="39"/>
        <v>N. D.</v>
      </c>
      <c r="O77" s="14"/>
      <c r="P77" s="15">
        <v>0</v>
      </c>
      <c r="Q77" s="16" t="str">
        <f t="shared" si="52"/>
        <v>N. D.</v>
      </c>
      <c r="R77" s="17">
        <f t="shared" si="40"/>
        <v>0</v>
      </c>
      <c r="S77" s="16" t="str">
        <f t="shared" si="41"/>
        <v>N. D.</v>
      </c>
      <c r="T77" s="14"/>
      <c r="U77" s="15">
        <v>0</v>
      </c>
      <c r="V77" s="16" t="str">
        <f t="shared" si="53"/>
        <v>N. D.</v>
      </c>
      <c r="W77" s="17">
        <f t="shared" si="42"/>
        <v>0</v>
      </c>
      <c r="X77" s="16" t="str">
        <f t="shared" si="43"/>
        <v>N. D.</v>
      </c>
    </row>
    <row r="78" spans="1:24">
      <c r="A78" s="21" t="s">
        <v>39</v>
      </c>
      <c r="B78" s="14"/>
      <c r="C78" s="15">
        <v>0</v>
      </c>
      <c r="D78" s="16">
        <f t="shared" si="49"/>
        <v>0</v>
      </c>
      <c r="E78" s="14"/>
      <c r="F78" s="15">
        <v>0</v>
      </c>
      <c r="G78" s="16">
        <f t="shared" si="50"/>
        <v>0</v>
      </c>
      <c r="H78" s="17">
        <f t="shared" si="36"/>
        <v>0</v>
      </c>
      <c r="I78" s="16" t="str">
        <f t="shared" si="37"/>
        <v>N. D.</v>
      </c>
      <c r="J78" s="14"/>
      <c r="K78" s="15">
        <v>0</v>
      </c>
      <c r="L78" s="16">
        <f t="shared" si="51"/>
        <v>0</v>
      </c>
      <c r="M78" s="17">
        <f t="shared" si="38"/>
        <v>0</v>
      </c>
      <c r="N78" s="16" t="str">
        <f t="shared" si="39"/>
        <v>N. D.</v>
      </c>
      <c r="O78" s="14"/>
      <c r="P78" s="15">
        <v>0</v>
      </c>
      <c r="Q78" s="16" t="str">
        <f t="shared" si="52"/>
        <v>N. D.</v>
      </c>
      <c r="R78" s="17">
        <f t="shared" si="40"/>
        <v>0</v>
      </c>
      <c r="S78" s="16" t="str">
        <f t="shared" si="41"/>
        <v>N. D.</v>
      </c>
      <c r="T78" s="14"/>
      <c r="U78" s="15">
        <v>0</v>
      </c>
      <c r="V78" s="16" t="str">
        <f t="shared" si="53"/>
        <v>N. D.</v>
      </c>
      <c r="W78" s="17">
        <f t="shared" si="42"/>
        <v>0</v>
      </c>
      <c r="X78" s="16" t="str">
        <f t="shared" si="43"/>
        <v>N. D.</v>
      </c>
    </row>
    <row r="79" spans="1:24">
      <c r="A79" s="21" t="s">
        <v>40</v>
      </c>
      <c r="B79" s="14"/>
      <c r="C79" s="15">
        <v>0</v>
      </c>
      <c r="D79" s="16" t="str">
        <f t="shared" si="49"/>
        <v>N. D.</v>
      </c>
      <c r="E79" s="14"/>
      <c r="F79" s="15">
        <v>0</v>
      </c>
      <c r="G79" s="16" t="str">
        <f t="shared" si="50"/>
        <v>N. D.</v>
      </c>
      <c r="H79" s="17">
        <f t="shared" si="36"/>
        <v>0</v>
      </c>
      <c r="I79" s="16" t="str">
        <f t="shared" si="37"/>
        <v>N. D.</v>
      </c>
      <c r="J79" s="14"/>
      <c r="K79" s="15">
        <v>0</v>
      </c>
      <c r="L79" s="16" t="str">
        <f t="shared" si="51"/>
        <v>N. D.</v>
      </c>
      <c r="M79" s="17">
        <f t="shared" si="38"/>
        <v>0</v>
      </c>
      <c r="N79" s="16" t="str">
        <f t="shared" si="39"/>
        <v>N. D.</v>
      </c>
      <c r="O79" s="14"/>
      <c r="P79" s="15">
        <v>0</v>
      </c>
      <c r="Q79" s="16" t="str">
        <f t="shared" si="52"/>
        <v>N. D.</v>
      </c>
      <c r="R79" s="17">
        <f t="shared" si="40"/>
        <v>0</v>
      </c>
      <c r="S79" s="16" t="str">
        <f t="shared" si="41"/>
        <v>N. D.</v>
      </c>
      <c r="T79" s="14"/>
      <c r="U79" s="15">
        <v>0</v>
      </c>
      <c r="V79" s="16" t="str">
        <f t="shared" si="53"/>
        <v>N. D.</v>
      </c>
      <c r="W79" s="17">
        <f t="shared" si="42"/>
        <v>0</v>
      </c>
      <c r="X79" s="16" t="str">
        <f t="shared" si="43"/>
        <v>N. D.</v>
      </c>
    </row>
    <row r="80" spans="1:24" ht="6" customHeight="1">
      <c r="A80" s="8"/>
      <c r="B80" s="6"/>
      <c r="C80" s="8"/>
      <c r="D80" s="11"/>
      <c r="E80" s="6"/>
      <c r="F80" s="8"/>
      <c r="G80" s="11"/>
      <c r="H80" s="6"/>
      <c r="I80" s="11"/>
      <c r="J80" s="6"/>
      <c r="K80" s="8"/>
      <c r="L80" s="11"/>
      <c r="M80" s="6"/>
      <c r="N80" s="11"/>
      <c r="O80" s="6"/>
      <c r="P80" s="8"/>
      <c r="Q80" s="11"/>
      <c r="R80" s="6"/>
      <c r="S80" s="11"/>
      <c r="T80" s="6"/>
      <c r="U80" s="8"/>
      <c r="V80" s="11"/>
      <c r="W80" s="6"/>
      <c r="X80" s="11"/>
    </row>
    <row r="81" spans="1:24">
      <c r="A81" s="7" t="s">
        <v>45</v>
      </c>
      <c r="B81" s="6"/>
      <c r="C81" s="22">
        <f>+C60+C70</f>
        <v>3079429.94</v>
      </c>
      <c r="D81" s="23">
        <f>+IF(ISERROR(C81/C106),"N. D.",C81/C106)</f>
        <v>1.1659724853084141E-2</v>
      </c>
      <c r="E81" s="6"/>
      <c r="F81" s="22">
        <f>+F60+F70</f>
        <v>3079429.94</v>
      </c>
      <c r="G81" s="23">
        <f>+IF(ISERROR(F81/F106),"N. D.",F81/F106)</f>
        <v>1.1659724853084141E-2</v>
      </c>
      <c r="H81" s="24">
        <f>+$C81-F81</f>
        <v>0</v>
      </c>
      <c r="I81" s="23">
        <f>+IF(ISERROR(H81/F81),"N. D.",H81/F81)</f>
        <v>0</v>
      </c>
      <c r="J81" s="6"/>
      <c r="K81" s="22">
        <f>+K60+K70</f>
        <v>2456822.8400000003</v>
      </c>
      <c r="L81" s="23">
        <f>+IF(ISERROR(K81/K106),"N. D.",K81/K106)</f>
        <v>1.9623386670242143E-2</v>
      </c>
      <c r="M81" s="24">
        <f>+$C81-K81</f>
        <v>622607.09999999963</v>
      </c>
      <c r="N81" s="23">
        <f>+IF(ISERROR(M81/K81),"N. D.",M81/K81)</f>
        <v>0.25341961571799759</v>
      </c>
      <c r="O81" s="6"/>
      <c r="P81" s="22">
        <f>+P60+P70</f>
        <v>161462</v>
      </c>
      <c r="Q81" s="23">
        <f>+IF(ISERROR(P81/P106),"N. D.",P81/P106)</f>
        <v>3.4240306318663737E-3</v>
      </c>
      <c r="R81" s="24">
        <f>+$C81-P81</f>
        <v>2917967.94</v>
      </c>
      <c r="S81" s="23">
        <f>+IF(ISERROR(R81/P81),"N. D.",R81/P81)</f>
        <v>18.072165215344786</v>
      </c>
      <c r="T81" s="6"/>
      <c r="U81" s="22">
        <f>+U60+U70</f>
        <v>0</v>
      </c>
      <c r="V81" s="23" t="str">
        <f>+IF(ISERROR(U81/U106),"N. D.",U81/U106)</f>
        <v>N. D.</v>
      </c>
      <c r="W81" s="24">
        <f>+$C81-U81</f>
        <v>3079429.94</v>
      </c>
      <c r="X81" s="23" t="str">
        <f>+IF(ISERROR(W81/U81),"N. D.",W81/U81)</f>
        <v>N. D.</v>
      </c>
    </row>
    <row r="82" spans="1:24" ht="6" customHeight="1">
      <c r="A82" s="8"/>
      <c r="B82" s="6"/>
      <c r="C82" s="8"/>
      <c r="D82" s="11"/>
      <c r="E82" s="6"/>
      <c r="F82" s="8"/>
      <c r="G82" s="11"/>
      <c r="H82" s="6"/>
      <c r="I82" s="11"/>
      <c r="J82" s="6"/>
      <c r="K82" s="8"/>
      <c r="L82" s="11"/>
      <c r="M82" s="6"/>
      <c r="N82" s="11"/>
      <c r="O82" s="6"/>
      <c r="P82" s="8"/>
      <c r="Q82" s="11"/>
      <c r="R82" s="6"/>
      <c r="S82" s="11"/>
      <c r="T82" s="6"/>
      <c r="U82" s="8"/>
      <c r="V82" s="11"/>
      <c r="W82" s="6"/>
      <c r="X82" s="11"/>
    </row>
    <row r="83" spans="1:24">
      <c r="A83" s="7" t="s">
        <v>46</v>
      </c>
      <c r="B83" s="6"/>
      <c r="C83" s="8"/>
      <c r="D83" s="11"/>
      <c r="E83" s="6"/>
      <c r="F83" s="8"/>
      <c r="G83" s="11"/>
      <c r="H83" s="6"/>
      <c r="I83" s="11"/>
      <c r="J83" s="6"/>
      <c r="K83" s="8"/>
      <c r="L83" s="11"/>
      <c r="M83" s="6"/>
      <c r="N83" s="11"/>
      <c r="O83" s="6"/>
      <c r="P83" s="8"/>
      <c r="Q83" s="11"/>
      <c r="R83" s="6"/>
      <c r="S83" s="11"/>
      <c r="T83" s="6"/>
      <c r="U83" s="8"/>
      <c r="V83" s="11"/>
      <c r="W83" s="6"/>
      <c r="X83" s="11"/>
    </row>
    <row r="84" spans="1:24" ht="6" customHeight="1">
      <c r="A84" s="8"/>
      <c r="B84" s="6"/>
      <c r="C84" s="8"/>
      <c r="D84" s="11"/>
      <c r="E84" s="6"/>
      <c r="F84" s="8"/>
      <c r="G84" s="11"/>
      <c r="H84" s="6"/>
      <c r="I84" s="11"/>
      <c r="J84" s="6"/>
      <c r="K84" s="8"/>
      <c r="L84" s="11"/>
      <c r="M84" s="6"/>
      <c r="N84" s="11"/>
      <c r="O84" s="6"/>
      <c r="P84" s="8"/>
      <c r="Q84" s="11"/>
      <c r="R84" s="6"/>
      <c r="S84" s="11"/>
      <c r="T84" s="6"/>
      <c r="U84" s="8"/>
      <c r="V84" s="11"/>
      <c r="W84" s="6"/>
      <c r="X84" s="11"/>
    </row>
    <row r="85" spans="1:24">
      <c r="A85" s="9" t="s">
        <v>21</v>
      </c>
      <c r="B85" s="6"/>
      <c r="C85" s="10">
        <f>+SUM(C86:C94)</f>
        <v>223242624.43999997</v>
      </c>
      <c r="D85" s="11">
        <f>+IF(ISERROR(C85/C106),"N. D.",C85/C106)</f>
        <v>0.8452692956706126</v>
      </c>
      <c r="E85" s="6"/>
      <c r="F85" s="10">
        <f>+SUM(F86:F94)</f>
        <v>223242624.43999997</v>
      </c>
      <c r="G85" s="11">
        <f>+IF(ISERROR(F85/F106),"N. D.",F85/F106)</f>
        <v>0.8452692956706126</v>
      </c>
      <c r="H85" s="12">
        <f t="shared" ref="H85:H104" si="54">+$C85-F85</f>
        <v>0</v>
      </c>
      <c r="I85" s="11">
        <f t="shared" ref="I85:I104" si="55">+IF(ISERROR(H85/F85),"N. D.",H85/F85)</f>
        <v>0</v>
      </c>
      <c r="J85" s="6"/>
      <c r="K85" s="10">
        <f>+SUM(K86:K94)</f>
        <v>124908385.64999999</v>
      </c>
      <c r="L85" s="11">
        <f>+IF(ISERROR(K85/K106),"N. D.",K85/K106)</f>
        <v>0.99768103343001913</v>
      </c>
      <c r="M85" s="12">
        <f t="shared" ref="M85:M104" si="56">+$C85-K85</f>
        <v>98334238.789999977</v>
      </c>
      <c r="N85" s="11">
        <f t="shared" ref="N85:N104" si="57">+IF(ISERROR(M85/K85),"N. D.",M85/K85)</f>
        <v>0.78725089815457061</v>
      </c>
      <c r="O85" s="6"/>
      <c r="P85" s="10">
        <f>+SUM(P86:P94)</f>
        <v>47155536.080000006</v>
      </c>
      <c r="Q85" s="11">
        <f>+IF(ISERROR(P85/P106),"N. D.",P85/P106)</f>
        <v>1</v>
      </c>
      <c r="R85" s="12">
        <f t="shared" ref="R85:R104" si="58">+$C85-P85</f>
        <v>176087088.35999995</v>
      </c>
      <c r="S85" s="11">
        <f t="shared" ref="S85:S104" si="59">+IF(ISERROR(R85/P85),"N. D.",R85/P85)</f>
        <v>3.734176366084903</v>
      </c>
      <c r="T85" s="6"/>
      <c r="U85" s="10">
        <f>+SUM(U86:U94)</f>
        <v>0</v>
      </c>
      <c r="V85" s="11" t="str">
        <f>+IF(ISERROR(U85/U106),"N. D.",U85/U106)</f>
        <v>N. D.</v>
      </c>
      <c r="W85" s="12">
        <f t="shared" ref="W85:W104" si="60">+$C85-U85</f>
        <v>223242624.43999997</v>
      </c>
      <c r="X85" s="11" t="str">
        <f t="shared" ref="X85:X104" si="61">+IF(ISERROR(W85/U85),"N. D.",W85/U85)</f>
        <v>N. D.</v>
      </c>
    </row>
    <row r="86" spans="1:24">
      <c r="A86" s="13" t="s">
        <v>22</v>
      </c>
      <c r="B86" s="14"/>
      <c r="C86" s="15">
        <f t="shared" ref="C86:C94" si="62">+C11-C36-C61</f>
        <v>135098099.50999999</v>
      </c>
      <c r="D86" s="16">
        <f t="shared" ref="D86:D94" si="63">+IF(ISERROR(C86/C86),"N. D.",C86/C86)</f>
        <v>1</v>
      </c>
      <c r="E86" s="14"/>
      <c r="F86" s="15">
        <f t="shared" ref="F86:F94" si="64">+F11-F36-F61</f>
        <v>135098099.50999999</v>
      </c>
      <c r="G86" s="16">
        <f t="shared" ref="G86:G94" si="65">+IF(ISERROR(F86/F86),"N. D.",F86/F86)</f>
        <v>1</v>
      </c>
      <c r="H86" s="17">
        <f t="shared" si="54"/>
        <v>0</v>
      </c>
      <c r="I86" s="16">
        <f t="shared" si="55"/>
        <v>0</v>
      </c>
      <c r="J86" s="14"/>
      <c r="K86" s="15">
        <f t="shared" ref="K86:K94" si="66">+K11-K36-K61</f>
        <v>86215613.439999998</v>
      </c>
      <c r="L86" s="16">
        <f t="shared" ref="L86:L94" si="67">+IF(ISERROR(K86/K86),"N. D.",K86/K86)</f>
        <v>1</v>
      </c>
      <c r="M86" s="17">
        <f t="shared" si="56"/>
        <v>48882486.069999993</v>
      </c>
      <c r="N86" s="16">
        <f t="shared" si="57"/>
        <v>0.56697950776652262</v>
      </c>
      <c r="O86" s="14"/>
      <c r="P86" s="15">
        <f t="shared" ref="P86:P94" si="68">+P11-P36-P61</f>
        <v>41149934.74000001</v>
      </c>
      <c r="Q86" s="16">
        <f t="shared" ref="Q86:Q94" si="69">+IF(ISERROR(P86/P86),"N. D.",P86/P86)</f>
        <v>1</v>
      </c>
      <c r="R86" s="17">
        <f t="shared" si="58"/>
        <v>93948164.769999981</v>
      </c>
      <c r="S86" s="16">
        <f t="shared" si="59"/>
        <v>2.2830695932714851</v>
      </c>
      <c r="T86" s="14"/>
      <c r="U86" s="15">
        <f t="shared" ref="U86:U94" si="70">+U11-U36-U61</f>
        <v>0</v>
      </c>
      <c r="V86" s="16" t="str">
        <f t="shared" ref="V86:V94" si="71">+IF(ISERROR(U86/U86),"N. D.",U86/U86)</f>
        <v>N. D.</v>
      </c>
      <c r="W86" s="17">
        <f t="shared" si="60"/>
        <v>135098099.50999999</v>
      </c>
      <c r="X86" s="16" t="str">
        <f t="shared" si="61"/>
        <v>N. D.</v>
      </c>
    </row>
    <row r="87" spans="1:24">
      <c r="A87" s="13" t="s">
        <v>23</v>
      </c>
      <c r="B87" s="14"/>
      <c r="C87" s="15">
        <f t="shared" si="62"/>
        <v>44501979.379999995</v>
      </c>
      <c r="D87" s="16">
        <f t="shared" si="63"/>
        <v>1</v>
      </c>
      <c r="E87" s="14"/>
      <c r="F87" s="15">
        <f t="shared" si="64"/>
        <v>44501979.379999995</v>
      </c>
      <c r="G87" s="16">
        <f t="shared" si="65"/>
        <v>1</v>
      </c>
      <c r="H87" s="17">
        <f t="shared" si="54"/>
        <v>0</v>
      </c>
      <c r="I87" s="16">
        <f t="shared" si="55"/>
        <v>0</v>
      </c>
      <c r="J87" s="14"/>
      <c r="K87" s="15">
        <f t="shared" si="66"/>
        <v>18119799.510000002</v>
      </c>
      <c r="L87" s="16">
        <f t="shared" si="67"/>
        <v>1</v>
      </c>
      <c r="M87" s="17">
        <f t="shared" si="56"/>
        <v>26382179.869999994</v>
      </c>
      <c r="N87" s="16">
        <f t="shared" si="57"/>
        <v>1.4559863013627787</v>
      </c>
      <c r="O87" s="14"/>
      <c r="P87" s="15">
        <f t="shared" si="68"/>
        <v>610576.51</v>
      </c>
      <c r="Q87" s="16">
        <f t="shared" si="69"/>
        <v>1</v>
      </c>
      <c r="R87" s="17">
        <f t="shared" si="58"/>
        <v>43891402.869999997</v>
      </c>
      <c r="S87" s="16">
        <f t="shared" si="59"/>
        <v>71.885180892399546</v>
      </c>
      <c r="T87" s="14"/>
      <c r="U87" s="15">
        <f t="shared" si="70"/>
        <v>0</v>
      </c>
      <c r="V87" s="16" t="str">
        <f t="shared" si="71"/>
        <v>N. D.</v>
      </c>
      <c r="W87" s="17">
        <f t="shared" si="60"/>
        <v>44501979.379999995</v>
      </c>
      <c r="X87" s="16" t="str">
        <f t="shared" si="61"/>
        <v>N. D.</v>
      </c>
    </row>
    <row r="88" spans="1:24">
      <c r="A88" s="13" t="s">
        <v>24</v>
      </c>
      <c r="B88" s="14"/>
      <c r="C88" s="15">
        <f t="shared" si="62"/>
        <v>21391578.879999999</v>
      </c>
      <c r="D88" s="16">
        <f t="shared" si="63"/>
        <v>1</v>
      </c>
      <c r="E88" s="14"/>
      <c r="F88" s="15">
        <f t="shared" si="64"/>
        <v>21391578.879999999</v>
      </c>
      <c r="G88" s="16">
        <f t="shared" si="65"/>
        <v>1</v>
      </c>
      <c r="H88" s="17">
        <f t="shared" si="54"/>
        <v>0</v>
      </c>
      <c r="I88" s="16">
        <f t="shared" si="55"/>
        <v>0</v>
      </c>
      <c r="J88" s="14"/>
      <c r="K88" s="15">
        <f t="shared" si="66"/>
        <v>13325348.909999998</v>
      </c>
      <c r="L88" s="16">
        <f t="shared" si="67"/>
        <v>1</v>
      </c>
      <c r="M88" s="17">
        <f t="shared" si="56"/>
        <v>8066229.9700000007</v>
      </c>
      <c r="N88" s="16">
        <f t="shared" si="57"/>
        <v>0.60532973841658322</v>
      </c>
      <c r="O88" s="14"/>
      <c r="P88" s="15">
        <f t="shared" si="68"/>
        <v>5233562.83</v>
      </c>
      <c r="Q88" s="16">
        <f t="shared" si="69"/>
        <v>1</v>
      </c>
      <c r="R88" s="17">
        <f t="shared" si="58"/>
        <v>16158016.049999999</v>
      </c>
      <c r="S88" s="16">
        <f t="shared" si="59"/>
        <v>3.0873835998258188</v>
      </c>
      <c r="T88" s="14"/>
      <c r="U88" s="15">
        <f t="shared" si="70"/>
        <v>0</v>
      </c>
      <c r="V88" s="16" t="str">
        <f t="shared" si="71"/>
        <v>N. D.</v>
      </c>
      <c r="W88" s="17">
        <f t="shared" si="60"/>
        <v>21391578.879999999</v>
      </c>
      <c r="X88" s="16" t="str">
        <f t="shared" si="61"/>
        <v>N. D.</v>
      </c>
    </row>
    <row r="89" spans="1:24">
      <c r="A89" s="13" t="s">
        <v>25</v>
      </c>
      <c r="B89" s="14"/>
      <c r="C89" s="15">
        <f t="shared" si="62"/>
        <v>39900</v>
      </c>
      <c r="D89" s="16">
        <f t="shared" si="63"/>
        <v>1</v>
      </c>
      <c r="E89" s="14"/>
      <c r="F89" s="15">
        <f t="shared" si="64"/>
        <v>39900</v>
      </c>
      <c r="G89" s="16">
        <f t="shared" si="65"/>
        <v>1</v>
      </c>
      <c r="H89" s="17">
        <f t="shared" si="54"/>
        <v>0</v>
      </c>
      <c r="I89" s="16">
        <f t="shared" si="55"/>
        <v>0</v>
      </c>
      <c r="J89" s="14"/>
      <c r="K89" s="15">
        <f t="shared" si="66"/>
        <v>0</v>
      </c>
      <c r="L89" s="16" t="str">
        <f t="shared" si="67"/>
        <v>N. D.</v>
      </c>
      <c r="M89" s="17">
        <f t="shared" si="56"/>
        <v>39900</v>
      </c>
      <c r="N89" s="16" t="str">
        <f t="shared" si="57"/>
        <v>N. D.</v>
      </c>
      <c r="O89" s="14"/>
      <c r="P89" s="15">
        <f t="shared" si="68"/>
        <v>161462</v>
      </c>
      <c r="Q89" s="16">
        <f t="shared" si="69"/>
        <v>1</v>
      </c>
      <c r="R89" s="17">
        <f t="shared" si="58"/>
        <v>-121562</v>
      </c>
      <c r="S89" s="16">
        <f t="shared" si="59"/>
        <v>-0.75288303130148271</v>
      </c>
      <c r="T89" s="14"/>
      <c r="U89" s="15">
        <f t="shared" si="70"/>
        <v>0</v>
      </c>
      <c r="V89" s="16" t="str">
        <f t="shared" si="71"/>
        <v>N. D.</v>
      </c>
      <c r="W89" s="17">
        <f t="shared" si="60"/>
        <v>39900</v>
      </c>
      <c r="X89" s="16" t="str">
        <f t="shared" si="61"/>
        <v>N. D.</v>
      </c>
    </row>
    <row r="90" spans="1:24">
      <c r="A90" s="13" t="s">
        <v>26</v>
      </c>
      <c r="B90" s="14"/>
      <c r="C90" s="15">
        <f t="shared" si="62"/>
        <v>18340791.84</v>
      </c>
      <c r="D90" s="16">
        <f t="shared" si="63"/>
        <v>1</v>
      </c>
      <c r="E90" s="14"/>
      <c r="F90" s="15">
        <f t="shared" si="64"/>
        <v>18340791.84</v>
      </c>
      <c r="G90" s="16">
        <f t="shared" si="65"/>
        <v>1</v>
      </c>
      <c r="H90" s="17">
        <f t="shared" si="54"/>
        <v>0</v>
      </c>
      <c r="I90" s="16">
        <f t="shared" si="55"/>
        <v>0</v>
      </c>
      <c r="J90" s="14"/>
      <c r="K90" s="15">
        <f t="shared" si="66"/>
        <v>5760269.0299999993</v>
      </c>
      <c r="L90" s="16">
        <f t="shared" si="67"/>
        <v>1</v>
      </c>
      <c r="M90" s="17">
        <f t="shared" si="56"/>
        <v>12580522.810000001</v>
      </c>
      <c r="N90" s="16">
        <f t="shared" si="57"/>
        <v>2.1840165354221317</v>
      </c>
      <c r="O90" s="14"/>
      <c r="P90" s="15">
        <f t="shared" si="68"/>
        <v>0</v>
      </c>
      <c r="Q90" s="16" t="str">
        <f t="shared" si="69"/>
        <v>N. D.</v>
      </c>
      <c r="R90" s="17">
        <f t="shared" si="58"/>
        <v>18340791.84</v>
      </c>
      <c r="S90" s="16" t="str">
        <f t="shared" si="59"/>
        <v>N. D.</v>
      </c>
      <c r="T90" s="14"/>
      <c r="U90" s="15">
        <f t="shared" si="70"/>
        <v>0</v>
      </c>
      <c r="V90" s="16" t="str">
        <f t="shared" si="71"/>
        <v>N. D.</v>
      </c>
      <c r="W90" s="17">
        <f t="shared" si="60"/>
        <v>18340791.84</v>
      </c>
      <c r="X90" s="16" t="str">
        <f t="shared" si="61"/>
        <v>N. D.</v>
      </c>
    </row>
    <row r="91" spans="1:24">
      <c r="A91" s="13" t="s">
        <v>27</v>
      </c>
      <c r="B91" s="14"/>
      <c r="C91" s="15">
        <f t="shared" si="62"/>
        <v>0</v>
      </c>
      <c r="D91" s="16" t="str">
        <f t="shared" si="63"/>
        <v>N. D.</v>
      </c>
      <c r="E91" s="14"/>
      <c r="F91" s="15">
        <f t="shared" si="64"/>
        <v>0</v>
      </c>
      <c r="G91" s="16" t="str">
        <f t="shared" si="65"/>
        <v>N. D.</v>
      </c>
      <c r="H91" s="17">
        <f t="shared" si="54"/>
        <v>0</v>
      </c>
      <c r="I91" s="16" t="str">
        <f t="shared" si="55"/>
        <v>N. D.</v>
      </c>
      <c r="J91" s="14"/>
      <c r="K91" s="15">
        <f t="shared" si="66"/>
        <v>0</v>
      </c>
      <c r="L91" s="16" t="str">
        <f t="shared" si="67"/>
        <v>N. D.</v>
      </c>
      <c r="M91" s="17">
        <f t="shared" si="56"/>
        <v>0</v>
      </c>
      <c r="N91" s="16" t="str">
        <f t="shared" si="57"/>
        <v>N. D.</v>
      </c>
      <c r="O91" s="14"/>
      <c r="P91" s="15">
        <f t="shared" si="68"/>
        <v>0</v>
      </c>
      <c r="Q91" s="16" t="str">
        <f t="shared" si="69"/>
        <v>N. D.</v>
      </c>
      <c r="R91" s="17">
        <f t="shared" si="58"/>
        <v>0</v>
      </c>
      <c r="S91" s="16" t="str">
        <f t="shared" si="59"/>
        <v>N. D.</v>
      </c>
      <c r="T91" s="14"/>
      <c r="U91" s="15">
        <f t="shared" si="70"/>
        <v>0</v>
      </c>
      <c r="V91" s="16" t="str">
        <f t="shared" si="71"/>
        <v>N. D.</v>
      </c>
      <c r="W91" s="17">
        <f t="shared" si="60"/>
        <v>0</v>
      </c>
      <c r="X91" s="16" t="str">
        <f t="shared" si="61"/>
        <v>N. D.</v>
      </c>
    </row>
    <row r="92" spans="1:24">
      <c r="A92" s="13" t="s">
        <v>28</v>
      </c>
      <c r="B92" s="14"/>
      <c r="C92" s="15">
        <f t="shared" si="62"/>
        <v>1454485.97</v>
      </c>
      <c r="D92" s="16">
        <f t="shared" si="63"/>
        <v>1</v>
      </c>
      <c r="E92" s="14"/>
      <c r="F92" s="15">
        <f t="shared" si="64"/>
        <v>1454485.97</v>
      </c>
      <c r="G92" s="16">
        <f t="shared" si="65"/>
        <v>1</v>
      </c>
      <c r="H92" s="17">
        <f t="shared" si="54"/>
        <v>0</v>
      </c>
      <c r="I92" s="16">
        <f t="shared" si="55"/>
        <v>0</v>
      </c>
      <c r="J92" s="14"/>
      <c r="K92" s="15">
        <f t="shared" si="66"/>
        <v>581059.24000000011</v>
      </c>
      <c r="L92" s="16">
        <f t="shared" si="67"/>
        <v>1</v>
      </c>
      <c r="M92" s="17">
        <f t="shared" si="56"/>
        <v>873426.72999999986</v>
      </c>
      <c r="N92" s="16">
        <f t="shared" si="57"/>
        <v>1.5031629649328004</v>
      </c>
      <c r="O92" s="14"/>
      <c r="P92" s="15">
        <f t="shared" si="68"/>
        <v>0</v>
      </c>
      <c r="Q92" s="16" t="str">
        <f t="shared" si="69"/>
        <v>N. D.</v>
      </c>
      <c r="R92" s="17">
        <f t="shared" si="58"/>
        <v>1454485.97</v>
      </c>
      <c r="S92" s="16" t="str">
        <f t="shared" si="59"/>
        <v>N. D.</v>
      </c>
      <c r="T92" s="14"/>
      <c r="U92" s="15">
        <f t="shared" si="70"/>
        <v>0</v>
      </c>
      <c r="V92" s="16" t="str">
        <f t="shared" si="71"/>
        <v>N. D.</v>
      </c>
      <c r="W92" s="17">
        <f t="shared" si="60"/>
        <v>1454485.97</v>
      </c>
      <c r="X92" s="16" t="str">
        <f t="shared" si="61"/>
        <v>N. D.</v>
      </c>
    </row>
    <row r="93" spans="1:24">
      <c r="A93" s="13" t="s">
        <v>29</v>
      </c>
      <c r="B93" s="14"/>
      <c r="C93" s="15">
        <f t="shared" si="62"/>
        <v>775862.07</v>
      </c>
      <c r="D93" s="16">
        <f t="shared" si="63"/>
        <v>1</v>
      </c>
      <c r="E93" s="14"/>
      <c r="F93" s="15">
        <f t="shared" si="64"/>
        <v>775862.07</v>
      </c>
      <c r="G93" s="16">
        <f t="shared" si="65"/>
        <v>1</v>
      </c>
      <c r="H93" s="17">
        <f t="shared" si="54"/>
        <v>0</v>
      </c>
      <c r="I93" s="16">
        <f t="shared" si="55"/>
        <v>0</v>
      </c>
      <c r="J93" s="14"/>
      <c r="K93" s="15">
        <f t="shared" si="66"/>
        <v>68965.52</v>
      </c>
      <c r="L93" s="16">
        <f t="shared" si="67"/>
        <v>1</v>
      </c>
      <c r="M93" s="17">
        <f t="shared" si="56"/>
        <v>706896.54999999993</v>
      </c>
      <c r="N93" s="16">
        <f t="shared" si="57"/>
        <v>10.249999565000016</v>
      </c>
      <c r="O93" s="14"/>
      <c r="P93" s="15">
        <f t="shared" si="68"/>
        <v>0</v>
      </c>
      <c r="Q93" s="16" t="str">
        <f t="shared" si="69"/>
        <v>N. D.</v>
      </c>
      <c r="R93" s="17">
        <f t="shared" si="58"/>
        <v>775862.07</v>
      </c>
      <c r="S93" s="16" t="str">
        <f t="shared" si="59"/>
        <v>N. D.</v>
      </c>
      <c r="T93" s="14"/>
      <c r="U93" s="15">
        <f t="shared" si="70"/>
        <v>0</v>
      </c>
      <c r="V93" s="16" t="str">
        <f t="shared" si="71"/>
        <v>N. D.</v>
      </c>
      <c r="W93" s="17">
        <f t="shared" si="60"/>
        <v>775862.07</v>
      </c>
      <c r="X93" s="16" t="str">
        <f t="shared" si="61"/>
        <v>N. D.</v>
      </c>
    </row>
    <row r="94" spans="1:24">
      <c r="A94" s="18" t="s">
        <v>30</v>
      </c>
      <c r="B94" s="14"/>
      <c r="C94" s="15">
        <f t="shared" si="62"/>
        <v>1639926.79</v>
      </c>
      <c r="D94" s="16">
        <f t="shared" si="63"/>
        <v>1</v>
      </c>
      <c r="E94" s="14"/>
      <c r="F94" s="15">
        <f t="shared" si="64"/>
        <v>1639926.79</v>
      </c>
      <c r="G94" s="16">
        <f t="shared" si="65"/>
        <v>1</v>
      </c>
      <c r="H94" s="17">
        <f t="shared" si="54"/>
        <v>0</v>
      </c>
      <c r="I94" s="16">
        <f t="shared" si="55"/>
        <v>0</v>
      </c>
      <c r="J94" s="14"/>
      <c r="K94" s="15">
        <f t="shared" si="66"/>
        <v>837330</v>
      </c>
      <c r="L94" s="16">
        <f t="shared" si="67"/>
        <v>1</v>
      </c>
      <c r="M94" s="17">
        <f t="shared" si="56"/>
        <v>802596.79</v>
      </c>
      <c r="N94" s="16">
        <f t="shared" si="57"/>
        <v>0.95851909044223904</v>
      </c>
      <c r="O94" s="14"/>
      <c r="P94" s="15">
        <f t="shared" si="68"/>
        <v>0</v>
      </c>
      <c r="Q94" s="16" t="str">
        <f t="shared" si="69"/>
        <v>N. D.</v>
      </c>
      <c r="R94" s="17">
        <f t="shared" si="58"/>
        <v>1639926.79</v>
      </c>
      <c r="S94" s="16" t="str">
        <f t="shared" si="59"/>
        <v>N. D.</v>
      </c>
      <c r="T94" s="14"/>
      <c r="U94" s="15">
        <f t="shared" si="70"/>
        <v>0</v>
      </c>
      <c r="V94" s="16" t="str">
        <f t="shared" si="71"/>
        <v>N. D.</v>
      </c>
      <c r="W94" s="17">
        <f t="shared" si="60"/>
        <v>1639926.79</v>
      </c>
      <c r="X94" s="16" t="str">
        <f t="shared" si="61"/>
        <v>N. D.</v>
      </c>
    </row>
    <row r="95" spans="1:24">
      <c r="A95" s="19" t="s">
        <v>31</v>
      </c>
      <c r="B95" s="6"/>
      <c r="C95" s="20">
        <f>+SUM(C96:C104)</f>
        <v>40865661.030000001</v>
      </c>
      <c r="D95" s="11">
        <f>+IF(ISERROR(C95/C106),"N. D.",C95/C106)</f>
        <v>0.15473070432938738</v>
      </c>
      <c r="E95" s="14"/>
      <c r="F95" s="20">
        <f>+SUM(F96:F104)</f>
        <v>40865661.030000001</v>
      </c>
      <c r="G95" s="11">
        <f>+IF(ISERROR(F95/F106),"N. D.",F95/F106)</f>
        <v>0.15473070432938738</v>
      </c>
      <c r="H95" s="12">
        <f t="shared" si="54"/>
        <v>0</v>
      </c>
      <c r="I95" s="11">
        <f t="shared" si="55"/>
        <v>0</v>
      </c>
      <c r="J95" s="6"/>
      <c r="K95" s="20">
        <f>+SUM(K96:K104)</f>
        <v>290331.64</v>
      </c>
      <c r="L95" s="11">
        <f>+IF(ISERROR(K95/K106),"N. D.",K95/K106)</f>
        <v>2.3189665699809027E-3</v>
      </c>
      <c r="M95" s="12">
        <f t="shared" si="56"/>
        <v>40575329.390000001</v>
      </c>
      <c r="N95" s="11">
        <f t="shared" si="57"/>
        <v>139.75510691841922</v>
      </c>
      <c r="O95" s="6"/>
      <c r="P95" s="20">
        <f>+SUM(P96:P104)</f>
        <v>0</v>
      </c>
      <c r="Q95" s="11">
        <f>+IF(ISERROR(P95/P106),"N. D.",P95/P106)</f>
        <v>0</v>
      </c>
      <c r="R95" s="12">
        <f t="shared" si="58"/>
        <v>40865661.030000001</v>
      </c>
      <c r="S95" s="11" t="str">
        <f t="shared" si="59"/>
        <v>N. D.</v>
      </c>
      <c r="T95" s="6"/>
      <c r="U95" s="20">
        <f>+SUM(U96:U104)</f>
        <v>0</v>
      </c>
      <c r="V95" s="11" t="str">
        <f>+IF(ISERROR(U95/U106),"N. D.",U95/U106)</f>
        <v>N. D.</v>
      </c>
      <c r="W95" s="12">
        <f t="shared" si="60"/>
        <v>40865661.030000001</v>
      </c>
      <c r="X95" s="11" t="str">
        <f t="shared" si="61"/>
        <v>N. D.</v>
      </c>
    </row>
    <row r="96" spans="1:24">
      <c r="A96" s="21" t="s">
        <v>32</v>
      </c>
      <c r="B96" s="14"/>
      <c r="C96" s="15">
        <f t="shared" ref="C96:C104" si="72">+C21-C46-C71</f>
        <v>0</v>
      </c>
      <c r="D96" s="16" t="str">
        <f t="shared" ref="D96:D104" si="73">+IF(ISERROR(C96/C96),"N. D.",C96/C96)</f>
        <v>N. D.</v>
      </c>
      <c r="E96" s="14"/>
      <c r="F96" s="15">
        <f t="shared" ref="F96:F104" si="74">+F21-F46-F71</f>
        <v>0</v>
      </c>
      <c r="G96" s="16" t="str">
        <f t="shared" ref="G96:G104" si="75">+IF(ISERROR(F96/F96),"N. D.",F96/F96)</f>
        <v>N. D.</v>
      </c>
      <c r="H96" s="17">
        <f t="shared" si="54"/>
        <v>0</v>
      </c>
      <c r="I96" s="16" t="str">
        <f t="shared" si="55"/>
        <v>N. D.</v>
      </c>
      <c r="J96" s="14"/>
      <c r="K96" s="15">
        <f t="shared" ref="K96:K104" si="76">+K21-K46-K71</f>
        <v>0</v>
      </c>
      <c r="L96" s="16" t="str">
        <f t="shared" ref="L96:L104" si="77">+IF(ISERROR(K96/K96),"N. D.",K96/K96)</f>
        <v>N. D.</v>
      </c>
      <c r="M96" s="17">
        <f t="shared" si="56"/>
        <v>0</v>
      </c>
      <c r="N96" s="16" t="str">
        <f t="shared" si="57"/>
        <v>N. D.</v>
      </c>
      <c r="O96" s="14"/>
      <c r="P96" s="15">
        <f t="shared" ref="P96:P104" si="78">+P21-P46-P71</f>
        <v>0</v>
      </c>
      <c r="Q96" s="16" t="str">
        <f t="shared" ref="Q96:Q104" si="79">+IF(ISERROR(P96/P96),"N. D.",P96/P96)</f>
        <v>N. D.</v>
      </c>
      <c r="R96" s="17">
        <f t="shared" si="58"/>
        <v>0</v>
      </c>
      <c r="S96" s="16" t="str">
        <f t="shared" si="59"/>
        <v>N. D.</v>
      </c>
      <c r="T96" s="14"/>
      <c r="U96" s="15">
        <f t="shared" ref="U96:U104" si="80">+U21-U46-U71</f>
        <v>0</v>
      </c>
      <c r="V96" s="16" t="str">
        <f t="shared" ref="V96:V104" si="81">+IF(ISERROR(U96/U96),"N. D.",U96/U96)</f>
        <v>N. D.</v>
      </c>
      <c r="W96" s="17">
        <f t="shared" si="60"/>
        <v>0</v>
      </c>
      <c r="X96" s="16" t="str">
        <f t="shared" si="61"/>
        <v>N. D.</v>
      </c>
    </row>
    <row r="97" spans="1:24">
      <c r="A97" s="21" t="s">
        <v>33</v>
      </c>
      <c r="B97" s="14"/>
      <c r="C97" s="15">
        <f t="shared" si="72"/>
        <v>0</v>
      </c>
      <c r="D97" s="16" t="str">
        <f t="shared" si="73"/>
        <v>N. D.</v>
      </c>
      <c r="E97" s="14"/>
      <c r="F97" s="15">
        <f t="shared" si="74"/>
        <v>0</v>
      </c>
      <c r="G97" s="16" t="str">
        <f t="shared" si="75"/>
        <v>N. D.</v>
      </c>
      <c r="H97" s="17">
        <f t="shared" si="54"/>
        <v>0</v>
      </c>
      <c r="I97" s="16" t="str">
        <f t="shared" si="55"/>
        <v>N. D.</v>
      </c>
      <c r="J97" s="14"/>
      <c r="K97" s="15">
        <f t="shared" si="76"/>
        <v>0</v>
      </c>
      <c r="L97" s="16" t="str">
        <f t="shared" si="77"/>
        <v>N. D.</v>
      </c>
      <c r="M97" s="17">
        <f t="shared" si="56"/>
        <v>0</v>
      </c>
      <c r="N97" s="16" t="str">
        <f t="shared" si="57"/>
        <v>N. D.</v>
      </c>
      <c r="O97" s="14"/>
      <c r="P97" s="15">
        <f t="shared" si="78"/>
        <v>0</v>
      </c>
      <c r="Q97" s="16" t="str">
        <f t="shared" si="79"/>
        <v>N. D.</v>
      </c>
      <c r="R97" s="17">
        <f t="shared" si="58"/>
        <v>0</v>
      </c>
      <c r="S97" s="16" t="str">
        <f t="shared" si="59"/>
        <v>N. D.</v>
      </c>
      <c r="T97" s="14"/>
      <c r="U97" s="15">
        <f t="shared" si="80"/>
        <v>0</v>
      </c>
      <c r="V97" s="16" t="str">
        <f t="shared" si="81"/>
        <v>N. D.</v>
      </c>
      <c r="W97" s="17">
        <f t="shared" si="60"/>
        <v>0</v>
      </c>
      <c r="X97" s="16" t="str">
        <f t="shared" si="61"/>
        <v>N. D.</v>
      </c>
    </row>
    <row r="98" spans="1:24">
      <c r="A98" s="21" t="s">
        <v>34</v>
      </c>
      <c r="B98" s="14"/>
      <c r="C98" s="15">
        <f t="shared" si="72"/>
        <v>0</v>
      </c>
      <c r="D98" s="16" t="str">
        <f t="shared" si="73"/>
        <v>N. D.</v>
      </c>
      <c r="E98" s="14"/>
      <c r="F98" s="15">
        <f t="shared" si="74"/>
        <v>0</v>
      </c>
      <c r="G98" s="16" t="str">
        <f t="shared" si="75"/>
        <v>N. D.</v>
      </c>
      <c r="H98" s="17">
        <f t="shared" si="54"/>
        <v>0</v>
      </c>
      <c r="I98" s="16" t="str">
        <f t="shared" si="55"/>
        <v>N. D.</v>
      </c>
      <c r="J98" s="14"/>
      <c r="K98" s="15">
        <f t="shared" si="76"/>
        <v>0</v>
      </c>
      <c r="L98" s="16" t="str">
        <f t="shared" si="77"/>
        <v>N. D.</v>
      </c>
      <c r="M98" s="17">
        <f t="shared" si="56"/>
        <v>0</v>
      </c>
      <c r="N98" s="16" t="str">
        <f t="shared" si="57"/>
        <v>N. D.</v>
      </c>
      <c r="O98" s="14"/>
      <c r="P98" s="15">
        <f t="shared" si="78"/>
        <v>0</v>
      </c>
      <c r="Q98" s="16" t="str">
        <f t="shared" si="79"/>
        <v>N. D.</v>
      </c>
      <c r="R98" s="17">
        <f t="shared" si="58"/>
        <v>0</v>
      </c>
      <c r="S98" s="16" t="str">
        <f t="shared" si="59"/>
        <v>N. D.</v>
      </c>
      <c r="T98" s="14"/>
      <c r="U98" s="15">
        <f t="shared" si="80"/>
        <v>0</v>
      </c>
      <c r="V98" s="16" t="str">
        <f t="shared" si="81"/>
        <v>N. D.</v>
      </c>
      <c r="W98" s="17">
        <f t="shared" si="60"/>
        <v>0</v>
      </c>
      <c r="X98" s="16" t="str">
        <f t="shared" si="61"/>
        <v>N. D.</v>
      </c>
    </row>
    <row r="99" spans="1:24">
      <c r="A99" s="21" t="s">
        <v>35</v>
      </c>
      <c r="B99" s="14"/>
      <c r="C99" s="15">
        <f t="shared" si="72"/>
        <v>0</v>
      </c>
      <c r="D99" s="16" t="str">
        <f t="shared" si="73"/>
        <v>N. D.</v>
      </c>
      <c r="E99" s="14"/>
      <c r="F99" s="15">
        <f t="shared" si="74"/>
        <v>0</v>
      </c>
      <c r="G99" s="16" t="str">
        <f t="shared" si="75"/>
        <v>N. D.</v>
      </c>
      <c r="H99" s="17">
        <f t="shared" si="54"/>
        <v>0</v>
      </c>
      <c r="I99" s="16" t="str">
        <f t="shared" si="55"/>
        <v>N. D.</v>
      </c>
      <c r="J99" s="14"/>
      <c r="K99" s="15">
        <f t="shared" si="76"/>
        <v>0</v>
      </c>
      <c r="L99" s="16" t="str">
        <f t="shared" si="77"/>
        <v>N. D.</v>
      </c>
      <c r="M99" s="17">
        <f t="shared" si="56"/>
        <v>0</v>
      </c>
      <c r="N99" s="16" t="str">
        <f t="shared" si="57"/>
        <v>N. D.</v>
      </c>
      <c r="O99" s="14"/>
      <c r="P99" s="15">
        <f t="shared" si="78"/>
        <v>0</v>
      </c>
      <c r="Q99" s="16" t="str">
        <f t="shared" si="79"/>
        <v>N. D.</v>
      </c>
      <c r="R99" s="17">
        <f t="shared" si="58"/>
        <v>0</v>
      </c>
      <c r="S99" s="16" t="str">
        <f t="shared" si="59"/>
        <v>N. D.</v>
      </c>
      <c r="T99" s="14"/>
      <c r="U99" s="15">
        <f t="shared" si="80"/>
        <v>0</v>
      </c>
      <c r="V99" s="16" t="str">
        <f t="shared" si="81"/>
        <v>N. D.</v>
      </c>
      <c r="W99" s="17">
        <f t="shared" si="60"/>
        <v>0</v>
      </c>
      <c r="X99" s="16" t="str">
        <f t="shared" si="61"/>
        <v>N. D.</v>
      </c>
    </row>
    <row r="100" spans="1:24">
      <c r="A100" s="21" t="s">
        <v>36</v>
      </c>
      <c r="B100" s="14"/>
      <c r="C100" s="15">
        <f t="shared" si="72"/>
        <v>0</v>
      </c>
      <c r="D100" s="16" t="str">
        <f t="shared" si="73"/>
        <v>N. D.</v>
      </c>
      <c r="E100" s="14"/>
      <c r="F100" s="15">
        <f t="shared" si="74"/>
        <v>0</v>
      </c>
      <c r="G100" s="16" t="str">
        <f t="shared" si="75"/>
        <v>N. D.</v>
      </c>
      <c r="H100" s="17">
        <f t="shared" si="54"/>
        <v>0</v>
      </c>
      <c r="I100" s="16" t="str">
        <f t="shared" si="55"/>
        <v>N. D.</v>
      </c>
      <c r="J100" s="14"/>
      <c r="K100" s="15">
        <f t="shared" si="76"/>
        <v>0</v>
      </c>
      <c r="L100" s="16" t="str">
        <f t="shared" si="77"/>
        <v>N. D.</v>
      </c>
      <c r="M100" s="17">
        <f t="shared" si="56"/>
        <v>0</v>
      </c>
      <c r="N100" s="16" t="str">
        <f t="shared" si="57"/>
        <v>N. D.</v>
      </c>
      <c r="O100" s="14"/>
      <c r="P100" s="15">
        <f t="shared" si="78"/>
        <v>0</v>
      </c>
      <c r="Q100" s="16" t="str">
        <f t="shared" si="79"/>
        <v>N. D.</v>
      </c>
      <c r="R100" s="17">
        <f t="shared" si="58"/>
        <v>0</v>
      </c>
      <c r="S100" s="16" t="str">
        <f t="shared" si="59"/>
        <v>N. D.</v>
      </c>
      <c r="T100" s="14"/>
      <c r="U100" s="15">
        <f t="shared" si="80"/>
        <v>0</v>
      </c>
      <c r="V100" s="16" t="str">
        <f t="shared" si="81"/>
        <v>N. D.</v>
      </c>
      <c r="W100" s="17">
        <f t="shared" si="60"/>
        <v>0</v>
      </c>
      <c r="X100" s="16" t="str">
        <f t="shared" si="61"/>
        <v>N. D.</v>
      </c>
    </row>
    <row r="101" spans="1:24">
      <c r="A101" s="21" t="s">
        <v>37</v>
      </c>
      <c r="B101" s="14"/>
      <c r="C101" s="15">
        <f t="shared" si="72"/>
        <v>0</v>
      </c>
      <c r="D101" s="16" t="str">
        <f t="shared" si="73"/>
        <v>N. D.</v>
      </c>
      <c r="E101" s="14"/>
      <c r="F101" s="15">
        <f t="shared" si="74"/>
        <v>0</v>
      </c>
      <c r="G101" s="16" t="str">
        <f t="shared" si="75"/>
        <v>N. D.</v>
      </c>
      <c r="H101" s="17">
        <f t="shared" si="54"/>
        <v>0</v>
      </c>
      <c r="I101" s="16" t="str">
        <f t="shared" si="55"/>
        <v>N. D.</v>
      </c>
      <c r="J101" s="14"/>
      <c r="K101" s="15">
        <f t="shared" si="76"/>
        <v>0</v>
      </c>
      <c r="L101" s="16" t="str">
        <f t="shared" si="77"/>
        <v>N. D.</v>
      </c>
      <c r="M101" s="17">
        <f t="shared" si="56"/>
        <v>0</v>
      </c>
      <c r="N101" s="16" t="str">
        <f t="shared" si="57"/>
        <v>N. D.</v>
      </c>
      <c r="O101" s="14"/>
      <c r="P101" s="15">
        <f t="shared" si="78"/>
        <v>0</v>
      </c>
      <c r="Q101" s="16" t="str">
        <f t="shared" si="79"/>
        <v>N. D.</v>
      </c>
      <c r="R101" s="17">
        <f t="shared" si="58"/>
        <v>0</v>
      </c>
      <c r="S101" s="16" t="str">
        <f t="shared" si="59"/>
        <v>N. D.</v>
      </c>
      <c r="T101" s="14"/>
      <c r="U101" s="15">
        <f t="shared" si="80"/>
        <v>0</v>
      </c>
      <c r="V101" s="16" t="str">
        <f t="shared" si="81"/>
        <v>N. D.</v>
      </c>
      <c r="W101" s="17">
        <f t="shared" si="60"/>
        <v>0</v>
      </c>
      <c r="X101" s="16" t="str">
        <f t="shared" si="61"/>
        <v>N. D.</v>
      </c>
    </row>
    <row r="102" spans="1:24">
      <c r="A102" s="21" t="s">
        <v>38</v>
      </c>
      <c r="B102" s="14"/>
      <c r="C102" s="15">
        <f t="shared" si="72"/>
        <v>0</v>
      </c>
      <c r="D102" s="16" t="str">
        <f t="shared" si="73"/>
        <v>N. D.</v>
      </c>
      <c r="E102" s="14"/>
      <c r="F102" s="15">
        <f t="shared" si="74"/>
        <v>0</v>
      </c>
      <c r="G102" s="16" t="str">
        <f t="shared" si="75"/>
        <v>N. D.</v>
      </c>
      <c r="H102" s="17">
        <f t="shared" si="54"/>
        <v>0</v>
      </c>
      <c r="I102" s="16" t="str">
        <f t="shared" si="55"/>
        <v>N. D.</v>
      </c>
      <c r="J102" s="14"/>
      <c r="K102" s="15">
        <f t="shared" si="76"/>
        <v>0</v>
      </c>
      <c r="L102" s="16" t="str">
        <f t="shared" si="77"/>
        <v>N. D.</v>
      </c>
      <c r="M102" s="17">
        <f t="shared" si="56"/>
        <v>0</v>
      </c>
      <c r="N102" s="16" t="str">
        <f t="shared" si="57"/>
        <v>N. D.</v>
      </c>
      <c r="O102" s="14"/>
      <c r="P102" s="15">
        <f t="shared" si="78"/>
        <v>0</v>
      </c>
      <c r="Q102" s="16" t="str">
        <f t="shared" si="79"/>
        <v>N. D.</v>
      </c>
      <c r="R102" s="17">
        <f t="shared" si="58"/>
        <v>0</v>
      </c>
      <c r="S102" s="16" t="str">
        <f t="shared" si="59"/>
        <v>N. D.</v>
      </c>
      <c r="T102" s="14"/>
      <c r="U102" s="15">
        <f t="shared" si="80"/>
        <v>0</v>
      </c>
      <c r="V102" s="16" t="str">
        <f t="shared" si="81"/>
        <v>N. D.</v>
      </c>
      <c r="W102" s="17">
        <f t="shared" si="60"/>
        <v>0</v>
      </c>
      <c r="X102" s="16" t="str">
        <f t="shared" si="61"/>
        <v>N. D.</v>
      </c>
    </row>
    <row r="103" spans="1:24">
      <c r="A103" s="21" t="s">
        <v>39</v>
      </c>
      <c r="B103" s="14"/>
      <c r="C103" s="15">
        <f t="shared" si="72"/>
        <v>40865661.030000001</v>
      </c>
      <c r="D103" s="16">
        <f t="shared" si="73"/>
        <v>1</v>
      </c>
      <c r="E103" s="14"/>
      <c r="F103" s="15">
        <f t="shared" si="74"/>
        <v>40865661.030000001</v>
      </c>
      <c r="G103" s="16">
        <f t="shared" si="75"/>
        <v>1</v>
      </c>
      <c r="H103" s="17">
        <f t="shared" si="54"/>
        <v>0</v>
      </c>
      <c r="I103" s="16">
        <f t="shared" si="55"/>
        <v>0</v>
      </c>
      <c r="J103" s="14"/>
      <c r="K103" s="15">
        <f t="shared" si="76"/>
        <v>290331.64</v>
      </c>
      <c r="L103" s="16">
        <f t="shared" si="77"/>
        <v>1</v>
      </c>
      <c r="M103" s="17">
        <f t="shared" si="56"/>
        <v>40575329.390000001</v>
      </c>
      <c r="N103" s="16">
        <f t="shared" si="57"/>
        <v>139.75510691841922</v>
      </c>
      <c r="O103" s="14"/>
      <c r="P103" s="15">
        <f t="shared" si="78"/>
        <v>0</v>
      </c>
      <c r="Q103" s="16" t="str">
        <f t="shared" si="79"/>
        <v>N. D.</v>
      </c>
      <c r="R103" s="17">
        <f t="shared" si="58"/>
        <v>40865661.030000001</v>
      </c>
      <c r="S103" s="16" t="str">
        <f t="shared" si="59"/>
        <v>N. D.</v>
      </c>
      <c r="T103" s="14"/>
      <c r="U103" s="15">
        <f t="shared" si="80"/>
        <v>0</v>
      </c>
      <c r="V103" s="16" t="str">
        <f t="shared" si="81"/>
        <v>N. D.</v>
      </c>
      <c r="W103" s="17">
        <f t="shared" si="60"/>
        <v>40865661.030000001</v>
      </c>
      <c r="X103" s="16" t="str">
        <f t="shared" si="61"/>
        <v>N. D.</v>
      </c>
    </row>
    <row r="104" spans="1:24">
      <c r="A104" s="21" t="s">
        <v>40</v>
      </c>
      <c r="B104" s="14"/>
      <c r="C104" s="15">
        <f t="shared" si="72"/>
        <v>0</v>
      </c>
      <c r="D104" s="16" t="str">
        <f t="shared" si="73"/>
        <v>N. D.</v>
      </c>
      <c r="E104" s="14"/>
      <c r="F104" s="15">
        <f t="shared" si="74"/>
        <v>0</v>
      </c>
      <c r="G104" s="16" t="str">
        <f t="shared" si="75"/>
        <v>N. D.</v>
      </c>
      <c r="H104" s="17">
        <f t="shared" si="54"/>
        <v>0</v>
      </c>
      <c r="I104" s="16" t="str">
        <f t="shared" si="55"/>
        <v>N. D.</v>
      </c>
      <c r="J104" s="14"/>
      <c r="K104" s="15">
        <f t="shared" si="76"/>
        <v>0</v>
      </c>
      <c r="L104" s="16" t="str">
        <f t="shared" si="77"/>
        <v>N. D.</v>
      </c>
      <c r="M104" s="17">
        <f t="shared" si="56"/>
        <v>0</v>
      </c>
      <c r="N104" s="16" t="str">
        <f t="shared" si="57"/>
        <v>N. D.</v>
      </c>
      <c r="O104" s="14"/>
      <c r="P104" s="15">
        <f t="shared" si="78"/>
        <v>0</v>
      </c>
      <c r="Q104" s="16" t="str">
        <f t="shared" si="79"/>
        <v>N. D.</v>
      </c>
      <c r="R104" s="17">
        <f t="shared" si="58"/>
        <v>0</v>
      </c>
      <c r="S104" s="16" t="str">
        <f t="shared" si="59"/>
        <v>N. D.</v>
      </c>
      <c r="T104" s="14"/>
      <c r="U104" s="15">
        <f t="shared" si="80"/>
        <v>0</v>
      </c>
      <c r="V104" s="16" t="str">
        <f t="shared" si="81"/>
        <v>N. D.</v>
      </c>
      <c r="W104" s="17">
        <f t="shared" si="60"/>
        <v>0</v>
      </c>
      <c r="X104" s="16" t="str">
        <f t="shared" si="61"/>
        <v>N. D.</v>
      </c>
    </row>
    <row r="105" spans="1:24" ht="6" customHeight="1">
      <c r="A105" s="8"/>
      <c r="B105" s="6"/>
      <c r="C105" s="8"/>
      <c r="D105" s="11"/>
      <c r="E105" s="6"/>
      <c r="F105" s="8"/>
      <c r="G105" s="11"/>
      <c r="H105" s="6"/>
      <c r="I105" s="11"/>
      <c r="J105" s="6"/>
      <c r="K105" s="8"/>
      <c r="L105" s="11"/>
      <c r="M105" s="6"/>
      <c r="N105" s="11"/>
      <c r="O105" s="6"/>
      <c r="P105" s="8"/>
      <c r="Q105" s="11"/>
      <c r="R105" s="6"/>
      <c r="S105" s="11"/>
      <c r="T105" s="6"/>
      <c r="U105" s="8"/>
      <c r="V105" s="11"/>
      <c r="W105" s="6"/>
      <c r="X105" s="11"/>
    </row>
    <row r="106" spans="1:24">
      <c r="A106" s="25" t="s">
        <v>47</v>
      </c>
      <c r="B106" s="26"/>
      <c r="C106" s="27">
        <f>+C85+C95</f>
        <v>264108285.46999997</v>
      </c>
      <c r="D106" s="28">
        <f>+IF(ISERROR(C106/C106),"N. D.",C106/C106)</f>
        <v>1</v>
      </c>
      <c r="E106" s="26"/>
      <c r="F106" s="27">
        <f>+F85+F95</f>
        <v>264108285.46999997</v>
      </c>
      <c r="G106" s="28">
        <f>+IF(ISERROR(F106/F106),"N. D.",F106/F106)</f>
        <v>1</v>
      </c>
      <c r="H106" s="26">
        <f>+$C106-F106</f>
        <v>0</v>
      </c>
      <c r="I106" s="28">
        <f>+IF(ISERROR(H106/F106),"N. D.",H106/F106)</f>
        <v>0</v>
      </c>
      <c r="J106" s="26"/>
      <c r="K106" s="27">
        <f>+K85+K95</f>
        <v>125198717.28999999</v>
      </c>
      <c r="L106" s="28">
        <f>+IF(ISERROR(K106/K106),"N. D.",K106/K106)</f>
        <v>1</v>
      </c>
      <c r="M106" s="26">
        <f>+$C106-K106</f>
        <v>138909568.17999998</v>
      </c>
      <c r="N106" s="28">
        <f>+IF(ISERROR(M106/K106),"N. D.",M106/K106)</f>
        <v>1.1095127105674838</v>
      </c>
      <c r="O106" s="26"/>
      <c r="P106" s="27">
        <f>+P85+P95</f>
        <v>47155536.080000006</v>
      </c>
      <c r="Q106" s="28">
        <f>+IF(ISERROR(P106/P106),"N. D.",P106/P106)</f>
        <v>1</v>
      </c>
      <c r="R106" s="26">
        <f>+$C106-P106</f>
        <v>216952749.38999996</v>
      </c>
      <c r="S106" s="28">
        <f>+IF(ISERROR(R106/P106),"N. D.",R106/P106)</f>
        <v>4.6007906478241853</v>
      </c>
      <c r="T106" s="26"/>
      <c r="U106" s="27">
        <f>+U85+U95</f>
        <v>0</v>
      </c>
      <c r="V106" s="28" t="str">
        <f>+IF(ISERROR(U106/U106),"N. D.",U106/U106)</f>
        <v>N. D.</v>
      </c>
      <c r="W106" s="26">
        <f>+$C106-U106</f>
        <v>264108285.46999997</v>
      </c>
      <c r="X106" s="28" t="str">
        <f>+IF(ISERROR(W106/U106),"N. D.",W106/U106)</f>
        <v>N. D.</v>
      </c>
    </row>
    <row r="107" spans="1:24" ht="6" customHeight="1">
      <c r="A107" s="8"/>
      <c r="B107" s="6"/>
      <c r="C107" s="8"/>
      <c r="D107" s="29"/>
      <c r="E107" s="6"/>
      <c r="F107" s="8"/>
      <c r="G107" s="29"/>
      <c r="H107" s="6"/>
      <c r="I107" s="29"/>
      <c r="J107" s="6"/>
      <c r="K107" s="8"/>
      <c r="L107" s="29"/>
      <c r="M107" s="6"/>
      <c r="N107" s="29"/>
      <c r="O107" s="6"/>
      <c r="P107" s="8"/>
      <c r="Q107" s="29"/>
      <c r="R107" s="6"/>
      <c r="S107" s="29"/>
      <c r="T107" s="6"/>
      <c r="U107" s="8"/>
      <c r="V107" s="29"/>
      <c r="W107" s="6"/>
      <c r="X107" s="29"/>
    </row>
    <row r="108" spans="1:24">
      <c r="A108" s="7" t="s">
        <v>48</v>
      </c>
      <c r="B108" s="6"/>
      <c r="C108" s="8"/>
      <c r="D108" s="29"/>
      <c r="E108" s="6"/>
      <c r="F108" s="8"/>
      <c r="G108" s="29"/>
      <c r="H108" s="6"/>
      <c r="I108" s="29"/>
      <c r="J108" s="6"/>
      <c r="K108" s="8"/>
      <c r="L108" s="29"/>
      <c r="M108" s="6"/>
      <c r="N108" s="29"/>
      <c r="O108" s="6"/>
      <c r="P108" s="8"/>
      <c r="Q108" s="29"/>
      <c r="R108" s="6"/>
      <c r="S108" s="29"/>
      <c r="T108" s="6"/>
      <c r="U108" s="8"/>
      <c r="V108" s="29"/>
      <c r="W108" s="6"/>
      <c r="X108" s="29"/>
    </row>
    <row r="109" spans="1:24" ht="6" customHeight="1">
      <c r="A109" s="8"/>
      <c r="B109" s="6"/>
      <c r="C109" s="8"/>
      <c r="D109" s="29"/>
      <c r="E109" s="6"/>
      <c r="F109" s="8"/>
      <c r="G109" s="29"/>
      <c r="H109" s="6"/>
      <c r="I109" s="29"/>
      <c r="J109" s="6"/>
      <c r="K109" s="8"/>
      <c r="L109" s="29"/>
      <c r="M109" s="6"/>
      <c r="N109" s="29"/>
      <c r="O109" s="6"/>
      <c r="P109" s="8"/>
      <c r="Q109" s="29"/>
      <c r="R109" s="6"/>
      <c r="S109" s="29"/>
      <c r="T109" s="6"/>
      <c r="U109" s="8"/>
      <c r="V109" s="29"/>
      <c r="W109" s="6"/>
      <c r="X109" s="29"/>
    </row>
    <row r="110" spans="1:24">
      <c r="A110" s="9" t="s">
        <v>21</v>
      </c>
      <c r="B110" s="6"/>
      <c r="C110" s="10">
        <f>+SUM(C111:C119)</f>
        <v>0</v>
      </c>
      <c r="D110" s="11" t="str">
        <f>+IF(ISERROR(C110/#REF!),"N. D.",C110/#REF!)</f>
        <v>N. D.</v>
      </c>
      <c r="E110" s="6"/>
      <c r="F110" s="10">
        <f>+SUM(F111:F119)</f>
        <v>0</v>
      </c>
      <c r="G110" s="11" t="str">
        <f>+IF(ISERROR(F110/#REF!),"N. D.",F110/#REF!)</f>
        <v>N. D.</v>
      </c>
      <c r="H110" s="12">
        <f t="shared" ref="H110:H129" si="82">+$C110-F110</f>
        <v>0</v>
      </c>
      <c r="I110" s="11" t="str">
        <f t="shared" ref="I110:I129" si="83">+IF(ISERROR(H110/F110),"N. D.",H110/F110)</f>
        <v>N. D.</v>
      </c>
      <c r="J110" s="6"/>
      <c r="K110" s="10">
        <f>+SUM(K111:K119)</f>
        <v>0</v>
      </c>
      <c r="L110" s="11" t="str">
        <f>+IF(ISERROR(K110/#REF!),"N. D.",K110/#REF!)</f>
        <v>N. D.</v>
      </c>
      <c r="M110" s="12">
        <f t="shared" ref="M110:M129" si="84">+$C110-K110</f>
        <v>0</v>
      </c>
      <c r="N110" s="11" t="str">
        <f t="shared" ref="N110:N129" si="85">+IF(ISERROR(M110/K110),"N. D.",M110/K110)</f>
        <v>N. D.</v>
      </c>
      <c r="O110" s="6"/>
      <c r="P110" s="10">
        <f>+SUM(P111:P119)</f>
        <v>0</v>
      </c>
      <c r="Q110" s="11" t="str">
        <f>+IF(ISERROR(P110/#REF!),"N. D.",P110/#REF!)</f>
        <v>N. D.</v>
      </c>
      <c r="R110" s="12">
        <f t="shared" ref="R110:R129" si="86">+$C110-P110</f>
        <v>0</v>
      </c>
      <c r="S110" s="11" t="str">
        <f t="shared" ref="S110:S129" si="87">+IF(ISERROR(R110/P110),"N. D.",R110/P110)</f>
        <v>N. D.</v>
      </c>
      <c r="T110" s="6"/>
      <c r="U110" s="10">
        <f>+SUM(U111:U119)</f>
        <v>0</v>
      </c>
      <c r="V110" s="11" t="str">
        <f>+IF(ISERROR(U110/#REF!),"N. D.",U110/#REF!)</f>
        <v>N. D.</v>
      </c>
      <c r="W110" s="12">
        <f t="shared" ref="W110:W129" si="88">+$C110-U110</f>
        <v>0</v>
      </c>
      <c r="X110" s="11" t="str">
        <f t="shared" ref="X110:X129" si="89">+IF(ISERROR(W110/U110),"N. D.",W110/U110)</f>
        <v>N. D.</v>
      </c>
    </row>
    <row r="111" spans="1:24">
      <c r="A111" s="13" t="s">
        <v>22</v>
      </c>
      <c r="B111" s="14"/>
      <c r="C111" s="15">
        <v>0</v>
      </c>
      <c r="D111" s="16" t="str">
        <f>+IF(ISERROR(C111/#REF!),"N. D.",C111/#REF!)</f>
        <v>N. D.</v>
      </c>
      <c r="E111" s="14"/>
      <c r="F111" s="15">
        <v>0</v>
      </c>
      <c r="G111" s="16" t="str">
        <f>+IF(ISERROR(F111/#REF!),"N. D.",F111/#REF!)</f>
        <v>N. D.</v>
      </c>
      <c r="H111" s="17">
        <f t="shared" si="82"/>
        <v>0</v>
      </c>
      <c r="I111" s="16" t="str">
        <f t="shared" si="83"/>
        <v>N. D.</v>
      </c>
      <c r="J111" s="14"/>
      <c r="K111" s="15">
        <v>0</v>
      </c>
      <c r="L111" s="16" t="str">
        <f>+IF(ISERROR(K111/#REF!),"N. D.",K111/#REF!)</f>
        <v>N. D.</v>
      </c>
      <c r="M111" s="17">
        <f t="shared" si="84"/>
        <v>0</v>
      </c>
      <c r="N111" s="16" t="str">
        <f t="shared" si="85"/>
        <v>N. D.</v>
      </c>
      <c r="O111" s="14"/>
      <c r="P111" s="15">
        <v>0</v>
      </c>
      <c r="Q111" s="16" t="str">
        <f>+IF(ISERROR(P111/#REF!),"N. D.",P111/#REF!)</f>
        <v>N. D.</v>
      </c>
      <c r="R111" s="17">
        <f t="shared" si="86"/>
        <v>0</v>
      </c>
      <c r="S111" s="16" t="str">
        <f t="shared" si="87"/>
        <v>N. D.</v>
      </c>
      <c r="T111" s="14"/>
      <c r="U111" s="15">
        <v>0</v>
      </c>
      <c r="V111" s="16" t="str">
        <f>+IF(ISERROR(U111/#REF!),"N. D.",U111/#REF!)</f>
        <v>N. D.</v>
      </c>
      <c r="W111" s="17">
        <f t="shared" si="88"/>
        <v>0</v>
      </c>
      <c r="X111" s="16" t="str">
        <f t="shared" si="89"/>
        <v>N. D.</v>
      </c>
    </row>
    <row r="112" spans="1:24">
      <c r="A112" s="13" t="s">
        <v>23</v>
      </c>
      <c r="B112" s="14"/>
      <c r="C112" s="15">
        <v>0</v>
      </c>
      <c r="D112" s="16" t="str">
        <f>+IF(ISERROR(C112/#REF!),"N. D.",C112/#REF!)</f>
        <v>N. D.</v>
      </c>
      <c r="E112" s="14"/>
      <c r="F112" s="15">
        <v>0</v>
      </c>
      <c r="G112" s="16" t="str">
        <f>+IF(ISERROR(F112/#REF!),"N. D.",F112/#REF!)</f>
        <v>N. D.</v>
      </c>
      <c r="H112" s="17">
        <f t="shared" si="82"/>
        <v>0</v>
      </c>
      <c r="I112" s="16" t="str">
        <f t="shared" si="83"/>
        <v>N. D.</v>
      </c>
      <c r="J112" s="14"/>
      <c r="K112" s="15">
        <v>0</v>
      </c>
      <c r="L112" s="16" t="str">
        <f>+IF(ISERROR(K112/#REF!),"N. D.",K112/#REF!)</f>
        <v>N. D.</v>
      </c>
      <c r="M112" s="17">
        <f t="shared" si="84"/>
        <v>0</v>
      </c>
      <c r="N112" s="16" t="str">
        <f t="shared" si="85"/>
        <v>N. D.</v>
      </c>
      <c r="O112" s="14"/>
      <c r="P112" s="15">
        <v>0</v>
      </c>
      <c r="Q112" s="16" t="str">
        <f>+IF(ISERROR(P112/#REF!),"N. D.",P112/#REF!)</f>
        <v>N. D.</v>
      </c>
      <c r="R112" s="17">
        <f t="shared" si="86"/>
        <v>0</v>
      </c>
      <c r="S112" s="16" t="str">
        <f t="shared" si="87"/>
        <v>N. D.</v>
      </c>
      <c r="T112" s="14"/>
      <c r="U112" s="15">
        <v>0</v>
      </c>
      <c r="V112" s="16" t="str">
        <f>+IF(ISERROR(U112/#REF!),"N. D.",U112/#REF!)</f>
        <v>N. D.</v>
      </c>
      <c r="W112" s="17">
        <f t="shared" si="88"/>
        <v>0</v>
      </c>
      <c r="X112" s="16" t="str">
        <f t="shared" si="89"/>
        <v>N. D.</v>
      </c>
    </row>
    <row r="113" spans="1:24">
      <c r="A113" s="13" t="s">
        <v>24</v>
      </c>
      <c r="B113" s="14"/>
      <c r="C113" s="15">
        <v>0</v>
      </c>
      <c r="D113" s="16" t="str">
        <f>+IF(ISERROR(C113/#REF!),"N. D.",C113/#REF!)</f>
        <v>N. D.</v>
      </c>
      <c r="E113" s="14"/>
      <c r="F113" s="15">
        <v>0</v>
      </c>
      <c r="G113" s="16" t="str">
        <f>+IF(ISERROR(F113/#REF!),"N. D.",F113/#REF!)</f>
        <v>N. D.</v>
      </c>
      <c r="H113" s="17">
        <f t="shared" si="82"/>
        <v>0</v>
      </c>
      <c r="I113" s="16" t="str">
        <f t="shared" si="83"/>
        <v>N. D.</v>
      </c>
      <c r="J113" s="14"/>
      <c r="K113" s="15">
        <v>0</v>
      </c>
      <c r="L113" s="16" t="str">
        <f>+IF(ISERROR(K113/#REF!),"N. D.",K113/#REF!)</f>
        <v>N. D.</v>
      </c>
      <c r="M113" s="17">
        <f t="shared" si="84"/>
        <v>0</v>
      </c>
      <c r="N113" s="16" t="str">
        <f t="shared" si="85"/>
        <v>N. D.</v>
      </c>
      <c r="O113" s="14"/>
      <c r="P113" s="15">
        <v>0</v>
      </c>
      <c r="Q113" s="16" t="str">
        <f>+IF(ISERROR(P113/#REF!),"N. D.",P113/#REF!)</f>
        <v>N. D.</v>
      </c>
      <c r="R113" s="17">
        <f t="shared" si="86"/>
        <v>0</v>
      </c>
      <c r="S113" s="16" t="str">
        <f t="shared" si="87"/>
        <v>N. D.</v>
      </c>
      <c r="T113" s="14"/>
      <c r="U113" s="15">
        <v>0</v>
      </c>
      <c r="V113" s="16" t="str">
        <f>+IF(ISERROR(U113/#REF!),"N. D.",U113/#REF!)</f>
        <v>N. D.</v>
      </c>
      <c r="W113" s="17">
        <f t="shared" si="88"/>
        <v>0</v>
      </c>
      <c r="X113" s="16" t="str">
        <f t="shared" si="89"/>
        <v>N. D.</v>
      </c>
    </row>
    <row r="114" spans="1:24">
      <c r="A114" s="13" t="s">
        <v>25</v>
      </c>
      <c r="B114" s="14"/>
      <c r="C114" s="15">
        <v>0</v>
      </c>
      <c r="D114" s="16" t="str">
        <f>+IF(ISERROR(C114/#REF!),"N. D.",C114/#REF!)</f>
        <v>N. D.</v>
      </c>
      <c r="E114" s="14"/>
      <c r="F114" s="15">
        <v>0</v>
      </c>
      <c r="G114" s="16" t="str">
        <f>+IF(ISERROR(F114/#REF!),"N. D.",F114/#REF!)</f>
        <v>N. D.</v>
      </c>
      <c r="H114" s="17">
        <f t="shared" si="82"/>
        <v>0</v>
      </c>
      <c r="I114" s="16" t="str">
        <f t="shared" si="83"/>
        <v>N. D.</v>
      </c>
      <c r="J114" s="14"/>
      <c r="K114" s="15">
        <v>0</v>
      </c>
      <c r="L114" s="16" t="str">
        <f>+IF(ISERROR(K114/#REF!),"N. D.",K114/#REF!)</f>
        <v>N. D.</v>
      </c>
      <c r="M114" s="17">
        <f t="shared" si="84"/>
        <v>0</v>
      </c>
      <c r="N114" s="16" t="str">
        <f t="shared" si="85"/>
        <v>N. D.</v>
      </c>
      <c r="O114" s="14"/>
      <c r="P114" s="15">
        <v>0</v>
      </c>
      <c r="Q114" s="16" t="str">
        <f>+IF(ISERROR(P114/#REF!),"N. D.",P114/#REF!)</f>
        <v>N. D.</v>
      </c>
      <c r="R114" s="17">
        <f t="shared" si="86"/>
        <v>0</v>
      </c>
      <c r="S114" s="16" t="str">
        <f t="shared" si="87"/>
        <v>N. D.</v>
      </c>
      <c r="T114" s="14"/>
      <c r="U114" s="15">
        <v>0</v>
      </c>
      <c r="V114" s="16" t="str">
        <f>+IF(ISERROR(U114/#REF!),"N. D.",U114/#REF!)</f>
        <v>N. D.</v>
      </c>
      <c r="W114" s="17">
        <f t="shared" si="88"/>
        <v>0</v>
      </c>
      <c r="X114" s="16" t="str">
        <f t="shared" si="89"/>
        <v>N. D.</v>
      </c>
    </row>
    <row r="115" spans="1:24">
      <c r="A115" s="13" t="s">
        <v>26</v>
      </c>
      <c r="B115" s="14"/>
      <c r="C115" s="15">
        <v>0</v>
      </c>
      <c r="D115" s="16" t="str">
        <f>+IF(ISERROR(C115/#REF!),"N. D.",C115/#REF!)</f>
        <v>N. D.</v>
      </c>
      <c r="E115" s="14"/>
      <c r="F115" s="15">
        <v>0</v>
      </c>
      <c r="G115" s="16" t="str">
        <f>+IF(ISERROR(F115/#REF!),"N. D.",F115/#REF!)</f>
        <v>N. D.</v>
      </c>
      <c r="H115" s="17">
        <f t="shared" si="82"/>
        <v>0</v>
      </c>
      <c r="I115" s="16" t="str">
        <f t="shared" si="83"/>
        <v>N. D.</v>
      </c>
      <c r="J115" s="14"/>
      <c r="K115" s="15">
        <v>0</v>
      </c>
      <c r="L115" s="16" t="str">
        <f>+IF(ISERROR(K115/#REF!),"N. D.",K115/#REF!)</f>
        <v>N. D.</v>
      </c>
      <c r="M115" s="17">
        <f t="shared" si="84"/>
        <v>0</v>
      </c>
      <c r="N115" s="16" t="str">
        <f t="shared" si="85"/>
        <v>N. D.</v>
      </c>
      <c r="O115" s="14"/>
      <c r="P115" s="15">
        <v>0</v>
      </c>
      <c r="Q115" s="16" t="str">
        <f>+IF(ISERROR(P115/#REF!),"N. D.",P115/#REF!)</f>
        <v>N. D.</v>
      </c>
      <c r="R115" s="17">
        <f t="shared" si="86"/>
        <v>0</v>
      </c>
      <c r="S115" s="16" t="str">
        <f t="shared" si="87"/>
        <v>N. D.</v>
      </c>
      <c r="T115" s="14"/>
      <c r="U115" s="15">
        <v>0</v>
      </c>
      <c r="V115" s="16" t="str">
        <f>+IF(ISERROR(U115/#REF!),"N. D.",U115/#REF!)</f>
        <v>N. D.</v>
      </c>
      <c r="W115" s="17">
        <f t="shared" si="88"/>
        <v>0</v>
      </c>
      <c r="X115" s="16" t="str">
        <f t="shared" si="89"/>
        <v>N. D.</v>
      </c>
    </row>
    <row r="116" spans="1:24">
      <c r="A116" s="13" t="s">
        <v>27</v>
      </c>
      <c r="B116" s="14"/>
      <c r="C116" s="15">
        <v>0</v>
      </c>
      <c r="D116" s="16" t="str">
        <f>+IF(ISERROR(C116/#REF!),"N. D.",C116/#REF!)</f>
        <v>N. D.</v>
      </c>
      <c r="E116" s="14"/>
      <c r="F116" s="15">
        <v>0</v>
      </c>
      <c r="G116" s="16" t="str">
        <f>+IF(ISERROR(F116/#REF!),"N. D.",F116/#REF!)</f>
        <v>N. D.</v>
      </c>
      <c r="H116" s="17">
        <f t="shared" si="82"/>
        <v>0</v>
      </c>
      <c r="I116" s="16" t="str">
        <f t="shared" si="83"/>
        <v>N. D.</v>
      </c>
      <c r="J116" s="14"/>
      <c r="K116" s="15">
        <v>0</v>
      </c>
      <c r="L116" s="16" t="str">
        <f>+IF(ISERROR(K116/#REF!),"N. D.",K116/#REF!)</f>
        <v>N. D.</v>
      </c>
      <c r="M116" s="17">
        <f t="shared" si="84"/>
        <v>0</v>
      </c>
      <c r="N116" s="16" t="str">
        <f t="shared" si="85"/>
        <v>N. D.</v>
      </c>
      <c r="O116" s="14"/>
      <c r="P116" s="15">
        <v>0</v>
      </c>
      <c r="Q116" s="16" t="str">
        <f>+IF(ISERROR(P116/#REF!),"N. D.",P116/#REF!)</f>
        <v>N. D.</v>
      </c>
      <c r="R116" s="17">
        <f t="shared" si="86"/>
        <v>0</v>
      </c>
      <c r="S116" s="16" t="str">
        <f t="shared" si="87"/>
        <v>N. D.</v>
      </c>
      <c r="T116" s="14"/>
      <c r="U116" s="15">
        <v>0</v>
      </c>
      <c r="V116" s="16" t="str">
        <f>+IF(ISERROR(U116/#REF!),"N. D.",U116/#REF!)</f>
        <v>N. D.</v>
      </c>
      <c r="W116" s="17">
        <f t="shared" si="88"/>
        <v>0</v>
      </c>
      <c r="X116" s="16" t="str">
        <f t="shared" si="89"/>
        <v>N. D.</v>
      </c>
    </row>
    <row r="117" spans="1:24">
      <c r="A117" s="13" t="s">
        <v>28</v>
      </c>
      <c r="B117" s="14"/>
      <c r="C117" s="15">
        <v>0</v>
      </c>
      <c r="D117" s="16" t="str">
        <f>+IF(ISERROR(C117/#REF!),"N. D.",C117/#REF!)</f>
        <v>N. D.</v>
      </c>
      <c r="E117" s="14"/>
      <c r="F117" s="15">
        <v>0</v>
      </c>
      <c r="G117" s="16" t="str">
        <f>+IF(ISERROR(F117/#REF!),"N. D.",F117/#REF!)</f>
        <v>N. D.</v>
      </c>
      <c r="H117" s="17">
        <f t="shared" si="82"/>
        <v>0</v>
      </c>
      <c r="I117" s="16" t="str">
        <f t="shared" si="83"/>
        <v>N. D.</v>
      </c>
      <c r="J117" s="14"/>
      <c r="K117" s="15">
        <v>0</v>
      </c>
      <c r="L117" s="16" t="str">
        <f>+IF(ISERROR(K117/#REF!),"N. D.",K117/#REF!)</f>
        <v>N. D.</v>
      </c>
      <c r="M117" s="17">
        <f t="shared" si="84"/>
        <v>0</v>
      </c>
      <c r="N117" s="16" t="str">
        <f t="shared" si="85"/>
        <v>N. D.</v>
      </c>
      <c r="O117" s="14"/>
      <c r="P117" s="15">
        <v>0</v>
      </c>
      <c r="Q117" s="16" t="str">
        <f>+IF(ISERROR(P117/#REF!),"N. D.",P117/#REF!)</f>
        <v>N. D.</v>
      </c>
      <c r="R117" s="17">
        <f t="shared" si="86"/>
        <v>0</v>
      </c>
      <c r="S117" s="16" t="str">
        <f t="shared" si="87"/>
        <v>N. D.</v>
      </c>
      <c r="T117" s="14"/>
      <c r="U117" s="15">
        <v>0</v>
      </c>
      <c r="V117" s="16" t="str">
        <f>+IF(ISERROR(U117/#REF!),"N. D.",U117/#REF!)</f>
        <v>N. D.</v>
      </c>
      <c r="W117" s="17">
        <f t="shared" si="88"/>
        <v>0</v>
      </c>
      <c r="X117" s="16" t="str">
        <f t="shared" si="89"/>
        <v>N. D.</v>
      </c>
    </row>
    <row r="118" spans="1:24">
      <c r="A118" s="13" t="s">
        <v>29</v>
      </c>
      <c r="B118" s="14"/>
      <c r="C118" s="15">
        <v>0</v>
      </c>
      <c r="D118" s="16" t="str">
        <f>+IF(ISERROR(C118/#REF!),"N. D.",C118/#REF!)</f>
        <v>N. D.</v>
      </c>
      <c r="E118" s="14"/>
      <c r="F118" s="15">
        <v>0</v>
      </c>
      <c r="G118" s="16" t="str">
        <f>+IF(ISERROR(F118/#REF!),"N. D.",F118/#REF!)</f>
        <v>N. D.</v>
      </c>
      <c r="H118" s="17">
        <f t="shared" si="82"/>
        <v>0</v>
      </c>
      <c r="I118" s="16" t="str">
        <f t="shared" si="83"/>
        <v>N. D.</v>
      </c>
      <c r="J118" s="14"/>
      <c r="K118" s="15">
        <v>0</v>
      </c>
      <c r="L118" s="16" t="str">
        <f>+IF(ISERROR(K118/#REF!),"N. D.",K118/#REF!)</f>
        <v>N. D.</v>
      </c>
      <c r="M118" s="17">
        <f t="shared" si="84"/>
        <v>0</v>
      </c>
      <c r="N118" s="16" t="str">
        <f t="shared" si="85"/>
        <v>N. D.</v>
      </c>
      <c r="O118" s="14"/>
      <c r="P118" s="15">
        <v>0</v>
      </c>
      <c r="Q118" s="16" t="str">
        <f>+IF(ISERROR(P118/#REF!),"N. D.",P118/#REF!)</f>
        <v>N. D.</v>
      </c>
      <c r="R118" s="17">
        <f t="shared" si="86"/>
        <v>0</v>
      </c>
      <c r="S118" s="16" t="str">
        <f t="shared" si="87"/>
        <v>N. D.</v>
      </c>
      <c r="T118" s="14"/>
      <c r="U118" s="15">
        <v>0</v>
      </c>
      <c r="V118" s="16" t="str">
        <f>+IF(ISERROR(U118/#REF!),"N. D.",U118/#REF!)</f>
        <v>N. D.</v>
      </c>
      <c r="W118" s="17">
        <f t="shared" si="88"/>
        <v>0</v>
      </c>
      <c r="X118" s="16" t="str">
        <f t="shared" si="89"/>
        <v>N. D.</v>
      </c>
    </row>
    <row r="119" spans="1:24">
      <c r="A119" s="18" t="s">
        <v>30</v>
      </c>
      <c r="B119" s="14"/>
      <c r="C119" s="15">
        <v>0</v>
      </c>
      <c r="D119" s="16" t="str">
        <f>+IF(ISERROR(C119/C130),"N. D.",C119/C130)</f>
        <v>N. D.</v>
      </c>
      <c r="E119" s="14"/>
      <c r="F119" s="15">
        <v>0</v>
      </c>
      <c r="G119" s="16" t="str">
        <f>+IF(ISERROR(F119/F130),"N. D.",F119/F130)</f>
        <v>N. D.</v>
      </c>
      <c r="H119" s="17">
        <f t="shared" si="82"/>
        <v>0</v>
      </c>
      <c r="I119" s="16" t="str">
        <f t="shared" si="83"/>
        <v>N. D.</v>
      </c>
      <c r="J119" s="14"/>
      <c r="K119" s="15">
        <v>0</v>
      </c>
      <c r="L119" s="16" t="str">
        <f>+IF(ISERROR(K119/K130),"N. D.",K119/K130)</f>
        <v>N. D.</v>
      </c>
      <c r="M119" s="17">
        <f t="shared" si="84"/>
        <v>0</v>
      </c>
      <c r="N119" s="16" t="str">
        <f t="shared" si="85"/>
        <v>N. D.</v>
      </c>
      <c r="O119" s="14"/>
      <c r="P119" s="15">
        <v>0</v>
      </c>
      <c r="Q119" s="16" t="str">
        <f>+IF(ISERROR(P119/P130),"N. D.",P119/P130)</f>
        <v>N. D.</v>
      </c>
      <c r="R119" s="17">
        <f t="shared" si="86"/>
        <v>0</v>
      </c>
      <c r="S119" s="16" t="str">
        <f t="shared" si="87"/>
        <v>N. D.</v>
      </c>
      <c r="T119" s="14"/>
      <c r="U119" s="15">
        <v>0</v>
      </c>
      <c r="V119" s="16" t="str">
        <f>+IF(ISERROR(U119/U130),"N. D.",U119/U130)</f>
        <v>N. D.</v>
      </c>
      <c r="W119" s="17">
        <f t="shared" si="88"/>
        <v>0</v>
      </c>
      <c r="X119" s="16" t="str">
        <f t="shared" si="89"/>
        <v>N. D.</v>
      </c>
    </row>
    <row r="120" spans="1:24">
      <c r="A120" s="19" t="s">
        <v>31</v>
      </c>
      <c r="B120" s="6"/>
      <c r="C120" s="20">
        <f>+SUM(C121:C129)</f>
        <v>0</v>
      </c>
      <c r="D120" s="11" t="str">
        <f>+IF(ISERROR(C120/#REF!),"N. D.",C120/#REF!)</f>
        <v>N. D.</v>
      </c>
      <c r="E120" s="14"/>
      <c r="F120" s="20">
        <f>+SUM(F121:F129)</f>
        <v>0</v>
      </c>
      <c r="G120" s="11" t="str">
        <f>+IF(ISERROR(F120/#REF!),"N. D.",F120/#REF!)</f>
        <v>N. D.</v>
      </c>
      <c r="H120" s="12">
        <f t="shared" si="82"/>
        <v>0</v>
      </c>
      <c r="I120" s="11" t="str">
        <f t="shared" si="83"/>
        <v>N. D.</v>
      </c>
      <c r="J120" s="6"/>
      <c r="K120" s="20">
        <f>+SUM(K121:K129)</f>
        <v>0</v>
      </c>
      <c r="L120" s="11" t="str">
        <f>+IF(ISERROR(K120/#REF!),"N. D.",K120/#REF!)</f>
        <v>N. D.</v>
      </c>
      <c r="M120" s="12">
        <f t="shared" si="84"/>
        <v>0</v>
      </c>
      <c r="N120" s="11" t="str">
        <f t="shared" si="85"/>
        <v>N. D.</v>
      </c>
      <c r="O120" s="6"/>
      <c r="P120" s="20">
        <f>+SUM(P121:P129)</f>
        <v>0</v>
      </c>
      <c r="Q120" s="11" t="str">
        <f>+IF(ISERROR(P120/#REF!),"N. D.",P120/#REF!)</f>
        <v>N. D.</v>
      </c>
      <c r="R120" s="12">
        <f t="shared" si="86"/>
        <v>0</v>
      </c>
      <c r="S120" s="11" t="str">
        <f t="shared" si="87"/>
        <v>N. D.</v>
      </c>
      <c r="T120" s="6"/>
      <c r="U120" s="20">
        <f>+SUM(U121:U129)</f>
        <v>0</v>
      </c>
      <c r="V120" s="11" t="str">
        <f>+IF(ISERROR(U120/#REF!),"N. D.",U120/#REF!)</f>
        <v>N. D.</v>
      </c>
      <c r="W120" s="12">
        <f t="shared" si="88"/>
        <v>0</v>
      </c>
      <c r="X120" s="11" t="str">
        <f t="shared" si="89"/>
        <v>N. D.</v>
      </c>
    </row>
    <row r="121" spans="1:24">
      <c r="A121" s="21" t="s">
        <v>32</v>
      </c>
      <c r="B121" s="14"/>
      <c r="C121" s="15">
        <v>0</v>
      </c>
      <c r="D121" s="16" t="str">
        <f>+IF(ISERROR(C121/C132),"N. D.",C121/C132)</f>
        <v>N. D.</v>
      </c>
      <c r="E121" s="14"/>
      <c r="F121" s="15">
        <v>0</v>
      </c>
      <c r="G121" s="16" t="str">
        <f>+IF(ISERROR(F121/F132),"N. D.",F121/F132)</f>
        <v>N. D.</v>
      </c>
      <c r="H121" s="17">
        <f t="shared" si="82"/>
        <v>0</v>
      </c>
      <c r="I121" s="16" t="str">
        <f t="shared" si="83"/>
        <v>N. D.</v>
      </c>
      <c r="J121" s="14"/>
      <c r="K121" s="15">
        <v>0</v>
      </c>
      <c r="L121" s="16" t="str">
        <f>+IF(ISERROR(K121/K132),"N. D.",K121/K132)</f>
        <v>N. D.</v>
      </c>
      <c r="M121" s="17">
        <f t="shared" si="84"/>
        <v>0</v>
      </c>
      <c r="N121" s="16" t="str">
        <f t="shared" si="85"/>
        <v>N. D.</v>
      </c>
      <c r="O121" s="14"/>
      <c r="P121" s="15">
        <v>0</v>
      </c>
      <c r="Q121" s="16" t="str">
        <f>+IF(ISERROR(P121/P132),"N. D.",P121/P132)</f>
        <v>N. D.</v>
      </c>
      <c r="R121" s="17">
        <f t="shared" si="86"/>
        <v>0</v>
      </c>
      <c r="S121" s="16" t="str">
        <f t="shared" si="87"/>
        <v>N. D.</v>
      </c>
      <c r="T121" s="14"/>
      <c r="U121" s="15">
        <v>0</v>
      </c>
      <c r="V121" s="16" t="str">
        <f>+IF(ISERROR(U121/U132),"N. D.",U121/U132)</f>
        <v>N. D.</v>
      </c>
      <c r="W121" s="17">
        <f t="shared" si="88"/>
        <v>0</v>
      </c>
      <c r="X121" s="16" t="str">
        <f t="shared" si="89"/>
        <v>N. D.</v>
      </c>
    </row>
    <row r="122" spans="1:24">
      <c r="A122" s="21" t="s">
        <v>33</v>
      </c>
      <c r="B122" s="14"/>
      <c r="C122" s="15">
        <v>0</v>
      </c>
      <c r="D122" s="16">
        <f>+IF(ISERROR(C122/C133),"N. D.",C122/C133)</f>
        <v>0</v>
      </c>
      <c r="E122" s="14"/>
      <c r="F122" s="15">
        <v>0</v>
      </c>
      <c r="G122" s="16">
        <f>+IF(ISERROR(F122/F133),"N. D.",F122/F133)</f>
        <v>0</v>
      </c>
      <c r="H122" s="17">
        <f t="shared" si="82"/>
        <v>0</v>
      </c>
      <c r="I122" s="16" t="str">
        <f t="shared" si="83"/>
        <v>N. D.</v>
      </c>
      <c r="J122" s="14"/>
      <c r="K122" s="15">
        <v>0</v>
      </c>
      <c r="L122" s="16">
        <f>+IF(ISERROR(K122/K133),"N. D.",K122/K133)</f>
        <v>0</v>
      </c>
      <c r="M122" s="17">
        <f t="shared" si="84"/>
        <v>0</v>
      </c>
      <c r="N122" s="16" t="str">
        <f t="shared" si="85"/>
        <v>N. D.</v>
      </c>
      <c r="O122" s="14"/>
      <c r="P122" s="15">
        <v>0</v>
      </c>
      <c r="Q122" s="16">
        <f>+IF(ISERROR(P122/P133),"N. D.",P122/P133)</f>
        <v>0</v>
      </c>
      <c r="R122" s="17">
        <f t="shared" si="86"/>
        <v>0</v>
      </c>
      <c r="S122" s="16" t="str">
        <f t="shared" si="87"/>
        <v>N. D.</v>
      </c>
      <c r="T122" s="14"/>
      <c r="U122" s="15">
        <v>0</v>
      </c>
      <c r="V122" s="16" t="str">
        <f>+IF(ISERROR(U122/U133),"N. D.",U122/U133)</f>
        <v>N. D.</v>
      </c>
      <c r="W122" s="17">
        <f t="shared" si="88"/>
        <v>0</v>
      </c>
      <c r="X122" s="16" t="str">
        <f t="shared" si="89"/>
        <v>N. D.</v>
      </c>
    </row>
    <row r="123" spans="1:24">
      <c r="A123" s="21" t="s">
        <v>34</v>
      </c>
      <c r="B123" s="14"/>
      <c r="C123" s="15">
        <v>0</v>
      </c>
      <c r="D123" s="16" t="str">
        <f>+IF(ISERROR(C123/#REF!),"N. D.",C123/#REF!)</f>
        <v>N. D.</v>
      </c>
      <c r="E123" s="14"/>
      <c r="F123" s="15">
        <v>0</v>
      </c>
      <c r="G123" s="16" t="str">
        <f>+IF(ISERROR(F123/#REF!),"N. D.",F123/#REF!)</f>
        <v>N. D.</v>
      </c>
      <c r="H123" s="17">
        <f t="shared" si="82"/>
        <v>0</v>
      </c>
      <c r="I123" s="16" t="str">
        <f t="shared" si="83"/>
        <v>N. D.</v>
      </c>
      <c r="J123" s="14"/>
      <c r="K123" s="15">
        <v>0</v>
      </c>
      <c r="L123" s="16" t="str">
        <f>+IF(ISERROR(K123/#REF!),"N. D.",K123/#REF!)</f>
        <v>N. D.</v>
      </c>
      <c r="M123" s="17">
        <f t="shared" si="84"/>
        <v>0</v>
      </c>
      <c r="N123" s="16" t="str">
        <f t="shared" si="85"/>
        <v>N. D.</v>
      </c>
      <c r="O123" s="14"/>
      <c r="P123" s="15">
        <v>0</v>
      </c>
      <c r="Q123" s="16" t="str">
        <f>+IF(ISERROR(P123/#REF!),"N. D.",P123/#REF!)</f>
        <v>N. D.</v>
      </c>
      <c r="R123" s="17">
        <f t="shared" si="86"/>
        <v>0</v>
      </c>
      <c r="S123" s="16" t="str">
        <f t="shared" si="87"/>
        <v>N. D.</v>
      </c>
      <c r="T123" s="14"/>
      <c r="U123" s="15">
        <v>0</v>
      </c>
      <c r="V123" s="16" t="str">
        <f>+IF(ISERROR(U123/#REF!),"N. D.",U123/#REF!)</f>
        <v>N. D.</v>
      </c>
      <c r="W123" s="17">
        <f t="shared" si="88"/>
        <v>0</v>
      </c>
      <c r="X123" s="16" t="str">
        <f t="shared" si="89"/>
        <v>N. D.</v>
      </c>
    </row>
    <row r="124" spans="1:24">
      <c r="A124" s="21" t="s">
        <v>35</v>
      </c>
      <c r="B124" s="14"/>
      <c r="C124" s="15">
        <v>0</v>
      </c>
      <c r="D124" s="16" t="str">
        <f>+IF(ISERROR(C124/C134),"N. D.",C124/C134)</f>
        <v>N. D.</v>
      </c>
      <c r="E124" s="14"/>
      <c r="F124" s="15">
        <v>0</v>
      </c>
      <c r="G124" s="16" t="str">
        <f>+IF(ISERROR(F124/F134),"N. D.",F124/F134)</f>
        <v>N. D.</v>
      </c>
      <c r="H124" s="17">
        <f t="shared" si="82"/>
        <v>0</v>
      </c>
      <c r="I124" s="16" t="str">
        <f t="shared" si="83"/>
        <v>N. D.</v>
      </c>
      <c r="J124" s="14"/>
      <c r="K124" s="15">
        <v>0</v>
      </c>
      <c r="L124" s="16" t="str">
        <f>+IF(ISERROR(K124/K134),"N. D.",K124/K134)</f>
        <v>N. D.</v>
      </c>
      <c r="M124" s="17">
        <f t="shared" si="84"/>
        <v>0</v>
      </c>
      <c r="N124" s="16" t="str">
        <f t="shared" si="85"/>
        <v>N. D.</v>
      </c>
      <c r="O124" s="14"/>
      <c r="P124" s="15">
        <v>0</v>
      </c>
      <c r="Q124" s="16" t="str">
        <f>+IF(ISERROR(P124/P134),"N. D.",P124/P134)</f>
        <v>N. D.</v>
      </c>
      <c r="R124" s="17">
        <f t="shared" si="86"/>
        <v>0</v>
      </c>
      <c r="S124" s="16" t="str">
        <f t="shared" si="87"/>
        <v>N. D.</v>
      </c>
      <c r="T124" s="14"/>
      <c r="U124" s="15">
        <v>0</v>
      </c>
      <c r="V124" s="16" t="str">
        <f>+IF(ISERROR(U124/U134),"N. D.",U124/U134)</f>
        <v>N. D.</v>
      </c>
      <c r="W124" s="17">
        <f t="shared" si="88"/>
        <v>0</v>
      </c>
      <c r="X124" s="16" t="str">
        <f t="shared" si="89"/>
        <v>N. D.</v>
      </c>
    </row>
    <row r="125" spans="1:24">
      <c r="A125" s="21" t="s">
        <v>36</v>
      </c>
      <c r="B125" s="14"/>
      <c r="C125" s="15">
        <v>0</v>
      </c>
      <c r="D125" s="16">
        <f>+IF(ISERROR(C125/C135),"N. D.",C125/C135)</f>
        <v>0</v>
      </c>
      <c r="E125" s="14"/>
      <c r="F125" s="15">
        <v>0</v>
      </c>
      <c r="G125" s="16">
        <f>+IF(ISERROR(F125/F135),"N. D.",F125/F135)</f>
        <v>0</v>
      </c>
      <c r="H125" s="17">
        <f t="shared" si="82"/>
        <v>0</v>
      </c>
      <c r="I125" s="16" t="str">
        <f t="shared" si="83"/>
        <v>N. D.</v>
      </c>
      <c r="J125" s="14"/>
      <c r="K125" s="15">
        <v>0</v>
      </c>
      <c r="L125" s="16">
        <f>+IF(ISERROR(K125/K135),"N. D.",K125/K135)</f>
        <v>0</v>
      </c>
      <c r="M125" s="17">
        <f t="shared" si="84"/>
        <v>0</v>
      </c>
      <c r="N125" s="16" t="str">
        <f t="shared" si="85"/>
        <v>N. D.</v>
      </c>
      <c r="O125" s="14"/>
      <c r="P125" s="15">
        <v>0</v>
      </c>
      <c r="Q125" s="16">
        <f>+IF(ISERROR(P125/P135),"N. D.",P125/P135)</f>
        <v>0</v>
      </c>
      <c r="R125" s="17">
        <f t="shared" si="86"/>
        <v>0</v>
      </c>
      <c r="S125" s="16" t="str">
        <f t="shared" si="87"/>
        <v>N. D.</v>
      </c>
      <c r="T125" s="14"/>
      <c r="U125" s="15">
        <v>0</v>
      </c>
      <c r="V125" s="16">
        <f>+IF(ISERROR(U125/U135),"N. D.",U125/U135)</f>
        <v>0</v>
      </c>
      <c r="W125" s="17">
        <f t="shared" si="88"/>
        <v>0</v>
      </c>
      <c r="X125" s="16" t="str">
        <f t="shared" si="89"/>
        <v>N. D.</v>
      </c>
    </row>
    <row r="126" spans="1:24">
      <c r="A126" s="21" t="s">
        <v>37</v>
      </c>
      <c r="B126" s="14"/>
      <c r="C126" s="15">
        <v>0</v>
      </c>
      <c r="D126" s="16" t="str">
        <f>+IF(ISERROR(C126/C136),"N. D.",C126/C136)</f>
        <v>N. D.</v>
      </c>
      <c r="E126" s="14"/>
      <c r="F126" s="15">
        <v>0</v>
      </c>
      <c r="G126" s="16" t="str">
        <f>+IF(ISERROR(F126/F136),"N. D.",F126/F136)</f>
        <v>N. D.</v>
      </c>
      <c r="H126" s="17">
        <f t="shared" si="82"/>
        <v>0</v>
      </c>
      <c r="I126" s="16" t="str">
        <f t="shared" si="83"/>
        <v>N. D.</v>
      </c>
      <c r="J126" s="14"/>
      <c r="K126" s="15">
        <v>0</v>
      </c>
      <c r="L126" s="16" t="str">
        <f>+IF(ISERROR(K126/K136),"N. D.",K126/K136)</f>
        <v>N. D.</v>
      </c>
      <c r="M126" s="17">
        <f t="shared" si="84"/>
        <v>0</v>
      </c>
      <c r="N126" s="16" t="str">
        <f t="shared" si="85"/>
        <v>N. D.</v>
      </c>
      <c r="O126" s="14"/>
      <c r="P126" s="15">
        <v>0</v>
      </c>
      <c r="Q126" s="16" t="str">
        <f>+IF(ISERROR(P126/P136),"N. D.",P126/P136)</f>
        <v>N. D.</v>
      </c>
      <c r="R126" s="17">
        <f t="shared" si="86"/>
        <v>0</v>
      </c>
      <c r="S126" s="16" t="str">
        <f t="shared" si="87"/>
        <v>N. D.</v>
      </c>
      <c r="T126" s="14"/>
      <c r="U126" s="15">
        <v>0</v>
      </c>
      <c r="V126" s="16" t="str">
        <f>+IF(ISERROR(U126/U136),"N. D.",U126/U136)</f>
        <v>N. D.</v>
      </c>
      <c r="W126" s="17">
        <f t="shared" si="88"/>
        <v>0</v>
      </c>
      <c r="X126" s="16" t="str">
        <f t="shared" si="89"/>
        <v>N. D.</v>
      </c>
    </row>
    <row r="127" spans="1:24">
      <c r="A127" s="21" t="s">
        <v>38</v>
      </c>
      <c r="B127" s="14"/>
      <c r="C127" s="15">
        <v>0</v>
      </c>
      <c r="D127" s="16">
        <f>+IF(ISERROR(C127/C137),"N. D.",C127/C137)</f>
        <v>0</v>
      </c>
      <c r="E127" s="14"/>
      <c r="F127" s="15">
        <v>0</v>
      </c>
      <c r="G127" s="16">
        <f>+IF(ISERROR(F127/F137),"N. D.",F127/F137)</f>
        <v>0</v>
      </c>
      <c r="H127" s="17">
        <f t="shared" si="82"/>
        <v>0</v>
      </c>
      <c r="I127" s="16" t="str">
        <f t="shared" si="83"/>
        <v>N. D.</v>
      </c>
      <c r="J127" s="14"/>
      <c r="K127" s="15">
        <v>0</v>
      </c>
      <c r="L127" s="16">
        <f>+IF(ISERROR(K127/K137),"N. D.",K127/K137)</f>
        <v>0</v>
      </c>
      <c r="M127" s="17">
        <f t="shared" si="84"/>
        <v>0</v>
      </c>
      <c r="N127" s="16" t="str">
        <f t="shared" si="85"/>
        <v>N. D.</v>
      </c>
      <c r="O127" s="14"/>
      <c r="P127" s="15">
        <v>0</v>
      </c>
      <c r="Q127" s="16">
        <f>+IF(ISERROR(P127/P137),"N. D.",P127/P137)</f>
        <v>0</v>
      </c>
      <c r="R127" s="17">
        <f t="shared" si="86"/>
        <v>0</v>
      </c>
      <c r="S127" s="16" t="str">
        <f t="shared" si="87"/>
        <v>N. D.</v>
      </c>
      <c r="T127" s="14"/>
      <c r="U127" s="15">
        <v>0</v>
      </c>
      <c r="V127" s="16">
        <f>+IF(ISERROR(U127/U137),"N. D.",U127/U137)</f>
        <v>0</v>
      </c>
      <c r="W127" s="17">
        <f t="shared" si="88"/>
        <v>0</v>
      </c>
      <c r="X127" s="16" t="str">
        <f t="shared" si="89"/>
        <v>N. D.</v>
      </c>
    </row>
    <row r="128" spans="1:24">
      <c r="A128" s="21" t="s">
        <v>39</v>
      </c>
      <c r="B128" s="14"/>
      <c r="C128" s="15">
        <v>0</v>
      </c>
      <c r="D128" s="16">
        <f>+IF(ISERROR(C128/C137),"N. D.",C128/C137)</f>
        <v>0</v>
      </c>
      <c r="E128" s="14"/>
      <c r="F128" s="15">
        <v>0</v>
      </c>
      <c r="G128" s="16">
        <f>+IF(ISERROR(F128/F137),"N. D.",F128/F137)</f>
        <v>0</v>
      </c>
      <c r="H128" s="17">
        <f t="shared" si="82"/>
        <v>0</v>
      </c>
      <c r="I128" s="16" t="str">
        <f t="shared" si="83"/>
        <v>N. D.</v>
      </c>
      <c r="J128" s="14"/>
      <c r="K128" s="15">
        <v>0</v>
      </c>
      <c r="L128" s="16">
        <f>+IF(ISERROR(K128/K137),"N. D.",K128/K137)</f>
        <v>0</v>
      </c>
      <c r="M128" s="17">
        <f t="shared" si="84"/>
        <v>0</v>
      </c>
      <c r="N128" s="16" t="str">
        <f t="shared" si="85"/>
        <v>N. D.</v>
      </c>
      <c r="O128" s="14"/>
      <c r="P128" s="15">
        <v>0</v>
      </c>
      <c r="Q128" s="16">
        <f>+IF(ISERROR(P128/P137),"N. D.",P128/P137)</f>
        <v>0</v>
      </c>
      <c r="R128" s="17">
        <f t="shared" si="86"/>
        <v>0</v>
      </c>
      <c r="S128" s="16" t="str">
        <f t="shared" si="87"/>
        <v>N. D.</v>
      </c>
      <c r="T128" s="14"/>
      <c r="U128" s="15">
        <v>0</v>
      </c>
      <c r="V128" s="16">
        <f>+IF(ISERROR(U128/U137),"N. D.",U128/U137)</f>
        <v>0</v>
      </c>
      <c r="W128" s="17">
        <f t="shared" si="88"/>
        <v>0</v>
      </c>
      <c r="X128" s="16" t="str">
        <f t="shared" si="89"/>
        <v>N. D.</v>
      </c>
    </row>
    <row r="129" spans="1:24">
      <c r="A129" s="21" t="s">
        <v>40</v>
      </c>
      <c r="B129" s="14"/>
      <c r="C129" s="15">
        <v>0</v>
      </c>
      <c r="D129" s="16">
        <f>+IF(ISERROR(C129/C138),"N. D.",C129/C138)</f>
        <v>0</v>
      </c>
      <c r="E129" s="14"/>
      <c r="F129" s="15">
        <v>0</v>
      </c>
      <c r="G129" s="16">
        <f>+IF(ISERROR(F129/F138),"N. D.",F129/F138)</f>
        <v>0</v>
      </c>
      <c r="H129" s="17">
        <f t="shared" si="82"/>
        <v>0</v>
      </c>
      <c r="I129" s="16" t="str">
        <f t="shared" si="83"/>
        <v>N. D.</v>
      </c>
      <c r="J129" s="14"/>
      <c r="K129" s="15">
        <v>0</v>
      </c>
      <c r="L129" s="16">
        <f>+IF(ISERROR(K129/K138),"N. D.",K129/K138)</f>
        <v>0</v>
      </c>
      <c r="M129" s="17">
        <f t="shared" si="84"/>
        <v>0</v>
      </c>
      <c r="N129" s="16" t="str">
        <f t="shared" si="85"/>
        <v>N. D.</v>
      </c>
      <c r="O129" s="14"/>
      <c r="P129" s="15">
        <v>0</v>
      </c>
      <c r="Q129" s="16">
        <f>+IF(ISERROR(P129/P138),"N. D.",P129/P138)</f>
        <v>0</v>
      </c>
      <c r="R129" s="17">
        <f t="shared" si="86"/>
        <v>0</v>
      </c>
      <c r="S129" s="16" t="str">
        <f t="shared" si="87"/>
        <v>N. D.</v>
      </c>
      <c r="T129" s="14"/>
      <c r="U129" s="15">
        <v>0</v>
      </c>
      <c r="V129" s="16" t="str">
        <f>+IF(ISERROR(U129/U138),"N. D.",U129/U138)</f>
        <v>N. D.</v>
      </c>
      <c r="W129" s="17">
        <f t="shared" si="88"/>
        <v>0</v>
      </c>
      <c r="X129" s="16" t="str">
        <f t="shared" si="89"/>
        <v>N. D.</v>
      </c>
    </row>
    <row r="130" spans="1:24" ht="6" customHeight="1">
      <c r="A130" s="8"/>
      <c r="B130" s="6"/>
      <c r="C130" s="6"/>
      <c r="D130" s="29"/>
      <c r="E130" s="6"/>
      <c r="F130" s="6"/>
      <c r="G130" s="29"/>
      <c r="H130" s="6"/>
      <c r="I130" s="11"/>
      <c r="J130" s="6"/>
      <c r="K130" s="6"/>
      <c r="L130" s="29"/>
      <c r="M130" s="6"/>
      <c r="N130" s="11"/>
      <c r="O130" s="6"/>
      <c r="P130" s="6"/>
      <c r="Q130" s="29"/>
      <c r="R130" s="6"/>
      <c r="S130" s="11"/>
      <c r="T130" s="6"/>
      <c r="U130" s="6"/>
      <c r="V130" s="29"/>
      <c r="W130" s="6"/>
      <c r="X130" s="11"/>
    </row>
    <row r="131" spans="1:24">
      <c r="A131" s="25" t="s">
        <v>49</v>
      </c>
      <c r="B131" s="26"/>
      <c r="C131" s="26">
        <f>+C110+C120</f>
        <v>0</v>
      </c>
      <c r="D131" s="28">
        <f>+IF(ISERROR(C131/C106),"N. D.",C131/C106)</f>
        <v>0</v>
      </c>
      <c r="E131" s="26"/>
      <c r="F131" s="26">
        <f>+F110+F120</f>
        <v>0</v>
      </c>
      <c r="G131" s="28">
        <f>+IF(ISERROR(F131/F106),"N. D.",F131/F106)</f>
        <v>0</v>
      </c>
      <c r="H131" s="30">
        <f>+$C131-F131</f>
        <v>0</v>
      </c>
      <c r="I131" s="28" t="str">
        <f>+IF(ISERROR(H131/F131),"N. D.",H131/F131)</f>
        <v>N. D.</v>
      </c>
      <c r="J131" s="26"/>
      <c r="K131" s="26">
        <f>+K110+K120</f>
        <v>0</v>
      </c>
      <c r="L131" s="28">
        <f>+IF(ISERROR(K131/K106),"N. D.",K131/K106)</f>
        <v>0</v>
      </c>
      <c r="M131" s="30">
        <f>+$C131-K131</f>
        <v>0</v>
      </c>
      <c r="N131" s="28" t="str">
        <f>+IF(ISERROR(M131/K131),"N. D.",M131/K131)</f>
        <v>N. D.</v>
      </c>
      <c r="O131" s="26"/>
      <c r="P131" s="26">
        <f>+P110+P120</f>
        <v>0</v>
      </c>
      <c r="Q131" s="28">
        <f>+IF(ISERROR(P131/P106),"N. D.",P131/P106)</f>
        <v>0</v>
      </c>
      <c r="R131" s="30">
        <f>+$C131-P131</f>
        <v>0</v>
      </c>
      <c r="S131" s="28" t="str">
        <f>+IF(ISERROR(R131/P131),"N. D.",R131/P131)</f>
        <v>N. D.</v>
      </c>
      <c r="T131" s="26"/>
      <c r="U131" s="26">
        <f>+U110+U120</f>
        <v>0</v>
      </c>
      <c r="V131" s="28" t="str">
        <f>+IF(ISERROR(U131/U106),"N. D.",U131/U106)</f>
        <v>N. D.</v>
      </c>
      <c r="W131" s="30">
        <f>+$C131-U131</f>
        <v>0</v>
      </c>
      <c r="X131" s="28" t="str">
        <f>+IF(ISERROR(W131/U131),"N. D.",W131/U131)</f>
        <v>N. D.</v>
      </c>
    </row>
    <row r="132" spans="1:24" ht="6" customHeight="1">
      <c r="A132" s="6"/>
      <c r="B132" s="6"/>
      <c r="C132" s="6"/>
      <c r="D132" s="29"/>
      <c r="E132" s="6"/>
      <c r="F132" s="6"/>
      <c r="G132" s="29"/>
      <c r="H132" s="6"/>
      <c r="I132" s="29"/>
      <c r="J132" s="6"/>
      <c r="K132" s="6"/>
      <c r="L132" s="29"/>
      <c r="M132" s="6"/>
      <c r="N132" s="29"/>
      <c r="O132" s="6"/>
      <c r="P132" s="6"/>
      <c r="Q132" s="29"/>
      <c r="R132" s="6"/>
      <c r="S132" s="29"/>
      <c r="T132" s="6"/>
      <c r="U132" s="6"/>
      <c r="V132" s="29"/>
      <c r="W132" s="6"/>
      <c r="X132" s="29"/>
    </row>
    <row r="133" spans="1:24" ht="19" thickBot="1">
      <c r="A133" s="31" t="s">
        <v>50</v>
      </c>
      <c r="B133" s="32"/>
      <c r="C133" s="32">
        <f>+C106-C131</f>
        <v>264108285.46999997</v>
      </c>
      <c r="D133" s="33">
        <f>+IF(OR(C106&lt;=0,C133&lt;=0),"N. D.",C133/C106)</f>
        <v>1</v>
      </c>
      <c r="E133" s="32"/>
      <c r="F133" s="32">
        <f>+F106-F131</f>
        <v>264108285.46999997</v>
      </c>
      <c r="G133" s="33">
        <f>+IF(OR(F106&lt;=0,F133&lt;=0),"N. D.",F133/F106)</f>
        <v>1</v>
      </c>
      <c r="H133" s="32">
        <f>+$C133-F133</f>
        <v>0</v>
      </c>
      <c r="I133" s="33">
        <f>+IF(ISERROR(H133/F133),"N. D.",H133/F133)</f>
        <v>0</v>
      </c>
      <c r="J133" s="32"/>
      <c r="K133" s="32">
        <f>+K106-K131</f>
        <v>125198717.28999999</v>
      </c>
      <c r="L133" s="33">
        <f>+IF(OR(K106&lt;=0,K133&lt;=0),"N. D.",K133/K106)</f>
        <v>1</v>
      </c>
      <c r="M133" s="32">
        <f>+$C133-K133</f>
        <v>138909568.17999998</v>
      </c>
      <c r="N133" s="33">
        <f>+IF(ISERROR(M133/K133),"N. D.",M133/K133)</f>
        <v>1.1095127105674838</v>
      </c>
      <c r="O133" s="32"/>
      <c r="P133" s="32">
        <f>+P106-P131</f>
        <v>47155536.080000006</v>
      </c>
      <c r="Q133" s="33">
        <f>+IF(OR(P106&lt;=0,P133&lt;=0),"N. D.",P133/P106)</f>
        <v>1</v>
      </c>
      <c r="R133" s="32">
        <f>+$C133-P133</f>
        <v>216952749.38999996</v>
      </c>
      <c r="S133" s="33">
        <f>+IF(ISERROR(R133/P133),"N. D.",R133/P133)</f>
        <v>4.6007906478241853</v>
      </c>
      <c r="T133" s="32"/>
      <c r="U133" s="32">
        <f>+U106-U131</f>
        <v>0</v>
      </c>
      <c r="V133" s="33" t="str">
        <f>+IF(OR(U106&lt;=0,U133&lt;=0),"N. D.",U133/U106)</f>
        <v>N. D.</v>
      </c>
      <c r="W133" s="32">
        <f>+$C133-U133</f>
        <v>264108285.46999997</v>
      </c>
      <c r="X133" s="33" t="str">
        <f>+IF(ISERROR(W133/U133),"N. D.",W133/U133)</f>
        <v>N. D.</v>
      </c>
    </row>
    <row r="134" spans="1:24" ht="6" customHeight="1">
      <c r="A134" s="6"/>
      <c r="B134" s="34"/>
      <c r="C134" s="34"/>
      <c r="D134" s="35"/>
      <c r="E134" s="34"/>
      <c r="F134" s="34"/>
      <c r="G134" s="35"/>
      <c r="H134" s="34"/>
      <c r="I134" s="35"/>
      <c r="J134" s="34"/>
      <c r="K134" s="34"/>
      <c r="L134" s="35"/>
      <c r="M134" s="34"/>
      <c r="N134" s="35"/>
      <c r="O134" s="34"/>
      <c r="P134" s="34"/>
      <c r="Q134" s="35"/>
      <c r="R134" s="34"/>
      <c r="S134" s="35"/>
      <c r="T134" s="34"/>
      <c r="U134" s="34"/>
      <c r="V134" s="35"/>
      <c r="W134" s="34"/>
      <c r="X134" s="35"/>
    </row>
    <row r="135" spans="1:24">
      <c r="A135" s="36" t="s">
        <v>51</v>
      </c>
      <c r="B135" s="24"/>
      <c r="C135" s="24">
        <f>+C137+C160</f>
        <v>116567511.34880002</v>
      </c>
      <c r="D135" s="23">
        <f>+D137+D160</f>
        <v>0.44136256892266607</v>
      </c>
      <c r="E135" s="24"/>
      <c r="F135" s="24">
        <f>+F137+F160</f>
        <v>116567511.34880002</v>
      </c>
      <c r="G135" s="23">
        <f>+G137+G160</f>
        <v>0.44136256892266607</v>
      </c>
      <c r="H135" s="24">
        <f>+$C135-F135</f>
        <v>0</v>
      </c>
      <c r="I135" s="23">
        <f>+IF(ISERROR(H135/F135),"N. D.",H135/F135)</f>
        <v>0</v>
      </c>
      <c r="J135" s="24"/>
      <c r="K135" s="24">
        <f>+K137+K160</f>
        <v>98071835.394099981</v>
      </c>
      <c r="L135" s="23">
        <f>+L137+L160</f>
        <v>0.78332939439734406</v>
      </c>
      <c r="M135" s="24">
        <f>+$C135-K135</f>
        <v>18495675.954700038</v>
      </c>
      <c r="N135" s="23">
        <f>+IF(ISERROR(M135/K135),"N. D.",M135/K135)</f>
        <v>0.18859314583412742</v>
      </c>
      <c r="O135" s="24"/>
      <c r="P135" s="24">
        <f>+P137+P160</f>
        <v>12184785.4213</v>
      </c>
      <c r="Q135" s="23">
        <f>+Q137+Q160</f>
        <v>0.25839565052613017</v>
      </c>
      <c r="R135" s="24">
        <f>+$C135-P135</f>
        <v>104382725.92750002</v>
      </c>
      <c r="S135" s="23">
        <f>+IF(ISERROR(R135/P135),"N. D.",R135/P135)</f>
        <v>8.5666445750477074</v>
      </c>
      <c r="T135" s="24"/>
      <c r="U135" s="24">
        <f>+U137+U160</f>
        <v>3563478.8900000011</v>
      </c>
      <c r="V135" s="23">
        <f>+V137+V160</f>
        <v>0</v>
      </c>
      <c r="W135" s="24">
        <f>+$C135-U135</f>
        <v>113004032.45880002</v>
      </c>
      <c r="X135" s="23">
        <f>+IF(ISERROR(W135/U135),"N. D.",W135/U135)</f>
        <v>31.711716540798697</v>
      </c>
    </row>
    <row r="136" spans="1:24" ht="6" customHeight="1">
      <c r="A136" s="37"/>
      <c r="B136" s="6"/>
      <c r="C136" s="6"/>
      <c r="D136" s="11"/>
      <c r="E136" s="6"/>
      <c r="F136" s="6"/>
      <c r="G136" s="11"/>
      <c r="H136" s="6"/>
      <c r="I136" s="11"/>
      <c r="J136" s="6"/>
      <c r="K136" s="6"/>
      <c r="L136" s="11"/>
      <c r="M136" s="6"/>
      <c r="N136" s="11"/>
      <c r="O136" s="6"/>
      <c r="P136" s="6"/>
      <c r="Q136" s="11"/>
      <c r="R136" s="6"/>
      <c r="S136" s="11"/>
      <c r="T136" s="6"/>
      <c r="U136" s="6"/>
      <c r="V136" s="11"/>
      <c r="W136" s="6"/>
      <c r="X136" s="11"/>
    </row>
    <row r="137" spans="1:24">
      <c r="A137" s="38" t="s">
        <v>52</v>
      </c>
      <c r="B137" s="24"/>
      <c r="C137" s="24">
        <f>+SUM(C138:C150)</f>
        <v>118425606.67880002</v>
      </c>
      <c r="D137" s="23">
        <f>+SUM(D138:D150)</f>
        <v>0.44839792310208298</v>
      </c>
      <c r="E137" s="24"/>
      <c r="F137" s="24">
        <f>+SUM(F138:F150)</f>
        <v>118425606.67880002</v>
      </c>
      <c r="G137" s="23">
        <f>+SUM(G138:G150)</f>
        <v>0.44839792310208298</v>
      </c>
      <c r="H137" s="24">
        <f t="shared" ref="H137:H150" si="90">+$C137-F137</f>
        <v>0</v>
      </c>
      <c r="I137" s="23">
        <f t="shared" ref="I137:I150" si="91">+IF(ISERROR(H137/F137),"N. D.",H137/F137)</f>
        <v>0</v>
      </c>
      <c r="J137" s="24"/>
      <c r="K137" s="24">
        <f>+SUM(K138:K150)</f>
        <v>98473115.394099981</v>
      </c>
      <c r="L137" s="23">
        <f>+SUM(L138:L150)</f>
        <v>0.78653453905605897</v>
      </c>
      <c r="M137" s="24">
        <f t="shared" ref="M137:M150" si="92">+$C137-K137</f>
        <v>19952491.284700036</v>
      </c>
      <c r="N137" s="23">
        <f t="shared" ref="N137:N150" si="93">+IF(ISERROR(M137/K137),"N. D.",M137/K137)</f>
        <v>0.20261866606787066</v>
      </c>
      <c r="O137" s="24"/>
      <c r="P137" s="24">
        <f>+SUM(P138:P150)</f>
        <v>12184785.4213</v>
      </c>
      <c r="Q137" s="23">
        <f>+SUM(Q138:Q150)</f>
        <v>0.25839565052613017</v>
      </c>
      <c r="R137" s="24">
        <f t="shared" ref="R137:R150" si="94">+$C137-P137</f>
        <v>106240821.25750002</v>
      </c>
      <c r="S137" s="23">
        <f t="shared" ref="S137:S150" si="95">+IF(ISERROR(R137/P137),"N. D.",R137/P137)</f>
        <v>8.7191376445400834</v>
      </c>
      <c r="T137" s="24"/>
      <c r="U137" s="24">
        <f>+SUM(U138:U150)</f>
        <v>3563478.8900000011</v>
      </c>
      <c r="V137" s="23">
        <f>+SUM(V138:V150)</f>
        <v>0</v>
      </c>
      <c r="W137" s="24">
        <f t="shared" ref="W137:W150" si="96">+$C137-U137</f>
        <v>114862127.78880002</v>
      </c>
      <c r="X137" s="23">
        <f t="shared" ref="X137:X150" si="97">+IF(ISERROR(W137/U137),"N. D.",W137/U137)</f>
        <v>32.23314388395324</v>
      </c>
    </row>
    <row r="138" spans="1:24">
      <c r="A138" s="18" t="s">
        <v>53</v>
      </c>
      <c r="B138" s="14"/>
      <c r="C138" s="14">
        <v>19100822.555500001</v>
      </c>
      <c r="D138" s="11">
        <f t="shared" ref="D138:D150" si="98">+IF(ISERROR(C138/C$106),"N. D.",C138/C$106)</f>
        <v>7.2321936138840526E-2</v>
      </c>
      <c r="E138" s="14"/>
      <c r="F138" s="14">
        <v>19100822.555500001</v>
      </c>
      <c r="G138" s="11">
        <f t="shared" ref="G138:G150" si="99">+IF(ISERROR(F138/F$106),"N. D.",F138/F$106)</f>
        <v>7.2321936138840526E-2</v>
      </c>
      <c r="H138" s="14">
        <f t="shared" si="90"/>
        <v>0</v>
      </c>
      <c r="I138" s="11">
        <f t="shared" si="91"/>
        <v>0</v>
      </c>
      <c r="J138" s="14"/>
      <c r="K138" s="14">
        <v>8429693.2300000004</v>
      </c>
      <c r="L138" s="11">
        <f t="shared" ref="L138:L150" si="100">+IF(ISERROR(K138/K$106),"N. D.",K138/K$106)</f>
        <v>6.7330507951404592E-2</v>
      </c>
      <c r="M138" s="14">
        <f t="shared" si="92"/>
        <v>10671129.3255</v>
      </c>
      <c r="N138" s="11">
        <f t="shared" si="93"/>
        <v>1.2658977063985044</v>
      </c>
      <c r="O138" s="14"/>
      <c r="P138" s="14">
        <v>1601077.1452000001</v>
      </c>
      <c r="Q138" s="11">
        <f t="shared" ref="Q138:Q150" si="101">+IF(ISERROR(P138/P$106),"N. D.",P138/P$106)</f>
        <v>3.3953110881482743E-2</v>
      </c>
      <c r="R138" s="14">
        <f t="shared" si="94"/>
        <v>17499745.410300002</v>
      </c>
      <c r="S138" s="11">
        <f t="shared" si="95"/>
        <v>10.929982644973677</v>
      </c>
      <c r="T138" s="14"/>
      <c r="U138" s="14">
        <v>0</v>
      </c>
      <c r="V138" s="11" t="str">
        <f t="shared" ref="V138:V150" si="102">+IF(ISERROR(U138/U$106),"N. D.",U138/U$106)</f>
        <v>N. D.</v>
      </c>
      <c r="W138" s="14">
        <f t="shared" si="96"/>
        <v>19100822.555500001</v>
      </c>
      <c r="X138" s="11" t="str">
        <f t="shared" si="97"/>
        <v>N. D.</v>
      </c>
    </row>
    <row r="139" spans="1:24">
      <c r="A139" s="18" t="s">
        <v>54</v>
      </c>
      <c r="B139" s="14"/>
      <c r="C139" s="14">
        <v>26661697.876600001</v>
      </c>
      <c r="D139" s="11">
        <f t="shared" si="98"/>
        <v>0.10094987300058976</v>
      </c>
      <c r="E139" s="14"/>
      <c r="F139" s="14">
        <v>26661697.876600001</v>
      </c>
      <c r="G139" s="11">
        <f t="shared" si="99"/>
        <v>0.10094987300058976</v>
      </c>
      <c r="H139" s="14">
        <f t="shared" si="90"/>
        <v>0</v>
      </c>
      <c r="I139" s="11">
        <f t="shared" si="91"/>
        <v>0</v>
      </c>
      <c r="J139" s="14"/>
      <c r="K139" s="14">
        <v>20085820.514899999</v>
      </c>
      <c r="L139" s="11">
        <f t="shared" si="100"/>
        <v>0.16043151998414537</v>
      </c>
      <c r="M139" s="14">
        <f t="shared" si="92"/>
        <v>6575877.3617000021</v>
      </c>
      <c r="N139" s="11">
        <f t="shared" si="93"/>
        <v>0.32738903331441732</v>
      </c>
      <c r="O139" s="14"/>
      <c r="P139" s="14">
        <v>656843.28</v>
      </c>
      <c r="Q139" s="11">
        <f t="shared" si="101"/>
        <v>1.392929302904449E-2</v>
      </c>
      <c r="R139" s="14">
        <f t="shared" si="94"/>
        <v>26004854.5966</v>
      </c>
      <c r="S139" s="11">
        <f t="shared" si="95"/>
        <v>39.590653339103959</v>
      </c>
      <c r="T139" s="14"/>
      <c r="U139" s="14">
        <v>0</v>
      </c>
      <c r="V139" s="11" t="str">
        <f t="shared" si="102"/>
        <v>N. D.</v>
      </c>
      <c r="W139" s="14">
        <f t="shared" si="96"/>
        <v>26661697.876600001</v>
      </c>
      <c r="X139" s="11" t="str">
        <f t="shared" si="97"/>
        <v>N. D.</v>
      </c>
    </row>
    <row r="140" spans="1:24">
      <c r="A140" s="18" t="s">
        <v>55</v>
      </c>
      <c r="B140" s="14"/>
      <c r="C140" s="14">
        <v>1028283.1510999999</v>
      </c>
      <c r="D140" s="11">
        <f t="shared" si="98"/>
        <v>3.8934149652673521E-3</v>
      </c>
      <c r="E140" s="14"/>
      <c r="F140" s="14">
        <v>1028283.1510999999</v>
      </c>
      <c r="G140" s="11">
        <f t="shared" si="99"/>
        <v>3.8934149652673521E-3</v>
      </c>
      <c r="H140" s="14">
        <f t="shared" si="90"/>
        <v>0</v>
      </c>
      <c r="I140" s="11">
        <f t="shared" si="91"/>
        <v>0</v>
      </c>
      <c r="J140" s="14"/>
      <c r="K140" s="14">
        <v>831609.76049999986</v>
      </c>
      <c r="L140" s="11">
        <f t="shared" si="100"/>
        <v>6.6423185356901662E-3</v>
      </c>
      <c r="M140" s="14">
        <f t="shared" si="92"/>
        <v>196673.39060000004</v>
      </c>
      <c r="N140" s="11">
        <f t="shared" si="93"/>
        <v>0.23649721292562928</v>
      </c>
      <c r="O140" s="14"/>
      <c r="P140" s="14">
        <v>30465.85</v>
      </c>
      <c r="Q140" s="11">
        <f t="shared" si="101"/>
        <v>6.4607154392888827E-4</v>
      </c>
      <c r="R140" s="14">
        <f t="shared" si="94"/>
        <v>997817.30109999992</v>
      </c>
      <c r="S140" s="11">
        <f t="shared" si="95"/>
        <v>32.751992841164778</v>
      </c>
      <c r="T140" s="14"/>
      <c r="U140" s="14">
        <v>0</v>
      </c>
      <c r="V140" s="11" t="str">
        <f t="shared" si="102"/>
        <v>N. D.</v>
      </c>
      <c r="W140" s="14">
        <f t="shared" si="96"/>
        <v>1028283.1510999999</v>
      </c>
      <c r="X140" s="11" t="str">
        <f t="shared" si="97"/>
        <v>N. D.</v>
      </c>
    </row>
    <row r="141" spans="1:24">
      <c r="A141" s="18" t="s">
        <v>56</v>
      </c>
      <c r="B141" s="14"/>
      <c r="C141" s="14">
        <v>10047210.262700001</v>
      </c>
      <c r="D141" s="11">
        <f t="shared" si="98"/>
        <v>3.8042010854828945E-2</v>
      </c>
      <c r="E141" s="14"/>
      <c r="F141" s="14">
        <v>10047210.262700001</v>
      </c>
      <c r="G141" s="11">
        <f t="shared" si="99"/>
        <v>3.8042010854828945E-2</v>
      </c>
      <c r="H141" s="14">
        <f t="shared" si="90"/>
        <v>0</v>
      </c>
      <c r="I141" s="11">
        <f t="shared" si="91"/>
        <v>0</v>
      </c>
      <c r="J141" s="14"/>
      <c r="K141" s="14">
        <v>5539149.0500000007</v>
      </c>
      <c r="L141" s="11">
        <f t="shared" si="100"/>
        <v>4.424285783351576E-2</v>
      </c>
      <c r="M141" s="14">
        <f t="shared" si="92"/>
        <v>4508061.2127</v>
      </c>
      <c r="N141" s="11">
        <f t="shared" si="93"/>
        <v>0.81385446970415054</v>
      </c>
      <c r="O141" s="14"/>
      <c r="P141" s="14">
        <v>1413944.4700000002</v>
      </c>
      <c r="Q141" s="11">
        <f t="shared" si="101"/>
        <v>2.998469718595128E-2</v>
      </c>
      <c r="R141" s="14">
        <f t="shared" si="94"/>
        <v>8633265.7927000001</v>
      </c>
      <c r="S141" s="11">
        <f t="shared" si="95"/>
        <v>6.1058025798566185</v>
      </c>
      <c r="T141" s="14"/>
      <c r="U141" s="14">
        <v>0</v>
      </c>
      <c r="V141" s="11" t="str">
        <f t="shared" si="102"/>
        <v>N. D.</v>
      </c>
      <c r="W141" s="14">
        <f t="shared" si="96"/>
        <v>10047210.262700001</v>
      </c>
      <c r="X141" s="11" t="str">
        <f t="shared" si="97"/>
        <v>N. D.</v>
      </c>
    </row>
    <row r="142" spans="1:24">
      <c r="A142" s="18" t="s">
        <v>57</v>
      </c>
      <c r="B142" s="14"/>
      <c r="C142" s="14">
        <v>7951802.0310999993</v>
      </c>
      <c r="D142" s="11">
        <f t="shared" si="98"/>
        <v>3.0108112727130796E-2</v>
      </c>
      <c r="E142" s="14"/>
      <c r="F142" s="14">
        <v>7951802.0310999993</v>
      </c>
      <c r="G142" s="11">
        <f t="shared" si="99"/>
        <v>3.0108112727130796E-2</v>
      </c>
      <c r="H142" s="14">
        <f t="shared" si="90"/>
        <v>0</v>
      </c>
      <c r="I142" s="11">
        <f t="shared" si="91"/>
        <v>0</v>
      </c>
      <c r="J142" s="14"/>
      <c r="K142" s="14">
        <v>7246033.2419999996</v>
      </c>
      <c r="L142" s="11">
        <f t="shared" si="100"/>
        <v>5.787625783110769E-2</v>
      </c>
      <c r="M142" s="14">
        <f t="shared" si="92"/>
        <v>705768.7890999997</v>
      </c>
      <c r="N142" s="11">
        <f t="shared" si="93"/>
        <v>9.7400710917135994E-2</v>
      </c>
      <c r="O142" s="14"/>
      <c r="P142" s="14">
        <v>1453429.49</v>
      </c>
      <c r="Q142" s="11">
        <f t="shared" si="101"/>
        <v>3.0822033017167638E-2</v>
      </c>
      <c r="R142" s="14">
        <f t="shared" si="94"/>
        <v>6498372.5410999991</v>
      </c>
      <c r="S142" s="11">
        <f t="shared" si="95"/>
        <v>4.4710614349100615</v>
      </c>
      <c r="T142" s="14"/>
      <c r="U142" s="14">
        <v>0</v>
      </c>
      <c r="V142" s="11" t="str">
        <f t="shared" si="102"/>
        <v>N. D.</v>
      </c>
      <c r="W142" s="14">
        <f t="shared" si="96"/>
        <v>7951802.0310999993</v>
      </c>
      <c r="X142" s="11" t="str">
        <f t="shared" si="97"/>
        <v>N. D.</v>
      </c>
    </row>
    <row r="143" spans="1:24">
      <c r="A143" s="18" t="s">
        <v>58</v>
      </c>
      <c r="B143" s="14"/>
      <c r="C143" s="14">
        <v>10246438.9068</v>
      </c>
      <c r="D143" s="11">
        <f t="shared" si="98"/>
        <v>3.8796355398565838E-2</v>
      </c>
      <c r="E143" s="14"/>
      <c r="F143" s="14">
        <v>10246438.9068</v>
      </c>
      <c r="G143" s="11">
        <f t="shared" si="99"/>
        <v>3.8796355398565838E-2</v>
      </c>
      <c r="H143" s="14">
        <f t="shared" si="90"/>
        <v>0</v>
      </c>
      <c r="I143" s="11">
        <f t="shared" si="91"/>
        <v>0</v>
      </c>
      <c r="J143" s="14"/>
      <c r="K143" s="14">
        <v>5214835.4994999999</v>
      </c>
      <c r="L143" s="11">
        <f t="shared" si="100"/>
        <v>4.1652467472336675E-2</v>
      </c>
      <c r="M143" s="14">
        <f t="shared" si="92"/>
        <v>5031603.4073000001</v>
      </c>
      <c r="N143" s="11">
        <f t="shared" si="93"/>
        <v>0.96486330350831429</v>
      </c>
      <c r="O143" s="14"/>
      <c r="P143" s="14">
        <v>314125.57999999996</v>
      </c>
      <c r="Q143" s="11">
        <f t="shared" si="101"/>
        <v>6.661478293176047E-3</v>
      </c>
      <c r="R143" s="14">
        <f t="shared" si="94"/>
        <v>9932313.3267999999</v>
      </c>
      <c r="S143" s="11">
        <f t="shared" si="95"/>
        <v>31.618925548183633</v>
      </c>
      <c r="T143" s="14"/>
      <c r="U143" s="14">
        <v>0</v>
      </c>
      <c r="V143" s="11" t="str">
        <f t="shared" si="102"/>
        <v>N. D.</v>
      </c>
      <c r="W143" s="14">
        <f t="shared" si="96"/>
        <v>10246438.9068</v>
      </c>
      <c r="X143" s="11" t="str">
        <f t="shared" si="97"/>
        <v>N. D.</v>
      </c>
    </row>
    <row r="144" spans="1:24">
      <c r="A144" s="18" t="s">
        <v>59</v>
      </c>
      <c r="B144" s="14"/>
      <c r="C144" s="14">
        <v>7702124.6342000011</v>
      </c>
      <c r="D144" s="11">
        <f t="shared" si="98"/>
        <v>2.9162752772006029E-2</v>
      </c>
      <c r="E144" s="14"/>
      <c r="F144" s="14">
        <v>7702124.6342000011</v>
      </c>
      <c r="G144" s="11">
        <f t="shared" si="99"/>
        <v>2.9162752772006029E-2</v>
      </c>
      <c r="H144" s="14">
        <f t="shared" si="90"/>
        <v>0</v>
      </c>
      <c r="I144" s="11">
        <f t="shared" si="91"/>
        <v>0</v>
      </c>
      <c r="J144" s="14"/>
      <c r="K144" s="14">
        <v>1562777.0777</v>
      </c>
      <c r="L144" s="11">
        <f t="shared" si="100"/>
        <v>1.2482372915052413E-2</v>
      </c>
      <c r="M144" s="14">
        <f t="shared" si="92"/>
        <v>6139347.5565000009</v>
      </c>
      <c r="N144" s="11">
        <f t="shared" si="93"/>
        <v>3.92848579884184</v>
      </c>
      <c r="O144" s="14"/>
      <c r="P144" s="14">
        <v>1124774.2929</v>
      </c>
      <c r="Q144" s="11">
        <f t="shared" si="101"/>
        <v>2.385243359320113E-2</v>
      </c>
      <c r="R144" s="14">
        <f t="shared" si="94"/>
        <v>6577350.3413000014</v>
      </c>
      <c r="S144" s="11">
        <f t="shared" si="95"/>
        <v>5.8477068535605055</v>
      </c>
      <c r="T144" s="14"/>
      <c r="U144" s="14">
        <v>709703.51</v>
      </c>
      <c r="V144" s="11" t="str">
        <f t="shared" si="102"/>
        <v>N. D.</v>
      </c>
      <c r="W144" s="14">
        <f t="shared" si="96"/>
        <v>6992421.1242000014</v>
      </c>
      <c r="X144" s="11">
        <f t="shared" si="97"/>
        <v>9.8525948169539159</v>
      </c>
    </row>
    <row r="145" spans="1:24">
      <c r="A145" s="18" t="s">
        <v>60</v>
      </c>
      <c r="B145" s="14"/>
      <c r="C145" s="14">
        <v>984819.2635</v>
      </c>
      <c r="D145" s="11">
        <f t="shared" si="98"/>
        <v>3.7288465287919396E-3</v>
      </c>
      <c r="E145" s="14"/>
      <c r="F145" s="14">
        <v>984819.2635</v>
      </c>
      <c r="G145" s="11">
        <f t="shared" si="99"/>
        <v>3.7288465287919396E-3</v>
      </c>
      <c r="H145" s="14">
        <f t="shared" si="90"/>
        <v>0</v>
      </c>
      <c r="I145" s="11">
        <f t="shared" si="91"/>
        <v>0</v>
      </c>
      <c r="J145" s="14"/>
      <c r="K145" s="14">
        <v>30061.283799999997</v>
      </c>
      <c r="L145" s="11">
        <f t="shared" si="100"/>
        <v>2.4010856062022198E-4</v>
      </c>
      <c r="M145" s="14">
        <f t="shared" si="92"/>
        <v>954757.97970000003</v>
      </c>
      <c r="N145" s="11">
        <f t="shared" si="93"/>
        <v>31.760386085041389</v>
      </c>
      <c r="O145" s="14"/>
      <c r="P145" s="14">
        <v>0</v>
      </c>
      <c r="Q145" s="11">
        <f t="shared" si="101"/>
        <v>0</v>
      </c>
      <c r="R145" s="14">
        <f t="shared" si="94"/>
        <v>984819.2635</v>
      </c>
      <c r="S145" s="11" t="str">
        <f t="shared" si="95"/>
        <v>N. D.</v>
      </c>
      <c r="T145" s="14"/>
      <c r="U145" s="14">
        <v>0</v>
      </c>
      <c r="V145" s="11" t="str">
        <f t="shared" si="102"/>
        <v>N. D.</v>
      </c>
      <c r="W145" s="14">
        <f t="shared" si="96"/>
        <v>984819.2635</v>
      </c>
      <c r="X145" s="11" t="str">
        <f t="shared" si="97"/>
        <v>N. D.</v>
      </c>
    </row>
    <row r="146" spans="1:24">
      <c r="A146" s="18" t="s">
        <v>61</v>
      </c>
      <c r="B146" s="14"/>
      <c r="C146" s="14">
        <v>4263401.1641000006</v>
      </c>
      <c r="D146" s="11">
        <f t="shared" si="98"/>
        <v>1.6142625576902925E-2</v>
      </c>
      <c r="E146" s="14"/>
      <c r="F146" s="14">
        <v>4263401.1641000006</v>
      </c>
      <c r="G146" s="11">
        <f t="shared" si="99"/>
        <v>1.6142625576902925E-2</v>
      </c>
      <c r="H146" s="14">
        <f t="shared" si="90"/>
        <v>0</v>
      </c>
      <c r="I146" s="11">
        <f t="shared" si="91"/>
        <v>0</v>
      </c>
      <c r="J146" s="14"/>
      <c r="K146" s="14">
        <v>2803436.0367999994</v>
      </c>
      <c r="L146" s="11">
        <f t="shared" si="100"/>
        <v>2.2391891047145087E-2</v>
      </c>
      <c r="M146" s="14">
        <f t="shared" si="92"/>
        <v>1459965.1273000012</v>
      </c>
      <c r="N146" s="11">
        <f t="shared" si="93"/>
        <v>0.5207770422208341</v>
      </c>
      <c r="O146" s="14"/>
      <c r="P146" s="14">
        <v>2196004.8732000003</v>
      </c>
      <c r="Q146" s="11">
        <f t="shared" si="101"/>
        <v>4.6569396846097739E-2</v>
      </c>
      <c r="R146" s="14">
        <f t="shared" si="94"/>
        <v>2067396.2909000004</v>
      </c>
      <c r="S146" s="11">
        <f t="shared" si="95"/>
        <v>0.94143520177503404</v>
      </c>
      <c r="T146" s="14"/>
      <c r="U146" s="14">
        <v>1683376.8300000005</v>
      </c>
      <c r="V146" s="11" t="str">
        <f t="shared" si="102"/>
        <v>N. D.</v>
      </c>
      <c r="W146" s="14">
        <f t="shared" si="96"/>
        <v>2580024.3341000001</v>
      </c>
      <c r="X146" s="11">
        <f t="shared" si="97"/>
        <v>1.5326481202072855</v>
      </c>
    </row>
    <row r="147" spans="1:24">
      <c r="A147" s="18" t="s">
        <v>62</v>
      </c>
      <c r="B147" s="14"/>
      <c r="C147" s="14">
        <v>165369.4</v>
      </c>
      <c r="D147" s="11">
        <f t="shared" si="98"/>
        <v>6.2614241619006038E-4</v>
      </c>
      <c r="E147" s="14"/>
      <c r="F147" s="14">
        <v>165369.4</v>
      </c>
      <c r="G147" s="11">
        <f t="shared" si="99"/>
        <v>6.2614241619006038E-4</v>
      </c>
      <c r="H147" s="14">
        <f t="shared" si="90"/>
        <v>0</v>
      </c>
      <c r="I147" s="11">
        <f t="shared" si="91"/>
        <v>0</v>
      </c>
      <c r="J147" s="14"/>
      <c r="K147" s="14">
        <v>18328.830000000002</v>
      </c>
      <c r="L147" s="11">
        <f t="shared" si="100"/>
        <v>1.4639790563943726E-4</v>
      </c>
      <c r="M147" s="14">
        <f t="shared" si="92"/>
        <v>147040.57</v>
      </c>
      <c r="N147" s="11">
        <f t="shared" si="93"/>
        <v>8.0223653119157081</v>
      </c>
      <c r="O147" s="14"/>
      <c r="P147" s="14">
        <v>0</v>
      </c>
      <c r="Q147" s="11">
        <f t="shared" si="101"/>
        <v>0</v>
      </c>
      <c r="R147" s="14">
        <f t="shared" si="94"/>
        <v>165369.4</v>
      </c>
      <c r="S147" s="11" t="str">
        <f t="shared" si="95"/>
        <v>N. D.</v>
      </c>
      <c r="T147" s="14"/>
      <c r="U147" s="14">
        <v>0</v>
      </c>
      <c r="V147" s="11" t="str">
        <f t="shared" si="102"/>
        <v>N. D.</v>
      </c>
      <c r="W147" s="14">
        <f t="shared" si="96"/>
        <v>165369.4</v>
      </c>
      <c r="X147" s="11" t="str">
        <f t="shared" si="97"/>
        <v>N. D.</v>
      </c>
    </row>
    <row r="148" spans="1:24">
      <c r="A148" s="18" t="s">
        <v>25</v>
      </c>
      <c r="B148" s="14"/>
      <c r="C148" s="14">
        <v>6515219.9020000007</v>
      </c>
      <c r="D148" s="11">
        <f t="shared" si="98"/>
        <v>2.4668744830953302E-2</v>
      </c>
      <c r="E148" s="14"/>
      <c r="F148" s="14">
        <v>6515219.9020000007</v>
      </c>
      <c r="G148" s="11">
        <f t="shared" si="99"/>
        <v>2.4668744830953302E-2</v>
      </c>
      <c r="H148" s="14">
        <f t="shared" si="90"/>
        <v>0</v>
      </c>
      <c r="I148" s="11">
        <f t="shared" si="91"/>
        <v>0</v>
      </c>
      <c r="J148" s="14"/>
      <c r="K148" s="14">
        <v>14805472.189999998</v>
      </c>
      <c r="L148" s="11">
        <f t="shared" si="100"/>
        <v>0.11825578177215523</v>
      </c>
      <c r="M148" s="14">
        <f t="shared" si="92"/>
        <v>-8290252.2879999969</v>
      </c>
      <c r="N148" s="11">
        <f t="shared" si="93"/>
        <v>-0.55994514606561818</v>
      </c>
      <c r="O148" s="14"/>
      <c r="P148" s="14">
        <v>3301975.7700000005</v>
      </c>
      <c r="Q148" s="11">
        <f t="shared" si="101"/>
        <v>7.0023077765421937E-2</v>
      </c>
      <c r="R148" s="14">
        <f t="shared" si="94"/>
        <v>3213244.1320000002</v>
      </c>
      <c r="S148" s="11">
        <f t="shared" si="95"/>
        <v>0.97312771377483476</v>
      </c>
      <c r="T148" s="14"/>
      <c r="U148" s="14">
        <v>1166222.32</v>
      </c>
      <c r="V148" s="11" t="str">
        <f t="shared" si="102"/>
        <v>N. D.</v>
      </c>
      <c r="W148" s="14">
        <f t="shared" si="96"/>
        <v>5348997.5820000004</v>
      </c>
      <c r="X148" s="11">
        <f t="shared" si="97"/>
        <v>4.5866019628230061</v>
      </c>
    </row>
    <row r="149" spans="1:24">
      <c r="A149" s="18" t="s">
        <v>63</v>
      </c>
      <c r="B149" s="14"/>
      <c r="C149" s="14">
        <v>85866.04</v>
      </c>
      <c r="D149" s="11">
        <f t="shared" si="98"/>
        <v>3.2511679763168018E-4</v>
      </c>
      <c r="E149" s="14"/>
      <c r="F149" s="14">
        <v>85866.04</v>
      </c>
      <c r="G149" s="11">
        <f t="shared" si="99"/>
        <v>3.2511679763168018E-4</v>
      </c>
      <c r="H149" s="14">
        <f t="shared" si="90"/>
        <v>0</v>
      </c>
      <c r="I149" s="11">
        <f t="shared" si="91"/>
        <v>0</v>
      </c>
      <c r="J149" s="14"/>
      <c r="K149" s="14">
        <v>75545.31</v>
      </c>
      <c r="L149" s="11">
        <f t="shared" si="100"/>
        <v>6.034032267679953E-4</v>
      </c>
      <c r="M149" s="14">
        <f t="shared" si="92"/>
        <v>10320.729999999996</v>
      </c>
      <c r="N149" s="11">
        <f t="shared" si="93"/>
        <v>0.1366164226475475</v>
      </c>
      <c r="O149" s="14"/>
      <c r="P149" s="14">
        <v>7146.8099999999995</v>
      </c>
      <c r="Q149" s="11">
        <f t="shared" si="101"/>
        <v>1.515582388433744E-4</v>
      </c>
      <c r="R149" s="14">
        <f t="shared" si="94"/>
        <v>78719.23</v>
      </c>
      <c r="S149" s="11">
        <f t="shared" si="95"/>
        <v>11.01459672217395</v>
      </c>
      <c r="T149" s="14"/>
      <c r="U149" s="14">
        <v>0</v>
      </c>
      <c r="V149" s="11" t="str">
        <f t="shared" si="102"/>
        <v>N. D.</v>
      </c>
      <c r="W149" s="14">
        <f t="shared" si="96"/>
        <v>85866.04</v>
      </c>
      <c r="X149" s="11" t="str">
        <f t="shared" si="97"/>
        <v>N. D.</v>
      </c>
    </row>
    <row r="150" spans="1:24">
      <c r="A150" s="18" t="s">
        <v>64</v>
      </c>
      <c r="B150" s="14"/>
      <c r="C150" s="14">
        <v>23672551.4912</v>
      </c>
      <c r="D150" s="11">
        <f t="shared" si="98"/>
        <v>8.9631991094383759E-2</v>
      </c>
      <c r="E150" s="14"/>
      <c r="F150" s="14">
        <v>23672551.4912</v>
      </c>
      <c r="G150" s="11">
        <f t="shared" si="99"/>
        <v>8.9631991094383759E-2</v>
      </c>
      <c r="H150" s="14">
        <f t="shared" si="90"/>
        <v>0</v>
      </c>
      <c r="I150" s="11">
        <f t="shared" si="91"/>
        <v>0</v>
      </c>
      <c r="J150" s="14"/>
      <c r="K150" s="14">
        <v>31830353.368900001</v>
      </c>
      <c r="L150" s="11">
        <f t="shared" si="100"/>
        <v>0.25423865402047846</v>
      </c>
      <c r="M150" s="14">
        <f t="shared" si="92"/>
        <v>-8157801.877700001</v>
      </c>
      <c r="N150" s="11">
        <f t="shared" si="93"/>
        <v>-0.25629001925158079</v>
      </c>
      <c r="O150" s="14"/>
      <c r="P150" s="14">
        <v>84997.86</v>
      </c>
      <c r="Q150" s="11">
        <f t="shared" si="101"/>
        <v>1.8025001318148516E-3</v>
      </c>
      <c r="R150" s="14">
        <f t="shared" si="94"/>
        <v>23587553.631200001</v>
      </c>
      <c r="S150" s="11">
        <f t="shared" si="95"/>
        <v>277.50761761766711</v>
      </c>
      <c r="T150" s="14"/>
      <c r="U150" s="14">
        <v>4176.2300000000005</v>
      </c>
      <c r="V150" s="11" t="str">
        <f t="shared" si="102"/>
        <v>N. D.</v>
      </c>
      <c r="W150" s="14">
        <f t="shared" si="96"/>
        <v>23668375.2612</v>
      </c>
      <c r="X150" s="11">
        <f t="shared" si="97"/>
        <v>5667.4022410643083</v>
      </c>
    </row>
    <row r="151" spans="1:24" ht="6" customHeight="1">
      <c r="A151" s="37"/>
      <c r="B151" s="6"/>
      <c r="C151" s="6"/>
      <c r="D151" s="11"/>
      <c r="E151" s="6"/>
      <c r="F151" s="6"/>
      <c r="G151" s="11"/>
      <c r="H151" s="6"/>
      <c r="I151" s="11"/>
      <c r="J151" s="6"/>
      <c r="K151" s="6"/>
      <c r="L151" s="11"/>
      <c r="M151" s="6"/>
      <c r="N151" s="11"/>
      <c r="O151" s="6"/>
      <c r="P151" s="6"/>
      <c r="Q151" s="11"/>
      <c r="R151" s="6"/>
      <c r="S151" s="11"/>
      <c r="T151" s="6"/>
      <c r="U151" s="6"/>
      <c r="V151" s="11"/>
      <c r="W151" s="6"/>
      <c r="X151" s="11"/>
    </row>
    <row r="152" spans="1:24">
      <c r="A152" s="38" t="s">
        <v>65</v>
      </c>
      <c r="B152" s="24"/>
      <c r="C152" s="24">
        <f>+SUM(C153:C158)</f>
        <v>118425606.6788</v>
      </c>
      <c r="D152" s="23">
        <f>+SUM(D153:D166)</f>
        <v>0.42729186056383223</v>
      </c>
      <c r="E152" s="24"/>
      <c r="F152" s="24">
        <f>+SUM(F153:F158)</f>
        <v>118425606.6788</v>
      </c>
      <c r="G152" s="23">
        <f>+SUM(G153:G166)</f>
        <v>0.42729186056383223</v>
      </c>
      <c r="H152" s="24">
        <f t="shared" ref="H152:H158" si="103">+$C152-F152</f>
        <v>0</v>
      </c>
      <c r="I152" s="23">
        <f t="shared" ref="I152:I158" si="104">+IF(ISERROR(H152/F152),"N. D.",H152/F152)</f>
        <v>0</v>
      </c>
      <c r="J152" s="24"/>
      <c r="K152" s="24">
        <f>+SUM(K153:K158)</f>
        <v>98473115.394099995</v>
      </c>
      <c r="L152" s="23">
        <f>+SUM(L153:L166)</f>
        <v>0.77691910507991435</v>
      </c>
      <c r="M152" s="24">
        <f t="shared" ref="M152:M158" si="105">+$C152-K152</f>
        <v>19952491.284700006</v>
      </c>
      <c r="N152" s="23">
        <f t="shared" ref="N152:N158" si="106">+IF(ISERROR(M152/K152),"N. D.",M152/K152)</f>
        <v>0.20261866606787032</v>
      </c>
      <c r="O152" s="24"/>
      <c r="P152" s="24">
        <f>+SUM(P153:P158)</f>
        <v>12184785.421299998</v>
      </c>
      <c r="Q152" s="23">
        <f>+SUM(Q153:Q166)</f>
        <v>0.25839565052613006</v>
      </c>
      <c r="R152" s="24">
        <f t="shared" ref="R152:R158" si="107">+$C152-P152</f>
        <v>106240821.25750001</v>
      </c>
      <c r="S152" s="23">
        <f t="shared" ref="S152:S158" si="108">+IF(ISERROR(R152/P152),"N. D.",R152/P152)</f>
        <v>8.7191376445400834</v>
      </c>
      <c r="T152" s="24"/>
      <c r="U152" s="24">
        <f>+SUM(U153:U158)</f>
        <v>3563478.8900000006</v>
      </c>
      <c r="V152" s="23">
        <f>+SUM(V153:V166)</f>
        <v>0</v>
      </c>
      <c r="W152" s="24">
        <f t="shared" ref="W152:W158" si="109">+$C152-U152</f>
        <v>114862127.7888</v>
      </c>
      <c r="X152" s="23">
        <f t="shared" ref="X152:X158" si="110">+IF(ISERROR(W152/U152),"N. D.",W152/U152)</f>
        <v>32.23314388395324</v>
      </c>
    </row>
    <row r="153" spans="1:24">
      <c r="A153" s="18" t="s">
        <v>26</v>
      </c>
      <c r="B153" s="14"/>
      <c r="C153" s="15">
        <v>2155230.3535000002</v>
      </c>
      <c r="D153" s="16">
        <f t="shared" ref="D153:D158" si="111">+IF(ISERROR(C153/C$106),"N. D.",C153/C$106)</f>
        <v>8.1604041678003791E-3</v>
      </c>
      <c r="E153" s="14"/>
      <c r="F153" s="15">
        <v>2155230.3535000002</v>
      </c>
      <c r="G153" s="16">
        <f t="shared" ref="G153:G158" si="112">+IF(ISERROR(F153/F$106),"N. D.",F153/F$106)</f>
        <v>8.1604041678003791E-3</v>
      </c>
      <c r="H153" s="15">
        <f t="shared" si="103"/>
        <v>0</v>
      </c>
      <c r="I153" s="16">
        <f t="shared" si="104"/>
        <v>0</v>
      </c>
      <c r="J153" s="14"/>
      <c r="K153" s="15">
        <v>252427.05</v>
      </c>
      <c r="L153" s="16">
        <f t="shared" ref="L153:L158" si="113">+IF(ISERROR(K153/K$106),"N. D.",K153/K$106)</f>
        <v>2.0162111518706601E-3</v>
      </c>
      <c r="M153" s="15">
        <f t="shared" si="105"/>
        <v>1902803.3035000002</v>
      </c>
      <c r="N153" s="16">
        <f t="shared" si="106"/>
        <v>7.5380324870096143</v>
      </c>
      <c r="O153" s="14"/>
      <c r="P153" s="15">
        <v>-2660.05</v>
      </c>
      <c r="Q153" s="16">
        <f t="shared" ref="Q153:Q158" si="114">+IF(ISERROR(P153/P$106),"N. D.",P153/P$106)</f>
        <v>-5.6410131686069462E-5</v>
      </c>
      <c r="R153" s="15">
        <f t="shared" si="107"/>
        <v>2157890.4035</v>
      </c>
      <c r="S153" s="16">
        <f t="shared" si="108"/>
        <v>-811.22174526794606</v>
      </c>
      <c r="T153" s="14"/>
      <c r="U153" s="15">
        <v>0</v>
      </c>
      <c r="V153" s="16" t="str">
        <f t="shared" ref="V153:V158" si="115">+IF(ISERROR(U153/U$106),"N. D.",U153/U$106)</f>
        <v>N. D.</v>
      </c>
      <c r="W153" s="15">
        <f t="shared" si="109"/>
        <v>2155230.3535000002</v>
      </c>
      <c r="X153" s="16" t="str">
        <f t="shared" si="110"/>
        <v>N. D.</v>
      </c>
    </row>
    <row r="154" spans="1:24">
      <c r="A154" s="18" t="s">
        <v>66</v>
      </c>
      <c r="B154" s="14"/>
      <c r="C154" s="15">
        <v>102537345.19510001</v>
      </c>
      <c r="D154" s="16">
        <f t="shared" si="111"/>
        <v>0.38823978964774741</v>
      </c>
      <c r="E154" s="14"/>
      <c r="F154" s="15">
        <v>102537345.19510001</v>
      </c>
      <c r="G154" s="16">
        <f t="shared" si="112"/>
        <v>0.38823978964774741</v>
      </c>
      <c r="H154" s="15">
        <f t="shared" si="103"/>
        <v>0</v>
      </c>
      <c r="I154" s="16">
        <f t="shared" si="104"/>
        <v>0</v>
      </c>
      <c r="J154" s="14"/>
      <c r="K154" s="15">
        <v>96387678.741400003</v>
      </c>
      <c r="L154" s="16">
        <f t="shared" si="113"/>
        <v>0.76987752612621041</v>
      </c>
      <c r="M154" s="15">
        <f t="shared" si="105"/>
        <v>6149666.453700006</v>
      </c>
      <c r="N154" s="16">
        <f t="shared" si="106"/>
        <v>6.380137517575292E-2</v>
      </c>
      <c r="O154" s="14"/>
      <c r="P154" s="15">
        <v>11465663.178399999</v>
      </c>
      <c r="Q154" s="16">
        <f t="shared" si="114"/>
        <v>0.24314564378927525</v>
      </c>
      <c r="R154" s="15">
        <f t="shared" si="107"/>
        <v>91071682.016700014</v>
      </c>
      <c r="S154" s="16">
        <f t="shared" si="108"/>
        <v>7.942992969501204</v>
      </c>
      <c r="T154" s="14"/>
      <c r="U154" s="15">
        <v>3347602.6600000006</v>
      </c>
      <c r="V154" s="16" t="str">
        <f t="shared" si="115"/>
        <v>N. D.</v>
      </c>
      <c r="W154" s="15">
        <f t="shared" si="109"/>
        <v>99189742.535100013</v>
      </c>
      <c r="X154" s="16">
        <f t="shared" si="110"/>
        <v>29.630082363209734</v>
      </c>
    </row>
    <row r="155" spans="1:24">
      <c r="A155" s="18" t="s">
        <v>67</v>
      </c>
      <c r="B155" s="14"/>
      <c r="C155" s="15">
        <v>19594.96</v>
      </c>
      <c r="D155" s="16">
        <f t="shared" si="111"/>
        <v>7.4192901465129497E-5</v>
      </c>
      <c r="E155" s="14"/>
      <c r="F155" s="15">
        <v>19594.96</v>
      </c>
      <c r="G155" s="16">
        <f t="shared" si="112"/>
        <v>7.4192901465129497E-5</v>
      </c>
      <c r="H155" s="15">
        <f t="shared" si="103"/>
        <v>0</v>
      </c>
      <c r="I155" s="16">
        <f t="shared" si="104"/>
        <v>0</v>
      </c>
      <c r="J155" s="14"/>
      <c r="K155" s="15">
        <v>0</v>
      </c>
      <c r="L155" s="16">
        <f t="shared" si="113"/>
        <v>0</v>
      </c>
      <c r="M155" s="15">
        <f t="shared" si="105"/>
        <v>19594.96</v>
      </c>
      <c r="N155" s="16" t="str">
        <f t="shared" si="106"/>
        <v>N. D.</v>
      </c>
      <c r="O155" s="14"/>
      <c r="P155" s="15">
        <v>-1.4551915228366852E-11</v>
      </c>
      <c r="Q155" s="16">
        <f t="shared" si="114"/>
        <v>-3.0859399421691081E-19</v>
      </c>
      <c r="R155" s="15">
        <f t="shared" si="107"/>
        <v>19594.960000000014</v>
      </c>
      <c r="S155" s="16">
        <f t="shared" si="108"/>
        <v>-1346555397862851.5</v>
      </c>
      <c r="T155" s="14"/>
      <c r="U155" s="15">
        <v>0</v>
      </c>
      <c r="V155" s="16" t="str">
        <f t="shared" si="115"/>
        <v>N. D.</v>
      </c>
      <c r="W155" s="15">
        <f t="shared" si="109"/>
        <v>19594.96</v>
      </c>
      <c r="X155" s="16" t="str">
        <f t="shared" si="110"/>
        <v>N. D.</v>
      </c>
    </row>
    <row r="156" spans="1:24">
      <c r="A156" s="18" t="s">
        <v>68</v>
      </c>
      <c r="B156" s="14"/>
      <c r="C156" s="15">
        <v>1297241.1321999999</v>
      </c>
      <c r="D156" s="16">
        <f t="shared" si="111"/>
        <v>4.9117774926729944E-3</v>
      </c>
      <c r="E156" s="14"/>
      <c r="F156" s="15">
        <v>1297241.1321999999</v>
      </c>
      <c r="G156" s="16">
        <f t="shared" si="112"/>
        <v>4.9117774926729944E-3</v>
      </c>
      <c r="H156" s="15">
        <f t="shared" si="103"/>
        <v>0</v>
      </c>
      <c r="I156" s="16">
        <f t="shared" si="104"/>
        <v>0</v>
      </c>
      <c r="J156" s="14"/>
      <c r="K156" s="15">
        <v>0</v>
      </c>
      <c r="L156" s="16">
        <f t="shared" si="113"/>
        <v>0</v>
      </c>
      <c r="M156" s="15">
        <f t="shared" si="105"/>
        <v>1297241.1321999999</v>
      </c>
      <c r="N156" s="16" t="str">
        <f t="shared" si="106"/>
        <v>N. D.</v>
      </c>
      <c r="O156" s="14"/>
      <c r="P156" s="15">
        <v>0</v>
      </c>
      <c r="Q156" s="16">
        <f t="shared" si="114"/>
        <v>0</v>
      </c>
      <c r="R156" s="15">
        <f t="shared" si="107"/>
        <v>1297241.1321999999</v>
      </c>
      <c r="S156" s="16" t="str">
        <f t="shared" si="108"/>
        <v>N. D.</v>
      </c>
      <c r="T156" s="14"/>
      <c r="U156" s="15">
        <v>0</v>
      </c>
      <c r="V156" s="16" t="str">
        <f t="shared" si="115"/>
        <v>N. D.</v>
      </c>
      <c r="W156" s="15">
        <f t="shared" si="109"/>
        <v>1297241.1321999999</v>
      </c>
      <c r="X156" s="16" t="str">
        <f t="shared" si="110"/>
        <v>N. D.</v>
      </c>
    </row>
    <row r="157" spans="1:24">
      <c r="A157" s="18" t="s">
        <v>69</v>
      </c>
      <c r="B157" s="14"/>
      <c r="C157" s="15">
        <v>12416065.038000001</v>
      </c>
      <c r="D157" s="16">
        <f t="shared" si="111"/>
        <v>4.7011266670050532E-2</v>
      </c>
      <c r="E157" s="14"/>
      <c r="F157" s="15">
        <v>12416065.038000001</v>
      </c>
      <c r="G157" s="16">
        <f t="shared" si="112"/>
        <v>4.7011266670050532E-2</v>
      </c>
      <c r="H157" s="15">
        <f t="shared" si="103"/>
        <v>0</v>
      </c>
      <c r="I157" s="16">
        <f t="shared" si="104"/>
        <v>0</v>
      </c>
      <c r="J157" s="14"/>
      <c r="K157" s="15">
        <v>1833009.6026999999</v>
      </c>
      <c r="L157" s="16">
        <f t="shared" si="113"/>
        <v>1.4640801777978024E-2</v>
      </c>
      <c r="M157" s="15">
        <f t="shared" si="105"/>
        <v>10583055.4353</v>
      </c>
      <c r="N157" s="16">
        <f t="shared" si="106"/>
        <v>5.7735951954159397</v>
      </c>
      <c r="O157" s="14"/>
      <c r="P157" s="15">
        <v>721782.2929</v>
      </c>
      <c r="Q157" s="16">
        <f t="shared" si="114"/>
        <v>1.5306416868540876E-2</v>
      </c>
      <c r="R157" s="15">
        <f t="shared" si="107"/>
        <v>11694282.745100001</v>
      </c>
      <c r="S157" s="16">
        <f t="shared" si="108"/>
        <v>16.201952943614533</v>
      </c>
      <c r="T157" s="14"/>
      <c r="U157" s="15">
        <v>215347.22999999998</v>
      </c>
      <c r="V157" s="16" t="str">
        <f t="shared" si="115"/>
        <v>N. D.</v>
      </c>
      <c r="W157" s="15">
        <f t="shared" si="109"/>
        <v>12200717.808</v>
      </c>
      <c r="X157" s="16">
        <f t="shared" si="110"/>
        <v>56.656023892204239</v>
      </c>
    </row>
    <row r="158" spans="1:24">
      <c r="A158" s="18" t="s">
        <v>70</v>
      </c>
      <c r="B158" s="14"/>
      <c r="C158" s="15">
        <v>130</v>
      </c>
      <c r="D158" s="16">
        <f t="shared" si="111"/>
        <v>4.9222234648434263E-7</v>
      </c>
      <c r="E158" s="14"/>
      <c r="F158" s="15">
        <v>130</v>
      </c>
      <c r="G158" s="16">
        <f t="shared" si="112"/>
        <v>4.9222234648434263E-7</v>
      </c>
      <c r="H158" s="15">
        <f t="shared" si="103"/>
        <v>0</v>
      </c>
      <c r="I158" s="16">
        <f t="shared" si="104"/>
        <v>0</v>
      </c>
      <c r="J158" s="14"/>
      <c r="K158" s="15">
        <v>0</v>
      </c>
      <c r="L158" s="16">
        <f t="shared" si="113"/>
        <v>0</v>
      </c>
      <c r="M158" s="15">
        <f t="shared" si="105"/>
        <v>130</v>
      </c>
      <c r="N158" s="16" t="str">
        <f t="shared" si="106"/>
        <v>N. D.</v>
      </c>
      <c r="O158" s="14"/>
      <c r="P158" s="15">
        <v>0</v>
      </c>
      <c r="Q158" s="16">
        <f t="shared" si="114"/>
        <v>0</v>
      </c>
      <c r="R158" s="15">
        <f t="shared" si="107"/>
        <v>130</v>
      </c>
      <c r="S158" s="16" t="str">
        <f t="shared" si="108"/>
        <v>N. D.</v>
      </c>
      <c r="T158" s="14"/>
      <c r="U158" s="15">
        <v>529</v>
      </c>
      <c r="V158" s="16" t="str">
        <f t="shared" si="115"/>
        <v>N. D.</v>
      </c>
      <c r="W158" s="15">
        <f t="shared" si="109"/>
        <v>-399</v>
      </c>
      <c r="X158" s="16">
        <f t="shared" si="110"/>
        <v>-0.75425330812854441</v>
      </c>
    </row>
    <row r="159" spans="1:24" ht="6" customHeight="1">
      <c r="A159" s="37"/>
      <c r="B159" s="6"/>
      <c r="C159" s="6"/>
      <c r="D159" s="29"/>
      <c r="E159" s="6"/>
      <c r="F159" s="6"/>
      <c r="G159" s="29"/>
      <c r="H159" s="6"/>
      <c r="I159" s="29"/>
      <c r="J159" s="6"/>
      <c r="K159" s="6"/>
      <c r="L159" s="29"/>
      <c r="M159" s="6"/>
      <c r="N159" s="29"/>
      <c r="O159" s="6"/>
      <c r="P159" s="6"/>
      <c r="Q159" s="29"/>
      <c r="R159" s="6"/>
      <c r="S159" s="29"/>
      <c r="T159" s="6"/>
      <c r="U159" s="6"/>
      <c r="V159" s="29"/>
      <c r="W159" s="6"/>
      <c r="X159" s="29"/>
    </row>
    <row r="160" spans="1:24">
      <c r="A160" s="38" t="s">
        <v>71</v>
      </c>
      <c r="B160" s="24"/>
      <c r="C160" s="24">
        <f>+C161+C164</f>
        <v>-1858095.33</v>
      </c>
      <c r="D160" s="23">
        <f>+SUM(D161:D164)</f>
        <v>-7.0353541794169151E-3</v>
      </c>
      <c r="E160" s="24"/>
      <c r="F160" s="24">
        <f>+F161+F164</f>
        <v>-1858095.33</v>
      </c>
      <c r="G160" s="23">
        <f>+SUM(G161:G164)</f>
        <v>-7.0353541794169151E-3</v>
      </c>
      <c r="H160" s="24">
        <f t="shared" ref="H160:H166" si="116">+$C160-F160</f>
        <v>0</v>
      </c>
      <c r="I160" s="23">
        <f t="shared" ref="I160:I166" si="117">+IF(ISERROR(H160/F160),"N. D.",H160/F160)</f>
        <v>0</v>
      </c>
      <c r="J160" s="24"/>
      <c r="K160" s="24">
        <f>+K161+K164</f>
        <v>-401280</v>
      </c>
      <c r="L160" s="23">
        <f>+SUM(L161:L164)</f>
        <v>-3.2051446587148978E-3</v>
      </c>
      <c r="M160" s="24">
        <f t="shared" ref="M160:M166" si="118">+$C160-K160</f>
        <v>-1456815.33</v>
      </c>
      <c r="N160" s="23">
        <f t="shared" ref="N160:N166" si="119">+IF(ISERROR(M160/K160),"N. D.",M160/K160)</f>
        <v>3.6304209778708136</v>
      </c>
      <c r="O160" s="24"/>
      <c r="P160" s="24">
        <f>+P161+P164</f>
        <v>0</v>
      </c>
      <c r="Q160" s="23">
        <f>+SUM(Q161:Q164)</f>
        <v>0</v>
      </c>
      <c r="R160" s="24">
        <f t="shared" ref="R160:R166" si="120">+$C160-P160</f>
        <v>-1858095.33</v>
      </c>
      <c r="S160" s="23" t="str">
        <f t="shared" ref="S160:S166" si="121">+IF(ISERROR(R160/P160),"N. D.",R160/P160)</f>
        <v>N. D.</v>
      </c>
      <c r="T160" s="24"/>
      <c r="U160" s="24">
        <f>+U161+U164</f>
        <v>0</v>
      </c>
      <c r="V160" s="23">
        <f>+SUM(V161:V164)</f>
        <v>0</v>
      </c>
      <c r="W160" s="24">
        <f t="shared" ref="W160:W166" si="122">+$C160-U160</f>
        <v>-1858095.33</v>
      </c>
      <c r="X160" s="23" t="str">
        <f t="shared" ref="X160:X166" si="123">+IF(ISERROR(W160/U160),"N. D.",W160/U160)</f>
        <v>N. D.</v>
      </c>
    </row>
    <row r="161" spans="1:24">
      <c r="A161" s="39" t="s">
        <v>72</v>
      </c>
      <c r="B161" s="14"/>
      <c r="C161" s="14">
        <f>+SUM(C162:C163)</f>
        <v>0</v>
      </c>
      <c r="D161" s="11">
        <f t="shared" ref="D161:D166" si="124">+IF(ISERROR(C161/C$106),"N. D.",C161/C$106)</f>
        <v>0</v>
      </c>
      <c r="E161" s="14"/>
      <c r="F161" s="14">
        <f>+SUM(F162:F163)</f>
        <v>0</v>
      </c>
      <c r="G161" s="11">
        <f t="shared" ref="G161:G166" si="125">+IF(ISERROR(F161/F$106),"N. D.",F161/F$106)</f>
        <v>0</v>
      </c>
      <c r="H161" s="14">
        <f t="shared" si="116"/>
        <v>0</v>
      </c>
      <c r="I161" s="11" t="str">
        <f t="shared" si="117"/>
        <v>N. D.</v>
      </c>
      <c r="J161" s="14"/>
      <c r="K161" s="14">
        <f>+SUM(K162:K163)</f>
        <v>0</v>
      </c>
      <c r="L161" s="11">
        <f t="shared" ref="L161:L166" si="126">+IF(ISERROR(K161/K$106),"N. D.",K161/K$106)</f>
        <v>0</v>
      </c>
      <c r="M161" s="14">
        <f t="shared" si="118"/>
        <v>0</v>
      </c>
      <c r="N161" s="11" t="str">
        <f t="shared" si="119"/>
        <v>N. D.</v>
      </c>
      <c r="O161" s="14"/>
      <c r="P161" s="14">
        <f>+SUM(P162:P163)</f>
        <v>0</v>
      </c>
      <c r="Q161" s="11">
        <f t="shared" ref="Q161:Q166" si="127">+IF(ISERROR(P161/P$106),"N. D.",P161/P$106)</f>
        <v>0</v>
      </c>
      <c r="R161" s="14">
        <f t="shared" si="120"/>
        <v>0</v>
      </c>
      <c r="S161" s="11" t="str">
        <f t="shared" si="121"/>
        <v>N. D.</v>
      </c>
      <c r="T161" s="14"/>
      <c r="U161" s="14">
        <f>+SUM(U162:U163)</f>
        <v>0</v>
      </c>
      <c r="V161" s="11" t="str">
        <f t="shared" ref="V161:V166" si="128">+IF(ISERROR(U161/U$106),"N. D.",U161/U$106)</f>
        <v>N. D.</v>
      </c>
      <c r="W161" s="14">
        <f t="shared" si="122"/>
        <v>0</v>
      </c>
      <c r="X161" s="11" t="str">
        <f t="shared" si="123"/>
        <v>N. D.</v>
      </c>
    </row>
    <row r="162" spans="1:24">
      <c r="A162" s="40" t="s">
        <v>72</v>
      </c>
      <c r="B162" s="14"/>
      <c r="C162" s="15">
        <v>0</v>
      </c>
      <c r="D162" s="16">
        <f t="shared" si="124"/>
        <v>0</v>
      </c>
      <c r="E162" s="14"/>
      <c r="F162" s="15">
        <v>0</v>
      </c>
      <c r="G162" s="16">
        <f t="shared" si="125"/>
        <v>0</v>
      </c>
      <c r="H162" s="17">
        <f t="shared" si="116"/>
        <v>0</v>
      </c>
      <c r="I162" s="16" t="str">
        <f t="shared" si="117"/>
        <v>N. D.</v>
      </c>
      <c r="J162" s="14"/>
      <c r="K162" s="15">
        <v>0</v>
      </c>
      <c r="L162" s="16">
        <f t="shared" si="126"/>
        <v>0</v>
      </c>
      <c r="M162" s="17">
        <f t="shared" si="118"/>
        <v>0</v>
      </c>
      <c r="N162" s="16" t="str">
        <f t="shared" si="119"/>
        <v>N. D.</v>
      </c>
      <c r="O162" s="14"/>
      <c r="P162" s="15">
        <v>0</v>
      </c>
      <c r="Q162" s="16">
        <f t="shared" si="127"/>
        <v>0</v>
      </c>
      <c r="R162" s="17">
        <f t="shared" si="120"/>
        <v>0</v>
      </c>
      <c r="S162" s="16" t="str">
        <f t="shared" si="121"/>
        <v>N. D.</v>
      </c>
      <c r="T162" s="14"/>
      <c r="U162" s="15">
        <v>0</v>
      </c>
      <c r="V162" s="16" t="str">
        <f t="shared" si="128"/>
        <v>N. D.</v>
      </c>
      <c r="W162" s="17">
        <f t="shared" si="122"/>
        <v>0</v>
      </c>
      <c r="X162" s="16" t="str">
        <f t="shared" si="123"/>
        <v>N. D.</v>
      </c>
    </row>
    <row r="163" spans="1:24">
      <c r="A163" s="40" t="s">
        <v>73</v>
      </c>
      <c r="B163" s="14"/>
      <c r="C163" s="15">
        <v>0</v>
      </c>
      <c r="D163" s="16">
        <f t="shared" si="124"/>
        <v>0</v>
      </c>
      <c r="E163" s="14"/>
      <c r="F163" s="15">
        <v>0</v>
      </c>
      <c r="G163" s="16">
        <f t="shared" si="125"/>
        <v>0</v>
      </c>
      <c r="H163" s="17">
        <f t="shared" si="116"/>
        <v>0</v>
      </c>
      <c r="I163" s="16" t="str">
        <f t="shared" si="117"/>
        <v>N. D.</v>
      </c>
      <c r="J163" s="14"/>
      <c r="K163" s="15">
        <v>0</v>
      </c>
      <c r="L163" s="16">
        <f t="shared" si="126"/>
        <v>0</v>
      </c>
      <c r="M163" s="17">
        <f t="shared" si="118"/>
        <v>0</v>
      </c>
      <c r="N163" s="16" t="str">
        <f t="shared" si="119"/>
        <v>N. D.</v>
      </c>
      <c r="O163" s="14"/>
      <c r="P163" s="15">
        <v>0</v>
      </c>
      <c r="Q163" s="16">
        <f t="shared" si="127"/>
        <v>0</v>
      </c>
      <c r="R163" s="17">
        <f t="shared" si="120"/>
        <v>0</v>
      </c>
      <c r="S163" s="16" t="str">
        <f t="shared" si="121"/>
        <v>N. D.</v>
      </c>
      <c r="T163" s="14"/>
      <c r="U163" s="15">
        <v>0</v>
      </c>
      <c r="V163" s="16" t="str">
        <f t="shared" si="128"/>
        <v>N. D.</v>
      </c>
      <c r="W163" s="17">
        <f t="shared" si="122"/>
        <v>0</v>
      </c>
      <c r="X163" s="16" t="str">
        <f t="shared" si="123"/>
        <v>N. D.</v>
      </c>
    </row>
    <row r="164" spans="1:24">
      <c r="A164" s="39" t="s">
        <v>74</v>
      </c>
      <c r="B164" s="14"/>
      <c r="C164" s="14">
        <f>+SUM(C165:C166)</f>
        <v>-1858095.33</v>
      </c>
      <c r="D164" s="11">
        <f t="shared" si="124"/>
        <v>-7.0353541794169151E-3</v>
      </c>
      <c r="E164" s="14"/>
      <c r="F164" s="14">
        <f>+SUM(F165:F166)</f>
        <v>-1858095.33</v>
      </c>
      <c r="G164" s="11">
        <f t="shared" si="125"/>
        <v>-7.0353541794169151E-3</v>
      </c>
      <c r="H164" s="14">
        <f t="shared" si="116"/>
        <v>0</v>
      </c>
      <c r="I164" s="11">
        <f t="shared" si="117"/>
        <v>0</v>
      </c>
      <c r="J164" s="14"/>
      <c r="K164" s="14">
        <f>+SUM(K165:K166)</f>
        <v>-401280</v>
      </c>
      <c r="L164" s="11">
        <f t="shared" si="126"/>
        <v>-3.2051446587148978E-3</v>
      </c>
      <c r="M164" s="14">
        <f t="shared" si="118"/>
        <v>-1456815.33</v>
      </c>
      <c r="N164" s="11">
        <f t="shared" si="119"/>
        <v>3.6304209778708136</v>
      </c>
      <c r="O164" s="14"/>
      <c r="P164" s="14">
        <f>+SUM(P165:P166)</f>
        <v>0</v>
      </c>
      <c r="Q164" s="11">
        <f t="shared" si="127"/>
        <v>0</v>
      </c>
      <c r="R164" s="14">
        <f t="shared" si="120"/>
        <v>-1858095.33</v>
      </c>
      <c r="S164" s="11" t="str">
        <f t="shared" si="121"/>
        <v>N. D.</v>
      </c>
      <c r="T164" s="14"/>
      <c r="U164" s="14">
        <f>+SUM(U165:U166)</f>
        <v>0</v>
      </c>
      <c r="V164" s="11" t="str">
        <f t="shared" si="128"/>
        <v>N. D.</v>
      </c>
      <c r="W164" s="14">
        <f t="shared" si="122"/>
        <v>-1858095.33</v>
      </c>
      <c r="X164" s="11" t="str">
        <f t="shared" si="123"/>
        <v>N. D.</v>
      </c>
    </row>
    <row r="165" spans="1:24">
      <c r="A165" s="40" t="s">
        <v>75</v>
      </c>
      <c r="B165" s="14"/>
      <c r="C165" s="15">
        <v>0</v>
      </c>
      <c r="D165" s="16">
        <f t="shared" si="124"/>
        <v>0</v>
      </c>
      <c r="E165" s="14"/>
      <c r="F165" s="15">
        <v>0</v>
      </c>
      <c r="G165" s="16">
        <f t="shared" si="125"/>
        <v>0</v>
      </c>
      <c r="H165" s="17">
        <f t="shared" si="116"/>
        <v>0</v>
      </c>
      <c r="I165" s="16" t="str">
        <f t="shared" si="117"/>
        <v>N. D.</v>
      </c>
      <c r="J165" s="14"/>
      <c r="K165" s="15">
        <v>0</v>
      </c>
      <c r="L165" s="16">
        <f t="shared" si="126"/>
        <v>0</v>
      </c>
      <c r="M165" s="17">
        <f t="shared" si="118"/>
        <v>0</v>
      </c>
      <c r="N165" s="16" t="str">
        <f t="shared" si="119"/>
        <v>N. D.</v>
      </c>
      <c r="O165" s="14"/>
      <c r="P165" s="15">
        <v>0</v>
      </c>
      <c r="Q165" s="16">
        <f t="shared" si="127"/>
        <v>0</v>
      </c>
      <c r="R165" s="17">
        <f t="shared" si="120"/>
        <v>0</v>
      </c>
      <c r="S165" s="16" t="str">
        <f t="shared" si="121"/>
        <v>N. D.</v>
      </c>
      <c r="T165" s="14"/>
      <c r="U165" s="15">
        <v>0</v>
      </c>
      <c r="V165" s="16" t="str">
        <f t="shared" si="128"/>
        <v>N. D.</v>
      </c>
      <c r="W165" s="17">
        <f t="shared" si="122"/>
        <v>0</v>
      </c>
      <c r="X165" s="16" t="str">
        <f t="shared" si="123"/>
        <v>N. D.</v>
      </c>
    </row>
    <row r="166" spans="1:24">
      <c r="A166" s="40" t="s">
        <v>64</v>
      </c>
      <c r="B166" s="14"/>
      <c r="C166" s="15">
        <v>-1858095.33</v>
      </c>
      <c r="D166" s="16">
        <f t="shared" si="124"/>
        <v>-7.0353541794169151E-3</v>
      </c>
      <c r="E166" s="14"/>
      <c r="F166" s="15">
        <v>-1858095.33</v>
      </c>
      <c r="G166" s="16">
        <f t="shared" si="125"/>
        <v>-7.0353541794169151E-3</v>
      </c>
      <c r="H166" s="17">
        <f t="shared" si="116"/>
        <v>0</v>
      </c>
      <c r="I166" s="16">
        <f t="shared" si="117"/>
        <v>0</v>
      </c>
      <c r="J166" s="14"/>
      <c r="K166" s="15">
        <v>-401280</v>
      </c>
      <c r="L166" s="16">
        <f t="shared" si="126"/>
        <v>-3.2051446587148978E-3</v>
      </c>
      <c r="M166" s="17">
        <f t="shared" si="118"/>
        <v>-1456815.33</v>
      </c>
      <c r="N166" s="16">
        <f t="shared" si="119"/>
        <v>3.6304209778708136</v>
      </c>
      <c r="O166" s="14"/>
      <c r="P166" s="15">
        <v>0</v>
      </c>
      <c r="Q166" s="16">
        <f t="shared" si="127"/>
        <v>0</v>
      </c>
      <c r="R166" s="17">
        <f t="shared" si="120"/>
        <v>-1858095.33</v>
      </c>
      <c r="S166" s="16" t="str">
        <f t="shared" si="121"/>
        <v>N. D.</v>
      </c>
      <c r="T166" s="14"/>
      <c r="U166" s="15">
        <v>0</v>
      </c>
      <c r="V166" s="16" t="str">
        <f t="shared" si="128"/>
        <v>N. D.</v>
      </c>
      <c r="W166" s="17">
        <f t="shared" si="122"/>
        <v>-1858095.33</v>
      </c>
      <c r="X166" s="16" t="str">
        <f t="shared" si="123"/>
        <v>N. D.</v>
      </c>
    </row>
    <row r="167" spans="1:24" ht="6" customHeight="1">
      <c r="A167" s="37"/>
      <c r="B167" s="6"/>
      <c r="C167" s="6"/>
      <c r="D167" s="29"/>
      <c r="E167" s="6"/>
      <c r="F167" s="6"/>
      <c r="G167" s="29"/>
      <c r="H167" s="6"/>
      <c r="I167" s="29"/>
      <c r="J167" s="6"/>
      <c r="K167" s="6"/>
      <c r="L167" s="29"/>
      <c r="M167" s="6"/>
      <c r="N167" s="29"/>
      <c r="O167" s="6"/>
      <c r="P167" s="6"/>
      <c r="Q167" s="29"/>
      <c r="R167" s="6"/>
      <c r="S167" s="29"/>
      <c r="T167" s="6"/>
      <c r="U167" s="6"/>
      <c r="V167" s="29"/>
      <c r="W167" s="6"/>
      <c r="X167" s="29"/>
    </row>
    <row r="168" spans="1:24" ht="19" thickBot="1">
      <c r="A168" s="31" t="s">
        <v>76</v>
      </c>
      <c r="B168" s="32"/>
      <c r="C168" s="32">
        <f>+C133-C135</f>
        <v>147540774.12119997</v>
      </c>
      <c r="D168" s="33">
        <f>+IF(OR(C106&lt;=0,C168&lt;=0),"N. D.",C168/C$106)</f>
        <v>0.55863743107733399</v>
      </c>
      <c r="E168" s="32"/>
      <c r="F168" s="32">
        <f>+F133-F135</f>
        <v>147540774.12119997</v>
      </c>
      <c r="G168" s="33">
        <f>+IF(OR(F106&lt;=0,F168&lt;=0),"N. D.",F168/F$106)</f>
        <v>0.55863743107733399</v>
      </c>
      <c r="H168" s="32">
        <f>+$C168-F168</f>
        <v>0</v>
      </c>
      <c r="I168" s="33">
        <f>+IF(ISERROR(H168/F168),"N. D.",H168/F168)</f>
        <v>0</v>
      </c>
      <c r="J168" s="32"/>
      <c r="K168" s="32">
        <f>+K133-K135</f>
        <v>27126881.895900011</v>
      </c>
      <c r="L168" s="33">
        <f>+IF(OR(K106&lt;=0,K168&lt;=0),"N. D.",K168/K$106)</f>
        <v>0.21667060560265594</v>
      </c>
      <c r="M168" s="32">
        <f>+$C168-K168</f>
        <v>120413892.22529995</v>
      </c>
      <c r="N168" s="33">
        <f>+IF(ISERROR(M168/K168),"N. D.",M168/K168)</f>
        <v>4.4389138673361295</v>
      </c>
      <c r="O168" s="32"/>
      <c r="P168" s="32">
        <f>+P133-P135</f>
        <v>34970750.658700004</v>
      </c>
      <c r="Q168" s="33">
        <f>+IF(OR(P106&lt;=0,P168&lt;=0),"N. D.",P168/P$106)</f>
        <v>0.74160434947386988</v>
      </c>
      <c r="R168" s="32">
        <f>+$C168-P168</f>
        <v>112570023.46249996</v>
      </c>
      <c r="S168" s="33">
        <f>+IF(ISERROR(R168/P168),"N. D.",R168/P168)</f>
        <v>3.2189764686819742</v>
      </c>
      <c r="T168" s="32"/>
      <c r="U168" s="32">
        <f>+U133-U135</f>
        <v>-3563478.8900000011</v>
      </c>
      <c r="V168" s="33" t="str">
        <f>+IF(OR(U106&lt;=0,U168&lt;=0),"N. D.",U168/U$106)</f>
        <v>N. D.</v>
      </c>
      <c r="W168" s="32">
        <f>+$C168-U168</f>
        <v>151104253.01119998</v>
      </c>
      <c r="X168" s="33">
        <f>+IF(ISERROR(W168/U168),"N. D.",W168/U168)</f>
        <v>-42.403577424082883</v>
      </c>
    </row>
    <row r="169" spans="1:24" ht="6" customHeight="1">
      <c r="A169" s="37"/>
      <c r="B169" s="6"/>
      <c r="C169" s="6"/>
      <c r="D169" s="29"/>
      <c r="E169" s="6"/>
      <c r="F169" s="6"/>
      <c r="G169" s="29"/>
      <c r="H169" s="6"/>
      <c r="I169" s="29"/>
      <c r="J169" s="6"/>
      <c r="K169" s="6"/>
      <c r="L169" s="29"/>
      <c r="M169" s="6"/>
      <c r="N169" s="29"/>
      <c r="O169" s="6"/>
      <c r="P169" s="6"/>
      <c r="Q169" s="29"/>
      <c r="R169" s="6"/>
      <c r="S169" s="29"/>
      <c r="T169" s="6"/>
      <c r="U169" s="6"/>
      <c r="V169" s="29"/>
      <c r="W169" s="6"/>
      <c r="X169" s="29"/>
    </row>
    <row r="170" spans="1:24">
      <c r="A170" s="36" t="s">
        <v>77</v>
      </c>
      <c r="B170" s="24"/>
      <c r="C170" s="24">
        <f>+SUM(C172:C175)</f>
        <v>19754927.949999999</v>
      </c>
      <c r="D170" s="23">
        <f>+SUM(D172:D175)</f>
        <v>7.4798592232139416E-2</v>
      </c>
      <c r="E170" s="24"/>
      <c r="F170" s="24">
        <f>+SUM(F172:F175)</f>
        <v>19754927.949999999</v>
      </c>
      <c r="G170" s="23">
        <f>+SUM(G172:G175)</f>
        <v>7.4798592232139416E-2</v>
      </c>
      <c r="H170" s="24">
        <f>+$C170-F170</f>
        <v>0</v>
      </c>
      <c r="I170" s="23">
        <f>+IF(ISERROR(H170/F170),"N. D.",H170/F170)</f>
        <v>0</v>
      </c>
      <c r="J170" s="24"/>
      <c r="K170" s="24">
        <f>+SUM(K172:K175)</f>
        <v>15782963.4572</v>
      </c>
      <c r="L170" s="23">
        <f>+SUM(L172:L175)</f>
        <v>0.12606329999884619</v>
      </c>
      <c r="M170" s="24">
        <f>+$C170-K170</f>
        <v>3971964.4927999992</v>
      </c>
      <c r="N170" s="23">
        <f>+IF(ISERROR(M170/K170),"N. D.",M170/K170)</f>
        <v>0.25166151487146959</v>
      </c>
      <c r="O170" s="24"/>
      <c r="P170" s="24">
        <f>+SUM(P172:P175)</f>
        <v>9102807.5599999987</v>
      </c>
      <c r="Q170" s="23">
        <f>+SUM(Q172:Q175)</f>
        <v>0.19303794032914739</v>
      </c>
      <c r="R170" s="24">
        <f>+$C170-P170</f>
        <v>10652120.390000001</v>
      </c>
      <c r="S170" s="23">
        <f>+IF(ISERROR(R170/P170),"N. D.",R170/P170)</f>
        <v>1.1702016460073339</v>
      </c>
      <c r="T170" s="24"/>
      <c r="U170" s="24">
        <f>+SUM(U172:U175)</f>
        <v>5074242.03</v>
      </c>
      <c r="V170" s="23">
        <f>+SUM(V172:V175)</f>
        <v>0</v>
      </c>
      <c r="W170" s="24">
        <f>+$C170-U170</f>
        <v>14680685.919999998</v>
      </c>
      <c r="X170" s="23">
        <f>+IF(ISERROR(W170/U170),"N. D.",W170/U170)</f>
        <v>2.8931781009271247</v>
      </c>
    </row>
    <row r="171" spans="1:24" ht="6" customHeight="1">
      <c r="A171" s="37"/>
      <c r="B171" s="6"/>
      <c r="C171" s="6"/>
      <c r="D171" s="29"/>
      <c r="E171" s="6"/>
      <c r="F171" s="6"/>
      <c r="G171" s="29"/>
      <c r="H171" s="6"/>
      <c r="I171" s="29"/>
      <c r="J171" s="6"/>
      <c r="K171" s="6"/>
      <c r="L171" s="29"/>
      <c r="M171" s="6"/>
      <c r="N171" s="29"/>
      <c r="O171" s="6"/>
      <c r="P171" s="6"/>
      <c r="Q171" s="29"/>
      <c r="R171" s="6"/>
      <c r="S171" s="29"/>
      <c r="T171" s="6"/>
      <c r="U171" s="6"/>
      <c r="V171" s="29"/>
      <c r="W171" s="6"/>
      <c r="X171" s="29"/>
    </row>
    <row r="172" spans="1:24">
      <c r="A172" s="39" t="s">
        <v>78</v>
      </c>
      <c r="B172" s="14"/>
      <c r="C172" s="14">
        <v>1572077.95</v>
      </c>
      <c r="D172" s="11">
        <f>+IF(ISERROR(C172/C$106),"N. D.",C172/C$106)</f>
        <v>5.9523992108099621E-3</v>
      </c>
      <c r="E172" s="14"/>
      <c r="F172" s="14">
        <v>1572077.95</v>
      </c>
      <c r="G172" s="11">
        <f>+IF(ISERROR(F172/F$106),"N. D.",F172/F$106)</f>
        <v>5.9523992108099621E-3</v>
      </c>
      <c r="H172" s="14">
        <f>+$C172-F172</f>
        <v>0</v>
      </c>
      <c r="I172" s="11">
        <f>+IF(ISERROR(H172/F172),"N. D.",H172/F172)</f>
        <v>0</v>
      </c>
      <c r="J172" s="14"/>
      <c r="K172" s="14">
        <v>4545963.4572000001</v>
      </c>
      <c r="L172" s="11">
        <f>+IF(ISERROR(K172/K$106),"N. D.",K172/K$106)</f>
        <v>3.6309984284184839E-2</v>
      </c>
      <c r="M172" s="14">
        <f>+$C172-K172</f>
        <v>-2973885.5071999999</v>
      </c>
      <c r="N172" s="11">
        <f>+IF(ISERROR(M172/K172),"N. D.",M172/K172)</f>
        <v>-0.6541815690334889</v>
      </c>
      <c r="O172" s="14"/>
      <c r="P172" s="14">
        <v>7861807.5599999987</v>
      </c>
      <c r="Q172" s="11">
        <f>+IF(ISERROR(P172/P$106),"N. D.",P172/P$106)</f>
        <v>0.16672077583133263</v>
      </c>
      <c r="R172" s="14">
        <f>+$C172-P172</f>
        <v>-6289729.6099999985</v>
      </c>
      <c r="S172" s="11">
        <f>+IF(ISERROR(R172/P172),"N. D.",R172/P172)</f>
        <v>-0.80003606829572405</v>
      </c>
      <c r="T172" s="14"/>
      <c r="U172" s="14">
        <v>5074242.03</v>
      </c>
      <c r="V172" s="11" t="str">
        <f>+IF(ISERROR(U172/U$106),"N. D.",U172/U$106)</f>
        <v>N. D.</v>
      </c>
      <c r="W172" s="14">
        <f>+$C172-U172</f>
        <v>-3502164.08</v>
      </c>
      <c r="X172" s="11">
        <f>+IF(ISERROR(W172/U172),"N. D.",W172/U172)</f>
        <v>-0.69018467374919434</v>
      </c>
    </row>
    <row r="173" spans="1:24">
      <c r="A173" s="39" t="s">
        <v>79</v>
      </c>
      <c r="B173" s="14"/>
      <c r="C173" s="14">
        <v>0</v>
      </c>
      <c r="D173" s="11">
        <f>+IF(ISERROR(C173/C$106),"N. D.",C173/C$106)</f>
        <v>0</v>
      </c>
      <c r="E173" s="14"/>
      <c r="F173" s="14">
        <v>0</v>
      </c>
      <c r="G173" s="11">
        <f>+IF(ISERROR(F173/F$106),"N. D.",F173/F$106)</f>
        <v>0</v>
      </c>
      <c r="H173" s="14">
        <f>+$C173-F173</f>
        <v>0</v>
      </c>
      <c r="I173" s="11" t="str">
        <f>+IF(ISERROR(H173/F173),"N. D.",H173/F173)</f>
        <v>N. D.</v>
      </c>
      <c r="J173" s="14"/>
      <c r="K173" s="14">
        <v>0</v>
      </c>
      <c r="L173" s="11">
        <f>+IF(ISERROR(K173/K$106),"N. D.",K173/K$106)</f>
        <v>0</v>
      </c>
      <c r="M173" s="14">
        <f>+$C173-K173</f>
        <v>0</v>
      </c>
      <c r="N173" s="11" t="str">
        <f>+IF(ISERROR(M173/K173),"N. D.",M173/K173)</f>
        <v>N. D.</v>
      </c>
      <c r="O173" s="14"/>
      <c r="P173" s="14">
        <v>0</v>
      </c>
      <c r="Q173" s="11">
        <f>+IF(ISERROR(P173/P$106),"N. D.",P173/P$106)</f>
        <v>0</v>
      </c>
      <c r="R173" s="14">
        <f>+$C173-P173</f>
        <v>0</v>
      </c>
      <c r="S173" s="11" t="str">
        <f>+IF(ISERROR(R173/P173),"N. D.",R173/P173)</f>
        <v>N. D.</v>
      </c>
      <c r="T173" s="14"/>
      <c r="U173" s="14">
        <v>0</v>
      </c>
      <c r="V173" s="11" t="str">
        <f>+IF(ISERROR(U173/U$106),"N. D.",U173/U$106)</f>
        <v>N. D.</v>
      </c>
      <c r="W173" s="14">
        <f>+$C173-U173</f>
        <v>0</v>
      </c>
      <c r="X173" s="11" t="str">
        <f>+IF(ISERROR(W173/U173),"N. D.",W173/U173)</f>
        <v>N. D.</v>
      </c>
    </row>
    <row r="174" spans="1:24">
      <c r="A174" s="39" t="s">
        <v>80</v>
      </c>
      <c r="B174" s="14"/>
      <c r="C174" s="14">
        <v>18182850</v>
      </c>
      <c r="D174" s="11">
        <f>+IF(ISERROR(C174/C$106),"N. D.",C174/C$106)</f>
        <v>6.8846193021329452E-2</v>
      </c>
      <c r="E174" s="14"/>
      <c r="F174" s="14">
        <v>18182850</v>
      </c>
      <c r="G174" s="11">
        <f>+IF(ISERROR(F174/F$106),"N. D.",F174/F$106)</f>
        <v>6.8846193021329452E-2</v>
      </c>
      <c r="H174" s="14">
        <f>+$C174-F174</f>
        <v>0</v>
      </c>
      <c r="I174" s="11">
        <f>+IF(ISERROR(H174/F174),"N. D.",H174/F174)</f>
        <v>0</v>
      </c>
      <c r="J174" s="14"/>
      <c r="K174" s="14">
        <v>11237000</v>
      </c>
      <c r="L174" s="11">
        <f>+IF(ISERROR(K174/K$106),"N. D.",K174/K$106)</f>
        <v>8.9753315714661344E-2</v>
      </c>
      <c r="M174" s="14">
        <f>+$C174-K174</f>
        <v>6945850</v>
      </c>
      <c r="N174" s="11">
        <f>+IF(ISERROR(M174/K174),"N. D.",M174/K174)</f>
        <v>0.61812316454569727</v>
      </c>
      <c r="O174" s="14"/>
      <c r="P174" s="14">
        <v>1241000</v>
      </c>
      <c r="Q174" s="11">
        <f>+IF(ISERROR(P174/P$106),"N. D.",P174/P$106)</f>
        <v>2.631716449781478E-2</v>
      </c>
      <c r="R174" s="14">
        <f>+$C174-P174</f>
        <v>16941850</v>
      </c>
      <c r="S174" s="11">
        <f>+IF(ISERROR(R174/P174),"N. D.",R174/P174)</f>
        <v>13.65177276390008</v>
      </c>
      <c r="T174" s="14"/>
      <c r="U174" s="14">
        <v>0</v>
      </c>
      <c r="V174" s="11" t="str">
        <f>+IF(ISERROR(U174/U$106),"N. D.",U174/U$106)</f>
        <v>N. D.</v>
      </c>
      <c r="W174" s="14">
        <f>+$C174-U174</f>
        <v>18182850</v>
      </c>
      <c r="X174" s="11" t="str">
        <f>+IF(ISERROR(W174/U174),"N. D.",W174/U174)</f>
        <v>N. D.</v>
      </c>
    </row>
    <row r="175" spans="1:24">
      <c r="A175" s="39" t="s">
        <v>81</v>
      </c>
      <c r="B175" s="14"/>
      <c r="C175" s="14">
        <v>0</v>
      </c>
      <c r="D175" s="11">
        <f>+IF(ISERROR(C175/C$106),"N. D.",C175/C$106)</f>
        <v>0</v>
      </c>
      <c r="E175" s="14"/>
      <c r="F175" s="14">
        <v>0</v>
      </c>
      <c r="G175" s="11">
        <f>+IF(ISERROR(F175/F$106),"N. D.",F175/F$106)</f>
        <v>0</v>
      </c>
      <c r="H175" s="14">
        <f>+$C175-F175</f>
        <v>0</v>
      </c>
      <c r="I175" s="11" t="str">
        <f>+IF(ISERROR(H175/F175),"N. D.",H175/F175)</f>
        <v>N. D.</v>
      </c>
      <c r="J175" s="14"/>
      <c r="K175" s="14">
        <v>0</v>
      </c>
      <c r="L175" s="11">
        <f>+IF(ISERROR(K175/K$106),"N. D.",K175/K$106)</f>
        <v>0</v>
      </c>
      <c r="M175" s="14">
        <f>+$C175-K175</f>
        <v>0</v>
      </c>
      <c r="N175" s="11" t="str">
        <f>+IF(ISERROR(M175/K175),"N. D.",M175/K175)</f>
        <v>N. D.</v>
      </c>
      <c r="O175" s="14"/>
      <c r="P175" s="14">
        <v>0</v>
      </c>
      <c r="Q175" s="11">
        <f>+IF(ISERROR(P175/P$106),"N. D.",P175/P$106)</f>
        <v>0</v>
      </c>
      <c r="R175" s="14">
        <f>+$C175-P175</f>
        <v>0</v>
      </c>
      <c r="S175" s="11" t="str">
        <f>+IF(ISERROR(R175/P175),"N. D.",R175/P175)</f>
        <v>N. D.</v>
      </c>
      <c r="T175" s="14"/>
      <c r="U175" s="14">
        <v>0</v>
      </c>
      <c r="V175" s="11" t="str">
        <f>+IF(ISERROR(U175/U$106),"N. D.",U175/U$106)</f>
        <v>N. D.</v>
      </c>
      <c r="W175" s="14">
        <f>+$C175-U175</f>
        <v>0</v>
      </c>
      <c r="X175" s="11" t="str">
        <f>+IF(ISERROR(W175/U175),"N. D.",W175/U175)</f>
        <v>N. D.</v>
      </c>
    </row>
    <row r="176" spans="1:24" ht="6" customHeight="1">
      <c r="A176" s="37"/>
      <c r="B176" s="6"/>
      <c r="C176" s="6"/>
      <c r="D176" s="29"/>
      <c r="E176" s="6"/>
      <c r="F176" s="6"/>
      <c r="G176" s="29"/>
      <c r="H176" s="6"/>
      <c r="I176" s="29"/>
      <c r="J176" s="6"/>
      <c r="K176" s="6"/>
      <c r="L176" s="29"/>
      <c r="M176" s="6"/>
      <c r="N176" s="29"/>
      <c r="O176" s="6"/>
      <c r="P176" s="6"/>
      <c r="Q176" s="29"/>
      <c r="R176" s="6"/>
      <c r="S176" s="29"/>
      <c r="T176" s="6"/>
      <c r="U176" s="6"/>
      <c r="V176" s="29"/>
      <c r="W176" s="6"/>
      <c r="X176" s="29"/>
    </row>
    <row r="177" spans="1:24" ht="19" thickBot="1">
      <c r="A177" s="31" t="s">
        <v>82</v>
      </c>
      <c r="B177" s="32"/>
      <c r="C177" s="32">
        <f>+C168-C170</f>
        <v>127785846.17119996</v>
      </c>
      <c r="D177" s="33">
        <f>+IF(OR(C106&lt;=0,C177&lt;=0),"N. D.",C177/C$106)</f>
        <v>0.48383883884519457</v>
      </c>
      <c r="E177" s="32"/>
      <c r="F177" s="32">
        <f>+F168-F170</f>
        <v>127785846.17119996</v>
      </c>
      <c r="G177" s="33">
        <f>+IF(OR(F106&lt;=0,F177&lt;=0),"N. D.",F177/F$106)</f>
        <v>0.48383883884519457</v>
      </c>
      <c r="H177" s="32">
        <f>+$C177-F177</f>
        <v>0</v>
      </c>
      <c r="I177" s="33">
        <f>+IF(ISERROR(H177/F177),"N. D.",H177/F177)</f>
        <v>0</v>
      </c>
      <c r="J177" s="32"/>
      <c r="K177" s="32">
        <f>+K168-K170</f>
        <v>11343918.438700011</v>
      </c>
      <c r="L177" s="33">
        <f>+IF(OR(K106&lt;=0,K177&lt;=0),"N. D.",K177/K$106)</f>
        <v>9.0607305603809765E-2</v>
      </c>
      <c r="M177" s="32">
        <f>+$C177-K177</f>
        <v>116441927.73249996</v>
      </c>
      <c r="N177" s="33">
        <f>+IF(ISERROR(M177/K177),"N. D.",M177/K177)</f>
        <v>10.264700717104587</v>
      </c>
      <c r="O177" s="32"/>
      <c r="P177" s="32">
        <f>+P168-P170</f>
        <v>25867943.098700006</v>
      </c>
      <c r="Q177" s="33">
        <f>+IF(OR(P106&lt;=0,P177&lt;=0),"N. D.",P177/P$106)</f>
        <v>0.54856640914472243</v>
      </c>
      <c r="R177" s="32">
        <f>+$C177-P177</f>
        <v>101917903.07249996</v>
      </c>
      <c r="S177" s="33">
        <f>+IF(ISERROR(R177/P177),"N. D.",R177/P177)</f>
        <v>3.9399306966011474</v>
      </c>
      <c r="T177" s="32"/>
      <c r="U177" s="32">
        <f>+U168-U170</f>
        <v>-8637720.9200000018</v>
      </c>
      <c r="V177" s="33" t="str">
        <f>+IF(OR(U106&lt;=0,U177&lt;=0),"N. D.",U177/U$106)</f>
        <v>N. D.</v>
      </c>
      <c r="W177" s="32">
        <f>+$C177-U177</f>
        <v>136423567.09119996</v>
      </c>
      <c r="X177" s="33">
        <f>+IF(ISERROR(W177/U177),"N. D.",W177/U177)</f>
        <v>-15.793930870737132</v>
      </c>
    </row>
    <row r="180" spans="1:24">
      <c r="C180" s="2"/>
      <c r="D180" s="2"/>
      <c r="F180" s="2"/>
      <c r="G180" s="2"/>
      <c r="H180" s="2"/>
      <c r="I180" s="2"/>
      <c r="K180" s="2"/>
      <c r="L180" s="2"/>
      <c r="M180" s="2"/>
      <c r="N180" s="2"/>
      <c r="P180" s="2"/>
      <c r="Q180" s="2"/>
      <c r="R180" s="2"/>
      <c r="S180" s="2"/>
      <c r="U180" s="2"/>
      <c r="V180" s="2"/>
      <c r="W180" s="2"/>
      <c r="X180" s="2"/>
    </row>
    <row r="181" spans="1:24">
      <c r="C181" s="378" t="s">
        <v>1</v>
      </c>
      <c r="D181" s="378"/>
      <c r="E181" s="378"/>
      <c r="F181" s="378"/>
      <c r="G181" s="378"/>
      <c r="H181" s="378"/>
      <c r="I181" s="378"/>
      <c r="J181" s="378"/>
      <c r="K181" s="378"/>
      <c r="L181" s="378"/>
      <c r="M181" s="378"/>
      <c r="N181" s="378"/>
      <c r="O181" s="378"/>
      <c r="P181" s="378"/>
      <c r="Q181" s="378"/>
      <c r="R181" s="378"/>
      <c r="S181" s="378"/>
      <c r="T181" s="378"/>
      <c r="U181" s="378"/>
      <c r="V181" s="378"/>
      <c r="W181" s="378"/>
      <c r="X181" s="378"/>
    </row>
    <row r="182" spans="1:24">
      <c r="B182" s="3"/>
      <c r="C182" s="3"/>
      <c r="D182" s="2"/>
      <c r="E182" s="3"/>
      <c r="F182" s="3"/>
      <c r="G182" s="2"/>
      <c r="H182" s="3"/>
      <c r="I182" s="2"/>
      <c r="J182" s="3"/>
      <c r="K182" s="3"/>
      <c r="L182" s="2"/>
      <c r="M182" s="3"/>
      <c r="N182" s="2"/>
      <c r="O182" s="3"/>
      <c r="P182" s="3"/>
      <c r="Q182" s="2"/>
      <c r="R182" s="3"/>
      <c r="S182" s="2"/>
      <c r="T182" s="3"/>
      <c r="U182" s="3"/>
      <c r="V182" s="2"/>
      <c r="W182" s="3"/>
      <c r="X182" s="2"/>
    </row>
    <row r="183" spans="1:24" ht="6" customHeight="1"/>
    <row r="184" spans="1:24" s="6" customFormat="1" ht="14.25" customHeight="1">
      <c r="A184" s="4" t="s">
        <v>83</v>
      </c>
      <c r="B184" s="379"/>
      <c r="C184" s="5">
        <f>+C5</f>
        <v>45657</v>
      </c>
      <c r="D184" s="379" t="s">
        <v>99</v>
      </c>
      <c r="E184" s="379"/>
      <c r="F184" s="5">
        <f>+F5</f>
        <v>45291</v>
      </c>
      <c r="G184" s="379" t="s">
        <v>99</v>
      </c>
      <c r="H184" s="5" t="str">
        <f>+H5</f>
        <v>DIFERENCIAS</v>
      </c>
      <c r="I184" s="379" t="s">
        <v>99</v>
      </c>
      <c r="J184" s="379"/>
      <c r="K184" s="5">
        <f>+K5</f>
        <v>44926</v>
      </c>
      <c r="L184" s="379" t="s">
        <v>99</v>
      </c>
      <c r="M184" s="5" t="str">
        <f>+M5</f>
        <v>DIFERENCIAS</v>
      </c>
      <c r="N184" s="379" t="s">
        <v>99</v>
      </c>
      <c r="O184" s="379"/>
      <c r="P184" s="5">
        <f>+P5</f>
        <v>44561</v>
      </c>
      <c r="Q184" s="379" t="s">
        <v>99</v>
      </c>
      <c r="R184" s="5" t="str">
        <f>+R5</f>
        <v>DIFERENCIAS</v>
      </c>
      <c r="S184" s="379" t="s">
        <v>99</v>
      </c>
      <c r="T184" s="379"/>
      <c r="U184" s="5">
        <f>+U5</f>
        <v>43830</v>
      </c>
      <c r="V184" s="379" t="s">
        <v>99</v>
      </c>
      <c r="W184" s="5" t="str">
        <f>+W5</f>
        <v>DIFERENCIAS</v>
      </c>
      <c r="X184" s="379" t="s">
        <v>99</v>
      </c>
    </row>
    <row r="185" spans="1:24" s="6" customFormat="1" ht="14.25" customHeight="1">
      <c r="A185" s="4" t="s">
        <v>121</v>
      </c>
      <c r="B185" s="379"/>
      <c r="C185" s="5" t="str">
        <f>+C6</f>
        <v>PPTO</v>
      </c>
      <c r="D185" s="379"/>
      <c r="E185" s="379"/>
      <c r="F185" s="5" t="str">
        <f>+F6</f>
        <v>REAL</v>
      </c>
      <c r="G185" s="379"/>
      <c r="H185" s="5" t="str">
        <f>+H6</f>
        <v>2024P vs 2023R</v>
      </c>
      <c r="I185" s="379"/>
      <c r="J185" s="379"/>
      <c r="K185" s="5" t="str">
        <f>+K6</f>
        <v>REAL</v>
      </c>
      <c r="L185" s="379"/>
      <c r="M185" s="5" t="str">
        <f>+M6</f>
        <v>2024P vs 2022R</v>
      </c>
      <c r="N185" s="379"/>
      <c r="O185" s="379"/>
      <c r="P185" s="5" t="str">
        <f>+P6</f>
        <v>REAL</v>
      </c>
      <c r="Q185" s="379"/>
      <c r="R185" s="5" t="str">
        <f>+R6</f>
        <v>2024P vs 2021R</v>
      </c>
      <c r="S185" s="379"/>
      <c r="T185" s="379"/>
      <c r="U185" s="5" t="str">
        <f>+U6</f>
        <v>REAL</v>
      </c>
      <c r="V185" s="379"/>
      <c r="W185" s="5" t="str">
        <f>+W6</f>
        <v>2024P vs 2019R</v>
      </c>
      <c r="X185" s="379"/>
    </row>
    <row r="186" spans="1:24" ht="6" customHeight="1"/>
    <row r="187" spans="1:24">
      <c r="C187" s="41" t="s">
        <v>85</v>
      </c>
      <c r="F187" s="41" t="s">
        <v>86</v>
      </c>
      <c r="K187" s="41" t="s">
        <v>108</v>
      </c>
      <c r="P187" s="41" t="s">
        <v>109</v>
      </c>
      <c r="U187" s="41" t="s">
        <v>110</v>
      </c>
    </row>
    <row r="190" spans="1:24">
      <c r="A190" s="7" t="s">
        <v>87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6" customHeight="1">
      <c r="A191" s="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>
      <c r="A192" s="13" t="s">
        <v>88</v>
      </c>
      <c r="B192" s="14"/>
      <c r="C192" s="10">
        <f>+C31</f>
        <v>271566172.25999999</v>
      </c>
      <c r="D192" s="42">
        <f>+IF(ISERROR(C192/C$196),"N. D.",C192/C$196)</f>
        <v>1.0282379887352953</v>
      </c>
      <c r="E192" s="43"/>
      <c r="F192" s="10">
        <f>+F31</f>
        <v>271566172.25999999</v>
      </c>
      <c r="G192" s="42">
        <f>+IF(ISERROR(F192/F$196),"N. D.",F192/F$196)</f>
        <v>1.0282379887352953</v>
      </c>
      <c r="H192" s="43">
        <f>+$C192-F192</f>
        <v>0</v>
      </c>
      <c r="I192" s="42">
        <f>+IF(ISERROR(H192/F192),"N. D.",H192/F192)</f>
        <v>0</v>
      </c>
      <c r="J192" s="43"/>
      <c r="K192" s="10">
        <f>+K31</f>
        <v>130891189.05999999</v>
      </c>
      <c r="L192" s="42">
        <f>+IF(ISERROR(K192/K$196),"N. D.",K192/K$196)</f>
        <v>1.0454674927444698</v>
      </c>
      <c r="M192" s="43">
        <f>+$C192-K192</f>
        <v>140674983.19999999</v>
      </c>
      <c r="N192" s="42">
        <f>+IF(ISERROR(M192/K192),"N. D.",M192/K192)</f>
        <v>1.0747475380907048</v>
      </c>
      <c r="O192" s="43"/>
      <c r="P192" s="10">
        <f>+P31</f>
        <v>48787746.920000002</v>
      </c>
      <c r="Q192" s="42">
        <f>+IF(ISERROR(P192/P$196),"N. D.",P192/P$196)</f>
        <v>1.0346133450212704</v>
      </c>
      <c r="R192" s="43">
        <f>+$C192-P192</f>
        <v>222778425.33999997</v>
      </c>
      <c r="S192" s="42">
        <f>+IF(ISERROR(R192/P192),"N. D.",R192/P192)</f>
        <v>4.5662782031173164</v>
      </c>
      <c r="T192" s="43"/>
      <c r="U192" s="10">
        <f>+U31</f>
        <v>0</v>
      </c>
      <c r="V192" s="42" t="str">
        <f>+IF(ISERROR(U192/U$196),"N. D.",U192/U$196)</f>
        <v>N. D.</v>
      </c>
      <c r="W192" s="43">
        <f>+$C192-U192</f>
        <v>271566172.25999999</v>
      </c>
      <c r="X192" s="42" t="str">
        <f>+IF(ISERROR(W192/U192),"N. D.",W192/U192)</f>
        <v>N. D.</v>
      </c>
    </row>
    <row r="193" spans="1:24">
      <c r="A193" s="13" t="s">
        <v>89</v>
      </c>
      <c r="B193" s="14"/>
      <c r="C193" s="10">
        <f>+C56</f>
        <v>4378456.8499999996</v>
      </c>
      <c r="D193" s="42">
        <f>+IF(ISERROR(C193/C$196),"N. D.",C193/C$196)</f>
        <v>1.6578263882211099E-2</v>
      </c>
      <c r="E193" s="43"/>
      <c r="F193" s="10">
        <f>+F56</f>
        <v>4378456.8499999996</v>
      </c>
      <c r="G193" s="42">
        <f>+IF(ISERROR(F193/F$196),"N. D.",F193/F$196)</f>
        <v>1.6578263882211099E-2</v>
      </c>
      <c r="H193" s="43">
        <f>+$C193-F193</f>
        <v>0</v>
      </c>
      <c r="I193" s="42">
        <f>+IF(ISERROR(H193/F193),"N. D.",H193/F193)</f>
        <v>0</v>
      </c>
      <c r="J193" s="43"/>
      <c r="K193" s="10">
        <f>+K56</f>
        <v>3235648.9300000006</v>
      </c>
      <c r="L193" s="42">
        <f>+IF(ISERROR(K193/K$196),"N. D.",K193/K$196)</f>
        <v>2.5844106074227664E-2</v>
      </c>
      <c r="M193" s="43">
        <f>+$C193-K193</f>
        <v>1142807.919999999</v>
      </c>
      <c r="N193" s="42">
        <f>+IF(ISERROR(M193/K193),"N. D.",M193/K193)</f>
        <v>0.35319280451108731</v>
      </c>
      <c r="O193" s="43"/>
      <c r="P193" s="10">
        <f>+P56</f>
        <v>1470748.8399999999</v>
      </c>
      <c r="Q193" s="42">
        <f>+IF(ISERROR(P193/P$196),"N. D.",P193/P$196)</f>
        <v>3.1189314389403925E-2</v>
      </c>
      <c r="R193" s="43">
        <f>+$C193-P193</f>
        <v>2907708.01</v>
      </c>
      <c r="S193" s="42">
        <f>+IF(ISERROR(R193/P193),"N. D.",R193/P193)</f>
        <v>1.9770255334690592</v>
      </c>
      <c r="T193" s="43"/>
      <c r="U193" s="10">
        <f>+U56</f>
        <v>0</v>
      </c>
      <c r="V193" s="42" t="str">
        <f>+IF(ISERROR(U193/U$196),"N. D.",U193/U$196)</f>
        <v>N. D.</v>
      </c>
      <c r="W193" s="43">
        <f>+$C193-U193</f>
        <v>4378456.8499999996</v>
      </c>
      <c r="X193" s="42" t="str">
        <f>+IF(ISERROR(W193/U193),"N. D.",W193/U193)</f>
        <v>N. D.</v>
      </c>
    </row>
    <row r="194" spans="1:24">
      <c r="A194" s="13" t="s">
        <v>90</v>
      </c>
      <c r="B194" s="14"/>
      <c r="C194" s="10">
        <f>+C81</f>
        <v>3079429.94</v>
      </c>
      <c r="D194" s="42">
        <f>+IF(ISERROR(C194/C$196),"N. D.",C194/C$196)</f>
        <v>1.165972485308414E-2</v>
      </c>
      <c r="E194" s="43"/>
      <c r="F194" s="10">
        <f>+F81</f>
        <v>3079429.94</v>
      </c>
      <c r="G194" s="42">
        <f>+IF(ISERROR(F194/F$196),"N. D.",F194/F$196)</f>
        <v>1.165972485308414E-2</v>
      </c>
      <c r="H194" s="43">
        <f>+$C194-F194</f>
        <v>0</v>
      </c>
      <c r="I194" s="42">
        <f>+IF(ISERROR(H194/F194),"N. D.",H194/F194)</f>
        <v>0</v>
      </c>
      <c r="J194" s="43"/>
      <c r="K194" s="10">
        <f>+K81</f>
        <v>2456822.8400000003</v>
      </c>
      <c r="L194" s="42">
        <f>+IF(ISERROR(K194/K$196),"N. D.",K194/K$196)</f>
        <v>1.9623386670242146E-2</v>
      </c>
      <c r="M194" s="43">
        <f>+$C194-K194</f>
        <v>622607.09999999963</v>
      </c>
      <c r="N194" s="42">
        <f>+IF(ISERROR(M194/K194),"N. D.",M194/K194)</f>
        <v>0.25341961571799759</v>
      </c>
      <c r="O194" s="43"/>
      <c r="P194" s="10">
        <f>+P81</f>
        <v>161462</v>
      </c>
      <c r="Q194" s="42">
        <f>+IF(ISERROR(P194/P$196),"N. D.",P194/P$196)</f>
        <v>3.4240306318663741E-3</v>
      </c>
      <c r="R194" s="43">
        <f>+$C194-P194</f>
        <v>2917967.94</v>
      </c>
      <c r="S194" s="42">
        <f>+IF(ISERROR(R194/P194),"N. D.",R194/P194)</f>
        <v>18.072165215344786</v>
      </c>
      <c r="T194" s="43"/>
      <c r="U194" s="10">
        <f>+U81</f>
        <v>0</v>
      </c>
      <c r="V194" s="42" t="str">
        <f>+IF(ISERROR(U194/U$196),"N. D.",U194/U$196)</f>
        <v>N. D.</v>
      </c>
      <c r="W194" s="43">
        <f>+$C194-U194</f>
        <v>3079429.94</v>
      </c>
      <c r="X194" s="42" t="str">
        <f>+IF(ISERROR(W194/U194),"N. D.",W194/U194)</f>
        <v>N. D.</v>
      </c>
    </row>
    <row r="195" spans="1:24" ht="6" customHeight="1">
      <c r="A195" s="8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s="48" customFormat="1">
      <c r="A196" s="44" t="s">
        <v>46</v>
      </c>
      <c r="B196" s="24"/>
      <c r="C196" s="45">
        <f>+C192-C193-C194</f>
        <v>264108285.47</v>
      </c>
      <c r="D196" s="46">
        <f>+IF(ISERROR(C196/C$196),"N. D.",C196/C$196)</f>
        <v>1</v>
      </c>
      <c r="E196" s="47"/>
      <c r="F196" s="45">
        <f>+F192-F193-F194</f>
        <v>264108285.47</v>
      </c>
      <c r="G196" s="46">
        <f>+IF(ISERROR(F196/F$196),"N. D.",F196/F$196)</f>
        <v>1</v>
      </c>
      <c r="H196" s="47">
        <f>+$C196-F196</f>
        <v>0</v>
      </c>
      <c r="I196" s="46">
        <f>+IF(ISERROR(H196/F196),"N. D.",H196/F196)</f>
        <v>0</v>
      </c>
      <c r="J196" s="47"/>
      <c r="K196" s="45">
        <f>+K192-K193-K194</f>
        <v>125198717.28999998</v>
      </c>
      <c r="L196" s="46">
        <f>+IF(ISERROR(K196/K$196),"N. D.",K196/K$196)</f>
        <v>1</v>
      </c>
      <c r="M196" s="47">
        <f>+$C196-K196</f>
        <v>138909568.18000001</v>
      </c>
      <c r="N196" s="46">
        <f>+IF(ISERROR(M196/K196),"N. D.",M196/K196)</f>
        <v>1.109512710567484</v>
      </c>
      <c r="O196" s="47"/>
      <c r="P196" s="45">
        <f>+P192-P193-P194</f>
        <v>47155536.079999998</v>
      </c>
      <c r="Q196" s="46">
        <f>+IF(ISERROR(P196/P$196),"N. D.",P196/P$196)</f>
        <v>1</v>
      </c>
      <c r="R196" s="47">
        <f>+$C196-P196</f>
        <v>216952749.38999999</v>
      </c>
      <c r="S196" s="46">
        <f>+IF(ISERROR(R196/P196),"N. D.",R196/P196)</f>
        <v>4.6007906478241862</v>
      </c>
      <c r="T196" s="47"/>
      <c r="U196" s="45">
        <f>+U192-U193-U194</f>
        <v>0</v>
      </c>
      <c r="V196" s="46" t="str">
        <f>+IF(ISERROR(U196/U$196),"N. D.",U196/U$196)</f>
        <v>N. D.</v>
      </c>
      <c r="W196" s="47">
        <f>+$C196-U196</f>
        <v>264108285.47</v>
      </c>
      <c r="X196" s="46" t="str">
        <f>+IF(ISERROR(W196/U196),"N. D.",W196/U196)</f>
        <v>N. D.</v>
      </c>
    </row>
    <row r="198" spans="1:24">
      <c r="A198" s="7" t="s">
        <v>91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6" customHeight="1">
      <c r="A199" s="8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>
      <c r="A200" s="13" t="s">
        <v>22</v>
      </c>
      <c r="B200" s="14"/>
      <c r="C200" s="10">
        <f t="shared" ref="C200:C208" si="129">+C86</f>
        <v>135098099.50999999</v>
      </c>
      <c r="D200" s="42">
        <f t="shared" ref="D200:D208" si="130">+IF(ISERROR(C200/C$210),"N. D.",C200/C$210)</f>
        <v>0.60516265587224261</v>
      </c>
      <c r="E200" s="43"/>
      <c r="F200" s="10">
        <f t="shared" ref="F200:F208" si="131">+F86</f>
        <v>135098099.50999999</v>
      </c>
      <c r="G200" s="42">
        <f t="shared" ref="G200:G208" si="132">+IF(ISERROR(F200/F$210),"N. D.",F200/F$210)</f>
        <v>0.60516265587224261</v>
      </c>
      <c r="H200" s="43">
        <f t="shared" ref="H200:H208" si="133">+$C200-F200</f>
        <v>0</v>
      </c>
      <c r="I200" s="42">
        <f t="shared" ref="I200:I208" si="134">+IF(ISERROR(H200/F200),"N. D.",H200/F200)</f>
        <v>0</v>
      </c>
      <c r="J200" s="43"/>
      <c r="K200" s="10">
        <f t="shared" ref="K200:K208" si="135">+K86</f>
        <v>86215613.439999998</v>
      </c>
      <c r="L200" s="42">
        <f t="shared" ref="L200:L208" si="136">+IF(ISERROR(K200/K$210),"N. D.",K200/K$210)</f>
        <v>0.69023078787985281</v>
      </c>
      <c r="M200" s="43">
        <f t="shared" ref="M200:M208" si="137">+$C200-K200</f>
        <v>48882486.069999993</v>
      </c>
      <c r="N200" s="42">
        <f t="shared" ref="N200:N208" si="138">+IF(ISERROR(M200/K200),"N. D.",M200/K200)</f>
        <v>0.56697950776652262</v>
      </c>
      <c r="O200" s="43"/>
      <c r="P200" s="10">
        <f t="shared" ref="P200:P208" si="139">+P86</f>
        <v>41149934.74000001</v>
      </c>
      <c r="Q200" s="42">
        <f t="shared" ref="Q200:Q208" si="140">+IF(ISERROR(P200/P$210),"N. D.",P200/P$210)</f>
        <v>0.87264270880493411</v>
      </c>
      <c r="R200" s="43">
        <f t="shared" ref="R200:R208" si="141">+$C200-P200</f>
        <v>93948164.769999981</v>
      </c>
      <c r="S200" s="42">
        <f t="shared" ref="S200:S208" si="142">+IF(ISERROR(R200/P200),"N. D.",R200/P200)</f>
        <v>2.2830695932714851</v>
      </c>
      <c r="T200" s="43"/>
      <c r="U200" s="10">
        <f t="shared" ref="U200:U208" si="143">+U86</f>
        <v>0</v>
      </c>
      <c r="V200" s="42" t="str">
        <f t="shared" ref="V200:V208" si="144">+IF(ISERROR(U200/U$210),"N. D.",U200/U$210)</f>
        <v>N. D.</v>
      </c>
      <c r="W200" s="43">
        <f t="shared" ref="W200:W208" si="145">+$C200-U200</f>
        <v>135098099.50999999</v>
      </c>
      <c r="X200" s="42" t="str">
        <f t="shared" ref="X200:X208" si="146">+IF(ISERROR(W200/U200),"N. D.",W200/U200)</f>
        <v>N. D.</v>
      </c>
    </row>
    <row r="201" spans="1:24">
      <c r="A201" s="13" t="s">
        <v>23</v>
      </c>
      <c r="B201" s="14"/>
      <c r="C201" s="10">
        <f t="shared" si="129"/>
        <v>44501979.379999995</v>
      </c>
      <c r="D201" s="42">
        <f t="shared" si="130"/>
        <v>0.19934355946420354</v>
      </c>
      <c r="E201" s="43"/>
      <c r="F201" s="10">
        <f t="shared" si="131"/>
        <v>44501979.379999995</v>
      </c>
      <c r="G201" s="42">
        <f t="shared" si="132"/>
        <v>0.19934355946420354</v>
      </c>
      <c r="H201" s="43">
        <f t="shared" si="133"/>
        <v>0</v>
      </c>
      <c r="I201" s="42">
        <f t="shared" si="134"/>
        <v>0</v>
      </c>
      <c r="J201" s="43"/>
      <c r="K201" s="10">
        <f t="shared" si="135"/>
        <v>18119799.510000002</v>
      </c>
      <c r="L201" s="42">
        <f t="shared" si="136"/>
        <v>0.14506471615742961</v>
      </c>
      <c r="M201" s="43">
        <f t="shared" si="137"/>
        <v>26382179.869999994</v>
      </c>
      <c r="N201" s="42">
        <f t="shared" si="138"/>
        <v>1.4559863013627787</v>
      </c>
      <c r="O201" s="43"/>
      <c r="P201" s="10">
        <f t="shared" si="139"/>
        <v>610576.51</v>
      </c>
      <c r="Q201" s="42">
        <f t="shared" si="140"/>
        <v>1.2948140573869178E-2</v>
      </c>
      <c r="R201" s="43">
        <f t="shared" si="141"/>
        <v>43891402.869999997</v>
      </c>
      <c r="S201" s="42">
        <f t="shared" si="142"/>
        <v>71.885180892399546</v>
      </c>
      <c r="T201" s="43"/>
      <c r="U201" s="10">
        <f t="shared" si="143"/>
        <v>0</v>
      </c>
      <c r="V201" s="42" t="str">
        <f t="shared" si="144"/>
        <v>N. D.</v>
      </c>
      <c r="W201" s="43">
        <f t="shared" si="145"/>
        <v>44501979.379999995</v>
      </c>
      <c r="X201" s="42" t="str">
        <f t="shared" si="146"/>
        <v>N. D.</v>
      </c>
    </row>
    <row r="202" spans="1:24">
      <c r="A202" s="13" t="s">
        <v>24</v>
      </c>
      <c r="B202" s="14"/>
      <c r="C202" s="10">
        <f t="shared" si="129"/>
        <v>21391578.879999999</v>
      </c>
      <c r="D202" s="42">
        <f t="shared" si="130"/>
        <v>9.582210804796075E-2</v>
      </c>
      <c r="E202" s="43"/>
      <c r="F202" s="10">
        <f t="shared" si="131"/>
        <v>21391578.879999999</v>
      </c>
      <c r="G202" s="42">
        <f t="shared" si="132"/>
        <v>9.582210804796075E-2</v>
      </c>
      <c r="H202" s="43">
        <f t="shared" si="133"/>
        <v>0</v>
      </c>
      <c r="I202" s="42">
        <f t="shared" si="134"/>
        <v>0</v>
      </c>
      <c r="J202" s="43"/>
      <c r="K202" s="10">
        <f t="shared" si="135"/>
        <v>13325348.909999998</v>
      </c>
      <c r="L202" s="42">
        <f t="shared" si="136"/>
        <v>0.10668097934864311</v>
      </c>
      <c r="M202" s="43">
        <f t="shared" si="137"/>
        <v>8066229.9700000007</v>
      </c>
      <c r="N202" s="42">
        <f t="shared" si="138"/>
        <v>0.60532973841658322</v>
      </c>
      <c r="O202" s="43"/>
      <c r="P202" s="10">
        <f t="shared" si="139"/>
        <v>5233562.83</v>
      </c>
      <c r="Q202" s="42">
        <f t="shared" si="140"/>
        <v>0.11098511998933042</v>
      </c>
      <c r="R202" s="43">
        <f t="shared" si="141"/>
        <v>16158016.049999999</v>
      </c>
      <c r="S202" s="42">
        <f t="shared" si="142"/>
        <v>3.0873835998258188</v>
      </c>
      <c r="T202" s="43"/>
      <c r="U202" s="10">
        <f t="shared" si="143"/>
        <v>0</v>
      </c>
      <c r="V202" s="42" t="str">
        <f t="shared" si="144"/>
        <v>N. D.</v>
      </c>
      <c r="W202" s="43">
        <f t="shared" si="145"/>
        <v>21391578.879999999</v>
      </c>
      <c r="X202" s="42" t="str">
        <f t="shared" si="146"/>
        <v>N. D.</v>
      </c>
    </row>
    <row r="203" spans="1:24">
      <c r="A203" s="13" t="s">
        <v>25</v>
      </c>
      <c r="B203" s="14"/>
      <c r="C203" s="10">
        <f t="shared" si="129"/>
        <v>39900</v>
      </c>
      <c r="D203" s="42">
        <f t="shared" si="130"/>
        <v>1.7872930897532861E-4</v>
      </c>
      <c r="E203" s="43"/>
      <c r="F203" s="10">
        <f t="shared" si="131"/>
        <v>39900</v>
      </c>
      <c r="G203" s="42">
        <f t="shared" si="132"/>
        <v>1.7872930897532861E-4</v>
      </c>
      <c r="H203" s="43">
        <f t="shared" si="133"/>
        <v>0</v>
      </c>
      <c r="I203" s="42">
        <f t="shared" si="134"/>
        <v>0</v>
      </c>
      <c r="J203" s="43"/>
      <c r="K203" s="10">
        <f t="shared" si="135"/>
        <v>0</v>
      </c>
      <c r="L203" s="42">
        <f t="shared" si="136"/>
        <v>0</v>
      </c>
      <c r="M203" s="43">
        <f t="shared" si="137"/>
        <v>39900</v>
      </c>
      <c r="N203" s="42" t="str">
        <f t="shared" si="138"/>
        <v>N. D.</v>
      </c>
      <c r="O203" s="43"/>
      <c r="P203" s="10">
        <f t="shared" si="139"/>
        <v>161462</v>
      </c>
      <c r="Q203" s="42">
        <f t="shared" si="140"/>
        <v>3.4240306318663737E-3</v>
      </c>
      <c r="R203" s="43">
        <f t="shared" si="141"/>
        <v>-121562</v>
      </c>
      <c r="S203" s="42">
        <f t="shared" si="142"/>
        <v>-0.75288303130148271</v>
      </c>
      <c r="T203" s="43"/>
      <c r="U203" s="10">
        <f t="shared" si="143"/>
        <v>0</v>
      </c>
      <c r="V203" s="42" t="str">
        <f t="shared" si="144"/>
        <v>N. D.</v>
      </c>
      <c r="W203" s="43">
        <f t="shared" si="145"/>
        <v>39900</v>
      </c>
      <c r="X203" s="42" t="str">
        <f t="shared" si="146"/>
        <v>N. D.</v>
      </c>
    </row>
    <row r="204" spans="1:24">
      <c r="A204" s="13" t="s">
        <v>26</v>
      </c>
      <c r="B204" s="14"/>
      <c r="C204" s="10">
        <f t="shared" si="129"/>
        <v>18340791.84</v>
      </c>
      <c r="D204" s="42">
        <f t="shared" si="130"/>
        <v>8.215631708329689E-2</v>
      </c>
      <c r="E204" s="43"/>
      <c r="F204" s="10">
        <f t="shared" si="131"/>
        <v>18340791.84</v>
      </c>
      <c r="G204" s="42">
        <f t="shared" si="132"/>
        <v>8.215631708329689E-2</v>
      </c>
      <c r="H204" s="43">
        <f t="shared" si="133"/>
        <v>0</v>
      </c>
      <c r="I204" s="42">
        <f t="shared" si="134"/>
        <v>0</v>
      </c>
      <c r="J204" s="43"/>
      <c r="K204" s="10">
        <f t="shared" si="135"/>
        <v>5760269.0299999993</v>
      </c>
      <c r="L204" s="42">
        <f t="shared" si="136"/>
        <v>4.611595130322621E-2</v>
      </c>
      <c r="M204" s="43">
        <f t="shared" si="137"/>
        <v>12580522.810000001</v>
      </c>
      <c r="N204" s="42">
        <f t="shared" si="138"/>
        <v>2.1840165354221317</v>
      </c>
      <c r="O204" s="43"/>
      <c r="P204" s="10">
        <f t="shared" si="139"/>
        <v>0</v>
      </c>
      <c r="Q204" s="42">
        <f t="shared" si="140"/>
        <v>0</v>
      </c>
      <c r="R204" s="43">
        <f t="shared" si="141"/>
        <v>18340791.84</v>
      </c>
      <c r="S204" s="42" t="str">
        <f t="shared" si="142"/>
        <v>N. D.</v>
      </c>
      <c r="T204" s="43"/>
      <c r="U204" s="10">
        <f t="shared" si="143"/>
        <v>0</v>
      </c>
      <c r="V204" s="42" t="str">
        <f t="shared" si="144"/>
        <v>N. D.</v>
      </c>
      <c r="W204" s="43">
        <f t="shared" si="145"/>
        <v>18340791.84</v>
      </c>
      <c r="X204" s="42" t="str">
        <f t="shared" si="146"/>
        <v>N. D.</v>
      </c>
    </row>
    <row r="205" spans="1:24">
      <c r="A205" s="13" t="s">
        <v>27</v>
      </c>
      <c r="B205" s="14"/>
      <c r="C205" s="10">
        <f t="shared" si="129"/>
        <v>0</v>
      </c>
      <c r="D205" s="42">
        <f t="shared" si="130"/>
        <v>0</v>
      </c>
      <c r="E205" s="43"/>
      <c r="F205" s="10">
        <f t="shared" si="131"/>
        <v>0</v>
      </c>
      <c r="G205" s="42">
        <f t="shared" si="132"/>
        <v>0</v>
      </c>
      <c r="H205" s="43">
        <f t="shared" si="133"/>
        <v>0</v>
      </c>
      <c r="I205" s="42" t="str">
        <f t="shared" si="134"/>
        <v>N. D.</v>
      </c>
      <c r="J205" s="43"/>
      <c r="K205" s="10">
        <f t="shared" si="135"/>
        <v>0</v>
      </c>
      <c r="L205" s="42">
        <f t="shared" si="136"/>
        <v>0</v>
      </c>
      <c r="M205" s="43">
        <f t="shared" si="137"/>
        <v>0</v>
      </c>
      <c r="N205" s="42" t="str">
        <f t="shared" si="138"/>
        <v>N. D.</v>
      </c>
      <c r="O205" s="43"/>
      <c r="P205" s="10">
        <f t="shared" si="139"/>
        <v>0</v>
      </c>
      <c r="Q205" s="42">
        <f t="shared" si="140"/>
        <v>0</v>
      </c>
      <c r="R205" s="43">
        <f t="shared" si="141"/>
        <v>0</v>
      </c>
      <c r="S205" s="42" t="str">
        <f t="shared" si="142"/>
        <v>N. D.</v>
      </c>
      <c r="T205" s="43"/>
      <c r="U205" s="10">
        <f t="shared" si="143"/>
        <v>0</v>
      </c>
      <c r="V205" s="42" t="str">
        <f t="shared" si="144"/>
        <v>N. D.</v>
      </c>
      <c r="W205" s="43">
        <f t="shared" si="145"/>
        <v>0</v>
      </c>
      <c r="X205" s="42" t="str">
        <f t="shared" si="146"/>
        <v>N. D.</v>
      </c>
    </row>
    <row r="206" spans="1:24">
      <c r="A206" s="13" t="s">
        <v>28</v>
      </c>
      <c r="B206" s="14"/>
      <c r="C206" s="10">
        <f t="shared" si="129"/>
        <v>1454485.97</v>
      </c>
      <c r="D206" s="42">
        <f t="shared" si="130"/>
        <v>6.5152699832684343E-3</v>
      </c>
      <c r="E206" s="43"/>
      <c r="F206" s="10">
        <f t="shared" si="131"/>
        <v>1454485.97</v>
      </c>
      <c r="G206" s="42">
        <f t="shared" si="132"/>
        <v>6.5152699832684343E-3</v>
      </c>
      <c r="H206" s="43">
        <f t="shared" si="133"/>
        <v>0</v>
      </c>
      <c r="I206" s="42">
        <f t="shared" si="134"/>
        <v>0</v>
      </c>
      <c r="J206" s="43"/>
      <c r="K206" s="10">
        <f t="shared" si="135"/>
        <v>581059.24000000011</v>
      </c>
      <c r="L206" s="42">
        <f t="shared" si="136"/>
        <v>4.6518833541581376E-3</v>
      </c>
      <c r="M206" s="43">
        <f t="shared" si="137"/>
        <v>873426.72999999986</v>
      </c>
      <c r="N206" s="42">
        <f t="shared" si="138"/>
        <v>1.5031629649328004</v>
      </c>
      <c r="O206" s="43"/>
      <c r="P206" s="10">
        <f t="shared" si="139"/>
        <v>0</v>
      </c>
      <c r="Q206" s="42">
        <f t="shared" si="140"/>
        <v>0</v>
      </c>
      <c r="R206" s="43">
        <f t="shared" si="141"/>
        <v>1454485.97</v>
      </c>
      <c r="S206" s="42" t="str">
        <f t="shared" si="142"/>
        <v>N. D.</v>
      </c>
      <c r="T206" s="43"/>
      <c r="U206" s="10">
        <f t="shared" si="143"/>
        <v>0</v>
      </c>
      <c r="V206" s="42" t="str">
        <f t="shared" si="144"/>
        <v>N. D.</v>
      </c>
      <c r="W206" s="43">
        <f t="shared" si="145"/>
        <v>1454485.97</v>
      </c>
      <c r="X206" s="42" t="str">
        <f t="shared" si="146"/>
        <v>N. D.</v>
      </c>
    </row>
    <row r="207" spans="1:24">
      <c r="A207" s="13" t="s">
        <v>29</v>
      </c>
      <c r="B207" s="14"/>
      <c r="C207" s="10">
        <f t="shared" si="129"/>
        <v>775862.07</v>
      </c>
      <c r="D207" s="42">
        <f t="shared" si="130"/>
        <v>3.4754208428889231E-3</v>
      </c>
      <c r="E207" s="43"/>
      <c r="F207" s="10">
        <f t="shared" si="131"/>
        <v>775862.07</v>
      </c>
      <c r="G207" s="42">
        <f t="shared" si="132"/>
        <v>3.4754208428889231E-3</v>
      </c>
      <c r="H207" s="43">
        <f t="shared" si="133"/>
        <v>0</v>
      </c>
      <c r="I207" s="42">
        <f t="shared" si="134"/>
        <v>0</v>
      </c>
      <c r="J207" s="43"/>
      <c r="K207" s="10">
        <f t="shared" si="135"/>
        <v>68965.52</v>
      </c>
      <c r="L207" s="42">
        <f t="shared" si="136"/>
        <v>5.5212882338616636E-4</v>
      </c>
      <c r="M207" s="43">
        <f t="shared" si="137"/>
        <v>706896.54999999993</v>
      </c>
      <c r="N207" s="42">
        <f t="shared" si="138"/>
        <v>10.249999565000016</v>
      </c>
      <c r="O207" s="43"/>
      <c r="P207" s="10">
        <f t="shared" si="139"/>
        <v>0</v>
      </c>
      <c r="Q207" s="42">
        <f t="shared" si="140"/>
        <v>0</v>
      </c>
      <c r="R207" s="43">
        <f t="shared" si="141"/>
        <v>775862.07</v>
      </c>
      <c r="S207" s="42" t="str">
        <f t="shared" si="142"/>
        <v>N. D.</v>
      </c>
      <c r="T207" s="43"/>
      <c r="U207" s="10">
        <f t="shared" si="143"/>
        <v>0</v>
      </c>
      <c r="V207" s="42" t="str">
        <f t="shared" si="144"/>
        <v>N. D.</v>
      </c>
      <c r="W207" s="43">
        <f t="shared" si="145"/>
        <v>775862.07</v>
      </c>
      <c r="X207" s="42" t="str">
        <f t="shared" si="146"/>
        <v>N. D.</v>
      </c>
    </row>
    <row r="208" spans="1:24">
      <c r="A208" s="18" t="s">
        <v>30</v>
      </c>
      <c r="B208" s="14"/>
      <c r="C208" s="10">
        <f t="shared" si="129"/>
        <v>1639926.79</v>
      </c>
      <c r="D208" s="42">
        <f t="shared" si="130"/>
        <v>7.3459393971636302E-3</v>
      </c>
      <c r="E208" s="43"/>
      <c r="F208" s="10">
        <f t="shared" si="131"/>
        <v>1639926.79</v>
      </c>
      <c r="G208" s="42">
        <f t="shared" si="132"/>
        <v>7.3459393971636302E-3</v>
      </c>
      <c r="H208" s="43">
        <f t="shared" si="133"/>
        <v>0</v>
      </c>
      <c r="I208" s="42">
        <f t="shared" si="134"/>
        <v>0</v>
      </c>
      <c r="J208" s="43"/>
      <c r="K208" s="10">
        <f t="shared" si="135"/>
        <v>837330</v>
      </c>
      <c r="L208" s="42">
        <f t="shared" si="136"/>
        <v>6.7035531333039852E-3</v>
      </c>
      <c r="M208" s="43">
        <f t="shared" si="137"/>
        <v>802596.79</v>
      </c>
      <c r="N208" s="42">
        <f t="shared" si="138"/>
        <v>0.95851909044223904</v>
      </c>
      <c r="O208" s="43"/>
      <c r="P208" s="10">
        <f t="shared" si="139"/>
        <v>0</v>
      </c>
      <c r="Q208" s="42">
        <f t="shared" si="140"/>
        <v>0</v>
      </c>
      <c r="R208" s="43">
        <f t="shared" si="141"/>
        <v>1639926.79</v>
      </c>
      <c r="S208" s="42" t="str">
        <f t="shared" si="142"/>
        <v>N. D.</v>
      </c>
      <c r="T208" s="43"/>
      <c r="U208" s="10">
        <f t="shared" si="143"/>
        <v>0</v>
      </c>
      <c r="V208" s="42" t="str">
        <f t="shared" si="144"/>
        <v>N. D.</v>
      </c>
      <c r="W208" s="43">
        <f t="shared" si="145"/>
        <v>1639926.79</v>
      </c>
      <c r="X208" s="42" t="str">
        <f t="shared" si="146"/>
        <v>N. D.</v>
      </c>
    </row>
    <row r="209" spans="1:24" ht="6" customHeight="1">
      <c r="A209" s="8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s="48" customFormat="1">
      <c r="A210" s="44" t="s">
        <v>46</v>
      </c>
      <c r="B210" s="24"/>
      <c r="C210" s="45">
        <f>+SUM(C200:C208)</f>
        <v>223242624.43999997</v>
      </c>
      <c r="D210" s="46">
        <f>+IF(ISERROR(C210/C$210),"N. D.",C210/C$210)</f>
        <v>1</v>
      </c>
      <c r="E210" s="47"/>
      <c r="F210" s="45">
        <f>+SUM(F200:F208)</f>
        <v>223242624.43999997</v>
      </c>
      <c r="G210" s="46">
        <f>+IF(ISERROR(F210/F$210),"N. D.",F210/F$210)</f>
        <v>1</v>
      </c>
      <c r="H210" s="47">
        <f>+$C210-F210</f>
        <v>0</v>
      </c>
      <c r="I210" s="46">
        <f>+IF(ISERROR(H210/F210),"N. D.",H210/F210)</f>
        <v>0</v>
      </c>
      <c r="J210" s="47"/>
      <c r="K210" s="45">
        <f>+SUM(K200:K208)</f>
        <v>124908385.64999999</v>
      </c>
      <c r="L210" s="46">
        <f>+IF(ISERROR(K210/K$210),"N. D.",K210/K$210)</f>
        <v>1</v>
      </c>
      <c r="M210" s="47">
        <f>+$C210-K210</f>
        <v>98334238.789999977</v>
      </c>
      <c r="N210" s="46">
        <f>+IF(ISERROR(M210/K210),"N. D.",M210/K210)</f>
        <v>0.78725089815457061</v>
      </c>
      <c r="O210" s="47"/>
      <c r="P210" s="45">
        <f>+SUM(P200:P208)</f>
        <v>47155536.080000006</v>
      </c>
      <c r="Q210" s="46">
        <f>+IF(ISERROR(P210/P$210),"N. D.",P210/P$210)</f>
        <v>1</v>
      </c>
      <c r="R210" s="47">
        <f>+$C210-P210</f>
        <v>176087088.35999995</v>
      </c>
      <c r="S210" s="46">
        <f>+IF(ISERROR(R210/P210),"N. D.",R210/P210)</f>
        <v>3.734176366084903</v>
      </c>
      <c r="T210" s="47"/>
      <c r="U210" s="45">
        <f>+SUM(U200:U208)</f>
        <v>0</v>
      </c>
      <c r="V210" s="46" t="str">
        <f>+IF(ISERROR(U210/U$210),"N. D.",U210/U$210)</f>
        <v>N. D.</v>
      </c>
      <c r="W210" s="47">
        <f>+$C210-U210</f>
        <v>223242624.43999997</v>
      </c>
      <c r="X210" s="46" t="str">
        <f>+IF(ISERROR(W210/U210),"N. D.",W210/U210)</f>
        <v>N. D.</v>
      </c>
    </row>
    <row r="212" spans="1:24">
      <c r="A212" s="7" t="s">
        <v>92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6" customHeight="1">
      <c r="A213" s="8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>
      <c r="A214" s="18" t="s">
        <v>53</v>
      </c>
      <c r="B214" s="14"/>
      <c r="C214" s="10">
        <f t="shared" ref="C214:C226" si="147">+C138</f>
        <v>19100822.555500001</v>
      </c>
      <c r="D214" s="42">
        <f t="shared" ref="D214:D226" si="148">+IF(ISERROR(C214/C$210),"N. D.",C214/C$210)</f>
        <v>8.5560822461275318E-2</v>
      </c>
      <c r="E214" s="43"/>
      <c r="F214" s="10">
        <f t="shared" ref="F214:F226" si="149">+F138</f>
        <v>19100822.555500001</v>
      </c>
      <c r="G214" s="42">
        <f t="shared" ref="G214:G226" si="150">+IF(ISERROR(F214/F$210),"N. D.",F214/F$210)</f>
        <v>8.5560822461275318E-2</v>
      </c>
      <c r="H214" s="43">
        <f t="shared" ref="H214:H226" si="151">+$C214-F214</f>
        <v>0</v>
      </c>
      <c r="I214" s="42">
        <f t="shared" ref="I214:I226" si="152">+IF(ISERROR(H214/F214),"N. D.",H214/F214)</f>
        <v>0</v>
      </c>
      <c r="J214" s="43"/>
      <c r="K214" s="10">
        <f t="shared" ref="K214:K226" si="153">+K138</f>
        <v>8429693.2300000004</v>
      </c>
      <c r="L214" s="42">
        <f t="shared" ref="L214:L226" si="154">+IF(ISERROR(K214/K$210),"N. D.",K214/K$210)</f>
        <v>6.7487008067020043E-2</v>
      </c>
      <c r="M214" s="43">
        <f t="shared" ref="M214:M226" si="155">+$C214-K214</f>
        <v>10671129.3255</v>
      </c>
      <c r="N214" s="42">
        <f t="shared" ref="N214:N226" si="156">+IF(ISERROR(M214/K214),"N. D.",M214/K214)</f>
        <v>1.2658977063985044</v>
      </c>
      <c r="O214" s="43"/>
      <c r="P214" s="10">
        <f t="shared" ref="P214:P226" si="157">+P138</f>
        <v>1601077.1452000001</v>
      </c>
      <c r="Q214" s="42">
        <f t="shared" ref="Q214:Q226" si="158">+IF(ISERROR(P214/P$210),"N. D.",P214/P$210)</f>
        <v>3.3953110881482743E-2</v>
      </c>
      <c r="R214" s="43">
        <f t="shared" ref="R214:R226" si="159">+$C214-P214</f>
        <v>17499745.410300002</v>
      </c>
      <c r="S214" s="42">
        <f t="shared" ref="S214:S226" si="160">+IF(ISERROR(R214/P214),"N. D.",R214/P214)</f>
        <v>10.929982644973677</v>
      </c>
      <c r="T214" s="43"/>
      <c r="U214" s="10">
        <f t="shared" ref="U214:U226" si="161">+U138</f>
        <v>0</v>
      </c>
      <c r="V214" s="42" t="str">
        <f t="shared" ref="V214:V226" si="162">+IF(ISERROR(U214/U$210),"N. D.",U214/U$210)</f>
        <v>N. D.</v>
      </c>
      <c r="W214" s="43">
        <f t="shared" ref="W214:W226" si="163">+$C214-U214</f>
        <v>19100822.555500001</v>
      </c>
      <c r="X214" s="42" t="str">
        <f t="shared" ref="X214:X226" si="164">+IF(ISERROR(W214/U214),"N. D.",W214/U214)</f>
        <v>N. D.</v>
      </c>
    </row>
    <row r="215" spans="1:24">
      <c r="A215" s="18" t="s">
        <v>54</v>
      </c>
      <c r="B215" s="14"/>
      <c r="C215" s="10">
        <f t="shared" si="147"/>
        <v>26661697.876600001</v>
      </c>
      <c r="D215" s="42">
        <f t="shared" si="148"/>
        <v>0.11942924404996752</v>
      </c>
      <c r="E215" s="43"/>
      <c r="F215" s="10">
        <f t="shared" si="149"/>
        <v>26661697.876600001</v>
      </c>
      <c r="G215" s="42">
        <f t="shared" si="150"/>
        <v>0.11942924404996752</v>
      </c>
      <c r="H215" s="43">
        <f t="shared" si="151"/>
        <v>0</v>
      </c>
      <c r="I215" s="42">
        <f t="shared" si="152"/>
        <v>0</v>
      </c>
      <c r="J215" s="43"/>
      <c r="K215" s="10">
        <f t="shared" si="153"/>
        <v>20085820.514899999</v>
      </c>
      <c r="L215" s="42">
        <f t="shared" si="154"/>
        <v>0.16080442005856635</v>
      </c>
      <c r="M215" s="43">
        <f t="shared" si="155"/>
        <v>6575877.3617000021</v>
      </c>
      <c r="N215" s="42">
        <f t="shared" si="156"/>
        <v>0.32738903331441732</v>
      </c>
      <c r="O215" s="43"/>
      <c r="P215" s="10">
        <f t="shared" si="157"/>
        <v>656843.28</v>
      </c>
      <c r="Q215" s="42">
        <f t="shared" si="158"/>
        <v>1.392929302904449E-2</v>
      </c>
      <c r="R215" s="43">
        <f t="shared" si="159"/>
        <v>26004854.5966</v>
      </c>
      <c r="S215" s="42">
        <f t="shared" si="160"/>
        <v>39.590653339103959</v>
      </c>
      <c r="T215" s="43"/>
      <c r="U215" s="10">
        <f t="shared" si="161"/>
        <v>0</v>
      </c>
      <c r="V215" s="42" t="str">
        <f t="shared" si="162"/>
        <v>N. D.</v>
      </c>
      <c r="W215" s="43">
        <f t="shared" si="163"/>
        <v>26661697.876600001</v>
      </c>
      <c r="X215" s="42" t="str">
        <f t="shared" si="164"/>
        <v>N. D.</v>
      </c>
    </row>
    <row r="216" spans="1:24">
      <c r="A216" s="18" t="s">
        <v>55</v>
      </c>
      <c r="B216" s="14"/>
      <c r="C216" s="10">
        <f t="shared" si="147"/>
        <v>1028283.1510999999</v>
      </c>
      <c r="D216" s="42">
        <f t="shared" si="148"/>
        <v>4.6061237350144462E-3</v>
      </c>
      <c r="E216" s="43"/>
      <c r="F216" s="10">
        <f t="shared" si="149"/>
        <v>1028283.1510999999</v>
      </c>
      <c r="G216" s="42">
        <f t="shared" si="150"/>
        <v>4.6061237350144462E-3</v>
      </c>
      <c r="H216" s="43">
        <f t="shared" si="151"/>
        <v>0</v>
      </c>
      <c r="I216" s="42">
        <f t="shared" si="152"/>
        <v>0</v>
      </c>
      <c r="J216" s="43"/>
      <c r="K216" s="10">
        <f t="shared" si="153"/>
        <v>831609.76049999986</v>
      </c>
      <c r="L216" s="42">
        <f t="shared" si="154"/>
        <v>6.6577576531187833E-3</v>
      </c>
      <c r="M216" s="43">
        <f t="shared" si="155"/>
        <v>196673.39060000004</v>
      </c>
      <c r="N216" s="42">
        <f t="shared" si="156"/>
        <v>0.23649721292562928</v>
      </c>
      <c r="O216" s="43"/>
      <c r="P216" s="10">
        <f t="shared" si="157"/>
        <v>30465.85</v>
      </c>
      <c r="Q216" s="42">
        <f t="shared" si="158"/>
        <v>6.4607154392888827E-4</v>
      </c>
      <c r="R216" s="43">
        <f t="shared" si="159"/>
        <v>997817.30109999992</v>
      </c>
      <c r="S216" s="42">
        <f t="shared" si="160"/>
        <v>32.751992841164778</v>
      </c>
      <c r="T216" s="43"/>
      <c r="U216" s="10">
        <f t="shared" si="161"/>
        <v>0</v>
      </c>
      <c r="V216" s="42" t="str">
        <f t="shared" si="162"/>
        <v>N. D.</v>
      </c>
      <c r="W216" s="43">
        <f t="shared" si="163"/>
        <v>1028283.1510999999</v>
      </c>
      <c r="X216" s="42" t="str">
        <f t="shared" si="164"/>
        <v>N. D.</v>
      </c>
    </row>
    <row r="217" spans="1:24">
      <c r="A217" s="18" t="s">
        <v>56</v>
      </c>
      <c r="B217" s="14"/>
      <c r="C217" s="10">
        <f t="shared" si="147"/>
        <v>10047210.262700001</v>
      </c>
      <c r="D217" s="42">
        <f t="shared" si="148"/>
        <v>4.5005788154942383E-2</v>
      </c>
      <c r="E217" s="43"/>
      <c r="F217" s="10">
        <f t="shared" si="149"/>
        <v>10047210.262700001</v>
      </c>
      <c r="G217" s="42">
        <f t="shared" si="150"/>
        <v>4.5005788154942383E-2</v>
      </c>
      <c r="H217" s="43">
        <f t="shared" si="151"/>
        <v>0</v>
      </c>
      <c r="I217" s="42">
        <f t="shared" si="152"/>
        <v>0</v>
      </c>
      <c r="J217" s="43"/>
      <c r="K217" s="10">
        <f t="shared" si="153"/>
        <v>5539149.0500000007</v>
      </c>
      <c r="L217" s="42">
        <f t="shared" si="154"/>
        <v>4.4345694015460214E-2</v>
      </c>
      <c r="M217" s="43">
        <f t="shared" si="155"/>
        <v>4508061.2127</v>
      </c>
      <c r="N217" s="42">
        <f t="shared" si="156"/>
        <v>0.81385446970415054</v>
      </c>
      <c r="O217" s="43"/>
      <c r="P217" s="10">
        <f t="shared" si="157"/>
        <v>1413944.4700000002</v>
      </c>
      <c r="Q217" s="42">
        <f t="shared" si="158"/>
        <v>2.998469718595128E-2</v>
      </c>
      <c r="R217" s="43">
        <f t="shared" si="159"/>
        <v>8633265.7927000001</v>
      </c>
      <c r="S217" s="42">
        <f t="shared" si="160"/>
        <v>6.1058025798566185</v>
      </c>
      <c r="T217" s="43"/>
      <c r="U217" s="10">
        <f t="shared" si="161"/>
        <v>0</v>
      </c>
      <c r="V217" s="42" t="str">
        <f t="shared" si="162"/>
        <v>N. D.</v>
      </c>
      <c r="W217" s="43">
        <f t="shared" si="163"/>
        <v>10047210.262700001</v>
      </c>
      <c r="X217" s="42" t="str">
        <f t="shared" si="164"/>
        <v>N. D.</v>
      </c>
    </row>
    <row r="218" spans="1:24">
      <c r="A218" s="18" t="s">
        <v>57</v>
      </c>
      <c r="B218" s="14"/>
      <c r="C218" s="10">
        <f t="shared" si="147"/>
        <v>7951802.0310999993</v>
      </c>
      <c r="D218" s="42">
        <f t="shared" si="148"/>
        <v>3.5619550930504194E-2</v>
      </c>
      <c r="E218" s="43"/>
      <c r="F218" s="10">
        <f t="shared" si="149"/>
        <v>7951802.0310999993</v>
      </c>
      <c r="G218" s="42">
        <f t="shared" si="150"/>
        <v>3.5619550930504194E-2</v>
      </c>
      <c r="H218" s="43">
        <f t="shared" si="151"/>
        <v>0</v>
      </c>
      <c r="I218" s="42">
        <f t="shared" si="152"/>
        <v>0</v>
      </c>
      <c r="J218" s="43"/>
      <c r="K218" s="10">
        <f t="shared" si="153"/>
        <v>7246033.2419999996</v>
      </c>
      <c r="L218" s="42">
        <f t="shared" si="154"/>
        <v>5.8010782897345049E-2</v>
      </c>
      <c r="M218" s="43">
        <f t="shared" si="155"/>
        <v>705768.7890999997</v>
      </c>
      <c r="N218" s="42">
        <f t="shared" si="156"/>
        <v>9.7400710917135994E-2</v>
      </c>
      <c r="O218" s="43"/>
      <c r="P218" s="10">
        <f t="shared" si="157"/>
        <v>1453429.49</v>
      </c>
      <c r="Q218" s="42">
        <f t="shared" si="158"/>
        <v>3.0822033017167638E-2</v>
      </c>
      <c r="R218" s="43">
        <f t="shared" si="159"/>
        <v>6498372.5410999991</v>
      </c>
      <c r="S218" s="42">
        <f t="shared" si="160"/>
        <v>4.4710614349100615</v>
      </c>
      <c r="T218" s="43"/>
      <c r="U218" s="10">
        <f t="shared" si="161"/>
        <v>0</v>
      </c>
      <c r="V218" s="42" t="str">
        <f t="shared" si="162"/>
        <v>N. D.</v>
      </c>
      <c r="W218" s="43">
        <f t="shared" si="163"/>
        <v>7951802.0310999993</v>
      </c>
      <c r="X218" s="42" t="str">
        <f t="shared" si="164"/>
        <v>N. D.</v>
      </c>
    </row>
    <row r="219" spans="1:24">
      <c r="A219" s="18" t="s">
        <v>58</v>
      </c>
      <c r="B219" s="14"/>
      <c r="C219" s="10">
        <f t="shared" si="147"/>
        <v>10246438.9068</v>
      </c>
      <c r="D219" s="42">
        <f t="shared" si="148"/>
        <v>4.5898219179706407E-2</v>
      </c>
      <c r="E219" s="43"/>
      <c r="F219" s="10">
        <f t="shared" si="149"/>
        <v>10246438.9068</v>
      </c>
      <c r="G219" s="42">
        <f t="shared" si="150"/>
        <v>4.5898219179706407E-2</v>
      </c>
      <c r="H219" s="43">
        <f t="shared" si="151"/>
        <v>0</v>
      </c>
      <c r="I219" s="42">
        <f t="shared" si="152"/>
        <v>0</v>
      </c>
      <c r="J219" s="43"/>
      <c r="K219" s="10">
        <f t="shared" si="153"/>
        <v>5214835.4994999999</v>
      </c>
      <c r="L219" s="42">
        <f t="shared" si="154"/>
        <v>4.1749282663153212E-2</v>
      </c>
      <c r="M219" s="43">
        <f t="shared" si="155"/>
        <v>5031603.4073000001</v>
      </c>
      <c r="N219" s="42">
        <f t="shared" si="156"/>
        <v>0.96486330350831429</v>
      </c>
      <c r="O219" s="43"/>
      <c r="P219" s="10">
        <f t="shared" si="157"/>
        <v>314125.57999999996</v>
      </c>
      <c r="Q219" s="42">
        <f t="shared" si="158"/>
        <v>6.661478293176047E-3</v>
      </c>
      <c r="R219" s="43">
        <f t="shared" si="159"/>
        <v>9932313.3267999999</v>
      </c>
      <c r="S219" s="42">
        <f t="shared" si="160"/>
        <v>31.618925548183633</v>
      </c>
      <c r="T219" s="43"/>
      <c r="U219" s="10">
        <f t="shared" si="161"/>
        <v>0</v>
      </c>
      <c r="V219" s="42" t="str">
        <f t="shared" si="162"/>
        <v>N. D.</v>
      </c>
      <c r="W219" s="43">
        <f t="shared" si="163"/>
        <v>10246438.9068</v>
      </c>
      <c r="X219" s="42" t="str">
        <f t="shared" si="164"/>
        <v>N. D.</v>
      </c>
    </row>
    <row r="220" spans="1:24">
      <c r="A220" s="18" t="s">
        <v>59</v>
      </c>
      <c r="B220" s="14"/>
      <c r="C220" s="10">
        <f t="shared" si="147"/>
        <v>7702124.6342000011</v>
      </c>
      <c r="D220" s="42">
        <f t="shared" si="148"/>
        <v>3.450113818326872E-2</v>
      </c>
      <c r="E220" s="43"/>
      <c r="F220" s="10">
        <f t="shared" si="149"/>
        <v>7702124.6342000011</v>
      </c>
      <c r="G220" s="42">
        <f t="shared" si="150"/>
        <v>3.450113818326872E-2</v>
      </c>
      <c r="H220" s="43">
        <f t="shared" si="151"/>
        <v>0</v>
      </c>
      <c r="I220" s="42">
        <f t="shared" si="152"/>
        <v>0</v>
      </c>
      <c r="J220" s="43"/>
      <c r="K220" s="10">
        <f t="shared" si="153"/>
        <v>1562777.0777</v>
      </c>
      <c r="L220" s="42">
        <f t="shared" si="154"/>
        <v>1.2511386401862445E-2</v>
      </c>
      <c r="M220" s="43">
        <f t="shared" si="155"/>
        <v>6139347.5565000009</v>
      </c>
      <c r="N220" s="42">
        <f t="shared" si="156"/>
        <v>3.92848579884184</v>
      </c>
      <c r="O220" s="43"/>
      <c r="P220" s="10">
        <f t="shared" si="157"/>
        <v>1124774.2929</v>
      </c>
      <c r="Q220" s="42">
        <f t="shared" si="158"/>
        <v>2.385243359320113E-2</v>
      </c>
      <c r="R220" s="43">
        <f t="shared" si="159"/>
        <v>6577350.3413000014</v>
      </c>
      <c r="S220" s="42">
        <f t="shared" si="160"/>
        <v>5.8477068535605055</v>
      </c>
      <c r="T220" s="43"/>
      <c r="U220" s="10">
        <f t="shared" si="161"/>
        <v>709703.51</v>
      </c>
      <c r="V220" s="42" t="str">
        <f t="shared" si="162"/>
        <v>N. D.</v>
      </c>
      <c r="W220" s="43">
        <f t="shared" si="163"/>
        <v>6992421.1242000014</v>
      </c>
      <c r="X220" s="42">
        <f t="shared" si="164"/>
        <v>9.8525948169539159</v>
      </c>
    </row>
    <row r="221" spans="1:24">
      <c r="A221" s="18" t="s">
        <v>60</v>
      </c>
      <c r="B221" s="14"/>
      <c r="C221" s="10">
        <f t="shared" si="147"/>
        <v>984819.2635</v>
      </c>
      <c r="D221" s="42">
        <f t="shared" si="148"/>
        <v>4.4114302363645877E-3</v>
      </c>
      <c r="E221" s="43"/>
      <c r="F221" s="10">
        <f t="shared" si="149"/>
        <v>984819.2635</v>
      </c>
      <c r="G221" s="42">
        <f t="shared" si="150"/>
        <v>4.4114302363645877E-3</v>
      </c>
      <c r="H221" s="43">
        <f t="shared" si="151"/>
        <v>0</v>
      </c>
      <c r="I221" s="42">
        <f t="shared" si="152"/>
        <v>0</v>
      </c>
      <c r="J221" s="43"/>
      <c r="K221" s="10">
        <f t="shared" si="153"/>
        <v>30061.283799999997</v>
      </c>
      <c r="L221" s="42">
        <f t="shared" si="154"/>
        <v>2.4066665855592217E-4</v>
      </c>
      <c r="M221" s="43">
        <f t="shared" si="155"/>
        <v>954757.97970000003</v>
      </c>
      <c r="N221" s="42">
        <f t="shared" si="156"/>
        <v>31.760386085041389</v>
      </c>
      <c r="O221" s="43"/>
      <c r="P221" s="10">
        <f t="shared" si="157"/>
        <v>0</v>
      </c>
      <c r="Q221" s="42">
        <f t="shared" si="158"/>
        <v>0</v>
      </c>
      <c r="R221" s="43">
        <f t="shared" si="159"/>
        <v>984819.2635</v>
      </c>
      <c r="S221" s="42" t="str">
        <f t="shared" si="160"/>
        <v>N. D.</v>
      </c>
      <c r="T221" s="43"/>
      <c r="U221" s="10">
        <f t="shared" si="161"/>
        <v>0</v>
      </c>
      <c r="V221" s="42" t="str">
        <f t="shared" si="162"/>
        <v>N. D.</v>
      </c>
      <c r="W221" s="43">
        <f t="shared" si="163"/>
        <v>984819.2635</v>
      </c>
      <c r="X221" s="42" t="str">
        <f t="shared" si="164"/>
        <v>N. D.</v>
      </c>
    </row>
    <row r="222" spans="1:24">
      <c r="A222" s="18" t="s">
        <v>61</v>
      </c>
      <c r="B222" s="14"/>
      <c r="C222" s="10">
        <f t="shared" si="147"/>
        <v>4263401.1641000006</v>
      </c>
      <c r="D222" s="42">
        <f t="shared" si="148"/>
        <v>1.9097612630180567E-2</v>
      </c>
      <c r="E222" s="43"/>
      <c r="F222" s="10">
        <f t="shared" si="149"/>
        <v>4263401.1641000006</v>
      </c>
      <c r="G222" s="42">
        <f t="shared" si="150"/>
        <v>1.9097612630180567E-2</v>
      </c>
      <c r="H222" s="43">
        <f t="shared" si="151"/>
        <v>0</v>
      </c>
      <c r="I222" s="42">
        <f t="shared" si="152"/>
        <v>0</v>
      </c>
      <c r="J222" s="43"/>
      <c r="K222" s="10">
        <f t="shared" si="153"/>
        <v>2803436.0367999994</v>
      </c>
      <c r="L222" s="42">
        <f t="shared" si="154"/>
        <v>2.2443937788575525E-2</v>
      </c>
      <c r="M222" s="43">
        <f t="shared" si="155"/>
        <v>1459965.1273000012</v>
      </c>
      <c r="N222" s="42">
        <f t="shared" si="156"/>
        <v>0.5207770422208341</v>
      </c>
      <c r="O222" s="43"/>
      <c r="P222" s="10">
        <f t="shared" si="157"/>
        <v>2196004.8732000003</v>
      </c>
      <c r="Q222" s="42">
        <f t="shared" si="158"/>
        <v>4.6569396846097739E-2</v>
      </c>
      <c r="R222" s="43">
        <f t="shared" si="159"/>
        <v>2067396.2909000004</v>
      </c>
      <c r="S222" s="42">
        <f t="shared" si="160"/>
        <v>0.94143520177503404</v>
      </c>
      <c r="T222" s="43"/>
      <c r="U222" s="10">
        <f t="shared" si="161"/>
        <v>1683376.8300000005</v>
      </c>
      <c r="V222" s="42" t="str">
        <f t="shared" si="162"/>
        <v>N. D.</v>
      </c>
      <c r="W222" s="43">
        <f t="shared" si="163"/>
        <v>2580024.3341000001</v>
      </c>
      <c r="X222" s="42">
        <f t="shared" si="164"/>
        <v>1.5326481202072855</v>
      </c>
    </row>
    <row r="223" spans="1:24">
      <c r="A223" s="18" t="s">
        <v>62</v>
      </c>
      <c r="B223" s="14"/>
      <c r="C223" s="10">
        <f t="shared" si="147"/>
        <v>165369.4</v>
      </c>
      <c r="D223" s="42">
        <f t="shared" si="148"/>
        <v>7.407608668587646E-4</v>
      </c>
      <c r="E223" s="43"/>
      <c r="F223" s="10">
        <f t="shared" si="149"/>
        <v>165369.4</v>
      </c>
      <c r="G223" s="42">
        <f t="shared" si="150"/>
        <v>7.407608668587646E-4</v>
      </c>
      <c r="H223" s="43">
        <f t="shared" si="151"/>
        <v>0</v>
      </c>
      <c r="I223" s="42">
        <f t="shared" si="152"/>
        <v>0</v>
      </c>
      <c r="J223" s="43"/>
      <c r="K223" s="10">
        <f t="shared" si="153"/>
        <v>18328.830000000002</v>
      </c>
      <c r="L223" s="42">
        <f t="shared" si="154"/>
        <v>1.4673818658867603E-4</v>
      </c>
      <c r="M223" s="43">
        <f t="shared" si="155"/>
        <v>147040.57</v>
      </c>
      <c r="N223" s="42">
        <f t="shared" si="156"/>
        <v>8.0223653119157081</v>
      </c>
      <c r="O223" s="43"/>
      <c r="P223" s="10">
        <f t="shared" si="157"/>
        <v>0</v>
      </c>
      <c r="Q223" s="42">
        <f t="shared" si="158"/>
        <v>0</v>
      </c>
      <c r="R223" s="43">
        <f t="shared" si="159"/>
        <v>165369.4</v>
      </c>
      <c r="S223" s="42" t="str">
        <f t="shared" si="160"/>
        <v>N. D.</v>
      </c>
      <c r="T223" s="43"/>
      <c r="U223" s="10">
        <f t="shared" si="161"/>
        <v>0</v>
      </c>
      <c r="V223" s="42" t="str">
        <f t="shared" si="162"/>
        <v>N. D.</v>
      </c>
      <c r="W223" s="43">
        <f t="shared" si="163"/>
        <v>165369.4</v>
      </c>
      <c r="X223" s="42" t="str">
        <f t="shared" si="164"/>
        <v>N. D.</v>
      </c>
    </row>
    <row r="224" spans="1:24">
      <c r="A224" s="18" t="s">
        <v>25</v>
      </c>
      <c r="B224" s="14"/>
      <c r="C224" s="10">
        <f t="shared" si="147"/>
        <v>6515219.9020000007</v>
      </c>
      <c r="D224" s="42">
        <f t="shared" si="148"/>
        <v>2.9184479972600708E-2</v>
      </c>
      <c r="E224" s="43"/>
      <c r="F224" s="10">
        <f t="shared" si="149"/>
        <v>6515219.9020000007</v>
      </c>
      <c r="G224" s="42">
        <f t="shared" si="150"/>
        <v>2.9184479972600708E-2</v>
      </c>
      <c r="H224" s="43">
        <f t="shared" si="151"/>
        <v>0</v>
      </c>
      <c r="I224" s="42">
        <f t="shared" si="152"/>
        <v>0</v>
      </c>
      <c r="J224" s="43"/>
      <c r="K224" s="10">
        <f t="shared" si="153"/>
        <v>14805472.189999998</v>
      </c>
      <c r="L224" s="42">
        <f t="shared" si="154"/>
        <v>0.11853065038792292</v>
      </c>
      <c r="M224" s="43">
        <f t="shared" si="155"/>
        <v>-8290252.2879999969</v>
      </c>
      <c r="N224" s="42">
        <f t="shared" si="156"/>
        <v>-0.55994514606561818</v>
      </c>
      <c r="O224" s="43"/>
      <c r="P224" s="10">
        <f t="shared" si="157"/>
        <v>3301975.7700000005</v>
      </c>
      <c r="Q224" s="42">
        <f t="shared" si="158"/>
        <v>7.0023077765421937E-2</v>
      </c>
      <c r="R224" s="43">
        <f t="shared" si="159"/>
        <v>3213244.1320000002</v>
      </c>
      <c r="S224" s="42">
        <f t="shared" si="160"/>
        <v>0.97312771377483476</v>
      </c>
      <c r="T224" s="43"/>
      <c r="U224" s="10">
        <f t="shared" si="161"/>
        <v>1166222.32</v>
      </c>
      <c r="V224" s="42" t="str">
        <f t="shared" si="162"/>
        <v>N. D.</v>
      </c>
      <c r="W224" s="43">
        <f t="shared" si="163"/>
        <v>5348997.5820000004</v>
      </c>
      <c r="X224" s="42">
        <f t="shared" si="164"/>
        <v>4.5866019628230061</v>
      </c>
    </row>
    <row r="225" spans="1:24">
      <c r="A225" s="18" t="s">
        <v>63</v>
      </c>
      <c r="B225" s="14"/>
      <c r="C225" s="10">
        <f t="shared" si="147"/>
        <v>85866.04</v>
      </c>
      <c r="D225" s="42">
        <f t="shared" si="148"/>
        <v>3.8463102740972241E-4</v>
      </c>
      <c r="E225" s="43"/>
      <c r="F225" s="10">
        <f t="shared" si="149"/>
        <v>85866.04</v>
      </c>
      <c r="G225" s="42">
        <f t="shared" si="150"/>
        <v>3.8463102740972241E-4</v>
      </c>
      <c r="H225" s="43">
        <f t="shared" si="151"/>
        <v>0</v>
      </c>
      <c r="I225" s="42">
        <f t="shared" si="152"/>
        <v>0</v>
      </c>
      <c r="J225" s="43"/>
      <c r="K225" s="10">
        <f t="shared" si="153"/>
        <v>75545.31</v>
      </c>
      <c r="L225" s="42">
        <f t="shared" si="154"/>
        <v>6.0480575108609613E-4</v>
      </c>
      <c r="M225" s="43">
        <f t="shared" si="155"/>
        <v>10320.729999999996</v>
      </c>
      <c r="N225" s="42">
        <f t="shared" si="156"/>
        <v>0.1366164226475475</v>
      </c>
      <c r="O225" s="43"/>
      <c r="P225" s="10">
        <f t="shared" si="157"/>
        <v>7146.8099999999995</v>
      </c>
      <c r="Q225" s="42">
        <f t="shared" si="158"/>
        <v>1.515582388433744E-4</v>
      </c>
      <c r="R225" s="43">
        <f t="shared" si="159"/>
        <v>78719.23</v>
      </c>
      <c r="S225" s="42">
        <f t="shared" si="160"/>
        <v>11.01459672217395</v>
      </c>
      <c r="T225" s="43"/>
      <c r="U225" s="10">
        <f t="shared" si="161"/>
        <v>0</v>
      </c>
      <c r="V225" s="42" t="str">
        <f t="shared" si="162"/>
        <v>N. D.</v>
      </c>
      <c r="W225" s="43">
        <f t="shared" si="163"/>
        <v>85866.04</v>
      </c>
      <c r="X225" s="42" t="str">
        <f t="shared" si="164"/>
        <v>N. D.</v>
      </c>
    </row>
    <row r="226" spans="1:24">
      <c r="A226" s="18" t="s">
        <v>64</v>
      </c>
      <c r="B226" s="14"/>
      <c r="C226" s="10">
        <f t="shared" si="147"/>
        <v>23672551.4912</v>
      </c>
      <c r="D226" s="42">
        <f t="shared" si="148"/>
        <v>0.1060395681630341</v>
      </c>
      <c r="E226" s="43"/>
      <c r="F226" s="10">
        <f t="shared" si="149"/>
        <v>23672551.4912</v>
      </c>
      <c r="G226" s="42">
        <f t="shared" si="150"/>
        <v>0.1060395681630341</v>
      </c>
      <c r="H226" s="43">
        <f t="shared" si="151"/>
        <v>0</v>
      </c>
      <c r="I226" s="42">
        <f t="shared" si="152"/>
        <v>0</v>
      </c>
      <c r="J226" s="43"/>
      <c r="K226" s="10">
        <f t="shared" si="153"/>
        <v>31830353.368900001</v>
      </c>
      <c r="L226" s="42">
        <f t="shared" si="154"/>
        <v>0.25482959533309768</v>
      </c>
      <c r="M226" s="43">
        <f t="shared" si="155"/>
        <v>-8157801.877700001</v>
      </c>
      <c r="N226" s="42">
        <f t="shared" si="156"/>
        <v>-0.25629001925158079</v>
      </c>
      <c r="O226" s="43"/>
      <c r="P226" s="10">
        <f t="shared" si="157"/>
        <v>84997.86</v>
      </c>
      <c r="Q226" s="42">
        <f t="shared" si="158"/>
        <v>1.8025001318148516E-3</v>
      </c>
      <c r="R226" s="43">
        <f t="shared" si="159"/>
        <v>23587553.631200001</v>
      </c>
      <c r="S226" s="42">
        <f t="shared" si="160"/>
        <v>277.50761761766711</v>
      </c>
      <c r="T226" s="43"/>
      <c r="U226" s="10">
        <f t="shared" si="161"/>
        <v>4176.2300000000005</v>
      </c>
      <c r="V226" s="42" t="str">
        <f t="shared" si="162"/>
        <v>N. D.</v>
      </c>
      <c r="W226" s="43">
        <f t="shared" si="163"/>
        <v>23668375.2612</v>
      </c>
      <c r="X226" s="42">
        <f t="shared" si="164"/>
        <v>5667.4022410643083</v>
      </c>
    </row>
    <row r="227" spans="1:24" ht="6" customHeight="1">
      <c r="A227" s="8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s="48" customFormat="1">
      <c r="A228" s="44" t="s">
        <v>93</v>
      </c>
      <c r="B228" s="24"/>
      <c r="C228" s="45">
        <f>+SUM(C214:C226)</f>
        <v>118425606.67880002</v>
      </c>
      <c r="D228" s="46">
        <f>+IF(ISERROR(C228/C$210),"N. D.",C228/C$210)</f>
        <v>0.53047936959112751</v>
      </c>
      <c r="E228" s="47"/>
      <c r="F228" s="45">
        <f>+SUM(F214:F226)</f>
        <v>118425606.67880002</v>
      </c>
      <c r="G228" s="46">
        <f>+IF(ISERROR(F228/F$210),"N. D.",F228/F$210)</f>
        <v>0.53047936959112751</v>
      </c>
      <c r="H228" s="47">
        <f>+$C228-F228</f>
        <v>0</v>
      </c>
      <c r="I228" s="46">
        <f>+IF(ISERROR(H228/F228),"N. D.",H228/F228)</f>
        <v>0</v>
      </c>
      <c r="J228" s="47"/>
      <c r="K228" s="45">
        <f>+SUM(K214:K226)</f>
        <v>98473115.394099981</v>
      </c>
      <c r="L228" s="46">
        <f>+IF(ISERROR(K228/K$210),"N. D.",K228/K$210)</f>
        <v>0.78836272586235279</v>
      </c>
      <c r="M228" s="47">
        <f>+$C228-K228</f>
        <v>19952491.284700036</v>
      </c>
      <c r="N228" s="46">
        <f>+IF(ISERROR(M228/K228),"N. D.",M228/K228)</f>
        <v>0.20261866606787066</v>
      </c>
      <c r="O228" s="47"/>
      <c r="P228" s="45">
        <f>+SUM(P214:P226)</f>
        <v>12184785.4213</v>
      </c>
      <c r="Q228" s="46">
        <f>+IF(ISERROR(P228/P$210),"N. D.",P228/P$210)</f>
        <v>0.25839565052613006</v>
      </c>
      <c r="R228" s="47">
        <f>+$C228-P228</f>
        <v>106240821.25750002</v>
      </c>
      <c r="S228" s="46">
        <f>+IF(ISERROR(R228/P228),"N. D.",R228/P228)</f>
        <v>8.7191376445400834</v>
      </c>
      <c r="T228" s="47"/>
      <c r="U228" s="45">
        <f>+SUM(U214:U226)</f>
        <v>3563478.8900000011</v>
      </c>
      <c r="V228" s="46" t="str">
        <f>+IF(ISERROR(U228/U$210),"N. D.",U228/U$210)</f>
        <v>N. D.</v>
      </c>
      <c r="W228" s="47">
        <f>+$C228-U228</f>
        <v>114862127.78880002</v>
      </c>
      <c r="X228" s="46">
        <f>+IF(ISERROR(W228/U228),"N. D.",W228/U228)</f>
        <v>32.23314388395324</v>
      </c>
    </row>
    <row r="230" spans="1:24">
      <c r="A230" s="7" t="s">
        <v>94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6" customHeight="1">
      <c r="A231" s="8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>
      <c r="A232" s="13" t="s">
        <v>95</v>
      </c>
      <c r="B232" s="14"/>
      <c r="C232" s="10">
        <f>+C106</f>
        <v>264108285.46999997</v>
      </c>
      <c r="D232" s="42">
        <f>+IF(ISERROR(C232/C$232),"N. D.",C232/C$232)</f>
        <v>1</v>
      </c>
      <c r="E232" s="43"/>
      <c r="F232" s="10">
        <f>+F106</f>
        <v>264108285.46999997</v>
      </c>
      <c r="G232" s="42">
        <f>+IF(ISERROR(F232/F$232),"N. D.",F232/F$232)</f>
        <v>1</v>
      </c>
      <c r="H232" s="43">
        <f>+$C232-F232</f>
        <v>0</v>
      </c>
      <c r="I232" s="42">
        <f>+IF(ISERROR(H232/F232),"N. D.",H232/F232)</f>
        <v>0</v>
      </c>
      <c r="J232" s="43"/>
      <c r="K232" s="10">
        <f>+K106</f>
        <v>125198717.28999999</v>
      </c>
      <c r="L232" s="42">
        <f>+IF(ISERROR(K232/K$232),"N. D.",K232/K$232)</f>
        <v>1</v>
      </c>
      <c r="M232" s="43">
        <f>+$C232-K232</f>
        <v>138909568.17999998</v>
      </c>
      <c r="N232" s="42">
        <f>+IF(ISERROR(M232/K232),"N. D.",M232/K232)</f>
        <v>1.1095127105674838</v>
      </c>
      <c r="O232" s="43"/>
      <c r="P232" s="10">
        <f>+P106</f>
        <v>47155536.080000006</v>
      </c>
      <c r="Q232" s="42">
        <f>+IF(ISERROR(P232/P$232),"N. D.",P232/P$232)</f>
        <v>1</v>
      </c>
      <c r="R232" s="43">
        <f>+$C232-P232</f>
        <v>216952749.38999996</v>
      </c>
      <c r="S232" s="42">
        <f>+IF(ISERROR(R232/P232),"N. D.",R232/P232)</f>
        <v>4.6007906478241853</v>
      </c>
      <c r="T232" s="43"/>
      <c r="U232" s="10">
        <f>+U106</f>
        <v>0</v>
      </c>
      <c r="V232" s="42" t="str">
        <f>+IF(ISERROR(U232/U$232),"N. D.",U232/U$232)</f>
        <v>N. D.</v>
      </c>
      <c r="W232" s="43">
        <f>+$C232-U232</f>
        <v>264108285.46999997</v>
      </c>
      <c r="X232" s="42" t="str">
        <f>+IF(ISERROR(W232/U232),"N. D.",W232/U232)</f>
        <v>N. D.</v>
      </c>
    </row>
    <row r="233" spans="1:24">
      <c r="A233" s="13" t="s">
        <v>96</v>
      </c>
      <c r="B233" s="14"/>
      <c r="C233" s="10">
        <f>+C135</f>
        <v>116567511.34880002</v>
      </c>
      <c r="D233" s="42">
        <f>+IF(ISERROR(C233/C$232),"N. D.",C233/C$232)</f>
        <v>0.44136256892266601</v>
      </c>
      <c r="E233" s="43"/>
      <c r="F233" s="10">
        <f>+F135</f>
        <v>116567511.34880002</v>
      </c>
      <c r="G233" s="42">
        <f>+IF(ISERROR(F233/F$232),"N. D.",F233/F$232)</f>
        <v>0.44136256892266601</v>
      </c>
      <c r="H233" s="43">
        <f>+$C233-F233</f>
        <v>0</v>
      </c>
      <c r="I233" s="42">
        <f>+IF(ISERROR(H233/F233),"N. D.",H233/F233)</f>
        <v>0</v>
      </c>
      <c r="J233" s="43"/>
      <c r="K233" s="10">
        <f>+K135</f>
        <v>98071835.394099981</v>
      </c>
      <c r="L233" s="42">
        <f>+IF(ISERROR(K233/K$232),"N. D.",K233/K$232)</f>
        <v>0.78332939439734406</v>
      </c>
      <c r="M233" s="43">
        <f>+$C233-K233</f>
        <v>18495675.954700038</v>
      </c>
      <c r="N233" s="42">
        <f>+IF(ISERROR(M233/K233),"N. D.",M233/K233)</f>
        <v>0.18859314583412742</v>
      </c>
      <c r="O233" s="43"/>
      <c r="P233" s="10">
        <f>+P135</f>
        <v>12184785.4213</v>
      </c>
      <c r="Q233" s="42">
        <f>+IF(ISERROR(P233/P$232),"N. D.",P233/P$232)</f>
        <v>0.25839565052613006</v>
      </c>
      <c r="R233" s="43">
        <f>+$C233-P233</f>
        <v>104382725.92750002</v>
      </c>
      <c r="S233" s="42">
        <f>+IF(ISERROR(R233/P233),"N. D.",R233/P233)</f>
        <v>8.5666445750477074</v>
      </c>
      <c r="T233" s="43"/>
      <c r="U233" s="10">
        <f>+U135</f>
        <v>3563478.8900000011</v>
      </c>
      <c r="V233" s="42" t="str">
        <f>+IF(ISERROR(U233/U$232),"N. D.",U233/U$232)</f>
        <v>N. D.</v>
      </c>
      <c r="W233" s="43">
        <f>+$C233-U233</f>
        <v>113004032.45880002</v>
      </c>
      <c r="X233" s="42">
        <f>+IF(ISERROR(W233/U233),"N. D.",W233/U233)</f>
        <v>31.711716540798697</v>
      </c>
    </row>
    <row r="234" spans="1:24">
      <c r="A234" s="13" t="s">
        <v>97</v>
      </c>
      <c r="B234" s="14"/>
      <c r="C234" s="10">
        <f>+C168</f>
        <v>147540774.12119997</v>
      </c>
      <c r="D234" s="42">
        <f>+IF(ISERROR(C234/C$232),"N. D.",C234/C$232)</f>
        <v>0.55863743107733399</v>
      </c>
      <c r="E234" s="43"/>
      <c r="F234" s="10">
        <f>+F168</f>
        <v>147540774.12119997</v>
      </c>
      <c r="G234" s="42">
        <f>+IF(ISERROR(F234/F$232),"N. D.",F234/F$232)</f>
        <v>0.55863743107733399</v>
      </c>
      <c r="H234" s="43">
        <f>+$C234-F234</f>
        <v>0</v>
      </c>
      <c r="I234" s="42">
        <f>+IF(ISERROR(H234/F234),"N. D.",H234/F234)</f>
        <v>0</v>
      </c>
      <c r="J234" s="43"/>
      <c r="K234" s="10">
        <f>+K168</f>
        <v>27126881.895900011</v>
      </c>
      <c r="L234" s="42">
        <f>+IF(ISERROR(K234/K$232),"N. D.",K234/K$232)</f>
        <v>0.21667060560265594</v>
      </c>
      <c r="M234" s="43">
        <f>+$C234-K234</f>
        <v>120413892.22529995</v>
      </c>
      <c r="N234" s="42">
        <f>+IF(ISERROR(M234/K234),"N. D.",M234/K234)</f>
        <v>4.4389138673361295</v>
      </c>
      <c r="O234" s="43"/>
      <c r="P234" s="10">
        <f>+P168</f>
        <v>34970750.658700004</v>
      </c>
      <c r="Q234" s="42">
        <f>+IF(ISERROR(P234/P$232),"N. D.",P234/P$232)</f>
        <v>0.74160434947386988</v>
      </c>
      <c r="R234" s="43">
        <f>+$C234-P234</f>
        <v>112570023.46249996</v>
      </c>
      <c r="S234" s="42">
        <f>+IF(ISERROR(R234/P234),"N. D.",R234/P234)</f>
        <v>3.2189764686819742</v>
      </c>
      <c r="T234" s="43"/>
      <c r="U234" s="10">
        <f>+U168</f>
        <v>-3563478.8900000011</v>
      </c>
      <c r="V234" s="42" t="str">
        <f>+IF(ISERROR(U234/U$232),"N. D.",U234/U$232)</f>
        <v>N. D.</v>
      </c>
      <c r="W234" s="43">
        <f>+$C234-U234</f>
        <v>151104253.01119998</v>
      </c>
      <c r="X234" s="42">
        <f>+IF(ISERROR(W234/U234),"N. D.",W234/U234)</f>
        <v>-42.403577424082883</v>
      </c>
    </row>
    <row r="235" spans="1:24">
      <c r="A235" s="13" t="s">
        <v>98</v>
      </c>
      <c r="B235" s="14"/>
      <c r="C235" s="10">
        <f>+C177</f>
        <v>127785846.17119996</v>
      </c>
      <c r="D235" s="42">
        <f>+IF(ISERROR(C235/C$232),"N. D.",C235/C$232)</f>
        <v>0.48383883884519457</v>
      </c>
      <c r="E235" s="43"/>
      <c r="F235" s="10">
        <f>+F177</f>
        <v>127785846.17119996</v>
      </c>
      <c r="G235" s="42">
        <f>+IF(ISERROR(F235/F$232),"N. D.",F235/F$232)</f>
        <v>0.48383883884519457</v>
      </c>
      <c r="H235" s="43">
        <f>+$C235-F235</f>
        <v>0</v>
      </c>
      <c r="I235" s="42">
        <f>+IF(ISERROR(H235/F235),"N. D.",H235/F235)</f>
        <v>0</v>
      </c>
      <c r="J235" s="43"/>
      <c r="K235" s="10">
        <f>+K177</f>
        <v>11343918.438700011</v>
      </c>
      <c r="L235" s="42">
        <f>+IF(ISERROR(K235/K$232),"N. D.",K235/K$232)</f>
        <v>9.0607305603809765E-2</v>
      </c>
      <c r="M235" s="43">
        <f>+$C235-K235</f>
        <v>116441927.73249996</v>
      </c>
      <c r="N235" s="42">
        <f>+IF(ISERROR(M235/K235),"N. D.",M235/K235)</f>
        <v>10.264700717104587</v>
      </c>
      <c r="O235" s="43"/>
      <c r="P235" s="10">
        <f>+P177</f>
        <v>25867943.098700006</v>
      </c>
      <c r="Q235" s="42">
        <f>+IF(ISERROR(P235/P$232),"N. D.",P235/P$232)</f>
        <v>0.54856640914472243</v>
      </c>
      <c r="R235" s="43">
        <f>+$C235-P235</f>
        <v>101917903.07249996</v>
      </c>
      <c r="S235" s="42">
        <f>+IF(ISERROR(R235/P235),"N. D.",R235/P235)</f>
        <v>3.9399306966011474</v>
      </c>
      <c r="T235" s="43"/>
      <c r="U235" s="10">
        <f>+U177</f>
        <v>-8637720.9200000018</v>
      </c>
      <c r="V235" s="42" t="str">
        <f>+IF(ISERROR(U235/U$232),"N. D.",U235/U$232)</f>
        <v>N. D.</v>
      </c>
      <c r="W235" s="43">
        <f>+$C235-U235</f>
        <v>136423567.09119996</v>
      </c>
      <c r="X235" s="42">
        <f>+IF(ISERROR(W235/U235),"N. D.",W235/U235)</f>
        <v>-15.793930870737132</v>
      </c>
    </row>
  </sheetData>
  <mergeCells count="30">
    <mergeCell ref="B5:B6"/>
    <mergeCell ref="C2:X2"/>
    <mergeCell ref="L5:L6"/>
    <mergeCell ref="X5:X6"/>
    <mergeCell ref="N5:N6"/>
    <mergeCell ref="O5:O6"/>
    <mergeCell ref="Q5:Q6"/>
    <mergeCell ref="S5:S6"/>
    <mergeCell ref="T5:T6"/>
    <mergeCell ref="E5:E6"/>
    <mergeCell ref="G5:G6"/>
    <mergeCell ref="I5:I6"/>
    <mergeCell ref="V5:V6"/>
    <mergeCell ref="J5:J6"/>
    <mergeCell ref="D5:D6"/>
    <mergeCell ref="C181:X181"/>
    <mergeCell ref="B184:B185"/>
    <mergeCell ref="X184:X185"/>
    <mergeCell ref="L184:L185"/>
    <mergeCell ref="N184:N185"/>
    <mergeCell ref="O184:O185"/>
    <mergeCell ref="Q184:Q185"/>
    <mergeCell ref="S184:S185"/>
    <mergeCell ref="T184:T185"/>
    <mergeCell ref="J184:J185"/>
    <mergeCell ref="D184:D185"/>
    <mergeCell ref="E184:E185"/>
    <mergeCell ref="G184:G185"/>
    <mergeCell ref="I184:I185"/>
    <mergeCell ref="V184:V185"/>
  </mergeCells>
  <pageMargins left="0.7" right="0.7" top="0.75" bottom="0.75" header="0.3" footer="0.3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7A02-7DB9-AA48-A235-55126C1AB659}">
  <sheetPr>
    <tabColor theme="3"/>
  </sheetPr>
  <dimension ref="A1:AA235"/>
  <sheetViews>
    <sheetView zoomScale="70" zoomScaleNormal="70" workbookViewId="0">
      <pane ySplit="7" topLeftCell="A130" activePane="bottomLeft" state="frozen"/>
      <selection activeCell="C5" sqref="C5"/>
      <selection pane="bottomLeft" activeCell="C5" sqref="C5"/>
    </sheetView>
  </sheetViews>
  <sheetFormatPr baseColWidth="10" defaultColWidth="10.7109375" defaultRowHeight="18"/>
  <cols>
    <col min="1" max="1" width="48.7109375" style="202" customWidth="1"/>
    <col min="2" max="2" width="1.5703125" style="202" customWidth="1"/>
    <col min="3" max="3" width="15.7109375" style="202" customWidth="1"/>
    <col min="4" max="4" width="10.7109375" style="202" customWidth="1"/>
    <col min="5" max="5" width="1.5703125" style="202" customWidth="1"/>
    <col min="6" max="6" width="15.7109375" style="202" customWidth="1"/>
    <col min="7" max="7" width="10.7109375" style="202" customWidth="1"/>
    <col min="8" max="8" width="15.7109375" style="202" customWidth="1"/>
    <col min="9" max="9" width="10.7109375" style="202" customWidth="1"/>
    <col min="10" max="10" width="1.5703125" style="202" customWidth="1"/>
    <col min="11" max="11" width="15.7109375" style="202" customWidth="1"/>
    <col min="12" max="12" width="10.7109375" style="202" customWidth="1"/>
    <col min="13" max="13" width="15.7109375" style="202" customWidth="1"/>
    <col min="14" max="14" width="10.7109375" style="202" customWidth="1"/>
    <col min="15" max="15" width="1.5703125" style="202" customWidth="1"/>
    <col min="16" max="16" width="15.7109375" style="202" customWidth="1"/>
    <col min="17" max="17" width="10.7109375" style="202" customWidth="1"/>
    <col min="18" max="18" width="1.5703125" style="202" customWidth="1"/>
    <col min="19" max="19" width="15.7109375" style="202" customWidth="1"/>
    <col min="20" max="20" width="10.7109375" style="202" customWidth="1"/>
    <col min="21" max="21" width="15.7109375" style="202" customWidth="1"/>
    <col min="22" max="22" width="10.7109375" style="202" customWidth="1"/>
    <col min="23" max="23" width="1.5703125" style="202" customWidth="1"/>
    <col min="24" max="24" width="15.7109375" style="202" customWidth="1"/>
    <col min="25" max="25" width="10.7109375" style="202" customWidth="1"/>
    <col min="26" max="26" width="15.7109375" style="202" customWidth="1"/>
    <col min="27" max="27" width="10.7109375" style="202" customWidth="1"/>
    <col min="28" max="16384" width="10.7109375" style="202"/>
  </cols>
  <sheetData>
    <row r="1" spans="1:27">
      <c r="C1" s="203"/>
      <c r="D1" s="203"/>
      <c r="F1" s="203"/>
      <c r="G1" s="203"/>
      <c r="H1" s="203"/>
      <c r="I1" s="203"/>
      <c r="K1" s="203"/>
      <c r="L1" s="203"/>
      <c r="M1" s="203"/>
      <c r="N1" s="203"/>
      <c r="P1" s="203"/>
      <c r="Q1" s="203"/>
      <c r="S1" s="203"/>
      <c r="T1" s="203"/>
      <c r="U1" s="203"/>
      <c r="V1" s="203"/>
      <c r="X1" s="203"/>
      <c r="Y1" s="203"/>
      <c r="Z1" s="203"/>
      <c r="AA1" s="203"/>
    </row>
    <row r="2" spans="1:27" ht="20">
      <c r="C2" s="399" t="s">
        <v>0</v>
      </c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P2" s="398" t="s">
        <v>1</v>
      </c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</row>
    <row r="3" spans="1:27">
      <c r="B3" s="204"/>
      <c r="C3" s="204"/>
      <c r="D3" s="203"/>
      <c r="E3" s="204"/>
      <c r="F3" s="204"/>
      <c r="G3" s="203"/>
      <c r="H3" s="204"/>
      <c r="I3" s="203"/>
      <c r="J3" s="204"/>
      <c r="K3" s="204"/>
      <c r="L3" s="203"/>
      <c r="M3" s="204"/>
      <c r="N3" s="203"/>
      <c r="O3" s="204"/>
      <c r="P3" s="204"/>
      <c r="Q3" s="203"/>
      <c r="R3" s="204"/>
      <c r="S3" s="204"/>
      <c r="T3" s="203"/>
      <c r="U3" s="204"/>
      <c r="V3" s="203"/>
      <c r="W3" s="204"/>
      <c r="X3" s="204"/>
      <c r="Y3" s="203"/>
      <c r="Z3" s="204"/>
      <c r="AA3" s="203"/>
    </row>
    <row r="4" spans="1:27" ht="6" customHeight="1"/>
    <row r="5" spans="1:27" s="207" customFormat="1" ht="18" customHeight="1">
      <c r="A5" s="205" t="s">
        <v>2</v>
      </c>
      <c r="B5" s="397"/>
      <c r="C5" s="206">
        <v>46174</v>
      </c>
      <c r="D5" s="397" t="s">
        <v>99</v>
      </c>
      <c r="E5" s="397"/>
      <c r="F5" s="206">
        <f>+C5</f>
        <v>46174</v>
      </c>
      <c r="G5" s="397" t="s">
        <v>99</v>
      </c>
      <c r="H5" s="206" t="s">
        <v>100</v>
      </c>
      <c r="I5" s="397" t="s">
        <v>99</v>
      </c>
      <c r="J5" s="397"/>
      <c r="K5" s="206">
        <f>+EOMONTH(F5,-12)</f>
        <v>45838</v>
      </c>
      <c r="L5" s="397" t="s">
        <v>99</v>
      </c>
      <c r="M5" s="206" t="s">
        <v>100</v>
      </c>
      <c r="N5" s="397" t="s">
        <v>99</v>
      </c>
      <c r="O5" s="397"/>
      <c r="P5" s="206">
        <f>+C5</f>
        <v>46174</v>
      </c>
      <c r="Q5" s="397" t="s">
        <v>99</v>
      </c>
      <c r="R5" s="397"/>
      <c r="S5" s="206">
        <f>+P5</f>
        <v>46174</v>
      </c>
      <c r="T5" s="397" t="s">
        <v>99</v>
      </c>
      <c r="U5" s="206" t="s">
        <v>100</v>
      </c>
      <c r="V5" s="397" t="s">
        <v>99</v>
      </c>
      <c r="W5" s="397"/>
      <c r="X5" s="206">
        <f>+EOMONTH(S5,-12)</f>
        <v>45838</v>
      </c>
      <c r="Y5" s="397" t="s">
        <v>99</v>
      </c>
      <c r="Z5" s="206" t="s">
        <v>100</v>
      </c>
      <c r="AA5" s="397" t="s">
        <v>99</v>
      </c>
    </row>
    <row r="6" spans="1:27" s="207" customFormat="1" ht="18" customHeight="1">
      <c r="A6" s="205" t="s">
        <v>122</v>
      </c>
      <c r="B6" s="397"/>
      <c r="C6" s="206" t="s">
        <v>103</v>
      </c>
      <c r="D6" s="397"/>
      <c r="E6" s="397"/>
      <c r="F6" s="206" t="s">
        <v>102</v>
      </c>
      <c r="G6" s="397"/>
      <c r="H6" s="206" t="str">
        <f>+YEAR(C5)&amp;"R"&amp;" vs "&amp;YEAR(F5)&amp;"P"</f>
        <v>2026R vs 2026P</v>
      </c>
      <c r="I6" s="397"/>
      <c r="J6" s="397"/>
      <c r="K6" s="206" t="s">
        <v>103</v>
      </c>
      <c r="L6" s="397"/>
      <c r="M6" s="206" t="str">
        <f>+YEAR(C5)&amp;"R"&amp;" vs "&amp;YEAR(K5)&amp;"R"</f>
        <v>2026R vs 2025R</v>
      </c>
      <c r="N6" s="397"/>
      <c r="O6" s="397"/>
      <c r="P6" s="206" t="s">
        <v>103</v>
      </c>
      <c r="Q6" s="397"/>
      <c r="R6" s="397"/>
      <c r="S6" s="206" t="s">
        <v>102</v>
      </c>
      <c r="T6" s="397"/>
      <c r="U6" s="206" t="str">
        <f>+H6</f>
        <v>2026R vs 2026P</v>
      </c>
      <c r="V6" s="397"/>
      <c r="W6" s="397"/>
      <c r="X6" s="206" t="s">
        <v>103</v>
      </c>
      <c r="Y6" s="397"/>
      <c r="Z6" s="206" t="str">
        <f>+M6</f>
        <v>2026R vs 2025R</v>
      </c>
      <c r="AA6" s="397"/>
    </row>
    <row r="7" spans="1:27" s="208" customFormat="1" ht="6" customHeight="1"/>
    <row r="8" spans="1:27" s="208" customFormat="1" ht="17">
      <c r="A8" s="209" t="s">
        <v>20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</row>
    <row r="9" spans="1:27" s="208" customFormat="1" ht="6" customHeight="1">
      <c r="A9" s="210"/>
      <c r="B9" s="207"/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</row>
    <row r="10" spans="1:27" s="208" customFormat="1" ht="17">
      <c r="A10" s="211" t="s">
        <v>21</v>
      </c>
      <c r="B10" s="207"/>
      <c r="C10" s="212">
        <f>+SUM(C11:C19)</f>
        <v>14514609.519999998</v>
      </c>
      <c r="D10" s="213">
        <f>+IF(ISERROR(C10/C31),"N. D.",C10/C31)</f>
        <v>1</v>
      </c>
      <c r="E10" s="207"/>
      <c r="F10" s="212">
        <f>+SUM(F11:F19)</f>
        <v>13738420.96675317</v>
      </c>
      <c r="G10" s="213">
        <f>+IF(ISERROR(F10/F31),"N. D.",F10/F31)</f>
        <v>1</v>
      </c>
      <c r="H10" s="214">
        <f t="shared" ref="H10:H29" si="0">+$C10-F10</f>
        <v>776188.5532468278</v>
      </c>
      <c r="I10" s="213">
        <f t="shared" ref="I10:I29" si="1">+IF(ISERROR(H10/F10),"N. D.",H10/F10)</f>
        <v>5.6497653924362609E-2</v>
      </c>
      <c r="J10" s="207"/>
      <c r="K10" s="212">
        <f>+SUM(K11:K19)</f>
        <v>12277530.969999999</v>
      </c>
      <c r="L10" s="213">
        <f>+IF(ISERROR(K10/K31),"N. D.",K10/K31)</f>
        <v>1</v>
      </c>
      <c r="M10" s="214">
        <f t="shared" ref="M10:M29" si="2">+$C10-K10</f>
        <v>2237078.5499999989</v>
      </c>
      <c r="N10" s="213">
        <f t="shared" ref="N10:N29" si="3">+IF(ISERROR(M10/K10),"N. D.",M10/K10)</f>
        <v>0.18220915552697636</v>
      </c>
      <c r="O10" s="207"/>
      <c r="P10" s="212">
        <f>+SUM(P11:P19)</f>
        <v>82296644.320000008</v>
      </c>
      <c r="Q10" s="213">
        <f>+IF(ISERROR(P10/P31),"N. D.",P10/P31)</f>
        <v>1</v>
      </c>
      <c r="R10" s="207"/>
      <c r="S10" s="212">
        <f>+SUM(S11:S19)</f>
        <v>81842460.234801009</v>
      </c>
      <c r="T10" s="213">
        <f>+IF(ISERROR(S10/S31),"N. D.",S10/S31)</f>
        <v>1</v>
      </c>
      <c r="U10" s="214">
        <f t="shared" ref="U10:U29" si="4">+$P10-S10</f>
        <v>454184.08519899845</v>
      </c>
      <c r="V10" s="213">
        <f t="shared" ref="V10:V29" si="5">+IF(ISERROR(U10/S10),"N. D.",U10/S10)</f>
        <v>5.5494920838886335E-3</v>
      </c>
      <c r="W10" s="207"/>
      <c r="X10" s="212">
        <f>+SUM(X11:X19)</f>
        <v>73796945.849999994</v>
      </c>
      <c r="Y10" s="213">
        <f>+IF(ISERROR(X10/X31),"N. D.",X10/X31)</f>
        <v>1</v>
      </c>
      <c r="Z10" s="214">
        <f t="shared" ref="Z10:Z29" si="6">+$P10-X10</f>
        <v>8499698.4700000137</v>
      </c>
      <c r="AA10" s="213">
        <f t="shared" ref="AA10:AA29" si="7">+IF(ISERROR(Z10/X10),"N. D.",Z10/X10)</f>
        <v>0.11517683248405075</v>
      </c>
    </row>
    <row r="11" spans="1:27" s="208" customFormat="1" ht="17">
      <c r="A11" s="215" t="s">
        <v>22</v>
      </c>
      <c r="B11" s="216"/>
      <c r="C11" s="217">
        <f>+'2026R'!$K11</f>
        <v>7610603.6699999981</v>
      </c>
      <c r="D11" s="218">
        <f t="shared" ref="D11:D19" si="8">+IF(ISERROR(C11/C86),"N. D.",C11/C86)</f>
        <v>1.0251944119573846</v>
      </c>
      <c r="E11" s="216"/>
      <c r="F11" s="217">
        <f>+'2026P'!$K11</f>
        <v>7128167.8463125024</v>
      </c>
      <c r="G11" s="218">
        <f t="shared" ref="G11:G19" si="9">+IF(ISERROR(F11/F86),"N. D.",F11/F86)</f>
        <v>1</v>
      </c>
      <c r="H11" s="219">
        <f t="shared" si="0"/>
        <v>482435.82368749566</v>
      </c>
      <c r="I11" s="218">
        <f t="shared" si="1"/>
        <v>6.768019974965464E-2</v>
      </c>
      <c r="J11" s="216"/>
      <c r="K11" s="217">
        <f>+'2025R'!$K11</f>
        <v>6387130.3500000006</v>
      </c>
      <c r="L11" s="218">
        <f t="shared" ref="L11:L19" si="10">+IF(ISERROR(K11/K86),"N. D.",K11/K86)</f>
        <v>1.0400992125945245</v>
      </c>
      <c r="M11" s="219">
        <f t="shared" si="2"/>
        <v>1223473.3199999975</v>
      </c>
      <c r="N11" s="218">
        <f t="shared" si="3"/>
        <v>0.19155289667761319</v>
      </c>
      <c r="O11" s="216"/>
      <c r="P11" s="217">
        <f>+'2026R'!$AA11</f>
        <v>42563517.269999996</v>
      </c>
      <c r="Q11" s="218">
        <f t="shared" ref="Q11:Q19" si="11">+IF(ISERROR(P11/P86),"N. D.",P11/P86)</f>
        <v>1.0211706932059219</v>
      </c>
      <c r="R11" s="216"/>
      <c r="S11" s="217">
        <f>+'2026P'!$AA11</f>
        <v>41806192.493914507</v>
      </c>
      <c r="T11" s="218">
        <f t="shared" ref="T11:T19" si="12">+IF(ISERROR(S11/S86),"N. D.",S11/S86)</f>
        <v>1.0134907678968259</v>
      </c>
      <c r="U11" s="219">
        <f t="shared" si="4"/>
        <v>757324.7760854885</v>
      </c>
      <c r="V11" s="218">
        <f t="shared" si="5"/>
        <v>1.8115133928920411E-2</v>
      </c>
      <c r="W11" s="216"/>
      <c r="X11" s="217">
        <f>+'2025R'!$AA11</f>
        <v>38646158.980000004</v>
      </c>
      <c r="Y11" s="218">
        <f t="shared" ref="Y11:Y19" si="13">+IF(ISERROR(X11/X86),"N. D.",X11/X86)</f>
        <v>1.0242052389200147</v>
      </c>
      <c r="Z11" s="219">
        <f t="shared" si="6"/>
        <v>3917358.2899999917</v>
      </c>
      <c r="AA11" s="218">
        <f t="shared" si="7"/>
        <v>0.10136475120405332</v>
      </c>
    </row>
    <row r="12" spans="1:27" s="208" customFormat="1" ht="17">
      <c r="A12" s="215" t="s">
        <v>23</v>
      </c>
      <c r="B12" s="216"/>
      <c r="C12" s="217">
        <f>+'2026R'!$K12</f>
        <v>3084110.2899999996</v>
      </c>
      <c r="D12" s="218">
        <f t="shared" si="8"/>
        <v>1</v>
      </c>
      <c r="E12" s="216"/>
      <c r="F12" s="217">
        <f>+'2026P'!$K12</f>
        <v>2951270.3360977499</v>
      </c>
      <c r="G12" s="218">
        <f t="shared" si="9"/>
        <v>1</v>
      </c>
      <c r="H12" s="219">
        <f t="shared" si="0"/>
        <v>132839.95390224969</v>
      </c>
      <c r="I12" s="218">
        <f t="shared" si="1"/>
        <v>4.5011110055710554E-2</v>
      </c>
      <c r="J12" s="216"/>
      <c r="K12" s="217">
        <f>+'2025R'!$K12</f>
        <v>2864184.99</v>
      </c>
      <c r="L12" s="218">
        <f t="shared" si="10"/>
        <v>1</v>
      </c>
      <c r="M12" s="219">
        <f t="shared" si="2"/>
        <v>219925.29999999935</v>
      </c>
      <c r="N12" s="218">
        <f t="shared" si="3"/>
        <v>7.678460042484872E-2</v>
      </c>
      <c r="O12" s="216"/>
      <c r="P12" s="217">
        <f>+'2026R'!$AA12</f>
        <v>19593343.73</v>
      </c>
      <c r="Q12" s="218">
        <f t="shared" si="11"/>
        <v>1</v>
      </c>
      <c r="R12" s="216"/>
      <c r="S12" s="217">
        <f>+'2026P'!$AA12</f>
        <v>18818463.084126249</v>
      </c>
      <c r="T12" s="218">
        <f t="shared" si="12"/>
        <v>1</v>
      </c>
      <c r="U12" s="219">
        <f t="shared" si="4"/>
        <v>774880.64587375149</v>
      </c>
      <c r="V12" s="218">
        <f t="shared" si="5"/>
        <v>4.1176616943143396E-2</v>
      </c>
      <c r="W12" s="216"/>
      <c r="X12" s="217">
        <f>+'2025R'!$AA12</f>
        <v>17908372.509999998</v>
      </c>
      <c r="Y12" s="218">
        <f t="shared" si="13"/>
        <v>1</v>
      </c>
      <c r="Z12" s="219">
        <f t="shared" si="6"/>
        <v>1684971.2200000025</v>
      </c>
      <c r="AA12" s="218">
        <f t="shared" si="7"/>
        <v>9.4088461643240792E-2</v>
      </c>
    </row>
    <row r="13" spans="1:27" s="208" customFormat="1" ht="17">
      <c r="A13" s="215" t="s">
        <v>24</v>
      </c>
      <c r="B13" s="216"/>
      <c r="C13" s="217">
        <f>+'2026R'!$K13</f>
        <v>1271254.1500000001</v>
      </c>
      <c r="D13" s="218">
        <f t="shared" si="8"/>
        <v>1.001257354600146</v>
      </c>
      <c r="E13" s="216"/>
      <c r="F13" s="217">
        <f>+'2026P'!$K13</f>
        <v>1235489.8256429199</v>
      </c>
      <c r="G13" s="218">
        <f t="shared" si="9"/>
        <v>1</v>
      </c>
      <c r="H13" s="219">
        <f t="shared" si="0"/>
        <v>35764.324357080273</v>
      </c>
      <c r="I13" s="218">
        <f t="shared" si="1"/>
        <v>2.8947485940217565E-2</v>
      </c>
      <c r="J13" s="216"/>
      <c r="K13" s="217">
        <f>+'2025R'!$K13</f>
        <v>1114697.03</v>
      </c>
      <c r="L13" s="218">
        <f t="shared" si="10"/>
        <v>1</v>
      </c>
      <c r="M13" s="219">
        <f t="shared" si="2"/>
        <v>156557.12000000011</v>
      </c>
      <c r="N13" s="218">
        <f t="shared" si="3"/>
        <v>0.14044813593878519</v>
      </c>
      <c r="O13" s="216"/>
      <c r="P13" s="217">
        <f>+'2026R'!$AA13</f>
        <v>7346878.5000000009</v>
      </c>
      <c r="Q13" s="218">
        <f t="shared" si="11"/>
        <v>1.0013841055510921</v>
      </c>
      <c r="R13" s="216"/>
      <c r="S13" s="217">
        <f>+'2026P'!$AA13</f>
        <v>7230183.9045602661</v>
      </c>
      <c r="T13" s="218">
        <f t="shared" si="12"/>
        <v>1</v>
      </c>
      <c r="U13" s="219">
        <f t="shared" si="4"/>
        <v>116694.59543973487</v>
      </c>
      <c r="V13" s="218">
        <f t="shared" si="5"/>
        <v>1.6139920779350097E-2</v>
      </c>
      <c r="W13" s="216"/>
      <c r="X13" s="217">
        <f>+'2025R'!$AA13</f>
        <v>6884582.3900000006</v>
      </c>
      <c r="Y13" s="218">
        <f t="shared" si="13"/>
        <v>1.0027892676820964</v>
      </c>
      <c r="Z13" s="219">
        <f t="shared" si="6"/>
        <v>462296.11000000034</v>
      </c>
      <c r="AA13" s="218">
        <f t="shared" si="7"/>
        <v>6.7149477457266696E-2</v>
      </c>
    </row>
    <row r="14" spans="1:27" s="208" customFormat="1" ht="17">
      <c r="A14" s="215" t="s">
        <v>25</v>
      </c>
      <c r="B14" s="216"/>
      <c r="C14" s="217">
        <f>+'2026R'!$K14</f>
        <v>0</v>
      </c>
      <c r="D14" s="218" t="str">
        <f t="shared" si="8"/>
        <v>N. D.</v>
      </c>
      <c r="E14" s="216"/>
      <c r="F14" s="217">
        <f>+'2026P'!$K14</f>
        <v>0</v>
      </c>
      <c r="G14" s="218" t="str">
        <f t="shared" si="9"/>
        <v>N. D.</v>
      </c>
      <c r="H14" s="219">
        <f t="shared" si="0"/>
        <v>0</v>
      </c>
      <c r="I14" s="218" t="str">
        <f t="shared" si="1"/>
        <v>N. D.</v>
      </c>
      <c r="J14" s="216"/>
      <c r="K14" s="217">
        <f>+'2025R'!$K14</f>
        <v>0</v>
      </c>
      <c r="L14" s="218" t="str">
        <f t="shared" si="10"/>
        <v>N. D.</v>
      </c>
      <c r="M14" s="219">
        <f t="shared" si="2"/>
        <v>0</v>
      </c>
      <c r="N14" s="218" t="str">
        <f t="shared" si="3"/>
        <v>N. D.</v>
      </c>
      <c r="O14" s="216"/>
      <c r="P14" s="217">
        <f>+'2026R'!$AA14</f>
        <v>0</v>
      </c>
      <c r="Q14" s="218" t="str">
        <f t="shared" si="11"/>
        <v>N. D.</v>
      </c>
      <c r="R14" s="216"/>
      <c r="S14" s="217">
        <f>+'2026P'!$AA14</f>
        <v>0</v>
      </c>
      <c r="T14" s="218" t="str">
        <f t="shared" si="12"/>
        <v>N. D.</v>
      </c>
      <c r="U14" s="219">
        <f t="shared" si="4"/>
        <v>0</v>
      </c>
      <c r="V14" s="218" t="str">
        <f t="shared" si="5"/>
        <v>N. D.</v>
      </c>
      <c r="W14" s="216"/>
      <c r="X14" s="217">
        <f>+'2025R'!$AA14</f>
        <v>0</v>
      </c>
      <c r="Y14" s="218" t="str">
        <f t="shared" si="13"/>
        <v>N. D.</v>
      </c>
      <c r="Z14" s="219">
        <f t="shared" si="6"/>
        <v>0</v>
      </c>
      <c r="AA14" s="218" t="str">
        <f t="shared" si="7"/>
        <v>N. D.</v>
      </c>
    </row>
    <row r="15" spans="1:27" s="208" customFormat="1" ht="17">
      <c r="A15" s="215" t="s">
        <v>26</v>
      </c>
      <c r="B15" s="216"/>
      <c r="C15" s="217">
        <f>+'2026R'!$K15</f>
        <v>2212106.1</v>
      </c>
      <c r="D15" s="218">
        <f t="shared" si="8"/>
        <v>1</v>
      </c>
      <c r="E15" s="216"/>
      <c r="F15" s="217">
        <f>+'2026P'!$K15</f>
        <v>2210917</v>
      </c>
      <c r="G15" s="218">
        <f t="shared" si="9"/>
        <v>1</v>
      </c>
      <c r="H15" s="219">
        <f t="shared" si="0"/>
        <v>1189.1000000000931</v>
      </c>
      <c r="I15" s="218">
        <f t="shared" si="1"/>
        <v>5.3783113522583303E-4</v>
      </c>
      <c r="J15" s="216"/>
      <c r="K15" s="217">
        <f>+'2025R'!$K15</f>
        <v>1656562.94</v>
      </c>
      <c r="L15" s="218">
        <f t="shared" si="10"/>
        <v>1</v>
      </c>
      <c r="M15" s="219">
        <f t="shared" si="2"/>
        <v>555543.16000000015</v>
      </c>
      <c r="N15" s="218">
        <f t="shared" si="3"/>
        <v>0.33535892092334274</v>
      </c>
      <c r="O15" s="216"/>
      <c r="P15" s="217">
        <f>+'2026R'!$AA15</f>
        <v>11301441.43</v>
      </c>
      <c r="Q15" s="218">
        <f t="shared" si="11"/>
        <v>1</v>
      </c>
      <c r="R15" s="216"/>
      <c r="S15" s="217">
        <f>+'2026P'!$AA15</f>
        <v>12476577</v>
      </c>
      <c r="T15" s="218">
        <f t="shared" si="12"/>
        <v>1</v>
      </c>
      <c r="U15" s="219">
        <f t="shared" si="4"/>
        <v>-1175135.5700000003</v>
      </c>
      <c r="V15" s="218">
        <f t="shared" si="5"/>
        <v>-9.4187337600689702E-2</v>
      </c>
      <c r="W15" s="216"/>
      <c r="X15" s="217">
        <f>+'2025R'!$AA15</f>
        <v>8864477.5299999993</v>
      </c>
      <c r="Y15" s="218">
        <f t="shared" si="13"/>
        <v>1</v>
      </c>
      <c r="Z15" s="219">
        <f t="shared" si="6"/>
        <v>2436963.9000000004</v>
      </c>
      <c r="AA15" s="218">
        <f t="shared" si="7"/>
        <v>0.27491342741324548</v>
      </c>
    </row>
    <row r="16" spans="1:27" s="208" customFormat="1" ht="17">
      <c r="A16" s="215" t="s">
        <v>27</v>
      </c>
      <c r="B16" s="216"/>
      <c r="C16" s="217">
        <f>+'2026R'!$K16</f>
        <v>0</v>
      </c>
      <c r="D16" s="218" t="str">
        <f t="shared" si="8"/>
        <v>N. D.</v>
      </c>
      <c r="E16" s="216"/>
      <c r="F16" s="217">
        <f>+'2026P'!$K16</f>
        <v>0</v>
      </c>
      <c r="G16" s="218" t="str">
        <f t="shared" si="9"/>
        <v>N. D.</v>
      </c>
      <c r="H16" s="219">
        <f t="shared" si="0"/>
        <v>0</v>
      </c>
      <c r="I16" s="218" t="str">
        <f t="shared" si="1"/>
        <v>N. D.</v>
      </c>
      <c r="J16" s="216"/>
      <c r="K16" s="217">
        <f>+'2025R'!$K16</f>
        <v>0</v>
      </c>
      <c r="L16" s="218" t="str">
        <f t="shared" si="10"/>
        <v>N. D.</v>
      </c>
      <c r="M16" s="219">
        <f t="shared" si="2"/>
        <v>0</v>
      </c>
      <c r="N16" s="218" t="str">
        <f t="shared" si="3"/>
        <v>N. D.</v>
      </c>
      <c r="O16" s="216"/>
      <c r="P16" s="217">
        <f>+'2026R'!$AA16</f>
        <v>0</v>
      </c>
      <c r="Q16" s="218" t="str">
        <f t="shared" si="11"/>
        <v>N. D.</v>
      </c>
      <c r="R16" s="216"/>
      <c r="S16" s="217">
        <f>+'2026P'!$AA16</f>
        <v>0</v>
      </c>
      <c r="T16" s="218" t="str">
        <f t="shared" si="12"/>
        <v>N. D.</v>
      </c>
      <c r="U16" s="219">
        <f t="shared" si="4"/>
        <v>0</v>
      </c>
      <c r="V16" s="218" t="str">
        <f t="shared" si="5"/>
        <v>N. D.</v>
      </c>
      <c r="W16" s="216"/>
      <c r="X16" s="217">
        <f>+'2025R'!$AA16</f>
        <v>0</v>
      </c>
      <c r="Y16" s="218" t="str">
        <f t="shared" si="13"/>
        <v>N. D.</v>
      </c>
      <c r="Z16" s="219">
        <f t="shared" si="6"/>
        <v>0</v>
      </c>
      <c r="AA16" s="218" t="str">
        <f t="shared" si="7"/>
        <v>N. D.</v>
      </c>
    </row>
    <row r="17" spans="1:27" s="208" customFormat="1" ht="17">
      <c r="A17" s="215" t="s">
        <v>28</v>
      </c>
      <c r="B17" s="216"/>
      <c r="C17" s="217">
        <f>+'2026R'!$K17</f>
        <v>210267.31</v>
      </c>
      <c r="D17" s="218">
        <f t="shared" si="8"/>
        <v>1</v>
      </c>
      <c r="E17" s="216"/>
      <c r="F17" s="217">
        <f>+'2026P'!$K17</f>
        <v>163075.95869999999</v>
      </c>
      <c r="G17" s="218">
        <f t="shared" si="9"/>
        <v>1</v>
      </c>
      <c r="H17" s="219">
        <f t="shared" si="0"/>
        <v>47191.351300000009</v>
      </c>
      <c r="I17" s="218">
        <f t="shared" si="1"/>
        <v>0.28938263908547551</v>
      </c>
      <c r="J17" s="216"/>
      <c r="K17" s="217">
        <f>+'2025R'!$K17</f>
        <v>173476.41</v>
      </c>
      <c r="L17" s="218">
        <f t="shared" si="10"/>
        <v>1</v>
      </c>
      <c r="M17" s="219">
        <f t="shared" si="2"/>
        <v>36790.899999999994</v>
      </c>
      <c r="N17" s="218">
        <f t="shared" si="3"/>
        <v>0.21208013239379345</v>
      </c>
      <c r="O17" s="216"/>
      <c r="P17" s="217">
        <f>+'2026R'!$AA17</f>
        <v>1210903.08</v>
      </c>
      <c r="Q17" s="218">
        <f t="shared" si="11"/>
        <v>1</v>
      </c>
      <c r="R17" s="216"/>
      <c r="S17" s="217">
        <f>+'2026P'!$AA17</f>
        <v>978455.75219999987</v>
      </c>
      <c r="T17" s="218">
        <f t="shared" si="12"/>
        <v>1</v>
      </c>
      <c r="U17" s="219">
        <f t="shared" si="4"/>
        <v>232447.3278000002</v>
      </c>
      <c r="V17" s="218">
        <f t="shared" si="5"/>
        <v>0.23756549775230626</v>
      </c>
      <c r="W17" s="216"/>
      <c r="X17" s="217">
        <f>+'2025R'!$AA17</f>
        <v>1025614.8400000001</v>
      </c>
      <c r="Y17" s="218">
        <f t="shared" si="13"/>
        <v>1</v>
      </c>
      <c r="Z17" s="219">
        <f t="shared" si="6"/>
        <v>185288.24</v>
      </c>
      <c r="AA17" s="218">
        <f t="shared" si="7"/>
        <v>0.18066064644696442</v>
      </c>
    </row>
    <row r="18" spans="1:27" s="208" customFormat="1" ht="17">
      <c r="A18" s="215" t="s">
        <v>29</v>
      </c>
      <c r="B18" s="216"/>
      <c r="C18" s="217">
        <f>+'2026R'!$K18</f>
        <v>0</v>
      </c>
      <c r="D18" s="218" t="str">
        <f t="shared" si="8"/>
        <v>N. D.</v>
      </c>
      <c r="E18" s="216"/>
      <c r="F18" s="217">
        <f>+'2026P'!$K18</f>
        <v>0</v>
      </c>
      <c r="G18" s="218" t="str">
        <f t="shared" si="9"/>
        <v>N. D.</v>
      </c>
      <c r="H18" s="219">
        <f t="shared" si="0"/>
        <v>0</v>
      </c>
      <c r="I18" s="218" t="str">
        <f t="shared" si="1"/>
        <v>N. D.</v>
      </c>
      <c r="J18" s="216"/>
      <c r="K18" s="217">
        <f>+'2025R'!$K18</f>
        <v>0</v>
      </c>
      <c r="L18" s="218" t="str">
        <f t="shared" si="10"/>
        <v>N. D.</v>
      </c>
      <c r="M18" s="219">
        <f t="shared" si="2"/>
        <v>0</v>
      </c>
      <c r="N18" s="218" t="str">
        <f t="shared" si="3"/>
        <v>N. D.</v>
      </c>
      <c r="O18" s="216"/>
      <c r="P18" s="217">
        <f>+'2026R'!$AA18</f>
        <v>0</v>
      </c>
      <c r="Q18" s="218" t="str">
        <f t="shared" si="11"/>
        <v>N. D.</v>
      </c>
      <c r="R18" s="216"/>
      <c r="S18" s="217">
        <f>+'2026P'!$AA18</f>
        <v>0</v>
      </c>
      <c r="T18" s="218" t="str">
        <f t="shared" si="12"/>
        <v>N. D.</v>
      </c>
      <c r="U18" s="219">
        <f t="shared" si="4"/>
        <v>0</v>
      </c>
      <c r="V18" s="218" t="str">
        <f t="shared" si="5"/>
        <v>N. D.</v>
      </c>
      <c r="W18" s="216"/>
      <c r="X18" s="217">
        <f>+'2025R'!$AA18</f>
        <v>0</v>
      </c>
      <c r="Y18" s="218" t="str">
        <f t="shared" si="13"/>
        <v>N. D.</v>
      </c>
      <c r="Z18" s="219">
        <f t="shared" si="6"/>
        <v>0</v>
      </c>
      <c r="AA18" s="218" t="str">
        <f t="shared" si="7"/>
        <v>N. D.</v>
      </c>
    </row>
    <row r="19" spans="1:27" s="208" customFormat="1" ht="17">
      <c r="A19" s="220" t="s">
        <v>30</v>
      </c>
      <c r="B19" s="216"/>
      <c r="C19" s="217">
        <f>+'2026R'!$K19</f>
        <v>126268</v>
      </c>
      <c r="D19" s="218">
        <f t="shared" si="8"/>
        <v>1</v>
      </c>
      <c r="E19" s="216"/>
      <c r="F19" s="217">
        <f>+'2026P'!$K19</f>
        <v>49500</v>
      </c>
      <c r="G19" s="218">
        <f t="shared" si="9"/>
        <v>1</v>
      </c>
      <c r="H19" s="219">
        <f t="shared" si="0"/>
        <v>76768</v>
      </c>
      <c r="I19" s="218">
        <f t="shared" si="1"/>
        <v>1.550868686868687</v>
      </c>
      <c r="J19" s="216"/>
      <c r="K19" s="217">
        <f>+'2025R'!$K19</f>
        <v>81479.25</v>
      </c>
      <c r="L19" s="218">
        <f t="shared" si="10"/>
        <v>1</v>
      </c>
      <c r="M19" s="219">
        <f t="shared" si="2"/>
        <v>44788.75</v>
      </c>
      <c r="N19" s="218">
        <f t="shared" si="3"/>
        <v>0.54969516778811789</v>
      </c>
      <c r="O19" s="216"/>
      <c r="P19" s="217">
        <f>+'2026R'!$AA19</f>
        <v>280560.31</v>
      </c>
      <c r="Q19" s="218">
        <f t="shared" si="11"/>
        <v>1</v>
      </c>
      <c r="R19" s="216"/>
      <c r="S19" s="217">
        <f>+'2026P'!$AA19</f>
        <v>532588</v>
      </c>
      <c r="T19" s="218">
        <f t="shared" si="12"/>
        <v>1</v>
      </c>
      <c r="U19" s="219">
        <f t="shared" si="4"/>
        <v>-252027.69</v>
      </c>
      <c r="V19" s="218">
        <f t="shared" si="5"/>
        <v>-0.47321323424485717</v>
      </c>
      <c r="W19" s="216"/>
      <c r="X19" s="217">
        <f>+'2025R'!$AA19</f>
        <v>467739.6</v>
      </c>
      <c r="Y19" s="218">
        <f t="shared" si="13"/>
        <v>1</v>
      </c>
      <c r="Z19" s="219">
        <f t="shared" si="6"/>
        <v>-187179.28999999998</v>
      </c>
      <c r="AA19" s="218">
        <f t="shared" si="7"/>
        <v>-0.40017841123565334</v>
      </c>
    </row>
    <row r="20" spans="1:27" s="208" customFormat="1" ht="17">
      <c r="A20" s="221" t="s">
        <v>31</v>
      </c>
      <c r="B20" s="207"/>
      <c r="C20" s="222">
        <f>+SUM(C21:C29)</f>
        <v>0</v>
      </c>
      <c r="D20" s="213">
        <f>+IF(ISERROR(C20/C31),"N. D.",C20/C31)</f>
        <v>0</v>
      </c>
      <c r="E20" s="216"/>
      <c r="F20" s="222">
        <f>+SUM(F21:F29)</f>
        <v>0</v>
      </c>
      <c r="G20" s="213">
        <f>+IF(ISERROR(F20/F31),"N. D.",F20/F31)</f>
        <v>0</v>
      </c>
      <c r="H20" s="214">
        <f t="shared" si="0"/>
        <v>0</v>
      </c>
      <c r="I20" s="213" t="str">
        <f t="shared" si="1"/>
        <v>N. D.</v>
      </c>
      <c r="J20" s="207"/>
      <c r="K20" s="222">
        <f>+SUM(K21:K29)</f>
        <v>0</v>
      </c>
      <c r="L20" s="213">
        <f>+IF(ISERROR(K20/K31),"N. D.",K20/K31)</f>
        <v>0</v>
      </c>
      <c r="M20" s="214">
        <f t="shared" si="2"/>
        <v>0</v>
      </c>
      <c r="N20" s="213" t="str">
        <f t="shared" si="3"/>
        <v>N. D.</v>
      </c>
      <c r="O20" s="207"/>
      <c r="P20" s="222">
        <f>+SUM(P21:P29)</f>
        <v>0</v>
      </c>
      <c r="Q20" s="213">
        <f>+IF(ISERROR(P20/P31),"N. D.",P20/P31)</f>
        <v>0</v>
      </c>
      <c r="R20" s="216"/>
      <c r="S20" s="222">
        <f>+SUM(S21:S29)</f>
        <v>0</v>
      </c>
      <c r="T20" s="213">
        <f>+IF(ISERROR(S20/S31),"N. D.",S20/S31)</f>
        <v>0</v>
      </c>
      <c r="U20" s="214">
        <f t="shared" si="4"/>
        <v>0</v>
      </c>
      <c r="V20" s="213" t="str">
        <f t="shared" si="5"/>
        <v>N. D.</v>
      </c>
      <c r="W20" s="207"/>
      <c r="X20" s="222">
        <f>+SUM(X21:X29)</f>
        <v>0</v>
      </c>
      <c r="Y20" s="213">
        <f>+IF(ISERROR(X20/X31),"N. D.",X20/X31)</f>
        <v>0</v>
      </c>
      <c r="Z20" s="214">
        <f t="shared" si="6"/>
        <v>0</v>
      </c>
      <c r="AA20" s="213" t="str">
        <f t="shared" si="7"/>
        <v>N. D.</v>
      </c>
    </row>
    <row r="21" spans="1:27" s="208" customFormat="1" ht="17">
      <c r="A21" s="223" t="s">
        <v>32</v>
      </c>
      <c r="B21" s="216"/>
      <c r="C21" s="217">
        <f>+'2026R'!$K21</f>
        <v>0</v>
      </c>
      <c r="D21" s="218" t="str">
        <f t="shared" ref="D21:D29" si="14">+IF(ISERROR(C21/C96),"N. D.",C21/C96)</f>
        <v>N. D.</v>
      </c>
      <c r="E21" s="216"/>
      <c r="F21" s="217">
        <f>+'2026P'!$K21</f>
        <v>0</v>
      </c>
      <c r="G21" s="218" t="str">
        <f t="shared" ref="G21:G29" si="15">+IF(ISERROR(F21/F96),"N. D.",F21/F96)</f>
        <v>N. D.</v>
      </c>
      <c r="H21" s="219">
        <f t="shared" si="0"/>
        <v>0</v>
      </c>
      <c r="I21" s="218" t="str">
        <f t="shared" si="1"/>
        <v>N. D.</v>
      </c>
      <c r="J21" s="216"/>
      <c r="K21" s="217">
        <f>+'2025R'!$K21</f>
        <v>0</v>
      </c>
      <c r="L21" s="218" t="str">
        <f t="shared" ref="L21:L29" si="16">+IF(ISERROR(K21/K96),"N. D.",K21/K96)</f>
        <v>N. D.</v>
      </c>
      <c r="M21" s="219">
        <f t="shared" si="2"/>
        <v>0</v>
      </c>
      <c r="N21" s="218" t="str">
        <f t="shared" si="3"/>
        <v>N. D.</v>
      </c>
      <c r="O21" s="216"/>
      <c r="P21" s="217">
        <f>+'2026R'!$AA21</f>
        <v>0</v>
      </c>
      <c r="Q21" s="218" t="str">
        <f t="shared" ref="Q21:Q29" si="17">+IF(ISERROR(P21/P96),"N. D.",P21/P96)</f>
        <v>N. D.</v>
      </c>
      <c r="R21" s="216"/>
      <c r="S21" s="217">
        <f>+'2026P'!$AA21</f>
        <v>0</v>
      </c>
      <c r="T21" s="218" t="str">
        <f t="shared" ref="T21:T29" si="18">+IF(ISERROR(S21/S96),"N. D.",S21/S96)</f>
        <v>N. D.</v>
      </c>
      <c r="U21" s="219">
        <f t="shared" si="4"/>
        <v>0</v>
      </c>
      <c r="V21" s="218" t="str">
        <f t="shared" si="5"/>
        <v>N. D.</v>
      </c>
      <c r="W21" s="216"/>
      <c r="X21" s="217">
        <f>+'2025R'!$AA21</f>
        <v>0</v>
      </c>
      <c r="Y21" s="218" t="str">
        <f t="shared" ref="Y21:Y29" si="19">+IF(ISERROR(X21/X96),"N. D.",X21/X96)</f>
        <v>N. D.</v>
      </c>
      <c r="Z21" s="219">
        <f t="shared" si="6"/>
        <v>0</v>
      </c>
      <c r="AA21" s="218" t="str">
        <f t="shared" si="7"/>
        <v>N. D.</v>
      </c>
    </row>
    <row r="22" spans="1:27" s="208" customFormat="1" ht="17">
      <c r="A22" s="223" t="s">
        <v>33</v>
      </c>
      <c r="B22" s="216"/>
      <c r="C22" s="217">
        <f>+'2026R'!$K22</f>
        <v>0</v>
      </c>
      <c r="D22" s="218" t="str">
        <f t="shared" si="14"/>
        <v>N. D.</v>
      </c>
      <c r="E22" s="216"/>
      <c r="F22" s="217">
        <f>+'2026P'!$K22</f>
        <v>0</v>
      </c>
      <c r="G22" s="218" t="str">
        <f t="shared" si="15"/>
        <v>N. D.</v>
      </c>
      <c r="H22" s="219">
        <f t="shared" si="0"/>
        <v>0</v>
      </c>
      <c r="I22" s="218" t="str">
        <f t="shared" si="1"/>
        <v>N. D.</v>
      </c>
      <c r="J22" s="216"/>
      <c r="K22" s="217">
        <f>+'2025R'!$K22</f>
        <v>0</v>
      </c>
      <c r="L22" s="218" t="str">
        <f t="shared" si="16"/>
        <v>N. D.</v>
      </c>
      <c r="M22" s="219">
        <f t="shared" si="2"/>
        <v>0</v>
      </c>
      <c r="N22" s="218" t="str">
        <f t="shared" si="3"/>
        <v>N. D.</v>
      </c>
      <c r="O22" s="216"/>
      <c r="P22" s="217">
        <f>+'2026R'!$AA22</f>
        <v>0</v>
      </c>
      <c r="Q22" s="218" t="str">
        <f t="shared" si="17"/>
        <v>N. D.</v>
      </c>
      <c r="R22" s="216"/>
      <c r="S22" s="217">
        <f>+'2026P'!$AA22</f>
        <v>0</v>
      </c>
      <c r="T22" s="218" t="str">
        <f t="shared" si="18"/>
        <v>N. D.</v>
      </c>
      <c r="U22" s="219">
        <f t="shared" si="4"/>
        <v>0</v>
      </c>
      <c r="V22" s="218" t="str">
        <f t="shared" si="5"/>
        <v>N. D.</v>
      </c>
      <c r="W22" s="216"/>
      <c r="X22" s="217">
        <f>+'2025R'!$AA22</f>
        <v>0</v>
      </c>
      <c r="Y22" s="218" t="str">
        <f t="shared" si="19"/>
        <v>N. D.</v>
      </c>
      <c r="Z22" s="219">
        <f t="shared" si="6"/>
        <v>0</v>
      </c>
      <c r="AA22" s="218" t="str">
        <f t="shared" si="7"/>
        <v>N. D.</v>
      </c>
    </row>
    <row r="23" spans="1:27" s="208" customFormat="1" ht="17">
      <c r="A23" s="223" t="s">
        <v>34</v>
      </c>
      <c r="B23" s="216"/>
      <c r="C23" s="217">
        <f>+'2026R'!$K23</f>
        <v>0</v>
      </c>
      <c r="D23" s="218" t="str">
        <f t="shared" si="14"/>
        <v>N. D.</v>
      </c>
      <c r="E23" s="216"/>
      <c r="F23" s="217">
        <f>+'2026P'!$K23</f>
        <v>0</v>
      </c>
      <c r="G23" s="218" t="str">
        <f t="shared" si="15"/>
        <v>N. D.</v>
      </c>
      <c r="H23" s="219">
        <f t="shared" si="0"/>
        <v>0</v>
      </c>
      <c r="I23" s="218" t="str">
        <f t="shared" si="1"/>
        <v>N. D.</v>
      </c>
      <c r="J23" s="216"/>
      <c r="K23" s="217">
        <f>+'2025R'!$K23</f>
        <v>0</v>
      </c>
      <c r="L23" s="218" t="str">
        <f t="shared" si="16"/>
        <v>N. D.</v>
      </c>
      <c r="M23" s="219">
        <f t="shared" si="2"/>
        <v>0</v>
      </c>
      <c r="N23" s="218" t="str">
        <f t="shared" si="3"/>
        <v>N. D.</v>
      </c>
      <c r="O23" s="216"/>
      <c r="P23" s="217">
        <f>+'2026R'!$AA23</f>
        <v>0</v>
      </c>
      <c r="Q23" s="218" t="str">
        <f t="shared" si="17"/>
        <v>N. D.</v>
      </c>
      <c r="R23" s="216"/>
      <c r="S23" s="217">
        <f>+'2026P'!$AA23</f>
        <v>0</v>
      </c>
      <c r="T23" s="218" t="str">
        <f t="shared" si="18"/>
        <v>N. D.</v>
      </c>
      <c r="U23" s="219">
        <f t="shared" si="4"/>
        <v>0</v>
      </c>
      <c r="V23" s="218" t="str">
        <f t="shared" si="5"/>
        <v>N. D.</v>
      </c>
      <c r="W23" s="216"/>
      <c r="X23" s="217">
        <f>+'2025R'!$AA23</f>
        <v>0</v>
      </c>
      <c r="Y23" s="218" t="str">
        <f t="shared" si="19"/>
        <v>N. D.</v>
      </c>
      <c r="Z23" s="219">
        <f t="shared" si="6"/>
        <v>0</v>
      </c>
      <c r="AA23" s="218" t="str">
        <f t="shared" si="7"/>
        <v>N. D.</v>
      </c>
    </row>
    <row r="24" spans="1:27" s="208" customFormat="1" ht="17">
      <c r="A24" s="223" t="s">
        <v>35</v>
      </c>
      <c r="B24" s="216"/>
      <c r="C24" s="217">
        <f>+'2026R'!$K24</f>
        <v>0</v>
      </c>
      <c r="D24" s="218" t="str">
        <f t="shared" si="14"/>
        <v>N. D.</v>
      </c>
      <c r="E24" s="216"/>
      <c r="F24" s="217">
        <f>+'2026P'!$K24</f>
        <v>0</v>
      </c>
      <c r="G24" s="218" t="str">
        <f t="shared" si="15"/>
        <v>N. D.</v>
      </c>
      <c r="H24" s="219">
        <f t="shared" si="0"/>
        <v>0</v>
      </c>
      <c r="I24" s="218" t="str">
        <f t="shared" si="1"/>
        <v>N. D.</v>
      </c>
      <c r="J24" s="216"/>
      <c r="K24" s="217">
        <f>+'2025R'!$K24</f>
        <v>0</v>
      </c>
      <c r="L24" s="218" t="str">
        <f t="shared" si="16"/>
        <v>N. D.</v>
      </c>
      <c r="M24" s="219">
        <f t="shared" si="2"/>
        <v>0</v>
      </c>
      <c r="N24" s="218" t="str">
        <f t="shared" si="3"/>
        <v>N. D.</v>
      </c>
      <c r="O24" s="216"/>
      <c r="P24" s="217">
        <f>+'2026R'!$AA24</f>
        <v>0</v>
      </c>
      <c r="Q24" s="218" t="str">
        <f t="shared" si="17"/>
        <v>N. D.</v>
      </c>
      <c r="R24" s="216"/>
      <c r="S24" s="217">
        <f>+'2026P'!$AA24</f>
        <v>0</v>
      </c>
      <c r="T24" s="218" t="str">
        <f t="shared" si="18"/>
        <v>N. D.</v>
      </c>
      <c r="U24" s="219">
        <f t="shared" si="4"/>
        <v>0</v>
      </c>
      <c r="V24" s="218" t="str">
        <f t="shared" si="5"/>
        <v>N. D.</v>
      </c>
      <c r="W24" s="216"/>
      <c r="X24" s="217">
        <f>+'2025R'!$AA24</f>
        <v>0</v>
      </c>
      <c r="Y24" s="218" t="str">
        <f t="shared" si="19"/>
        <v>N. D.</v>
      </c>
      <c r="Z24" s="219">
        <f t="shared" si="6"/>
        <v>0</v>
      </c>
      <c r="AA24" s="218" t="str">
        <f t="shared" si="7"/>
        <v>N. D.</v>
      </c>
    </row>
    <row r="25" spans="1:27" s="208" customFormat="1" ht="17">
      <c r="A25" s="223" t="s">
        <v>36</v>
      </c>
      <c r="B25" s="216"/>
      <c r="C25" s="217">
        <f>+'2026R'!$K25</f>
        <v>0</v>
      </c>
      <c r="D25" s="218" t="str">
        <f t="shared" si="14"/>
        <v>N. D.</v>
      </c>
      <c r="E25" s="216"/>
      <c r="F25" s="217">
        <f>+'2026P'!$K25</f>
        <v>0</v>
      </c>
      <c r="G25" s="218" t="str">
        <f t="shared" si="15"/>
        <v>N. D.</v>
      </c>
      <c r="H25" s="219">
        <f t="shared" si="0"/>
        <v>0</v>
      </c>
      <c r="I25" s="218" t="str">
        <f t="shared" si="1"/>
        <v>N. D.</v>
      </c>
      <c r="J25" s="216"/>
      <c r="K25" s="217">
        <f>+'2025R'!$K25</f>
        <v>0</v>
      </c>
      <c r="L25" s="218" t="str">
        <f t="shared" si="16"/>
        <v>N. D.</v>
      </c>
      <c r="M25" s="219">
        <f t="shared" si="2"/>
        <v>0</v>
      </c>
      <c r="N25" s="218" t="str">
        <f t="shared" si="3"/>
        <v>N. D.</v>
      </c>
      <c r="O25" s="216"/>
      <c r="P25" s="217">
        <f>+'2026R'!$AA25</f>
        <v>0</v>
      </c>
      <c r="Q25" s="218" t="str">
        <f t="shared" si="17"/>
        <v>N. D.</v>
      </c>
      <c r="R25" s="216"/>
      <c r="S25" s="217">
        <f>+'2026P'!$AA25</f>
        <v>0</v>
      </c>
      <c r="T25" s="218" t="str">
        <f t="shared" si="18"/>
        <v>N. D.</v>
      </c>
      <c r="U25" s="219">
        <f t="shared" si="4"/>
        <v>0</v>
      </c>
      <c r="V25" s="218" t="str">
        <f t="shared" si="5"/>
        <v>N. D.</v>
      </c>
      <c r="W25" s="216"/>
      <c r="X25" s="217">
        <f>+'2025R'!$AA25</f>
        <v>0</v>
      </c>
      <c r="Y25" s="218" t="str">
        <f t="shared" si="19"/>
        <v>N. D.</v>
      </c>
      <c r="Z25" s="219">
        <f t="shared" si="6"/>
        <v>0</v>
      </c>
      <c r="AA25" s="218" t="str">
        <f t="shared" si="7"/>
        <v>N. D.</v>
      </c>
    </row>
    <row r="26" spans="1:27" s="208" customFormat="1" ht="17">
      <c r="A26" s="223" t="s">
        <v>37</v>
      </c>
      <c r="B26" s="216"/>
      <c r="C26" s="217">
        <f>+'2026R'!$K26</f>
        <v>0</v>
      </c>
      <c r="D26" s="218" t="str">
        <f t="shared" si="14"/>
        <v>N. D.</v>
      </c>
      <c r="E26" s="216"/>
      <c r="F26" s="217">
        <f>+'2026P'!$K26</f>
        <v>0</v>
      </c>
      <c r="G26" s="218" t="str">
        <f t="shared" si="15"/>
        <v>N. D.</v>
      </c>
      <c r="H26" s="219">
        <f t="shared" si="0"/>
        <v>0</v>
      </c>
      <c r="I26" s="218" t="str">
        <f t="shared" si="1"/>
        <v>N. D.</v>
      </c>
      <c r="J26" s="216"/>
      <c r="K26" s="217">
        <f>+'2025R'!$K26</f>
        <v>0</v>
      </c>
      <c r="L26" s="218" t="str">
        <f t="shared" si="16"/>
        <v>N. D.</v>
      </c>
      <c r="M26" s="219">
        <f t="shared" si="2"/>
        <v>0</v>
      </c>
      <c r="N26" s="218" t="str">
        <f t="shared" si="3"/>
        <v>N. D.</v>
      </c>
      <c r="O26" s="216"/>
      <c r="P26" s="217">
        <f>+'2026R'!$AA26</f>
        <v>0</v>
      </c>
      <c r="Q26" s="218" t="str">
        <f t="shared" si="17"/>
        <v>N. D.</v>
      </c>
      <c r="R26" s="216"/>
      <c r="S26" s="217">
        <f>+'2026P'!$AA26</f>
        <v>0</v>
      </c>
      <c r="T26" s="218" t="str">
        <f t="shared" si="18"/>
        <v>N. D.</v>
      </c>
      <c r="U26" s="219">
        <f t="shared" si="4"/>
        <v>0</v>
      </c>
      <c r="V26" s="218" t="str">
        <f t="shared" si="5"/>
        <v>N. D.</v>
      </c>
      <c r="W26" s="216"/>
      <c r="X26" s="217">
        <f>+'2025R'!$AA26</f>
        <v>0</v>
      </c>
      <c r="Y26" s="218" t="str">
        <f t="shared" si="19"/>
        <v>N. D.</v>
      </c>
      <c r="Z26" s="219">
        <f t="shared" si="6"/>
        <v>0</v>
      </c>
      <c r="AA26" s="218" t="str">
        <f t="shared" si="7"/>
        <v>N. D.</v>
      </c>
    </row>
    <row r="27" spans="1:27" s="208" customFormat="1" ht="17">
      <c r="A27" s="223" t="s">
        <v>38</v>
      </c>
      <c r="B27" s="216"/>
      <c r="C27" s="217">
        <f>+'2026R'!$K27</f>
        <v>0</v>
      </c>
      <c r="D27" s="218" t="str">
        <f t="shared" si="14"/>
        <v>N. D.</v>
      </c>
      <c r="E27" s="216"/>
      <c r="F27" s="217">
        <f>+'2026P'!$K27</f>
        <v>0</v>
      </c>
      <c r="G27" s="218" t="str">
        <f t="shared" si="15"/>
        <v>N. D.</v>
      </c>
      <c r="H27" s="219">
        <f t="shared" si="0"/>
        <v>0</v>
      </c>
      <c r="I27" s="218" t="str">
        <f t="shared" si="1"/>
        <v>N. D.</v>
      </c>
      <c r="J27" s="216"/>
      <c r="K27" s="217">
        <f>+'2025R'!$K27</f>
        <v>0</v>
      </c>
      <c r="L27" s="218" t="str">
        <f t="shared" si="16"/>
        <v>N. D.</v>
      </c>
      <c r="M27" s="219">
        <f t="shared" si="2"/>
        <v>0</v>
      </c>
      <c r="N27" s="218" t="str">
        <f t="shared" si="3"/>
        <v>N. D.</v>
      </c>
      <c r="O27" s="216"/>
      <c r="P27" s="217">
        <f>+'2026R'!$AA27</f>
        <v>0</v>
      </c>
      <c r="Q27" s="218" t="str">
        <f t="shared" si="17"/>
        <v>N. D.</v>
      </c>
      <c r="R27" s="216"/>
      <c r="S27" s="217">
        <f>+'2026P'!$AA27</f>
        <v>0</v>
      </c>
      <c r="T27" s="218" t="str">
        <f t="shared" si="18"/>
        <v>N. D.</v>
      </c>
      <c r="U27" s="219">
        <f t="shared" si="4"/>
        <v>0</v>
      </c>
      <c r="V27" s="218" t="str">
        <f t="shared" si="5"/>
        <v>N. D.</v>
      </c>
      <c r="W27" s="216"/>
      <c r="X27" s="217">
        <f>+'2025R'!$AA27</f>
        <v>0</v>
      </c>
      <c r="Y27" s="218" t="str">
        <f t="shared" si="19"/>
        <v>N. D.</v>
      </c>
      <c r="Z27" s="219">
        <f t="shared" si="6"/>
        <v>0</v>
      </c>
      <c r="AA27" s="218" t="str">
        <f t="shared" si="7"/>
        <v>N. D.</v>
      </c>
    </row>
    <row r="28" spans="1:27" s="208" customFormat="1" ht="17">
      <c r="A28" s="223" t="s">
        <v>39</v>
      </c>
      <c r="B28" s="216"/>
      <c r="C28" s="217">
        <f>+'2026R'!$K28</f>
        <v>0</v>
      </c>
      <c r="D28" s="218" t="str">
        <f t="shared" si="14"/>
        <v>N. D.</v>
      </c>
      <c r="E28" s="216"/>
      <c r="F28" s="217">
        <f>+'2026P'!$K28</f>
        <v>0</v>
      </c>
      <c r="G28" s="218" t="str">
        <f t="shared" si="15"/>
        <v>N. D.</v>
      </c>
      <c r="H28" s="219">
        <f t="shared" si="0"/>
        <v>0</v>
      </c>
      <c r="I28" s="218" t="str">
        <f t="shared" si="1"/>
        <v>N. D.</v>
      </c>
      <c r="J28" s="216"/>
      <c r="K28" s="217">
        <f>+'2025R'!$K28</f>
        <v>0</v>
      </c>
      <c r="L28" s="218" t="str">
        <f t="shared" si="16"/>
        <v>N. D.</v>
      </c>
      <c r="M28" s="219">
        <f t="shared" si="2"/>
        <v>0</v>
      </c>
      <c r="N28" s="218" t="str">
        <f t="shared" si="3"/>
        <v>N. D.</v>
      </c>
      <c r="O28" s="216"/>
      <c r="P28" s="217">
        <f>+'2026R'!$AA28</f>
        <v>0</v>
      </c>
      <c r="Q28" s="218" t="str">
        <f t="shared" si="17"/>
        <v>N. D.</v>
      </c>
      <c r="R28" s="216"/>
      <c r="S28" s="217">
        <f>+'2026P'!$AA28</f>
        <v>0</v>
      </c>
      <c r="T28" s="218" t="str">
        <f t="shared" si="18"/>
        <v>N. D.</v>
      </c>
      <c r="U28" s="219">
        <f t="shared" si="4"/>
        <v>0</v>
      </c>
      <c r="V28" s="218" t="str">
        <f t="shared" si="5"/>
        <v>N. D.</v>
      </c>
      <c r="W28" s="216"/>
      <c r="X28" s="217">
        <f>+'2025R'!$AA28</f>
        <v>0</v>
      </c>
      <c r="Y28" s="218" t="str">
        <f t="shared" si="19"/>
        <v>N. D.</v>
      </c>
      <c r="Z28" s="219">
        <f t="shared" si="6"/>
        <v>0</v>
      </c>
      <c r="AA28" s="218" t="str">
        <f t="shared" si="7"/>
        <v>N. D.</v>
      </c>
    </row>
    <row r="29" spans="1:27" s="208" customFormat="1" ht="17">
      <c r="A29" s="223" t="s">
        <v>40</v>
      </c>
      <c r="B29" s="216"/>
      <c r="C29" s="217">
        <f>+'2026R'!$K29</f>
        <v>0</v>
      </c>
      <c r="D29" s="218" t="str">
        <f t="shared" si="14"/>
        <v>N. D.</v>
      </c>
      <c r="E29" s="216"/>
      <c r="F29" s="217">
        <f>+'2026P'!$K29</f>
        <v>0</v>
      </c>
      <c r="G29" s="218" t="str">
        <f t="shared" si="15"/>
        <v>N. D.</v>
      </c>
      <c r="H29" s="219">
        <f t="shared" si="0"/>
        <v>0</v>
      </c>
      <c r="I29" s="218" t="str">
        <f t="shared" si="1"/>
        <v>N. D.</v>
      </c>
      <c r="J29" s="216"/>
      <c r="K29" s="217">
        <f>+'2025R'!$K29</f>
        <v>0</v>
      </c>
      <c r="L29" s="218" t="str">
        <f t="shared" si="16"/>
        <v>N. D.</v>
      </c>
      <c r="M29" s="219">
        <f t="shared" si="2"/>
        <v>0</v>
      </c>
      <c r="N29" s="218" t="str">
        <f t="shared" si="3"/>
        <v>N. D.</v>
      </c>
      <c r="O29" s="216"/>
      <c r="P29" s="217">
        <f>+'2026R'!$AA29</f>
        <v>0</v>
      </c>
      <c r="Q29" s="218" t="str">
        <f t="shared" si="17"/>
        <v>N. D.</v>
      </c>
      <c r="R29" s="216"/>
      <c r="S29" s="217">
        <f>+'2026P'!$AA29</f>
        <v>0</v>
      </c>
      <c r="T29" s="218" t="str">
        <f t="shared" si="18"/>
        <v>N. D.</v>
      </c>
      <c r="U29" s="219">
        <f t="shared" si="4"/>
        <v>0</v>
      </c>
      <c r="V29" s="218" t="str">
        <f t="shared" si="5"/>
        <v>N. D.</v>
      </c>
      <c r="W29" s="216"/>
      <c r="X29" s="217">
        <f>+'2025R'!$AA29</f>
        <v>0</v>
      </c>
      <c r="Y29" s="218" t="str">
        <f t="shared" si="19"/>
        <v>N. D.</v>
      </c>
      <c r="Z29" s="219">
        <f t="shared" si="6"/>
        <v>0</v>
      </c>
      <c r="AA29" s="218" t="str">
        <f t="shared" si="7"/>
        <v>N. D.</v>
      </c>
    </row>
    <row r="30" spans="1:27" s="208" customFormat="1" ht="6" customHeight="1">
      <c r="A30" s="210"/>
      <c r="B30" s="207"/>
      <c r="C30" s="210"/>
      <c r="D30" s="213"/>
      <c r="E30" s="207"/>
      <c r="F30" s="210"/>
      <c r="G30" s="213"/>
      <c r="H30" s="207"/>
      <c r="I30" s="213"/>
      <c r="J30" s="207"/>
      <c r="K30" s="210"/>
      <c r="L30" s="213"/>
      <c r="M30" s="207"/>
      <c r="N30" s="213"/>
      <c r="O30" s="207"/>
      <c r="P30" s="210"/>
      <c r="Q30" s="213"/>
      <c r="R30" s="207"/>
      <c r="S30" s="210"/>
      <c r="T30" s="213"/>
      <c r="U30" s="207"/>
      <c r="V30" s="213"/>
      <c r="W30" s="207"/>
      <c r="X30" s="210"/>
      <c r="Y30" s="213"/>
      <c r="Z30" s="207"/>
      <c r="AA30" s="213"/>
    </row>
    <row r="31" spans="1:27" s="208" customFormat="1" ht="17">
      <c r="A31" s="209" t="s">
        <v>41</v>
      </c>
      <c r="B31" s="207"/>
      <c r="C31" s="224">
        <f>+C10+C20</f>
        <v>14514609.519999998</v>
      </c>
      <c r="D31" s="225">
        <f>+IF(ISERROR(C31/C106),"N. D.",C31/C106)</f>
        <v>1.0131669115899822</v>
      </c>
      <c r="E31" s="207"/>
      <c r="F31" s="224">
        <f>+F10+F20</f>
        <v>13738420.96675317</v>
      </c>
      <c r="G31" s="225">
        <f>+IF(ISERROR(F31/F106),"N. D.",F31/F106)</f>
        <v>1</v>
      </c>
      <c r="H31" s="226">
        <f>+$C31-F31</f>
        <v>776188.5532468278</v>
      </c>
      <c r="I31" s="225">
        <f>+IF(ISERROR(H31/F31),"N. D.",H31/F31)</f>
        <v>5.6497653924362609E-2</v>
      </c>
      <c r="J31" s="207"/>
      <c r="K31" s="224">
        <f>+K10+K20</f>
        <v>12277530.969999999</v>
      </c>
      <c r="L31" s="225">
        <f>+IF(ISERROR(K31/K106),"N. D.",K31/K106)</f>
        <v>1.0204670285507769</v>
      </c>
      <c r="M31" s="226">
        <f>+$C31-K31</f>
        <v>2237078.5499999989</v>
      </c>
      <c r="N31" s="225">
        <f>+IF(ISERROR(M31/K31),"N. D.",M31/K31)</f>
        <v>0.18220915552697636</v>
      </c>
      <c r="O31" s="207"/>
      <c r="P31" s="224">
        <f>+P10+P20</f>
        <v>82296644.320000008</v>
      </c>
      <c r="Q31" s="225">
        <f>+IF(ISERROR(P31/P106),"N. D.",P31/P106)</f>
        <v>1.0109647165161615</v>
      </c>
      <c r="R31" s="207"/>
      <c r="S31" s="224">
        <f>+S10+S20</f>
        <v>81842460.234801009</v>
      </c>
      <c r="T31" s="225">
        <f>+IF(ISERROR(S31/S106),"N. D.",S31/S106)</f>
        <v>1.0068460788434697</v>
      </c>
      <c r="U31" s="226">
        <f>+$P31-S31</f>
        <v>454184.08519899845</v>
      </c>
      <c r="V31" s="225">
        <f>+IF(ISERROR(U31/S31),"N. D.",U31/S31)</f>
        <v>5.5494920838886335E-3</v>
      </c>
      <c r="W31" s="207"/>
      <c r="X31" s="224">
        <f>+X10+X20</f>
        <v>73796945.849999994</v>
      </c>
      <c r="Y31" s="225">
        <f>+IF(ISERROR(X31/X106),"N. D.",X31/X106)</f>
        <v>1.0127974813217124</v>
      </c>
      <c r="Z31" s="226">
        <f>+$P31-X31</f>
        <v>8499698.4700000137</v>
      </c>
      <c r="AA31" s="225">
        <f>+IF(ISERROR(Z31/X31),"N. D.",Z31/X31)</f>
        <v>0.11517683248405075</v>
      </c>
    </row>
    <row r="32" spans="1:27" s="208" customFormat="1" ht="6" customHeight="1">
      <c r="A32" s="210"/>
      <c r="B32" s="207"/>
      <c r="C32" s="210"/>
      <c r="D32" s="213"/>
      <c r="E32" s="207"/>
      <c r="F32" s="210"/>
      <c r="G32" s="213"/>
      <c r="H32" s="207"/>
      <c r="I32" s="213"/>
      <c r="J32" s="207"/>
      <c r="K32" s="210"/>
      <c r="L32" s="213"/>
      <c r="M32" s="207"/>
      <c r="N32" s="213"/>
      <c r="O32" s="207"/>
      <c r="P32" s="210"/>
      <c r="Q32" s="213"/>
      <c r="R32" s="207"/>
      <c r="S32" s="210"/>
      <c r="T32" s="213"/>
      <c r="U32" s="207"/>
      <c r="V32" s="213"/>
      <c r="W32" s="207"/>
      <c r="X32" s="210"/>
      <c r="Y32" s="213"/>
      <c r="Z32" s="207"/>
      <c r="AA32" s="213"/>
    </row>
    <row r="33" spans="1:27" s="208" customFormat="1" ht="17">
      <c r="A33" s="209" t="s">
        <v>42</v>
      </c>
      <c r="B33" s="207"/>
      <c r="C33" s="210"/>
      <c r="D33" s="213"/>
      <c r="E33" s="207"/>
      <c r="F33" s="210"/>
      <c r="G33" s="213"/>
      <c r="H33" s="207"/>
      <c r="I33" s="213"/>
      <c r="J33" s="207"/>
      <c r="K33" s="210"/>
      <c r="L33" s="213"/>
      <c r="M33" s="207"/>
      <c r="N33" s="213"/>
      <c r="O33" s="207"/>
      <c r="P33" s="210"/>
      <c r="Q33" s="213"/>
      <c r="R33" s="207"/>
      <c r="S33" s="210"/>
      <c r="T33" s="213"/>
      <c r="U33" s="207"/>
      <c r="V33" s="213"/>
      <c r="W33" s="207"/>
      <c r="X33" s="210"/>
      <c r="Y33" s="213"/>
      <c r="Z33" s="207"/>
      <c r="AA33" s="213"/>
    </row>
    <row r="34" spans="1:27" s="208" customFormat="1" ht="6" customHeight="1">
      <c r="A34" s="210"/>
      <c r="B34" s="207"/>
      <c r="C34" s="210"/>
      <c r="D34" s="213"/>
      <c r="E34" s="207"/>
      <c r="F34" s="210"/>
      <c r="G34" s="213"/>
      <c r="H34" s="207"/>
      <c r="I34" s="213"/>
      <c r="J34" s="207"/>
      <c r="K34" s="210"/>
      <c r="L34" s="213"/>
      <c r="M34" s="207"/>
      <c r="N34" s="213"/>
      <c r="O34" s="207"/>
      <c r="P34" s="210"/>
      <c r="Q34" s="213"/>
      <c r="R34" s="207"/>
      <c r="S34" s="210"/>
      <c r="T34" s="213"/>
      <c r="U34" s="207"/>
      <c r="V34" s="213"/>
      <c r="W34" s="207"/>
      <c r="X34" s="210"/>
      <c r="Y34" s="213"/>
      <c r="Z34" s="207"/>
      <c r="AA34" s="213"/>
    </row>
    <row r="35" spans="1:27" s="208" customFormat="1" ht="17">
      <c r="A35" s="211" t="s">
        <v>21</v>
      </c>
      <c r="B35" s="207"/>
      <c r="C35" s="212">
        <f>+SUM(C36:C44)</f>
        <v>188628.92</v>
      </c>
      <c r="D35" s="213">
        <f>+IF(ISERROR(C35/C56),"N. D.",C35/C56)</f>
        <v>1</v>
      </c>
      <c r="E35" s="207"/>
      <c r="F35" s="212">
        <f>+SUM(F36:F44)</f>
        <v>0</v>
      </c>
      <c r="G35" s="213" t="str">
        <f>+IF(ISERROR(F35/F56),"N. D.",F35/F56)</f>
        <v>N. D.</v>
      </c>
      <c r="H35" s="214">
        <f t="shared" ref="H35:H54" si="20">+$C35-F35</f>
        <v>188628.92</v>
      </c>
      <c r="I35" s="213" t="str">
        <f t="shared" ref="I35:I54" si="21">+IF(ISERROR(H35/F35),"N. D.",H35/F35)</f>
        <v>N. D.</v>
      </c>
      <c r="J35" s="207"/>
      <c r="K35" s="212">
        <f>+SUM(K36:K44)</f>
        <v>246244.68</v>
      </c>
      <c r="L35" s="213">
        <f>+IF(ISERROR(K35/K56),"N. D.",K35/K56)</f>
        <v>1</v>
      </c>
      <c r="M35" s="214">
        <f t="shared" ref="M35:M54" si="22">+$C35-K35</f>
        <v>-57615.75999999998</v>
      </c>
      <c r="N35" s="213">
        <f t="shared" ref="N35:N54" si="23">+IF(ISERROR(M35/K35),"N. D.",M35/K35)</f>
        <v>-0.23397768430976856</v>
      </c>
      <c r="O35" s="207"/>
      <c r="P35" s="212">
        <f>+SUM(P36:P44)</f>
        <v>787572.57000000007</v>
      </c>
      <c r="Q35" s="213">
        <f>+IF(ISERROR(P35/P56),"N. D.",P35/P56)</f>
        <v>1</v>
      </c>
      <c r="R35" s="207"/>
      <c r="S35" s="212">
        <f>+SUM(S36:S44)</f>
        <v>556490.16</v>
      </c>
      <c r="T35" s="213">
        <f>+IF(ISERROR(S35/S56),"N. D.",S35/S56)</f>
        <v>1</v>
      </c>
      <c r="U35" s="214">
        <f t="shared" ref="U35:U54" si="24">+$P35-S35</f>
        <v>231082.41000000003</v>
      </c>
      <c r="V35" s="213">
        <f t="shared" ref="V35:V54" si="25">+IF(ISERROR(U35/S35),"N. D.",U35/S35)</f>
        <v>0.41524976829778987</v>
      </c>
      <c r="W35" s="207"/>
      <c r="X35" s="212">
        <f>+SUM(X36:X44)</f>
        <v>932481.61999999988</v>
      </c>
      <c r="Y35" s="213">
        <f>+IF(ISERROR(X35/X56),"N. D.",X35/X56)</f>
        <v>1</v>
      </c>
      <c r="Z35" s="214">
        <f t="shared" ref="Z35:Z54" si="26">+$P35-X35</f>
        <v>-144909.04999999981</v>
      </c>
      <c r="AA35" s="213">
        <f t="shared" ref="AA35:AA54" si="27">+IF(ISERROR(Z35/X35),"N. D.",Z35/X35)</f>
        <v>-0.15540150807476488</v>
      </c>
    </row>
    <row r="36" spans="1:27" s="208" customFormat="1" ht="17">
      <c r="A36" s="215" t="s">
        <v>22</v>
      </c>
      <c r="B36" s="216"/>
      <c r="C36" s="217">
        <f>+'2026R'!$K36</f>
        <v>187032.51</v>
      </c>
      <c r="D36" s="218">
        <f t="shared" ref="D36:D44" si="28">+IF(ISERROR(C36/C86),"N. D.",C36/C86)</f>
        <v>2.5194411957384678E-2</v>
      </c>
      <c r="E36" s="216"/>
      <c r="F36" s="217">
        <f>+'2026P'!$K36</f>
        <v>0</v>
      </c>
      <c r="G36" s="218">
        <f t="shared" ref="G36:G44" si="29">+IF(ISERROR(F36/F86),"N. D.",F36/F86)</f>
        <v>0</v>
      </c>
      <c r="H36" s="219">
        <f t="shared" si="20"/>
        <v>187032.51</v>
      </c>
      <c r="I36" s="218" t="str">
        <f t="shared" si="21"/>
        <v>N. D.</v>
      </c>
      <c r="J36" s="216"/>
      <c r="K36" s="217">
        <f>+'2025R'!$K36</f>
        <v>246244.68</v>
      </c>
      <c r="L36" s="218">
        <f t="shared" ref="L36:L44" si="30">+IF(ISERROR(K36/K86),"N. D.",K36/K86)</f>
        <v>4.0099212594524654E-2</v>
      </c>
      <c r="M36" s="219">
        <f t="shared" si="22"/>
        <v>-59212.169999999984</v>
      </c>
      <c r="N36" s="218">
        <f t="shared" si="23"/>
        <v>-0.24046070761813002</v>
      </c>
      <c r="O36" s="216"/>
      <c r="P36" s="217">
        <f>+'2026R'!$AA36</f>
        <v>777417.77</v>
      </c>
      <c r="Q36" s="218">
        <f t="shared" ref="Q36:Q44" si="31">+IF(ISERROR(P36/P86),"N. D.",P36/P86)</f>
        <v>1.8651565801425178E-2</v>
      </c>
      <c r="R36" s="216"/>
      <c r="S36" s="217">
        <f>+'2026P'!$AA36</f>
        <v>556490.16</v>
      </c>
      <c r="T36" s="218">
        <f t="shared" ref="T36:T44" si="32">+IF(ISERROR(S36/S86),"N. D.",S36/S86)</f>
        <v>1.3490767896825942E-2</v>
      </c>
      <c r="U36" s="219">
        <f t="shared" si="24"/>
        <v>220927.61</v>
      </c>
      <c r="V36" s="218">
        <f t="shared" si="25"/>
        <v>0.39700182659114758</v>
      </c>
      <c r="W36" s="216"/>
      <c r="X36" s="217">
        <f>+'2025R'!$AA36</f>
        <v>913332.08999999985</v>
      </c>
      <c r="Y36" s="218">
        <f t="shared" ref="Y36:Y44" si="33">+IF(ISERROR(X36/X86),"N. D.",X36/X86)</f>
        <v>2.4205238920014558E-2</v>
      </c>
      <c r="Z36" s="219">
        <f t="shared" si="26"/>
        <v>-135914.31999999983</v>
      </c>
      <c r="AA36" s="218">
        <f t="shared" si="27"/>
        <v>-0.14881150184923411</v>
      </c>
    </row>
    <row r="37" spans="1:27" s="208" customFormat="1" ht="17">
      <c r="A37" s="215" t="s">
        <v>23</v>
      </c>
      <c r="B37" s="216"/>
      <c r="C37" s="217">
        <f>+'2026R'!$K37</f>
        <v>0</v>
      </c>
      <c r="D37" s="218">
        <f t="shared" si="28"/>
        <v>0</v>
      </c>
      <c r="E37" s="216"/>
      <c r="F37" s="217">
        <f>+'2026P'!$K37</f>
        <v>0</v>
      </c>
      <c r="G37" s="218">
        <f t="shared" si="29"/>
        <v>0</v>
      </c>
      <c r="H37" s="219">
        <f t="shared" si="20"/>
        <v>0</v>
      </c>
      <c r="I37" s="218" t="str">
        <f t="shared" si="21"/>
        <v>N. D.</v>
      </c>
      <c r="J37" s="216"/>
      <c r="K37" s="217">
        <f>+'2025R'!$K37</f>
        <v>0</v>
      </c>
      <c r="L37" s="218">
        <f t="shared" si="30"/>
        <v>0</v>
      </c>
      <c r="M37" s="219">
        <f t="shared" si="22"/>
        <v>0</v>
      </c>
      <c r="N37" s="218" t="str">
        <f t="shared" si="23"/>
        <v>N. D.</v>
      </c>
      <c r="O37" s="216"/>
      <c r="P37" s="217">
        <f>+'2026R'!$AA37</f>
        <v>0</v>
      </c>
      <c r="Q37" s="218">
        <f t="shared" si="31"/>
        <v>0</v>
      </c>
      <c r="R37" s="216"/>
      <c r="S37" s="217">
        <f>+'2026P'!$AA37</f>
        <v>0</v>
      </c>
      <c r="T37" s="218">
        <f t="shared" si="32"/>
        <v>0</v>
      </c>
      <c r="U37" s="219">
        <f t="shared" si="24"/>
        <v>0</v>
      </c>
      <c r="V37" s="218" t="str">
        <f t="shared" si="25"/>
        <v>N. D.</v>
      </c>
      <c r="W37" s="216"/>
      <c r="X37" s="217">
        <f>+'2025R'!$AA37</f>
        <v>0</v>
      </c>
      <c r="Y37" s="218">
        <f t="shared" si="33"/>
        <v>0</v>
      </c>
      <c r="Z37" s="219">
        <f t="shared" si="26"/>
        <v>0</v>
      </c>
      <c r="AA37" s="218" t="str">
        <f t="shared" si="27"/>
        <v>N. D.</v>
      </c>
    </row>
    <row r="38" spans="1:27" s="208" customFormat="1" ht="17">
      <c r="A38" s="215" t="s">
        <v>24</v>
      </c>
      <c r="B38" s="216"/>
      <c r="C38" s="217">
        <f>+'2026R'!$K38</f>
        <v>1596.41</v>
      </c>
      <c r="D38" s="218">
        <f t="shared" si="28"/>
        <v>1.2573546001460204E-3</v>
      </c>
      <c r="E38" s="216"/>
      <c r="F38" s="217">
        <f>+'2026P'!$K38</f>
        <v>0</v>
      </c>
      <c r="G38" s="218">
        <f t="shared" si="29"/>
        <v>0</v>
      </c>
      <c r="H38" s="219">
        <f t="shared" si="20"/>
        <v>1596.41</v>
      </c>
      <c r="I38" s="218" t="str">
        <f t="shared" si="21"/>
        <v>N. D.</v>
      </c>
      <c r="J38" s="216"/>
      <c r="K38" s="217">
        <f>+'2025R'!$K38</f>
        <v>0</v>
      </c>
      <c r="L38" s="218">
        <f t="shared" si="30"/>
        <v>0</v>
      </c>
      <c r="M38" s="219">
        <f t="shared" si="22"/>
        <v>1596.41</v>
      </c>
      <c r="N38" s="218" t="str">
        <f t="shared" si="23"/>
        <v>N. D.</v>
      </c>
      <c r="O38" s="216"/>
      <c r="P38" s="217">
        <f>+'2026R'!$AA38</f>
        <v>10154.799999999999</v>
      </c>
      <c r="Q38" s="218">
        <f t="shared" si="31"/>
        <v>1.38410555109224E-3</v>
      </c>
      <c r="R38" s="216"/>
      <c r="S38" s="217">
        <f>+'2026P'!$AA38</f>
        <v>0</v>
      </c>
      <c r="T38" s="218">
        <f t="shared" si="32"/>
        <v>0</v>
      </c>
      <c r="U38" s="219">
        <f t="shared" si="24"/>
        <v>10154.799999999999</v>
      </c>
      <c r="V38" s="218" t="str">
        <f t="shared" si="25"/>
        <v>N. D.</v>
      </c>
      <c r="W38" s="216"/>
      <c r="X38" s="217">
        <f>+'2025R'!$AA38</f>
        <v>19149.53</v>
      </c>
      <c r="Y38" s="218">
        <f t="shared" si="33"/>
        <v>2.7892676820963037E-3</v>
      </c>
      <c r="Z38" s="219">
        <f t="shared" si="26"/>
        <v>-8994.73</v>
      </c>
      <c r="AA38" s="218">
        <f t="shared" si="27"/>
        <v>-0.46971022265298418</v>
      </c>
    </row>
    <row r="39" spans="1:27" s="208" customFormat="1" ht="17">
      <c r="A39" s="215" t="s">
        <v>25</v>
      </c>
      <c r="B39" s="216"/>
      <c r="C39" s="217">
        <f>+'2026R'!$K39</f>
        <v>0</v>
      </c>
      <c r="D39" s="218" t="str">
        <f t="shared" si="28"/>
        <v>N. D.</v>
      </c>
      <c r="E39" s="216"/>
      <c r="F39" s="217">
        <f>+'2026P'!$K39</f>
        <v>0</v>
      </c>
      <c r="G39" s="218" t="str">
        <f t="shared" si="29"/>
        <v>N. D.</v>
      </c>
      <c r="H39" s="219">
        <f t="shared" si="20"/>
        <v>0</v>
      </c>
      <c r="I39" s="218" t="str">
        <f t="shared" si="21"/>
        <v>N. D.</v>
      </c>
      <c r="J39" s="216"/>
      <c r="K39" s="217">
        <f>+'2025R'!$K39</f>
        <v>0</v>
      </c>
      <c r="L39" s="218" t="str">
        <f t="shared" si="30"/>
        <v>N. D.</v>
      </c>
      <c r="M39" s="219">
        <f t="shared" si="22"/>
        <v>0</v>
      </c>
      <c r="N39" s="218" t="str">
        <f t="shared" si="23"/>
        <v>N. D.</v>
      </c>
      <c r="O39" s="216"/>
      <c r="P39" s="217">
        <f>+'2026R'!$AA39</f>
        <v>0</v>
      </c>
      <c r="Q39" s="218" t="str">
        <f t="shared" si="31"/>
        <v>N. D.</v>
      </c>
      <c r="R39" s="216"/>
      <c r="S39" s="217">
        <f>+'2026P'!$AA39</f>
        <v>0</v>
      </c>
      <c r="T39" s="218" t="str">
        <f t="shared" si="32"/>
        <v>N. D.</v>
      </c>
      <c r="U39" s="219">
        <f t="shared" si="24"/>
        <v>0</v>
      </c>
      <c r="V39" s="218" t="str">
        <f t="shared" si="25"/>
        <v>N. D.</v>
      </c>
      <c r="W39" s="216"/>
      <c r="X39" s="217">
        <f>+'2025R'!$AA39</f>
        <v>0</v>
      </c>
      <c r="Y39" s="218" t="str">
        <f t="shared" si="33"/>
        <v>N. D.</v>
      </c>
      <c r="Z39" s="219">
        <f t="shared" si="26"/>
        <v>0</v>
      </c>
      <c r="AA39" s="218" t="str">
        <f t="shared" si="27"/>
        <v>N. D.</v>
      </c>
    </row>
    <row r="40" spans="1:27" s="208" customFormat="1" ht="17">
      <c r="A40" s="215" t="s">
        <v>26</v>
      </c>
      <c r="B40" s="216"/>
      <c r="C40" s="217">
        <f>+'2026R'!$K40</f>
        <v>0</v>
      </c>
      <c r="D40" s="218">
        <f t="shared" si="28"/>
        <v>0</v>
      </c>
      <c r="E40" s="216"/>
      <c r="F40" s="217">
        <f>+'2026P'!$K40</f>
        <v>0</v>
      </c>
      <c r="G40" s="218">
        <f t="shared" si="29"/>
        <v>0</v>
      </c>
      <c r="H40" s="219">
        <f t="shared" si="20"/>
        <v>0</v>
      </c>
      <c r="I40" s="218" t="str">
        <f t="shared" si="21"/>
        <v>N. D.</v>
      </c>
      <c r="J40" s="216"/>
      <c r="K40" s="217">
        <f>+'2025R'!$K40</f>
        <v>0</v>
      </c>
      <c r="L40" s="218">
        <f t="shared" si="30"/>
        <v>0</v>
      </c>
      <c r="M40" s="219">
        <f t="shared" si="22"/>
        <v>0</v>
      </c>
      <c r="N40" s="218" t="str">
        <f t="shared" si="23"/>
        <v>N. D.</v>
      </c>
      <c r="O40" s="216"/>
      <c r="P40" s="217">
        <f>+'2026R'!$AA40</f>
        <v>0</v>
      </c>
      <c r="Q40" s="218">
        <f t="shared" si="31"/>
        <v>0</v>
      </c>
      <c r="R40" s="216"/>
      <c r="S40" s="217">
        <f>+'2026P'!$AA40</f>
        <v>0</v>
      </c>
      <c r="T40" s="218">
        <f t="shared" si="32"/>
        <v>0</v>
      </c>
      <c r="U40" s="219">
        <f t="shared" si="24"/>
        <v>0</v>
      </c>
      <c r="V40" s="218" t="str">
        <f t="shared" si="25"/>
        <v>N. D.</v>
      </c>
      <c r="W40" s="216"/>
      <c r="X40" s="217">
        <f>+'2025R'!$AA40</f>
        <v>0</v>
      </c>
      <c r="Y40" s="218">
        <f t="shared" si="33"/>
        <v>0</v>
      </c>
      <c r="Z40" s="219">
        <f t="shared" si="26"/>
        <v>0</v>
      </c>
      <c r="AA40" s="218" t="str">
        <f t="shared" si="27"/>
        <v>N. D.</v>
      </c>
    </row>
    <row r="41" spans="1:27" s="208" customFormat="1" ht="17">
      <c r="A41" s="215" t="s">
        <v>27</v>
      </c>
      <c r="B41" s="216"/>
      <c r="C41" s="217">
        <f>+'2026R'!$K41</f>
        <v>0</v>
      </c>
      <c r="D41" s="218" t="str">
        <f t="shared" si="28"/>
        <v>N. D.</v>
      </c>
      <c r="E41" s="216"/>
      <c r="F41" s="217">
        <f>+'2026P'!$K41</f>
        <v>0</v>
      </c>
      <c r="G41" s="218" t="str">
        <f t="shared" si="29"/>
        <v>N. D.</v>
      </c>
      <c r="H41" s="219">
        <f t="shared" si="20"/>
        <v>0</v>
      </c>
      <c r="I41" s="218" t="str">
        <f t="shared" si="21"/>
        <v>N. D.</v>
      </c>
      <c r="J41" s="216"/>
      <c r="K41" s="217">
        <f>+'2025R'!$K41</f>
        <v>0</v>
      </c>
      <c r="L41" s="218" t="str">
        <f t="shared" si="30"/>
        <v>N. D.</v>
      </c>
      <c r="M41" s="219">
        <f t="shared" si="22"/>
        <v>0</v>
      </c>
      <c r="N41" s="218" t="str">
        <f t="shared" si="23"/>
        <v>N. D.</v>
      </c>
      <c r="O41" s="216"/>
      <c r="P41" s="217">
        <f>+'2026R'!$AA41</f>
        <v>0</v>
      </c>
      <c r="Q41" s="218" t="str">
        <f t="shared" si="31"/>
        <v>N. D.</v>
      </c>
      <c r="R41" s="216"/>
      <c r="S41" s="217">
        <f>+'2026P'!$AA41</f>
        <v>0</v>
      </c>
      <c r="T41" s="218" t="str">
        <f t="shared" si="32"/>
        <v>N. D.</v>
      </c>
      <c r="U41" s="219">
        <f t="shared" si="24"/>
        <v>0</v>
      </c>
      <c r="V41" s="218" t="str">
        <f t="shared" si="25"/>
        <v>N. D.</v>
      </c>
      <c r="W41" s="216"/>
      <c r="X41" s="217">
        <f>+'2025R'!$AA41</f>
        <v>0</v>
      </c>
      <c r="Y41" s="218" t="str">
        <f t="shared" si="33"/>
        <v>N. D.</v>
      </c>
      <c r="Z41" s="219">
        <f t="shared" si="26"/>
        <v>0</v>
      </c>
      <c r="AA41" s="218" t="str">
        <f t="shared" si="27"/>
        <v>N. D.</v>
      </c>
    </row>
    <row r="42" spans="1:27" s="208" customFormat="1" ht="17">
      <c r="A42" s="215" t="s">
        <v>28</v>
      </c>
      <c r="B42" s="216"/>
      <c r="C42" s="217">
        <f>+'2026R'!$K42</f>
        <v>0</v>
      </c>
      <c r="D42" s="218">
        <f t="shared" si="28"/>
        <v>0</v>
      </c>
      <c r="E42" s="216"/>
      <c r="F42" s="217">
        <f>+'2026P'!$K42</f>
        <v>0</v>
      </c>
      <c r="G42" s="218">
        <f t="shared" si="29"/>
        <v>0</v>
      </c>
      <c r="H42" s="219">
        <f t="shared" si="20"/>
        <v>0</v>
      </c>
      <c r="I42" s="218" t="str">
        <f t="shared" si="21"/>
        <v>N. D.</v>
      </c>
      <c r="J42" s="216"/>
      <c r="K42" s="217">
        <f>+'2025R'!$K42</f>
        <v>0</v>
      </c>
      <c r="L42" s="218">
        <f t="shared" si="30"/>
        <v>0</v>
      </c>
      <c r="M42" s="219">
        <f t="shared" si="22"/>
        <v>0</v>
      </c>
      <c r="N42" s="218" t="str">
        <f t="shared" si="23"/>
        <v>N. D.</v>
      </c>
      <c r="O42" s="216"/>
      <c r="P42" s="217">
        <f>+'2026R'!$AA42</f>
        <v>0</v>
      </c>
      <c r="Q42" s="218">
        <f t="shared" si="31"/>
        <v>0</v>
      </c>
      <c r="R42" s="216"/>
      <c r="S42" s="217">
        <f>+'2026P'!$AA42</f>
        <v>0</v>
      </c>
      <c r="T42" s="218">
        <f t="shared" si="32"/>
        <v>0</v>
      </c>
      <c r="U42" s="219">
        <f t="shared" si="24"/>
        <v>0</v>
      </c>
      <c r="V42" s="218" t="str">
        <f t="shared" si="25"/>
        <v>N. D.</v>
      </c>
      <c r="W42" s="216"/>
      <c r="X42" s="217">
        <f>+'2025R'!$AA42</f>
        <v>0</v>
      </c>
      <c r="Y42" s="218">
        <f t="shared" si="33"/>
        <v>0</v>
      </c>
      <c r="Z42" s="219">
        <f t="shared" si="26"/>
        <v>0</v>
      </c>
      <c r="AA42" s="218" t="str">
        <f t="shared" si="27"/>
        <v>N. D.</v>
      </c>
    </row>
    <row r="43" spans="1:27" s="208" customFormat="1" ht="17">
      <c r="A43" s="215" t="s">
        <v>29</v>
      </c>
      <c r="B43" s="216"/>
      <c r="C43" s="217">
        <f>+'2026R'!$K43</f>
        <v>0</v>
      </c>
      <c r="D43" s="218" t="str">
        <f t="shared" si="28"/>
        <v>N. D.</v>
      </c>
      <c r="E43" s="216"/>
      <c r="F43" s="217">
        <f>+'2026P'!$K43</f>
        <v>0</v>
      </c>
      <c r="G43" s="218" t="str">
        <f t="shared" si="29"/>
        <v>N. D.</v>
      </c>
      <c r="H43" s="219">
        <f t="shared" si="20"/>
        <v>0</v>
      </c>
      <c r="I43" s="218" t="str">
        <f t="shared" si="21"/>
        <v>N. D.</v>
      </c>
      <c r="J43" s="216"/>
      <c r="K43" s="217">
        <f>+'2025R'!$K43</f>
        <v>0</v>
      </c>
      <c r="L43" s="218" t="str">
        <f t="shared" si="30"/>
        <v>N. D.</v>
      </c>
      <c r="M43" s="219">
        <f t="shared" si="22"/>
        <v>0</v>
      </c>
      <c r="N43" s="218" t="str">
        <f t="shared" si="23"/>
        <v>N. D.</v>
      </c>
      <c r="O43" s="216"/>
      <c r="P43" s="217">
        <f>+'2026R'!$AA43</f>
        <v>0</v>
      </c>
      <c r="Q43" s="218" t="str">
        <f t="shared" si="31"/>
        <v>N. D.</v>
      </c>
      <c r="R43" s="216"/>
      <c r="S43" s="217">
        <f>+'2026P'!$AA43</f>
        <v>0</v>
      </c>
      <c r="T43" s="218" t="str">
        <f t="shared" si="32"/>
        <v>N. D.</v>
      </c>
      <c r="U43" s="219">
        <f t="shared" si="24"/>
        <v>0</v>
      </c>
      <c r="V43" s="218" t="str">
        <f t="shared" si="25"/>
        <v>N. D.</v>
      </c>
      <c r="W43" s="216"/>
      <c r="X43" s="217">
        <f>+'2025R'!$AA43</f>
        <v>0</v>
      </c>
      <c r="Y43" s="218" t="str">
        <f t="shared" si="33"/>
        <v>N. D.</v>
      </c>
      <c r="Z43" s="219">
        <f t="shared" si="26"/>
        <v>0</v>
      </c>
      <c r="AA43" s="218" t="str">
        <f t="shared" si="27"/>
        <v>N. D.</v>
      </c>
    </row>
    <row r="44" spans="1:27" s="208" customFormat="1" ht="17">
      <c r="A44" s="220" t="s">
        <v>30</v>
      </c>
      <c r="B44" s="216"/>
      <c r="C44" s="217">
        <f>+'2026R'!$K44</f>
        <v>0</v>
      </c>
      <c r="D44" s="218">
        <f t="shared" si="28"/>
        <v>0</v>
      </c>
      <c r="E44" s="216"/>
      <c r="F44" s="217">
        <f>+'2026P'!$K44</f>
        <v>0</v>
      </c>
      <c r="G44" s="218">
        <f t="shared" si="29"/>
        <v>0</v>
      </c>
      <c r="H44" s="219">
        <f t="shared" si="20"/>
        <v>0</v>
      </c>
      <c r="I44" s="218" t="str">
        <f t="shared" si="21"/>
        <v>N. D.</v>
      </c>
      <c r="J44" s="216"/>
      <c r="K44" s="217">
        <f>+'2025R'!$K44</f>
        <v>0</v>
      </c>
      <c r="L44" s="218">
        <f t="shared" si="30"/>
        <v>0</v>
      </c>
      <c r="M44" s="219">
        <f t="shared" si="22"/>
        <v>0</v>
      </c>
      <c r="N44" s="218" t="str">
        <f t="shared" si="23"/>
        <v>N. D.</v>
      </c>
      <c r="O44" s="216"/>
      <c r="P44" s="217">
        <f>+'2026R'!$AA44</f>
        <v>0</v>
      </c>
      <c r="Q44" s="218">
        <f t="shared" si="31"/>
        <v>0</v>
      </c>
      <c r="R44" s="216"/>
      <c r="S44" s="217">
        <f>+'2026P'!$AA44</f>
        <v>0</v>
      </c>
      <c r="T44" s="218">
        <f t="shared" si="32"/>
        <v>0</v>
      </c>
      <c r="U44" s="219">
        <f t="shared" si="24"/>
        <v>0</v>
      </c>
      <c r="V44" s="218" t="str">
        <f t="shared" si="25"/>
        <v>N. D.</v>
      </c>
      <c r="W44" s="216"/>
      <c r="X44" s="217">
        <f>+'2025R'!$AA44</f>
        <v>0</v>
      </c>
      <c r="Y44" s="218">
        <f t="shared" si="33"/>
        <v>0</v>
      </c>
      <c r="Z44" s="219">
        <f t="shared" si="26"/>
        <v>0</v>
      </c>
      <c r="AA44" s="218" t="str">
        <f t="shared" si="27"/>
        <v>N. D.</v>
      </c>
    </row>
    <row r="45" spans="1:27" s="208" customFormat="1" ht="17">
      <c r="A45" s="221" t="s">
        <v>31</v>
      </c>
      <c r="B45" s="207"/>
      <c r="C45" s="222">
        <f>+SUM(C46:C54)</f>
        <v>0</v>
      </c>
      <c r="D45" s="213">
        <f>+IF(ISERROR(C45/C56),"N. D.",C45/C56)</f>
        <v>0</v>
      </c>
      <c r="E45" s="216"/>
      <c r="F45" s="222">
        <f>+SUM(F46:F54)</f>
        <v>0</v>
      </c>
      <c r="G45" s="213" t="str">
        <f>+IF(ISERROR(F45/F56),"N. D.",F45/F56)</f>
        <v>N. D.</v>
      </c>
      <c r="H45" s="214">
        <f t="shared" si="20"/>
        <v>0</v>
      </c>
      <c r="I45" s="213" t="str">
        <f t="shared" si="21"/>
        <v>N. D.</v>
      </c>
      <c r="J45" s="207"/>
      <c r="K45" s="222">
        <f>+SUM(K46:K54)</f>
        <v>0</v>
      </c>
      <c r="L45" s="213">
        <f>+IF(ISERROR(K45/K56),"N. D.",K45/K56)</f>
        <v>0</v>
      </c>
      <c r="M45" s="214">
        <f t="shared" si="22"/>
        <v>0</v>
      </c>
      <c r="N45" s="213" t="str">
        <f t="shared" si="23"/>
        <v>N. D.</v>
      </c>
      <c r="O45" s="207"/>
      <c r="P45" s="222">
        <f>+SUM(P46:P54)</f>
        <v>0</v>
      </c>
      <c r="Q45" s="213">
        <f>+IF(ISERROR(P45/P56),"N. D.",P45/P56)</f>
        <v>0</v>
      </c>
      <c r="R45" s="216"/>
      <c r="S45" s="222">
        <f>+SUM(S46:S54)</f>
        <v>0</v>
      </c>
      <c r="T45" s="213">
        <f>+IF(ISERROR(S45/S56),"N. D.",S45/S56)</f>
        <v>0</v>
      </c>
      <c r="U45" s="214">
        <f t="shared" si="24"/>
        <v>0</v>
      </c>
      <c r="V45" s="213" t="str">
        <f t="shared" si="25"/>
        <v>N. D.</v>
      </c>
      <c r="W45" s="207"/>
      <c r="X45" s="222">
        <f>+SUM(X46:X54)</f>
        <v>0</v>
      </c>
      <c r="Y45" s="213">
        <f>+IF(ISERROR(X45/X56),"N. D.",X45/X56)</f>
        <v>0</v>
      </c>
      <c r="Z45" s="214">
        <f t="shared" si="26"/>
        <v>0</v>
      </c>
      <c r="AA45" s="213" t="str">
        <f t="shared" si="27"/>
        <v>N. D.</v>
      </c>
    </row>
    <row r="46" spans="1:27" s="208" customFormat="1" ht="17">
      <c r="A46" s="223" t="s">
        <v>32</v>
      </c>
      <c r="B46" s="216"/>
      <c r="C46" s="217">
        <f>+'2026R'!$K46</f>
        <v>0</v>
      </c>
      <c r="D46" s="218" t="str">
        <f t="shared" ref="D46:D54" si="34">+IF(ISERROR(C46/C96),"N. D.",C46/C96)</f>
        <v>N. D.</v>
      </c>
      <c r="E46" s="216"/>
      <c r="F46" s="217">
        <f>+'2026P'!$K46</f>
        <v>0</v>
      </c>
      <c r="G46" s="218" t="str">
        <f t="shared" ref="G46:G54" si="35">+IF(ISERROR(F46/F96),"N. D.",F46/F96)</f>
        <v>N. D.</v>
      </c>
      <c r="H46" s="219">
        <f t="shared" si="20"/>
        <v>0</v>
      </c>
      <c r="I46" s="218" t="str">
        <f t="shared" si="21"/>
        <v>N. D.</v>
      </c>
      <c r="J46" s="216"/>
      <c r="K46" s="217">
        <f>+'2025R'!$K46</f>
        <v>0</v>
      </c>
      <c r="L46" s="218" t="str">
        <f t="shared" ref="L46:L54" si="36">+IF(ISERROR(K46/K96),"N. D.",K46/K96)</f>
        <v>N. D.</v>
      </c>
      <c r="M46" s="219">
        <f t="shared" si="22"/>
        <v>0</v>
      </c>
      <c r="N46" s="218" t="str">
        <f t="shared" si="23"/>
        <v>N. D.</v>
      </c>
      <c r="O46" s="216"/>
      <c r="P46" s="217">
        <f>+'2026R'!$AA46</f>
        <v>0</v>
      </c>
      <c r="Q46" s="218" t="str">
        <f t="shared" ref="Q46:Q54" si="37">+IF(ISERROR(P46/P96),"N. D.",P46/P96)</f>
        <v>N. D.</v>
      </c>
      <c r="R46" s="216"/>
      <c r="S46" s="217">
        <f>+'2026P'!$AA46</f>
        <v>0</v>
      </c>
      <c r="T46" s="218" t="str">
        <f t="shared" ref="T46:T54" si="38">+IF(ISERROR(S46/S96),"N. D.",S46/S96)</f>
        <v>N. D.</v>
      </c>
      <c r="U46" s="219">
        <f t="shared" si="24"/>
        <v>0</v>
      </c>
      <c r="V46" s="218" t="str">
        <f t="shared" si="25"/>
        <v>N. D.</v>
      </c>
      <c r="W46" s="216"/>
      <c r="X46" s="217">
        <f>+'2025R'!$AA46</f>
        <v>0</v>
      </c>
      <c r="Y46" s="218" t="str">
        <f t="shared" ref="Y46:Y54" si="39">+IF(ISERROR(X46/X96),"N. D.",X46/X96)</f>
        <v>N. D.</v>
      </c>
      <c r="Z46" s="219">
        <f t="shared" si="26"/>
        <v>0</v>
      </c>
      <c r="AA46" s="218" t="str">
        <f t="shared" si="27"/>
        <v>N. D.</v>
      </c>
    </row>
    <row r="47" spans="1:27" s="208" customFormat="1" ht="17">
      <c r="A47" s="223" t="s">
        <v>33</v>
      </c>
      <c r="B47" s="216"/>
      <c r="C47" s="217">
        <f>+'2026R'!$K47</f>
        <v>0</v>
      </c>
      <c r="D47" s="218" t="str">
        <f t="shared" si="34"/>
        <v>N. D.</v>
      </c>
      <c r="E47" s="216"/>
      <c r="F47" s="217">
        <f>+'2026P'!$K47</f>
        <v>0</v>
      </c>
      <c r="G47" s="218" t="str">
        <f t="shared" si="35"/>
        <v>N. D.</v>
      </c>
      <c r="H47" s="219">
        <f t="shared" si="20"/>
        <v>0</v>
      </c>
      <c r="I47" s="218" t="str">
        <f t="shared" si="21"/>
        <v>N. D.</v>
      </c>
      <c r="J47" s="216"/>
      <c r="K47" s="217">
        <f>+'2025R'!$K47</f>
        <v>0</v>
      </c>
      <c r="L47" s="218" t="str">
        <f t="shared" si="36"/>
        <v>N. D.</v>
      </c>
      <c r="M47" s="219">
        <f t="shared" si="22"/>
        <v>0</v>
      </c>
      <c r="N47" s="218" t="str">
        <f t="shared" si="23"/>
        <v>N. D.</v>
      </c>
      <c r="O47" s="216"/>
      <c r="P47" s="217">
        <f>+'2026R'!$AA47</f>
        <v>0</v>
      </c>
      <c r="Q47" s="218" t="str">
        <f t="shared" si="37"/>
        <v>N. D.</v>
      </c>
      <c r="R47" s="216"/>
      <c r="S47" s="217">
        <f>+'2026P'!$AA47</f>
        <v>0</v>
      </c>
      <c r="T47" s="218" t="str">
        <f t="shared" si="38"/>
        <v>N. D.</v>
      </c>
      <c r="U47" s="219">
        <f t="shared" si="24"/>
        <v>0</v>
      </c>
      <c r="V47" s="218" t="str">
        <f t="shared" si="25"/>
        <v>N. D.</v>
      </c>
      <c r="W47" s="216"/>
      <c r="X47" s="217">
        <f>+'2025R'!$AA47</f>
        <v>0</v>
      </c>
      <c r="Y47" s="218" t="str">
        <f t="shared" si="39"/>
        <v>N. D.</v>
      </c>
      <c r="Z47" s="219">
        <f t="shared" si="26"/>
        <v>0</v>
      </c>
      <c r="AA47" s="218" t="str">
        <f t="shared" si="27"/>
        <v>N. D.</v>
      </c>
    </row>
    <row r="48" spans="1:27" s="208" customFormat="1" ht="17">
      <c r="A48" s="223" t="s">
        <v>34</v>
      </c>
      <c r="B48" s="216"/>
      <c r="C48" s="217">
        <f>+'2026R'!$K48</f>
        <v>0</v>
      </c>
      <c r="D48" s="218" t="str">
        <f t="shared" si="34"/>
        <v>N. D.</v>
      </c>
      <c r="E48" s="216"/>
      <c r="F48" s="217">
        <f>+'2026P'!$K48</f>
        <v>0</v>
      </c>
      <c r="G48" s="218" t="str">
        <f t="shared" si="35"/>
        <v>N. D.</v>
      </c>
      <c r="H48" s="219">
        <f t="shared" si="20"/>
        <v>0</v>
      </c>
      <c r="I48" s="218" t="str">
        <f t="shared" si="21"/>
        <v>N. D.</v>
      </c>
      <c r="J48" s="216"/>
      <c r="K48" s="217">
        <f>+'2025R'!$K48</f>
        <v>0</v>
      </c>
      <c r="L48" s="218" t="str">
        <f t="shared" si="36"/>
        <v>N. D.</v>
      </c>
      <c r="M48" s="219">
        <f t="shared" si="22"/>
        <v>0</v>
      </c>
      <c r="N48" s="218" t="str">
        <f t="shared" si="23"/>
        <v>N. D.</v>
      </c>
      <c r="O48" s="216"/>
      <c r="P48" s="217">
        <f>+'2026R'!$AA48</f>
        <v>0</v>
      </c>
      <c r="Q48" s="218" t="str">
        <f t="shared" si="37"/>
        <v>N. D.</v>
      </c>
      <c r="R48" s="216"/>
      <c r="S48" s="217">
        <f>+'2026P'!$AA48</f>
        <v>0</v>
      </c>
      <c r="T48" s="218" t="str">
        <f t="shared" si="38"/>
        <v>N. D.</v>
      </c>
      <c r="U48" s="219">
        <f t="shared" si="24"/>
        <v>0</v>
      </c>
      <c r="V48" s="218" t="str">
        <f t="shared" si="25"/>
        <v>N. D.</v>
      </c>
      <c r="W48" s="216"/>
      <c r="X48" s="217">
        <f>+'2025R'!$AA48</f>
        <v>0</v>
      </c>
      <c r="Y48" s="218" t="str">
        <f t="shared" si="39"/>
        <v>N. D.</v>
      </c>
      <c r="Z48" s="219">
        <f t="shared" si="26"/>
        <v>0</v>
      </c>
      <c r="AA48" s="218" t="str">
        <f t="shared" si="27"/>
        <v>N. D.</v>
      </c>
    </row>
    <row r="49" spans="1:27" s="208" customFormat="1" ht="17">
      <c r="A49" s="223" t="s">
        <v>35</v>
      </c>
      <c r="B49" s="216"/>
      <c r="C49" s="217">
        <f>+'2026R'!$K49</f>
        <v>0</v>
      </c>
      <c r="D49" s="218" t="str">
        <f t="shared" si="34"/>
        <v>N. D.</v>
      </c>
      <c r="E49" s="216"/>
      <c r="F49" s="217">
        <f>+'2026P'!$K49</f>
        <v>0</v>
      </c>
      <c r="G49" s="218" t="str">
        <f t="shared" si="35"/>
        <v>N. D.</v>
      </c>
      <c r="H49" s="219">
        <f t="shared" si="20"/>
        <v>0</v>
      </c>
      <c r="I49" s="218" t="str">
        <f t="shared" si="21"/>
        <v>N. D.</v>
      </c>
      <c r="J49" s="216"/>
      <c r="K49" s="217">
        <f>+'2025R'!$K49</f>
        <v>0</v>
      </c>
      <c r="L49" s="218" t="str">
        <f t="shared" si="36"/>
        <v>N. D.</v>
      </c>
      <c r="M49" s="219">
        <f t="shared" si="22"/>
        <v>0</v>
      </c>
      <c r="N49" s="218" t="str">
        <f t="shared" si="23"/>
        <v>N. D.</v>
      </c>
      <c r="O49" s="216"/>
      <c r="P49" s="217">
        <f>+'2026R'!$AA49</f>
        <v>0</v>
      </c>
      <c r="Q49" s="218" t="str">
        <f t="shared" si="37"/>
        <v>N. D.</v>
      </c>
      <c r="R49" s="216"/>
      <c r="S49" s="217">
        <f>+'2026P'!$AA49</f>
        <v>0</v>
      </c>
      <c r="T49" s="218" t="str">
        <f t="shared" si="38"/>
        <v>N. D.</v>
      </c>
      <c r="U49" s="219">
        <f t="shared" si="24"/>
        <v>0</v>
      </c>
      <c r="V49" s="218" t="str">
        <f t="shared" si="25"/>
        <v>N. D.</v>
      </c>
      <c r="W49" s="216"/>
      <c r="X49" s="217">
        <f>+'2025R'!$AA49</f>
        <v>0</v>
      </c>
      <c r="Y49" s="218" t="str">
        <f t="shared" si="39"/>
        <v>N. D.</v>
      </c>
      <c r="Z49" s="219">
        <f t="shared" si="26"/>
        <v>0</v>
      </c>
      <c r="AA49" s="218" t="str">
        <f t="shared" si="27"/>
        <v>N. D.</v>
      </c>
    </row>
    <row r="50" spans="1:27" s="208" customFormat="1" ht="17">
      <c r="A50" s="223" t="s">
        <v>36</v>
      </c>
      <c r="B50" s="216"/>
      <c r="C50" s="217">
        <f>+'2026R'!$K50</f>
        <v>0</v>
      </c>
      <c r="D50" s="218" t="str">
        <f t="shared" si="34"/>
        <v>N. D.</v>
      </c>
      <c r="E50" s="216"/>
      <c r="F50" s="217">
        <f>+'2026P'!$K50</f>
        <v>0</v>
      </c>
      <c r="G50" s="218" t="str">
        <f t="shared" si="35"/>
        <v>N. D.</v>
      </c>
      <c r="H50" s="219">
        <f t="shared" si="20"/>
        <v>0</v>
      </c>
      <c r="I50" s="218" t="str">
        <f t="shared" si="21"/>
        <v>N. D.</v>
      </c>
      <c r="J50" s="216"/>
      <c r="K50" s="217">
        <f>+'2025R'!$K50</f>
        <v>0</v>
      </c>
      <c r="L50" s="218" t="str">
        <f t="shared" si="36"/>
        <v>N. D.</v>
      </c>
      <c r="M50" s="219">
        <f t="shared" si="22"/>
        <v>0</v>
      </c>
      <c r="N50" s="218" t="str">
        <f t="shared" si="23"/>
        <v>N. D.</v>
      </c>
      <c r="O50" s="216"/>
      <c r="P50" s="217">
        <f>+'2026R'!$AA50</f>
        <v>0</v>
      </c>
      <c r="Q50" s="218" t="str">
        <f t="shared" si="37"/>
        <v>N. D.</v>
      </c>
      <c r="R50" s="216"/>
      <c r="S50" s="217">
        <f>+'2026P'!$AA50</f>
        <v>0</v>
      </c>
      <c r="T50" s="218" t="str">
        <f t="shared" si="38"/>
        <v>N. D.</v>
      </c>
      <c r="U50" s="219">
        <f t="shared" si="24"/>
        <v>0</v>
      </c>
      <c r="V50" s="218" t="str">
        <f t="shared" si="25"/>
        <v>N. D.</v>
      </c>
      <c r="W50" s="216"/>
      <c r="X50" s="217">
        <f>+'2025R'!$AA50</f>
        <v>0</v>
      </c>
      <c r="Y50" s="218" t="str">
        <f t="shared" si="39"/>
        <v>N. D.</v>
      </c>
      <c r="Z50" s="219">
        <f t="shared" si="26"/>
        <v>0</v>
      </c>
      <c r="AA50" s="218" t="str">
        <f t="shared" si="27"/>
        <v>N. D.</v>
      </c>
    </row>
    <row r="51" spans="1:27" s="208" customFormat="1" ht="17">
      <c r="A51" s="223" t="s">
        <v>37</v>
      </c>
      <c r="B51" s="216"/>
      <c r="C51" s="217">
        <f>+'2026R'!$K51</f>
        <v>0</v>
      </c>
      <c r="D51" s="218" t="str">
        <f t="shared" si="34"/>
        <v>N. D.</v>
      </c>
      <c r="E51" s="216"/>
      <c r="F51" s="217">
        <f>+'2026P'!$K51</f>
        <v>0</v>
      </c>
      <c r="G51" s="218" t="str">
        <f t="shared" si="35"/>
        <v>N. D.</v>
      </c>
      <c r="H51" s="219">
        <f t="shared" si="20"/>
        <v>0</v>
      </c>
      <c r="I51" s="218" t="str">
        <f t="shared" si="21"/>
        <v>N. D.</v>
      </c>
      <c r="J51" s="216"/>
      <c r="K51" s="217">
        <f>+'2025R'!$K51</f>
        <v>0</v>
      </c>
      <c r="L51" s="218" t="str">
        <f t="shared" si="36"/>
        <v>N. D.</v>
      </c>
      <c r="M51" s="219">
        <f t="shared" si="22"/>
        <v>0</v>
      </c>
      <c r="N51" s="218" t="str">
        <f t="shared" si="23"/>
        <v>N. D.</v>
      </c>
      <c r="O51" s="216"/>
      <c r="P51" s="217">
        <f>+'2026R'!$AA51</f>
        <v>0</v>
      </c>
      <c r="Q51" s="218" t="str">
        <f t="shared" si="37"/>
        <v>N. D.</v>
      </c>
      <c r="R51" s="216"/>
      <c r="S51" s="217">
        <f>+'2026P'!$AA51</f>
        <v>0</v>
      </c>
      <c r="T51" s="218" t="str">
        <f t="shared" si="38"/>
        <v>N. D.</v>
      </c>
      <c r="U51" s="219">
        <f t="shared" si="24"/>
        <v>0</v>
      </c>
      <c r="V51" s="218" t="str">
        <f t="shared" si="25"/>
        <v>N. D.</v>
      </c>
      <c r="W51" s="216"/>
      <c r="X51" s="217">
        <f>+'2025R'!$AA51</f>
        <v>0</v>
      </c>
      <c r="Y51" s="218" t="str">
        <f t="shared" si="39"/>
        <v>N. D.</v>
      </c>
      <c r="Z51" s="219">
        <f t="shared" si="26"/>
        <v>0</v>
      </c>
      <c r="AA51" s="218" t="str">
        <f t="shared" si="27"/>
        <v>N. D.</v>
      </c>
    </row>
    <row r="52" spans="1:27" s="208" customFormat="1" ht="17">
      <c r="A52" s="223" t="s">
        <v>38</v>
      </c>
      <c r="B52" s="216"/>
      <c r="C52" s="217">
        <f>+'2026R'!$K52</f>
        <v>0</v>
      </c>
      <c r="D52" s="218" t="str">
        <f t="shared" si="34"/>
        <v>N. D.</v>
      </c>
      <c r="E52" s="216"/>
      <c r="F52" s="217">
        <f>+'2026P'!$K52</f>
        <v>0</v>
      </c>
      <c r="G52" s="218" t="str">
        <f t="shared" si="35"/>
        <v>N. D.</v>
      </c>
      <c r="H52" s="219">
        <f t="shared" si="20"/>
        <v>0</v>
      </c>
      <c r="I52" s="218" t="str">
        <f t="shared" si="21"/>
        <v>N. D.</v>
      </c>
      <c r="J52" s="216"/>
      <c r="K52" s="217">
        <f>+'2025R'!$K52</f>
        <v>0</v>
      </c>
      <c r="L52" s="218" t="str">
        <f t="shared" si="36"/>
        <v>N. D.</v>
      </c>
      <c r="M52" s="219">
        <f t="shared" si="22"/>
        <v>0</v>
      </c>
      <c r="N52" s="218" t="str">
        <f t="shared" si="23"/>
        <v>N. D.</v>
      </c>
      <c r="O52" s="216"/>
      <c r="P52" s="217">
        <f>+'2026R'!$AA52</f>
        <v>0</v>
      </c>
      <c r="Q52" s="218" t="str">
        <f t="shared" si="37"/>
        <v>N. D.</v>
      </c>
      <c r="R52" s="216"/>
      <c r="S52" s="217">
        <f>+'2026P'!$AA52</f>
        <v>0</v>
      </c>
      <c r="T52" s="218" t="str">
        <f t="shared" si="38"/>
        <v>N. D.</v>
      </c>
      <c r="U52" s="219">
        <f t="shared" si="24"/>
        <v>0</v>
      </c>
      <c r="V52" s="218" t="str">
        <f t="shared" si="25"/>
        <v>N. D.</v>
      </c>
      <c r="W52" s="216"/>
      <c r="X52" s="217">
        <f>+'2025R'!$AA52</f>
        <v>0</v>
      </c>
      <c r="Y52" s="218" t="str">
        <f t="shared" si="39"/>
        <v>N. D.</v>
      </c>
      <c r="Z52" s="219">
        <f t="shared" si="26"/>
        <v>0</v>
      </c>
      <c r="AA52" s="218" t="str">
        <f t="shared" si="27"/>
        <v>N. D.</v>
      </c>
    </row>
    <row r="53" spans="1:27" s="208" customFormat="1" ht="17">
      <c r="A53" s="223" t="s">
        <v>39</v>
      </c>
      <c r="B53" s="216"/>
      <c r="C53" s="217">
        <f>+'2026R'!$K53</f>
        <v>0</v>
      </c>
      <c r="D53" s="218" t="str">
        <f t="shared" si="34"/>
        <v>N. D.</v>
      </c>
      <c r="E53" s="216"/>
      <c r="F53" s="217">
        <f>+'2026P'!$K53</f>
        <v>0</v>
      </c>
      <c r="G53" s="218" t="str">
        <f t="shared" si="35"/>
        <v>N. D.</v>
      </c>
      <c r="H53" s="219">
        <f>+$C53-F53</f>
        <v>0</v>
      </c>
      <c r="I53" s="218" t="str">
        <f t="shared" si="21"/>
        <v>N. D.</v>
      </c>
      <c r="J53" s="216"/>
      <c r="K53" s="217">
        <f>+'2025R'!$K53</f>
        <v>0</v>
      </c>
      <c r="L53" s="218" t="str">
        <f t="shared" si="36"/>
        <v>N. D.</v>
      </c>
      <c r="M53" s="219">
        <f t="shared" si="22"/>
        <v>0</v>
      </c>
      <c r="N53" s="218" t="str">
        <f t="shared" si="23"/>
        <v>N. D.</v>
      </c>
      <c r="O53" s="216"/>
      <c r="P53" s="217">
        <f>+'2026R'!$AA53</f>
        <v>0</v>
      </c>
      <c r="Q53" s="218" t="str">
        <f t="shared" si="37"/>
        <v>N. D.</v>
      </c>
      <c r="R53" s="216"/>
      <c r="S53" s="217">
        <f>+'2026P'!$AA53</f>
        <v>0</v>
      </c>
      <c r="T53" s="218" t="str">
        <f t="shared" si="38"/>
        <v>N. D.</v>
      </c>
      <c r="U53" s="219">
        <f t="shared" si="24"/>
        <v>0</v>
      </c>
      <c r="V53" s="218" t="str">
        <f t="shared" si="25"/>
        <v>N. D.</v>
      </c>
      <c r="W53" s="216"/>
      <c r="X53" s="217">
        <f>+'2025R'!$AA53</f>
        <v>0</v>
      </c>
      <c r="Y53" s="218" t="str">
        <f t="shared" si="39"/>
        <v>N. D.</v>
      </c>
      <c r="Z53" s="219">
        <f t="shared" si="26"/>
        <v>0</v>
      </c>
      <c r="AA53" s="218" t="str">
        <f t="shared" si="27"/>
        <v>N. D.</v>
      </c>
    </row>
    <row r="54" spans="1:27" s="208" customFormat="1" ht="17">
      <c r="A54" s="223" t="s">
        <v>40</v>
      </c>
      <c r="B54" s="216"/>
      <c r="C54" s="217">
        <f>+'2026R'!$K54</f>
        <v>0</v>
      </c>
      <c r="D54" s="218" t="str">
        <f t="shared" si="34"/>
        <v>N. D.</v>
      </c>
      <c r="E54" s="216"/>
      <c r="F54" s="217">
        <f>+'2026P'!$K54</f>
        <v>0</v>
      </c>
      <c r="G54" s="218" t="str">
        <f t="shared" si="35"/>
        <v>N. D.</v>
      </c>
      <c r="H54" s="219">
        <f t="shared" si="20"/>
        <v>0</v>
      </c>
      <c r="I54" s="218" t="str">
        <f t="shared" si="21"/>
        <v>N. D.</v>
      </c>
      <c r="J54" s="216"/>
      <c r="K54" s="217">
        <f>+'2025R'!$K54</f>
        <v>0</v>
      </c>
      <c r="L54" s="218" t="str">
        <f t="shared" si="36"/>
        <v>N. D.</v>
      </c>
      <c r="M54" s="219">
        <f t="shared" si="22"/>
        <v>0</v>
      </c>
      <c r="N54" s="218" t="str">
        <f t="shared" si="23"/>
        <v>N. D.</v>
      </c>
      <c r="O54" s="216"/>
      <c r="P54" s="217">
        <f>+'2026R'!$AA54</f>
        <v>0</v>
      </c>
      <c r="Q54" s="218" t="str">
        <f t="shared" si="37"/>
        <v>N. D.</v>
      </c>
      <c r="R54" s="216"/>
      <c r="S54" s="217">
        <f>+'2026P'!$AA54</f>
        <v>0</v>
      </c>
      <c r="T54" s="218" t="str">
        <f t="shared" si="38"/>
        <v>N. D.</v>
      </c>
      <c r="U54" s="219">
        <f t="shared" si="24"/>
        <v>0</v>
      </c>
      <c r="V54" s="218" t="str">
        <f t="shared" si="25"/>
        <v>N. D.</v>
      </c>
      <c r="W54" s="216"/>
      <c r="X54" s="217">
        <f>+'2025R'!$AA54</f>
        <v>0</v>
      </c>
      <c r="Y54" s="218" t="str">
        <f t="shared" si="39"/>
        <v>N. D.</v>
      </c>
      <c r="Z54" s="219">
        <f t="shared" si="26"/>
        <v>0</v>
      </c>
      <c r="AA54" s="218" t="str">
        <f t="shared" si="27"/>
        <v>N. D.</v>
      </c>
    </row>
    <row r="55" spans="1:27" s="208" customFormat="1" ht="6" customHeight="1">
      <c r="A55" s="210"/>
      <c r="B55" s="207"/>
      <c r="C55" s="210"/>
      <c r="D55" s="213"/>
      <c r="E55" s="207"/>
      <c r="F55" s="210"/>
      <c r="G55" s="213"/>
      <c r="H55" s="207"/>
      <c r="I55" s="213"/>
      <c r="J55" s="207"/>
      <c r="K55" s="210"/>
      <c r="L55" s="213"/>
      <c r="M55" s="207"/>
      <c r="N55" s="213"/>
      <c r="O55" s="207"/>
      <c r="P55" s="210"/>
      <c r="Q55" s="213"/>
      <c r="R55" s="207"/>
      <c r="S55" s="210"/>
      <c r="T55" s="213"/>
      <c r="U55" s="207"/>
      <c r="V55" s="213"/>
      <c r="W55" s="207"/>
      <c r="X55" s="210"/>
      <c r="Y55" s="213"/>
      <c r="Z55" s="207"/>
      <c r="AA55" s="213"/>
    </row>
    <row r="56" spans="1:27" s="208" customFormat="1" ht="17">
      <c r="A56" s="209" t="s">
        <v>43</v>
      </c>
      <c r="B56" s="207"/>
      <c r="C56" s="224">
        <f>+C35+C45</f>
        <v>188628.92</v>
      </c>
      <c r="D56" s="225">
        <f>+IF(ISERROR(C56/C106),"N. D.",C56/C106)</f>
        <v>1.3166911589982193E-2</v>
      </c>
      <c r="E56" s="207"/>
      <c r="F56" s="224">
        <f>+F35+F45</f>
        <v>0</v>
      </c>
      <c r="G56" s="225">
        <f>+IF(ISERROR(F56/F106),"N. D.",F56/F106)</f>
        <v>0</v>
      </c>
      <c r="H56" s="226">
        <f>+$C56-F56</f>
        <v>188628.92</v>
      </c>
      <c r="I56" s="225" t="str">
        <f>+IF(ISERROR(H56/F56),"N. D.",H56/F56)</f>
        <v>N. D.</v>
      </c>
      <c r="J56" s="207"/>
      <c r="K56" s="224">
        <f>+K35+K45</f>
        <v>246244.68</v>
      </c>
      <c r="L56" s="225">
        <f>+IF(ISERROR(K56/K106),"N. D.",K56/K106)</f>
        <v>2.0467028550776842E-2</v>
      </c>
      <c r="M56" s="226">
        <f>+$C56-K56</f>
        <v>-57615.75999999998</v>
      </c>
      <c r="N56" s="225">
        <f>+IF(ISERROR(M56/K56),"N. D.",M56/K56)</f>
        <v>-0.23397768430976856</v>
      </c>
      <c r="O56" s="207"/>
      <c r="P56" s="224">
        <f>+P35+P45</f>
        <v>787572.57000000007</v>
      </c>
      <c r="Q56" s="225">
        <f>+IF(ISERROR(P56/P106),"N. D.",P56/P106)</f>
        <v>9.6748547470538564E-3</v>
      </c>
      <c r="R56" s="207"/>
      <c r="S56" s="224">
        <f>+S35+S45</f>
        <v>556490.16</v>
      </c>
      <c r="T56" s="225">
        <f>+IF(ISERROR(S56/S106),"N. D.",S56/S106)</f>
        <v>6.8460788434696225E-3</v>
      </c>
      <c r="U56" s="226">
        <f>+$P56-S56</f>
        <v>231082.41000000003</v>
      </c>
      <c r="V56" s="225">
        <f>+IF(ISERROR(U56/S56),"N. D.",U56/S56)</f>
        <v>0.41524976829778987</v>
      </c>
      <c r="W56" s="207"/>
      <c r="X56" s="224">
        <f>+X35+X45</f>
        <v>932481.61999999988</v>
      </c>
      <c r="Y56" s="225">
        <f>+IF(ISERROR(X56/X106),"N. D.",X56/X106)</f>
        <v>1.2797481321712314E-2</v>
      </c>
      <c r="Z56" s="226">
        <f>+$P56-X56</f>
        <v>-144909.04999999981</v>
      </c>
      <c r="AA56" s="225">
        <f>+IF(ISERROR(Z56/X56),"N. D.",Z56/X56)</f>
        <v>-0.15540150807476488</v>
      </c>
    </row>
    <row r="57" spans="1:27" s="208" customFormat="1" ht="6" customHeight="1">
      <c r="A57" s="210"/>
      <c r="B57" s="207"/>
      <c r="C57" s="210"/>
      <c r="D57" s="213"/>
      <c r="E57" s="207"/>
      <c r="F57" s="210"/>
      <c r="G57" s="213"/>
      <c r="H57" s="207"/>
      <c r="I57" s="213"/>
      <c r="J57" s="207"/>
      <c r="K57" s="210"/>
      <c r="L57" s="213"/>
      <c r="M57" s="207"/>
      <c r="N57" s="213"/>
      <c r="O57" s="207"/>
      <c r="P57" s="210"/>
      <c r="Q57" s="213"/>
      <c r="R57" s="207"/>
      <c r="S57" s="210"/>
      <c r="T57" s="213"/>
      <c r="U57" s="207"/>
      <c r="V57" s="213"/>
      <c r="W57" s="207"/>
      <c r="X57" s="210"/>
      <c r="Y57" s="213"/>
      <c r="Z57" s="207"/>
      <c r="AA57" s="213"/>
    </row>
    <row r="58" spans="1:27" s="208" customFormat="1" ht="17">
      <c r="A58" s="209" t="s">
        <v>44</v>
      </c>
      <c r="B58" s="207"/>
      <c r="C58" s="210"/>
      <c r="D58" s="213"/>
      <c r="E58" s="207"/>
      <c r="F58" s="210"/>
      <c r="G58" s="213"/>
      <c r="H58" s="207"/>
      <c r="I58" s="213"/>
      <c r="J58" s="207"/>
      <c r="K58" s="210"/>
      <c r="L58" s="213"/>
      <c r="M58" s="207"/>
      <c r="N58" s="213"/>
      <c r="O58" s="207"/>
      <c r="P58" s="210"/>
      <c r="Q58" s="213"/>
      <c r="R58" s="207"/>
      <c r="S58" s="210"/>
      <c r="T58" s="213"/>
      <c r="U58" s="207"/>
      <c r="V58" s="213"/>
      <c r="W58" s="207"/>
      <c r="X58" s="210"/>
      <c r="Y58" s="213"/>
      <c r="Z58" s="207"/>
      <c r="AA58" s="213"/>
    </row>
    <row r="59" spans="1:27" s="208" customFormat="1" ht="6" customHeight="1">
      <c r="A59" s="210"/>
      <c r="B59" s="207"/>
      <c r="C59" s="210"/>
      <c r="D59" s="213"/>
      <c r="E59" s="207"/>
      <c r="F59" s="210"/>
      <c r="G59" s="213"/>
      <c r="H59" s="207"/>
      <c r="I59" s="213"/>
      <c r="J59" s="207"/>
      <c r="K59" s="210"/>
      <c r="L59" s="213"/>
      <c r="M59" s="207"/>
      <c r="N59" s="213"/>
      <c r="O59" s="207"/>
      <c r="P59" s="210"/>
      <c r="Q59" s="213"/>
      <c r="R59" s="207"/>
      <c r="S59" s="210"/>
      <c r="T59" s="213"/>
      <c r="U59" s="207"/>
      <c r="V59" s="213"/>
      <c r="W59" s="207"/>
      <c r="X59" s="210"/>
      <c r="Y59" s="213"/>
      <c r="Z59" s="207"/>
      <c r="AA59" s="213"/>
    </row>
    <row r="60" spans="1:27" s="208" customFormat="1" ht="17">
      <c r="A60" s="211" t="s">
        <v>21</v>
      </c>
      <c r="B60" s="207"/>
      <c r="C60" s="212">
        <f>+SUM(C61:C69)</f>
        <v>0</v>
      </c>
      <c r="D60" s="213" t="str">
        <f>+IF(ISERROR(C60/C81),"N. D.",C60/C81)</f>
        <v>N. D.</v>
      </c>
      <c r="E60" s="207"/>
      <c r="F60" s="212">
        <f>+SUM(F61:F69)</f>
        <v>0</v>
      </c>
      <c r="G60" s="213" t="str">
        <f>+IF(ISERROR(F60/F81),"N. D.",F60/F81)</f>
        <v>N. D.</v>
      </c>
      <c r="H60" s="214">
        <f t="shared" ref="H60:H79" si="40">+$C60-F60</f>
        <v>0</v>
      </c>
      <c r="I60" s="213" t="str">
        <f t="shared" ref="I60:I79" si="41">+IF(ISERROR(H60/F60),"N. D.",H60/F60)</f>
        <v>N. D.</v>
      </c>
      <c r="J60" s="207"/>
      <c r="K60" s="212">
        <f>+SUM(K61:K69)</f>
        <v>0</v>
      </c>
      <c r="L60" s="213" t="str">
        <f>+IF(ISERROR(K60/K81),"N. D.",K60/K81)</f>
        <v>N. D.</v>
      </c>
      <c r="M60" s="214">
        <f t="shared" ref="M60:M79" si="42">+$C60-K60</f>
        <v>0</v>
      </c>
      <c r="N60" s="213" t="str">
        <f t="shared" ref="N60:N79" si="43">+IF(ISERROR(M60/K60),"N. D.",M60/K60)</f>
        <v>N. D.</v>
      </c>
      <c r="O60" s="207"/>
      <c r="P60" s="212">
        <f>+SUM(P61:P69)</f>
        <v>105000</v>
      </c>
      <c r="Q60" s="213">
        <f>+IF(ISERROR(P60/P81),"N. D.",P60/P81)</f>
        <v>1</v>
      </c>
      <c r="R60" s="207"/>
      <c r="S60" s="212">
        <f>+SUM(S61:S69)</f>
        <v>0</v>
      </c>
      <c r="T60" s="213" t="str">
        <f>+IF(ISERROR(S60/S81),"N. D.",S60/S81)</f>
        <v>N. D.</v>
      </c>
      <c r="U60" s="214">
        <f t="shared" ref="U60:U79" si="44">+$P60-S60</f>
        <v>105000</v>
      </c>
      <c r="V60" s="213" t="str">
        <f t="shared" ref="V60:V79" si="45">+IF(ISERROR(U60/S60),"N. D.",U60/S60)</f>
        <v>N. D.</v>
      </c>
      <c r="W60" s="207"/>
      <c r="X60" s="212">
        <f>+SUM(X61:X69)</f>
        <v>0</v>
      </c>
      <c r="Y60" s="213" t="str">
        <f>+IF(ISERROR(X60/X81),"N. D.",X60/X81)</f>
        <v>N. D.</v>
      </c>
      <c r="Z60" s="214">
        <f t="shared" ref="Z60:Z79" si="46">+$P60-X60</f>
        <v>105000</v>
      </c>
      <c r="AA60" s="213" t="str">
        <f t="shared" ref="AA60:AA79" si="47">+IF(ISERROR(Z60/X60),"N. D.",Z60/X60)</f>
        <v>N. D.</v>
      </c>
    </row>
    <row r="61" spans="1:27" s="208" customFormat="1" ht="17">
      <c r="A61" s="215" t="s">
        <v>22</v>
      </c>
      <c r="B61" s="216"/>
      <c r="C61" s="217">
        <f>+'2026R'!$K61</f>
        <v>0</v>
      </c>
      <c r="D61" s="218">
        <f t="shared" ref="D61:D69" si="48">+IF(ISERROR(C61/C86),"N. D.",C61/C86)</f>
        <v>0</v>
      </c>
      <c r="E61" s="216"/>
      <c r="F61" s="217">
        <f>+'2026P'!$K61</f>
        <v>0</v>
      </c>
      <c r="G61" s="218">
        <f t="shared" ref="G61:G69" si="49">+IF(ISERROR(F61/F86),"N. D.",F61/F86)</f>
        <v>0</v>
      </c>
      <c r="H61" s="219">
        <f t="shared" si="40"/>
        <v>0</v>
      </c>
      <c r="I61" s="218" t="str">
        <f t="shared" si="41"/>
        <v>N. D.</v>
      </c>
      <c r="J61" s="216"/>
      <c r="K61" s="217">
        <f>+'2025R'!$K61</f>
        <v>0</v>
      </c>
      <c r="L61" s="218">
        <f t="shared" ref="L61:L69" si="50">+IF(ISERROR(K61/K86),"N. D.",K61/K86)</f>
        <v>0</v>
      </c>
      <c r="M61" s="219">
        <f t="shared" si="42"/>
        <v>0</v>
      </c>
      <c r="N61" s="218" t="str">
        <f t="shared" si="43"/>
        <v>N. D.</v>
      </c>
      <c r="O61" s="216"/>
      <c r="P61" s="217">
        <f>+'2026R'!$AA61</f>
        <v>105000</v>
      </c>
      <c r="Q61" s="218">
        <f t="shared" ref="Q61:Q69" si="51">+IF(ISERROR(P61/P86),"N. D.",P61/P86)</f>
        <v>2.5191274044966115E-3</v>
      </c>
      <c r="R61" s="216"/>
      <c r="S61" s="217">
        <f>+'2026P'!$AA61</f>
        <v>0</v>
      </c>
      <c r="T61" s="218">
        <f t="shared" ref="T61:T69" si="52">+IF(ISERROR(S61/S86),"N. D.",S61/S86)</f>
        <v>0</v>
      </c>
      <c r="U61" s="219">
        <f t="shared" si="44"/>
        <v>105000</v>
      </c>
      <c r="V61" s="218" t="str">
        <f t="shared" si="45"/>
        <v>N. D.</v>
      </c>
      <c r="W61" s="216"/>
      <c r="X61" s="217">
        <f>+'2025R'!$AA61</f>
        <v>0</v>
      </c>
      <c r="Y61" s="218">
        <f t="shared" ref="Y61:Y69" si="53">+IF(ISERROR(X61/X86),"N. D.",X61/X86)</f>
        <v>0</v>
      </c>
      <c r="Z61" s="219">
        <f t="shared" si="46"/>
        <v>105000</v>
      </c>
      <c r="AA61" s="218" t="str">
        <f t="shared" si="47"/>
        <v>N. D.</v>
      </c>
    </row>
    <row r="62" spans="1:27" s="208" customFormat="1" ht="17">
      <c r="A62" s="215" t="s">
        <v>23</v>
      </c>
      <c r="B62" s="216"/>
      <c r="C62" s="217">
        <f>+'2026R'!$K62</f>
        <v>0</v>
      </c>
      <c r="D62" s="218">
        <f t="shared" si="48"/>
        <v>0</v>
      </c>
      <c r="E62" s="216"/>
      <c r="F62" s="217">
        <f>+'2026P'!$K62</f>
        <v>0</v>
      </c>
      <c r="G62" s="218">
        <f t="shared" si="49"/>
        <v>0</v>
      </c>
      <c r="H62" s="219">
        <f t="shared" si="40"/>
        <v>0</v>
      </c>
      <c r="I62" s="218" t="str">
        <f t="shared" si="41"/>
        <v>N. D.</v>
      </c>
      <c r="J62" s="216"/>
      <c r="K62" s="217">
        <f>+'2025R'!$K62</f>
        <v>0</v>
      </c>
      <c r="L62" s="218">
        <f t="shared" si="50"/>
        <v>0</v>
      </c>
      <c r="M62" s="219">
        <f t="shared" si="42"/>
        <v>0</v>
      </c>
      <c r="N62" s="218" t="str">
        <f t="shared" si="43"/>
        <v>N. D.</v>
      </c>
      <c r="O62" s="216"/>
      <c r="P62" s="217">
        <f>+'2026R'!$AA62</f>
        <v>0</v>
      </c>
      <c r="Q62" s="218">
        <f t="shared" si="51"/>
        <v>0</v>
      </c>
      <c r="R62" s="216"/>
      <c r="S62" s="217">
        <f>+'2026P'!$AA62</f>
        <v>0</v>
      </c>
      <c r="T62" s="218">
        <f t="shared" si="52"/>
        <v>0</v>
      </c>
      <c r="U62" s="219">
        <f t="shared" si="44"/>
        <v>0</v>
      </c>
      <c r="V62" s="218" t="str">
        <f t="shared" si="45"/>
        <v>N. D.</v>
      </c>
      <c r="W62" s="216"/>
      <c r="X62" s="217">
        <f>+'2025R'!$AA62</f>
        <v>0</v>
      </c>
      <c r="Y62" s="218">
        <f t="shared" si="53"/>
        <v>0</v>
      </c>
      <c r="Z62" s="219">
        <f t="shared" si="46"/>
        <v>0</v>
      </c>
      <c r="AA62" s="218" t="str">
        <f t="shared" si="47"/>
        <v>N. D.</v>
      </c>
    </row>
    <row r="63" spans="1:27" s="208" customFormat="1" ht="17">
      <c r="A63" s="215" t="s">
        <v>24</v>
      </c>
      <c r="B63" s="216"/>
      <c r="C63" s="217">
        <f>+'2026R'!$K63</f>
        <v>0</v>
      </c>
      <c r="D63" s="218">
        <f t="shared" si="48"/>
        <v>0</v>
      </c>
      <c r="E63" s="216"/>
      <c r="F63" s="217">
        <f>+'2026P'!$K63</f>
        <v>0</v>
      </c>
      <c r="G63" s="218">
        <f t="shared" si="49"/>
        <v>0</v>
      </c>
      <c r="H63" s="219">
        <f t="shared" si="40"/>
        <v>0</v>
      </c>
      <c r="I63" s="218" t="str">
        <f t="shared" si="41"/>
        <v>N. D.</v>
      </c>
      <c r="J63" s="216"/>
      <c r="K63" s="217">
        <f>+'2025R'!$K63</f>
        <v>0</v>
      </c>
      <c r="L63" s="218">
        <f t="shared" si="50"/>
        <v>0</v>
      </c>
      <c r="M63" s="219">
        <f t="shared" si="42"/>
        <v>0</v>
      </c>
      <c r="N63" s="218" t="str">
        <f t="shared" si="43"/>
        <v>N. D.</v>
      </c>
      <c r="O63" s="216"/>
      <c r="P63" s="217">
        <f>+'2026R'!$AA63</f>
        <v>0</v>
      </c>
      <c r="Q63" s="218">
        <f t="shared" si="51"/>
        <v>0</v>
      </c>
      <c r="R63" s="216"/>
      <c r="S63" s="217">
        <f>+'2026P'!$AA63</f>
        <v>0</v>
      </c>
      <c r="T63" s="218">
        <f t="shared" si="52"/>
        <v>0</v>
      </c>
      <c r="U63" s="219">
        <f t="shared" si="44"/>
        <v>0</v>
      </c>
      <c r="V63" s="218" t="str">
        <f t="shared" si="45"/>
        <v>N. D.</v>
      </c>
      <c r="W63" s="216"/>
      <c r="X63" s="217">
        <f>+'2025R'!$AA63</f>
        <v>0</v>
      </c>
      <c r="Y63" s="218">
        <f t="shared" si="53"/>
        <v>0</v>
      </c>
      <c r="Z63" s="219">
        <f t="shared" si="46"/>
        <v>0</v>
      </c>
      <c r="AA63" s="218" t="str">
        <f t="shared" si="47"/>
        <v>N. D.</v>
      </c>
    </row>
    <row r="64" spans="1:27" s="208" customFormat="1" ht="17">
      <c r="A64" s="215" t="s">
        <v>25</v>
      </c>
      <c r="B64" s="216"/>
      <c r="C64" s="217">
        <f>+'2026R'!$K64</f>
        <v>0</v>
      </c>
      <c r="D64" s="218" t="str">
        <f t="shared" si="48"/>
        <v>N. D.</v>
      </c>
      <c r="E64" s="216"/>
      <c r="F64" s="217">
        <f>+'2026P'!$K64</f>
        <v>0</v>
      </c>
      <c r="G64" s="218" t="str">
        <f t="shared" si="49"/>
        <v>N. D.</v>
      </c>
      <c r="H64" s="219">
        <f t="shared" si="40"/>
        <v>0</v>
      </c>
      <c r="I64" s="218" t="str">
        <f t="shared" si="41"/>
        <v>N. D.</v>
      </c>
      <c r="J64" s="216"/>
      <c r="K64" s="217">
        <f>+'2025R'!$K64</f>
        <v>0</v>
      </c>
      <c r="L64" s="218" t="str">
        <f t="shared" si="50"/>
        <v>N. D.</v>
      </c>
      <c r="M64" s="219">
        <f t="shared" si="42"/>
        <v>0</v>
      </c>
      <c r="N64" s="218" t="str">
        <f t="shared" si="43"/>
        <v>N. D.</v>
      </c>
      <c r="O64" s="216"/>
      <c r="P64" s="217">
        <f>+'2026R'!$AA64</f>
        <v>0</v>
      </c>
      <c r="Q64" s="218" t="str">
        <f t="shared" si="51"/>
        <v>N. D.</v>
      </c>
      <c r="R64" s="216"/>
      <c r="S64" s="217">
        <f>+'2026P'!$AA64</f>
        <v>0</v>
      </c>
      <c r="T64" s="218" t="str">
        <f t="shared" si="52"/>
        <v>N. D.</v>
      </c>
      <c r="U64" s="219">
        <f t="shared" si="44"/>
        <v>0</v>
      </c>
      <c r="V64" s="218" t="str">
        <f t="shared" si="45"/>
        <v>N. D.</v>
      </c>
      <c r="W64" s="216"/>
      <c r="X64" s="217">
        <f>+'2025R'!$AA64</f>
        <v>0</v>
      </c>
      <c r="Y64" s="218" t="str">
        <f t="shared" si="53"/>
        <v>N. D.</v>
      </c>
      <c r="Z64" s="219">
        <f t="shared" si="46"/>
        <v>0</v>
      </c>
      <c r="AA64" s="218" t="str">
        <f t="shared" si="47"/>
        <v>N. D.</v>
      </c>
    </row>
    <row r="65" spans="1:27" s="208" customFormat="1" ht="17">
      <c r="A65" s="215" t="s">
        <v>26</v>
      </c>
      <c r="B65" s="216"/>
      <c r="C65" s="217">
        <f>+'2026R'!$K65</f>
        <v>0</v>
      </c>
      <c r="D65" s="218">
        <f t="shared" si="48"/>
        <v>0</v>
      </c>
      <c r="E65" s="216"/>
      <c r="F65" s="217">
        <f>+'2026P'!$K65</f>
        <v>0</v>
      </c>
      <c r="G65" s="218">
        <f t="shared" si="49"/>
        <v>0</v>
      </c>
      <c r="H65" s="219">
        <f t="shared" si="40"/>
        <v>0</v>
      </c>
      <c r="I65" s="218" t="str">
        <f t="shared" si="41"/>
        <v>N. D.</v>
      </c>
      <c r="J65" s="216"/>
      <c r="K65" s="217">
        <f>+'2025R'!$K65</f>
        <v>0</v>
      </c>
      <c r="L65" s="218">
        <f t="shared" si="50"/>
        <v>0</v>
      </c>
      <c r="M65" s="219">
        <f t="shared" si="42"/>
        <v>0</v>
      </c>
      <c r="N65" s="218" t="str">
        <f t="shared" si="43"/>
        <v>N. D.</v>
      </c>
      <c r="O65" s="216"/>
      <c r="P65" s="217">
        <f>+'2026R'!$AA65</f>
        <v>0</v>
      </c>
      <c r="Q65" s="218">
        <f t="shared" si="51"/>
        <v>0</v>
      </c>
      <c r="R65" s="216"/>
      <c r="S65" s="217">
        <f>+'2026P'!$AA65</f>
        <v>0</v>
      </c>
      <c r="T65" s="218">
        <f t="shared" si="52"/>
        <v>0</v>
      </c>
      <c r="U65" s="219">
        <f t="shared" si="44"/>
        <v>0</v>
      </c>
      <c r="V65" s="218" t="str">
        <f t="shared" si="45"/>
        <v>N. D.</v>
      </c>
      <c r="W65" s="216"/>
      <c r="X65" s="217">
        <f>+'2025R'!$AA65</f>
        <v>0</v>
      </c>
      <c r="Y65" s="218">
        <f t="shared" si="53"/>
        <v>0</v>
      </c>
      <c r="Z65" s="219">
        <f t="shared" si="46"/>
        <v>0</v>
      </c>
      <c r="AA65" s="218" t="str">
        <f t="shared" si="47"/>
        <v>N. D.</v>
      </c>
    </row>
    <row r="66" spans="1:27" s="208" customFormat="1" ht="17">
      <c r="A66" s="215" t="s">
        <v>27</v>
      </c>
      <c r="B66" s="216"/>
      <c r="C66" s="217">
        <f>+'2026R'!$K66</f>
        <v>0</v>
      </c>
      <c r="D66" s="218" t="str">
        <f t="shared" si="48"/>
        <v>N. D.</v>
      </c>
      <c r="E66" s="216"/>
      <c r="F66" s="217">
        <f>+'2026P'!$K66</f>
        <v>0</v>
      </c>
      <c r="G66" s="218" t="str">
        <f t="shared" si="49"/>
        <v>N. D.</v>
      </c>
      <c r="H66" s="219">
        <f t="shared" si="40"/>
        <v>0</v>
      </c>
      <c r="I66" s="218" t="str">
        <f t="shared" si="41"/>
        <v>N. D.</v>
      </c>
      <c r="J66" s="216"/>
      <c r="K66" s="217">
        <f>+'2025R'!$K66</f>
        <v>0</v>
      </c>
      <c r="L66" s="218" t="str">
        <f t="shared" si="50"/>
        <v>N. D.</v>
      </c>
      <c r="M66" s="219">
        <f t="shared" si="42"/>
        <v>0</v>
      </c>
      <c r="N66" s="218" t="str">
        <f t="shared" si="43"/>
        <v>N. D.</v>
      </c>
      <c r="O66" s="216"/>
      <c r="P66" s="217">
        <f>+'2026R'!$AA66</f>
        <v>0</v>
      </c>
      <c r="Q66" s="218" t="str">
        <f t="shared" si="51"/>
        <v>N. D.</v>
      </c>
      <c r="R66" s="216"/>
      <c r="S66" s="217">
        <f>+'2026P'!$AA66</f>
        <v>0</v>
      </c>
      <c r="T66" s="218" t="str">
        <f t="shared" si="52"/>
        <v>N. D.</v>
      </c>
      <c r="U66" s="219">
        <f t="shared" si="44"/>
        <v>0</v>
      </c>
      <c r="V66" s="218" t="str">
        <f t="shared" si="45"/>
        <v>N. D.</v>
      </c>
      <c r="W66" s="216"/>
      <c r="X66" s="217">
        <f>+'2025R'!$AA66</f>
        <v>0</v>
      </c>
      <c r="Y66" s="218" t="str">
        <f t="shared" si="53"/>
        <v>N. D.</v>
      </c>
      <c r="Z66" s="219">
        <f t="shared" si="46"/>
        <v>0</v>
      </c>
      <c r="AA66" s="218" t="str">
        <f t="shared" si="47"/>
        <v>N. D.</v>
      </c>
    </row>
    <row r="67" spans="1:27" s="208" customFormat="1" ht="17">
      <c r="A67" s="215" t="s">
        <v>28</v>
      </c>
      <c r="B67" s="216"/>
      <c r="C67" s="217">
        <f>+'2026R'!$K67</f>
        <v>0</v>
      </c>
      <c r="D67" s="218">
        <f t="shared" si="48"/>
        <v>0</v>
      </c>
      <c r="E67" s="216"/>
      <c r="F67" s="217">
        <f>+'2026P'!$K67</f>
        <v>0</v>
      </c>
      <c r="G67" s="218">
        <f t="shared" si="49"/>
        <v>0</v>
      </c>
      <c r="H67" s="219">
        <f t="shared" si="40"/>
        <v>0</v>
      </c>
      <c r="I67" s="218" t="str">
        <f t="shared" si="41"/>
        <v>N. D.</v>
      </c>
      <c r="J67" s="216"/>
      <c r="K67" s="217">
        <f>+'2025R'!$K67</f>
        <v>0</v>
      </c>
      <c r="L67" s="218">
        <f t="shared" si="50"/>
        <v>0</v>
      </c>
      <c r="M67" s="219">
        <f t="shared" si="42"/>
        <v>0</v>
      </c>
      <c r="N67" s="218" t="str">
        <f t="shared" si="43"/>
        <v>N. D.</v>
      </c>
      <c r="O67" s="216"/>
      <c r="P67" s="217">
        <f>+'2026R'!$AA67</f>
        <v>0</v>
      </c>
      <c r="Q67" s="218">
        <f t="shared" si="51"/>
        <v>0</v>
      </c>
      <c r="R67" s="216"/>
      <c r="S67" s="217">
        <f>+'2026P'!$AA67</f>
        <v>0</v>
      </c>
      <c r="T67" s="218">
        <f t="shared" si="52"/>
        <v>0</v>
      </c>
      <c r="U67" s="219">
        <f t="shared" si="44"/>
        <v>0</v>
      </c>
      <c r="V67" s="218" t="str">
        <f t="shared" si="45"/>
        <v>N. D.</v>
      </c>
      <c r="W67" s="216"/>
      <c r="X67" s="217">
        <f>+'2025R'!$AA67</f>
        <v>0</v>
      </c>
      <c r="Y67" s="218">
        <f t="shared" si="53"/>
        <v>0</v>
      </c>
      <c r="Z67" s="219">
        <f t="shared" si="46"/>
        <v>0</v>
      </c>
      <c r="AA67" s="218" t="str">
        <f t="shared" si="47"/>
        <v>N. D.</v>
      </c>
    </row>
    <row r="68" spans="1:27" s="208" customFormat="1" ht="17">
      <c r="A68" s="215" t="s">
        <v>29</v>
      </c>
      <c r="B68" s="216"/>
      <c r="C68" s="217">
        <f>+'2026R'!$K68</f>
        <v>0</v>
      </c>
      <c r="D68" s="218" t="str">
        <f t="shared" si="48"/>
        <v>N. D.</v>
      </c>
      <c r="E68" s="216"/>
      <c r="F68" s="217">
        <f>+'2026P'!$K68</f>
        <v>0</v>
      </c>
      <c r="G68" s="218" t="str">
        <f t="shared" si="49"/>
        <v>N. D.</v>
      </c>
      <c r="H68" s="219">
        <f t="shared" si="40"/>
        <v>0</v>
      </c>
      <c r="I68" s="218" t="str">
        <f t="shared" si="41"/>
        <v>N. D.</v>
      </c>
      <c r="J68" s="216"/>
      <c r="K68" s="217">
        <f>+'2025R'!$K68</f>
        <v>0</v>
      </c>
      <c r="L68" s="218" t="str">
        <f t="shared" si="50"/>
        <v>N. D.</v>
      </c>
      <c r="M68" s="219">
        <f t="shared" si="42"/>
        <v>0</v>
      </c>
      <c r="N68" s="218" t="str">
        <f t="shared" si="43"/>
        <v>N. D.</v>
      </c>
      <c r="O68" s="216"/>
      <c r="P68" s="217">
        <f>+'2026R'!$AA68</f>
        <v>0</v>
      </c>
      <c r="Q68" s="218" t="str">
        <f t="shared" si="51"/>
        <v>N. D.</v>
      </c>
      <c r="R68" s="216"/>
      <c r="S68" s="217">
        <f>+'2026P'!$AA68</f>
        <v>0</v>
      </c>
      <c r="T68" s="218" t="str">
        <f t="shared" si="52"/>
        <v>N. D.</v>
      </c>
      <c r="U68" s="219">
        <f t="shared" si="44"/>
        <v>0</v>
      </c>
      <c r="V68" s="218" t="str">
        <f t="shared" si="45"/>
        <v>N. D.</v>
      </c>
      <c r="W68" s="216"/>
      <c r="X68" s="217">
        <f>+'2025R'!$AA68</f>
        <v>0</v>
      </c>
      <c r="Y68" s="218" t="str">
        <f t="shared" si="53"/>
        <v>N. D.</v>
      </c>
      <c r="Z68" s="219">
        <f t="shared" si="46"/>
        <v>0</v>
      </c>
      <c r="AA68" s="218" t="str">
        <f t="shared" si="47"/>
        <v>N. D.</v>
      </c>
    </row>
    <row r="69" spans="1:27" s="208" customFormat="1" ht="17">
      <c r="A69" s="220" t="s">
        <v>30</v>
      </c>
      <c r="B69" s="216"/>
      <c r="C69" s="217">
        <f>+'2026R'!$K69</f>
        <v>0</v>
      </c>
      <c r="D69" s="218">
        <f t="shared" si="48"/>
        <v>0</v>
      </c>
      <c r="E69" s="216"/>
      <c r="F69" s="217">
        <f>+'2026P'!$K69</f>
        <v>0</v>
      </c>
      <c r="G69" s="218">
        <f t="shared" si="49"/>
        <v>0</v>
      </c>
      <c r="H69" s="219">
        <f t="shared" si="40"/>
        <v>0</v>
      </c>
      <c r="I69" s="218" t="str">
        <f t="shared" si="41"/>
        <v>N. D.</v>
      </c>
      <c r="J69" s="216"/>
      <c r="K69" s="217">
        <f>+'2025R'!$K69</f>
        <v>0</v>
      </c>
      <c r="L69" s="218">
        <f t="shared" si="50"/>
        <v>0</v>
      </c>
      <c r="M69" s="219">
        <f t="shared" si="42"/>
        <v>0</v>
      </c>
      <c r="N69" s="218" t="str">
        <f t="shared" si="43"/>
        <v>N. D.</v>
      </c>
      <c r="O69" s="216"/>
      <c r="P69" s="217">
        <f>+'2026R'!$AA69</f>
        <v>0</v>
      </c>
      <c r="Q69" s="218">
        <f t="shared" si="51"/>
        <v>0</v>
      </c>
      <c r="R69" s="216"/>
      <c r="S69" s="217">
        <f>+'2026P'!$AA69</f>
        <v>0</v>
      </c>
      <c r="T69" s="218">
        <f t="shared" si="52"/>
        <v>0</v>
      </c>
      <c r="U69" s="219">
        <f t="shared" si="44"/>
        <v>0</v>
      </c>
      <c r="V69" s="218" t="str">
        <f t="shared" si="45"/>
        <v>N. D.</v>
      </c>
      <c r="W69" s="216"/>
      <c r="X69" s="217">
        <f>+'2025R'!$AA69</f>
        <v>0</v>
      </c>
      <c r="Y69" s="218">
        <f t="shared" si="53"/>
        <v>0</v>
      </c>
      <c r="Z69" s="219">
        <f t="shared" si="46"/>
        <v>0</v>
      </c>
      <c r="AA69" s="218" t="str">
        <f t="shared" si="47"/>
        <v>N. D.</v>
      </c>
    </row>
    <row r="70" spans="1:27" s="208" customFormat="1" ht="17">
      <c r="A70" s="221" t="s">
        <v>31</v>
      </c>
      <c r="B70" s="207"/>
      <c r="C70" s="222">
        <f>+SUM(C71:C79)</f>
        <v>0</v>
      </c>
      <c r="D70" s="213" t="str">
        <f>+IF(ISERROR(C70/C81),"N. D.",C70/C81)</f>
        <v>N. D.</v>
      </c>
      <c r="E70" s="216"/>
      <c r="F70" s="222">
        <f>+SUM(F71:F79)</f>
        <v>0</v>
      </c>
      <c r="G70" s="213" t="str">
        <f>+IF(ISERROR(F70/F81),"N. D.",F70/F81)</f>
        <v>N. D.</v>
      </c>
      <c r="H70" s="214">
        <f t="shared" si="40"/>
        <v>0</v>
      </c>
      <c r="I70" s="213" t="str">
        <f t="shared" si="41"/>
        <v>N. D.</v>
      </c>
      <c r="J70" s="207"/>
      <c r="K70" s="222">
        <f>+SUM(K71:K79)</f>
        <v>0</v>
      </c>
      <c r="L70" s="213" t="str">
        <f>+IF(ISERROR(K70/K81),"N. D.",K70/K81)</f>
        <v>N. D.</v>
      </c>
      <c r="M70" s="214">
        <f t="shared" si="42"/>
        <v>0</v>
      </c>
      <c r="N70" s="213" t="str">
        <f t="shared" si="43"/>
        <v>N. D.</v>
      </c>
      <c r="O70" s="207"/>
      <c r="P70" s="222">
        <f>+SUM(P71:P79)</f>
        <v>0</v>
      </c>
      <c r="Q70" s="213">
        <f>+IF(ISERROR(P70/P81),"N. D.",P70/P81)</f>
        <v>0</v>
      </c>
      <c r="R70" s="216"/>
      <c r="S70" s="222">
        <f>+SUM(S71:S79)</f>
        <v>0</v>
      </c>
      <c r="T70" s="213" t="str">
        <f>+IF(ISERROR(S70/S81),"N. D.",S70/S81)</f>
        <v>N. D.</v>
      </c>
      <c r="U70" s="214">
        <f t="shared" si="44"/>
        <v>0</v>
      </c>
      <c r="V70" s="213" t="str">
        <f t="shared" si="45"/>
        <v>N. D.</v>
      </c>
      <c r="W70" s="207"/>
      <c r="X70" s="222">
        <f>+SUM(X71:X79)</f>
        <v>0</v>
      </c>
      <c r="Y70" s="213" t="str">
        <f>+IF(ISERROR(X70/X81),"N. D.",X70/X81)</f>
        <v>N. D.</v>
      </c>
      <c r="Z70" s="214">
        <f t="shared" si="46"/>
        <v>0</v>
      </c>
      <c r="AA70" s="213" t="str">
        <f t="shared" si="47"/>
        <v>N. D.</v>
      </c>
    </row>
    <row r="71" spans="1:27" s="208" customFormat="1" ht="17">
      <c r="A71" s="223" t="s">
        <v>32</v>
      </c>
      <c r="B71" s="216"/>
      <c r="C71" s="217">
        <f>+'2026R'!$K71</f>
        <v>0</v>
      </c>
      <c r="D71" s="218" t="str">
        <f t="shared" ref="D71:D79" si="54">+IF(ISERROR(C71/C96),"N. D.",C71/C96)</f>
        <v>N. D.</v>
      </c>
      <c r="E71" s="216"/>
      <c r="F71" s="217">
        <f>+'2026P'!$K71</f>
        <v>0</v>
      </c>
      <c r="G71" s="218" t="str">
        <f t="shared" ref="G71:G79" si="55">+IF(ISERROR(F71/F96),"N. D.",F71/F96)</f>
        <v>N. D.</v>
      </c>
      <c r="H71" s="219">
        <f t="shared" si="40"/>
        <v>0</v>
      </c>
      <c r="I71" s="218" t="str">
        <f t="shared" si="41"/>
        <v>N. D.</v>
      </c>
      <c r="J71" s="216"/>
      <c r="K71" s="217">
        <f>+'2025R'!$K71</f>
        <v>0</v>
      </c>
      <c r="L71" s="218" t="str">
        <f t="shared" ref="L71:L79" si="56">+IF(ISERROR(K71/K96),"N. D.",K71/K96)</f>
        <v>N. D.</v>
      </c>
      <c r="M71" s="219">
        <f t="shared" si="42"/>
        <v>0</v>
      </c>
      <c r="N71" s="218" t="str">
        <f t="shared" si="43"/>
        <v>N. D.</v>
      </c>
      <c r="O71" s="216"/>
      <c r="P71" s="217">
        <f>+'2026R'!$AA71</f>
        <v>0</v>
      </c>
      <c r="Q71" s="218" t="str">
        <f t="shared" ref="Q71:Q79" si="57">+IF(ISERROR(P71/P96),"N. D.",P71/P96)</f>
        <v>N. D.</v>
      </c>
      <c r="R71" s="216"/>
      <c r="S71" s="217">
        <f>+'2026P'!$AA71</f>
        <v>0</v>
      </c>
      <c r="T71" s="218" t="str">
        <f t="shared" ref="T71:T79" si="58">+IF(ISERROR(S71/S96),"N. D.",S71/S96)</f>
        <v>N. D.</v>
      </c>
      <c r="U71" s="219">
        <f t="shared" si="44"/>
        <v>0</v>
      </c>
      <c r="V71" s="218" t="str">
        <f t="shared" si="45"/>
        <v>N. D.</v>
      </c>
      <c r="W71" s="216"/>
      <c r="X71" s="217">
        <f>+'2025R'!$AA71</f>
        <v>0</v>
      </c>
      <c r="Y71" s="218" t="str">
        <f t="shared" ref="Y71:Y79" si="59">+IF(ISERROR(X71/X96),"N. D.",X71/X96)</f>
        <v>N. D.</v>
      </c>
      <c r="Z71" s="219">
        <f t="shared" si="46"/>
        <v>0</v>
      </c>
      <c r="AA71" s="218" t="str">
        <f t="shared" si="47"/>
        <v>N. D.</v>
      </c>
    </row>
    <row r="72" spans="1:27" s="208" customFormat="1" ht="17">
      <c r="A72" s="223" t="s">
        <v>33</v>
      </c>
      <c r="B72" s="216"/>
      <c r="C72" s="217">
        <f>+'2026R'!$K72</f>
        <v>0</v>
      </c>
      <c r="D72" s="218" t="str">
        <f t="shared" si="54"/>
        <v>N. D.</v>
      </c>
      <c r="E72" s="216"/>
      <c r="F72" s="217">
        <f>+'2026P'!$K72</f>
        <v>0</v>
      </c>
      <c r="G72" s="218" t="str">
        <f t="shared" si="55"/>
        <v>N. D.</v>
      </c>
      <c r="H72" s="219">
        <f t="shared" si="40"/>
        <v>0</v>
      </c>
      <c r="I72" s="218" t="str">
        <f t="shared" si="41"/>
        <v>N. D.</v>
      </c>
      <c r="J72" s="216"/>
      <c r="K72" s="217">
        <f>+'2025R'!$K72</f>
        <v>0</v>
      </c>
      <c r="L72" s="218" t="str">
        <f t="shared" si="56"/>
        <v>N. D.</v>
      </c>
      <c r="M72" s="219">
        <f t="shared" si="42"/>
        <v>0</v>
      </c>
      <c r="N72" s="218" t="str">
        <f t="shared" si="43"/>
        <v>N. D.</v>
      </c>
      <c r="O72" s="216"/>
      <c r="P72" s="217">
        <f>+'2026R'!$AA72</f>
        <v>0</v>
      </c>
      <c r="Q72" s="218" t="str">
        <f t="shared" si="57"/>
        <v>N. D.</v>
      </c>
      <c r="R72" s="216"/>
      <c r="S72" s="217">
        <f>+'2026P'!$AA72</f>
        <v>0</v>
      </c>
      <c r="T72" s="218" t="str">
        <f t="shared" si="58"/>
        <v>N. D.</v>
      </c>
      <c r="U72" s="219">
        <f t="shared" si="44"/>
        <v>0</v>
      </c>
      <c r="V72" s="218" t="str">
        <f t="shared" si="45"/>
        <v>N. D.</v>
      </c>
      <c r="W72" s="216"/>
      <c r="X72" s="217">
        <f>+'2025R'!$AA72</f>
        <v>0</v>
      </c>
      <c r="Y72" s="218" t="str">
        <f t="shared" si="59"/>
        <v>N. D.</v>
      </c>
      <c r="Z72" s="219">
        <f t="shared" si="46"/>
        <v>0</v>
      </c>
      <c r="AA72" s="218" t="str">
        <f t="shared" si="47"/>
        <v>N. D.</v>
      </c>
    </row>
    <row r="73" spans="1:27" s="208" customFormat="1" ht="17">
      <c r="A73" s="223" t="s">
        <v>34</v>
      </c>
      <c r="B73" s="216"/>
      <c r="C73" s="217">
        <f>+'2026R'!$K73</f>
        <v>0</v>
      </c>
      <c r="D73" s="218" t="str">
        <f t="shared" si="54"/>
        <v>N. D.</v>
      </c>
      <c r="E73" s="216"/>
      <c r="F73" s="217">
        <f>+'2026P'!$K73</f>
        <v>0</v>
      </c>
      <c r="G73" s="218" t="str">
        <f t="shared" si="55"/>
        <v>N. D.</v>
      </c>
      <c r="H73" s="219">
        <f t="shared" si="40"/>
        <v>0</v>
      </c>
      <c r="I73" s="218" t="str">
        <f t="shared" si="41"/>
        <v>N. D.</v>
      </c>
      <c r="J73" s="216"/>
      <c r="K73" s="217">
        <f>+'2025R'!$K73</f>
        <v>0</v>
      </c>
      <c r="L73" s="218" t="str">
        <f t="shared" si="56"/>
        <v>N. D.</v>
      </c>
      <c r="M73" s="219">
        <f t="shared" si="42"/>
        <v>0</v>
      </c>
      <c r="N73" s="218" t="str">
        <f t="shared" si="43"/>
        <v>N. D.</v>
      </c>
      <c r="O73" s="216"/>
      <c r="P73" s="217">
        <f>+'2026R'!$AA73</f>
        <v>0</v>
      </c>
      <c r="Q73" s="218" t="str">
        <f t="shared" si="57"/>
        <v>N. D.</v>
      </c>
      <c r="R73" s="216"/>
      <c r="S73" s="217">
        <f>+'2026P'!$AA73</f>
        <v>0</v>
      </c>
      <c r="T73" s="218" t="str">
        <f t="shared" si="58"/>
        <v>N. D.</v>
      </c>
      <c r="U73" s="219">
        <f t="shared" si="44"/>
        <v>0</v>
      </c>
      <c r="V73" s="218" t="str">
        <f t="shared" si="45"/>
        <v>N. D.</v>
      </c>
      <c r="W73" s="216"/>
      <c r="X73" s="217">
        <f>+'2025R'!$AA73</f>
        <v>0</v>
      </c>
      <c r="Y73" s="218" t="str">
        <f t="shared" si="59"/>
        <v>N. D.</v>
      </c>
      <c r="Z73" s="219">
        <f t="shared" si="46"/>
        <v>0</v>
      </c>
      <c r="AA73" s="218" t="str">
        <f t="shared" si="47"/>
        <v>N. D.</v>
      </c>
    </row>
    <row r="74" spans="1:27" s="208" customFormat="1" ht="17">
      <c r="A74" s="223" t="s">
        <v>35</v>
      </c>
      <c r="B74" s="216"/>
      <c r="C74" s="217">
        <f>+'2026R'!$K74</f>
        <v>0</v>
      </c>
      <c r="D74" s="218" t="str">
        <f t="shared" si="54"/>
        <v>N. D.</v>
      </c>
      <c r="E74" s="216"/>
      <c r="F74" s="217">
        <f>+'2026P'!$K74</f>
        <v>0</v>
      </c>
      <c r="G74" s="218" t="str">
        <f t="shared" si="55"/>
        <v>N. D.</v>
      </c>
      <c r="H74" s="219">
        <f t="shared" si="40"/>
        <v>0</v>
      </c>
      <c r="I74" s="218" t="str">
        <f t="shared" si="41"/>
        <v>N. D.</v>
      </c>
      <c r="J74" s="216"/>
      <c r="K74" s="217">
        <f>+'2025R'!$K74</f>
        <v>0</v>
      </c>
      <c r="L74" s="218" t="str">
        <f t="shared" si="56"/>
        <v>N. D.</v>
      </c>
      <c r="M74" s="219">
        <f t="shared" si="42"/>
        <v>0</v>
      </c>
      <c r="N74" s="218" t="str">
        <f t="shared" si="43"/>
        <v>N. D.</v>
      </c>
      <c r="O74" s="216"/>
      <c r="P74" s="217">
        <f>+'2026R'!$AA74</f>
        <v>0</v>
      </c>
      <c r="Q74" s="218" t="str">
        <f t="shared" si="57"/>
        <v>N. D.</v>
      </c>
      <c r="R74" s="216"/>
      <c r="S74" s="217">
        <f>+'2026P'!$AA74</f>
        <v>0</v>
      </c>
      <c r="T74" s="218" t="str">
        <f t="shared" si="58"/>
        <v>N. D.</v>
      </c>
      <c r="U74" s="219">
        <f t="shared" si="44"/>
        <v>0</v>
      </c>
      <c r="V74" s="218" t="str">
        <f t="shared" si="45"/>
        <v>N. D.</v>
      </c>
      <c r="W74" s="216"/>
      <c r="X74" s="217">
        <f>+'2025R'!$AA74</f>
        <v>0</v>
      </c>
      <c r="Y74" s="218" t="str">
        <f t="shared" si="59"/>
        <v>N. D.</v>
      </c>
      <c r="Z74" s="219">
        <f t="shared" si="46"/>
        <v>0</v>
      </c>
      <c r="AA74" s="218" t="str">
        <f t="shared" si="47"/>
        <v>N. D.</v>
      </c>
    </row>
    <row r="75" spans="1:27" s="208" customFormat="1" ht="17">
      <c r="A75" s="223" t="s">
        <v>36</v>
      </c>
      <c r="B75" s="216"/>
      <c r="C75" s="217">
        <f>+'2026R'!$K75</f>
        <v>0</v>
      </c>
      <c r="D75" s="218" t="str">
        <f t="shared" si="54"/>
        <v>N. D.</v>
      </c>
      <c r="E75" s="216"/>
      <c r="F75" s="217">
        <f>+'2026P'!$K75</f>
        <v>0</v>
      </c>
      <c r="G75" s="218" t="str">
        <f t="shared" si="55"/>
        <v>N. D.</v>
      </c>
      <c r="H75" s="219">
        <f t="shared" si="40"/>
        <v>0</v>
      </c>
      <c r="I75" s="218" t="str">
        <f t="shared" si="41"/>
        <v>N. D.</v>
      </c>
      <c r="J75" s="216"/>
      <c r="K75" s="217">
        <f>+'2025R'!$K75</f>
        <v>0</v>
      </c>
      <c r="L75" s="218" t="str">
        <f t="shared" si="56"/>
        <v>N. D.</v>
      </c>
      <c r="M75" s="219">
        <f t="shared" si="42"/>
        <v>0</v>
      </c>
      <c r="N75" s="218" t="str">
        <f t="shared" si="43"/>
        <v>N. D.</v>
      </c>
      <c r="O75" s="216"/>
      <c r="P75" s="217">
        <f>+'2026R'!$AA75</f>
        <v>0</v>
      </c>
      <c r="Q75" s="218" t="str">
        <f t="shared" si="57"/>
        <v>N. D.</v>
      </c>
      <c r="R75" s="216"/>
      <c r="S75" s="217">
        <f>+'2026P'!$AA75</f>
        <v>0</v>
      </c>
      <c r="T75" s="218" t="str">
        <f t="shared" si="58"/>
        <v>N. D.</v>
      </c>
      <c r="U75" s="219">
        <f t="shared" si="44"/>
        <v>0</v>
      </c>
      <c r="V75" s="218" t="str">
        <f t="shared" si="45"/>
        <v>N. D.</v>
      </c>
      <c r="W75" s="216"/>
      <c r="X75" s="217">
        <f>+'2025R'!$AA75</f>
        <v>0</v>
      </c>
      <c r="Y75" s="218" t="str">
        <f t="shared" si="59"/>
        <v>N. D.</v>
      </c>
      <c r="Z75" s="219">
        <f t="shared" si="46"/>
        <v>0</v>
      </c>
      <c r="AA75" s="218" t="str">
        <f t="shared" si="47"/>
        <v>N. D.</v>
      </c>
    </row>
    <row r="76" spans="1:27" s="208" customFormat="1" ht="17">
      <c r="A76" s="223" t="s">
        <v>37</v>
      </c>
      <c r="B76" s="216"/>
      <c r="C76" s="217">
        <f>+'2026R'!$K76</f>
        <v>0</v>
      </c>
      <c r="D76" s="218" t="str">
        <f t="shared" si="54"/>
        <v>N. D.</v>
      </c>
      <c r="E76" s="216"/>
      <c r="F76" s="217">
        <f>+'2026P'!$K76</f>
        <v>0</v>
      </c>
      <c r="G76" s="218" t="str">
        <f t="shared" si="55"/>
        <v>N. D.</v>
      </c>
      <c r="H76" s="219">
        <f t="shared" si="40"/>
        <v>0</v>
      </c>
      <c r="I76" s="218" t="str">
        <f t="shared" si="41"/>
        <v>N. D.</v>
      </c>
      <c r="J76" s="216"/>
      <c r="K76" s="217">
        <f>+'2025R'!$K76</f>
        <v>0</v>
      </c>
      <c r="L76" s="218" t="str">
        <f t="shared" si="56"/>
        <v>N. D.</v>
      </c>
      <c r="M76" s="219">
        <f t="shared" si="42"/>
        <v>0</v>
      </c>
      <c r="N76" s="218" t="str">
        <f t="shared" si="43"/>
        <v>N. D.</v>
      </c>
      <c r="O76" s="216"/>
      <c r="P76" s="217">
        <f>+'2026R'!$AA76</f>
        <v>0</v>
      </c>
      <c r="Q76" s="218" t="str">
        <f t="shared" si="57"/>
        <v>N. D.</v>
      </c>
      <c r="R76" s="216"/>
      <c r="S76" s="217">
        <f>+'2026P'!$AA76</f>
        <v>0</v>
      </c>
      <c r="T76" s="218" t="str">
        <f t="shared" si="58"/>
        <v>N. D.</v>
      </c>
      <c r="U76" s="219">
        <f t="shared" si="44"/>
        <v>0</v>
      </c>
      <c r="V76" s="218" t="str">
        <f t="shared" si="45"/>
        <v>N. D.</v>
      </c>
      <c r="W76" s="216"/>
      <c r="X76" s="217">
        <f>+'2025R'!$AA76</f>
        <v>0</v>
      </c>
      <c r="Y76" s="218" t="str">
        <f t="shared" si="59"/>
        <v>N. D.</v>
      </c>
      <c r="Z76" s="219">
        <f t="shared" si="46"/>
        <v>0</v>
      </c>
      <c r="AA76" s="218" t="str">
        <f t="shared" si="47"/>
        <v>N. D.</v>
      </c>
    </row>
    <row r="77" spans="1:27" s="208" customFormat="1" ht="17">
      <c r="A77" s="223" t="s">
        <v>38</v>
      </c>
      <c r="B77" s="216"/>
      <c r="C77" s="217">
        <f>+'2026R'!$K77</f>
        <v>0</v>
      </c>
      <c r="D77" s="218" t="str">
        <f t="shared" si="54"/>
        <v>N. D.</v>
      </c>
      <c r="E77" s="216"/>
      <c r="F77" s="217">
        <f>+'2026P'!$K77</f>
        <v>0</v>
      </c>
      <c r="G77" s="218" t="str">
        <f t="shared" si="55"/>
        <v>N. D.</v>
      </c>
      <c r="H77" s="219">
        <f t="shared" si="40"/>
        <v>0</v>
      </c>
      <c r="I77" s="218" t="str">
        <f t="shared" si="41"/>
        <v>N. D.</v>
      </c>
      <c r="J77" s="216"/>
      <c r="K77" s="217">
        <f>+'2025R'!$K77</f>
        <v>0</v>
      </c>
      <c r="L77" s="218" t="str">
        <f t="shared" si="56"/>
        <v>N. D.</v>
      </c>
      <c r="M77" s="219">
        <f t="shared" si="42"/>
        <v>0</v>
      </c>
      <c r="N77" s="218" t="str">
        <f t="shared" si="43"/>
        <v>N. D.</v>
      </c>
      <c r="O77" s="216"/>
      <c r="P77" s="217">
        <f>+'2026R'!$AA77</f>
        <v>0</v>
      </c>
      <c r="Q77" s="218" t="str">
        <f t="shared" si="57"/>
        <v>N. D.</v>
      </c>
      <c r="R77" s="216"/>
      <c r="S77" s="217">
        <f>+'2026P'!$AA77</f>
        <v>0</v>
      </c>
      <c r="T77" s="218" t="str">
        <f t="shared" si="58"/>
        <v>N. D.</v>
      </c>
      <c r="U77" s="219">
        <f t="shared" si="44"/>
        <v>0</v>
      </c>
      <c r="V77" s="218" t="str">
        <f t="shared" si="45"/>
        <v>N. D.</v>
      </c>
      <c r="W77" s="216"/>
      <c r="X77" s="217">
        <f>+'2025R'!$AA77</f>
        <v>0</v>
      </c>
      <c r="Y77" s="218" t="str">
        <f t="shared" si="59"/>
        <v>N. D.</v>
      </c>
      <c r="Z77" s="219">
        <f t="shared" si="46"/>
        <v>0</v>
      </c>
      <c r="AA77" s="218" t="str">
        <f t="shared" si="47"/>
        <v>N. D.</v>
      </c>
    </row>
    <row r="78" spans="1:27" s="208" customFormat="1" ht="17">
      <c r="A78" s="223" t="s">
        <v>39</v>
      </c>
      <c r="B78" s="216"/>
      <c r="C78" s="217">
        <f>+'2026R'!$K78</f>
        <v>0</v>
      </c>
      <c r="D78" s="218" t="str">
        <f t="shared" si="54"/>
        <v>N. D.</v>
      </c>
      <c r="E78" s="216"/>
      <c r="F78" s="217">
        <f>+'2026P'!$K78</f>
        <v>0</v>
      </c>
      <c r="G78" s="218" t="str">
        <f t="shared" si="55"/>
        <v>N. D.</v>
      </c>
      <c r="H78" s="219">
        <f t="shared" si="40"/>
        <v>0</v>
      </c>
      <c r="I78" s="218" t="str">
        <f t="shared" si="41"/>
        <v>N. D.</v>
      </c>
      <c r="J78" s="216"/>
      <c r="K78" s="217">
        <f>+'2025R'!$K78</f>
        <v>0</v>
      </c>
      <c r="L78" s="218" t="str">
        <f t="shared" si="56"/>
        <v>N. D.</v>
      </c>
      <c r="M78" s="219">
        <f t="shared" si="42"/>
        <v>0</v>
      </c>
      <c r="N78" s="218" t="str">
        <f t="shared" si="43"/>
        <v>N. D.</v>
      </c>
      <c r="O78" s="216"/>
      <c r="P78" s="217">
        <f>+'2026R'!$AA78</f>
        <v>0</v>
      </c>
      <c r="Q78" s="218" t="str">
        <f t="shared" si="57"/>
        <v>N. D.</v>
      </c>
      <c r="R78" s="216"/>
      <c r="S78" s="217">
        <f>+'2026P'!$AA78</f>
        <v>0</v>
      </c>
      <c r="T78" s="218" t="str">
        <f t="shared" si="58"/>
        <v>N. D.</v>
      </c>
      <c r="U78" s="219">
        <f t="shared" si="44"/>
        <v>0</v>
      </c>
      <c r="V78" s="218" t="str">
        <f t="shared" si="45"/>
        <v>N. D.</v>
      </c>
      <c r="W78" s="216"/>
      <c r="X78" s="217">
        <f>+'2025R'!$AA78</f>
        <v>0</v>
      </c>
      <c r="Y78" s="218" t="str">
        <f t="shared" si="59"/>
        <v>N. D.</v>
      </c>
      <c r="Z78" s="219">
        <f t="shared" si="46"/>
        <v>0</v>
      </c>
      <c r="AA78" s="218" t="str">
        <f t="shared" si="47"/>
        <v>N. D.</v>
      </c>
    </row>
    <row r="79" spans="1:27" s="208" customFormat="1" ht="17">
      <c r="A79" s="223" t="s">
        <v>40</v>
      </c>
      <c r="B79" s="216"/>
      <c r="C79" s="217">
        <f>+'2026R'!$K79</f>
        <v>0</v>
      </c>
      <c r="D79" s="218" t="str">
        <f t="shared" si="54"/>
        <v>N. D.</v>
      </c>
      <c r="E79" s="216"/>
      <c r="F79" s="217">
        <f>+'2026P'!$K79</f>
        <v>0</v>
      </c>
      <c r="G79" s="218" t="str">
        <f t="shared" si="55"/>
        <v>N. D.</v>
      </c>
      <c r="H79" s="219">
        <f t="shared" si="40"/>
        <v>0</v>
      </c>
      <c r="I79" s="218" t="str">
        <f t="shared" si="41"/>
        <v>N. D.</v>
      </c>
      <c r="J79" s="216"/>
      <c r="K79" s="217">
        <f>+'2025R'!$K79</f>
        <v>0</v>
      </c>
      <c r="L79" s="218" t="str">
        <f t="shared" si="56"/>
        <v>N. D.</v>
      </c>
      <c r="M79" s="219">
        <f t="shared" si="42"/>
        <v>0</v>
      </c>
      <c r="N79" s="218" t="str">
        <f t="shared" si="43"/>
        <v>N. D.</v>
      </c>
      <c r="O79" s="216"/>
      <c r="P79" s="217">
        <f>+'2026R'!$AA79</f>
        <v>0</v>
      </c>
      <c r="Q79" s="218" t="str">
        <f t="shared" si="57"/>
        <v>N. D.</v>
      </c>
      <c r="R79" s="216"/>
      <c r="S79" s="217">
        <f>+'2026P'!$AA79</f>
        <v>0</v>
      </c>
      <c r="T79" s="218" t="str">
        <f t="shared" si="58"/>
        <v>N. D.</v>
      </c>
      <c r="U79" s="219">
        <f t="shared" si="44"/>
        <v>0</v>
      </c>
      <c r="V79" s="218" t="str">
        <f t="shared" si="45"/>
        <v>N. D.</v>
      </c>
      <c r="W79" s="216"/>
      <c r="X79" s="217">
        <f>+'2025R'!$AA79</f>
        <v>0</v>
      </c>
      <c r="Y79" s="218" t="str">
        <f t="shared" si="59"/>
        <v>N. D.</v>
      </c>
      <c r="Z79" s="219">
        <f t="shared" si="46"/>
        <v>0</v>
      </c>
      <c r="AA79" s="218" t="str">
        <f t="shared" si="47"/>
        <v>N. D.</v>
      </c>
    </row>
    <row r="80" spans="1:27" s="208" customFormat="1" ht="6" customHeight="1">
      <c r="A80" s="210"/>
      <c r="B80" s="207"/>
      <c r="C80" s="210"/>
      <c r="D80" s="213"/>
      <c r="E80" s="207"/>
      <c r="F80" s="210"/>
      <c r="G80" s="213"/>
      <c r="H80" s="207"/>
      <c r="I80" s="213"/>
      <c r="J80" s="207"/>
      <c r="K80" s="210"/>
      <c r="L80" s="213"/>
      <c r="M80" s="207"/>
      <c r="N80" s="213"/>
      <c r="O80" s="207"/>
      <c r="P80" s="210"/>
      <c r="Q80" s="213"/>
      <c r="R80" s="207"/>
      <c r="S80" s="210"/>
      <c r="T80" s="213"/>
      <c r="U80" s="207"/>
      <c r="V80" s="213"/>
      <c r="W80" s="207"/>
      <c r="X80" s="210"/>
      <c r="Y80" s="213"/>
      <c r="Z80" s="207"/>
      <c r="AA80" s="213"/>
    </row>
    <row r="81" spans="1:27" s="208" customFormat="1" ht="17">
      <c r="A81" s="209" t="s">
        <v>45</v>
      </c>
      <c r="B81" s="207"/>
      <c r="C81" s="224">
        <f>+C60+C70</f>
        <v>0</v>
      </c>
      <c r="D81" s="225">
        <f>+IF(ISERROR(C81/C106),"N. D.",C81/C106)</f>
        <v>0</v>
      </c>
      <c r="E81" s="207"/>
      <c r="F81" s="224">
        <f>+F60+F70</f>
        <v>0</v>
      </c>
      <c r="G81" s="225">
        <f>+IF(ISERROR(F81/F106),"N. D.",F81/F106)</f>
        <v>0</v>
      </c>
      <c r="H81" s="226">
        <f>+$C81-F81</f>
        <v>0</v>
      </c>
      <c r="I81" s="225" t="str">
        <f>+IF(ISERROR(H81/F81),"N. D.",H81/F81)</f>
        <v>N. D.</v>
      </c>
      <c r="J81" s="207"/>
      <c r="K81" s="224">
        <f>+K60+K70</f>
        <v>0</v>
      </c>
      <c r="L81" s="225">
        <f>+IF(ISERROR(K81/K106),"N. D.",K81/K106)</f>
        <v>0</v>
      </c>
      <c r="M81" s="226">
        <f>+$C81-K81</f>
        <v>0</v>
      </c>
      <c r="N81" s="225" t="str">
        <f>+IF(ISERROR(M81/K81),"N. D.",M81/K81)</f>
        <v>N. D.</v>
      </c>
      <c r="O81" s="207"/>
      <c r="P81" s="224">
        <f>+P60+P70</f>
        <v>105000</v>
      </c>
      <c r="Q81" s="225">
        <f>+IF(ISERROR(P81/P106),"N. D.",P81/P106)</f>
        <v>1.2898617691073913E-3</v>
      </c>
      <c r="R81" s="207"/>
      <c r="S81" s="224">
        <f>+S60+S70</f>
        <v>0</v>
      </c>
      <c r="T81" s="225">
        <f>+IF(ISERROR(S81/S106),"N. D.",S81/S106)</f>
        <v>0</v>
      </c>
      <c r="U81" s="226">
        <f>+$P81-S81</f>
        <v>105000</v>
      </c>
      <c r="V81" s="225" t="str">
        <f>+IF(ISERROR(U81/S81),"N. D.",U81/S81)</f>
        <v>N. D.</v>
      </c>
      <c r="W81" s="207"/>
      <c r="X81" s="224">
        <f>+X60+X70</f>
        <v>0</v>
      </c>
      <c r="Y81" s="225">
        <f>+IF(ISERROR(X81/X106),"N. D.",X81/X106)</f>
        <v>0</v>
      </c>
      <c r="Z81" s="226">
        <f>+$P81-X81</f>
        <v>105000</v>
      </c>
      <c r="AA81" s="225" t="str">
        <f>+IF(ISERROR(Z81/X81),"N. D.",Z81/X81)</f>
        <v>N. D.</v>
      </c>
    </row>
    <row r="82" spans="1:27" s="208" customFormat="1" ht="6" customHeight="1">
      <c r="A82" s="210"/>
      <c r="B82" s="207"/>
      <c r="C82" s="210"/>
      <c r="D82" s="213"/>
      <c r="E82" s="207"/>
      <c r="F82" s="210"/>
      <c r="G82" s="213"/>
      <c r="H82" s="207"/>
      <c r="I82" s="213"/>
      <c r="J82" s="207"/>
      <c r="K82" s="210"/>
      <c r="L82" s="213"/>
      <c r="M82" s="207"/>
      <c r="N82" s="213"/>
      <c r="O82" s="207"/>
      <c r="P82" s="210"/>
      <c r="Q82" s="213"/>
      <c r="R82" s="207"/>
      <c r="S82" s="210"/>
      <c r="T82" s="213"/>
      <c r="U82" s="207"/>
      <c r="V82" s="213"/>
      <c r="W82" s="207"/>
      <c r="X82" s="210"/>
      <c r="Y82" s="213"/>
      <c r="Z82" s="207"/>
      <c r="AA82" s="213"/>
    </row>
    <row r="83" spans="1:27" s="208" customFormat="1" ht="17">
      <c r="A83" s="209" t="s">
        <v>46</v>
      </c>
      <c r="B83" s="207"/>
      <c r="C83" s="210"/>
      <c r="D83" s="213"/>
      <c r="E83" s="207"/>
      <c r="F83" s="210"/>
      <c r="G83" s="213"/>
      <c r="H83" s="207"/>
      <c r="I83" s="213"/>
      <c r="J83" s="207"/>
      <c r="K83" s="210"/>
      <c r="L83" s="213"/>
      <c r="M83" s="207"/>
      <c r="N83" s="213"/>
      <c r="O83" s="207"/>
      <c r="P83" s="210"/>
      <c r="Q83" s="213"/>
      <c r="R83" s="207"/>
      <c r="S83" s="210"/>
      <c r="T83" s="213"/>
      <c r="U83" s="207"/>
      <c r="V83" s="213"/>
      <c r="W83" s="207"/>
      <c r="X83" s="210"/>
      <c r="Y83" s="213"/>
      <c r="Z83" s="207"/>
      <c r="AA83" s="213"/>
    </row>
    <row r="84" spans="1:27" s="208" customFormat="1" ht="6" customHeight="1">
      <c r="A84" s="210"/>
      <c r="B84" s="207"/>
      <c r="C84" s="210"/>
      <c r="D84" s="213"/>
      <c r="E84" s="207"/>
      <c r="F84" s="210"/>
      <c r="G84" s="213"/>
      <c r="H84" s="207"/>
      <c r="I84" s="213"/>
      <c r="J84" s="207"/>
      <c r="K84" s="210"/>
      <c r="L84" s="213"/>
      <c r="M84" s="207"/>
      <c r="N84" s="213"/>
      <c r="O84" s="207"/>
      <c r="P84" s="210"/>
      <c r="Q84" s="213"/>
      <c r="R84" s="207"/>
      <c r="S84" s="210"/>
      <c r="T84" s="213"/>
      <c r="U84" s="207"/>
      <c r="V84" s="213"/>
      <c r="W84" s="207"/>
      <c r="X84" s="210"/>
      <c r="Y84" s="213"/>
      <c r="Z84" s="207"/>
      <c r="AA84" s="213"/>
    </row>
    <row r="85" spans="1:27" s="208" customFormat="1" ht="17">
      <c r="A85" s="211" t="s">
        <v>21</v>
      </c>
      <c r="B85" s="207"/>
      <c r="C85" s="212">
        <f>+SUM(C86:C94)</f>
        <v>14325980.599999998</v>
      </c>
      <c r="D85" s="213">
        <f>+IF(ISERROR(C85/C106),"N. D.",C85/C106)</f>
        <v>1</v>
      </c>
      <c r="E85" s="207"/>
      <c r="F85" s="212">
        <f>+SUM(F86:F94)</f>
        <v>13738420.96675317</v>
      </c>
      <c r="G85" s="213">
        <f>+IF(ISERROR(F85/F106),"N. D.",F85/F106)</f>
        <v>1</v>
      </c>
      <c r="H85" s="214">
        <f t="shared" ref="H85:H104" si="60">+$C85-F85</f>
        <v>587559.63324682787</v>
      </c>
      <c r="I85" s="213">
        <f t="shared" ref="I85:I104" si="61">+IF(ISERROR(H85/F85),"N. D.",H85/F85)</f>
        <v>4.2767624799728864E-2</v>
      </c>
      <c r="J85" s="207"/>
      <c r="K85" s="212">
        <f>+SUM(K86:K94)</f>
        <v>12031286.289999999</v>
      </c>
      <c r="L85" s="213">
        <f>+IF(ISERROR(K85/K106),"N. D.",K85/K106)</f>
        <v>1</v>
      </c>
      <c r="M85" s="214">
        <f t="shared" ref="M85:M104" si="62">+$C85-K85</f>
        <v>2294694.3099999987</v>
      </c>
      <c r="N85" s="213">
        <f t="shared" ref="N85:N104" si="63">+IF(ISERROR(M85/K85),"N. D.",M85/K85)</f>
        <v>0.19072726346037261</v>
      </c>
      <c r="O85" s="207"/>
      <c r="P85" s="212">
        <f>+SUM(P86:P94)</f>
        <v>81404071.749999985</v>
      </c>
      <c r="Q85" s="213">
        <f>+IF(ISERROR(P85/P106),"N. D.",P85/P106)</f>
        <v>1</v>
      </c>
      <c r="R85" s="207"/>
      <c r="S85" s="212">
        <f>+SUM(S86:S94)</f>
        <v>81285970.074801013</v>
      </c>
      <c r="T85" s="213">
        <f>+IF(ISERROR(S85/S106),"N. D.",S85/S106)</f>
        <v>1</v>
      </c>
      <c r="U85" s="214">
        <f t="shared" ref="U85:U104" si="64">+$P85-S85</f>
        <v>118101.67519897223</v>
      </c>
      <c r="V85" s="213">
        <f t="shared" ref="V85:V104" si="65">+IF(ISERROR(U85/S85),"N. D.",U85/S85)</f>
        <v>1.4529158610064275E-3</v>
      </c>
      <c r="W85" s="207"/>
      <c r="X85" s="212">
        <f>+SUM(X86:X94)</f>
        <v>72864464.229999989</v>
      </c>
      <c r="Y85" s="213">
        <f>+IF(ISERROR(X85/X106),"N. D.",X85/X106)</f>
        <v>1</v>
      </c>
      <c r="Z85" s="214">
        <f t="shared" ref="Z85:Z104" si="66">+$P85-X85</f>
        <v>8539607.5199999958</v>
      </c>
      <c r="AA85" s="213">
        <f t="shared" ref="AA85:AA104" si="67">+IF(ISERROR(Z85/X85),"N. D.",Z85/X85)</f>
        <v>0.11719852208127596</v>
      </c>
    </row>
    <row r="86" spans="1:27" s="208" customFormat="1" ht="17">
      <c r="A86" s="215" t="s">
        <v>22</v>
      </c>
      <c r="B86" s="216"/>
      <c r="C86" s="217">
        <f t="shared" ref="C86:C94" si="68">+C11-C36-C61</f>
        <v>7423571.1599999983</v>
      </c>
      <c r="D86" s="218">
        <f t="shared" ref="D86:D94" si="69">+IF(ISERROR(C86/C86),"N. D.",C86/C86)</f>
        <v>1</v>
      </c>
      <c r="E86" s="216"/>
      <c r="F86" s="217">
        <f t="shared" ref="F86:F94" si="70">+F11-F36-F61</f>
        <v>7128167.8463125024</v>
      </c>
      <c r="G86" s="218">
        <f t="shared" ref="G86:G94" si="71">+IF(ISERROR(F86/F86),"N. D.",F86/F86)</f>
        <v>1</v>
      </c>
      <c r="H86" s="219">
        <f t="shared" si="60"/>
        <v>295403.31368749589</v>
      </c>
      <c r="I86" s="218">
        <f t="shared" si="61"/>
        <v>4.1441688812127508E-2</v>
      </c>
      <c r="J86" s="216"/>
      <c r="K86" s="217">
        <f t="shared" ref="K86:K94" si="72">+K11-K36-K61</f>
        <v>6140885.6700000009</v>
      </c>
      <c r="L86" s="218">
        <f t="shared" ref="L86:L94" si="73">+IF(ISERROR(K86/K86),"N. D.",K86/K86)</f>
        <v>1</v>
      </c>
      <c r="M86" s="219">
        <f t="shared" si="62"/>
        <v>1282685.4899999974</v>
      </c>
      <c r="N86" s="218">
        <f t="shared" si="63"/>
        <v>0.20887630203999502</v>
      </c>
      <c r="O86" s="216"/>
      <c r="P86" s="217">
        <f t="shared" ref="P86:P94" si="74">+P11-P36-P61</f>
        <v>41681099.499999993</v>
      </c>
      <c r="Q86" s="218">
        <f t="shared" ref="Q86:Q94" si="75">+IF(ISERROR(P86/P86),"N. D.",P86/P86)</f>
        <v>1</v>
      </c>
      <c r="R86" s="216"/>
      <c r="S86" s="217">
        <f t="shared" ref="S86:S94" si="76">+S11-S36-S61</f>
        <v>41249702.333914511</v>
      </c>
      <c r="T86" s="218">
        <f t="shared" ref="T86:T94" si="77">+IF(ISERROR(S86/S86),"N. D.",S86/S86)</f>
        <v>1</v>
      </c>
      <c r="U86" s="219">
        <f t="shared" si="64"/>
        <v>431397.16608548164</v>
      </c>
      <c r="V86" s="218">
        <f t="shared" si="65"/>
        <v>1.0458188585055492E-2</v>
      </c>
      <c r="W86" s="216"/>
      <c r="X86" s="217">
        <f t="shared" ref="X86:X94" si="78">+X11-X36-X61</f>
        <v>37732826.890000001</v>
      </c>
      <c r="Y86" s="218">
        <f t="shared" ref="Y86:Y94" si="79">+IF(ISERROR(X86/X86),"N. D.",X86/X86)</f>
        <v>1</v>
      </c>
      <c r="Z86" s="219">
        <f t="shared" si="66"/>
        <v>3948272.609999992</v>
      </c>
      <c r="AA86" s="218">
        <f t="shared" si="67"/>
        <v>0.10463760432024159</v>
      </c>
    </row>
    <row r="87" spans="1:27" s="208" customFormat="1" ht="17">
      <c r="A87" s="215" t="s">
        <v>23</v>
      </c>
      <c r="B87" s="216"/>
      <c r="C87" s="217">
        <f t="shared" si="68"/>
        <v>3084110.2899999996</v>
      </c>
      <c r="D87" s="218">
        <f t="shared" si="69"/>
        <v>1</v>
      </c>
      <c r="E87" s="216"/>
      <c r="F87" s="217">
        <f t="shared" si="70"/>
        <v>2951270.3360977499</v>
      </c>
      <c r="G87" s="218">
        <f t="shared" si="71"/>
        <v>1</v>
      </c>
      <c r="H87" s="219">
        <f t="shared" si="60"/>
        <v>132839.95390224969</v>
      </c>
      <c r="I87" s="218">
        <f t="shared" si="61"/>
        <v>4.5011110055710554E-2</v>
      </c>
      <c r="J87" s="216"/>
      <c r="K87" s="217">
        <f t="shared" si="72"/>
        <v>2864184.99</v>
      </c>
      <c r="L87" s="218">
        <f t="shared" si="73"/>
        <v>1</v>
      </c>
      <c r="M87" s="219">
        <f t="shared" si="62"/>
        <v>219925.29999999935</v>
      </c>
      <c r="N87" s="218">
        <f t="shared" si="63"/>
        <v>7.678460042484872E-2</v>
      </c>
      <c r="O87" s="216"/>
      <c r="P87" s="217">
        <f t="shared" si="74"/>
        <v>19593343.73</v>
      </c>
      <c r="Q87" s="218">
        <f t="shared" si="75"/>
        <v>1</v>
      </c>
      <c r="R87" s="216"/>
      <c r="S87" s="217">
        <f t="shared" si="76"/>
        <v>18818463.084126249</v>
      </c>
      <c r="T87" s="218">
        <f t="shared" si="77"/>
        <v>1</v>
      </c>
      <c r="U87" s="219">
        <f t="shared" si="64"/>
        <v>774880.64587375149</v>
      </c>
      <c r="V87" s="218">
        <f t="shared" si="65"/>
        <v>4.1176616943143396E-2</v>
      </c>
      <c r="W87" s="216"/>
      <c r="X87" s="217">
        <f t="shared" si="78"/>
        <v>17908372.509999998</v>
      </c>
      <c r="Y87" s="218">
        <f t="shared" si="79"/>
        <v>1</v>
      </c>
      <c r="Z87" s="219">
        <f t="shared" si="66"/>
        <v>1684971.2200000025</v>
      </c>
      <c r="AA87" s="218">
        <f t="shared" si="67"/>
        <v>9.4088461643240792E-2</v>
      </c>
    </row>
    <row r="88" spans="1:27" s="208" customFormat="1" ht="17">
      <c r="A88" s="215" t="s">
        <v>24</v>
      </c>
      <c r="B88" s="216"/>
      <c r="C88" s="217">
        <f t="shared" si="68"/>
        <v>1269657.7400000002</v>
      </c>
      <c r="D88" s="218">
        <f t="shared" si="69"/>
        <v>1</v>
      </c>
      <c r="E88" s="216"/>
      <c r="F88" s="217">
        <f t="shared" si="70"/>
        <v>1235489.8256429199</v>
      </c>
      <c r="G88" s="218">
        <f t="shared" si="71"/>
        <v>1</v>
      </c>
      <c r="H88" s="219">
        <f t="shared" si="60"/>
        <v>34167.914357080357</v>
      </c>
      <c r="I88" s="218">
        <f t="shared" si="61"/>
        <v>2.7655358747531715E-2</v>
      </c>
      <c r="J88" s="216"/>
      <c r="K88" s="217">
        <f t="shared" si="72"/>
        <v>1114697.03</v>
      </c>
      <c r="L88" s="218">
        <f t="shared" si="73"/>
        <v>1</v>
      </c>
      <c r="M88" s="219">
        <f t="shared" si="62"/>
        <v>154960.7100000002</v>
      </c>
      <c r="N88" s="218">
        <f t="shared" si="63"/>
        <v>0.13901598894544484</v>
      </c>
      <c r="O88" s="216"/>
      <c r="P88" s="217">
        <f t="shared" si="74"/>
        <v>7336723.7000000011</v>
      </c>
      <c r="Q88" s="218">
        <f t="shared" si="75"/>
        <v>1</v>
      </c>
      <c r="R88" s="216"/>
      <c r="S88" s="217">
        <f t="shared" si="76"/>
        <v>7230183.9045602661</v>
      </c>
      <c r="T88" s="218">
        <f t="shared" si="77"/>
        <v>1</v>
      </c>
      <c r="U88" s="219">
        <f t="shared" si="64"/>
        <v>106539.79543973505</v>
      </c>
      <c r="V88" s="218">
        <f t="shared" si="65"/>
        <v>1.4735419851843273E-2</v>
      </c>
      <c r="W88" s="216"/>
      <c r="X88" s="217">
        <f t="shared" si="78"/>
        <v>6865432.8600000003</v>
      </c>
      <c r="Y88" s="218">
        <f t="shared" si="79"/>
        <v>1</v>
      </c>
      <c r="Z88" s="219">
        <f t="shared" si="66"/>
        <v>471290.84000000078</v>
      </c>
      <c r="AA88" s="218">
        <f t="shared" si="67"/>
        <v>6.8646922868604202E-2</v>
      </c>
    </row>
    <row r="89" spans="1:27" s="208" customFormat="1" ht="17">
      <c r="A89" s="215" t="s">
        <v>25</v>
      </c>
      <c r="B89" s="216"/>
      <c r="C89" s="217">
        <f t="shared" si="68"/>
        <v>0</v>
      </c>
      <c r="D89" s="218" t="str">
        <f t="shared" si="69"/>
        <v>N. D.</v>
      </c>
      <c r="E89" s="216"/>
      <c r="F89" s="217">
        <f t="shared" si="70"/>
        <v>0</v>
      </c>
      <c r="G89" s="218" t="str">
        <f t="shared" si="71"/>
        <v>N. D.</v>
      </c>
      <c r="H89" s="219">
        <f t="shared" si="60"/>
        <v>0</v>
      </c>
      <c r="I89" s="218" t="str">
        <f t="shared" si="61"/>
        <v>N. D.</v>
      </c>
      <c r="J89" s="216"/>
      <c r="K89" s="217">
        <f t="shared" si="72"/>
        <v>0</v>
      </c>
      <c r="L89" s="218" t="str">
        <f t="shared" si="73"/>
        <v>N. D.</v>
      </c>
      <c r="M89" s="219">
        <f t="shared" si="62"/>
        <v>0</v>
      </c>
      <c r="N89" s="218" t="str">
        <f t="shared" si="63"/>
        <v>N. D.</v>
      </c>
      <c r="O89" s="216"/>
      <c r="P89" s="217">
        <f t="shared" si="74"/>
        <v>0</v>
      </c>
      <c r="Q89" s="218" t="str">
        <f t="shared" si="75"/>
        <v>N. D.</v>
      </c>
      <c r="R89" s="216"/>
      <c r="S89" s="217">
        <f t="shared" si="76"/>
        <v>0</v>
      </c>
      <c r="T89" s="218" t="str">
        <f t="shared" si="77"/>
        <v>N. D.</v>
      </c>
      <c r="U89" s="219">
        <f t="shared" si="64"/>
        <v>0</v>
      </c>
      <c r="V89" s="218" t="str">
        <f t="shared" si="65"/>
        <v>N. D.</v>
      </c>
      <c r="W89" s="216"/>
      <c r="X89" s="217">
        <f t="shared" si="78"/>
        <v>0</v>
      </c>
      <c r="Y89" s="218" t="str">
        <f t="shared" si="79"/>
        <v>N. D.</v>
      </c>
      <c r="Z89" s="219">
        <f t="shared" si="66"/>
        <v>0</v>
      </c>
      <c r="AA89" s="218" t="str">
        <f t="shared" si="67"/>
        <v>N. D.</v>
      </c>
    </row>
    <row r="90" spans="1:27" s="208" customFormat="1" ht="17">
      <c r="A90" s="215" t="s">
        <v>26</v>
      </c>
      <c r="B90" s="216"/>
      <c r="C90" s="217">
        <f t="shared" si="68"/>
        <v>2212106.1</v>
      </c>
      <c r="D90" s="218">
        <f t="shared" si="69"/>
        <v>1</v>
      </c>
      <c r="E90" s="216"/>
      <c r="F90" s="217">
        <f t="shared" si="70"/>
        <v>2210917</v>
      </c>
      <c r="G90" s="218">
        <f t="shared" si="71"/>
        <v>1</v>
      </c>
      <c r="H90" s="219">
        <f t="shared" si="60"/>
        <v>1189.1000000000931</v>
      </c>
      <c r="I90" s="218">
        <f t="shared" si="61"/>
        <v>5.3783113522583303E-4</v>
      </c>
      <c r="J90" s="216"/>
      <c r="K90" s="217">
        <f t="shared" si="72"/>
        <v>1656562.94</v>
      </c>
      <c r="L90" s="218">
        <f t="shared" si="73"/>
        <v>1</v>
      </c>
      <c r="M90" s="219">
        <f t="shared" si="62"/>
        <v>555543.16000000015</v>
      </c>
      <c r="N90" s="218">
        <f t="shared" si="63"/>
        <v>0.33535892092334274</v>
      </c>
      <c r="O90" s="216"/>
      <c r="P90" s="217">
        <f t="shared" si="74"/>
        <v>11301441.43</v>
      </c>
      <c r="Q90" s="218">
        <f t="shared" si="75"/>
        <v>1</v>
      </c>
      <c r="R90" s="216"/>
      <c r="S90" s="217">
        <f t="shared" si="76"/>
        <v>12476577</v>
      </c>
      <c r="T90" s="218">
        <f t="shared" si="77"/>
        <v>1</v>
      </c>
      <c r="U90" s="219">
        <f t="shared" si="64"/>
        <v>-1175135.5700000003</v>
      </c>
      <c r="V90" s="218">
        <f t="shared" si="65"/>
        <v>-9.4187337600689702E-2</v>
      </c>
      <c r="W90" s="216"/>
      <c r="X90" s="217">
        <f t="shared" si="78"/>
        <v>8864477.5299999993</v>
      </c>
      <c r="Y90" s="218">
        <f t="shared" si="79"/>
        <v>1</v>
      </c>
      <c r="Z90" s="219">
        <f t="shared" si="66"/>
        <v>2436963.9000000004</v>
      </c>
      <c r="AA90" s="218">
        <f t="shared" si="67"/>
        <v>0.27491342741324548</v>
      </c>
    </row>
    <row r="91" spans="1:27" s="208" customFormat="1" ht="17">
      <c r="A91" s="215" t="s">
        <v>27</v>
      </c>
      <c r="B91" s="216"/>
      <c r="C91" s="217">
        <f t="shared" si="68"/>
        <v>0</v>
      </c>
      <c r="D91" s="218" t="str">
        <f t="shared" si="69"/>
        <v>N. D.</v>
      </c>
      <c r="E91" s="216"/>
      <c r="F91" s="217">
        <f t="shared" si="70"/>
        <v>0</v>
      </c>
      <c r="G91" s="218" t="str">
        <f t="shared" si="71"/>
        <v>N. D.</v>
      </c>
      <c r="H91" s="219">
        <f t="shared" si="60"/>
        <v>0</v>
      </c>
      <c r="I91" s="218" t="str">
        <f t="shared" si="61"/>
        <v>N. D.</v>
      </c>
      <c r="J91" s="216"/>
      <c r="K91" s="217">
        <f t="shared" si="72"/>
        <v>0</v>
      </c>
      <c r="L91" s="218" t="str">
        <f t="shared" si="73"/>
        <v>N. D.</v>
      </c>
      <c r="M91" s="219">
        <f t="shared" si="62"/>
        <v>0</v>
      </c>
      <c r="N91" s="218" t="str">
        <f t="shared" si="63"/>
        <v>N. D.</v>
      </c>
      <c r="O91" s="216"/>
      <c r="P91" s="217">
        <f t="shared" si="74"/>
        <v>0</v>
      </c>
      <c r="Q91" s="218" t="str">
        <f t="shared" si="75"/>
        <v>N. D.</v>
      </c>
      <c r="R91" s="216"/>
      <c r="S91" s="217">
        <f t="shared" si="76"/>
        <v>0</v>
      </c>
      <c r="T91" s="218" t="str">
        <f t="shared" si="77"/>
        <v>N. D.</v>
      </c>
      <c r="U91" s="219">
        <f t="shared" si="64"/>
        <v>0</v>
      </c>
      <c r="V91" s="218" t="str">
        <f t="shared" si="65"/>
        <v>N. D.</v>
      </c>
      <c r="W91" s="216"/>
      <c r="X91" s="217">
        <f t="shared" si="78"/>
        <v>0</v>
      </c>
      <c r="Y91" s="218" t="str">
        <f t="shared" si="79"/>
        <v>N. D.</v>
      </c>
      <c r="Z91" s="219">
        <f t="shared" si="66"/>
        <v>0</v>
      </c>
      <c r="AA91" s="218" t="str">
        <f t="shared" si="67"/>
        <v>N. D.</v>
      </c>
    </row>
    <row r="92" spans="1:27" s="208" customFormat="1" ht="17">
      <c r="A92" s="215" t="s">
        <v>28</v>
      </c>
      <c r="B92" s="216"/>
      <c r="C92" s="217">
        <f t="shared" si="68"/>
        <v>210267.31</v>
      </c>
      <c r="D92" s="218">
        <f t="shared" si="69"/>
        <v>1</v>
      </c>
      <c r="E92" s="216"/>
      <c r="F92" s="217">
        <f t="shared" si="70"/>
        <v>163075.95869999999</v>
      </c>
      <c r="G92" s="218">
        <f t="shared" si="71"/>
        <v>1</v>
      </c>
      <c r="H92" s="219">
        <f t="shared" si="60"/>
        <v>47191.351300000009</v>
      </c>
      <c r="I92" s="218">
        <f t="shared" si="61"/>
        <v>0.28938263908547551</v>
      </c>
      <c r="J92" s="216"/>
      <c r="K92" s="217">
        <f t="shared" si="72"/>
        <v>173476.41</v>
      </c>
      <c r="L92" s="218">
        <f t="shared" si="73"/>
        <v>1</v>
      </c>
      <c r="M92" s="219">
        <f t="shared" si="62"/>
        <v>36790.899999999994</v>
      </c>
      <c r="N92" s="218">
        <f t="shared" si="63"/>
        <v>0.21208013239379345</v>
      </c>
      <c r="O92" s="216"/>
      <c r="P92" s="217">
        <f t="shared" si="74"/>
        <v>1210903.08</v>
      </c>
      <c r="Q92" s="218">
        <f t="shared" si="75"/>
        <v>1</v>
      </c>
      <c r="R92" s="216"/>
      <c r="S92" s="217">
        <f t="shared" si="76"/>
        <v>978455.75219999987</v>
      </c>
      <c r="T92" s="218">
        <f t="shared" si="77"/>
        <v>1</v>
      </c>
      <c r="U92" s="219">
        <f t="shared" si="64"/>
        <v>232447.3278000002</v>
      </c>
      <c r="V92" s="218">
        <f t="shared" si="65"/>
        <v>0.23756549775230626</v>
      </c>
      <c r="W92" s="216"/>
      <c r="X92" s="217">
        <f t="shared" si="78"/>
        <v>1025614.8400000001</v>
      </c>
      <c r="Y92" s="218">
        <f t="shared" si="79"/>
        <v>1</v>
      </c>
      <c r="Z92" s="219">
        <f t="shared" si="66"/>
        <v>185288.24</v>
      </c>
      <c r="AA92" s="218">
        <f t="shared" si="67"/>
        <v>0.18066064644696442</v>
      </c>
    </row>
    <row r="93" spans="1:27" s="208" customFormat="1" ht="17">
      <c r="A93" s="215" t="s">
        <v>29</v>
      </c>
      <c r="B93" s="216"/>
      <c r="C93" s="217">
        <f t="shared" si="68"/>
        <v>0</v>
      </c>
      <c r="D93" s="218" t="str">
        <f t="shared" si="69"/>
        <v>N. D.</v>
      </c>
      <c r="E93" s="216"/>
      <c r="F93" s="217">
        <f t="shared" si="70"/>
        <v>0</v>
      </c>
      <c r="G93" s="218" t="str">
        <f t="shared" si="71"/>
        <v>N. D.</v>
      </c>
      <c r="H93" s="219">
        <f t="shared" si="60"/>
        <v>0</v>
      </c>
      <c r="I93" s="218" t="str">
        <f t="shared" si="61"/>
        <v>N. D.</v>
      </c>
      <c r="J93" s="216"/>
      <c r="K93" s="217">
        <f t="shared" si="72"/>
        <v>0</v>
      </c>
      <c r="L93" s="218" t="str">
        <f t="shared" si="73"/>
        <v>N. D.</v>
      </c>
      <c r="M93" s="219">
        <f t="shared" si="62"/>
        <v>0</v>
      </c>
      <c r="N93" s="218" t="str">
        <f t="shared" si="63"/>
        <v>N. D.</v>
      </c>
      <c r="O93" s="216"/>
      <c r="P93" s="217">
        <f t="shared" si="74"/>
        <v>0</v>
      </c>
      <c r="Q93" s="218" t="str">
        <f t="shared" si="75"/>
        <v>N. D.</v>
      </c>
      <c r="R93" s="216"/>
      <c r="S93" s="217">
        <f t="shared" si="76"/>
        <v>0</v>
      </c>
      <c r="T93" s="218" t="str">
        <f t="shared" si="77"/>
        <v>N. D.</v>
      </c>
      <c r="U93" s="219">
        <f t="shared" si="64"/>
        <v>0</v>
      </c>
      <c r="V93" s="218" t="str">
        <f t="shared" si="65"/>
        <v>N. D.</v>
      </c>
      <c r="W93" s="216"/>
      <c r="X93" s="217">
        <f t="shared" si="78"/>
        <v>0</v>
      </c>
      <c r="Y93" s="218" t="str">
        <f t="shared" si="79"/>
        <v>N. D.</v>
      </c>
      <c r="Z93" s="219">
        <f t="shared" si="66"/>
        <v>0</v>
      </c>
      <c r="AA93" s="218" t="str">
        <f t="shared" si="67"/>
        <v>N. D.</v>
      </c>
    </row>
    <row r="94" spans="1:27" s="208" customFormat="1" ht="17">
      <c r="A94" s="220" t="s">
        <v>30</v>
      </c>
      <c r="B94" s="216"/>
      <c r="C94" s="217">
        <f t="shared" si="68"/>
        <v>126268</v>
      </c>
      <c r="D94" s="218">
        <f t="shared" si="69"/>
        <v>1</v>
      </c>
      <c r="E94" s="216"/>
      <c r="F94" s="217">
        <f t="shared" si="70"/>
        <v>49500</v>
      </c>
      <c r="G94" s="218">
        <f t="shared" si="71"/>
        <v>1</v>
      </c>
      <c r="H94" s="219">
        <f t="shared" si="60"/>
        <v>76768</v>
      </c>
      <c r="I94" s="218">
        <f t="shared" si="61"/>
        <v>1.550868686868687</v>
      </c>
      <c r="J94" s="216"/>
      <c r="K94" s="217">
        <f t="shared" si="72"/>
        <v>81479.25</v>
      </c>
      <c r="L94" s="218">
        <f t="shared" si="73"/>
        <v>1</v>
      </c>
      <c r="M94" s="219">
        <f t="shared" si="62"/>
        <v>44788.75</v>
      </c>
      <c r="N94" s="218">
        <f t="shared" si="63"/>
        <v>0.54969516778811789</v>
      </c>
      <c r="O94" s="216"/>
      <c r="P94" s="217">
        <f t="shared" si="74"/>
        <v>280560.31</v>
      </c>
      <c r="Q94" s="218">
        <f t="shared" si="75"/>
        <v>1</v>
      </c>
      <c r="R94" s="216"/>
      <c r="S94" s="217">
        <f t="shared" si="76"/>
        <v>532588</v>
      </c>
      <c r="T94" s="218">
        <f t="shared" si="77"/>
        <v>1</v>
      </c>
      <c r="U94" s="219">
        <f t="shared" si="64"/>
        <v>-252027.69</v>
      </c>
      <c r="V94" s="218">
        <f t="shared" si="65"/>
        <v>-0.47321323424485717</v>
      </c>
      <c r="W94" s="216"/>
      <c r="X94" s="217">
        <f t="shared" si="78"/>
        <v>467739.6</v>
      </c>
      <c r="Y94" s="218">
        <f t="shared" si="79"/>
        <v>1</v>
      </c>
      <c r="Z94" s="219">
        <f t="shared" si="66"/>
        <v>-187179.28999999998</v>
      </c>
      <c r="AA94" s="218">
        <f t="shared" si="67"/>
        <v>-0.40017841123565334</v>
      </c>
    </row>
    <row r="95" spans="1:27" s="208" customFormat="1" ht="17">
      <c r="A95" s="221" t="s">
        <v>31</v>
      </c>
      <c r="B95" s="207"/>
      <c r="C95" s="222">
        <f>+SUM(C96:C104)</f>
        <v>0</v>
      </c>
      <c r="D95" s="213">
        <f>+IF(ISERROR(C95/C106),"N. D.",C95/C106)</f>
        <v>0</v>
      </c>
      <c r="E95" s="216"/>
      <c r="F95" s="222">
        <f>+SUM(F96:F104)</f>
        <v>0</v>
      </c>
      <c r="G95" s="213">
        <f>+IF(ISERROR(F95/F106),"N. D.",F95/F106)</f>
        <v>0</v>
      </c>
      <c r="H95" s="214">
        <f t="shared" si="60"/>
        <v>0</v>
      </c>
      <c r="I95" s="213" t="str">
        <f t="shared" si="61"/>
        <v>N. D.</v>
      </c>
      <c r="J95" s="207"/>
      <c r="K95" s="222">
        <f>+SUM(K96:K104)</f>
        <v>0</v>
      </c>
      <c r="L95" s="213">
        <f>+IF(ISERROR(K95/K106),"N. D.",K95/K106)</f>
        <v>0</v>
      </c>
      <c r="M95" s="214">
        <f t="shared" si="62"/>
        <v>0</v>
      </c>
      <c r="N95" s="213" t="str">
        <f t="shared" si="63"/>
        <v>N. D.</v>
      </c>
      <c r="O95" s="207"/>
      <c r="P95" s="222">
        <f>+SUM(P96:P104)</f>
        <v>0</v>
      </c>
      <c r="Q95" s="213">
        <f>+IF(ISERROR(P95/P106),"N. D.",P95/P106)</f>
        <v>0</v>
      </c>
      <c r="R95" s="216"/>
      <c r="S95" s="222">
        <f>+SUM(S96:S104)</f>
        <v>0</v>
      </c>
      <c r="T95" s="213">
        <f>+IF(ISERROR(S95/S106),"N. D.",S95/S106)</f>
        <v>0</v>
      </c>
      <c r="U95" s="214">
        <f t="shared" si="64"/>
        <v>0</v>
      </c>
      <c r="V95" s="213" t="str">
        <f t="shared" si="65"/>
        <v>N. D.</v>
      </c>
      <c r="W95" s="207"/>
      <c r="X95" s="222">
        <f>+SUM(X96:X104)</f>
        <v>0</v>
      </c>
      <c r="Y95" s="213">
        <f>+IF(ISERROR(X95/X106),"N. D.",X95/X106)</f>
        <v>0</v>
      </c>
      <c r="Z95" s="214">
        <f t="shared" si="66"/>
        <v>0</v>
      </c>
      <c r="AA95" s="213" t="str">
        <f t="shared" si="67"/>
        <v>N. D.</v>
      </c>
    </row>
    <row r="96" spans="1:27" s="208" customFormat="1" ht="17">
      <c r="A96" s="223" t="s">
        <v>32</v>
      </c>
      <c r="B96" s="216"/>
      <c r="C96" s="217">
        <f t="shared" ref="C96:C104" si="80">+C21-C46-C71</f>
        <v>0</v>
      </c>
      <c r="D96" s="218" t="str">
        <f t="shared" ref="D96:D104" si="81">+IF(ISERROR(C96/C96),"N. D.",C96/C96)</f>
        <v>N. D.</v>
      </c>
      <c r="E96" s="216"/>
      <c r="F96" s="217">
        <f t="shared" ref="F96:F104" si="82">+F21-F46-F71</f>
        <v>0</v>
      </c>
      <c r="G96" s="218" t="str">
        <f t="shared" ref="G96:G104" si="83">+IF(ISERROR(F96/F96),"N. D.",F96/F96)</f>
        <v>N. D.</v>
      </c>
      <c r="H96" s="219">
        <f t="shared" si="60"/>
        <v>0</v>
      </c>
      <c r="I96" s="218" t="str">
        <f t="shared" si="61"/>
        <v>N. D.</v>
      </c>
      <c r="J96" s="216"/>
      <c r="K96" s="217">
        <f t="shared" ref="K96:K104" si="84">+K21-K46-K71</f>
        <v>0</v>
      </c>
      <c r="L96" s="218" t="str">
        <f t="shared" ref="L96:L104" si="85">+IF(ISERROR(K96/K96),"N. D.",K96/K96)</f>
        <v>N. D.</v>
      </c>
      <c r="M96" s="219">
        <f t="shared" si="62"/>
        <v>0</v>
      </c>
      <c r="N96" s="218" t="str">
        <f t="shared" si="63"/>
        <v>N. D.</v>
      </c>
      <c r="O96" s="216"/>
      <c r="P96" s="217">
        <f t="shared" ref="P96:P104" si="86">+P21-P46-P71</f>
        <v>0</v>
      </c>
      <c r="Q96" s="218" t="str">
        <f t="shared" ref="Q96:Q104" si="87">+IF(ISERROR(P96/P96),"N. D.",P96/P96)</f>
        <v>N. D.</v>
      </c>
      <c r="R96" s="216"/>
      <c r="S96" s="217">
        <f t="shared" ref="S96:S104" si="88">+S21-S46-S71</f>
        <v>0</v>
      </c>
      <c r="T96" s="218" t="str">
        <f t="shared" ref="T96:T104" si="89">+IF(ISERROR(S96/S96),"N. D.",S96/S96)</f>
        <v>N. D.</v>
      </c>
      <c r="U96" s="219">
        <f t="shared" si="64"/>
        <v>0</v>
      </c>
      <c r="V96" s="218" t="str">
        <f t="shared" si="65"/>
        <v>N. D.</v>
      </c>
      <c r="W96" s="216"/>
      <c r="X96" s="217">
        <f t="shared" ref="X96:X104" si="90">+X21-X46-X71</f>
        <v>0</v>
      </c>
      <c r="Y96" s="218" t="str">
        <f t="shared" ref="Y96:Y104" si="91">+IF(ISERROR(X96/X96),"N. D.",X96/X96)</f>
        <v>N. D.</v>
      </c>
      <c r="Z96" s="219">
        <f t="shared" si="66"/>
        <v>0</v>
      </c>
      <c r="AA96" s="218" t="str">
        <f t="shared" si="67"/>
        <v>N. D.</v>
      </c>
    </row>
    <row r="97" spans="1:27" s="208" customFormat="1" ht="17">
      <c r="A97" s="223" t="s">
        <v>33</v>
      </c>
      <c r="B97" s="216"/>
      <c r="C97" s="217">
        <f t="shared" si="80"/>
        <v>0</v>
      </c>
      <c r="D97" s="218" t="str">
        <f t="shared" si="81"/>
        <v>N. D.</v>
      </c>
      <c r="E97" s="216"/>
      <c r="F97" s="217">
        <f t="shared" si="82"/>
        <v>0</v>
      </c>
      <c r="G97" s="218" t="str">
        <f t="shared" si="83"/>
        <v>N. D.</v>
      </c>
      <c r="H97" s="219">
        <f t="shared" si="60"/>
        <v>0</v>
      </c>
      <c r="I97" s="218" t="str">
        <f t="shared" si="61"/>
        <v>N. D.</v>
      </c>
      <c r="J97" s="216"/>
      <c r="K97" s="217">
        <f t="shared" si="84"/>
        <v>0</v>
      </c>
      <c r="L97" s="218" t="str">
        <f t="shared" si="85"/>
        <v>N. D.</v>
      </c>
      <c r="M97" s="219">
        <f t="shared" si="62"/>
        <v>0</v>
      </c>
      <c r="N97" s="218" t="str">
        <f t="shared" si="63"/>
        <v>N. D.</v>
      </c>
      <c r="O97" s="216"/>
      <c r="P97" s="217">
        <f t="shared" si="86"/>
        <v>0</v>
      </c>
      <c r="Q97" s="218" t="str">
        <f t="shared" si="87"/>
        <v>N. D.</v>
      </c>
      <c r="R97" s="216"/>
      <c r="S97" s="217">
        <f t="shared" si="88"/>
        <v>0</v>
      </c>
      <c r="T97" s="218" t="str">
        <f t="shared" si="89"/>
        <v>N. D.</v>
      </c>
      <c r="U97" s="219">
        <f t="shared" si="64"/>
        <v>0</v>
      </c>
      <c r="V97" s="218" t="str">
        <f t="shared" si="65"/>
        <v>N. D.</v>
      </c>
      <c r="W97" s="216"/>
      <c r="X97" s="217">
        <f t="shared" si="90"/>
        <v>0</v>
      </c>
      <c r="Y97" s="218" t="str">
        <f t="shared" si="91"/>
        <v>N. D.</v>
      </c>
      <c r="Z97" s="219">
        <f t="shared" si="66"/>
        <v>0</v>
      </c>
      <c r="AA97" s="218" t="str">
        <f t="shared" si="67"/>
        <v>N. D.</v>
      </c>
    </row>
    <row r="98" spans="1:27" s="208" customFormat="1" ht="17">
      <c r="A98" s="223" t="s">
        <v>34</v>
      </c>
      <c r="B98" s="216"/>
      <c r="C98" s="217">
        <f t="shared" si="80"/>
        <v>0</v>
      </c>
      <c r="D98" s="218" t="str">
        <f t="shared" si="81"/>
        <v>N. D.</v>
      </c>
      <c r="E98" s="216"/>
      <c r="F98" s="217">
        <f t="shared" si="82"/>
        <v>0</v>
      </c>
      <c r="G98" s="218" t="str">
        <f t="shared" si="83"/>
        <v>N. D.</v>
      </c>
      <c r="H98" s="219">
        <f t="shared" si="60"/>
        <v>0</v>
      </c>
      <c r="I98" s="218" t="str">
        <f t="shared" si="61"/>
        <v>N. D.</v>
      </c>
      <c r="J98" s="216"/>
      <c r="K98" s="217">
        <f t="shared" si="84"/>
        <v>0</v>
      </c>
      <c r="L98" s="218" t="str">
        <f t="shared" si="85"/>
        <v>N. D.</v>
      </c>
      <c r="M98" s="219">
        <f t="shared" si="62"/>
        <v>0</v>
      </c>
      <c r="N98" s="218" t="str">
        <f t="shared" si="63"/>
        <v>N. D.</v>
      </c>
      <c r="O98" s="216"/>
      <c r="P98" s="217">
        <f t="shared" si="86"/>
        <v>0</v>
      </c>
      <c r="Q98" s="218" t="str">
        <f t="shared" si="87"/>
        <v>N. D.</v>
      </c>
      <c r="R98" s="216"/>
      <c r="S98" s="217">
        <f t="shared" si="88"/>
        <v>0</v>
      </c>
      <c r="T98" s="218" t="str">
        <f t="shared" si="89"/>
        <v>N. D.</v>
      </c>
      <c r="U98" s="219">
        <f t="shared" si="64"/>
        <v>0</v>
      </c>
      <c r="V98" s="218" t="str">
        <f t="shared" si="65"/>
        <v>N. D.</v>
      </c>
      <c r="W98" s="216"/>
      <c r="X98" s="217">
        <f t="shared" si="90"/>
        <v>0</v>
      </c>
      <c r="Y98" s="218" t="str">
        <f t="shared" si="91"/>
        <v>N. D.</v>
      </c>
      <c r="Z98" s="219">
        <f t="shared" si="66"/>
        <v>0</v>
      </c>
      <c r="AA98" s="218" t="str">
        <f t="shared" si="67"/>
        <v>N. D.</v>
      </c>
    </row>
    <row r="99" spans="1:27" s="208" customFormat="1" ht="17">
      <c r="A99" s="223" t="s">
        <v>35</v>
      </c>
      <c r="B99" s="216"/>
      <c r="C99" s="217">
        <f t="shared" si="80"/>
        <v>0</v>
      </c>
      <c r="D99" s="218" t="str">
        <f t="shared" si="81"/>
        <v>N. D.</v>
      </c>
      <c r="E99" s="216"/>
      <c r="F99" s="217">
        <f t="shared" si="82"/>
        <v>0</v>
      </c>
      <c r="G99" s="218" t="str">
        <f t="shared" si="83"/>
        <v>N. D.</v>
      </c>
      <c r="H99" s="219">
        <f t="shared" si="60"/>
        <v>0</v>
      </c>
      <c r="I99" s="218" t="str">
        <f t="shared" si="61"/>
        <v>N. D.</v>
      </c>
      <c r="J99" s="216"/>
      <c r="K99" s="217">
        <f t="shared" si="84"/>
        <v>0</v>
      </c>
      <c r="L99" s="218" t="str">
        <f t="shared" si="85"/>
        <v>N. D.</v>
      </c>
      <c r="M99" s="219">
        <f t="shared" si="62"/>
        <v>0</v>
      </c>
      <c r="N99" s="218" t="str">
        <f t="shared" si="63"/>
        <v>N. D.</v>
      </c>
      <c r="O99" s="216"/>
      <c r="P99" s="217">
        <f t="shared" si="86"/>
        <v>0</v>
      </c>
      <c r="Q99" s="218" t="str">
        <f t="shared" si="87"/>
        <v>N. D.</v>
      </c>
      <c r="R99" s="216"/>
      <c r="S99" s="217">
        <f t="shared" si="88"/>
        <v>0</v>
      </c>
      <c r="T99" s="218" t="str">
        <f t="shared" si="89"/>
        <v>N. D.</v>
      </c>
      <c r="U99" s="219">
        <f t="shared" si="64"/>
        <v>0</v>
      </c>
      <c r="V99" s="218" t="str">
        <f t="shared" si="65"/>
        <v>N. D.</v>
      </c>
      <c r="W99" s="216"/>
      <c r="X99" s="217">
        <f t="shared" si="90"/>
        <v>0</v>
      </c>
      <c r="Y99" s="218" t="str">
        <f t="shared" si="91"/>
        <v>N. D.</v>
      </c>
      <c r="Z99" s="219">
        <f t="shared" si="66"/>
        <v>0</v>
      </c>
      <c r="AA99" s="218" t="str">
        <f t="shared" si="67"/>
        <v>N. D.</v>
      </c>
    </row>
    <row r="100" spans="1:27" s="208" customFormat="1" ht="17">
      <c r="A100" s="223" t="s">
        <v>36</v>
      </c>
      <c r="B100" s="216"/>
      <c r="C100" s="217">
        <f t="shared" si="80"/>
        <v>0</v>
      </c>
      <c r="D100" s="218" t="str">
        <f t="shared" si="81"/>
        <v>N. D.</v>
      </c>
      <c r="E100" s="216"/>
      <c r="F100" s="217">
        <f t="shared" si="82"/>
        <v>0</v>
      </c>
      <c r="G100" s="218" t="str">
        <f t="shared" si="83"/>
        <v>N. D.</v>
      </c>
      <c r="H100" s="219">
        <f t="shared" si="60"/>
        <v>0</v>
      </c>
      <c r="I100" s="218" t="str">
        <f t="shared" si="61"/>
        <v>N. D.</v>
      </c>
      <c r="J100" s="216"/>
      <c r="K100" s="217">
        <f t="shared" si="84"/>
        <v>0</v>
      </c>
      <c r="L100" s="218" t="str">
        <f t="shared" si="85"/>
        <v>N. D.</v>
      </c>
      <c r="M100" s="219">
        <f t="shared" si="62"/>
        <v>0</v>
      </c>
      <c r="N100" s="218" t="str">
        <f t="shared" si="63"/>
        <v>N. D.</v>
      </c>
      <c r="O100" s="216"/>
      <c r="P100" s="217">
        <f t="shared" si="86"/>
        <v>0</v>
      </c>
      <c r="Q100" s="218" t="str">
        <f t="shared" si="87"/>
        <v>N. D.</v>
      </c>
      <c r="R100" s="216"/>
      <c r="S100" s="217">
        <f t="shared" si="88"/>
        <v>0</v>
      </c>
      <c r="T100" s="218" t="str">
        <f t="shared" si="89"/>
        <v>N. D.</v>
      </c>
      <c r="U100" s="219">
        <f t="shared" si="64"/>
        <v>0</v>
      </c>
      <c r="V100" s="218" t="str">
        <f t="shared" si="65"/>
        <v>N. D.</v>
      </c>
      <c r="W100" s="216"/>
      <c r="X100" s="217">
        <f t="shared" si="90"/>
        <v>0</v>
      </c>
      <c r="Y100" s="218" t="str">
        <f t="shared" si="91"/>
        <v>N. D.</v>
      </c>
      <c r="Z100" s="219">
        <f t="shared" si="66"/>
        <v>0</v>
      </c>
      <c r="AA100" s="218" t="str">
        <f t="shared" si="67"/>
        <v>N. D.</v>
      </c>
    </row>
    <row r="101" spans="1:27" s="208" customFormat="1" ht="17">
      <c r="A101" s="223" t="s">
        <v>37</v>
      </c>
      <c r="B101" s="216"/>
      <c r="C101" s="217">
        <f t="shared" si="80"/>
        <v>0</v>
      </c>
      <c r="D101" s="218" t="str">
        <f t="shared" si="81"/>
        <v>N. D.</v>
      </c>
      <c r="E101" s="216"/>
      <c r="F101" s="217">
        <f t="shared" si="82"/>
        <v>0</v>
      </c>
      <c r="G101" s="218" t="str">
        <f t="shared" si="83"/>
        <v>N. D.</v>
      </c>
      <c r="H101" s="219">
        <f t="shared" si="60"/>
        <v>0</v>
      </c>
      <c r="I101" s="218" t="str">
        <f t="shared" si="61"/>
        <v>N. D.</v>
      </c>
      <c r="J101" s="216"/>
      <c r="K101" s="217">
        <f t="shared" si="84"/>
        <v>0</v>
      </c>
      <c r="L101" s="218" t="str">
        <f t="shared" si="85"/>
        <v>N. D.</v>
      </c>
      <c r="M101" s="219">
        <f t="shared" si="62"/>
        <v>0</v>
      </c>
      <c r="N101" s="218" t="str">
        <f t="shared" si="63"/>
        <v>N. D.</v>
      </c>
      <c r="O101" s="216"/>
      <c r="P101" s="217">
        <f t="shared" si="86"/>
        <v>0</v>
      </c>
      <c r="Q101" s="218" t="str">
        <f t="shared" si="87"/>
        <v>N. D.</v>
      </c>
      <c r="R101" s="216"/>
      <c r="S101" s="217">
        <f t="shared" si="88"/>
        <v>0</v>
      </c>
      <c r="T101" s="218" t="str">
        <f t="shared" si="89"/>
        <v>N. D.</v>
      </c>
      <c r="U101" s="219">
        <f t="shared" si="64"/>
        <v>0</v>
      </c>
      <c r="V101" s="218" t="str">
        <f t="shared" si="65"/>
        <v>N. D.</v>
      </c>
      <c r="W101" s="216"/>
      <c r="X101" s="217">
        <f t="shared" si="90"/>
        <v>0</v>
      </c>
      <c r="Y101" s="218" t="str">
        <f t="shared" si="91"/>
        <v>N. D.</v>
      </c>
      <c r="Z101" s="219">
        <f t="shared" si="66"/>
        <v>0</v>
      </c>
      <c r="AA101" s="218" t="str">
        <f t="shared" si="67"/>
        <v>N. D.</v>
      </c>
    </row>
    <row r="102" spans="1:27" s="208" customFormat="1" ht="17">
      <c r="A102" s="223" t="s">
        <v>38</v>
      </c>
      <c r="B102" s="216"/>
      <c r="C102" s="217">
        <f t="shared" si="80"/>
        <v>0</v>
      </c>
      <c r="D102" s="218" t="str">
        <f t="shared" si="81"/>
        <v>N. D.</v>
      </c>
      <c r="E102" s="216"/>
      <c r="F102" s="217">
        <f t="shared" si="82"/>
        <v>0</v>
      </c>
      <c r="G102" s="218" t="str">
        <f t="shared" si="83"/>
        <v>N. D.</v>
      </c>
      <c r="H102" s="219">
        <f t="shared" si="60"/>
        <v>0</v>
      </c>
      <c r="I102" s="218" t="str">
        <f t="shared" si="61"/>
        <v>N. D.</v>
      </c>
      <c r="J102" s="216"/>
      <c r="K102" s="217">
        <f t="shared" si="84"/>
        <v>0</v>
      </c>
      <c r="L102" s="218" t="str">
        <f t="shared" si="85"/>
        <v>N. D.</v>
      </c>
      <c r="M102" s="219">
        <f t="shared" si="62"/>
        <v>0</v>
      </c>
      <c r="N102" s="218" t="str">
        <f t="shared" si="63"/>
        <v>N. D.</v>
      </c>
      <c r="O102" s="216"/>
      <c r="P102" s="217">
        <f t="shared" si="86"/>
        <v>0</v>
      </c>
      <c r="Q102" s="218" t="str">
        <f t="shared" si="87"/>
        <v>N. D.</v>
      </c>
      <c r="R102" s="216"/>
      <c r="S102" s="217">
        <f t="shared" si="88"/>
        <v>0</v>
      </c>
      <c r="T102" s="218" t="str">
        <f t="shared" si="89"/>
        <v>N. D.</v>
      </c>
      <c r="U102" s="219">
        <f t="shared" si="64"/>
        <v>0</v>
      </c>
      <c r="V102" s="218" t="str">
        <f t="shared" si="65"/>
        <v>N. D.</v>
      </c>
      <c r="W102" s="216"/>
      <c r="X102" s="217">
        <f t="shared" si="90"/>
        <v>0</v>
      </c>
      <c r="Y102" s="218" t="str">
        <f t="shared" si="91"/>
        <v>N. D.</v>
      </c>
      <c r="Z102" s="219">
        <f t="shared" si="66"/>
        <v>0</v>
      </c>
      <c r="AA102" s="218" t="str">
        <f t="shared" si="67"/>
        <v>N. D.</v>
      </c>
    </row>
    <row r="103" spans="1:27" s="208" customFormat="1" ht="17">
      <c r="A103" s="223" t="s">
        <v>39</v>
      </c>
      <c r="B103" s="216"/>
      <c r="C103" s="217">
        <f t="shared" si="80"/>
        <v>0</v>
      </c>
      <c r="D103" s="218" t="str">
        <f t="shared" si="81"/>
        <v>N. D.</v>
      </c>
      <c r="E103" s="216"/>
      <c r="F103" s="217">
        <f t="shared" si="82"/>
        <v>0</v>
      </c>
      <c r="G103" s="218" t="str">
        <f t="shared" si="83"/>
        <v>N. D.</v>
      </c>
      <c r="H103" s="219">
        <f t="shared" si="60"/>
        <v>0</v>
      </c>
      <c r="I103" s="218" t="str">
        <f t="shared" si="61"/>
        <v>N. D.</v>
      </c>
      <c r="J103" s="216"/>
      <c r="K103" s="217">
        <f t="shared" si="84"/>
        <v>0</v>
      </c>
      <c r="L103" s="218" t="str">
        <f t="shared" si="85"/>
        <v>N. D.</v>
      </c>
      <c r="M103" s="219">
        <f t="shared" si="62"/>
        <v>0</v>
      </c>
      <c r="N103" s="218" t="str">
        <f t="shared" si="63"/>
        <v>N. D.</v>
      </c>
      <c r="O103" s="216"/>
      <c r="P103" s="217">
        <f t="shared" si="86"/>
        <v>0</v>
      </c>
      <c r="Q103" s="218" t="str">
        <f t="shared" si="87"/>
        <v>N. D.</v>
      </c>
      <c r="R103" s="216"/>
      <c r="S103" s="217">
        <f t="shared" si="88"/>
        <v>0</v>
      </c>
      <c r="T103" s="218" t="str">
        <f t="shared" si="89"/>
        <v>N. D.</v>
      </c>
      <c r="U103" s="219">
        <f t="shared" si="64"/>
        <v>0</v>
      </c>
      <c r="V103" s="218" t="str">
        <f t="shared" si="65"/>
        <v>N. D.</v>
      </c>
      <c r="W103" s="216"/>
      <c r="X103" s="217">
        <f t="shared" si="90"/>
        <v>0</v>
      </c>
      <c r="Y103" s="218" t="str">
        <f t="shared" si="91"/>
        <v>N. D.</v>
      </c>
      <c r="Z103" s="219">
        <f t="shared" si="66"/>
        <v>0</v>
      </c>
      <c r="AA103" s="218" t="str">
        <f t="shared" si="67"/>
        <v>N. D.</v>
      </c>
    </row>
    <row r="104" spans="1:27" s="208" customFormat="1" ht="17">
      <c r="A104" s="223" t="s">
        <v>40</v>
      </c>
      <c r="B104" s="216"/>
      <c r="C104" s="217">
        <f t="shared" si="80"/>
        <v>0</v>
      </c>
      <c r="D104" s="218" t="str">
        <f t="shared" si="81"/>
        <v>N. D.</v>
      </c>
      <c r="E104" s="216"/>
      <c r="F104" s="217">
        <f t="shared" si="82"/>
        <v>0</v>
      </c>
      <c r="G104" s="218" t="str">
        <f t="shared" si="83"/>
        <v>N. D.</v>
      </c>
      <c r="H104" s="219">
        <f t="shared" si="60"/>
        <v>0</v>
      </c>
      <c r="I104" s="218" t="str">
        <f t="shared" si="61"/>
        <v>N. D.</v>
      </c>
      <c r="J104" s="216"/>
      <c r="K104" s="217">
        <f t="shared" si="84"/>
        <v>0</v>
      </c>
      <c r="L104" s="218" t="str">
        <f t="shared" si="85"/>
        <v>N. D.</v>
      </c>
      <c r="M104" s="219">
        <f t="shared" si="62"/>
        <v>0</v>
      </c>
      <c r="N104" s="218" t="str">
        <f t="shared" si="63"/>
        <v>N. D.</v>
      </c>
      <c r="O104" s="216"/>
      <c r="P104" s="217">
        <f t="shared" si="86"/>
        <v>0</v>
      </c>
      <c r="Q104" s="218" t="str">
        <f t="shared" si="87"/>
        <v>N. D.</v>
      </c>
      <c r="R104" s="216"/>
      <c r="S104" s="217">
        <f t="shared" si="88"/>
        <v>0</v>
      </c>
      <c r="T104" s="218" t="str">
        <f t="shared" si="89"/>
        <v>N. D.</v>
      </c>
      <c r="U104" s="219">
        <f t="shared" si="64"/>
        <v>0</v>
      </c>
      <c r="V104" s="218" t="str">
        <f t="shared" si="65"/>
        <v>N. D.</v>
      </c>
      <c r="W104" s="216"/>
      <c r="X104" s="217">
        <f t="shared" si="90"/>
        <v>0</v>
      </c>
      <c r="Y104" s="218" t="str">
        <f t="shared" si="91"/>
        <v>N. D.</v>
      </c>
      <c r="Z104" s="219">
        <f t="shared" si="66"/>
        <v>0</v>
      </c>
      <c r="AA104" s="218" t="str">
        <f t="shared" si="67"/>
        <v>N. D.</v>
      </c>
    </row>
    <row r="105" spans="1:27" s="208" customFormat="1" ht="6" customHeight="1">
      <c r="A105" s="210"/>
      <c r="B105" s="207"/>
      <c r="C105" s="210"/>
      <c r="D105" s="213"/>
      <c r="E105" s="207"/>
      <c r="F105" s="210"/>
      <c r="G105" s="213"/>
      <c r="H105" s="207"/>
      <c r="I105" s="213"/>
      <c r="J105" s="207"/>
      <c r="K105" s="210"/>
      <c r="L105" s="213"/>
      <c r="M105" s="207"/>
      <c r="N105" s="213"/>
      <c r="O105" s="207"/>
      <c r="P105" s="210"/>
      <c r="Q105" s="213"/>
      <c r="R105" s="207"/>
      <c r="S105" s="210"/>
      <c r="T105" s="213"/>
      <c r="U105" s="207"/>
      <c r="V105" s="213"/>
      <c r="W105" s="207"/>
      <c r="X105" s="210"/>
      <c r="Y105" s="213"/>
      <c r="Z105" s="207"/>
      <c r="AA105" s="213"/>
    </row>
    <row r="106" spans="1:27" s="208" customFormat="1" ht="17">
      <c r="A106" s="227" t="s">
        <v>47</v>
      </c>
      <c r="B106" s="228"/>
      <c r="C106" s="229">
        <f>+C85+C95</f>
        <v>14325980.599999998</v>
      </c>
      <c r="D106" s="230">
        <f>+IF(ISERROR(C106/C106),"N. D.",C106/C106)</f>
        <v>1</v>
      </c>
      <c r="E106" s="228"/>
      <c r="F106" s="229">
        <f>+F85+F95</f>
        <v>13738420.96675317</v>
      </c>
      <c r="G106" s="230">
        <f>+IF(ISERROR(F106/F106),"N. D.",F106/F106)</f>
        <v>1</v>
      </c>
      <c r="H106" s="228">
        <f>+$C106-F106</f>
        <v>587559.63324682787</v>
      </c>
      <c r="I106" s="230">
        <f>+IF(ISERROR(H106/F106),"N. D.",H106/F106)</f>
        <v>4.2767624799728864E-2</v>
      </c>
      <c r="J106" s="228"/>
      <c r="K106" s="229">
        <f>+K85+K95</f>
        <v>12031286.289999999</v>
      </c>
      <c r="L106" s="230">
        <f>+IF(ISERROR(K106/K106),"N. D.",K106/K106)</f>
        <v>1</v>
      </c>
      <c r="M106" s="228">
        <f>+$C106-K106</f>
        <v>2294694.3099999987</v>
      </c>
      <c r="N106" s="230">
        <f>+IF(ISERROR(M106/K106),"N. D.",M106/K106)</f>
        <v>0.19072726346037261</v>
      </c>
      <c r="O106" s="228"/>
      <c r="P106" s="229">
        <f>+P85+P95</f>
        <v>81404071.749999985</v>
      </c>
      <c r="Q106" s="230">
        <f>+IF(ISERROR(P106/P106),"N. D.",P106/P106)</f>
        <v>1</v>
      </c>
      <c r="R106" s="228"/>
      <c r="S106" s="229">
        <f>+S85+S95</f>
        <v>81285970.074801013</v>
      </c>
      <c r="T106" s="230">
        <f>+IF(ISERROR(S106/S106),"N. D.",S106/S106)</f>
        <v>1</v>
      </c>
      <c r="U106" s="228">
        <f>+$P106-S106</f>
        <v>118101.67519897223</v>
      </c>
      <c r="V106" s="230">
        <f>+IF(ISERROR(U106/S106),"N. D.",U106/S106)</f>
        <v>1.4529158610064275E-3</v>
      </c>
      <c r="W106" s="228"/>
      <c r="X106" s="229">
        <f>+X85+X95</f>
        <v>72864464.229999989</v>
      </c>
      <c r="Y106" s="230">
        <f>+IF(ISERROR(X106/X106),"N. D.",X106/X106)</f>
        <v>1</v>
      </c>
      <c r="Z106" s="228">
        <f>+$P106-X106</f>
        <v>8539607.5199999958</v>
      </c>
      <c r="AA106" s="230">
        <f>+IF(ISERROR(Z106/X106),"N. D.",Z106/X106)</f>
        <v>0.11719852208127596</v>
      </c>
    </row>
    <row r="107" spans="1:27" s="208" customFormat="1" ht="6" customHeight="1">
      <c r="A107" s="210"/>
      <c r="B107" s="207"/>
      <c r="C107" s="210"/>
      <c r="D107" s="231"/>
      <c r="E107" s="207"/>
      <c r="F107" s="210"/>
      <c r="G107" s="231"/>
      <c r="H107" s="207"/>
      <c r="I107" s="231"/>
      <c r="J107" s="207"/>
      <c r="K107" s="210"/>
      <c r="L107" s="231"/>
      <c r="M107" s="207"/>
      <c r="N107" s="231"/>
      <c r="O107" s="207"/>
      <c r="P107" s="210"/>
      <c r="Q107" s="231"/>
      <c r="R107" s="207"/>
      <c r="S107" s="210"/>
      <c r="T107" s="231"/>
      <c r="U107" s="207"/>
      <c r="V107" s="231"/>
      <c r="W107" s="207"/>
      <c r="X107" s="210"/>
      <c r="Y107" s="231"/>
      <c r="Z107" s="207"/>
      <c r="AA107" s="231"/>
    </row>
    <row r="108" spans="1:27" s="208" customFormat="1" ht="17">
      <c r="A108" s="209" t="s">
        <v>48</v>
      </c>
      <c r="B108" s="207"/>
      <c r="C108" s="210"/>
      <c r="D108" s="231"/>
      <c r="E108" s="207"/>
      <c r="F108" s="210"/>
      <c r="G108" s="231"/>
      <c r="H108" s="207"/>
      <c r="I108" s="231"/>
      <c r="J108" s="207"/>
      <c r="K108" s="210"/>
      <c r="L108" s="231"/>
      <c r="M108" s="207"/>
      <c r="N108" s="231"/>
      <c r="O108" s="207"/>
      <c r="P108" s="210"/>
      <c r="Q108" s="231"/>
      <c r="R108" s="207"/>
      <c r="S108" s="210"/>
      <c r="T108" s="231"/>
      <c r="U108" s="207"/>
      <c r="V108" s="231"/>
      <c r="W108" s="207"/>
      <c r="X108" s="210"/>
      <c r="Y108" s="231"/>
      <c r="Z108" s="207"/>
      <c r="AA108" s="231"/>
    </row>
    <row r="109" spans="1:27" s="208" customFormat="1" ht="6" customHeight="1">
      <c r="A109" s="210"/>
      <c r="B109" s="207"/>
      <c r="C109" s="210"/>
      <c r="D109" s="231"/>
      <c r="E109" s="207"/>
      <c r="F109" s="210"/>
      <c r="G109" s="231"/>
      <c r="H109" s="207"/>
      <c r="I109" s="231"/>
      <c r="J109" s="207"/>
      <c r="K109" s="210"/>
      <c r="L109" s="231"/>
      <c r="M109" s="207"/>
      <c r="N109" s="231"/>
      <c r="O109" s="207"/>
      <c r="P109" s="210"/>
      <c r="Q109" s="231"/>
      <c r="R109" s="207"/>
      <c r="S109" s="210"/>
      <c r="T109" s="231"/>
      <c r="U109" s="207"/>
      <c r="V109" s="231"/>
      <c r="W109" s="207"/>
      <c r="X109" s="210"/>
      <c r="Y109" s="231"/>
      <c r="Z109" s="207"/>
      <c r="AA109" s="231"/>
    </row>
    <row r="110" spans="1:27" s="208" customFormat="1" ht="17">
      <c r="A110" s="211" t="s">
        <v>21</v>
      </c>
      <c r="B110" s="207"/>
      <c r="C110" s="212">
        <f>+SUM(C111:C119)</f>
        <v>0</v>
      </c>
      <c r="D110" s="213" t="str">
        <f>+IF(ISERROR(C110/#REF!),"N. D.",C110/#REF!)</f>
        <v>N. D.</v>
      </c>
      <c r="E110" s="207"/>
      <c r="F110" s="212">
        <f>+SUM(F111:F119)</f>
        <v>0</v>
      </c>
      <c r="G110" s="213" t="str">
        <f>+IF(ISERROR(F110/#REF!),"N. D.",F110/#REF!)</f>
        <v>N. D.</v>
      </c>
      <c r="H110" s="214">
        <f t="shared" ref="H110:H129" si="92">+$C110-F110</f>
        <v>0</v>
      </c>
      <c r="I110" s="213" t="str">
        <f t="shared" ref="I110:I129" si="93">+IF(ISERROR(H110/F110),"N. D.",H110/F110)</f>
        <v>N. D.</v>
      </c>
      <c r="J110" s="207"/>
      <c r="K110" s="212">
        <f>+SUM(K111:K119)</f>
        <v>0</v>
      </c>
      <c r="L110" s="213" t="str">
        <f>+IF(ISERROR(K110/#REF!),"N. D.",K110/#REF!)</f>
        <v>N. D.</v>
      </c>
      <c r="M110" s="214">
        <f t="shared" ref="M110:M129" si="94">+$C110-K110</f>
        <v>0</v>
      </c>
      <c r="N110" s="213" t="str">
        <f t="shared" ref="N110:N129" si="95">+IF(ISERROR(M110/K110),"N. D.",M110/K110)</f>
        <v>N. D.</v>
      </c>
      <c r="O110" s="207"/>
      <c r="P110" s="212">
        <f>+SUM(P111:P119)</f>
        <v>0</v>
      </c>
      <c r="Q110" s="213" t="str">
        <f>+IF(ISERROR(P110/#REF!),"N. D.",P110/#REF!)</f>
        <v>N. D.</v>
      </c>
      <c r="R110" s="207"/>
      <c r="S110" s="212">
        <f>+SUM(S111:S119)</f>
        <v>0</v>
      </c>
      <c r="T110" s="213" t="str">
        <f>+IF(ISERROR(S110/#REF!),"N. D.",S110/#REF!)</f>
        <v>N. D.</v>
      </c>
      <c r="U110" s="214">
        <f t="shared" ref="U110:U129" si="96">+$P110-S110</f>
        <v>0</v>
      </c>
      <c r="V110" s="213" t="str">
        <f t="shared" ref="V110:V129" si="97">+IF(ISERROR(U110/S110),"N. D.",U110/S110)</f>
        <v>N. D.</v>
      </c>
      <c r="W110" s="207"/>
      <c r="X110" s="212">
        <f>+SUM(X111:X119)</f>
        <v>0</v>
      </c>
      <c r="Y110" s="213" t="str">
        <f>+IF(ISERROR(X110/#REF!),"N. D.",X110/#REF!)</f>
        <v>N. D.</v>
      </c>
      <c r="Z110" s="214">
        <f t="shared" ref="Z110:Z129" si="98">+$P110-X110</f>
        <v>0</v>
      </c>
      <c r="AA110" s="213" t="str">
        <f t="shared" ref="AA110:AA129" si="99">+IF(ISERROR(Z110/X110),"N. D.",Z110/X110)</f>
        <v>N. D.</v>
      </c>
    </row>
    <row r="111" spans="1:27" s="208" customFormat="1" ht="17">
      <c r="A111" s="215" t="s">
        <v>22</v>
      </c>
      <c r="B111" s="216"/>
      <c r="C111" s="217">
        <f>+'2026R'!$K111</f>
        <v>0</v>
      </c>
      <c r="D111" s="218" t="str">
        <f>+IF(ISERROR(C111/#REF!),"N. D.",C111/#REF!)</f>
        <v>N. D.</v>
      </c>
      <c r="E111" s="216"/>
      <c r="F111" s="217">
        <f>+'2026P'!$K111</f>
        <v>0</v>
      </c>
      <c r="G111" s="218" t="str">
        <f>+IF(ISERROR(F111/#REF!),"N. D.",F111/#REF!)</f>
        <v>N. D.</v>
      </c>
      <c r="H111" s="219">
        <f t="shared" si="92"/>
        <v>0</v>
      </c>
      <c r="I111" s="218" t="str">
        <f t="shared" si="93"/>
        <v>N. D.</v>
      </c>
      <c r="J111" s="216"/>
      <c r="K111" s="217">
        <f>+'2025R'!$K111</f>
        <v>0</v>
      </c>
      <c r="L111" s="218" t="str">
        <f>+IF(ISERROR(K111/#REF!),"N. D.",K111/#REF!)</f>
        <v>N. D.</v>
      </c>
      <c r="M111" s="219">
        <f t="shared" si="94"/>
        <v>0</v>
      </c>
      <c r="N111" s="218" t="str">
        <f t="shared" si="95"/>
        <v>N. D.</v>
      </c>
      <c r="O111" s="216"/>
      <c r="P111" s="217">
        <f>+'2026R'!$AA111</f>
        <v>0</v>
      </c>
      <c r="Q111" s="218" t="str">
        <f>+IF(ISERROR(P111/#REF!),"N. D.",P111/#REF!)</f>
        <v>N. D.</v>
      </c>
      <c r="R111" s="216"/>
      <c r="S111" s="217">
        <f>+'2026P'!$AA111</f>
        <v>0</v>
      </c>
      <c r="T111" s="218" t="str">
        <f>+IF(ISERROR(S111/#REF!),"N. D.",S111/#REF!)</f>
        <v>N. D.</v>
      </c>
      <c r="U111" s="219">
        <f t="shared" si="96"/>
        <v>0</v>
      </c>
      <c r="V111" s="218" t="str">
        <f t="shared" si="97"/>
        <v>N. D.</v>
      </c>
      <c r="W111" s="216"/>
      <c r="X111" s="217">
        <f>+'2025R'!$AA111</f>
        <v>0</v>
      </c>
      <c r="Y111" s="218" t="str">
        <f>+IF(ISERROR(X111/#REF!),"N. D.",X111/#REF!)</f>
        <v>N. D.</v>
      </c>
      <c r="Z111" s="219">
        <f t="shared" si="98"/>
        <v>0</v>
      </c>
      <c r="AA111" s="218" t="str">
        <f t="shared" si="99"/>
        <v>N. D.</v>
      </c>
    </row>
    <row r="112" spans="1:27" s="208" customFormat="1" ht="17">
      <c r="A112" s="215" t="s">
        <v>23</v>
      </c>
      <c r="B112" s="216"/>
      <c r="C112" s="217">
        <f>+'2026R'!$K112</f>
        <v>0</v>
      </c>
      <c r="D112" s="218" t="str">
        <f>+IF(ISERROR(C112/#REF!),"N. D.",C112/#REF!)</f>
        <v>N. D.</v>
      </c>
      <c r="E112" s="216"/>
      <c r="F112" s="217">
        <f>+'2026P'!$K112</f>
        <v>0</v>
      </c>
      <c r="G112" s="218" t="str">
        <f>+IF(ISERROR(F112/#REF!),"N. D.",F112/#REF!)</f>
        <v>N. D.</v>
      </c>
      <c r="H112" s="219">
        <f t="shared" si="92"/>
        <v>0</v>
      </c>
      <c r="I112" s="218" t="str">
        <f t="shared" si="93"/>
        <v>N. D.</v>
      </c>
      <c r="J112" s="216"/>
      <c r="K112" s="217">
        <f>+'2025R'!$K112</f>
        <v>0</v>
      </c>
      <c r="L112" s="218" t="str">
        <f>+IF(ISERROR(K112/#REF!),"N. D.",K112/#REF!)</f>
        <v>N. D.</v>
      </c>
      <c r="M112" s="219">
        <f t="shared" si="94"/>
        <v>0</v>
      </c>
      <c r="N112" s="218" t="str">
        <f t="shared" si="95"/>
        <v>N. D.</v>
      </c>
      <c r="O112" s="216"/>
      <c r="P112" s="217">
        <f>+'2026R'!$AA112</f>
        <v>0</v>
      </c>
      <c r="Q112" s="218" t="str">
        <f>+IF(ISERROR(P112/#REF!),"N. D.",P112/#REF!)</f>
        <v>N. D.</v>
      </c>
      <c r="R112" s="216"/>
      <c r="S112" s="217">
        <f>+'2026P'!$AA112</f>
        <v>0</v>
      </c>
      <c r="T112" s="218" t="str">
        <f>+IF(ISERROR(S112/#REF!),"N. D.",S112/#REF!)</f>
        <v>N. D.</v>
      </c>
      <c r="U112" s="219">
        <f t="shared" si="96"/>
        <v>0</v>
      </c>
      <c r="V112" s="218" t="str">
        <f t="shared" si="97"/>
        <v>N. D.</v>
      </c>
      <c r="W112" s="216"/>
      <c r="X112" s="217">
        <f>+'2025R'!$AA112</f>
        <v>0</v>
      </c>
      <c r="Y112" s="218" t="str">
        <f>+IF(ISERROR(X112/#REF!),"N. D.",X112/#REF!)</f>
        <v>N. D.</v>
      </c>
      <c r="Z112" s="219">
        <f t="shared" si="98"/>
        <v>0</v>
      </c>
      <c r="AA112" s="218" t="str">
        <f t="shared" si="99"/>
        <v>N. D.</v>
      </c>
    </row>
    <row r="113" spans="1:27" s="208" customFormat="1" ht="17">
      <c r="A113" s="215" t="s">
        <v>24</v>
      </c>
      <c r="B113" s="216"/>
      <c r="C113" s="217">
        <f>+'2026R'!$K113</f>
        <v>0</v>
      </c>
      <c r="D113" s="218" t="str">
        <f>+IF(ISERROR(C113/#REF!),"N. D.",C113/#REF!)</f>
        <v>N. D.</v>
      </c>
      <c r="E113" s="216"/>
      <c r="F113" s="217">
        <f>+'2026P'!$K113</f>
        <v>0</v>
      </c>
      <c r="G113" s="218" t="str">
        <f>+IF(ISERROR(F113/#REF!),"N. D.",F113/#REF!)</f>
        <v>N. D.</v>
      </c>
      <c r="H113" s="219">
        <f t="shared" si="92"/>
        <v>0</v>
      </c>
      <c r="I113" s="218" t="str">
        <f t="shared" si="93"/>
        <v>N. D.</v>
      </c>
      <c r="J113" s="216"/>
      <c r="K113" s="217">
        <f>+'2025R'!$K113</f>
        <v>0</v>
      </c>
      <c r="L113" s="218" t="str">
        <f>+IF(ISERROR(K113/#REF!),"N. D.",K113/#REF!)</f>
        <v>N. D.</v>
      </c>
      <c r="M113" s="219">
        <f t="shared" si="94"/>
        <v>0</v>
      </c>
      <c r="N113" s="218" t="str">
        <f t="shared" si="95"/>
        <v>N. D.</v>
      </c>
      <c r="O113" s="216"/>
      <c r="P113" s="217">
        <f>+'2026R'!$AA113</f>
        <v>0</v>
      </c>
      <c r="Q113" s="218" t="str">
        <f>+IF(ISERROR(P113/#REF!),"N. D.",P113/#REF!)</f>
        <v>N. D.</v>
      </c>
      <c r="R113" s="216"/>
      <c r="S113" s="217">
        <f>+'2026P'!$AA113</f>
        <v>0</v>
      </c>
      <c r="T113" s="218" t="str">
        <f>+IF(ISERROR(S113/#REF!),"N. D.",S113/#REF!)</f>
        <v>N. D.</v>
      </c>
      <c r="U113" s="219">
        <f t="shared" si="96"/>
        <v>0</v>
      </c>
      <c r="V113" s="218" t="str">
        <f t="shared" si="97"/>
        <v>N. D.</v>
      </c>
      <c r="W113" s="216"/>
      <c r="X113" s="217">
        <f>+'2025R'!$AA113</f>
        <v>0</v>
      </c>
      <c r="Y113" s="218" t="str">
        <f>+IF(ISERROR(X113/#REF!),"N. D.",X113/#REF!)</f>
        <v>N. D.</v>
      </c>
      <c r="Z113" s="219">
        <f t="shared" si="98"/>
        <v>0</v>
      </c>
      <c r="AA113" s="218" t="str">
        <f t="shared" si="99"/>
        <v>N. D.</v>
      </c>
    </row>
    <row r="114" spans="1:27" s="208" customFormat="1" ht="17">
      <c r="A114" s="215" t="s">
        <v>25</v>
      </c>
      <c r="B114" s="216"/>
      <c r="C114" s="217">
        <f>+'2026R'!$K114</f>
        <v>0</v>
      </c>
      <c r="D114" s="218" t="str">
        <f>+IF(ISERROR(C114/#REF!),"N. D.",C114/#REF!)</f>
        <v>N. D.</v>
      </c>
      <c r="E114" s="216"/>
      <c r="F114" s="217">
        <f>+'2026P'!$K114</f>
        <v>0</v>
      </c>
      <c r="G114" s="218" t="str">
        <f>+IF(ISERROR(F114/#REF!),"N. D.",F114/#REF!)</f>
        <v>N. D.</v>
      </c>
      <c r="H114" s="219">
        <f t="shared" si="92"/>
        <v>0</v>
      </c>
      <c r="I114" s="218" t="str">
        <f t="shared" si="93"/>
        <v>N. D.</v>
      </c>
      <c r="J114" s="216"/>
      <c r="K114" s="217">
        <f>+'2025R'!$K114</f>
        <v>0</v>
      </c>
      <c r="L114" s="218" t="str">
        <f>+IF(ISERROR(K114/#REF!),"N. D.",K114/#REF!)</f>
        <v>N. D.</v>
      </c>
      <c r="M114" s="219">
        <f t="shared" si="94"/>
        <v>0</v>
      </c>
      <c r="N114" s="218" t="str">
        <f t="shared" si="95"/>
        <v>N. D.</v>
      </c>
      <c r="O114" s="216"/>
      <c r="P114" s="217">
        <f>+'2026R'!$AA114</f>
        <v>0</v>
      </c>
      <c r="Q114" s="218" t="str">
        <f>+IF(ISERROR(P114/#REF!),"N. D.",P114/#REF!)</f>
        <v>N. D.</v>
      </c>
      <c r="R114" s="216"/>
      <c r="S114" s="217">
        <f>+'2026P'!$AA114</f>
        <v>0</v>
      </c>
      <c r="T114" s="218" t="str">
        <f>+IF(ISERROR(S114/#REF!),"N. D.",S114/#REF!)</f>
        <v>N. D.</v>
      </c>
      <c r="U114" s="219">
        <f t="shared" si="96"/>
        <v>0</v>
      </c>
      <c r="V114" s="218" t="str">
        <f t="shared" si="97"/>
        <v>N. D.</v>
      </c>
      <c r="W114" s="216"/>
      <c r="X114" s="217">
        <f>+'2025R'!$AA114</f>
        <v>0</v>
      </c>
      <c r="Y114" s="218" t="str">
        <f>+IF(ISERROR(X114/#REF!),"N. D.",X114/#REF!)</f>
        <v>N. D.</v>
      </c>
      <c r="Z114" s="219">
        <f t="shared" si="98"/>
        <v>0</v>
      </c>
      <c r="AA114" s="218" t="str">
        <f t="shared" si="99"/>
        <v>N. D.</v>
      </c>
    </row>
    <row r="115" spans="1:27" s="208" customFormat="1" ht="17">
      <c r="A115" s="215" t="s">
        <v>26</v>
      </c>
      <c r="B115" s="216"/>
      <c r="C115" s="217">
        <f>+'2026R'!$K115</f>
        <v>0</v>
      </c>
      <c r="D115" s="218" t="str">
        <f>+IF(ISERROR(C115/#REF!),"N. D.",C115/#REF!)</f>
        <v>N. D.</v>
      </c>
      <c r="E115" s="216"/>
      <c r="F115" s="217">
        <f>+'2026P'!$K115</f>
        <v>0</v>
      </c>
      <c r="G115" s="218" t="str">
        <f>+IF(ISERROR(F115/#REF!),"N. D.",F115/#REF!)</f>
        <v>N. D.</v>
      </c>
      <c r="H115" s="219">
        <f t="shared" si="92"/>
        <v>0</v>
      </c>
      <c r="I115" s="218" t="str">
        <f t="shared" si="93"/>
        <v>N. D.</v>
      </c>
      <c r="J115" s="216"/>
      <c r="K115" s="217">
        <f>+'2025R'!$K115</f>
        <v>0</v>
      </c>
      <c r="L115" s="218" t="str">
        <f>+IF(ISERROR(K115/#REF!),"N. D.",K115/#REF!)</f>
        <v>N. D.</v>
      </c>
      <c r="M115" s="219">
        <f t="shared" si="94"/>
        <v>0</v>
      </c>
      <c r="N115" s="218" t="str">
        <f t="shared" si="95"/>
        <v>N. D.</v>
      </c>
      <c r="O115" s="216"/>
      <c r="P115" s="217">
        <f>+'2026R'!$AA115</f>
        <v>0</v>
      </c>
      <c r="Q115" s="218" t="str">
        <f>+IF(ISERROR(P115/#REF!),"N. D.",P115/#REF!)</f>
        <v>N. D.</v>
      </c>
      <c r="R115" s="216"/>
      <c r="S115" s="217">
        <f>+'2026P'!$AA115</f>
        <v>0</v>
      </c>
      <c r="T115" s="218" t="str">
        <f>+IF(ISERROR(S115/#REF!),"N. D.",S115/#REF!)</f>
        <v>N. D.</v>
      </c>
      <c r="U115" s="219">
        <f t="shared" si="96"/>
        <v>0</v>
      </c>
      <c r="V115" s="218" t="str">
        <f t="shared" si="97"/>
        <v>N. D.</v>
      </c>
      <c r="W115" s="216"/>
      <c r="X115" s="217">
        <f>+'2025R'!$AA115</f>
        <v>0</v>
      </c>
      <c r="Y115" s="218" t="str">
        <f>+IF(ISERROR(X115/#REF!),"N. D.",X115/#REF!)</f>
        <v>N. D.</v>
      </c>
      <c r="Z115" s="219">
        <f t="shared" si="98"/>
        <v>0</v>
      </c>
      <c r="AA115" s="218" t="str">
        <f t="shared" si="99"/>
        <v>N. D.</v>
      </c>
    </row>
    <row r="116" spans="1:27" s="208" customFormat="1" ht="17">
      <c r="A116" s="215" t="s">
        <v>27</v>
      </c>
      <c r="B116" s="216"/>
      <c r="C116" s="217">
        <f>+'2026R'!$K116</f>
        <v>0</v>
      </c>
      <c r="D116" s="218" t="str">
        <f>+IF(ISERROR(C116/#REF!),"N. D.",C116/#REF!)</f>
        <v>N. D.</v>
      </c>
      <c r="E116" s="216"/>
      <c r="F116" s="217">
        <f>+'2026P'!$K116</f>
        <v>0</v>
      </c>
      <c r="G116" s="218" t="str">
        <f>+IF(ISERROR(F116/#REF!),"N. D.",F116/#REF!)</f>
        <v>N. D.</v>
      </c>
      <c r="H116" s="219">
        <f t="shared" si="92"/>
        <v>0</v>
      </c>
      <c r="I116" s="218" t="str">
        <f t="shared" si="93"/>
        <v>N. D.</v>
      </c>
      <c r="J116" s="216"/>
      <c r="K116" s="217">
        <f>+'2025R'!$K116</f>
        <v>0</v>
      </c>
      <c r="L116" s="218" t="str">
        <f>+IF(ISERROR(K116/#REF!),"N. D.",K116/#REF!)</f>
        <v>N. D.</v>
      </c>
      <c r="M116" s="219">
        <f t="shared" si="94"/>
        <v>0</v>
      </c>
      <c r="N116" s="218" t="str">
        <f t="shared" si="95"/>
        <v>N. D.</v>
      </c>
      <c r="O116" s="216"/>
      <c r="P116" s="217">
        <f>+'2026R'!$AA116</f>
        <v>0</v>
      </c>
      <c r="Q116" s="218" t="str">
        <f>+IF(ISERROR(P116/#REF!),"N. D.",P116/#REF!)</f>
        <v>N. D.</v>
      </c>
      <c r="R116" s="216"/>
      <c r="S116" s="217">
        <f>+'2026P'!$AA116</f>
        <v>0</v>
      </c>
      <c r="T116" s="218" t="str">
        <f>+IF(ISERROR(S116/#REF!),"N. D.",S116/#REF!)</f>
        <v>N. D.</v>
      </c>
      <c r="U116" s="219">
        <f t="shared" si="96"/>
        <v>0</v>
      </c>
      <c r="V116" s="218" t="str">
        <f t="shared" si="97"/>
        <v>N. D.</v>
      </c>
      <c r="W116" s="216"/>
      <c r="X116" s="217">
        <f>+'2025R'!$AA116</f>
        <v>0</v>
      </c>
      <c r="Y116" s="218" t="str">
        <f>+IF(ISERROR(X116/#REF!),"N. D.",X116/#REF!)</f>
        <v>N. D.</v>
      </c>
      <c r="Z116" s="219">
        <f t="shared" si="98"/>
        <v>0</v>
      </c>
      <c r="AA116" s="218" t="str">
        <f t="shared" si="99"/>
        <v>N. D.</v>
      </c>
    </row>
    <row r="117" spans="1:27" s="208" customFormat="1" ht="17">
      <c r="A117" s="215" t="s">
        <v>28</v>
      </c>
      <c r="B117" s="216"/>
      <c r="C117" s="217">
        <f>+'2026R'!$K117</f>
        <v>0</v>
      </c>
      <c r="D117" s="218" t="str">
        <f>+IF(ISERROR(C117/#REF!),"N. D.",C117/#REF!)</f>
        <v>N. D.</v>
      </c>
      <c r="E117" s="216"/>
      <c r="F117" s="217">
        <f>+'2026P'!$K117</f>
        <v>0</v>
      </c>
      <c r="G117" s="218" t="str">
        <f>+IF(ISERROR(F117/#REF!),"N. D.",F117/#REF!)</f>
        <v>N. D.</v>
      </c>
      <c r="H117" s="219">
        <f t="shared" si="92"/>
        <v>0</v>
      </c>
      <c r="I117" s="218" t="str">
        <f t="shared" si="93"/>
        <v>N. D.</v>
      </c>
      <c r="J117" s="216"/>
      <c r="K117" s="217">
        <f>+'2025R'!$K117</f>
        <v>0</v>
      </c>
      <c r="L117" s="218" t="str">
        <f>+IF(ISERROR(K117/#REF!),"N. D.",K117/#REF!)</f>
        <v>N. D.</v>
      </c>
      <c r="M117" s="219">
        <f t="shared" si="94"/>
        <v>0</v>
      </c>
      <c r="N117" s="218" t="str">
        <f t="shared" si="95"/>
        <v>N. D.</v>
      </c>
      <c r="O117" s="216"/>
      <c r="P117" s="217">
        <f>+'2026R'!$AA117</f>
        <v>0</v>
      </c>
      <c r="Q117" s="218" t="str">
        <f>+IF(ISERROR(P117/#REF!),"N. D.",P117/#REF!)</f>
        <v>N. D.</v>
      </c>
      <c r="R117" s="216"/>
      <c r="S117" s="217">
        <f>+'2026P'!$AA117</f>
        <v>0</v>
      </c>
      <c r="T117" s="218" t="str">
        <f>+IF(ISERROR(S117/#REF!),"N. D.",S117/#REF!)</f>
        <v>N. D.</v>
      </c>
      <c r="U117" s="219">
        <f t="shared" si="96"/>
        <v>0</v>
      </c>
      <c r="V117" s="218" t="str">
        <f t="shared" si="97"/>
        <v>N. D.</v>
      </c>
      <c r="W117" s="216"/>
      <c r="X117" s="217">
        <f>+'2025R'!$AA117</f>
        <v>0</v>
      </c>
      <c r="Y117" s="218" t="str">
        <f>+IF(ISERROR(X117/#REF!),"N. D.",X117/#REF!)</f>
        <v>N. D.</v>
      </c>
      <c r="Z117" s="219">
        <f t="shared" si="98"/>
        <v>0</v>
      </c>
      <c r="AA117" s="218" t="str">
        <f t="shared" si="99"/>
        <v>N. D.</v>
      </c>
    </row>
    <row r="118" spans="1:27" s="208" customFormat="1" ht="17">
      <c r="A118" s="215" t="s">
        <v>29</v>
      </c>
      <c r="B118" s="216"/>
      <c r="C118" s="217">
        <f>+'2026R'!$K118</f>
        <v>0</v>
      </c>
      <c r="D118" s="218" t="str">
        <f>+IF(ISERROR(C118/#REF!),"N. D.",C118/#REF!)</f>
        <v>N. D.</v>
      </c>
      <c r="E118" s="216"/>
      <c r="F118" s="217">
        <f>+'2026P'!$K118</f>
        <v>0</v>
      </c>
      <c r="G118" s="218" t="str">
        <f>+IF(ISERROR(F118/#REF!),"N. D.",F118/#REF!)</f>
        <v>N. D.</v>
      </c>
      <c r="H118" s="219">
        <f t="shared" si="92"/>
        <v>0</v>
      </c>
      <c r="I118" s="218" t="str">
        <f t="shared" si="93"/>
        <v>N. D.</v>
      </c>
      <c r="J118" s="216"/>
      <c r="K118" s="217">
        <f>+'2025R'!$K118</f>
        <v>0</v>
      </c>
      <c r="L118" s="218" t="str">
        <f>+IF(ISERROR(K118/#REF!),"N. D.",K118/#REF!)</f>
        <v>N. D.</v>
      </c>
      <c r="M118" s="219">
        <f t="shared" si="94"/>
        <v>0</v>
      </c>
      <c r="N118" s="218" t="str">
        <f t="shared" si="95"/>
        <v>N. D.</v>
      </c>
      <c r="O118" s="216"/>
      <c r="P118" s="217">
        <f>+'2026R'!$AA118</f>
        <v>0</v>
      </c>
      <c r="Q118" s="218" t="str">
        <f>+IF(ISERROR(P118/#REF!),"N. D.",P118/#REF!)</f>
        <v>N. D.</v>
      </c>
      <c r="R118" s="216"/>
      <c r="S118" s="217">
        <f>+'2026P'!$AA118</f>
        <v>0</v>
      </c>
      <c r="T118" s="218" t="str">
        <f>+IF(ISERROR(S118/#REF!),"N. D.",S118/#REF!)</f>
        <v>N. D.</v>
      </c>
      <c r="U118" s="219">
        <f t="shared" si="96"/>
        <v>0</v>
      </c>
      <c r="V118" s="218" t="str">
        <f t="shared" si="97"/>
        <v>N. D.</v>
      </c>
      <c r="W118" s="216"/>
      <c r="X118" s="217">
        <f>+'2025R'!$AA118</f>
        <v>0</v>
      </c>
      <c r="Y118" s="218" t="str">
        <f>+IF(ISERROR(X118/#REF!),"N. D.",X118/#REF!)</f>
        <v>N. D.</v>
      </c>
      <c r="Z118" s="219">
        <f t="shared" si="98"/>
        <v>0</v>
      </c>
      <c r="AA118" s="218" t="str">
        <f t="shared" si="99"/>
        <v>N. D.</v>
      </c>
    </row>
    <row r="119" spans="1:27" s="208" customFormat="1" ht="17">
      <c r="A119" s="220" t="s">
        <v>30</v>
      </c>
      <c r="B119" s="216"/>
      <c r="C119" s="217">
        <f>+'2026R'!$K119</f>
        <v>0</v>
      </c>
      <c r="D119" s="218" t="str">
        <f>+IF(ISERROR(C119/C130),"N. D.",C119/C130)</f>
        <v>N. D.</v>
      </c>
      <c r="E119" s="216"/>
      <c r="F119" s="217">
        <f>+'2026P'!$K119</f>
        <v>0</v>
      </c>
      <c r="G119" s="218" t="str">
        <f>+IF(ISERROR(F119/F130),"N. D.",F119/F130)</f>
        <v>N. D.</v>
      </c>
      <c r="H119" s="219">
        <f t="shared" si="92"/>
        <v>0</v>
      </c>
      <c r="I119" s="218" t="str">
        <f t="shared" si="93"/>
        <v>N. D.</v>
      </c>
      <c r="J119" s="216"/>
      <c r="K119" s="217">
        <f>+'2025R'!$K119</f>
        <v>0</v>
      </c>
      <c r="L119" s="218" t="str">
        <f>+IF(ISERROR(K119/K130),"N. D.",K119/K130)</f>
        <v>N. D.</v>
      </c>
      <c r="M119" s="219">
        <f t="shared" si="94"/>
        <v>0</v>
      </c>
      <c r="N119" s="218" t="str">
        <f t="shared" si="95"/>
        <v>N. D.</v>
      </c>
      <c r="O119" s="216"/>
      <c r="P119" s="217">
        <f>+'2026R'!$AA119</f>
        <v>0</v>
      </c>
      <c r="Q119" s="218" t="str">
        <f>+IF(ISERROR(P119/P130),"N. D.",P119/P130)</f>
        <v>N. D.</v>
      </c>
      <c r="R119" s="216"/>
      <c r="S119" s="217">
        <f>+'2026P'!$AA119</f>
        <v>0</v>
      </c>
      <c r="T119" s="218" t="str">
        <f>+IF(ISERROR(S119/S130),"N. D.",S119/S130)</f>
        <v>N. D.</v>
      </c>
      <c r="U119" s="219">
        <f t="shared" si="96"/>
        <v>0</v>
      </c>
      <c r="V119" s="218" t="str">
        <f t="shared" si="97"/>
        <v>N. D.</v>
      </c>
      <c r="W119" s="216"/>
      <c r="X119" s="217">
        <f>+'2025R'!$AA119</f>
        <v>0</v>
      </c>
      <c r="Y119" s="218" t="str">
        <f>+IF(ISERROR(X119/X130),"N. D.",X119/X130)</f>
        <v>N. D.</v>
      </c>
      <c r="Z119" s="219">
        <f t="shared" si="98"/>
        <v>0</v>
      </c>
      <c r="AA119" s="218" t="str">
        <f t="shared" si="99"/>
        <v>N. D.</v>
      </c>
    </row>
    <row r="120" spans="1:27" s="208" customFormat="1" ht="17">
      <c r="A120" s="221" t="s">
        <v>31</v>
      </c>
      <c r="B120" s="207"/>
      <c r="C120" s="222">
        <f>+SUM(C121:C129)</f>
        <v>0</v>
      </c>
      <c r="D120" s="213" t="str">
        <f>+IF(ISERROR(C120/#REF!),"N. D.",C120/#REF!)</f>
        <v>N. D.</v>
      </c>
      <c r="E120" s="216"/>
      <c r="F120" s="222">
        <f>+SUM(F121:F129)</f>
        <v>0</v>
      </c>
      <c r="G120" s="213" t="str">
        <f>+IF(ISERROR(F120/#REF!),"N. D.",F120/#REF!)</f>
        <v>N. D.</v>
      </c>
      <c r="H120" s="214">
        <f t="shared" si="92"/>
        <v>0</v>
      </c>
      <c r="I120" s="213" t="str">
        <f t="shared" si="93"/>
        <v>N. D.</v>
      </c>
      <c r="J120" s="207"/>
      <c r="K120" s="222">
        <f>+SUM(K121:K129)</f>
        <v>0</v>
      </c>
      <c r="L120" s="213" t="str">
        <f>+IF(ISERROR(K120/#REF!),"N. D.",K120/#REF!)</f>
        <v>N. D.</v>
      </c>
      <c r="M120" s="214">
        <f t="shared" si="94"/>
        <v>0</v>
      </c>
      <c r="N120" s="213" t="str">
        <f t="shared" si="95"/>
        <v>N. D.</v>
      </c>
      <c r="O120" s="207"/>
      <c r="P120" s="222">
        <f>+SUM(P121:P129)</f>
        <v>0</v>
      </c>
      <c r="Q120" s="213" t="str">
        <f>+IF(ISERROR(P120/#REF!),"N. D.",P120/#REF!)</f>
        <v>N. D.</v>
      </c>
      <c r="R120" s="216"/>
      <c r="S120" s="222">
        <f>+SUM(S121:S129)</f>
        <v>0</v>
      </c>
      <c r="T120" s="213" t="str">
        <f>+IF(ISERROR(S120/#REF!),"N. D.",S120/#REF!)</f>
        <v>N. D.</v>
      </c>
      <c r="U120" s="214">
        <f t="shared" si="96"/>
        <v>0</v>
      </c>
      <c r="V120" s="213" t="str">
        <f t="shared" si="97"/>
        <v>N. D.</v>
      </c>
      <c r="W120" s="207"/>
      <c r="X120" s="222">
        <f>+SUM(X121:X129)</f>
        <v>0</v>
      </c>
      <c r="Y120" s="213" t="str">
        <f>+IF(ISERROR(X120/#REF!),"N. D.",X120/#REF!)</f>
        <v>N. D.</v>
      </c>
      <c r="Z120" s="214">
        <f t="shared" si="98"/>
        <v>0</v>
      </c>
      <c r="AA120" s="213" t="str">
        <f t="shared" si="99"/>
        <v>N. D.</v>
      </c>
    </row>
    <row r="121" spans="1:27" s="208" customFormat="1" ht="17">
      <c r="A121" s="223" t="s">
        <v>32</v>
      </c>
      <c r="B121" s="216"/>
      <c r="C121" s="217">
        <f>+'2026R'!$K121</f>
        <v>0</v>
      </c>
      <c r="D121" s="218" t="str">
        <f>+IF(ISERROR(C121/C132),"N. D.",C121/C132)</f>
        <v>N. D.</v>
      </c>
      <c r="E121" s="216"/>
      <c r="F121" s="217">
        <f>+'2026P'!$K121</f>
        <v>0</v>
      </c>
      <c r="G121" s="218" t="str">
        <f>+IF(ISERROR(F121/F132),"N. D.",F121/F132)</f>
        <v>N. D.</v>
      </c>
      <c r="H121" s="219">
        <f t="shared" si="92"/>
        <v>0</v>
      </c>
      <c r="I121" s="218" t="str">
        <f t="shared" si="93"/>
        <v>N. D.</v>
      </c>
      <c r="J121" s="216"/>
      <c r="K121" s="217">
        <f>+'2025R'!$K121</f>
        <v>0</v>
      </c>
      <c r="L121" s="218" t="str">
        <f>+IF(ISERROR(K121/K132),"N. D.",K121/K132)</f>
        <v>N. D.</v>
      </c>
      <c r="M121" s="219">
        <f t="shared" si="94"/>
        <v>0</v>
      </c>
      <c r="N121" s="218" t="str">
        <f t="shared" si="95"/>
        <v>N. D.</v>
      </c>
      <c r="O121" s="216"/>
      <c r="P121" s="217">
        <f>+'2026R'!$AA121</f>
        <v>0</v>
      </c>
      <c r="Q121" s="218" t="str">
        <f>+IF(ISERROR(P121/P132),"N. D.",P121/P132)</f>
        <v>N. D.</v>
      </c>
      <c r="R121" s="216"/>
      <c r="S121" s="217">
        <f>+'2026P'!$AA121</f>
        <v>0</v>
      </c>
      <c r="T121" s="218" t="str">
        <f>+IF(ISERROR(S121/S132),"N. D.",S121/S132)</f>
        <v>N. D.</v>
      </c>
      <c r="U121" s="219">
        <f t="shared" si="96"/>
        <v>0</v>
      </c>
      <c r="V121" s="218" t="str">
        <f t="shared" si="97"/>
        <v>N. D.</v>
      </c>
      <c r="W121" s="216"/>
      <c r="X121" s="217">
        <f>+'2025R'!$AA121</f>
        <v>0</v>
      </c>
      <c r="Y121" s="218" t="str">
        <f>+IF(ISERROR(X121/X132),"N. D.",X121/X132)</f>
        <v>N. D.</v>
      </c>
      <c r="Z121" s="219">
        <f t="shared" si="98"/>
        <v>0</v>
      </c>
      <c r="AA121" s="218" t="str">
        <f t="shared" si="99"/>
        <v>N. D.</v>
      </c>
    </row>
    <row r="122" spans="1:27" s="208" customFormat="1" ht="17">
      <c r="A122" s="223" t="s">
        <v>33</v>
      </c>
      <c r="B122" s="216"/>
      <c r="C122" s="217">
        <f>+'2026R'!$K122</f>
        <v>0</v>
      </c>
      <c r="D122" s="218">
        <f>+IF(ISERROR(C122/C133),"N. D.",C122/C133)</f>
        <v>0</v>
      </c>
      <c r="E122" s="216"/>
      <c r="F122" s="217">
        <f>+'2026P'!$K122</f>
        <v>0</v>
      </c>
      <c r="G122" s="218">
        <f>+IF(ISERROR(F122/F133),"N. D.",F122/F133)</f>
        <v>0</v>
      </c>
      <c r="H122" s="219">
        <f t="shared" si="92"/>
        <v>0</v>
      </c>
      <c r="I122" s="218" t="str">
        <f t="shared" si="93"/>
        <v>N. D.</v>
      </c>
      <c r="J122" s="216"/>
      <c r="K122" s="217">
        <f>+'2025R'!$K122</f>
        <v>0</v>
      </c>
      <c r="L122" s="218">
        <f>+IF(ISERROR(K122/K133),"N. D.",K122/K133)</f>
        <v>0</v>
      </c>
      <c r="M122" s="219">
        <f t="shared" si="94"/>
        <v>0</v>
      </c>
      <c r="N122" s="218" t="str">
        <f t="shared" si="95"/>
        <v>N. D.</v>
      </c>
      <c r="O122" s="216"/>
      <c r="P122" s="217">
        <f>+'2026R'!$AA122</f>
        <v>0</v>
      </c>
      <c r="Q122" s="218">
        <f>+IF(ISERROR(P122/P133),"N. D.",P122/P133)</f>
        <v>0</v>
      </c>
      <c r="R122" s="216"/>
      <c r="S122" s="217">
        <f>+'2026P'!$AA122</f>
        <v>0</v>
      </c>
      <c r="T122" s="218">
        <f>+IF(ISERROR(S122/S133),"N. D.",S122/S133)</f>
        <v>0</v>
      </c>
      <c r="U122" s="219">
        <f t="shared" si="96"/>
        <v>0</v>
      </c>
      <c r="V122" s="218" t="str">
        <f t="shared" si="97"/>
        <v>N. D.</v>
      </c>
      <c r="W122" s="216"/>
      <c r="X122" s="217">
        <f>+'2025R'!$AA122</f>
        <v>0</v>
      </c>
      <c r="Y122" s="218">
        <f>+IF(ISERROR(X122/X133),"N. D.",X122/X133)</f>
        <v>0</v>
      </c>
      <c r="Z122" s="219">
        <f t="shared" si="98"/>
        <v>0</v>
      </c>
      <c r="AA122" s="218" t="str">
        <f t="shared" si="99"/>
        <v>N. D.</v>
      </c>
    </row>
    <row r="123" spans="1:27" s="208" customFormat="1" ht="17">
      <c r="A123" s="223" t="s">
        <v>34</v>
      </c>
      <c r="B123" s="216"/>
      <c r="C123" s="217">
        <f>+'2026R'!$K123</f>
        <v>0</v>
      </c>
      <c r="D123" s="218" t="str">
        <f>+IF(ISERROR(C123/#REF!),"N. D.",C123/#REF!)</f>
        <v>N. D.</v>
      </c>
      <c r="E123" s="216"/>
      <c r="F123" s="217">
        <f>+'2026P'!$K123</f>
        <v>0</v>
      </c>
      <c r="G123" s="218" t="str">
        <f>+IF(ISERROR(F123/#REF!),"N. D.",F123/#REF!)</f>
        <v>N. D.</v>
      </c>
      <c r="H123" s="219">
        <f t="shared" si="92"/>
        <v>0</v>
      </c>
      <c r="I123" s="218" t="str">
        <f t="shared" si="93"/>
        <v>N. D.</v>
      </c>
      <c r="J123" s="216"/>
      <c r="K123" s="217">
        <f>+'2025R'!$K123</f>
        <v>0</v>
      </c>
      <c r="L123" s="218" t="str">
        <f>+IF(ISERROR(K123/#REF!),"N. D.",K123/#REF!)</f>
        <v>N. D.</v>
      </c>
      <c r="M123" s="219">
        <f t="shared" si="94"/>
        <v>0</v>
      </c>
      <c r="N123" s="218" t="str">
        <f t="shared" si="95"/>
        <v>N. D.</v>
      </c>
      <c r="O123" s="216"/>
      <c r="P123" s="217">
        <f>+'2026R'!$AA123</f>
        <v>0</v>
      </c>
      <c r="Q123" s="218" t="str">
        <f>+IF(ISERROR(P123/#REF!),"N. D.",P123/#REF!)</f>
        <v>N. D.</v>
      </c>
      <c r="R123" s="216"/>
      <c r="S123" s="217">
        <f>+'2026P'!$AA123</f>
        <v>0</v>
      </c>
      <c r="T123" s="218" t="str">
        <f>+IF(ISERROR(S123/#REF!),"N. D.",S123/#REF!)</f>
        <v>N. D.</v>
      </c>
      <c r="U123" s="219">
        <f t="shared" si="96"/>
        <v>0</v>
      </c>
      <c r="V123" s="218" t="str">
        <f t="shared" si="97"/>
        <v>N. D.</v>
      </c>
      <c r="W123" s="216"/>
      <c r="X123" s="217">
        <f>+'2025R'!$AA123</f>
        <v>0</v>
      </c>
      <c r="Y123" s="218" t="str">
        <f>+IF(ISERROR(X123/#REF!),"N. D.",X123/#REF!)</f>
        <v>N. D.</v>
      </c>
      <c r="Z123" s="219">
        <f t="shared" si="98"/>
        <v>0</v>
      </c>
      <c r="AA123" s="218" t="str">
        <f t="shared" si="99"/>
        <v>N. D.</v>
      </c>
    </row>
    <row r="124" spans="1:27" s="208" customFormat="1" ht="17">
      <c r="A124" s="223" t="s">
        <v>35</v>
      </c>
      <c r="B124" s="216"/>
      <c r="C124" s="217">
        <f>+'2026R'!$K124</f>
        <v>0</v>
      </c>
      <c r="D124" s="218" t="str">
        <f>+IF(ISERROR(C124/C134),"N. D.",C124/C134)</f>
        <v>N. D.</v>
      </c>
      <c r="E124" s="216"/>
      <c r="F124" s="217">
        <f>+'2026P'!$K124</f>
        <v>0</v>
      </c>
      <c r="G124" s="218" t="str">
        <f>+IF(ISERROR(F124/F134),"N. D.",F124/F134)</f>
        <v>N. D.</v>
      </c>
      <c r="H124" s="219">
        <f t="shared" si="92"/>
        <v>0</v>
      </c>
      <c r="I124" s="218" t="str">
        <f t="shared" si="93"/>
        <v>N. D.</v>
      </c>
      <c r="J124" s="216"/>
      <c r="K124" s="217">
        <f>+'2025R'!$K124</f>
        <v>0</v>
      </c>
      <c r="L124" s="218" t="str">
        <f>+IF(ISERROR(K124/K134),"N. D.",K124/K134)</f>
        <v>N. D.</v>
      </c>
      <c r="M124" s="219">
        <f t="shared" si="94"/>
        <v>0</v>
      </c>
      <c r="N124" s="218" t="str">
        <f t="shared" si="95"/>
        <v>N. D.</v>
      </c>
      <c r="O124" s="216"/>
      <c r="P124" s="217">
        <f>+'2026R'!$AA124</f>
        <v>0</v>
      </c>
      <c r="Q124" s="218" t="str">
        <f>+IF(ISERROR(P124/P134),"N. D.",P124/P134)</f>
        <v>N. D.</v>
      </c>
      <c r="R124" s="216"/>
      <c r="S124" s="217">
        <f>+'2026P'!$AA124</f>
        <v>0</v>
      </c>
      <c r="T124" s="218" t="str">
        <f>+IF(ISERROR(S124/S134),"N. D.",S124/S134)</f>
        <v>N. D.</v>
      </c>
      <c r="U124" s="219">
        <f t="shared" si="96"/>
        <v>0</v>
      </c>
      <c r="V124" s="218" t="str">
        <f t="shared" si="97"/>
        <v>N. D.</v>
      </c>
      <c r="W124" s="216"/>
      <c r="X124" s="217">
        <f>+'2025R'!$AA124</f>
        <v>0</v>
      </c>
      <c r="Y124" s="218" t="str">
        <f>+IF(ISERROR(X124/X134),"N. D.",X124/X134)</f>
        <v>N. D.</v>
      </c>
      <c r="Z124" s="219">
        <f t="shared" si="98"/>
        <v>0</v>
      </c>
      <c r="AA124" s="218" t="str">
        <f t="shared" si="99"/>
        <v>N. D.</v>
      </c>
    </row>
    <row r="125" spans="1:27" s="208" customFormat="1" ht="17">
      <c r="A125" s="223" t="s">
        <v>36</v>
      </c>
      <c r="B125" s="216"/>
      <c r="C125" s="217">
        <f>+'2026R'!$K125</f>
        <v>0</v>
      </c>
      <c r="D125" s="218">
        <f>+IF(ISERROR(C125/C135),"N. D.",C125/C135)</f>
        <v>0</v>
      </c>
      <c r="E125" s="216"/>
      <c r="F125" s="217">
        <f>+'2026P'!$K125</f>
        <v>0</v>
      </c>
      <c r="G125" s="218">
        <f>+IF(ISERROR(F125/F135),"N. D.",F125/F135)</f>
        <v>0</v>
      </c>
      <c r="H125" s="219">
        <f t="shared" si="92"/>
        <v>0</v>
      </c>
      <c r="I125" s="218" t="str">
        <f t="shared" si="93"/>
        <v>N. D.</v>
      </c>
      <c r="J125" s="216"/>
      <c r="K125" s="217">
        <f>+'2025R'!$K125</f>
        <v>0</v>
      </c>
      <c r="L125" s="218">
        <f>+IF(ISERROR(K125/K135),"N. D.",K125/K135)</f>
        <v>0</v>
      </c>
      <c r="M125" s="219">
        <f t="shared" si="94"/>
        <v>0</v>
      </c>
      <c r="N125" s="218" t="str">
        <f t="shared" si="95"/>
        <v>N. D.</v>
      </c>
      <c r="O125" s="216"/>
      <c r="P125" s="217">
        <f>+'2026R'!$AA125</f>
        <v>0</v>
      </c>
      <c r="Q125" s="218">
        <f>+IF(ISERROR(P125/P135),"N. D.",P125/P135)</f>
        <v>0</v>
      </c>
      <c r="R125" s="216"/>
      <c r="S125" s="217">
        <f>+'2026P'!$AA125</f>
        <v>0</v>
      </c>
      <c r="T125" s="218">
        <f>+IF(ISERROR(S125/S135),"N. D.",S125/S135)</f>
        <v>0</v>
      </c>
      <c r="U125" s="219">
        <f t="shared" si="96"/>
        <v>0</v>
      </c>
      <c r="V125" s="218" t="str">
        <f t="shared" si="97"/>
        <v>N. D.</v>
      </c>
      <c r="W125" s="216"/>
      <c r="X125" s="217">
        <f>+'2025R'!$AA125</f>
        <v>0</v>
      </c>
      <c r="Y125" s="218">
        <f>+IF(ISERROR(X125/X135),"N. D.",X125/X135)</f>
        <v>0</v>
      </c>
      <c r="Z125" s="219">
        <f t="shared" si="98"/>
        <v>0</v>
      </c>
      <c r="AA125" s="218" t="str">
        <f t="shared" si="99"/>
        <v>N. D.</v>
      </c>
    </row>
    <row r="126" spans="1:27" s="208" customFormat="1" ht="17">
      <c r="A126" s="223" t="s">
        <v>37</v>
      </c>
      <c r="B126" s="216"/>
      <c r="C126" s="217">
        <f>+'2026R'!$K126</f>
        <v>0</v>
      </c>
      <c r="D126" s="218" t="str">
        <f>+IF(ISERROR(C126/C136),"N. D.",C126/C136)</f>
        <v>N. D.</v>
      </c>
      <c r="E126" s="216"/>
      <c r="F126" s="217">
        <f>+'2026P'!$K126</f>
        <v>0</v>
      </c>
      <c r="G126" s="218" t="str">
        <f>+IF(ISERROR(F126/F136),"N. D.",F126/F136)</f>
        <v>N. D.</v>
      </c>
      <c r="H126" s="219">
        <f t="shared" si="92"/>
        <v>0</v>
      </c>
      <c r="I126" s="218" t="str">
        <f t="shared" si="93"/>
        <v>N. D.</v>
      </c>
      <c r="J126" s="216"/>
      <c r="K126" s="217">
        <f>+'2025R'!$K126</f>
        <v>0</v>
      </c>
      <c r="L126" s="218" t="str">
        <f>+IF(ISERROR(K126/K136),"N. D.",K126/K136)</f>
        <v>N. D.</v>
      </c>
      <c r="M126" s="219">
        <f t="shared" si="94"/>
        <v>0</v>
      </c>
      <c r="N126" s="218" t="str">
        <f t="shared" si="95"/>
        <v>N. D.</v>
      </c>
      <c r="O126" s="216"/>
      <c r="P126" s="217">
        <f>+'2026R'!$AA126</f>
        <v>0</v>
      </c>
      <c r="Q126" s="218" t="str">
        <f>+IF(ISERROR(P126/P136),"N. D.",P126/P136)</f>
        <v>N. D.</v>
      </c>
      <c r="R126" s="216"/>
      <c r="S126" s="217">
        <f>+'2026P'!$AA126</f>
        <v>0</v>
      </c>
      <c r="T126" s="218" t="str">
        <f>+IF(ISERROR(S126/S136),"N. D.",S126/S136)</f>
        <v>N. D.</v>
      </c>
      <c r="U126" s="219">
        <f t="shared" si="96"/>
        <v>0</v>
      </c>
      <c r="V126" s="218" t="str">
        <f t="shared" si="97"/>
        <v>N. D.</v>
      </c>
      <c r="W126" s="216"/>
      <c r="X126" s="217">
        <f>+'2025R'!$AA126</f>
        <v>0</v>
      </c>
      <c r="Y126" s="218" t="str">
        <f>+IF(ISERROR(X126/X136),"N. D.",X126/X136)</f>
        <v>N. D.</v>
      </c>
      <c r="Z126" s="219">
        <f t="shared" si="98"/>
        <v>0</v>
      </c>
      <c r="AA126" s="218" t="str">
        <f t="shared" si="99"/>
        <v>N. D.</v>
      </c>
    </row>
    <row r="127" spans="1:27" s="208" customFormat="1" ht="17">
      <c r="A127" s="223" t="s">
        <v>38</v>
      </c>
      <c r="B127" s="216"/>
      <c r="C127" s="217">
        <f>+'2026R'!$K127</f>
        <v>0</v>
      </c>
      <c r="D127" s="218">
        <f>+IF(ISERROR(C127/C137),"N. D.",C127/C137)</f>
        <v>0</v>
      </c>
      <c r="E127" s="216"/>
      <c r="F127" s="217">
        <f>+'2026P'!$K127</f>
        <v>0</v>
      </c>
      <c r="G127" s="218">
        <f>+IF(ISERROR(F127/F137),"N. D.",F127/F137)</f>
        <v>0</v>
      </c>
      <c r="H127" s="219">
        <f t="shared" si="92"/>
        <v>0</v>
      </c>
      <c r="I127" s="218" t="str">
        <f t="shared" si="93"/>
        <v>N. D.</v>
      </c>
      <c r="J127" s="216"/>
      <c r="K127" s="217">
        <f>+'2025R'!$K127</f>
        <v>0</v>
      </c>
      <c r="L127" s="218">
        <f>+IF(ISERROR(K127/K137),"N. D.",K127/K137)</f>
        <v>0</v>
      </c>
      <c r="M127" s="219">
        <f t="shared" si="94"/>
        <v>0</v>
      </c>
      <c r="N127" s="218" t="str">
        <f t="shared" si="95"/>
        <v>N. D.</v>
      </c>
      <c r="O127" s="216"/>
      <c r="P127" s="217">
        <f>+'2026R'!$AA127</f>
        <v>0</v>
      </c>
      <c r="Q127" s="218">
        <f>+IF(ISERROR(P127/P137),"N. D.",P127/P137)</f>
        <v>0</v>
      </c>
      <c r="R127" s="216"/>
      <c r="S127" s="217">
        <f>+'2026P'!$AA127</f>
        <v>0</v>
      </c>
      <c r="T127" s="218">
        <f>+IF(ISERROR(S127/S137),"N. D.",S127/S137)</f>
        <v>0</v>
      </c>
      <c r="U127" s="219">
        <f t="shared" si="96"/>
        <v>0</v>
      </c>
      <c r="V127" s="218" t="str">
        <f t="shared" si="97"/>
        <v>N. D.</v>
      </c>
      <c r="W127" s="216"/>
      <c r="X127" s="217">
        <f>+'2025R'!$AA127</f>
        <v>0</v>
      </c>
      <c r="Y127" s="218">
        <f>+IF(ISERROR(X127/X137),"N. D.",X127/X137)</f>
        <v>0</v>
      </c>
      <c r="Z127" s="219">
        <f t="shared" si="98"/>
        <v>0</v>
      </c>
      <c r="AA127" s="218" t="str">
        <f t="shared" si="99"/>
        <v>N. D.</v>
      </c>
    </row>
    <row r="128" spans="1:27" s="208" customFormat="1" ht="17">
      <c r="A128" s="223" t="s">
        <v>39</v>
      </c>
      <c r="B128" s="216"/>
      <c r="C128" s="217">
        <f>+'2026R'!$K128</f>
        <v>0</v>
      </c>
      <c r="D128" s="218">
        <f>+IF(ISERROR(C128/C137),"N. D.",C128/C137)</f>
        <v>0</v>
      </c>
      <c r="E128" s="216"/>
      <c r="F128" s="217">
        <f>+'2026P'!$K128</f>
        <v>0</v>
      </c>
      <c r="G128" s="218">
        <f>+IF(ISERROR(F128/F137),"N. D.",F128/F137)</f>
        <v>0</v>
      </c>
      <c r="H128" s="219">
        <f t="shared" si="92"/>
        <v>0</v>
      </c>
      <c r="I128" s="218" t="str">
        <f t="shared" si="93"/>
        <v>N. D.</v>
      </c>
      <c r="J128" s="216"/>
      <c r="K128" s="217">
        <f>+'2025R'!$K128</f>
        <v>0</v>
      </c>
      <c r="L128" s="218">
        <f>+IF(ISERROR(K128/K137),"N. D.",K128/K137)</f>
        <v>0</v>
      </c>
      <c r="M128" s="219">
        <f t="shared" si="94"/>
        <v>0</v>
      </c>
      <c r="N128" s="218" t="str">
        <f t="shared" si="95"/>
        <v>N. D.</v>
      </c>
      <c r="O128" s="216"/>
      <c r="P128" s="217">
        <f>+'2026R'!$AA128</f>
        <v>0</v>
      </c>
      <c r="Q128" s="218">
        <f>+IF(ISERROR(P128/P137),"N. D.",P128/P137)</f>
        <v>0</v>
      </c>
      <c r="R128" s="216"/>
      <c r="S128" s="217">
        <f>+'2026P'!$AA128</f>
        <v>0</v>
      </c>
      <c r="T128" s="218">
        <f>+IF(ISERROR(S128/S137),"N. D.",S128/S137)</f>
        <v>0</v>
      </c>
      <c r="U128" s="219">
        <f t="shared" si="96"/>
        <v>0</v>
      </c>
      <c r="V128" s="218" t="str">
        <f t="shared" si="97"/>
        <v>N. D.</v>
      </c>
      <c r="W128" s="216"/>
      <c r="X128" s="217">
        <f>+'2025R'!$AA128</f>
        <v>0</v>
      </c>
      <c r="Y128" s="218">
        <f>+IF(ISERROR(X128/X137),"N. D.",X128/X137)</f>
        <v>0</v>
      </c>
      <c r="Z128" s="219">
        <f t="shared" si="98"/>
        <v>0</v>
      </c>
      <c r="AA128" s="218" t="str">
        <f t="shared" si="99"/>
        <v>N. D.</v>
      </c>
    </row>
    <row r="129" spans="1:27" s="208" customFormat="1" ht="17">
      <c r="A129" s="223" t="s">
        <v>40</v>
      </c>
      <c r="B129" s="216"/>
      <c r="C129" s="217">
        <f>+'2026R'!$K129</f>
        <v>0</v>
      </c>
      <c r="D129" s="218">
        <f>+IF(ISERROR(C129/C138),"N. D.",C129/C138)</f>
        <v>0</v>
      </c>
      <c r="E129" s="216"/>
      <c r="F129" s="217">
        <f>+'2026P'!$K129</f>
        <v>0</v>
      </c>
      <c r="G129" s="218">
        <f>+IF(ISERROR(F129/F138),"N. D.",F129/F138)</f>
        <v>0</v>
      </c>
      <c r="H129" s="219">
        <f t="shared" si="92"/>
        <v>0</v>
      </c>
      <c r="I129" s="218" t="str">
        <f t="shared" si="93"/>
        <v>N. D.</v>
      </c>
      <c r="J129" s="216"/>
      <c r="K129" s="217">
        <f>+'2025R'!$K129</f>
        <v>0</v>
      </c>
      <c r="L129" s="218">
        <f>+IF(ISERROR(K129/K138),"N. D.",K129/K138)</f>
        <v>0</v>
      </c>
      <c r="M129" s="219">
        <f t="shared" si="94"/>
        <v>0</v>
      </c>
      <c r="N129" s="218" t="str">
        <f t="shared" si="95"/>
        <v>N. D.</v>
      </c>
      <c r="O129" s="216"/>
      <c r="P129" s="217">
        <f>+'2026R'!$AA129</f>
        <v>0</v>
      </c>
      <c r="Q129" s="218">
        <f>+IF(ISERROR(P129/P138),"N. D.",P129/P138)</f>
        <v>0</v>
      </c>
      <c r="R129" s="216"/>
      <c r="S129" s="217">
        <f>+'2026P'!$AA129</f>
        <v>0</v>
      </c>
      <c r="T129" s="218">
        <f>+IF(ISERROR(S129/S138),"N. D.",S129/S138)</f>
        <v>0</v>
      </c>
      <c r="U129" s="219">
        <f t="shared" si="96"/>
        <v>0</v>
      </c>
      <c r="V129" s="218" t="str">
        <f t="shared" si="97"/>
        <v>N. D.</v>
      </c>
      <c r="W129" s="216"/>
      <c r="X129" s="217">
        <f>+'2025R'!$AA129</f>
        <v>0</v>
      </c>
      <c r="Y129" s="218">
        <f>+IF(ISERROR(X129/X138),"N. D.",X129/X138)</f>
        <v>0</v>
      </c>
      <c r="Z129" s="219">
        <f t="shared" si="98"/>
        <v>0</v>
      </c>
      <c r="AA129" s="218" t="str">
        <f t="shared" si="99"/>
        <v>N. D.</v>
      </c>
    </row>
    <row r="130" spans="1:27" s="208" customFormat="1" ht="6" customHeight="1">
      <c r="A130" s="210"/>
      <c r="B130" s="207"/>
      <c r="C130" s="207"/>
      <c r="D130" s="231"/>
      <c r="E130" s="207"/>
      <c r="F130" s="207"/>
      <c r="G130" s="231"/>
      <c r="H130" s="207"/>
      <c r="I130" s="213"/>
      <c r="J130" s="207"/>
      <c r="K130" s="207"/>
      <c r="L130" s="231"/>
      <c r="M130" s="207"/>
      <c r="N130" s="213"/>
      <c r="O130" s="207"/>
      <c r="P130" s="207"/>
      <c r="Q130" s="231"/>
      <c r="R130" s="207"/>
      <c r="S130" s="207"/>
      <c r="T130" s="231"/>
      <c r="U130" s="207"/>
      <c r="V130" s="213"/>
      <c r="W130" s="207"/>
      <c r="X130" s="207"/>
      <c r="Y130" s="231"/>
      <c r="Z130" s="207"/>
      <c r="AA130" s="213"/>
    </row>
    <row r="131" spans="1:27" s="208" customFormat="1" ht="17">
      <c r="A131" s="227" t="s">
        <v>49</v>
      </c>
      <c r="B131" s="228"/>
      <c r="C131" s="228">
        <f>+C110+C120</f>
        <v>0</v>
      </c>
      <c r="D131" s="230">
        <f>+IF(ISERROR(C131/C106),"N. D.",C131/C106)</f>
        <v>0</v>
      </c>
      <c r="E131" s="228"/>
      <c r="F131" s="228">
        <f>+F110+F120</f>
        <v>0</v>
      </c>
      <c r="G131" s="230">
        <f>+IF(ISERROR(F131/F106),"N. D.",F131/F106)</f>
        <v>0</v>
      </c>
      <c r="H131" s="232">
        <f>+$C131-F131</f>
        <v>0</v>
      </c>
      <c r="I131" s="230" t="str">
        <f>+IF(ISERROR(H131/F131),"N. D.",H131/F131)</f>
        <v>N. D.</v>
      </c>
      <c r="J131" s="228"/>
      <c r="K131" s="228">
        <f>+K110+K120</f>
        <v>0</v>
      </c>
      <c r="L131" s="230">
        <f>+IF(ISERROR(K131/K106),"N. D.",K131/K106)</f>
        <v>0</v>
      </c>
      <c r="M131" s="232">
        <f>+$C131-K131</f>
        <v>0</v>
      </c>
      <c r="N131" s="230" t="str">
        <f>+IF(ISERROR(M131/K131),"N. D.",M131/K131)</f>
        <v>N. D.</v>
      </c>
      <c r="O131" s="228"/>
      <c r="P131" s="228">
        <f>+P110+P120</f>
        <v>0</v>
      </c>
      <c r="Q131" s="230">
        <f>+IF(ISERROR(P131/P106),"N. D.",P131/P106)</f>
        <v>0</v>
      </c>
      <c r="R131" s="228"/>
      <c r="S131" s="228">
        <f>+S110+S120</f>
        <v>0</v>
      </c>
      <c r="T131" s="230">
        <f>+IF(ISERROR(S131/S106),"N. D.",S131/S106)</f>
        <v>0</v>
      </c>
      <c r="U131" s="232">
        <f>+$P131-S131</f>
        <v>0</v>
      </c>
      <c r="V131" s="230" t="str">
        <f>+IF(ISERROR(U131/S131),"N. D.",U131/S131)</f>
        <v>N. D.</v>
      </c>
      <c r="W131" s="228"/>
      <c r="X131" s="228">
        <f>+X110+X120</f>
        <v>0</v>
      </c>
      <c r="Y131" s="230">
        <f>+IF(ISERROR(X131/X106),"N. D.",X131/X106)</f>
        <v>0</v>
      </c>
      <c r="Z131" s="232">
        <f>+$P131-X131</f>
        <v>0</v>
      </c>
      <c r="AA131" s="230" t="str">
        <f>+IF(ISERROR(Z131/X131),"N. D.",Z131/X131)</f>
        <v>N. D.</v>
      </c>
    </row>
    <row r="132" spans="1:27" s="208" customFormat="1" ht="6" customHeight="1">
      <c r="A132" s="207"/>
      <c r="B132" s="207"/>
      <c r="C132" s="207"/>
      <c r="D132" s="231"/>
      <c r="E132" s="207"/>
      <c r="F132" s="207"/>
      <c r="G132" s="231"/>
      <c r="H132" s="207"/>
      <c r="I132" s="231"/>
      <c r="J132" s="207"/>
      <c r="K132" s="207"/>
      <c r="L132" s="231"/>
      <c r="M132" s="207"/>
      <c r="N132" s="231"/>
      <c r="O132" s="207"/>
      <c r="P132" s="207"/>
      <c r="Q132" s="231"/>
      <c r="R132" s="207"/>
      <c r="S132" s="207"/>
      <c r="T132" s="231"/>
      <c r="U132" s="207"/>
      <c r="V132" s="231"/>
      <c r="W132" s="207"/>
      <c r="X132" s="207"/>
      <c r="Y132" s="231"/>
      <c r="Z132" s="207"/>
      <c r="AA132" s="231"/>
    </row>
    <row r="133" spans="1:27" s="208" customFormat="1" thickBot="1">
      <c r="A133" s="233" t="s">
        <v>50</v>
      </c>
      <c r="B133" s="234"/>
      <c r="C133" s="234">
        <f>+C106-C131</f>
        <v>14325980.599999998</v>
      </c>
      <c r="D133" s="235">
        <f>+IF(OR(C106&lt;=0,C133&lt;=0),"N. D.",C133/C106)</f>
        <v>1</v>
      </c>
      <c r="E133" s="234"/>
      <c r="F133" s="234">
        <f>+F106-F131</f>
        <v>13738420.96675317</v>
      </c>
      <c r="G133" s="235">
        <f>+IF(OR(F106&lt;=0,F133&lt;=0),"N. D.",F133/F106)</f>
        <v>1</v>
      </c>
      <c r="H133" s="234">
        <f>+$C133-F133</f>
        <v>587559.63324682787</v>
      </c>
      <c r="I133" s="235">
        <f>+IF(ISERROR(H133/F133),"N. D.",H133/F133)</f>
        <v>4.2767624799728864E-2</v>
      </c>
      <c r="J133" s="234"/>
      <c r="K133" s="234">
        <f>+K106-K131</f>
        <v>12031286.289999999</v>
      </c>
      <c r="L133" s="235">
        <f>+IF(OR(K106&lt;=0,K133&lt;=0),"N. D.",K133/K106)</f>
        <v>1</v>
      </c>
      <c r="M133" s="234">
        <f>+$C133-K133</f>
        <v>2294694.3099999987</v>
      </c>
      <c r="N133" s="235">
        <f>+IF(ISERROR(M133/K133),"N. D.",M133/K133)</f>
        <v>0.19072726346037261</v>
      </c>
      <c r="O133" s="234"/>
      <c r="P133" s="234">
        <f>+P106-P131</f>
        <v>81404071.749999985</v>
      </c>
      <c r="Q133" s="235">
        <f>+IF(OR(P106&lt;=0,P133&lt;=0),"N. D.",P133/P106)</f>
        <v>1</v>
      </c>
      <c r="R133" s="234"/>
      <c r="S133" s="234">
        <f>+S106-S131</f>
        <v>81285970.074801013</v>
      </c>
      <c r="T133" s="235">
        <f>+IF(OR(S106&lt;=0,S133&lt;=0),"N. D.",S133/S106)</f>
        <v>1</v>
      </c>
      <c r="U133" s="234">
        <f>+$P133-S133</f>
        <v>118101.67519897223</v>
      </c>
      <c r="V133" s="235">
        <f>+IF(ISERROR(U133/S133),"N. D.",U133/S133)</f>
        <v>1.4529158610064275E-3</v>
      </c>
      <c r="W133" s="234"/>
      <c r="X133" s="234">
        <f>+X106-X131</f>
        <v>72864464.229999989</v>
      </c>
      <c r="Y133" s="235">
        <f>+IF(OR(X106&lt;=0,X133&lt;=0),"N. D.",X133/X106)</f>
        <v>1</v>
      </c>
      <c r="Z133" s="234">
        <f>+$P133-X133</f>
        <v>8539607.5199999958</v>
      </c>
      <c r="AA133" s="235">
        <f>+IF(ISERROR(Z133/X133),"N. D.",Z133/X133)</f>
        <v>0.11719852208127596</v>
      </c>
    </row>
    <row r="134" spans="1:27" s="208" customFormat="1" ht="6" customHeight="1">
      <c r="A134" s="207"/>
      <c r="B134" s="236"/>
      <c r="C134" s="236"/>
      <c r="D134" s="237"/>
      <c r="E134" s="236"/>
      <c r="F134" s="236"/>
      <c r="G134" s="237"/>
      <c r="H134" s="236"/>
      <c r="I134" s="237"/>
      <c r="J134" s="236"/>
      <c r="K134" s="236"/>
      <c r="L134" s="237"/>
      <c r="M134" s="236"/>
      <c r="N134" s="237"/>
      <c r="O134" s="236"/>
      <c r="P134" s="236"/>
      <c r="Q134" s="237"/>
      <c r="R134" s="236"/>
      <c r="S134" s="236"/>
      <c r="T134" s="237"/>
      <c r="U134" s="236"/>
      <c r="V134" s="237"/>
      <c r="W134" s="236"/>
      <c r="X134" s="236"/>
      <c r="Y134" s="237"/>
      <c r="Z134" s="236"/>
      <c r="AA134" s="237"/>
    </row>
    <row r="135" spans="1:27" s="208" customFormat="1" ht="17">
      <c r="A135" s="238" t="s">
        <v>51</v>
      </c>
      <c r="B135" s="226"/>
      <c r="C135" s="226">
        <f>+C137+C160</f>
        <v>5889867.4170000004</v>
      </c>
      <c r="D135" s="225">
        <f>+D137+D160</f>
        <v>0.41113188558973768</v>
      </c>
      <c r="E135" s="226"/>
      <c r="F135" s="226">
        <f>+F137+F160</f>
        <v>5875612.8870002786</v>
      </c>
      <c r="G135" s="225">
        <f>+G137+G160</f>
        <v>0.42767745297798027</v>
      </c>
      <c r="H135" s="226">
        <f>+$C135-F135</f>
        <v>14254.529999721795</v>
      </c>
      <c r="I135" s="225">
        <f>+IF(ISERROR(H135/F135),"N. D.",H135/F135)</f>
        <v>2.4260498902607705E-3</v>
      </c>
      <c r="J135" s="226"/>
      <c r="K135" s="226">
        <f>+K137+K160</f>
        <v>5834031.0893000001</v>
      </c>
      <c r="L135" s="225">
        <f>+L137+L160</f>
        <v>0.4849050175249382</v>
      </c>
      <c r="M135" s="226">
        <f>+$C135-K135</f>
        <v>55836.327700000256</v>
      </c>
      <c r="N135" s="225">
        <f>+IF(ISERROR(M135/K135),"N. D.",M135/K135)</f>
        <v>9.5707970775829061E-3</v>
      </c>
      <c r="O135" s="226"/>
      <c r="P135" s="226">
        <f>+P137+P160</f>
        <v>36337018.042400002</v>
      </c>
      <c r="Q135" s="225">
        <f>+Q137+Q160</f>
        <v>0.44637838453578343</v>
      </c>
      <c r="R135" s="226"/>
      <c r="S135" s="226">
        <f>+S137+S160</f>
        <v>36976069.986823708</v>
      </c>
      <c r="T135" s="225">
        <f>+T137+T160</f>
        <v>0.45488870899612283</v>
      </c>
      <c r="U135" s="226">
        <f>+$P135-S135</f>
        <v>-639051.94442370534</v>
      </c>
      <c r="V135" s="225">
        <f>+IF(ISERROR(U135/S135),"N. D.",U135/S135)</f>
        <v>-1.7282851981063139E-2</v>
      </c>
      <c r="W135" s="226"/>
      <c r="X135" s="226">
        <f>+X137+X160</f>
        <v>34053238.147</v>
      </c>
      <c r="Y135" s="225">
        <f>+Y137+Y160</f>
        <v>0.46735042255315851</v>
      </c>
      <c r="Z135" s="226">
        <f>+$P135-X135</f>
        <v>2283779.8954000026</v>
      </c>
      <c r="AA135" s="225">
        <f>+IF(ISERROR(Z135/X135),"N. D.",Z135/X135)</f>
        <v>6.7064984702525199E-2</v>
      </c>
    </row>
    <row r="136" spans="1:27" s="208" customFormat="1" ht="6" customHeight="1">
      <c r="A136" s="239"/>
      <c r="B136" s="207"/>
      <c r="C136" s="207"/>
      <c r="D136" s="213"/>
      <c r="E136" s="207"/>
      <c r="F136" s="207"/>
      <c r="G136" s="213"/>
      <c r="H136" s="207"/>
      <c r="I136" s="213"/>
      <c r="J136" s="207"/>
      <c r="K136" s="207"/>
      <c r="L136" s="213"/>
      <c r="M136" s="207"/>
      <c r="N136" s="213"/>
      <c r="O136" s="207"/>
      <c r="P136" s="207"/>
      <c r="Q136" s="213"/>
      <c r="R136" s="207"/>
      <c r="S136" s="207"/>
      <c r="T136" s="213"/>
      <c r="U136" s="207"/>
      <c r="V136" s="213"/>
      <c r="W136" s="207"/>
      <c r="X136" s="207"/>
      <c r="Y136" s="213"/>
      <c r="Z136" s="207"/>
      <c r="AA136" s="213"/>
    </row>
    <row r="137" spans="1:27" s="208" customFormat="1" ht="17">
      <c r="A137" s="240" t="s">
        <v>52</v>
      </c>
      <c r="B137" s="226"/>
      <c r="C137" s="226">
        <f>+SUM(C138:C150)</f>
        <v>6398843.9570000004</v>
      </c>
      <c r="D137" s="225">
        <f>+SUM(D138:D150)</f>
        <v>0.4466601020665909</v>
      </c>
      <c r="E137" s="226"/>
      <c r="F137" s="226">
        <f>+SUM(F138:F150)</f>
        <v>6511243.4455031436</v>
      </c>
      <c r="G137" s="225">
        <f>+SUM(G138:G150)</f>
        <v>0.47394409162889106</v>
      </c>
      <c r="H137" s="226">
        <f t="shared" ref="H137:H150" si="100">+$C137-F137</f>
        <v>-112399.48850314319</v>
      </c>
      <c r="I137" s="225">
        <f t="shared" ref="I137:I150" si="101">+IF(ISERROR(H137/F137),"N. D.",H137/F137)</f>
        <v>-1.7262369230069196E-2</v>
      </c>
      <c r="J137" s="226"/>
      <c r="K137" s="226">
        <f>+SUM(K138:K150)</f>
        <v>6219554.1492999997</v>
      </c>
      <c r="L137" s="225">
        <f>+SUM(L138:L150)</f>
        <v>0.51694839598900433</v>
      </c>
      <c r="M137" s="226">
        <f t="shared" ref="M137:M150" si="102">+$C137-K137</f>
        <v>179289.8077000007</v>
      </c>
      <c r="N137" s="225">
        <f t="shared" ref="N137:N150" si="103">+IF(ISERROR(M137/K137),"N. D.",M137/K137)</f>
        <v>2.8826794235753937E-2</v>
      </c>
      <c r="O137" s="226"/>
      <c r="P137" s="226">
        <f>+SUM(P138:P150)</f>
        <v>38874070.512400001</v>
      </c>
      <c r="Q137" s="225">
        <f>+SUM(Q138:Q150)</f>
        <v>0.47754454631933085</v>
      </c>
      <c r="R137" s="226"/>
      <c r="S137" s="226">
        <f>+SUM(S138:S150)</f>
        <v>39860949.838271581</v>
      </c>
      <c r="T137" s="225">
        <f>+SUM(T138:T150)</f>
        <v>0.49037921060166617</v>
      </c>
      <c r="U137" s="226">
        <f t="shared" ref="U137:U150" si="104">+$P137-S137</f>
        <v>-986879.32587157935</v>
      </c>
      <c r="V137" s="225">
        <f t="shared" ref="V137:V150" si="105">+IF(ISERROR(U137/S137),"N. D.",U137/S137)</f>
        <v>-2.4758048412686084E-2</v>
      </c>
      <c r="W137" s="226"/>
      <c r="X137" s="226">
        <f>+SUM(X138:X150)</f>
        <v>36147607.756999999</v>
      </c>
      <c r="Y137" s="225">
        <f>+SUM(Y138:Y150)</f>
        <v>0.49609378369816093</v>
      </c>
      <c r="Z137" s="226">
        <f t="shared" ref="Z137:Z150" si="106">+$P137-X137</f>
        <v>2726462.755400002</v>
      </c>
      <c r="AA137" s="225">
        <f t="shared" ref="AA137:AA150" si="107">+IF(ISERROR(Z137/X137),"N. D.",Z137/X137)</f>
        <v>7.5425814447486403E-2</v>
      </c>
    </row>
    <row r="138" spans="1:27" s="208" customFormat="1" ht="17">
      <c r="A138" s="220" t="s">
        <v>53</v>
      </c>
      <c r="B138" s="216"/>
      <c r="C138" s="216">
        <f>+'2026R'!$K138</f>
        <v>605273.375</v>
      </c>
      <c r="D138" s="213">
        <f t="shared" ref="D138:D150" si="108">+IF(ISERROR(C138/C$106),"N. D.",C138/C$106)</f>
        <v>4.2250048488827359E-2</v>
      </c>
      <c r="E138" s="216"/>
      <c r="F138" s="216">
        <f>+'2026P'!$K138</f>
        <v>605875.1037517878</v>
      </c>
      <c r="G138" s="213">
        <f t="shared" ref="G138:G150" si="109">+IF(ISERROR(F138/F$106),"N. D.",F138/F$106)</f>
        <v>4.410078168502763E-2</v>
      </c>
      <c r="H138" s="216">
        <f t="shared" si="100"/>
        <v>-601.72875178779941</v>
      </c>
      <c r="I138" s="213">
        <f t="shared" si="101"/>
        <v>-9.9315642458600332E-4</v>
      </c>
      <c r="J138" s="216"/>
      <c r="K138" s="216">
        <f>+'2025R'!$K138</f>
        <v>493327.51999999996</v>
      </c>
      <c r="L138" s="213">
        <f t="shared" ref="L138:L150" si="110">+IF(ISERROR(K138/K$106),"N. D.",K138/K$106)</f>
        <v>4.100372213817547E-2</v>
      </c>
      <c r="M138" s="216">
        <f t="shared" si="102"/>
        <v>111945.85500000004</v>
      </c>
      <c r="N138" s="213">
        <f t="shared" si="103"/>
        <v>0.22691994762424778</v>
      </c>
      <c r="O138" s="216"/>
      <c r="P138" s="216">
        <f>+'2026R'!$AA138</f>
        <v>3620687.2450000001</v>
      </c>
      <c r="Q138" s="213">
        <f t="shared" ref="Q138:Q150" si="111">+IF(ISERROR(P138/P$106),"N. D.",P138/P$106)</f>
        <v>4.4477962430669211E-2</v>
      </c>
      <c r="R138" s="216"/>
      <c r="S138" s="216">
        <f>+'2026P'!$AA138</f>
        <v>3988735.1591384541</v>
      </c>
      <c r="T138" s="213">
        <f t="shared" ref="T138:T150" si="112">+IF(ISERROR(S138/S$106),"N. D.",S138/S$106)</f>
        <v>4.9070401146322523E-2</v>
      </c>
      <c r="U138" s="216">
        <f t="shared" si="104"/>
        <v>-368047.91413845401</v>
      </c>
      <c r="V138" s="213">
        <f t="shared" si="105"/>
        <v>-9.2271835420116091E-2</v>
      </c>
      <c r="W138" s="216"/>
      <c r="X138" s="216">
        <f>+'2025R'!$AA138</f>
        <v>3134760.5544000003</v>
      </c>
      <c r="Y138" s="213">
        <f t="shared" ref="Y138:Y150" si="113">+IF(ISERROR(X138/X$106),"N. D.",X138/X$106)</f>
        <v>4.3021802020048981E-2</v>
      </c>
      <c r="Z138" s="216">
        <f t="shared" si="106"/>
        <v>485926.69059999986</v>
      </c>
      <c r="AA138" s="213">
        <f t="shared" si="107"/>
        <v>0.15501237883000196</v>
      </c>
    </row>
    <row r="139" spans="1:27" s="208" customFormat="1" ht="17">
      <c r="A139" s="220" t="s">
        <v>54</v>
      </c>
      <c r="B139" s="216"/>
      <c r="C139" s="216">
        <f>+'2026R'!$K139</f>
        <v>976148.88000000012</v>
      </c>
      <c r="D139" s="213">
        <f t="shared" si="108"/>
        <v>6.8138363945571739E-2</v>
      </c>
      <c r="E139" s="216"/>
      <c r="F139" s="216">
        <f>+'2026P'!$K139</f>
        <v>1036782.83</v>
      </c>
      <c r="G139" s="213">
        <f t="shared" si="109"/>
        <v>7.5465938371593294E-2</v>
      </c>
      <c r="H139" s="216">
        <f t="shared" si="100"/>
        <v>-60633.949999999837</v>
      </c>
      <c r="I139" s="213">
        <f t="shared" si="101"/>
        <v>-5.8482787566996881E-2</v>
      </c>
      <c r="J139" s="216"/>
      <c r="K139" s="216">
        <f>+'2025R'!$K139</f>
        <v>972555.58200000005</v>
      </c>
      <c r="L139" s="213">
        <f t="shared" si="110"/>
        <v>8.0835544808567611E-2</v>
      </c>
      <c r="M139" s="216">
        <f t="shared" si="102"/>
        <v>3593.298000000068</v>
      </c>
      <c r="N139" s="213">
        <f t="shared" si="103"/>
        <v>3.6946968034574168E-3</v>
      </c>
      <c r="O139" s="216"/>
      <c r="P139" s="216">
        <f>+'2026R'!$AA139</f>
        <v>5736953.3687999994</v>
      </c>
      <c r="Q139" s="213">
        <f t="shared" si="111"/>
        <v>7.047501734825691E-2</v>
      </c>
      <c r="R139" s="216"/>
      <c r="S139" s="216">
        <f>+'2026P'!$AA139</f>
        <v>5394055.7599999998</v>
      </c>
      <c r="T139" s="213">
        <f t="shared" si="112"/>
        <v>6.6359000883378511E-2</v>
      </c>
      <c r="U139" s="216">
        <f t="shared" si="104"/>
        <v>342897.60879999958</v>
      </c>
      <c r="V139" s="213">
        <f t="shared" si="105"/>
        <v>6.3569533585985702E-2</v>
      </c>
      <c r="W139" s="216"/>
      <c r="X139" s="216">
        <f>+'2025R'!$AA139</f>
        <v>4637413.5696</v>
      </c>
      <c r="Y139" s="213">
        <f t="shared" si="113"/>
        <v>6.3644378897260448E-2</v>
      </c>
      <c r="Z139" s="216">
        <f t="shared" si="106"/>
        <v>1099539.7991999993</v>
      </c>
      <c r="AA139" s="213">
        <f t="shared" si="107"/>
        <v>0.23710194976093971</v>
      </c>
    </row>
    <row r="140" spans="1:27" s="208" customFormat="1" ht="17">
      <c r="A140" s="220" t="s">
        <v>55</v>
      </c>
      <c r="B140" s="216"/>
      <c r="C140" s="216">
        <f>+'2026R'!$K140</f>
        <v>3498.38</v>
      </c>
      <c r="D140" s="213">
        <f t="shared" si="108"/>
        <v>2.4419829243660992E-4</v>
      </c>
      <c r="E140" s="216"/>
      <c r="F140" s="216">
        <f>+'2026P'!$K140</f>
        <v>4700</v>
      </c>
      <c r="G140" s="213">
        <f t="shared" si="109"/>
        <v>3.4210627344830594E-4</v>
      </c>
      <c r="H140" s="216">
        <f t="shared" si="100"/>
        <v>-1201.6199999999999</v>
      </c>
      <c r="I140" s="213">
        <f t="shared" si="101"/>
        <v>-0.25566382978723401</v>
      </c>
      <c r="J140" s="216"/>
      <c r="K140" s="216">
        <f>+'2025R'!$K140</f>
        <v>5035.96</v>
      </c>
      <c r="L140" s="213">
        <f t="shared" si="110"/>
        <v>4.1857203615757366E-4</v>
      </c>
      <c r="M140" s="216">
        <f t="shared" si="102"/>
        <v>-1537.58</v>
      </c>
      <c r="N140" s="213">
        <f t="shared" si="103"/>
        <v>-0.30532013757059229</v>
      </c>
      <c r="O140" s="216"/>
      <c r="P140" s="216">
        <f>+'2026R'!$AA140</f>
        <v>30387.000000000004</v>
      </c>
      <c r="Q140" s="213">
        <f t="shared" si="111"/>
        <v>3.732859959796791E-4</v>
      </c>
      <c r="R140" s="216"/>
      <c r="S140" s="216">
        <f>+'2026P'!$AA140</f>
        <v>46200</v>
      </c>
      <c r="T140" s="213">
        <f t="shared" si="112"/>
        <v>5.6836376508130268E-4</v>
      </c>
      <c r="U140" s="216">
        <f t="shared" si="104"/>
        <v>-15812.999999999996</v>
      </c>
      <c r="V140" s="213">
        <f t="shared" si="105"/>
        <v>-0.34227272727272717</v>
      </c>
      <c r="W140" s="216"/>
      <c r="X140" s="216">
        <f>+'2025R'!$AA140</f>
        <v>37612.58</v>
      </c>
      <c r="Y140" s="213">
        <f t="shared" si="113"/>
        <v>5.1619922547257308E-4</v>
      </c>
      <c r="Z140" s="216">
        <f t="shared" si="106"/>
        <v>-7225.5799999999981</v>
      </c>
      <c r="AA140" s="213">
        <f t="shared" si="107"/>
        <v>-0.19210540728660458</v>
      </c>
    </row>
    <row r="141" spans="1:27" s="208" customFormat="1" ht="17">
      <c r="A141" s="220" t="s">
        <v>56</v>
      </c>
      <c r="B141" s="216"/>
      <c r="C141" s="216">
        <f>+'2026R'!$K141</f>
        <v>615649.01000000013</v>
      </c>
      <c r="D141" s="213">
        <f t="shared" si="108"/>
        <v>4.2974301528790303E-2</v>
      </c>
      <c r="E141" s="216"/>
      <c r="F141" s="216">
        <f>+'2026P'!$K141</f>
        <v>697565.38</v>
      </c>
      <c r="G141" s="213">
        <f t="shared" si="109"/>
        <v>5.0774785667734357E-2</v>
      </c>
      <c r="H141" s="216">
        <f t="shared" si="100"/>
        <v>-81916.369999999879</v>
      </c>
      <c r="I141" s="213">
        <f t="shared" si="101"/>
        <v>-0.11743181692875854</v>
      </c>
      <c r="J141" s="216"/>
      <c r="K141" s="216">
        <f>+'2025R'!$K141</f>
        <v>656946.29299999995</v>
      </c>
      <c r="L141" s="213">
        <f t="shared" si="110"/>
        <v>5.4603163549190217E-2</v>
      </c>
      <c r="M141" s="216">
        <f t="shared" si="102"/>
        <v>-41297.282999999821</v>
      </c>
      <c r="N141" s="213">
        <f t="shared" si="103"/>
        <v>-6.2862494910219127E-2</v>
      </c>
      <c r="O141" s="216"/>
      <c r="P141" s="216">
        <f>+'2026R'!$AA141</f>
        <v>4181979.5410000002</v>
      </c>
      <c r="Q141" s="213">
        <f t="shared" si="111"/>
        <v>5.1373100277382636E-2</v>
      </c>
      <c r="R141" s="216"/>
      <c r="S141" s="216">
        <f>+'2026P'!$AA141</f>
        <v>4429866.28</v>
      </c>
      <c r="T141" s="213">
        <f t="shared" si="112"/>
        <v>5.4497304712283638E-2</v>
      </c>
      <c r="U141" s="216">
        <f t="shared" si="104"/>
        <v>-247886.73900000006</v>
      </c>
      <c r="V141" s="213">
        <f t="shared" si="105"/>
        <v>-5.5958063591933081E-2</v>
      </c>
      <c r="W141" s="216"/>
      <c r="X141" s="216">
        <f>+'2025R'!$AA141</f>
        <v>4399262.6219999995</v>
      </c>
      <c r="Y141" s="213">
        <f t="shared" si="113"/>
        <v>6.037596884145785E-2</v>
      </c>
      <c r="Z141" s="216">
        <f t="shared" si="106"/>
        <v>-217283.08099999931</v>
      </c>
      <c r="AA141" s="213">
        <f t="shared" si="107"/>
        <v>-4.939079561047386E-2</v>
      </c>
    </row>
    <row r="142" spans="1:27" s="208" customFormat="1" ht="17">
      <c r="A142" s="220" t="s">
        <v>57</v>
      </c>
      <c r="B142" s="216"/>
      <c r="C142" s="216">
        <f>+'2026R'!$K142</f>
        <v>911540.14</v>
      </c>
      <c r="D142" s="213">
        <f t="shared" si="108"/>
        <v>6.3628463939145646E-2</v>
      </c>
      <c r="E142" s="216"/>
      <c r="F142" s="216">
        <f>+'2026P'!$K142</f>
        <v>705922.51</v>
      </c>
      <c r="G142" s="213">
        <f t="shared" si="109"/>
        <v>5.1383089199866915E-2</v>
      </c>
      <c r="H142" s="216">
        <f t="shared" si="100"/>
        <v>205617.63</v>
      </c>
      <c r="I142" s="213">
        <f t="shared" si="101"/>
        <v>0.29127507210387726</v>
      </c>
      <c r="J142" s="216"/>
      <c r="K142" s="216">
        <f>+'2025R'!$K142</f>
        <v>679804.39999999991</v>
      </c>
      <c r="L142" s="213">
        <f t="shared" si="110"/>
        <v>5.6503052426325397E-2</v>
      </c>
      <c r="M142" s="216">
        <f t="shared" si="102"/>
        <v>231735.74000000011</v>
      </c>
      <c r="N142" s="213">
        <f t="shared" si="103"/>
        <v>0.3408859077699411</v>
      </c>
      <c r="O142" s="216"/>
      <c r="P142" s="216">
        <f>+'2026R'!$AA142</f>
        <v>4264482.5949999997</v>
      </c>
      <c r="Q142" s="213">
        <f t="shared" si="111"/>
        <v>5.2386600612517896E-2</v>
      </c>
      <c r="R142" s="216"/>
      <c r="S142" s="216">
        <f>+'2026P'!$AA142</f>
        <v>4270623.68</v>
      </c>
      <c r="T142" s="213">
        <f t="shared" si="112"/>
        <v>5.2538263073813159E-2</v>
      </c>
      <c r="U142" s="216">
        <f t="shared" si="104"/>
        <v>-6141.0849999999627</v>
      </c>
      <c r="V142" s="213">
        <f t="shared" si="105"/>
        <v>-1.4379831753286122E-3</v>
      </c>
      <c r="W142" s="216"/>
      <c r="X142" s="216">
        <f>+'2025R'!$AA142</f>
        <v>3914126.139</v>
      </c>
      <c r="Y142" s="213">
        <f t="shared" si="113"/>
        <v>5.3717901865645824E-2</v>
      </c>
      <c r="Z142" s="216">
        <f t="shared" si="106"/>
        <v>350356.45599999977</v>
      </c>
      <c r="AA142" s="213">
        <f t="shared" si="107"/>
        <v>8.9510772917888268E-2</v>
      </c>
    </row>
    <row r="143" spans="1:27" s="208" customFormat="1" ht="17">
      <c r="A143" s="220" t="s">
        <v>58</v>
      </c>
      <c r="B143" s="216"/>
      <c r="C143" s="216">
        <f>+'2026R'!$K143</f>
        <v>622715.66000000015</v>
      </c>
      <c r="D143" s="213">
        <f t="shared" si="108"/>
        <v>4.3467576662780089E-2</v>
      </c>
      <c r="E143" s="216"/>
      <c r="F143" s="216">
        <f>+'2026P'!$K143</f>
        <v>592264.90725000005</v>
      </c>
      <c r="G143" s="213">
        <f t="shared" si="109"/>
        <v>4.3110114960320016E-2</v>
      </c>
      <c r="H143" s="216">
        <f t="shared" si="100"/>
        <v>30450.752750000102</v>
      </c>
      <c r="I143" s="213">
        <f t="shared" si="101"/>
        <v>5.1414075656430171E-2</v>
      </c>
      <c r="J143" s="216"/>
      <c r="K143" s="216">
        <f>+'2025R'!$K143</f>
        <v>807118.90999999992</v>
      </c>
      <c r="L143" s="213">
        <f t="shared" si="110"/>
        <v>6.7085005754609128E-2</v>
      </c>
      <c r="M143" s="216">
        <f t="shared" si="102"/>
        <v>-184403.24999999977</v>
      </c>
      <c r="N143" s="213">
        <f t="shared" si="103"/>
        <v>-0.22847098205145483</v>
      </c>
      <c r="O143" s="216"/>
      <c r="P143" s="216">
        <f>+'2026R'!$AA143</f>
        <v>4487464.83</v>
      </c>
      <c r="Q143" s="213">
        <f t="shared" si="111"/>
        <v>5.5125803089819042E-2</v>
      </c>
      <c r="R143" s="216"/>
      <c r="S143" s="216">
        <f>+'2026P'!$AA143</f>
        <v>4819214.5821249997</v>
      </c>
      <c r="T143" s="213">
        <f t="shared" si="112"/>
        <v>5.9287163303707389E-2</v>
      </c>
      <c r="U143" s="216">
        <f t="shared" si="104"/>
        <v>-331749.75212499965</v>
      </c>
      <c r="V143" s="213">
        <f t="shared" si="105"/>
        <v>-6.8838966697083004E-2</v>
      </c>
      <c r="W143" s="216"/>
      <c r="X143" s="216">
        <f>+'2025R'!$AA143</f>
        <v>3993913.05</v>
      </c>
      <c r="Y143" s="213">
        <f t="shared" si="113"/>
        <v>5.4812906293979349E-2</v>
      </c>
      <c r="Z143" s="216">
        <f t="shared" si="106"/>
        <v>493551.78000000026</v>
      </c>
      <c r="AA143" s="213">
        <f t="shared" si="107"/>
        <v>0.12357599522603535</v>
      </c>
    </row>
    <row r="144" spans="1:27" s="208" customFormat="1" ht="17">
      <c r="A144" s="220" t="s">
        <v>59</v>
      </c>
      <c r="B144" s="216"/>
      <c r="C144" s="216">
        <f>+'2026R'!$K144</f>
        <v>2500</v>
      </c>
      <c r="D144" s="213">
        <f t="shared" si="108"/>
        <v>1.7450812407214907E-4</v>
      </c>
      <c r="E144" s="216"/>
      <c r="F144" s="216">
        <f>+'2026P'!$K144</f>
        <v>25000</v>
      </c>
      <c r="G144" s="213">
        <f t="shared" si="109"/>
        <v>1.8197142204697126E-3</v>
      </c>
      <c r="H144" s="216">
        <f t="shared" si="100"/>
        <v>-22500</v>
      </c>
      <c r="I144" s="213">
        <f t="shared" si="101"/>
        <v>-0.9</v>
      </c>
      <c r="J144" s="216"/>
      <c r="K144" s="216">
        <f>+'2025R'!$K144</f>
        <v>0</v>
      </c>
      <c r="L144" s="213">
        <f t="shared" si="110"/>
        <v>0</v>
      </c>
      <c r="M144" s="216">
        <f t="shared" si="102"/>
        <v>2500</v>
      </c>
      <c r="N144" s="213" t="str">
        <f t="shared" si="103"/>
        <v>N. D.</v>
      </c>
      <c r="O144" s="216"/>
      <c r="P144" s="216">
        <f>+'2026R'!$AA144</f>
        <v>42040</v>
      </c>
      <c r="Q144" s="213">
        <f t="shared" si="111"/>
        <v>5.1643608355499745E-4</v>
      </c>
      <c r="R144" s="216"/>
      <c r="S144" s="216">
        <f>+'2026P'!$AA144</f>
        <v>150000</v>
      </c>
      <c r="T144" s="213">
        <f t="shared" si="112"/>
        <v>1.8453368996146191E-3</v>
      </c>
      <c r="U144" s="216">
        <f t="shared" si="104"/>
        <v>-107960</v>
      </c>
      <c r="V144" s="213">
        <f t="shared" si="105"/>
        <v>-0.71973333333333334</v>
      </c>
      <c r="W144" s="216"/>
      <c r="X144" s="216">
        <f>+'2025R'!$AA144</f>
        <v>0</v>
      </c>
      <c r="Y144" s="213">
        <f t="shared" si="113"/>
        <v>0</v>
      </c>
      <c r="Z144" s="216">
        <f t="shared" si="106"/>
        <v>42040</v>
      </c>
      <c r="AA144" s="213" t="str">
        <f t="shared" si="107"/>
        <v>N. D.</v>
      </c>
    </row>
    <row r="145" spans="1:27" s="208" customFormat="1" ht="17">
      <c r="A145" s="220" t="s">
        <v>60</v>
      </c>
      <c r="B145" s="216"/>
      <c r="C145" s="216">
        <f>+'2026R'!$K145</f>
        <v>21571.331699999999</v>
      </c>
      <c r="D145" s="213">
        <f t="shared" si="108"/>
        <v>1.5057490514820326E-3</v>
      </c>
      <c r="E145" s="216"/>
      <c r="F145" s="216">
        <f>+'2026P'!$K145</f>
        <v>46002.684999999998</v>
      </c>
      <c r="G145" s="213">
        <f t="shared" si="109"/>
        <v>3.3484696029715496E-3</v>
      </c>
      <c r="H145" s="216">
        <f t="shared" si="100"/>
        <v>-24431.353299999999</v>
      </c>
      <c r="I145" s="213">
        <f t="shared" si="101"/>
        <v>-0.53108537686441559</v>
      </c>
      <c r="J145" s="216"/>
      <c r="K145" s="216">
        <f>+'2025R'!$K145</f>
        <v>91498.1</v>
      </c>
      <c r="L145" s="213">
        <f t="shared" si="110"/>
        <v>7.6050139440244349E-3</v>
      </c>
      <c r="M145" s="216">
        <f t="shared" si="102"/>
        <v>-69926.768300000011</v>
      </c>
      <c r="N145" s="213">
        <f t="shared" si="103"/>
        <v>-0.76424284547985155</v>
      </c>
      <c r="O145" s="216"/>
      <c r="P145" s="216">
        <f>+'2026R'!$AA145</f>
        <v>322518.95330000005</v>
      </c>
      <c r="Q145" s="213">
        <f t="shared" si="111"/>
        <v>3.9619511207066877E-3</v>
      </c>
      <c r="R145" s="216"/>
      <c r="S145" s="216">
        <f>+'2026P'!$AA145</f>
        <v>349831.11</v>
      </c>
      <c r="T145" s="213">
        <f t="shared" si="112"/>
        <v>4.3037083727742714E-3</v>
      </c>
      <c r="U145" s="216">
        <f t="shared" si="104"/>
        <v>-27312.156699999934</v>
      </c>
      <c r="V145" s="213">
        <f t="shared" si="105"/>
        <v>-7.8072406710769482E-2</v>
      </c>
      <c r="W145" s="216"/>
      <c r="X145" s="216">
        <f>+'2025R'!$AA145</f>
        <v>775845.21180000005</v>
      </c>
      <c r="Y145" s="213">
        <f t="shared" si="113"/>
        <v>1.064778585828902E-2</v>
      </c>
      <c r="Z145" s="216">
        <f t="shared" si="106"/>
        <v>-453326.2585</v>
      </c>
      <c r="AA145" s="213">
        <f t="shared" si="107"/>
        <v>-0.58429987271334727</v>
      </c>
    </row>
    <row r="146" spans="1:27" s="208" customFormat="1" ht="17">
      <c r="A146" s="220" t="s">
        <v>61</v>
      </c>
      <c r="B146" s="216"/>
      <c r="C146" s="216">
        <f>+'2026R'!$K146</f>
        <v>281909.15509999997</v>
      </c>
      <c r="D146" s="213">
        <f t="shared" si="108"/>
        <v>1.9678175126106204E-2</v>
      </c>
      <c r="E146" s="216"/>
      <c r="F146" s="216">
        <f>+'2026P'!$K146</f>
        <v>285493.23</v>
      </c>
      <c r="G146" s="213">
        <f t="shared" si="109"/>
        <v>2.0780643619153213E-2</v>
      </c>
      <c r="H146" s="216">
        <f t="shared" si="100"/>
        <v>-3584.0749000000069</v>
      </c>
      <c r="I146" s="213">
        <f t="shared" si="101"/>
        <v>-1.2553975097763289E-2</v>
      </c>
      <c r="J146" s="216"/>
      <c r="K146" s="216">
        <f>+'2025R'!$K146</f>
        <v>308538.78999999998</v>
      </c>
      <c r="L146" s="213">
        <f t="shared" si="110"/>
        <v>2.5644705193030529E-2</v>
      </c>
      <c r="M146" s="216">
        <f t="shared" si="102"/>
        <v>-26629.634900000005</v>
      </c>
      <c r="N146" s="213">
        <f t="shared" si="103"/>
        <v>-8.630887189257469E-2</v>
      </c>
      <c r="O146" s="216"/>
      <c r="P146" s="216">
        <f>+'2026R'!$AA146</f>
        <v>1691454.7755</v>
      </c>
      <c r="Q146" s="213">
        <f t="shared" si="111"/>
        <v>2.0778503324681671E-2</v>
      </c>
      <c r="R146" s="216"/>
      <c r="S146" s="216">
        <f>+'2026P'!$AA146</f>
        <v>1712959.38</v>
      </c>
      <c r="T146" s="213">
        <f t="shared" si="112"/>
        <v>2.1073247676366532E-2</v>
      </c>
      <c r="U146" s="216">
        <f t="shared" si="104"/>
        <v>-21504.604499999899</v>
      </c>
      <c r="V146" s="213">
        <f t="shared" si="105"/>
        <v>-1.2554065642817462E-2</v>
      </c>
      <c r="W146" s="216"/>
      <c r="X146" s="216">
        <f>+'2025R'!$AA146</f>
        <v>1799758.9614000001</v>
      </c>
      <c r="Y146" s="213">
        <f t="shared" si="113"/>
        <v>2.4700091881811954E-2</v>
      </c>
      <c r="Z146" s="216">
        <f t="shared" si="106"/>
        <v>-108304.18590000016</v>
      </c>
      <c r="AA146" s="213">
        <f t="shared" si="107"/>
        <v>-6.0177050495557625E-2</v>
      </c>
    </row>
    <row r="147" spans="1:27" s="208" customFormat="1" ht="17">
      <c r="A147" s="220" t="s">
        <v>62</v>
      </c>
      <c r="B147" s="216"/>
      <c r="C147" s="216">
        <f>+'2026R'!$K147</f>
        <v>0</v>
      </c>
      <c r="D147" s="213">
        <f t="shared" si="108"/>
        <v>0</v>
      </c>
      <c r="E147" s="216"/>
      <c r="F147" s="216">
        <f>+'2026P'!$K147</f>
        <v>0</v>
      </c>
      <c r="G147" s="213">
        <f t="shared" si="109"/>
        <v>0</v>
      </c>
      <c r="H147" s="216">
        <f t="shared" si="100"/>
        <v>0</v>
      </c>
      <c r="I147" s="213" t="str">
        <f t="shared" si="101"/>
        <v>N. D.</v>
      </c>
      <c r="J147" s="216"/>
      <c r="K147" s="216">
        <f>+'2025R'!$K147</f>
        <v>0</v>
      </c>
      <c r="L147" s="213">
        <f t="shared" si="110"/>
        <v>0</v>
      </c>
      <c r="M147" s="216">
        <f t="shared" si="102"/>
        <v>0</v>
      </c>
      <c r="N147" s="213" t="str">
        <f t="shared" si="103"/>
        <v>N. D.</v>
      </c>
      <c r="O147" s="216"/>
      <c r="P147" s="216">
        <f>+'2026R'!$AA147</f>
        <v>0</v>
      </c>
      <c r="Q147" s="213">
        <f t="shared" si="111"/>
        <v>0</v>
      </c>
      <c r="R147" s="216"/>
      <c r="S147" s="216">
        <f>+'2026P'!$AA147</f>
        <v>0</v>
      </c>
      <c r="T147" s="213">
        <f t="shared" si="112"/>
        <v>0</v>
      </c>
      <c r="U147" s="216">
        <f t="shared" si="104"/>
        <v>0</v>
      </c>
      <c r="V147" s="213" t="str">
        <f t="shared" si="105"/>
        <v>N. D.</v>
      </c>
      <c r="W147" s="216"/>
      <c r="X147" s="216">
        <f>+'2025R'!$AA147</f>
        <v>0</v>
      </c>
      <c r="Y147" s="213">
        <f t="shared" si="113"/>
        <v>0</v>
      </c>
      <c r="Z147" s="216">
        <f t="shared" si="106"/>
        <v>0</v>
      </c>
      <c r="AA147" s="213" t="str">
        <f t="shared" si="107"/>
        <v>N. D.</v>
      </c>
    </row>
    <row r="148" spans="1:27" s="208" customFormat="1" ht="17">
      <c r="A148" s="220" t="s">
        <v>25</v>
      </c>
      <c r="B148" s="216"/>
      <c r="C148" s="216">
        <f>+'2026R'!$K148</f>
        <v>241218.1</v>
      </c>
      <c r="D148" s="213">
        <f t="shared" si="108"/>
        <v>1.6837807249299223E-2</v>
      </c>
      <c r="E148" s="216"/>
      <c r="F148" s="104">
        <f>+'2026P'!$K148</f>
        <v>408987.18</v>
      </c>
      <c r="G148" s="213">
        <f t="shared" si="109"/>
        <v>2.9769591497432239E-2</v>
      </c>
      <c r="H148" s="216">
        <f t="shared" si="100"/>
        <v>-167769.07999999999</v>
      </c>
      <c r="I148" s="213">
        <f t="shared" si="101"/>
        <v>-0.41020620744151443</v>
      </c>
      <c r="J148" s="216"/>
      <c r="K148" s="216">
        <f>+'2025R'!$K148</f>
        <v>155800</v>
      </c>
      <c r="L148" s="213">
        <f t="shared" si="110"/>
        <v>1.294957132966703E-2</v>
      </c>
      <c r="M148" s="216">
        <f t="shared" si="102"/>
        <v>85418.1</v>
      </c>
      <c r="N148" s="213">
        <f t="shared" si="103"/>
        <v>0.54825481386392816</v>
      </c>
      <c r="O148" s="216"/>
      <c r="P148" s="216">
        <f>+'2026R'!$AA148</f>
        <v>1732912.59</v>
      </c>
      <c r="Q148" s="213">
        <f t="shared" si="111"/>
        <v>2.1287787609960682E-2</v>
      </c>
      <c r="R148" s="216"/>
      <c r="S148" s="216">
        <f>+'2026P'!$AA148</f>
        <v>1973776.1699999997</v>
      </c>
      <c r="T148" s="213">
        <f t="shared" si="112"/>
        <v>2.4281879987206777E-2</v>
      </c>
      <c r="U148" s="216">
        <f t="shared" si="104"/>
        <v>-240863.57999999961</v>
      </c>
      <c r="V148" s="213">
        <f t="shared" si="105"/>
        <v>-0.12203186139388827</v>
      </c>
      <c r="W148" s="216"/>
      <c r="X148" s="216">
        <f>+'2025R'!$AA148</f>
        <v>1391749.98</v>
      </c>
      <c r="Y148" s="213">
        <f t="shared" si="113"/>
        <v>1.9100531304352669E-2</v>
      </c>
      <c r="Z148" s="216">
        <f t="shared" si="106"/>
        <v>341162.6100000001</v>
      </c>
      <c r="AA148" s="213">
        <f t="shared" si="107"/>
        <v>0.24513211058210332</v>
      </c>
    </row>
    <row r="149" spans="1:27" s="208" customFormat="1" ht="17">
      <c r="A149" s="220" t="s">
        <v>63</v>
      </c>
      <c r="B149" s="216"/>
      <c r="C149" s="216">
        <f>+'2026R'!$K149</f>
        <v>12086.650000000001</v>
      </c>
      <c r="D149" s="213">
        <f t="shared" si="108"/>
        <v>8.4368744712665631E-4</v>
      </c>
      <c r="E149" s="216"/>
      <c r="F149" s="216">
        <f>+'2026P'!$K149</f>
        <v>0</v>
      </c>
      <c r="G149" s="213">
        <f t="shared" si="109"/>
        <v>0</v>
      </c>
      <c r="H149" s="216">
        <f t="shared" si="100"/>
        <v>12086.650000000001</v>
      </c>
      <c r="I149" s="213" t="str">
        <f t="shared" si="101"/>
        <v>N. D.</v>
      </c>
      <c r="J149" s="216"/>
      <c r="K149" s="216">
        <f>+'2025R'!$K149</f>
        <v>0</v>
      </c>
      <c r="L149" s="213">
        <f t="shared" si="110"/>
        <v>0</v>
      </c>
      <c r="M149" s="216">
        <f t="shared" si="102"/>
        <v>12086.650000000001</v>
      </c>
      <c r="N149" s="213" t="str">
        <f t="shared" si="103"/>
        <v>N. D.</v>
      </c>
      <c r="O149" s="216"/>
      <c r="P149" s="216">
        <f>+'2026R'!$AA149</f>
        <v>24503.4</v>
      </c>
      <c r="Q149" s="213">
        <f t="shared" si="111"/>
        <v>3.0100951307758148E-4</v>
      </c>
      <c r="R149" s="216"/>
      <c r="S149" s="216">
        <f>+'2026P'!$AA149</f>
        <v>50000</v>
      </c>
      <c r="T149" s="213">
        <f t="shared" si="112"/>
        <v>6.1511229987153962E-4</v>
      </c>
      <c r="U149" s="216">
        <f t="shared" si="104"/>
        <v>-25496.6</v>
      </c>
      <c r="V149" s="213">
        <f t="shared" si="105"/>
        <v>-0.50993199999999994</v>
      </c>
      <c r="W149" s="216"/>
      <c r="X149" s="216">
        <f>+'2025R'!$AA149</f>
        <v>0</v>
      </c>
      <c r="Y149" s="213">
        <f t="shared" si="113"/>
        <v>0</v>
      </c>
      <c r="Z149" s="216">
        <f t="shared" si="106"/>
        <v>24503.4</v>
      </c>
      <c r="AA149" s="213" t="str">
        <f t="shared" si="107"/>
        <v>N. D.</v>
      </c>
    </row>
    <row r="150" spans="1:27" s="208" customFormat="1" ht="17">
      <c r="A150" s="220" t="s">
        <v>64</v>
      </c>
      <c r="B150" s="216"/>
      <c r="C150" s="216">
        <f>+'2026R'!$K150</f>
        <v>2104733.2752</v>
      </c>
      <c r="D150" s="213">
        <f t="shared" si="108"/>
        <v>0.14691722221095291</v>
      </c>
      <c r="E150" s="216"/>
      <c r="F150" s="104">
        <f>+'2026P'!$K150</f>
        <v>2102649.6195013556</v>
      </c>
      <c r="G150" s="213">
        <f t="shared" si="109"/>
        <v>0.15304885653087388</v>
      </c>
      <c r="H150" s="216">
        <f t="shared" si="100"/>
        <v>2083.655698644463</v>
      </c>
      <c r="I150" s="213">
        <f t="shared" si="101"/>
        <v>9.9096667334360876E-4</v>
      </c>
      <c r="J150" s="216"/>
      <c r="K150" s="216">
        <f>+'2025R'!$K150</f>
        <v>2048928.5942999993</v>
      </c>
      <c r="L150" s="213">
        <f t="shared" si="110"/>
        <v>0.17030004480925701</v>
      </c>
      <c r="M150" s="216">
        <f t="shared" si="102"/>
        <v>55804.680900000734</v>
      </c>
      <c r="N150" s="213">
        <f t="shared" si="103"/>
        <v>2.7236030116054862E-2</v>
      </c>
      <c r="O150" s="216"/>
      <c r="P150" s="216">
        <f>+'2026R'!$AA150</f>
        <v>12738686.213799998</v>
      </c>
      <c r="Q150" s="213">
        <f t="shared" si="111"/>
        <v>0.15648708891272384</v>
      </c>
      <c r="R150" s="216"/>
      <c r="S150" s="216">
        <f>+'2026P'!$AA150</f>
        <v>12675687.717008129</v>
      </c>
      <c r="T150" s="213">
        <f t="shared" si="112"/>
        <v>0.15593942848124592</v>
      </c>
      <c r="U150" s="216">
        <f t="shared" si="104"/>
        <v>62998.496791869402</v>
      </c>
      <c r="V150" s="213">
        <f t="shared" si="105"/>
        <v>4.9700259424455967E-3</v>
      </c>
      <c r="W150" s="216"/>
      <c r="X150" s="216">
        <f>+'2025R'!$AA150</f>
        <v>12063165.088800002</v>
      </c>
      <c r="Y150" s="213">
        <f t="shared" si="113"/>
        <v>0.16555621750984229</v>
      </c>
      <c r="Z150" s="216">
        <f t="shared" si="106"/>
        <v>675521.12499999627</v>
      </c>
      <c r="AA150" s="213">
        <f t="shared" si="107"/>
        <v>5.5998663702876886E-2</v>
      </c>
    </row>
    <row r="151" spans="1:27" s="208" customFormat="1" ht="6" customHeight="1">
      <c r="A151" s="239"/>
      <c r="B151" s="207"/>
      <c r="C151" s="207"/>
      <c r="D151" s="213"/>
      <c r="E151" s="207"/>
      <c r="F151" s="207"/>
      <c r="G151" s="213"/>
      <c r="H151" s="207"/>
      <c r="I151" s="213"/>
      <c r="J151" s="207"/>
      <c r="K151" s="207"/>
      <c r="L151" s="213"/>
      <c r="M151" s="207"/>
      <c r="N151" s="213"/>
      <c r="O151" s="207"/>
      <c r="P151" s="207"/>
      <c r="Q151" s="213"/>
      <c r="R151" s="207"/>
      <c r="S151" s="207"/>
      <c r="T151" s="213"/>
      <c r="U151" s="207"/>
      <c r="V151" s="213"/>
      <c r="W151" s="207"/>
      <c r="X151" s="207"/>
      <c r="Y151" s="213"/>
      <c r="Z151" s="207"/>
      <c r="AA151" s="213"/>
    </row>
    <row r="152" spans="1:27" s="208" customFormat="1" ht="17" hidden="1">
      <c r="A152" s="240" t="s">
        <v>65</v>
      </c>
      <c r="B152" s="226"/>
      <c r="C152" s="226">
        <v>5949577.7002999987</v>
      </c>
      <c r="D152" s="225">
        <f>+SUM(D153:D166)</f>
        <v>0.30871520796977769</v>
      </c>
      <c r="E152" s="226"/>
      <c r="F152" s="226">
        <f>+SUM(F153:F158)</f>
        <v>6848912</v>
      </c>
      <c r="G152" s="225">
        <f>+SUM(G153:G166)</f>
        <v>0.35972258649309397</v>
      </c>
      <c r="H152" s="226">
        <f t="shared" ref="H152:H158" si="114">+$C152-F152</f>
        <v>-899334.29970000125</v>
      </c>
      <c r="I152" s="225">
        <f t="shared" ref="I152:I158" si="115">+IF(ISERROR(H152/F152),"N. D.",H152/F152)</f>
        <v>-0.13131053511857085</v>
      </c>
      <c r="J152" s="226"/>
      <c r="K152" s="226">
        <v>6243198.8646999998</v>
      </c>
      <c r="L152" s="225">
        <f>+SUM(L153:L166)</f>
        <v>0.42278352971517563</v>
      </c>
      <c r="M152" s="226">
        <f t="shared" ref="M152:M158" si="116">+$C152-K152</f>
        <v>-293621.16440000106</v>
      </c>
      <c r="N152" s="225">
        <f>+IF(ISERROR(M152/K152),"N. D.",M152/K152)</f>
        <v>-4.7030564100749697E-2</v>
      </c>
      <c r="O152" s="226"/>
      <c r="P152" s="226">
        <f>+SUM(P153:P158)</f>
        <v>29928053.607699998</v>
      </c>
      <c r="Q152" s="225">
        <f>+SUM(Q153:Q166)</f>
        <v>0.27414963057667929</v>
      </c>
      <c r="R152" s="226"/>
      <c r="S152" s="226">
        <f>+SUM(S153:S158)</f>
        <v>33166876</v>
      </c>
      <c r="T152" s="225">
        <f>+SUM(T153:T166)</f>
        <v>0.3015555627016534</v>
      </c>
      <c r="U152" s="226">
        <f t="shared" ref="U152:U158" si="117">+$P152-S152</f>
        <v>-3238822.3923000023</v>
      </c>
      <c r="V152" s="225">
        <f t="shared" ref="V152:V158" si="118">+IF(ISERROR(U152/S152),"N. D.",U152/S152)</f>
        <v>-9.7652320112994725E-2</v>
      </c>
      <c r="W152" s="226"/>
      <c r="X152" s="226">
        <v>29249090.359499998</v>
      </c>
      <c r="Y152" s="225">
        <f>+SUM(Y153:Y166)</f>
        <v>0.31518768129560154</v>
      </c>
      <c r="Z152" s="226">
        <f t="shared" ref="Z152:Z158" si="119">+$P152-X152</f>
        <v>678963.24819999933</v>
      </c>
      <c r="AA152" s="225">
        <f t="shared" ref="AA152:AA158" si="120">+IF(ISERROR(Z152/X152),"N. D.",Z152/X152)</f>
        <v>2.3213140643174722E-2</v>
      </c>
    </row>
    <row r="153" spans="1:27" s="208" customFormat="1" ht="17" hidden="1">
      <c r="A153" s="220" t="s">
        <v>26</v>
      </c>
      <c r="B153" s="216"/>
      <c r="C153" s="217">
        <v>82589.510000000009</v>
      </c>
      <c r="D153" s="218">
        <f t="shared" ref="D153:D158" si="121">+IF(ISERROR(C153/C$106),"N. D.",C153/C$106)</f>
        <v>5.7650161832551988E-3</v>
      </c>
      <c r="E153" s="216"/>
      <c r="F153" s="217">
        <v>368411</v>
      </c>
      <c r="G153" s="218">
        <f t="shared" ref="G153:G158" si="122">+IF(ISERROR(F153/F$106),"N. D.",F153/F$106)</f>
        <v>2.6816109427098691E-2</v>
      </c>
      <c r="H153" s="217">
        <f t="shared" si="114"/>
        <v>-285821.49</v>
      </c>
      <c r="I153" s="218">
        <f t="shared" si="115"/>
        <v>-0.77582235600999971</v>
      </c>
      <c r="J153" s="216"/>
      <c r="K153" s="217">
        <v>69042.488199999993</v>
      </c>
      <c r="L153" s="218">
        <f t="shared" ref="L153:L158" si="123">+IF(ISERROR(K153/K$106),"N. D.",K153/K$106)</f>
        <v>5.7385791124749301E-3</v>
      </c>
      <c r="M153" s="217">
        <f t="shared" si="116"/>
        <v>13547.021800000017</v>
      </c>
      <c r="N153" s="218">
        <f t="shared" ref="N153:N158" si="124">+IF(ISERROR(M153/K153),"N. D.",M153/K153)</f>
        <v>0.19621282710376042</v>
      </c>
      <c r="O153" s="216"/>
      <c r="P153" s="217">
        <v>292363.09999999998</v>
      </c>
      <c r="Q153" s="218">
        <f t="shared" ref="Q153:Q158" si="125">+IF(ISERROR(P153/P$106),"N. D.",P153/P$106)</f>
        <v>3.5915046227402011E-3</v>
      </c>
      <c r="R153" s="216"/>
      <c r="S153" s="217">
        <v>1287249</v>
      </c>
      <c r="T153" s="218">
        <f t="shared" ref="T153:T158" si="126">+IF(ISERROR(S153/S$106),"N. D.",S153/S$106)</f>
        <v>1.5836053857946793E-2</v>
      </c>
      <c r="U153" s="217">
        <f t="shared" si="117"/>
        <v>-994885.9</v>
      </c>
      <c r="V153" s="218">
        <f t="shared" si="118"/>
        <v>-0.77287758623234515</v>
      </c>
      <c r="W153" s="216"/>
      <c r="X153" s="217">
        <v>270739.6482</v>
      </c>
      <c r="Y153" s="218">
        <f t="shared" ref="Y153:Y158" si="127">+IF(ISERROR(X153/X$106),"N. D.",X153/X$106)</f>
        <v>3.71566100239752E-3</v>
      </c>
      <c r="Z153" s="217">
        <f t="shared" si="119"/>
        <v>21623.451799999981</v>
      </c>
      <c r="AA153" s="218">
        <f t="shared" si="120"/>
        <v>7.9868064924227017E-2</v>
      </c>
    </row>
    <row r="154" spans="1:27" s="208" customFormat="1" ht="17" hidden="1">
      <c r="A154" s="220" t="s">
        <v>66</v>
      </c>
      <c r="B154" s="216"/>
      <c r="C154" s="217">
        <v>5866988.190299999</v>
      </c>
      <c r="D154" s="218">
        <f t="shared" si="121"/>
        <v>0.40953484121708217</v>
      </c>
      <c r="E154" s="216"/>
      <c r="F154" s="217">
        <v>6450501</v>
      </c>
      <c r="G154" s="218">
        <f t="shared" si="122"/>
        <v>0.46952273595416405</v>
      </c>
      <c r="H154" s="217">
        <f t="shared" si="114"/>
        <v>-583512.80970000103</v>
      </c>
      <c r="I154" s="218">
        <f t="shared" si="115"/>
        <v>-9.0460075845271715E-2</v>
      </c>
      <c r="J154" s="216"/>
      <c r="K154" s="217">
        <v>6174156.3765000002</v>
      </c>
      <c r="L154" s="218">
        <f t="shared" si="123"/>
        <v>0.51317508599489914</v>
      </c>
      <c r="M154" s="217">
        <f t="shared" si="116"/>
        <v>-307168.18620000128</v>
      </c>
      <c r="N154" s="218">
        <f t="shared" si="124"/>
        <v>-4.9750632713019896E-2</v>
      </c>
      <c r="O154" s="216"/>
      <c r="P154" s="217">
        <v>29635690.507699996</v>
      </c>
      <c r="Q154" s="218">
        <f t="shared" si="125"/>
        <v>0.36405661130458133</v>
      </c>
      <c r="R154" s="216"/>
      <c r="S154" s="217">
        <v>31729627</v>
      </c>
      <c r="T154" s="218">
        <f t="shared" si="126"/>
        <v>0.39034567676072202</v>
      </c>
      <c r="U154" s="217">
        <f t="shared" si="117"/>
        <v>-2093936.4923000038</v>
      </c>
      <c r="V154" s="218">
        <f t="shared" si="118"/>
        <v>-6.5993101409606986E-2</v>
      </c>
      <c r="W154" s="216"/>
      <c r="X154" s="217">
        <v>28978350.711299997</v>
      </c>
      <c r="Y154" s="218">
        <f t="shared" si="127"/>
        <v>0.3977021037282113</v>
      </c>
      <c r="Z154" s="217">
        <f t="shared" si="119"/>
        <v>657339.79639999941</v>
      </c>
      <c r="AA154" s="218">
        <f t="shared" si="120"/>
        <v>2.2683823622290288E-2</v>
      </c>
    </row>
    <row r="155" spans="1:27" s="208" customFormat="1" ht="17" hidden="1">
      <c r="A155" s="220" t="s">
        <v>67</v>
      </c>
      <c r="B155" s="216"/>
      <c r="C155" s="217">
        <v>0</v>
      </c>
      <c r="D155" s="218">
        <f t="shared" si="121"/>
        <v>0</v>
      </c>
      <c r="E155" s="216"/>
      <c r="F155" s="217">
        <f>+'2026P'!$K155</f>
        <v>0</v>
      </c>
      <c r="G155" s="218">
        <f t="shared" si="122"/>
        <v>0</v>
      </c>
      <c r="H155" s="217">
        <f t="shared" si="114"/>
        <v>0</v>
      </c>
      <c r="I155" s="218" t="str">
        <f t="shared" si="115"/>
        <v>N. D.</v>
      </c>
      <c r="J155" s="216"/>
      <c r="K155" s="217">
        <v>0</v>
      </c>
      <c r="L155" s="218">
        <f t="shared" si="123"/>
        <v>0</v>
      </c>
      <c r="M155" s="217">
        <f t="shared" si="116"/>
        <v>0</v>
      </c>
      <c r="N155" s="218" t="str">
        <f t="shared" si="124"/>
        <v>N. D.</v>
      </c>
      <c r="O155" s="216"/>
      <c r="P155" s="217">
        <v>0</v>
      </c>
      <c r="Q155" s="218">
        <f t="shared" si="125"/>
        <v>0</v>
      </c>
      <c r="R155" s="216"/>
      <c r="S155" s="217">
        <f>+'2026P'!$AA155</f>
        <v>0</v>
      </c>
      <c r="T155" s="218">
        <f t="shared" si="126"/>
        <v>0</v>
      </c>
      <c r="U155" s="217">
        <f t="shared" si="117"/>
        <v>0</v>
      </c>
      <c r="V155" s="218" t="str">
        <f t="shared" si="118"/>
        <v>N. D.</v>
      </c>
      <c r="W155" s="216"/>
      <c r="X155" s="217">
        <v>0</v>
      </c>
      <c r="Y155" s="218">
        <f t="shared" si="127"/>
        <v>0</v>
      </c>
      <c r="Z155" s="217">
        <f t="shared" si="119"/>
        <v>0</v>
      </c>
      <c r="AA155" s="218" t="str">
        <f t="shared" si="120"/>
        <v>N. D.</v>
      </c>
    </row>
    <row r="156" spans="1:27" s="208" customFormat="1" ht="17" hidden="1">
      <c r="A156" s="220" t="s">
        <v>68</v>
      </c>
      <c r="B156" s="216"/>
      <c r="C156" s="217">
        <v>0</v>
      </c>
      <c r="D156" s="218">
        <f t="shared" si="121"/>
        <v>0</v>
      </c>
      <c r="E156" s="216"/>
      <c r="F156" s="217">
        <f>+'2026P'!$K156</f>
        <v>0</v>
      </c>
      <c r="G156" s="218">
        <f t="shared" si="122"/>
        <v>0</v>
      </c>
      <c r="H156" s="217">
        <f t="shared" si="114"/>
        <v>0</v>
      </c>
      <c r="I156" s="218" t="str">
        <f t="shared" si="115"/>
        <v>N. D.</v>
      </c>
      <c r="J156" s="216"/>
      <c r="K156" s="217">
        <v>0</v>
      </c>
      <c r="L156" s="218">
        <f t="shared" si="123"/>
        <v>0</v>
      </c>
      <c r="M156" s="217">
        <f t="shared" si="116"/>
        <v>0</v>
      </c>
      <c r="N156" s="218" t="str">
        <f t="shared" si="124"/>
        <v>N. D.</v>
      </c>
      <c r="O156" s="216"/>
      <c r="P156" s="217">
        <v>0</v>
      </c>
      <c r="Q156" s="218">
        <f t="shared" si="125"/>
        <v>0</v>
      </c>
      <c r="R156" s="216"/>
      <c r="S156" s="217">
        <f>+'2026P'!$AA156</f>
        <v>0</v>
      </c>
      <c r="T156" s="218">
        <f t="shared" si="126"/>
        <v>0</v>
      </c>
      <c r="U156" s="217">
        <f t="shared" si="117"/>
        <v>0</v>
      </c>
      <c r="V156" s="218" t="str">
        <f t="shared" si="118"/>
        <v>N. D.</v>
      </c>
      <c r="W156" s="216"/>
      <c r="X156" s="217">
        <v>0</v>
      </c>
      <c r="Y156" s="218">
        <f t="shared" si="127"/>
        <v>0</v>
      </c>
      <c r="Z156" s="217">
        <f t="shared" si="119"/>
        <v>0</v>
      </c>
      <c r="AA156" s="218" t="str">
        <f t="shared" si="120"/>
        <v>N. D.</v>
      </c>
    </row>
    <row r="157" spans="1:27" s="208" customFormat="1" ht="17" hidden="1">
      <c r="A157" s="220" t="s">
        <v>69</v>
      </c>
      <c r="B157" s="216"/>
      <c r="C157" s="217">
        <v>0</v>
      </c>
      <c r="D157" s="218">
        <f t="shared" si="121"/>
        <v>0</v>
      </c>
      <c r="E157" s="216"/>
      <c r="F157" s="217">
        <f>+'2026P'!$K157</f>
        <v>30000</v>
      </c>
      <c r="G157" s="218">
        <f t="shared" si="122"/>
        <v>2.1836570645636551E-3</v>
      </c>
      <c r="H157" s="217">
        <f t="shared" si="114"/>
        <v>-30000</v>
      </c>
      <c r="I157" s="218">
        <f t="shared" si="115"/>
        <v>-1</v>
      </c>
      <c r="J157" s="216"/>
      <c r="K157" s="217">
        <v>0</v>
      </c>
      <c r="L157" s="218">
        <f t="shared" si="123"/>
        <v>0</v>
      </c>
      <c r="M157" s="217">
        <f t="shared" si="116"/>
        <v>0</v>
      </c>
      <c r="N157" s="218" t="str">
        <f t="shared" si="124"/>
        <v>N. D.</v>
      </c>
      <c r="O157" s="216"/>
      <c r="P157" s="217">
        <v>0</v>
      </c>
      <c r="Q157" s="218">
        <f t="shared" si="125"/>
        <v>0</v>
      </c>
      <c r="R157" s="216"/>
      <c r="S157" s="217">
        <v>150000</v>
      </c>
      <c r="T157" s="218">
        <f t="shared" si="126"/>
        <v>1.8453368996146191E-3</v>
      </c>
      <c r="U157" s="217">
        <f t="shared" si="117"/>
        <v>-150000</v>
      </c>
      <c r="V157" s="218">
        <f t="shared" si="118"/>
        <v>-1</v>
      </c>
      <c r="W157" s="216"/>
      <c r="X157" s="217">
        <v>0</v>
      </c>
      <c r="Y157" s="218">
        <f t="shared" si="127"/>
        <v>0</v>
      </c>
      <c r="Z157" s="217">
        <f t="shared" si="119"/>
        <v>0</v>
      </c>
      <c r="AA157" s="218" t="str">
        <f t="shared" si="120"/>
        <v>N. D.</v>
      </c>
    </row>
    <row r="158" spans="1:27" s="208" customFormat="1" ht="17" hidden="1">
      <c r="A158" s="220" t="s">
        <v>70</v>
      </c>
      <c r="B158" s="216"/>
      <c r="C158" s="217">
        <v>0</v>
      </c>
      <c r="D158" s="218">
        <f t="shared" si="121"/>
        <v>0</v>
      </c>
      <c r="E158" s="216"/>
      <c r="F158" s="217">
        <f>+'2026P'!$K158</f>
        <v>0</v>
      </c>
      <c r="G158" s="218">
        <f t="shared" si="122"/>
        <v>0</v>
      </c>
      <c r="H158" s="217">
        <f t="shared" si="114"/>
        <v>0</v>
      </c>
      <c r="I158" s="218" t="str">
        <f t="shared" si="115"/>
        <v>N. D.</v>
      </c>
      <c r="J158" s="216"/>
      <c r="K158" s="217">
        <v>0</v>
      </c>
      <c r="L158" s="218">
        <f t="shared" si="123"/>
        <v>0</v>
      </c>
      <c r="M158" s="217">
        <f t="shared" si="116"/>
        <v>0</v>
      </c>
      <c r="N158" s="218" t="str">
        <f t="shared" si="124"/>
        <v>N. D.</v>
      </c>
      <c r="O158" s="216"/>
      <c r="P158" s="217">
        <v>0</v>
      </c>
      <c r="Q158" s="218">
        <f t="shared" si="125"/>
        <v>0</v>
      </c>
      <c r="R158" s="216"/>
      <c r="S158" s="217">
        <f>+'2026P'!$AA158</f>
        <v>0</v>
      </c>
      <c r="T158" s="218">
        <f t="shared" si="126"/>
        <v>0</v>
      </c>
      <c r="U158" s="217">
        <f t="shared" si="117"/>
        <v>0</v>
      </c>
      <c r="V158" s="218" t="str">
        <f t="shared" si="118"/>
        <v>N. D.</v>
      </c>
      <c r="W158" s="216"/>
      <c r="X158" s="217">
        <v>0</v>
      </c>
      <c r="Y158" s="218">
        <f t="shared" si="127"/>
        <v>0</v>
      </c>
      <c r="Z158" s="217">
        <f t="shared" si="119"/>
        <v>0</v>
      </c>
      <c r="AA158" s="218" t="str">
        <f t="shared" si="120"/>
        <v>N. D.</v>
      </c>
    </row>
    <row r="159" spans="1:27" s="208" customFormat="1" ht="6" hidden="1" customHeight="1">
      <c r="A159" s="239"/>
      <c r="B159" s="207"/>
      <c r="C159" s="207"/>
      <c r="D159" s="231"/>
      <c r="E159" s="207"/>
      <c r="F159" s="207"/>
      <c r="G159" s="231"/>
      <c r="H159" s="207"/>
      <c r="I159" s="231"/>
      <c r="J159" s="207"/>
      <c r="K159" s="207"/>
      <c r="L159" s="231"/>
      <c r="M159" s="207"/>
      <c r="N159" s="231"/>
      <c r="O159" s="207"/>
      <c r="P159" s="207"/>
      <c r="Q159" s="231"/>
      <c r="R159" s="207"/>
      <c r="S159" s="207"/>
      <c r="T159" s="231"/>
      <c r="U159" s="207"/>
      <c r="V159" s="231"/>
      <c r="W159" s="207"/>
      <c r="X159" s="207"/>
      <c r="Y159" s="231"/>
      <c r="Z159" s="207"/>
      <c r="AA159" s="231"/>
    </row>
    <row r="160" spans="1:27" s="208" customFormat="1" ht="17">
      <c r="A160" s="240" t="s">
        <v>71</v>
      </c>
      <c r="B160" s="226"/>
      <c r="C160" s="226">
        <f>+C161+C164</f>
        <v>-508976.54</v>
      </c>
      <c r="D160" s="225">
        <f>+SUM(D161:D164)</f>
        <v>-3.5528216476853253E-2</v>
      </c>
      <c r="E160" s="226"/>
      <c r="F160" s="226">
        <f>+F161+F164</f>
        <v>-635630.55850286526</v>
      </c>
      <c r="G160" s="225">
        <f>+SUM(G161:G164)</f>
        <v>-4.6266638650910782E-2</v>
      </c>
      <c r="H160" s="226">
        <f t="shared" ref="H160:H166" si="128">+$C160-F160</f>
        <v>126654.01850286528</v>
      </c>
      <c r="I160" s="225">
        <f t="shared" ref="I160:I166" si="129">+IF(ISERROR(H160/F160),"N. D.",H160/F160)</f>
        <v>-0.19925728366675807</v>
      </c>
      <c r="J160" s="226"/>
      <c r="K160" s="226">
        <f>+K161+K164</f>
        <v>-385523.06</v>
      </c>
      <c r="L160" s="225">
        <f>+SUM(L161:L164)</f>
        <v>-3.2043378464066123E-2</v>
      </c>
      <c r="M160" s="226">
        <f t="shared" ref="M160:M166" si="130">+$C160-K160</f>
        <v>-123453.47999999998</v>
      </c>
      <c r="N160" s="225">
        <f t="shared" ref="N160:N166" si="131">+IF(ISERROR(M160/K160),"N. D.",M160/K160)</f>
        <v>0.32022333501918143</v>
      </c>
      <c r="O160" s="226"/>
      <c r="P160" s="226">
        <f>+P161+P164</f>
        <v>-2537052.4699999997</v>
      </c>
      <c r="Q160" s="225">
        <f>+SUM(Q161:Q164)</f>
        <v>-3.1166161783547395E-2</v>
      </c>
      <c r="R160" s="226"/>
      <c r="S160" s="226">
        <f>+S161+S164</f>
        <v>-2884879.8514478719</v>
      </c>
      <c r="T160" s="225">
        <f>+SUM(T161:T164)</f>
        <v>-3.5490501605543325E-2</v>
      </c>
      <c r="U160" s="226">
        <f t="shared" ref="U160:U166" si="132">+$P160-S160</f>
        <v>347827.38144787215</v>
      </c>
      <c r="V160" s="225">
        <f t="shared" ref="V160:V166" si="133">+IF(ISERROR(U160/S160),"N. D.",U160/S160)</f>
        <v>-0.12056910490511538</v>
      </c>
      <c r="W160" s="226"/>
      <c r="X160" s="226">
        <f>+X161+X164</f>
        <v>-2094369.6099999999</v>
      </c>
      <c r="Y160" s="225">
        <f>+SUM(Y161:Y164)</f>
        <v>-2.8743361145002415E-2</v>
      </c>
      <c r="Z160" s="226">
        <f t="shared" ref="Z160:Z166" si="134">+$P160-X160</f>
        <v>-442682.85999999987</v>
      </c>
      <c r="AA160" s="225">
        <f t="shared" ref="AA160:AA166" si="135">+IF(ISERROR(Z160/X160),"N. D.",Z160/X160)</f>
        <v>0.21136806888637003</v>
      </c>
    </row>
    <row r="161" spans="1:27" s="208" customFormat="1" ht="17">
      <c r="A161" s="241" t="s">
        <v>72</v>
      </c>
      <c r="B161" s="216"/>
      <c r="C161" s="216">
        <v>0</v>
      </c>
      <c r="D161" s="213">
        <f t="shared" ref="D161:D166" si="136">+IF(ISERROR(C161/C$106),"N. D.",C161/C$106)</f>
        <v>0</v>
      </c>
      <c r="E161" s="216"/>
      <c r="F161" s="216">
        <f>+SUM(F162:F163)</f>
        <v>0</v>
      </c>
      <c r="G161" s="213">
        <f t="shared" ref="G161:G166" si="137">+IF(ISERROR(F161/F$106),"N. D.",F161/F$106)</f>
        <v>0</v>
      </c>
      <c r="H161" s="216">
        <f t="shared" si="128"/>
        <v>0</v>
      </c>
      <c r="I161" s="213" t="str">
        <f t="shared" si="129"/>
        <v>N. D.</v>
      </c>
      <c r="J161" s="216"/>
      <c r="K161" s="216">
        <v>0</v>
      </c>
      <c r="L161" s="213">
        <f t="shared" ref="L161:L166" si="138">+IF(ISERROR(K161/K$106),"N. D.",K161/K$106)</f>
        <v>0</v>
      </c>
      <c r="M161" s="216">
        <f t="shared" si="130"/>
        <v>0</v>
      </c>
      <c r="N161" s="213" t="str">
        <f t="shared" si="131"/>
        <v>N. D.</v>
      </c>
      <c r="O161" s="216"/>
      <c r="P161" s="216">
        <f>+SUM(P162:P163)</f>
        <v>0</v>
      </c>
      <c r="Q161" s="213">
        <f t="shared" ref="Q161:Q166" si="139">+IF(ISERROR(P161/P$106),"N. D.",P161/P$106)</f>
        <v>0</v>
      </c>
      <c r="R161" s="216"/>
      <c r="S161" s="216">
        <f>+SUM(S162:S163)</f>
        <v>0</v>
      </c>
      <c r="T161" s="213">
        <f t="shared" ref="T161:T166" si="140">+IF(ISERROR(S161/S$106),"N. D.",S161/S$106)</f>
        <v>0</v>
      </c>
      <c r="U161" s="216">
        <f t="shared" si="132"/>
        <v>0</v>
      </c>
      <c r="V161" s="213" t="str">
        <f t="shared" si="133"/>
        <v>N. D.</v>
      </c>
      <c r="W161" s="216"/>
      <c r="X161" s="216">
        <v>0</v>
      </c>
      <c r="Y161" s="213">
        <f t="shared" ref="Y161:Y166" si="141">+IF(ISERROR(X161/X$106),"N. D.",X161/X$106)</f>
        <v>0</v>
      </c>
      <c r="Z161" s="216">
        <f t="shared" si="134"/>
        <v>0</v>
      </c>
      <c r="AA161" s="213" t="str">
        <f t="shared" si="135"/>
        <v>N. D.</v>
      </c>
    </row>
    <row r="162" spans="1:27" s="208" customFormat="1" ht="17">
      <c r="A162" s="242" t="s">
        <v>72</v>
      </c>
      <c r="B162" s="216"/>
      <c r="C162" s="217">
        <v>0</v>
      </c>
      <c r="D162" s="218">
        <f t="shared" si="136"/>
        <v>0</v>
      </c>
      <c r="E162" s="216"/>
      <c r="F162" s="217">
        <f>+'2026P'!$K162</f>
        <v>0</v>
      </c>
      <c r="G162" s="218">
        <f t="shared" si="137"/>
        <v>0</v>
      </c>
      <c r="H162" s="219">
        <f t="shared" si="128"/>
        <v>0</v>
      </c>
      <c r="I162" s="218" t="str">
        <f t="shared" si="129"/>
        <v>N. D.</v>
      </c>
      <c r="J162" s="216"/>
      <c r="K162" s="217">
        <v>0</v>
      </c>
      <c r="L162" s="218">
        <f t="shared" si="138"/>
        <v>0</v>
      </c>
      <c r="M162" s="219">
        <f t="shared" si="130"/>
        <v>0</v>
      </c>
      <c r="N162" s="218" t="str">
        <f t="shared" si="131"/>
        <v>N. D.</v>
      </c>
      <c r="O162" s="216"/>
      <c r="P162" s="217">
        <f>+'2026R'!$AA162</f>
        <v>0</v>
      </c>
      <c r="Q162" s="218">
        <f t="shared" si="139"/>
        <v>0</v>
      </c>
      <c r="R162" s="216"/>
      <c r="S162" s="217">
        <f>+'2026P'!$AA162</f>
        <v>0</v>
      </c>
      <c r="T162" s="218">
        <f t="shared" si="140"/>
        <v>0</v>
      </c>
      <c r="U162" s="219">
        <f t="shared" si="132"/>
        <v>0</v>
      </c>
      <c r="V162" s="218" t="str">
        <f t="shared" si="133"/>
        <v>N. D.</v>
      </c>
      <c r="W162" s="216"/>
      <c r="X162" s="217">
        <v>0</v>
      </c>
      <c r="Y162" s="218">
        <f t="shared" si="141"/>
        <v>0</v>
      </c>
      <c r="Z162" s="219">
        <f t="shared" si="134"/>
        <v>0</v>
      </c>
      <c r="AA162" s="218" t="str">
        <f t="shared" si="135"/>
        <v>N. D.</v>
      </c>
    </row>
    <row r="163" spans="1:27" s="208" customFormat="1" ht="17">
      <c r="A163" s="242" t="s">
        <v>73</v>
      </c>
      <c r="B163" s="216"/>
      <c r="C163" s="217">
        <v>0</v>
      </c>
      <c r="D163" s="218">
        <f t="shared" si="136"/>
        <v>0</v>
      </c>
      <c r="E163" s="216"/>
      <c r="F163" s="217">
        <f>+'2026P'!$K163</f>
        <v>0</v>
      </c>
      <c r="G163" s="218">
        <f t="shared" si="137"/>
        <v>0</v>
      </c>
      <c r="H163" s="219">
        <f t="shared" si="128"/>
        <v>0</v>
      </c>
      <c r="I163" s="218" t="str">
        <f t="shared" si="129"/>
        <v>N. D.</v>
      </c>
      <c r="J163" s="216"/>
      <c r="K163" s="217">
        <v>0</v>
      </c>
      <c r="L163" s="218">
        <f t="shared" si="138"/>
        <v>0</v>
      </c>
      <c r="M163" s="219">
        <f t="shared" si="130"/>
        <v>0</v>
      </c>
      <c r="N163" s="218" t="str">
        <f t="shared" si="131"/>
        <v>N. D.</v>
      </c>
      <c r="O163" s="216"/>
      <c r="P163" s="217">
        <f>+'2026R'!$AA163</f>
        <v>0</v>
      </c>
      <c r="Q163" s="218">
        <f t="shared" si="139"/>
        <v>0</v>
      </c>
      <c r="R163" s="216"/>
      <c r="S163" s="217">
        <f>+'2026P'!$AA163</f>
        <v>0</v>
      </c>
      <c r="T163" s="218">
        <f t="shared" si="140"/>
        <v>0</v>
      </c>
      <c r="U163" s="219">
        <f t="shared" si="132"/>
        <v>0</v>
      </c>
      <c r="V163" s="218" t="str">
        <f t="shared" si="133"/>
        <v>N. D.</v>
      </c>
      <c r="W163" s="216"/>
      <c r="X163" s="217">
        <v>0</v>
      </c>
      <c r="Y163" s="218">
        <f t="shared" si="141"/>
        <v>0</v>
      </c>
      <c r="Z163" s="219">
        <f t="shared" si="134"/>
        <v>0</v>
      </c>
      <c r="AA163" s="218" t="str">
        <f t="shared" si="135"/>
        <v>N. D.</v>
      </c>
    </row>
    <row r="164" spans="1:27" s="208" customFormat="1" ht="17">
      <c r="A164" s="241" t="s">
        <v>74</v>
      </c>
      <c r="B164" s="216"/>
      <c r="C164" s="216">
        <f>+SUM(C165:C166)</f>
        <v>-508976.54</v>
      </c>
      <c r="D164" s="213">
        <f t="shared" si="136"/>
        <v>-3.5528216476853253E-2</v>
      </c>
      <c r="E164" s="216"/>
      <c r="F164" s="216">
        <f>+SUM(F165:F166)</f>
        <v>-635630.55850286526</v>
      </c>
      <c r="G164" s="213">
        <f t="shared" si="137"/>
        <v>-4.6266638650910782E-2</v>
      </c>
      <c r="H164" s="216">
        <f t="shared" si="128"/>
        <v>126654.01850286528</v>
      </c>
      <c r="I164" s="213">
        <f t="shared" si="129"/>
        <v>-0.19925728366675807</v>
      </c>
      <c r="J164" s="216"/>
      <c r="K164" s="216">
        <f>+SUM(K165:K166)</f>
        <v>-385523.06</v>
      </c>
      <c r="L164" s="213">
        <f t="shared" si="138"/>
        <v>-3.2043378464066123E-2</v>
      </c>
      <c r="M164" s="216">
        <f t="shared" si="130"/>
        <v>-123453.47999999998</v>
      </c>
      <c r="N164" s="213">
        <f t="shared" si="131"/>
        <v>0.32022333501918143</v>
      </c>
      <c r="O164" s="216"/>
      <c r="P164" s="216">
        <f>+SUM(P165:P166)</f>
        <v>-2537052.4699999997</v>
      </c>
      <c r="Q164" s="213">
        <f t="shared" si="139"/>
        <v>-3.1166161783547395E-2</v>
      </c>
      <c r="R164" s="216"/>
      <c r="S164" s="216">
        <f>+SUM(S165:S166)</f>
        <v>-2884879.8514478719</v>
      </c>
      <c r="T164" s="213">
        <f t="shared" si="140"/>
        <v>-3.5490501605543325E-2</v>
      </c>
      <c r="U164" s="216">
        <f t="shared" si="132"/>
        <v>347827.38144787215</v>
      </c>
      <c r="V164" s="213">
        <f t="shared" si="133"/>
        <v>-0.12056910490511538</v>
      </c>
      <c r="W164" s="216"/>
      <c r="X164" s="216">
        <f>+SUM(X165:X166)</f>
        <v>-2094369.6099999999</v>
      </c>
      <c r="Y164" s="213">
        <f t="shared" si="141"/>
        <v>-2.8743361145002415E-2</v>
      </c>
      <c r="Z164" s="216">
        <f t="shared" si="134"/>
        <v>-442682.85999999987</v>
      </c>
      <c r="AA164" s="213">
        <f t="shared" si="135"/>
        <v>0.21136806888637003</v>
      </c>
    </row>
    <row r="165" spans="1:27" s="208" customFormat="1" ht="17">
      <c r="A165" s="242" t="s">
        <v>75</v>
      </c>
      <c r="B165" s="216"/>
      <c r="C165" s="217">
        <v>0</v>
      </c>
      <c r="D165" s="218">
        <f t="shared" si="136"/>
        <v>0</v>
      </c>
      <c r="E165" s="216"/>
      <c r="F165" s="217">
        <f>+'2026P'!$K165</f>
        <v>0</v>
      </c>
      <c r="G165" s="218">
        <f t="shared" si="137"/>
        <v>0</v>
      </c>
      <c r="H165" s="219">
        <f t="shared" si="128"/>
        <v>0</v>
      </c>
      <c r="I165" s="218" t="str">
        <f t="shared" si="129"/>
        <v>N. D.</v>
      </c>
      <c r="J165" s="216"/>
      <c r="K165" s="217">
        <v>0</v>
      </c>
      <c r="L165" s="218">
        <f t="shared" si="138"/>
        <v>0</v>
      </c>
      <c r="M165" s="219">
        <f t="shared" si="130"/>
        <v>0</v>
      </c>
      <c r="N165" s="218" t="str">
        <f t="shared" si="131"/>
        <v>N. D.</v>
      </c>
      <c r="O165" s="216"/>
      <c r="P165" s="217">
        <f>+'2026R'!$AA165</f>
        <v>0</v>
      </c>
      <c r="Q165" s="218">
        <f t="shared" si="139"/>
        <v>0</v>
      </c>
      <c r="R165" s="216"/>
      <c r="S165" s="217">
        <f>+'2026P'!$AA165</f>
        <v>0</v>
      </c>
      <c r="T165" s="218">
        <f t="shared" si="140"/>
        <v>0</v>
      </c>
      <c r="U165" s="219">
        <f t="shared" si="132"/>
        <v>0</v>
      </c>
      <c r="V165" s="218" t="str">
        <f t="shared" si="133"/>
        <v>N. D.</v>
      </c>
      <c r="W165" s="216"/>
      <c r="X165" s="217">
        <v>0</v>
      </c>
      <c r="Y165" s="218">
        <f t="shared" si="141"/>
        <v>0</v>
      </c>
      <c r="Z165" s="219">
        <f t="shared" si="134"/>
        <v>0</v>
      </c>
      <c r="AA165" s="218" t="str">
        <f t="shared" si="135"/>
        <v>N. D.</v>
      </c>
    </row>
    <row r="166" spans="1:27" s="208" customFormat="1" ht="17">
      <c r="A166" s="242" t="s">
        <v>64</v>
      </c>
      <c r="B166" s="216"/>
      <c r="C166" s="217">
        <f>+'2026R'!$K166</f>
        <v>-508976.54</v>
      </c>
      <c r="D166" s="218">
        <f t="shared" si="136"/>
        <v>-3.5528216476853253E-2</v>
      </c>
      <c r="E166" s="216"/>
      <c r="F166" s="217">
        <f>+'2026P'!$K166</f>
        <v>-635630.55850286526</v>
      </c>
      <c r="G166" s="218">
        <f t="shared" si="137"/>
        <v>-4.6266638650910782E-2</v>
      </c>
      <c r="H166" s="219">
        <f t="shared" si="128"/>
        <v>126654.01850286528</v>
      </c>
      <c r="I166" s="218">
        <f t="shared" si="129"/>
        <v>-0.19925728366675807</v>
      </c>
      <c r="J166" s="216"/>
      <c r="K166" s="217">
        <f>+'2025R'!$K166</f>
        <v>-385523.06</v>
      </c>
      <c r="L166" s="218">
        <f t="shared" si="138"/>
        <v>-3.2043378464066123E-2</v>
      </c>
      <c r="M166" s="219">
        <f t="shared" si="130"/>
        <v>-123453.47999999998</v>
      </c>
      <c r="N166" s="218">
        <f t="shared" si="131"/>
        <v>0.32022333501918143</v>
      </c>
      <c r="O166" s="216"/>
      <c r="P166" s="217">
        <f>+'2026R'!$AA166</f>
        <v>-2537052.4699999997</v>
      </c>
      <c r="Q166" s="218">
        <f t="shared" si="139"/>
        <v>-3.1166161783547395E-2</v>
      </c>
      <c r="R166" s="216"/>
      <c r="S166" s="217">
        <f>+'2026P'!$AA166</f>
        <v>-2884879.8514478719</v>
      </c>
      <c r="T166" s="218">
        <f t="shared" si="140"/>
        <v>-3.5490501605543325E-2</v>
      </c>
      <c r="U166" s="219">
        <f t="shared" si="132"/>
        <v>347827.38144787215</v>
      </c>
      <c r="V166" s="218">
        <f t="shared" si="133"/>
        <v>-0.12056910490511538</v>
      </c>
      <c r="W166" s="216"/>
      <c r="X166" s="217">
        <f>+'2025R'!$AA166</f>
        <v>-2094369.6099999999</v>
      </c>
      <c r="Y166" s="218">
        <f t="shared" si="141"/>
        <v>-2.8743361145002415E-2</v>
      </c>
      <c r="Z166" s="219">
        <f t="shared" si="134"/>
        <v>-442682.85999999987</v>
      </c>
      <c r="AA166" s="218">
        <f t="shared" si="135"/>
        <v>0.21136806888637003</v>
      </c>
    </row>
    <row r="167" spans="1:27" s="208" customFormat="1" ht="6" customHeight="1">
      <c r="A167" s="239"/>
      <c r="B167" s="207"/>
      <c r="C167" s="207"/>
      <c r="D167" s="231"/>
      <c r="E167" s="207"/>
      <c r="F167" s="207"/>
      <c r="G167" s="231"/>
      <c r="H167" s="207"/>
      <c r="I167" s="231"/>
      <c r="J167" s="207"/>
      <c r="K167" s="207"/>
      <c r="L167" s="231"/>
      <c r="M167" s="207"/>
      <c r="N167" s="231"/>
      <c r="O167" s="207"/>
      <c r="P167" s="207"/>
      <c r="Q167" s="231"/>
      <c r="R167" s="207"/>
      <c r="S167" s="207"/>
      <c r="T167" s="231"/>
      <c r="U167" s="207"/>
      <c r="V167" s="231"/>
      <c r="W167" s="207"/>
      <c r="X167" s="207"/>
      <c r="Y167" s="231"/>
      <c r="Z167" s="207"/>
      <c r="AA167" s="231"/>
    </row>
    <row r="168" spans="1:27" s="208" customFormat="1" thickBot="1">
      <c r="A168" s="233" t="s">
        <v>76</v>
      </c>
      <c r="B168" s="234"/>
      <c r="C168" s="234">
        <f>+C133-C135</f>
        <v>8436113.1829999983</v>
      </c>
      <c r="D168" s="235">
        <f>+IF(OR(C106&lt;=0,C168&lt;=0),"N. D.",C168/C$106)</f>
        <v>0.58886811441026243</v>
      </c>
      <c r="E168" s="234"/>
      <c r="F168" s="234">
        <f>+F133-F135</f>
        <v>7862808.0797528913</v>
      </c>
      <c r="G168" s="235">
        <f>+IF(OR(F106&lt;=0,F168&lt;=0),"N. D.",F168/F$106)</f>
        <v>0.57232254702201957</v>
      </c>
      <c r="H168" s="234">
        <f>+$C168-F168</f>
        <v>573305.10324710701</v>
      </c>
      <c r="I168" s="235">
        <f>+IF(ISERROR(H168/F168),"N. D.",H168/F168)</f>
        <v>7.2913531327744752E-2</v>
      </c>
      <c r="J168" s="234"/>
      <c r="K168" s="234">
        <f>+K133-K135</f>
        <v>6197255.200699999</v>
      </c>
      <c r="L168" s="235">
        <f>+IF(OR(K106&lt;=0,K168&lt;=0),"N. D.",K168/K$106)</f>
        <v>0.51509498247506169</v>
      </c>
      <c r="M168" s="234">
        <f>+$C168-K168</f>
        <v>2238857.9822999993</v>
      </c>
      <c r="N168" s="235">
        <f>+IF(ISERROR(M168/K168),"N. D.",M168/K168)</f>
        <v>0.36126606211845425</v>
      </c>
      <c r="O168" s="234"/>
      <c r="P168" s="234">
        <f>+P133-P135</f>
        <v>45067053.707599983</v>
      </c>
      <c r="Q168" s="235">
        <f>+IF(OR(P106&lt;=0,P168&lt;=0),"N. D.",P168/P$106)</f>
        <v>0.55362161546421651</v>
      </c>
      <c r="R168" s="234"/>
      <c r="S168" s="234">
        <f>+S133-S135</f>
        <v>44309900.087977305</v>
      </c>
      <c r="T168" s="235">
        <f>+IF(OR(S106&lt;=0,S168&lt;=0),"N. D.",S168/S$106)</f>
        <v>0.54511129100387712</v>
      </c>
      <c r="U168" s="234">
        <f>+$P168-S168</f>
        <v>757153.61962267756</v>
      </c>
      <c r="V168" s="235">
        <f>+IF(ISERROR(U168/S168),"N. D.",U168/S168)</f>
        <v>1.708768510241163E-2</v>
      </c>
      <c r="W168" s="234"/>
      <c r="X168" s="234">
        <f>+X133-X135</f>
        <v>38811226.082999989</v>
      </c>
      <c r="Y168" s="235">
        <f>+IF(OR(X106&lt;=0,X168&lt;=0),"N. D.",X168/X$106)</f>
        <v>0.53264957744684149</v>
      </c>
      <c r="Z168" s="234">
        <f>+$P168-X168</f>
        <v>6255827.6245999932</v>
      </c>
      <c r="AA168" s="235">
        <f>+IF(ISERROR(Z168/X168),"N. D.",Z168/X168)</f>
        <v>0.16118603445357677</v>
      </c>
    </row>
    <row r="169" spans="1:27" s="208" customFormat="1" ht="6" customHeight="1">
      <c r="A169" s="239"/>
      <c r="B169" s="207"/>
      <c r="C169" s="207"/>
      <c r="D169" s="231"/>
      <c r="E169" s="207"/>
      <c r="F169" s="207"/>
      <c r="G169" s="231"/>
      <c r="H169" s="207"/>
      <c r="I169" s="231"/>
      <c r="J169" s="207"/>
      <c r="K169" s="207"/>
      <c r="L169" s="231"/>
      <c r="M169" s="207"/>
      <c r="N169" s="231"/>
      <c r="O169" s="207"/>
      <c r="P169" s="207"/>
      <c r="Q169" s="231"/>
      <c r="R169" s="207"/>
      <c r="S169" s="207"/>
      <c r="T169" s="231"/>
      <c r="U169" s="207"/>
      <c r="V169" s="231"/>
      <c r="W169" s="207"/>
      <c r="X169" s="207"/>
      <c r="Y169" s="231"/>
      <c r="Z169" s="207"/>
      <c r="AA169" s="231"/>
    </row>
    <row r="170" spans="1:27" s="208" customFormat="1" ht="17">
      <c r="A170" s="238" t="s">
        <v>77</v>
      </c>
      <c r="B170" s="226"/>
      <c r="C170" s="226">
        <f>+SUM(C172:C175)</f>
        <v>713765.73</v>
      </c>
      <c r="D170" s="225">
        <f>+SUM(D172:D175)</f>
        <v>4.9823167427715219E-2</v>
      </c>
      <c r="E170" s="226"/>
      <c r="F170" s="226">
        <f>+SUM(F172:F175)</f>
        <v>505304.74</v>
      </c>
      <c r="G170" s="225">
        <f>+SUM(G172:G175)</f>
        <v>3.6780408841950031E-2</v>
      </c>
      <c r="H170" s="226">
        <f>+$C170-F170</f>
        <v>208460.99</v>
      </c>
      <c r="I170" s="225">
        <f>+IF(ISERROR(H170/F170),"N. D.",H170/F170)</f>
        <v>0.41254509110680415</v>
      </c>
      <c r="J170" s="226"/>
      <c r="K170" s="226">
        <f>+SUM(K172:K175)</f>
        <v>449857.17</v>
      </c>
      <c r="L170" s="225">
        <f>+SUM(L172:L175)</f>
        <v>3.7390613036438682E-2</v>
      </c>
      <c r="M170" s="226">
        <f>+$C170-K170</f>
        <v>263908.56</v>
      </c>
      <c r="N170" s="225">
        <f>+IF(ISERROR(M170/K170),"N. D.",M170/K170)</f>
        <v>0.58664966927169349</v>
      </c>
      <c r="O170" s="226"/>
      <c r="P170" s="226">
        <f>+SUM(P172:P175)</f>
        <v>4298367.82</v>
      </c>
      <c r="Q170" s="225">
        <f>+SUM(Q172:Q175)</f>
        <v>5.2802860195995054E-2</v>
      </c>
      <c r="R170" s="226"/>
      <c r="S170" s="226">
        <f>+SUM(S172:S175)</f>
        <v>3678136.7629608004</v>
      </c>
      <c r="T170" s="225">
        <f>+SUM(T172:T175)</f>
        <v>4.5249343270137563E-2</v>
      </c>
      <c r="U170" s="226">
        <f>+$P170-S170</f>
        <v>620231.05703919986</v>
      </c>
      <c r="V170" s="225">
        <f>+IF(ISERROR(U170/S170),"N. D.",U170/S170)</f>
        <v>0.16862642609839518</v>
      </c>
      <c r="W170" s="226"/>
      <c r="X170" s="226">
        <f>+SUM(X172:X175)</f>
        <v>3754677.77</v>
      </c>
      <c r="Y170" s="225">
        <f>+SUM(Y172:Y175)</f>
        <v>5.1529614739884579E-2</v>
      </c>
      <c r="Z170" s="226">
        <f>+$P170-X170</f>
        <v>543690.05000000028</v>
      </c>
      <c r="AA170" s="225">
        <f>+IF(ISERROR(Z170/X170),"N. D.",Z170/X170)</f>
        <v>0.14480338481882568</v>
      </c>
    </row>
    <row r="171" spans="1:27" s="208" customFormat="1" ht="6" customHeight="1">
      <c r="A171" s="239"/>
      <c r="B171" s="207"/>
      <c r="C171" s="207"/>
      <c r="D171" s="231"/>
      <c r="E171" s="207"/>
      <c r="F171" s="207"/>
      <c r="G171" s="231"/>
      <c r="H171" s="207"/>
      <c r="I171" s="231"/>
      <c r="J171" s="207"/>
      <c r="K171" s="207"/>
      <c r="L171" s="231"/>
      <c r="M171" s="207"/>
      <c r="N171" s="231"/>
      <c r="O171" s="207"/>
      <c r="P171" s="207"/>
      <c r="Q171" s="231"/>
      <c r="R171" s="207"/>
      <c r="S171" s="207"/>
      <c r="T171" s="231"/>
      <c r="U171" s="207"/>
      <c r="V171" s="231"/>
      <c r="W171" s="207"/>
      <c r="X171" s="207"/>
      <c r="Y171" s="231"/>
      <c r="Z171" s="207"/>
      <c r="AA171" s="231"/>
    </row>
    <row r="172" spans="1:27" s="208" customFormat="1">
      <c r="A172" s="241" t="s">
        <v>78</v>
      </c>
      <c r="B172" s="216"/>
      <c r="C172" s="105">
        <f>+'2026R'!$K172</f>
        <v>0</v>
      </c>
      <c r="D172" s="213">
        <f>+IF(ISERROR(C172/C$106),"N. D.",C172/C$106)</f>
        <v>0</v>
      </c>
      <c r="E172" s="216"/>
      <c r="F172" s="216">
        <f>+'2026P'!$K172</f>
        <v>0</v>
      </c>
      <c r="G172" s="213">
        <f>+IF(ISERROR(F172/F$106),"N. D.",F172/F$106)</f>
        <v>0</v>
      </c>
      <c r="H172" s="216">
        <f>+$C172-F172</f>
        <v>0</v>
      </c>
      <c r="I172" s="213" t="str">
        <f>+IF(ISERROR(H172/F172),"N. D.",H172/F172)</f>
        <v>N. D.</v>
      </c>
      <c r="J172" s="216"/>
      <c r="K172" s="216">
        <f>+'2025R'!$K172</f>
        <v>0</v>
      </c>
      <c r="L172" s="213">
        <f>+IF(ISERROR(K172/K$106),"N. D.",K172/K$106)</f>
        <v>0</v>
      </c>
      <c r="M172" s="216">
        <f>+$C172-K172</f>
        <v>0</v>
      </c>
      <c r="N172" s="213" t="str">
        <f>+IF(ISERROR(M172/K172),"N. D.",M172/K172)</f>
        <v>N. D.</v>
      </c>
      <c r="O172" s="216"/>
      <c r="P172" s="216">
        <f>+'2026R'!$AA172</f>
        <v>936865</v>
      </c>
      <c r="Q172" s="213">
        <f>+IF(ISERROR(P172/P$106),"N. D.",P172/P$106)</f>
        <v>1.1508822345855202E-2</v>
      </c>
      <c r="R172" s="216"/>
      <c r="S172" s="216">
        <f>+'2026P'!$AA172</f>
        <v>511597.04508000007</v>
      </c>
      <c r="T172" s="213">
        <f>+IF(ISERROR(S172/S$106),"N. D.",S172/S$106)</f>
        <v>6.2937927001328522E-3</v>
      </c>
      <c r="U172" s="216">
        <f>+$P172-S172</f>
        <v>425267.95491999993</v>
      </c>
      <c r="V172" s="213">
        <f>+IF(ISERROR(U172/S172),"N. D.",U172/S172)</f>
        <v>0.83125569041060321</v>
      </c>
      <c r="W172" s="216"/>
      <c r="X172" s="216">
        <f>+'2025R'!$AA172</f>
        <v>953908.2</v>
      </c>
      <c r="Y172" s="213">
        <f>+IF(ISERROR(X172/X$106),"N. D.",X172/X$106)</f>
        <v>1.3091542085438869E-2</v>
      </c>
      <c r="Z172" s="216">
        <f>+$P172-X172</f>
        <v>-17043.199999999953</v>
      </c>
      <c r="AA172" s="213">
        <f>+IF(ISERROR(Z172/X172),"N. D.",Z172/X172)</f>
        <v>-1.7866708767153856E-2</v>
      </c>
    </row>
    <row r="173" spans="1:27" s="208" customFormat="1">
      <c r="A173" s="241" t="s">
        <v>79</v>
      </c>
      <c r="B173" s="216"/>
      <c r="C173" s="105">
        <f>+'2026R'!$K173</f>
        <v>0</v>
      </c>
      <c r="D173" s="213">
        <f>+IF(ISERROR(C173/C$106),"N. D.",C173/C$106)</f>
        <v>0</v>
      </c>
      <c r="E173" s="216"/>
      <c r="F173" s="216">
        <f>+'2026P'!$K173</f>
        <v>0</v>
      </c>
      <c r="G173" s="213">
        <f>+IF(ISERROR(F173/F$106),"N. D.",F173/F$106)</f>
        <v>0</v>
      </c>
      <c r="H173" s="216">
        <f>+$C173-F173</f>
        <v>0</v>
      </c>
      <c r="I173" s="213" t="str">
        <f>+IF(ISERROR(H173/F173),"N. D.",H173/F173)</f>
        <v>N. D.</v>
      </c>
      <c r="J173" s="216"/>
      <c r="K173" s="216">
        <f>+'2025R'!$K173</f>
        <v>55309.3</v>
      </c>
      <c r="L173" s="213">
        <f>+IF(ISERROR(K173/K$106),"N. D.",K173/K$106)</f>
        <v>4.5971227570215196E-3</v>
      </c>
      <c r="M173" s="216">
        <f>+$C173-K173</f>
        <v>-55309.3</v>
      </c>
      <c r="N173" s="213">
        <f>+IF(ISERROR(M173/K173),"N. D.",M173/K173)</f>
        <v>-1</v>
      </c>
      <c r="O173" s="216"/>
      <c r="P173" s="216">
        <f>+'2026R'!$AA173</f>
        <v>137759</v>
      </c>
      <c r="Q173" s="213">
        <f>+IF(ISERROR(P173/P$106),"N. D.",P173/P$106)</f>
        <v>1.6922863566710964E-3</v>
      </c>
      <c r="R173" s="216"/>
      <c r="S173" s="216">
        <f>+'2026P'!$AA173</f>
        <v>134711.27788080001</v>
      </c>
      <c r="T173" s="213">
        <f>+IF(ISERROR(S173/S$106),"N. D.",S173/S$106)</f>
        <v>1.6572512791178592E-3</v>
      </c>
      <c r="U173" s="216">
        <f>+$P173-S173</f>
        <v>3047.7221191999852</v>
      </c>
      <c r="V173" s="213">
        <f>+IF(ISERROR(U173/S173),"N. D.",U173/S173)</f>
        <v>2.2624105176233117E-2</v>
      </c>
      <c r="W173" s="216"/>
      <c r="X173" s="216">
        <f>+'2025R'!$AA173</f>
        <v>241401.7</v>
      </c>
      <c r="Y173" s="213">
        <f>+IF(ISERROR(X173/X$106),"N. D.",X173/X$106)</f>
        <v>3.3130237427946301E-3</v>
      </c>
      <c r="Z173" s="216">
        <f>+$P173-X173</f>
        <v>-103642.70000000001</v>
      </c>
      <c r="AA173" s="213">
        <f>+IF(ISERROR(Z173/X173),"N. D.",Z173/X173)</f>
        <v>-0.42933707591951509</v>
      </c>
    </row>
    <row r="174" spans="1:27" s="208" customFormat="1">
      <c r="A174" s="241" t="s">
        <v>80</v>
      </c>
      <c r="B174" s="216"/>
      <c r="C174" s="105">
        <f>+'2026R'!$K174</f>
        <v>713765.73</v>
      </c>
      <c r="D174" s="213">
        <f>+IF(ISERROR(C174/C$106),"N. D.",C174/C$106)</f>
        <v>4.9823167427715219E-2</v>
      </c>
      <c r="E174" s="216"/>
      <c r="F174" s="216">
        <f>+'2026P'!$K174</f>
        <v>505304.74</v>
      </c>
      <c r="G174" s="213">
        <f>+IF(ISERROR(F174/F$106),"N. D.",F174/F$106)</f>
        <v>3.6780408841950031E-2</v>
      </c>
      <c r="H174" s="216">
        <f>+$C174-F174</f>
        <v>208460.99</v>
      </c>
      <c r="I174" s="213">
        <f>+IF(ISERROR(H174/F174),"N. D.",H174/F174)</f>
        <v>0.41254509110680415</v>
      </c>
      <c r="J174" s="216"/>
      <c r="K174" s="216">
        <f>+'2025R'!$K174</f>
        <v>394547.87</v>
      </c>
      <c r="L174" s="213">
        <f>+IF(ISERROR(K174/K$106),"N. D.",K174/K$106)</f>
        <v>3.2793490279417165E-2</v>
      </c>
      <c r="M174" s="216">
        <f>+$C174-K174</f>
        <v>319217.86</v>
      </c>
      <c r="N174" s="213">
        <f>+IF(ISERROR(M174/K174),"N. D.",M174/K174)</f>
        <v>0.80907257210639605</v>
      </c>
      <c r="O174" s="216"/>
      <c r="P174" s="216">
        <f>+'2026R'!$AA174</f>
        <v>3223743.82</v>
      </c>
      <c r="Q174" s="213">
        <f>+IF(ISERROR(P174/P$106),"N. D.",P174/P$106)</f>
        <v>3.9601751493468756E-2</v>
      </c>
      <c r="R174" s="216"/>
      <c r="S174" s="216">
        <f>+'2026P'!$AA174</f>
        <v>3031828.4400000004</v>
      </c>
      <c r="T174" s="213">
        <f>+IF(ISERROR(S174/S$106),"N. D.",S174/S$106)</f>
        <v>3.7298299290886849E-2</v>
      </c>
      <c r="U174" s="216">
        <f>+$P174-S174</f>
        <v>191915.37999999942</v>
      </c>
      <c r="V174" s="213">
        <f>+IF(ISERROR(U174/S174),"N. D.",U174/S174)</f>
        <v>6.330021101062018E-2</v>
      </c>
      <c r="W174" s="216"/>
      <c r="X174" s="216">
        <f>+'2025R'!$AA174</f>
        <v>2559367.87</v>
      </c>
      <c r="Y174" s="213">
        <f>+IF(ISERROR(X174/X$106),"N. D.",X174/X$106)</f>
        <v>3.512504891165108E-2</v>
      </c>
      <c r="Z174" s="216">
        <f>+$P174-X174</f>
        <v>664375.94999999972</v>
      </c>
      <c r="AA174" s="213">
        <f>+IF(ISERROR(Z174/X174),"N. D.",Z174/X174)</f>
        <v>0.25958595393322637</v>
      </c>
    </row>
    <row r="175" spans="1:27" s="208" customFormat="1">
      <c r="A175" s="241" t="s">
        <v>81</v>
      </c>
      <c r="B175" s="216"/>
      <c r="C175" s="105">
        <f>+'2026R'!$K175</f>
        <v>0</v>
      </c>
      <c r="D175" s="213">
        <f>+IF(ISERROR(C175/C$106),"N. D.",C175/C$106)</f>
        <v>0</v>
      </c>
      <c r="E175" s="216"/>
      <c r="F175" s="216">
        <f>+'2026P'!$K175</f>
        <v>0</v>
      </c>
      <c r="G175" s="213">
        <f>+IF(ISERROR(F175/F$106),"N. D.",F175/F$106)</f>
        <v>0</v>
      </c>
      <c r="H175" s="216">
        <f>+$C175-F175</f>
        <v>0</v>
      </c>
      <c r="I175" s="213" t="str">
        <f>+IF(ISERROR(H175/F175),"N. D.",H175/F175)</f>
        <v>N. D.</v>
      </c>
      <c r="J175" s="216"/>
      <c r="K175" s="216">
        <f>+'2025R'!$K175</f>
        <v>0</v>
      </c>
      <c r="L175" s="213">
        <f>+IF(ISERROR(K175/K$106),"N. D.",K175/K$106)</f>
        <v>0</v>
      </c>
      <c r="M175" s="216">
        <f>+$C175-K175</f>
        <v>0</v>
      </c>
      <c r="N175" s="213" t="str">
        <f>+IF(ISERROR(M175/K175),"N. D.",M175/K175)</f>
        <v>N. D.</v>
      </c>
      <c r="O175" s="216"/>
      <c r="P175" s="216">
        <f>+'2026R'!$AA175</f>
        <v>0</v>
      </c>
      <c r="Q175" s="213">
        <f>+IF(ISERROR(P175/P$106),"N. D.",P175/P$106)</f>
        <v>0</v>
      </c>
      <c r="R175" s="216"/>
      <c r="S175" s="216">
        <f>+'2026P'!$AA175</f>
        <v>0</v>
      </c>
      <c r="T175" s="213">
        <f>+IF(ISERROR(S175/S$106),"N. D.",S175/S$106)</f>
        <v>0</v>
      </c>
      <c r="U175" s="216">
        <f>+$P175-S175</f>
        <v>0</v>
      </c>
      <c r="V175" s="213" t="str">
        <f>+IF(ISERROR(U175/S175),"N. D.",U175/S175)</f>
        <v>N. D.</v>
      </c>
      <c r="W175" s="216"/>
      <c r="X175" s="216">
        <f>+'2025R'!$AA175</f>
        <v>0</v>
      </c>
      <c r="Y175" s="213">
        <f>+IF(ISERROR(X175/X$106),"N. D.",X175/X$106)</f>
        <v>0</v>
      </c>
      <c r="Z175" s="216">
        <f>+$P175-X175</f>
        <v>0</v>
      </c>
      <c r="AA175" s="213" t="str">
        <f>+IF(ISERROR(Z175/X175),"N. D.",Z175/X175)</f>
        <v>N. D.</v>
      </c>
    </row>
    <row r="176" spans="1:27" s="208" customFormat="1" ht="6" customHeight="1">
      <c r="A176" s="239"/>
      <c r="B176" s="207"/>
      <c r="C176" s="207"/>
      <c r="D176" s="231"/>
      <c r="E176" s="207"/>
      <c r="F176" s="207"/>
      <c r="G176" s="231"/>
      <c r="H176" s="207"/>
      <c r="I176" s="231"/>
      <c r="J176" s="207"/>
      <c r="K176" s="207"/>
      <c r="L176" s="231"/>
      <c r="M176" s="207"/>
      <c r="N176" s="231"/>
      <c r="O176" s="207"/>
      <c r="P176" s="207"/>
      <c r="Q176" s="231"/>
      <c r="R176" s="207"/>
      <c r="S176" s="207"/>
      <c r="T176" s="231"/>
      <c r="U176" s="207"/>
      <c r="V176" s="231"/>
      <c r="W176" s="207"/>
      <c r="X176" s="207"/>
      <c r="Y176" s="231"/>
      <c r="Z176" s="207"/>
      <c r="AA176" s="231"/>
    </row>
    <row r="177" spans="1:27" s="208" customFormat="1" thickBot="1">
      <c r="A177" s="233" t="s">
        <v>82</v>
      </c>
      <c r="B177" s="234"/>
      <c r="C177" s="234">
        <f>+C168-C170</f>
        <v>7722347.4529999979</v>
      </c>
      <c r="D177" s="235">
        <f>+IF(OR(C106&lt;=0,C177&lt;=0),"N. D.",C177/C$106)</f>
        <v>0.53904494698254712</v>
      </c>
      <c r="E177" s="234"/>
      <c r="F177" s="234">
        <f>+F168-F170</f>
        <v>7357503.3397528911</v>
      </c>
      <c r="G177" s="235">
        <f>+IF(OR(F106&lt;=0,F177&lt;=0),"N. D.",F177/F$106)</f>
        <v>0.53554213818006957</v>
      </c>
      <c r="H177" s="234">
        <f>+$C177-F177</f>
        <v>364844.11324710678</v>
      </c>
      <c r="I177" s="235">
        <f>+IF(ISERROR(H177/F177),"N. D.",H177/F177)</f>
        <v>4.9588032298380234E-2</v>
      </c>
      <c r="J177" s="234"/>
      <c r="K177" s="234">
        <f>+K168-K170</f>
        <v>5747398.0306999991</v>
      </c>
      <c r="L177" s="235">
        <f>+IF(OR(K106&lt;=0,K177&lt;=0),"N. D.",K177/K$106)</f>
        <v>0.47770436943862299</v>
      </c>
      <c r="M177" s="234">
        <f>+$C177-K177</f>
        <v>1974949.4222999988</v>
      </c>
      <c r="N177" s="235">
        <f>+IF(ISERROR(M177/K177),"N. D.",M177/K177)</f>
        <v>0.34362496067798209</v>
      </c>
      <c r="O177" s="234"/>
      <c r="P177" s="234">
        <f>+P168-P170</f>
        <v>40768685.887599982</v>
      </c>
      <c r="Q177" s="235">
        <f>+IF(OR(P106&lt;=0,P177&lt;=0),"N. D.",P177/P$106)</f>
        <v>0.5008187552682215</v>
      </c>
      <c r="R177" s="234"/>
      <c r="S177" s="234">
        <f>+S168-S170</f>
        <v>40631763.325016506</v>
      </c>
      <c r="T177" s="235">
        <f>+IF(OR(S106&lt;=0,S177&lt;=0),"N. D.",S177/S$106)</f>
        <v>0.4998619477337396</v>
      </c>
      <c r="U177" s="234">
        <f>+$P177-S177</f>
        <v>136922.56258347631</v>
      </c>
      <c r="V177" s="235">
        <f>+IF(ISERROR(U177/S177),"N. D.",U177/S177)</f>
        <v>3.3698405232434172E-3</v>
      </c>
      <c r="W177" s="234"/>
      <c r="X177" s="234">
        <f>+X168-X170</f>
        <v>35056548.312999986</v>
      </c>
      <c r="Y177" s="235">
        <f>+IF(OR(X106&lt;=0,X177&lt;=0),"N. D.",X177/X$106)</f>
        <v>0.48111996270695684</v>
      </c>
      <c r="Z177" s="234">
        <f>+$P177-X177</f>
        <v>5712137.5745999962</v>
      </c>
      <c r="AA177" s="235">
        <f>+IF(ISERROR(Z177/X177),"N. D.",Z177/X177)</f>
        <v>0.16294067298353415</v>
      </c>
    </row>
    <row r="178" spans="1:27" s="208" customFormat="1" ht="17"/>
    <row r="179" spans="1:27" s="208" customFormat="1" ht="17"/>
    <row r="180" spans="1:27" s="208" customFormat="1" ht="17">
      <c r="C180" s="243"/>
      <c r="D180" s="243"/>
      <c r="F180" s="243"/>
      <c r="G180" s="243"/>
      <c r="H180" s="243"/>
      <c r="I180" s="243"/>
      <c r="K180" s="243"/>
      <c r="L180" s="243"/>
      <c r="M180" s="243"/>
      <c r="N180" s="243"/>
      <c r="P180" s="243"/>
      <c r="Q180" s="243"/>
      <c r="S180" s="243"/>
      <c r="T180" s="243"/>
      <c r="U180" s="243"/>
      <c r="V180" s="243"/>
      <c r="X180" s="243"/>
      <c r="Y180" s="243"/>
      <c r="Z180" s="243"/>
      <c r="AA180" s="243"/>
    </row>
    <row r="181" spans="1:27" s="208" customFormat="1" ht="20">
      <c r="C181" s="399" t="s">
        <v>0</v>
      </c>
      <c r="D181" s="399"/>
      <c r="E181" s="399"/>
      <c r="F181" s="399"/>
      <c r="G181" s="399"/>
      <c r="H181" s="399"/>
      <c r="I181" s="399"/>
      <c r="J181" s="399"/>
      <c r="K181" s="399"/>
      <c r="L181" s="399"/>
      <c r="M181" s="399"/>
      <c r="N181" s="399"/>
      <c r="P181" s="396" t="s">
        <v>1</v>
      </c>
      <c r="Q181" s="396"/>
      <c r="R181" s="396"/>
      <c r="S181" s="396"/>
      <c r="T181" s="396"/>
      <c r="U181" s="396"/>
      <c r="V181" s="396"/>
      <c r="W181" s="396"/>
      <c r="X181" s="396"/>
      <c r="Y181" s="396"/>
      <c r="Z181" s="396"/>
      <c r="AA181" s="396"/>
    </row>
    <row r="182" spans="1:27" s="208" customFormat="1" ht="17">
      <c r="B182" s="244"/>
      <c r="C182" s="244"/>
      <c r="D182" s="243"/>
      <c r="E182" s="244"/>
      <c r="F182" s="244"/>
      <c r="G182" s="243"/>
      <c r="H182" s="244"/>
      <c r="I182" s="243"/>
      <c r="J182" s="244"/>
      <c r="K182" s="244"/>
      <c r="L182" s="243"/>
      <c r="M182" s="244"/>
      <c r="N182" s="243"/>
      <c r="O182" s="244"/>
      <c r="P182" s="244"/>
      <c r="Q182" s="243"/>
      <c r="R182" s="244"/>
      <c r="S182" s="244"/>
      <c r="T182" s="243"/>
      <c r="U182" s="244"/>
      <c r="V182" s="243"/>
      <c r="W182" s="244"/>
      <c r="X182" s="244"/>
      <c r="Y182" s="243"/>
      <c r="Z182" s="244"/>
      <c r="AA182" s="243"/>
    </row>
    <row r="183" spans="1:27" s="208" customFormat="1" ht="6" customHeight="1"/>
    <row r="184" spans="1:27" s="207" customFormat="1" ht="14.25" customHeight="1">
      <c r="A184" s="205" t="s">
        <v>83</v>
      </c>
      <c r="B184" s="397"/>
      <c r="C184" s="206">
        <f>+C5</f>
        <v>46174</v>
      </c>
      <c r="D184" s="397" t="s">
        <v>99</v>
      </c>
      <c r="E184" s="397"/>
      <c r="F184" s="206">
        <f>+F5</f>
        <v>46174</v>
      </c>
      <c r="G184" s="397" t="s">
        <v>99</v>
      </c>
      <c r="H184" s="206" t="str">
        <f>+H5</f>
        <v>DIFERENCIAS</v>
      </c>
      <c r="I184" s="397" t="s">
        <v>99</v>
      </c>
      <c r="J184" s="397"/>
      <c r="K184" s="206">
        <f>+K5</f>
        <v>45838</v>
      </c>
      <c r="L184" s="397" t="s">
        <v>99</v>
      </c>
      <c r="M184" s="206" t="str">
        <f>+M5</f>
        <v>DIFERENCIAS</v>
      </c>
      <c r="N184" s="397" t="s">
        <v>99</v>
      </c>
      <c r="O184" s="397"/>
      <c r="P184" s="206">
        <f>+P5</f>
        <v>46174</v>
      </c>
      <c r="Q184" s="397" t="s">
        <v>99</v>
      </c>
      <c r="R184" s="397"/>
      <c r="S184" s="206">
        <f>+S5</f>
        <v>46174</v>
      </c>
      <c r="T184" s="397" t="s">
        <v>99</v>
      </c>
      <c r="U184" s="206" t="str">
        <f>+U5</f>
        <v>DIFERENCIAS</v>
      </c>
      <c r="V184" s="397" t="s">
        <v>99</v>
      </c>
      <c r="W184" s="397"/>
      <c r="X184" s="206">
        <f>+X5</f>
        <v>45838</v>
      </c>
      <c r="Y184" s="397" t="s">
        <v>99</v>
      </c>
      <c r="Z184" s="206" t="str">
        <f>+Z5</f>
        <v>DIFERENCIAS</v>
      </c>
      <c r="AA184" s="397" t="s">
        <v>99</v>
      </c>
    </row>
    <row r="185" spans="1:27" s="207" customFormat="1" ht="14.25" customHeight="1">
      <c r="A185" s="205" t="s">
        <v>122</v>
      </c>
      <c r="B185" s="397"/>
      <c r="C185" s="206" t="str">
        <f>+C6</f>
        <v>REAL</v>
      </c>
      <c r="D185" s="397"/>
      <c r="E185" s="397"/>
      <c r="F185" s="206" t="str">
        <f>+F6</f>
        <v>PPTO</v>
      </c>
      <c r="G185" s="397"/>
      <c r="H185" s="206" t="str">
        <f>+H6</f>
        <v>2026R vs 2026P</v>
      </c>
      <c r="I185" s="397"/>
      <c r="J185" s="397"/>
      <c r="K185" s="206" t="str">
        <f>+K6</f>
        <v>REAL</v>
      </c>
      <c r="L185" s="397"/>
      <c r="M185" s="206" t="str">
        <f>+M6</f>
        <v>2026R vs 2025R</v>
      </c>
      <c r="N185" s="397"/>
      <c r="O185" s="397"/>
      <c r="P185" s="206" t="str">
        <f>+P6</f>
        <v>REAL</v>
      </c>
      <c r="Q185" s="397"/>
      <c r="R185" s="397"/>
      <c r="S185" s="206" t="str">
        <f>+S6</f>
        <v>PPTO</v>
      </c>
      <c r="T185" s="397"/>
      <c r="U185" s="206" t="str">
        <f>+U6</f>
        <v>2026R vs 2026P</v>
      </c>
      <c r="V185" s="397"/>
      <c r="W185" s="397"/>
      <c r="X185" s="206" t="str">
        <f>+X6</f>
        <v>REAL</v>
      </c>
      <c r="Y185" s="397"/>
      <c r="Z185" s="206" t="str">
        <f>+Z6</f>
        <v>2026R vs 2025R</v>
      </c>
      <c r="AA185" s="397"/>
    </row>
    <row r="186" spans="1:27" s="208" customFormat="1" ht="6" customHeight="1"/>
    <row r="187" spans="1:27" s="208" customFormat="1" ht="17">
      <c r="C187" s="245" t="s">
        <v>85</v>
      </c>
      <c r="F187" s="245" t="s">
        <v>86</v>
      </c>
      <c r="K187" s="245" t="s">
        <v>108</v>
      </c>
      <c r="P187" s="245" t="s">
        <v>85</v>
      </c>
      <c r="S187" s="245" t="s">
        <v>86</v>
      </c>
      <c r="X187" s="245" t="s">
        <v>108</v>
      </c>
    </row>
    <row r="188" spans="1:27" s="208" customFormat="1" ht="17"/>
    <row r="189" spans="1:27" s="208" customFormat="1" ht="17"/>
    <row r="190" spans="1:27" s="208" customFormat="1" ht="17">
      <c r="A190" s="209" t="s">
        <v>87</v>
      </c>
      <c r="B190" s="207"/>
      <c r="C190" s="207"/>
      <c r="D190" s="207"/>
      <c r="E190" s="20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</row>
    <row r="191" spans="1:27" s="208" customFormat="1" ht="6" customHeight="1">
      <c r="A191" s="210"/>
      <c r="B191" s="207"/>
      <c r="C191" s="207"/>
      <c r="D191" s="207"/>
      <c r="E191" s="207"/>
      <c r="F191" s="207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</row>
    <row r="192" spans="1:27" s="208" customFormat="1" ht="17">
      <c r="A192" s="215" t="s">
        <v>88</v>
      </c>
      <c r="B192" s="216"/>
      <c r="C192" s="212">
        <f>+C31</f>
        <v>14514609.519999998</v>
      </c>
      <c r="D192" s="246">
        <f>+IF(ISERROR(C192/C$196),"N. D.",C192/C$196)</f>
        <v>1.0131669115899822</v>
      </c>
      <c r="E192" s="247"/>
      <c r="F192" s="212">
        <f>+F31</f>
        <v>13738420.96675317</v>
      </c>
      <c r="G192" s="246">
        <f>+IF(ISERROR(F192/F$196),"N. D.",F192/F$196)</f>
        <v>1</v>
      </c>
      <c r="H192" s="247">
        <f>+$C192-F192</f>
        <v>776188.5532468278</v>
      </c>
      <c r="I192" s="246">
        <f>+IF(ISERROR(H192/F192),"N. D.",H192/F192)</f>
        <v>5.6497653924362609E-2</v>
      </c>
      <c r="J192" s="247"/>
      <c r="K192" s="212">
        <f>+K31</f>
        <v>12277530.969999999</v>
      </c>
      <c r="L192" s="246">
        <f>+IF(ISERROR(K192/K$196),"N. D.",K192/K$196)</f>
        <v>1.0204670285507769</v>
      </c>
      <c r="M192" s="247">
        <f>+$C192-K192</f>
        <v>2237078.5499999989</v>
      </c>
      <c r="N192" s="246">
        <f>+IF(ISERROR(M192/K192),"N. D.",M192/K192)</f>
        <v>0.18220915552697636</v>
      </c>
      <c r="O192" s="216"/>
      <c r="P192" s="212">
        <f>+P31</f>
        <v>82296644.320000008</v>
      </c>
      <c r="Q192" s="246">
        <f>+IF(ISERROR(P192/P$196),"N. D.",P192/P$196)</f>
        <v>1.010964716516161</v>
      </c>
      <c r="R192" s="247"/>
      <c r="S192" s="212">
        <f>+S31</f>
        <v>81842460.234801009</v>
      </c>
      <c r="T192" s="246">
        <f>+IF(ISERROR(S192/S$196),"N. D.",S192/S$196)</f>
        <v>1.0068460788434697</v>
      </c>
      <c r="U192" s="247">
        <f>+$P192-S192</f>
        <v>454184.08519899845</v>
      </c>
      <c r="V192" s="246">
        <f>+IF(ISERROR(U192/S192),"N. D.",U192/S192)</f>
        <v>5.5494920838886335E-3</v>
      </c>
      <c r="W192" s="247"/>
      <c r="X192" s="212">
        <f>+X31</f>
        <v>73796945.849999994</v>
      </c>
      <c r="Y192" s="246">
        <f>+IF(ISERROR(X192/X$196),"N. D.",X192/X$196)</f>
        <v>1.0127974813217124</v>
      </c>
      <c r="Z192" s="247">
        <f>+$P192-X192</f>
        <v>8499698.4700000137</v>
      </c>
      <c r="AA192" s="246">
        <f>+IF(ISERROR(Z192/X192),"N. D.",Z192/X192)</f>
        <v>0.11517683248405075</v>
      </c>
    </row>
    <row r="193" spans="1:27" s="208" customFormat="1" ht="17">
      <c r="A193" s="215" t="s">
        <v>89</v>
      </c>
      <c r="B193" s="216"/>
      <c r="C193" s="212">
        <f>+C56</f>
        <v>188628.92</v>
      </c>
      <c r="D193" s="246">
        <f>+IF(ISERROR(C193/C$196),"N. D.",C193/C$196)</f>
        <v>1.3166911589982193E-2</v>
      </c>
      <c r="E193" s="247"/>
      <c r="F193" s="212">
        <f>+F56</f>
        <v>0</v>
      </c>
      <c r="G193" s="246">
        <f>+IF(ISERROR(F193/F$196),"N. D.",F193/F$196)</f>
        <v>0</v>
      </c>
      <c r="H193" s="247">
        <f>+$C193-F193</f>
        <v>188628.92</v>
      </c>
      <c r="I193" s="246" t="str">
        <f>+IF(ISERROR(H193/F193),"N. D.",H193/F193)</f>
        <v>N. D.</v>
      </c>
      <c r="J193" s="247"/>
      <c r="K193" s="212">
        <f>+K56</f>
        <v>246244.68</v>
      </c>
      <c r="L193" s="246">
        <f>+IF(ISERROR(K193/K$196),"N. D.",K193/K$196)</f>
        <v>2.0467028550776842E-2</v>
      </c>
      <c r="M193" s="247">
        <f>+$C193-K193</f>
        <v>-57615.75999999998</v>
      </c>
      <c r="N193" s="246">
        <f>+IF(ISERROR(M193/K193),"N. D.",M193/K193)</f>
        <v>-0.23397768430976856</v>
      </c>
      <c r="O193" s="216"/>
      <c r="P193" s="212">
        <f>+P56</f>
        <v>787572.57000000007</v>
      </c>
      <c r="Q193" s="246">
        <f>+IF(ISERROR(P193/P$196),"N. D.",P193/P$196)</f>
        <v>9.6748547470538529E-3</v>
      </c>
      <c r="R193" s="247"/>
      <c r="S193" s="212">
        <f>+S56</f>
        <v>556490.16</v>
      </c>
      <c r="T193" s="246">
        <f>+IF(ISERROR(S193/S$196),"N. D.",S193/S$196)</f>
        <v>6.8460788434696225E-3</v>
      </c>
      <c r="U193" s="247">
        <f>+$P193-S193</f>
        <v>231082.41000000003</v>
      </c>
      <c r="V193" s="246">
        <f>+IF(ISERROR(U193/S193),"N. D.",U193/S193)</f>
        <v>0.41524976829778987</v>
      </c>
      <c r="W193" s="247"/>
      <c r="X193" s="212">
        <f>+X56</f>
        <v>932481.61999999988</v>
      </c>
      <c r="Y193" s="246">
        <f>+IF(ISERROR(X193/X$196),"N. D.",X193/X$196)</f>
        <v>1.2797481321712314E-2</v>
      </c>
      <c r="Z193" s="247">
        <f>+$P193-X193</f>
        <v>-144909.04999999981</v>
      </c>
      <c r="AA193" s="246">
        <f>+IF(ISERROR(Z193/X193),"N. D.",Z193/X193)</f>
        <v>-0.15540150807476488</v>
      </c>
    </row>
    <row r="194" spans="1:27" s="208" customFormat="1" ht="17">
      <c r="A194" s="215" t="s">
        <v>90</v>
      </c>
      <c r="B194" s="216"/>
      <c r="C194" s="212">
        <f>+C81</f>
        <v>0</v>
      </c>
      <c r="D194" s="246">
        <f>+IF(ISERROR(C194/C$196),"N. D.",C194/C$196)</f>
        <v>0</v>
      </c>
      <c r="E194" s="247"/>
      <c r="F194" s="212">
        <f>+F81</f>
        <v>0</v>
      </c>
      <c r="G194" s="246">
        <f>+IF(ISERROR(F194/F$196),"N. D.",F194/F$196)</f>
        <v>0</v>
      </c>
      <c r="H194" s="247">
        <f>+$C194-F194</f>
        <v>0</v>
      </c>
      <c r="I194" s="246" t="str">
        <f>+IF(ISERROR(H194/F194),"N. D.",H194/F194)</f>
        <v>N. D.</v>
      </c>
      <c r="J194" s="247"/>
      <c r="K194" s="212">
        <f>+K81</f>
        <v>0</v>
      </c>
      <c r="L194" s="246">
        <f>+IF(ISERROR(K194/K$196),"N. D.",K194/K$196)</f>
        <v>0</v>
      </c>
      <c r="M194" s="247">
        <f>+$C194-K194</f>
        <v>0</v>
      </c>
      <c r="N194" s="246" t="str">
        <f>+IF(ISERROR(M194/K194),"N. D.",M194/K194)</f>
        <v>N. D.</v>
      </c>
      <c r="O194" s="216"/>
      <c r="P194" s="212">
        <f>+P81</f>
        <v>105000</v>
      </c>
      <c r="Q194" s="246">
        <f>+IF(ISERROR(P194/P$196),"N. D.",P194/P$196)</f>
        <v>1.2898617691073908E-3</v>
      </c>
      <c r="R194" s="247"/>
      <c r="S194" s="212">
        <f>+S81</f>
        <v>0</v>
      </c>
      <c r="T194" s="246">
        <f>+IF(ISERROR(S194/S$196),"N. D.",S194/S$196)</f>
        <v>0</v>
      </c>
      <c r="U194" s="247">
        <f>+$P194-S194</f>
        <v>105000</v>
      </c>
      <c r="V194" s="246" t="str">
        <f>+IF(ISERROR(U194/S194),"N. D.",U194/S194)</f>
        <v>N. D.</v>
      </c>
      <c r="W194" s="247"/>
      <c r="X194" s="212">
        <f>+X81</f>
        <v>0</v>
      </c>
      <c r="Y194" s="246">
        <f>+IF(ISERROR(X194/X$196),"N. D.",X194/X$196)</f>
        <v>0</v>
      </c>
      <c r="Z194" s="247">
        <f>+$P194-X194</f>
        <v>105000</v>
      </c>
      <c r="AA194" s="246" t="str">
        <f>+IF(ISERROR(Z194/X194),"N. D.",Z194/X194)</f>
        <v>N. D.</v>
      </c>
    </row>
    <row r="195" spans="1:27" s="208" customFormat="1" ht="6" customHeight="1">
      <c r="A195" s="210"/>
      <c r="B195" s="207"/>
      <c r="C195" s="207"/>
      <c r="D195" s="207"/>
      <c r="E195" s="207"/>
      <c r="F195" s="207"/>
      <c r="G195" s="207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</row>
    <row r="196" spans="1:27" s="252" customFormat="1" ht="17">
      <c r="A196" s="248" t="s">
        <v>46</v>
      </c>
      <c r="B196" s="226"/>
      <c r="C196" s="249">
        <f>+C192-C193-C194</f>
        <v>14325980.599999998</v>
      </c>
      <c r="D196" s="250">
        <f>+IF(ISERROR(C196/C$196),"N. D.",C196/C$196)</f>
        <v>1</v>
      </c>
      <c r="E196" s="251"/>
      <c r="F196" s="249">
        <f>+F192-F193-F194</f>
        <v>13738420.96675317</v>
      </c>
      <c r="G196" s="250">
        <f>+IF(ISERROR(F196/F$196),"N. D.",F196/F$196)</f>
        <v>1</v>
      </c>
      <c r="H196" s="251">
        <f>+$C196-F196</f>
        <v>587559.63324682787</v>
      </c>
      <c r="I196" s="250">
        <f>+IF(ISERROR(H196/F196),"N. D.",H196/F196)</f>
        <v>4.2767624799728864E-2</v>
      </c>
      <c r="J196" s="251"/>
      <c r="K196" s="249">
        <f>+K192-K193-K194</f>
        <v>12031286.289999999</v>
      </c>
      <c r="L196" s="250">
        <f>+IF(ISERROR(K196/K$196),"N. D.",K196/K$196)</f>
        <v>1</v>
      </c>
      <c r="M196" s="251">
        <f>+$C196-K196</f>
        <v>2294694.3099999987</v>
      </c>
      <c r="N196" s="250">
        <f>+IF(ISERROR(M196/K196),"N. D.",M196/K196)</f>
        <v>0.19072726346037261</v>
      </c>
      <c r="O196" s="226"/>
      <c r="P196" s="249">
        <f>+P192-P193-P194</f>
        <v>81404071.750000015</v>
      </c>
      <c r="Q196" s="250">
        <f>+IF(ISERROR(P196/P$196),"N. D.",P196/P$196)</f>
        <v>1</v>
      </c>
      <c r="R196" s="251"/>
      <c r="S196" s="249">
        <f>+S192-S193-S194</f>
        <v>81285970.074801013</v>
      </c>
      <c r="T196" s="250">
        <f>+IF(ISERROR(S196/S$196),"N. D.",S196/S$196)</f>
        <v>1</v>
      </c>
      <c r="U196" s="251">
        <f>+$P196-S196</f>
        <v>118101.67519900203</v>
      </c>
      <c r="V196" s="250">
        <f>+IF(ISERROR(U196/S196),"N. D.",U196/S196)</f>
        <v>1.4529158610067942E-3</v>
      </c>
      <c r="W196" s="251"/>
      <c r="X196" s="249">
        <f>+X192-X193-X194</f>
        <v>72864464.229999989</v>
      </c>
      <c r="Y196" s="250">
        <f>+IF(ISERROR(X196/X$196),"N. D.",X196/X$196)</f>
        <v>1</v>
      </c>
      <c r="Z196" s="251">
        <f>+$P196-X196</f>
        <v>8539607.5200000256</v>
      </c>
      <c r="AA196" s="250">
        <f>+IF(ISERROR(Z196/X196),"N. D.",Z196/X196)</f>
        <v>0.11719852208127636</v>
      </c>
    </row>
    <row r="197" spans="1:27" s="208" customFormat="1" ht="17"/>
    <row r="198" spans="1:27" s="208" customFormat="1" ht="17">
      <c r="A198" s="209" t="s">
        <v>91</v>
      </c>
      <c r="B198" s="207"/>
      <c r="C198" s="207"/>
      <c r="D198" s="207"/>
      <c r="E198" s="207"/>
      <c r="F198" s="207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</row>
    <row r="199" spans="1:27" s="208" customFormat="1" ht="6" customHeight="1">
      <c r="A199" s="210"/>
      <c r="B199" s="207"/>
      <c r="C199" s="207"/>
      <c r="D199" s="207"/>
      <c r="E199" s="20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</row>
    <row r="200" spans="1:27" s="208" customFormat="1" ht="17">
      <c r="A200" s="215" t="s">
        <v>22</v>
      </c>
      <c r="B200" s="216"/>
      <c r="C200" s="212">
        <f t="shared" ref="C200:C208" si="142">+C86</f>
        <v>7423571.1599999983</v>
      </c>
      <c r="D200" s="246">
        <f t="shared" ref="D200:D208" si="143">+IF(ISERROR(C200/C$210),"N. D.",C200/C$210)</f>
        <v>0.51818939081908288</v>
      </c>
      <c r="E200" s="247"/>
      <c r="F200" s="212">
        <f t="shared" ref="F200:F208" si="144">+F86</f>
        <v>7128167.8463125024</v>
      </c>
      <c r="G200" s="246">
        <f t="shared" ref="G200:G208" si="145">+IF(ISERROR(F200/F$210),"N. D.",F200/F$210)</f>
        <v>0.51884913583319303</v>
      </c>
      <c r="H200" s="247">
        <f t="shared" ref="H200:H208" si="146">+$C200-F200</f>
        <v>295403.31368749589</v>
      </c>
      <c r="I200" s="246">
        <f t="shared" ref="I200:I208" si="147">+IF(ISERROR(H200/F200),"N. D.",H200/F200)</f>
        <v>4.1441688812127508E-2</v>
      </c>
      <c r="J200" s="247"/>
      <c r="K200" s="212">
        <f t="shared" ref="K200:K208" si="148">+K86</f>
        <v>6140885.6700000009</v>
      </c>
      <c r="L200" s="246">
        <f t="shared" ref="L200:L208" si="149">+IF(ISERROR(K200/K$210),"N. D.",K200/K$210)</f>
        <v>0.51040973691267733</v>
      </c>
      <c r="M200" s="247">
        <f t="shared" ref="M200:M208" si="150">+$C200-K200</f>
        <v>1282685.4899999974</v>
      </c>
      <c r="N200" s="246">
        <f t="shared" ref="N200:N208" si="151">+IF(ISERROR(M200/K200),"N. D.",M200/K200)</f>
        <v>0.20887630203999502</v>
      </c>
      <c r="O200" s="216"/>
      <c r="P200" s="212">
        <f t="shared" ref="P200:P208" si="152">+P86</f>
        <v>41681099.499999993</v>
      </c>
      <c r="Q200" s="246">
        <f t="shared" ref="Q200:Q208" si="153">+IF(ISERROR(P200/P$210),"N. D.",P200/P$210)</f>
        <v>0.51202720704201143</v>
      </c>
      <c r="R200" s="247"/>
      <c r="S200" s="212">
        <f t="shared" ref="S200:S208" si="154">+S86</f>
        <v>41249702.333914511</v>
      </c>
      <c r="T200" s="246">
        <f t="shared" ref="T200:T208" si="155">+IF(ISERROR(S200/S$210),"N. D.",S200/S$210)</f>
        <v>0.5074639854326114</v>
      </c>
      <c r="U200" s="247">
        <f t="shared" ref="U200:U208" si="156">+$P200-S200</f>
        <v>431397.16608548164</v>
      </c>
      <c r="V200" s="246">
        <f t="shared" ref="V200:V208" si="157">+IF(ISERROR(U200/S200),"N. D.",U200/S200)</f>
        <v>1.0458188585055492E-2</v>
      </c>
      <c r="W200" s="247"/>
      <c r="X200" s="212">
        <f t="shared" ref="X200:X208" si="158">+X86</f>
        <v>37732826.890000001</v>
      </c>
      <c r="Y200" s="246">
        <f t="shared" ref="Y200:Y208" si="159">+IF(ISERROR(X200/X$210),"N. D.",X200/X$210)</f>
        <v>0.51784950714651001</v>
      </c>
      <c r="Z200" s="247">
        <f t="shared" ref="Z200:Z208" si="160">+$P200-X200</f>
        <v>3948272.609999992</v>
      </c>
      <c r="AA200" s="246">
        <f t="shared" ref="AA200:AA208" si="161">+IF(ISERROR(Z200/X200),"N. D.",Z200/X200)</f>
        <v>0.10463760432024159</v>
      </c>
    </row>
    <row r="201" spans="1:27" s="208" customFormat="1" ht="17">
      <c r="A201" s="215" t="s">
        <v>23</v>
      </c>
      <c r="B201" s="216"/>
      <c r="C201" s="212">
        <f t="shared" si="142"/>
        <v>3084110.2899999996</v>
      </c>
      <c r="D201" s="246">
        <f t="shared" si="143"/>
        <v>0.2152809204558046</v>
      </c>
      <c r="E201" s="247"/>
      <c r="F201" s="212">
        <f t="shared" si="144"/>
        <v>2951270.3360977499</v>
      </c>
      <c r="G201" s="246">
        <f t="shared" si="145"/>
        <v>0.21481874396190015</v>
      </c>
      <c r="H201" s="247">
        <f t="shared" si="146"/>
        <v>132839.95390224969</v>
      </c>
      <c r="I201" s="246">
        <f t="shared" si="147"/>
        <v>4.5011110055710554E-2</v>
      </c>
      <c r="J201" s="247"/>
      <c r="K201" s="212">
        <f t="shared" si="148"/>
        <v>2864184.99</v>
      </c>
      <c r="L201" s="246">
        <f t="shared" si="149"/>
        <v>0.23806141097154462</v>
      </c>
      <c r="M201" s="247">
        <f t="shared" si="150"/>
        <v>219925.29999999935</v>
      </c>
      <c r="N201" s="246">
        <f t="shared" si="151"/>
        <v>7.678460042484872E-2</v>
      </c>
      <c r="O201" s="216"/>
      <c r="P201" s="212">
        <f t="shared" si="152"/>
        <v>19593343.73</v>
      </c>
      <c r="Q201" s="246">
        <f t="shared" si="153"/>
        <v>0.24069242863149537</v>
      </c>
      <c r="R201" s="247"/>
      <c r="S201" s="212">
        <f t="shared" si="154"/>
        <v>18818463.084126249</v>
      </c>
      <c r="T201" s="246">
        <f t="shared" si="155"/>
        <v>0.23150936215449128</v>
      </c>
      <c r="U201" s="247">
        <f t="shared" si="156"/>
        <v>774880.64587375149</v>
      </c>
      <c r="V201" s="246">
        <f t="shared" si="157"/>
        <v>4.1176616943143396E-2</v>
      </c>
      <c r="W201" s="247"/>
      <c r="X201" s="212">
        <f t="shared" si="158"/>
        <v>17908372.509999998</v>
      </c>
      <c r="Y201" s="246">
        <f t="shared" si="159"/>
        <v>0.24577649337366164</v>
      </c>
      <c r="Z201" s="247">
        <f t="shared" si="160"/>
        <v>1684971.2200000025</v>
      </c>
      <c r="AA201" s="246">
        <f t="shared" si="161"/>
        <v>9.4088461643240792E-2</v>
      </c>
    </row>
    <row r="202" spans="1:27" s="208" customFormat="1" ht="17">
      <c r="A202" s="215" t="s">
        <v>24</v>
      </c>
      <c r="B202" s="216"/>
      <c r="C202" s="212">
        <f t="shared" si="142"/>
        <v>1269657.7400000002</v>
      </c>
      <c r="D202" s="246">
        <f t="shared" si="143"/>
        <v>8.8626236168433764E-2</v>
      </c>
      <c r="E202" s="247"/>
      <c r="F202" s="212">
        <f t="shared" si="144"/>
        <v>1235489.8256429199</v>
      </c>
      <c r="G202" s="246">
        <f t="shared" si="145"/>
        <v>8.9929536198722682E-2</v>
      </c>
      <c r="H202" s="247">
        <f t="shared" si="146"/>
        <v>34167.914357080357</v>
      </c>
      <c r="I202" s="246">
        <f t="shared" si="147"/>
        <v>2.7655358747531715E-2</v>
      </c>
      <c r="J202" s="247"/>
      <c r="K202" s="212">
        <f t="shared" si="148"/>
        <v>1114697.03</v>
      </c>
      <c r="L202" s="246">
        <f t="shared" si="149"/>
        <v>9.2649863292381188E-2</v>
      </c>
      <c r="M202" s="247">
        <f t="shared" si="150"/>
        <v>154960.7100000002</v>
      </c>
      <c r="N202" s="246">
        <f t="shared" si="151"/>
        <v>0.13901598894544484</v>
      </c>
      <c r="O202" s="216"/>
      <c r="P202" s="212">
        <f t="shared" si="152"/>
        <v>7336723.7000000011</v>
      </c>
      <c r="Q202" s="246">
        <f t="shared" si="153"/>
        <v>9.0127232486991685E-2</v>
      </c>
      <c r="R202" s="247"/>
      <c r="S202" s="212">
        <f t="shared" si="154"/>
        <v>7230183.9045602661</v>
      </c>
      <c r="T202" s="246">
        <f t="shared" si="155"/>
        <v>8.8947501000565074E-2</v>
      </c>
      <c r="U202" s="247">
        <f t="shared" si="156"/>
        <v>106539.79543973505</v>
      </c>
      <c r="V202" s="246">
        <f t="shared" si="157"/>
        <v>1.4735419851843273E-2</v>
      </c>
      <c r="W202" s="247"/>
      <c r="X202" s="212">
        <f t="shared" si="158"/>
        <v>6865432.8600000003</v>
      </c>
      <c r="Y202" s="246">
        <f t="shared" si="159"/>
        <v>9.4221963100269979E-2</v>
      </c>
      <c r="Z202" s="247">
        <f t="shared" si="160"/>
        <v>471290.84000000078</v>
      </c>
      <c r="AA202" s="246">
        <f t="shared" si="161"/>
        <v>6.8646922868604202E-2</v>
      </c>
    </row>
    <row r="203" spans="1:27" s="208" customFormat="1" ht="17">
      <c r="A203" s="215" t="s">
        <v>25</v>
      </c>
      <c r="B203" s="216"/>
      <c r="C203" s="212">
        <f t="shared" si="142"/>
        <v>0</v>
      </c>
      <c r="D203" s="246">
        <f t="shared" si="143"/>
        <v>0</v>
      </c>
      <c r="E203" s="247"/>
      <c r="F203" s="212">
        <f t="shared" si="144"/>
        <v>0</v>
      </c>
      <c r="G203" s="246">
        <f t="shared" si="145"/>
        <v>0</v>
      </c>
      <c r="H203" s="247">
        <f t="shared" si="146"/>
        <v>0</v>
      </c>
      <c r="I203" s="246" t="str">
        <f t="shared" si="147"/>
        <v>N. D.</v>
      </c>
      <c r="J203" s="247"/>
      <c r="K203" s="212">
        <f t="shared" si="148"/>
        <v>0</v>
      </c>
      <c r="L203" s="246">
        <f t="shared" si="149"/>
        <v>0</v>
      </c>
      <c r="M203" s="247">
        <f t="shared" si="150"/>
        <v>0</v>
      </c>
      <c r="N203" s="246" t="str">
        <f t="shared" si="151"/>
        <v>N. D.</v>
      </c>
      <c r="O203" s="216"/>
      <c r="P203" s="212">
        <f t="shared" si="152"/>
        <v>0</v>
      </c>
      <c r="Q203" s="246">
        <f t="shared" si="153"/>
        <v>0</v>
      </c>
      <c r="R203" s="247"/>
      <c r="S203" s="212">
        <f t="shared" si="154"/>
        <v>0</v>
      </c>
      <c r="T203" s="246">
        <f t="shared" si="155"/>
        <v>0</v>
      </c>
      <c r="U203" s="247">
        <f t="shared" si="156"/>
        <v>0</v>
      </c>
      <c r="V203" s="246" t="str">
        <f t="shared" si="157"/>
        <v>N. D.</v>
      </c>
      <c r="W203" s="247"/>
      <c r="X203" s="212">
        <f t="shared" si="158"/>
        <v>0</v>
      </c>
      <c r="Y203" s="246">
        <f t="shared" si="159"/>
        <v>0</v>
      </c>
      <c r="Z203" s="247">
        <f t="shared" si="160"/>
        <v>0</v>
      </c>
      <c r="AA203" s="246" t="str">
        <f t="shared" si="161"/>
        <v>N. D.</v>
      </c>
    </row>
    <row r="204" spans="1:27" s="208" customFormat="1" ht="17">
      <c r="A204" s="215" t="s">
        <v>26</v>
      </c>
      <c r="B204" s="216"/>
      <c r="C204" s="212">
        <f t="shared" si="142"/>
        <v>2212106.1</v>
      </c>
      <c r="D204" s="246">
        <f t="shared" si="143"/>
        <v>0.15441219430382311</v>
      </c>
      <c r="E204" s="247"/>
      <c r="F204" s="212">
        <f t="shared" si="144"/>
        <v>2210917</v>
      </c>
      <c r="G204" s="246">
        <f t="shared" si="145"/>
        <v>0.16092948420712944</v>
      </c>
      <c r="H204" s="247">
        <f t="shared" si="146"/>
        <v>1189.1000000000931</v>
      </c>
      <c r="I204" s="246">
        <f t="shared" si="147"/>
        <v>5.3783113522583303E-4</v>
      </c>
      <c r="J204" s="247"/>
      <c r="K204" s="212">
        <f t="shared" si="148"/>
        <v>1656562.94</v>
      </c>
      <c r="L204" s="246">
        <f t="shared" si="149"/>
        <v>0.13768793295001877</v>
      </c>
      <c r="M204" s="247">
        <f t="shared" si="150"/>
        <v>555543.16000000015</v>
      </c>
      <c r="N204" s="246">
        <f t="shared" si="151"/>
        <v>0.33535892092334274</v>
      </c>
      <c r="O204" s="216"/>
      <c r="P204" s="212">
        <f t="shared" si="152"/>
        <v>11301441.43</v>
      </c>
      <c r="Q204" s="246">
        <f t="shared" si="153"/>
        <v>0.13883140225107968</v>
      </c>
      <c r="R204" s="247"/>
      <c r="S204" s="212">
        <f t="shared" si="154"/>
        <v>12476577</v>
      </c>
      <c r="T204" s="246">
        <f t="shared" si="155"/>
        <v>0.1534899194598871</v>
      </c>
      <c r="U204" s="247">
        <f t="shared" si="156"/>
        <v>-1175135.5700000003</v>
      </c>
      <c r="V204" s="246">
        <f t="shared" si="157"/>
        <v>-9.4187337600689702E-2</v>
      </c>
      <c r="W204" s="247"/>
      <c r="X204" s="212">
        <f t="shared" si="158"/>
        <v>8864477.5299999993</v>
      </c>
      <c r="Y204" s="246">
        <f t="shared" si="159"/>
        <v>0.12165707418116564</v>
      </c>
      <c r="Z204" s="247">
        <f t="shared" si="160"/>
        <v>2436963.9000000004</v>
      </c>
      <c r="AA204" s="246">
        <f t="shared" si="161"/>
        <v>0.27491342741324548</v>
      </c>
    </row>
    <row r="205" spans="1:27" s="208" customFormat="1" ht="17">
      <c r="A205" s="215" t="s">
        <v>27</v>
      </c>
      <c r="B205" s="216"/>
      <c r="C205" s="212">
        <f t="shared" si="142"/>
        <v>0</v>
      </c>
      <c r="D205" s="246">
        <f t="shared" si="143"/>
        <v>0</v>
      </c>
      <c r="E205" s="247"/>
      <c r="F205" s="212">
        <f t="shared" si="144"/>
        <v>0</v>
      </c>
      <c r="G205" s="246">
        <f t="shared" si="145"/>
        <v>0</v>
      </c>
      <c r="H205" s="247">
        <f t="shared" si="146"/>
        <v>0</v>
      </c>
      <c r="I205" s="246" t="str">
        <f t="shared" si="147"/>
        <v>N. D.</v>
      </c>
      <c r="J205" s="247"/>
      <c r="K205" s="212">
        <f t="shared" si="148"/>
        <v>0</v>
      </c>
      <c r="L205" s="246">
        <f t="shared" si="149"/>
        <v>0</v>
      </c>
      <c r="M205" s="247">
        <f t="shared" si="150"/>
        <v>0</v>
      </c>
      <c r="N205" s="246" t="str">
        <f t="shared" si="151"/>
        <v>N. D.</v>
      </c>
      <c r="O205" s="216"/>
      <c r="P205" s="212">
        <f t="shared" si="152"/>
        <v>0</v>
      </c>
      <c r="Q205" s="246">
        <f t="shared" si="153"/>
        <v>0</v>
      </c>
      <c r="R205" s="247"/>
      <c r="S205" s="212">
        <f t="shared" si="154"/>
        <v>0</v>
      </c>
      <c r="T205" s="246">
        <f t="shared" si="155"/>
        <v>0</v>
      </c>
      <c r="U205" s="247">
        <f t="shared" si="156"/>
        <v>0</v>
      </c>
      <c r="V205" s="246" t="str">
        <f t="shared" si="157"/>
        <v>N. D.</v>
      </c>
      <c r="W205" s="247"/>
      <c r="X205" s="212">
        <f t="shared" si="158"/>
        <v>0</v>
      </c>
      <c r="Y205" s="246">
        <f t="shared" si="159"/>
        <v>0</v>
      </c>
      <c r="Z205" s="247">
        <f t="shared" si="160"/>
        <v>0</v>
      </c>
      <c r="AA205" s="246" t="str">
        <f t="shared" si="161"/>
        <v>N. D.</v>
      </c>
    </row>
    <row r="206" spans="1:27" s="208" customFormat="1" ht="17">
      <c r="A206" s="215" t="s">
        <v>28</v>
      </c>
      <c r="B206" s="216"/>
      <c r="C206" s="212">
        <f t="shared" si="142"/>
        <v>210267.31</v>
      </c>
      <c r="D206" s="246">
        <f t="shared" si="143"/>
        <v>1.4677341528718812E-2</v>
      </c>
      <c r="E206" s="247"/>
      <c r="F206" s="212">
        <f t="shared" si="144"/>
        <v>163075.95869999999</v>
      </c>
      <c r="G206" s="246">
        <f t="shared" si="145"/>
        <v>1.1870065642524861E-2</v>
      </c>
      <c r="H206" s="247">
        <f t="shared" si="146"/>
        <v>47191.351300000009</v>
      </c>
      <c r="I206" s="246">
        <f t="shared" si="147"/>
        <v>0.28938263908547551</v>
      </c>
      <c r="J206" s="247"/>
      <c r="K206" s="212">
        <f t="shared" si="148"/>
        <v>173476.41</v>
      </c>
      <c r="L206" s="246">
        <f t="shared" si="149"/>
        <v>1.4418775001986925E-2</v>
      </c>
      <c r="M206" s="247">
        <f t="shared" si="150"/>
        <v>36790.899999999994</v>
      </c>
      <c r="N206" s="246">
        <f t="shared" si="151"/>
        <v>0.21208013239379345</v>
      </c>
      <c r="O206" s="216"/>
      <c r="P206" s="212">
        <f t="shared" si="152"/>
        <v>1210903.08</v>
      </c>
      <c r="Q206" s="246">
        <f t="shared" si="153"/>
        <v>1.4875215133203706E-2</v>
      </c>
      <c r="R206" s="247"/>
      <c r="S206" s="212">
        <f t="shared" si="154"/>
        <v>978455.75219999987</v>
      </c>
      <c r="T206" s="246">
        <f t="shared" si="155"/>
        <v>1.2037203361165585E-2</v>
      </c>
      <c r="U206" s="247">
        <f t="shared" si="156"/>
        <v>232447.3278000002</v>
      </c>
      <c r="V206" s="246">
        <f t="shared" si="157"/>
        <v>0.23756549775230626</v>
      </c>
      <c r="W206" s="247"/>
      <c r="X206" s="212">
        <f t="shared" si="158"/>
        <v>1025614.8400000001</v>
      </c>
      <c r="Y206" s="246">
        <f t="shared" si="159"/>
        <v>1.4075651977109175E-2</v>
      </c>
      <c r="Z206" s="247">
        <f t="shared" si="160"/>
        <v>185288.24</v>
      </c>
      <c r="AA206" s="246">
        <f t="shared" si="161"/>
        <v>0.18066064644696442</v>
      </c>
    </row>
    <row r="207" spans="1:27" s="208" customFormat="1" ht="17">
      <c r="A207" s="215" t="s">
        <v>29</v>
      </c>
      <c r="B207" s="216"/>
      <c r="C207" s="212">
        <f t="shared" si="142"/>
        <v>0</v>
      </c>
      <c r="D207" s="246">
        <f t="shared" si="143"/>
        <v>0</v>
      </c>
      <c r="E207" s="247"/>
      <c r="F207" s="212">
        <f t="shared" si="144"/>
        <v>0</v>
      </c>
      <c r="G207" s="246">
        <f t="shared" si="145"/>
        <v>0</v>
      </c>
      <c r="H207" s="247">
        <f t="shared" si="146"/>
        <v>0</v>
      </c>
      <c r="I207" s="246" t="str">
        <f t="shared" si="147"/>
        <v>N. D.</v>
      </c>
      <c r="J207" s="247"/>
      <c r="K207" s="212">
        <f t="shared" si="148"/>
        <v>0</v>
      </c>
      <c r="L207" s="246">
        <f t="shared" si="149"/>
        <v>0</v>
      </c>
      <c r="M207" s="247">
        <f t="shared" si="150"/>
        <v>0</v>
      </c>
      <c r="N207" s="246" t="str">
        <f t="shared" si="151"/>
        <v>N. D.</v>
      </c>
      <c r="O207" s="216"/>
      <c r="P207" s="212">
        <f t="shared" si="152"/>
        <v>0</v>
      </c>
      <c r="Q207" s="246">
        <f t="shared" si="153"/>
        <v>0</v>
      </c>
      <c r="R207" s="247"/>
      <c r="S207" s="212">
        <f t="shared" si="154"/>
        <v>0</v>
      </c>
      <c r="T207" s="246">
        <f t="shared" si="155"/>
        <v>0</v>
      </c>
      <c r="U207" s="247">
        <f t="shared" si="156"/>
        <v>0</v>
      </c>
      <c r="V207" s="246" t="str">
        <f t="shared" si="157"/>
        <v>N. D.</v>
      </c>
      <c r="W207" s="247"/>
      <c r="X207" s="212">
        <f t="shared" si="158"/>
        <v>0</v>
      </c>
      <c r="Y207" s="246">
        <f t="shared" si="159"/>
        <v>0</v>
      </c>
      <c r="Z207" s="247">
        <f t="shared" si="160"/>
        <v>0</v>
      </c>
      <c r="AA207" s="246" t="str">
        <f t="shared" si="161"/>
        <v>N. D.</v>
      </c>
    </row>
    <row r="208" spans="1:27" s="208" customFormat="1" ht="17">
      <c r="A208" s="220" t="s">
        <v>30</v>
      </c>
      <c r="B208" s="216"/>
      <c r="C208" s="212">
        <f t="shared" si="142"/>
        <v>126268</v>
      </c>
      <c r="D208" s="246">
        <f t="shared" si="143"/>
        <v>8.8139167241368475E-3</v>
      </c>
      <c r="E208" s="247"/>
      <c r="F208" s="212">
        <f t="shared" si="144"/>
        <v>49500</v>
      </c>
      <c r="G208" s="246">
        <f t="shared" si="145"/>
        <v>3.6030341565300309E-3</v>
      </c>
      <c r="H208" s="247">
        <f t="shared" si="146"/>
        <v>76768</v>
      </c>
      <c r="I208" s="246">
        <f t="shared" si="147"/>
        <v>1.550868686868687</v>
      </c>
      <c r="J208" s="247"/>
      <c r="K208" s="212">
        <f t="shared" si="148"/>
        <v>81479.25</v>
      </c>
      <c r="L208" s="246">
        <f t="shared" si="149"/>
        <v>6.77228087139135E-3</v>
      </c>
      <c r="M208" s="247">
        <f t="shared" si="150"/>
        <v>44788.75</v>
      </c>
      <c r="N208" s="246">
        <f t="shared" si="151"/>
        <v>0.54969516778811789</v>
      </c>
      <c r="O208" s="216"/>
      <c r="P208" s="212">
        <f t="shared" si="152"/>
        <v>280560.31</v>
      </c>
      <c r="Q208" s="246">
        <f t="shared" si="153"/>
        <v>3.4465144552182679E-3</v>
      </c>
      <c r="R208" s="247"/>
      <c r="S208" s="212">
        <f t="shared" si="154"/>
        <v>532588</v>
      </c>
      <c r="T208" s="246">
        <f t="shared" si="155"/>
        <v>6.5520285912796716E-3</v>
      </c>
      <c r="U208" s="247">
        <f t="shared" si="156"/>
        <v>-252027.69</v>
      </c>
      <c r="V208" s="246">
        <f t="shared" si="157"/>
        <v>-0.47321323424485717</v>
      </c>
      <c r="W208" s="247"/>
      <c r="X208" s="212">
        <f t="shared" si="158"/>
        <v>467739.6</v>
      </c>
      <c r="Y208" s="246">
        <f t="shared" si="159"/>
        <v>6.4193102212837068E-3</v>
      </c>
      <c r="Z208" s="247">
        <f t="shared" si="160"/>
        <v>-187179.28999999998</v>
      </c>
      <c r="AA208" s="246">
        <f t="shared" si="161"/>
        <v>-0.40017841123565334</v>
      </c>
    </row>
    <row r="209" spans="1:27" s="208" customFormat="1" ht="6" customHeight="1">
      <c r="A209" s="210"/>
      <c r="B209" s="207"/>
      <c r="C209" s="207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</row>
    <row r="210" spans="1:27" s="252" customFormat="1" ht="17">
      <c r="A210" s="248" t="s">
        <v>46</v>
      </c>
      <c r="B210" s="226"/>
      <c r="C210" s="249">
        <f>+SUM(C200:C208)</f>
        <v>14325980.599999998</v>
      </c>
      <c r="D210" s="250">
        <f>+IF(ISERROR(C210/C$210),"N. D.",C210/C$210)</f>
        <v>1</v>
      </c>
      <c r="E210" s="251"/>
      <c r="F210" s="249">
        <f>+SUM(F200:F208)</f>
        <v>13738420.96675317</v>
      </c>
      <c r="G210" s="250">
        <f>+IF(ISERROR(F210/F$210),"N. D.",F210/F$210)</f>
        <v>1</v>
      </c>
      <c r="H210" s="251">
        <f>+$C210-F210</f>
        <v>587559.63324682787</v>
      </c>
      <c r="I210" s="250">
        <f>+IF(ISERROR(H210/F210),"N. D.",H210/F210)</f>
        <v>4.2767624799728864E-2</v>
      </c>
      <c r="J210" s="251"/>
      <c r="K210" s="249">
        <f>+SUM(K200:K208)</f>
        <v>12031286.289999999</v>
      </c>
      <c r="L210" s="250">
        <f>+IF(ISERROR(K210/K$210),"N. D.",K210/K$210)</f>
        <v>1</v>
      </c>
      <c r="M210" s="251">
        <f>+$C210-K210</f>
        <v>2294694.3099999987</v>
      </c>
      <c r="N210" s="250">
        <f>+IF(ISERROR(M210/K210),"N. D.",M210/K210)</f>
        <v>0.19072726346037261</v>
      </c>
      <c r="O210" s="226"/>
      <c r="P210" s="249">
        <f>+SUM(P200:P208)</f>
        <v>81404071.749999985</v>
      </c>
      <c r="Q210" s="250">
        <f>+IF(ISERROR(P210/P$210),"N. D.",P210/P$210)</f>
        <v>1</v>
      </c>
      <c r="R210" s="251"/>
      <c r="S210" s="249">
        <f>+SUM(S200:S208)</f>
        <v>81285970.074801013</v>
      </c>
      <c r="T210" s="250">
        <f>+IF(ISERROR(S210/S$210),"N. D.",S210/S$210)</f>
        <v>1</v>
      </c>
      <c r="U210" s="251">
        <f>+$P210-S210</f>
        <v>118101.67519897223</v>
      </c>
      <c r="V210" s="250">
        <f>+IF(ISERROR(U210/S210),"N. D.",U210/S210)</f>
        <v>1.4529158610064275E-3</v>
      </c>
      <c r="W210" s="251"/>
      <c r="X210" s="249">
        <f>+SUM(X200:X208)</f>
        <v>72864464.229999989</v>
      </c>
      <c r="Y210" s="250">
        <f>+IF(ISERROR(X210/X$210),"N. D.",X210/X$210)</f>
        <v>1</v>
      </c>
      <c r="Z210" s="251">
        <f>+$P210-X210</f>
        <v>8539607.5199999958</v>
      </c>
      <c r="AA210" s="250">
        <f>+IF(ISERROR(Z210/X210),"N. D.",Z210/X210)</f>
        <v>0.11719852208127596</v>
      </c>
    </row>
    <row r="211" spans="1:27" s="208" customFormat="1" ht="17"/>
    <row r="212" spans="1:27" s="208" customFormat="1" ht="17">
      <c r="A212" s="209" t="s">
        <v>92</v>
      </c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</row>
    <row r="213" spans="1:27" s="208" customFormat="1" ht="6" customHeight="1">
      <c r="A213" s="210"/>
      <c r="B213" s="207"/>
      <c r="C213" s="207"/>
      <c r="D213" s="207"/>
      <c r="E213" s="207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</row>
    <row r="214" spans="1:27" s="208" customFormat="1" ht="17">
      <c r="A214" s="220" t="s">
        <v>53</v>
      </c>
      <c r="B214" s="216"/>
      <c r="C214" s="212">
        <f t="shared" ref="C214:C226" si="162">+C138</f>
        <v>605273.375</v>
      </c>
      <c r="D214" s="246">
        <f t="shared" ref="D214:D226" si="163">+IF(ISERROR(C214/C$210),"N. D.",C214/C$210)</f>
        <v>4.2250048488827359E-2</v>
      </c>
      <c r="E214" s="247"/>
      <c r="F214" s="212">
        <f t="shared" ref="F214:F226" si="164">+F138</f>
        <v>605875.1037517878</v>
      </c>
      <c r="G214" s="246">
        <f t="shared" ref="G214:G226" si="165">+IF(ISERROR(F214/F$210),"N. D.",F214/F$210)</f>
        <v>4.410078168502763E-2</v>
      </c>
      <c r="H214" s="247">
        <f t="shared" ref="H214:H226" si="166">+$C214-F214</f>
        <v>-601.72875178779941</v>
      </c>
      <c r="I214" s="246">
        <f t="shared" ref="I214:I226" si="167">+IF(ISERROR(H214/F214),"N. D.",H214/F214)</f>
        <v>-9.9315642458600332E-4</v>
      </c>
      <c r="J214" s="247"/>
      <c r="K214" s="212">
        <f t="shared" ref="K214:K226" si="168">+K138</f>
        <v>493327.51999999996</v>
      </c>
      <c r="L214" s="246">
        <f t="shared" ref="L214:L226" si="169">+IF(ISERROR(K214/K$210),"N. D.",K214/K$210)</f>
        <v>4.100372213817547E-2</v>
      </c>
      <c r="M214" s="247">
        <f t="shared" ref="M214:M226" si="170">+$C214-K214</f>
        <v>111945.85500000004</v>
      </c>
      <c r="N214" s="246">
        <f t="shared" ref="N214:N226" si="171">+IF(ISERROR(M214/K214),"N. D.",M214/K214)</f>
        <v>0.22691994762424778</v>
      </c>
      <c r="O214" s="216"/>
      <c r="P214" s="212">
        <f t="shared" ref="P214:P226" si="172">+P138</f>
        <v>3620687.2450000001</v>
      </c>
      <c r="Q214" s="246">
        <f t="shared" ref="Q214:Q226" si="173">+IF(ISERROR(P214/P$210),"N. D.",P214/P$210)</f>
        <v>4.4477962430669211E-2</v>
      </c>
      <c r="R214" s="247"/>
      <c r="S214" s="212">
        <f t="shared" ref="S214:S226" si="174">+S138</f>
        <v>3988735.1591384541</v>
      </c>
      <c r="T214" s="246">
        <f t="shared" ref="T214:T226" si="175">+IF(ISERROR(S214/S$210),"N. D.",S214/S$210)</f>
        <v>4.9070401146322523E-2</v>
      </c>
      <c r="U214" s="247">
        <f t="shared" ref="U214:U226" si="176">+$P214-S214</f>
        <v>-368047.91413845401</v>
      </c>
      <c r="V214" s="246">
        <f t="shared" ref="V214:V226" si="177">+IF(ISERROR(U214/S214),"N. D.",U214/S214)</f>
        <v>-9.2271835420116091E-2</v>
      </c>
      <c r="W214" s="247"/>
      <c r="X214" s="212">
        <f t="shared" ref="X214:X226" si="178">+X138</f>
        <v>3134760.5544000003</v>
      </c>
      <c r="Y214" s="246">
        <f t="shared" ref="Y214:Y226" si="179">+IF(ISERROR(X214/X$210),"N. D.",X214/X$210)</f>
        <v>4.3021802020048981E-2</v>
      </c>
      <c r="Z214" s="247">
        <f t="shared" ref="Z214:Z226" si="180">+$P214-X214</f>
        <v>485926.69059999986</v>
      </c>
      <c r="AA214" s="246">
        <f t="shared" ref="AA214:AA226" si="181">+IF(ISERROR(Z214/X214),"N. D.",Z214/X214)</f>
        <v>0.15501237883000196</v>
      </c>
    </row>
    <row r="215" spans="1:27" s="208" customFormat="1" ht="17">
      <c r="A215" s="220" t="s">
        <v>54</v>
      </c>
      <c r="B215" s="216"/>
      <c r="C215" s="212">
        <f t="shared" si="162"/>
        <v>976148.88000000012</v>
      </c>
      <c r="D215" s="246">
        <f t="shared" si="163"/>
        <v>6.8138363945571739E-2</v>
      </c>
      <c r="E215" s="247"/>
      <c r="F215" s="212">
        <f t="shared" si="164"/>
        <v>1036782.83</v>
      </c>
      <c r="G215" s="246">
        <f t="shared" si="165"/>
        <v>7.5465938371593294E-2</v>
      </c>
      <c r="H215" s="247">
        <f t="shared" si="166"/>
        <v>-60633.949999999837</v>
      </c>
      <c r="I215" s="246">
        <f t="shared" si="167"/>
        <v>-5.8482787566996881E-2</v>
      </c>
      <c r="J215" s="247"/>
      <c r="K215" s="212">
        <f t="shared" si="168"/>
        <v>972555.58200000005</v>
      </c>
      <c r="L215" s="246">
        <f t="shared" si="169"/>
        <v>8.0835544808567611E-2</v>
      </c>
      <c r="M215" s="247">
        <f t="shared" si="170"/>
        <v>3593.298000000068</v>
      </c>
      <c r="N215" s="246">
        <f t="shared" si="171"/>
        <v>3.6946968034574168E-3</v>
      </c>
      <c r="O215" s="216"/>
      <c r="P215" s="212">
        <f t="shared" si="172"/>
        <v>5736953.3687999994</v>
      </c>
      <c r="Q215" s="246">
        <f t="shared" si="173"/>
        <v>7.047501734825691E-2</v>
      </c>
      <c r="R215" s="247"/>
      <c r="S215" s="212">
        <f t="shared" si="174"/>
        <v>5394055.7599999998</v>
      </c>
      <c r="T215" s="246">
        <f t="shared" si="175"/>
        <v>6.6359000883378511E-2</v>
      </c>
      <c r="U215" s="247">
        <f t="shared" si="176"/>
        <v>342897.60879999958</v>
      </c>
      <c r="V215" s="246">
        <f t="shared" si="177"/>
        <v>6.3569533585985702E-2</v>
      </c>
      <c r="W215" s="247"/>
      <c r="X215" s="212">
        <f t="shared" si="178"/>
        <v>4637413.5696</v>
      </c>
      <c r="Y215" s="246">
        <f t="shared" si="179"/>
        <v>6.3644378897260448E-2</v>
      </c>
      <c r="Z215" s="247">
        <f t="shared" si="180"/>
        <v>1099539.7991999993</v>
      </c>
      <c r="AA215" s="246">
        <f t="shared" si="181"/>
        <v>0.23710194976093971</v>
      </c>
    </row>
    <row r="216" spans="1:27" s="208" customFormat="1" ht="17">
      <c r="A216" s="220" t="s">
        <v>55</v>
      </c>
      <c r="B216" s="216"/>
      <c r="C216" s="212">
        <f t="shared" si="162"/>
        <v>3498.38</v>
      </c>
      <c r="D216" s="246">
        <f t="shared" si="163"/>
        <v>2.4419829243660992E-4</v>
      </c>
      <c r="E216" s="247"/>
      <c r="F216" s="212">
        <f t="shared" si="164"/>
        <v>4700</v>
      </c>
      <c r="G216" s="246">
        <f t="shared" si="165"/>
        <v>3.4210627344830594E-4</v>
      </c>
      <c r="H216" s="247">
        <f t="shared" si="166"/>
        <v>-1201.6199999999999</v>
      </c>
      <c r="I216" s="246">
        <f t="shared" si="167"/>
        <v>-0.25566382978723401</v>
      </c>
      <c r="J216" s="247"/>
      <c r="K216" s="212">
        <f t="shared" si="168"/>
        <v>5035.96</v>
      </c>
      <c r="L216" s="246">
        <f t="shared" si="169"/>
        <v>4.1857203615757366E-4</v>
      </c>
      <c r="M216" s="247">
        <f t="shared" si="170"/>
        <v>-1537.58</v>
      </c>
      <c r="N216" s="246">
        <f t="shared" si="171"/>
        <v>-0.30532013757059229</v>
      </c>
      <c r="O216" s="216"/>
      <c r="P216" s="212">
        <f t="shared" si="172"/>
        <v>30387.000000000004</v>
      </c>
      <c r="Q216" s="246">
        <f t="shared" si="173"/>
        <v>3.732859959796791E-4</v>
      </c>
      <c r="R216" s="247"/>
      <c r="S216" s="212">
        <f t="shared" si="174"/>
        <v>46200</v>
      </c>
      <c r="T216" s="246">
        <f t="shared" si="175"/>
        <v>5.6836376508130268E-4</v>
      </c>
      <c r="U216" s="247">
        <f t="shared" si="176"/>
        <v>-15812.999999999996</v>
      </c>
      <c r="V216" s="246">
        <f t="shared" si="177"/>
        <v>-0.34227272727272717</v>
      </c>
      <c r="W216" s="247"/>
      <c r="X216" s="212">
        <f t="shared" si="178"/>
        <v>37612.58</v>
      </c>
      <c r="Y216" s="246">
        <f t="shared" si="179"/>
        <v>5.1619922547257308E-4</v>
      </c>
      <c r="Z216" s="247">
        <f t="shared" si="180"/>
        <v>-7225.5799999999981</v>
      </c>
      <c r="AA216" s="246">
        <f t="shared" si="181"/>
        <v>-0.19210540728660458</v>
      </c>
    </row>
    <row r="217" spans="1:27" s="208" customFormat="1" ht="17">
      <c r="A217" s="220" t="s">
        <v>56</v>
      </c>
      <c r="B217" s="216"/>
      <c r="C217" s="212">
        <f t="shared" si="162"/>
        <v>615649.01000000013</v>
      </c>
      <c r="D217" s="246">
        <f t="shared" si="163"/>
        <v>4.2974301528790303E-2</v>
      </c>
      <c r="E217" s="247"/>
      <c r="F217" s="212">
        <f t="shared" si="164"/>
        <v>697565.38</v>
      </c>
      <c r="G217" s="246">
        <f t="shared" si="165"/>
        <v>5.0774785667734357E-2</v>
      </c>
      <c r="H217" s="247">
        <f t="shared" si="166"/>
        <v>-81916.369999999879</v>
      </c>
      <c r="I217" s="246">
        <f t="shared" si="167"/>
        <v>-0.11743181692875854</v>
      </c>
      <c r="J217" s="247"/>
      <c r="K217" s="212">
        <f t="shared" si="168"/>
        <v>656946.29299999995</v>
      </c>
      <c r="L217" s="246">
        <f t="shared" si="169"/>
        <v>5.4603163549190217E-2</v>
      </c>
      <c r="M217" s="247">
        <f t="shared" si="170"/>
        <v>-41297.282999999821</v>
      </c>
      <c r="N217" s="246">
        <f t="shared" si="171"/>
        <v>-6.2862494910219127E-2</v>
      </c>
      <c r="O217" s="216"/>
      <c r="P217" s="212">
        <f t="shared" si="172"/>
        <v>4181979.5410000002</v>
      </c>
      <c r="Q217" s="246">
        <f t="shared" si="173"/>
        <v>5.1373100277382636E-2</v>
      </c>
      <c r="R217" s="247"/>
      <c r="S217" s="212">
        <f t="shared" si="174"/>
        <v>4429866.28</v>
      </c>
      <c r="T217" s="246">
        <f t="shared" si="175"/>
        <v>5.4497304712283638E-2</v>
      </c>
      <c r="U217" s="247">
        <f t="shared" si="176"/>
        <v>-247886.73900000006</v>
      </c>
      <c r="V217" s="246">
        <f t="shared" si="177"/>
        <v>-5.5958063591933081E-2</v>
      </c>
      <c r="W217" s="247"/>
      <c r="X217" s="212">
        <f t="shared" si="178"/>
        <v>4399262.6219999995</v>
      </c>
      <c r="Y217" s="246">
        <f t="shared" si="179"/>
        <v>6.037596884145785E-2</v>
      </c>
      <c r="Z217" s="247">
        <f t="shared" si="180"/>
        <v>-217283.08099999931</v>
      </c>
      <c r="AA217" s="246">
        <f t="shared" si="181"/>
        <v>-4.939079561047386E-2</v>
      </c>
    </row>
    <row r="218" spans="1:27" s="208" customFormat="1" ht="17">
      <c r="A218" s="220" t="s">
        <v>57</v>
      </c>
      <c r="B218" s="216"/>
      <c r="C218" s="212">
        <f t="shared" si="162"/>
        <v>911540.14</v>
      </c>
      <c r="D218" s="246">
        <f t="shared" si="163"/>
        <v>6.3628463939145646E-2</v>
      </c>
      <c r="E218" s="247"/>
      <c r="F218" s="212">
        <f t="shared" si="164"/>
        <v>705922.51</v>
      </c>
      <c r="G218" s="246">
        <f t="shared" si="165"/>
        <v>5.1383089199866915E-2</v>
      </c>
      <c r="H218" s="247">
        <f t="shared" si="166"/>
        <v>205617.63</v>
      </c>
      <c r="I218" s="246">
        <f t="shared" si="167"/>
        <v>0.29127507210387726</v>
      </c>
      <c r="J218" s="247"/>
      <c r="K218" s="212">
        <f t="shared" si="168"/>
        <v>679804.39999999991</v>
      </c>
      <c r="L218" s="246">
        <f t="shared" si="169"/>
        <v>5.6503052426325397E-2</v>
      </c>
      <c r="M218" s="247">
        <f t="shared" si="170"/>
        <v>231735.74000000011</v>
      </c>
      <c r="N218" s="246">
        <f t="shared" si="171"/>
        <v>0.3408859077699411</v>
      </c>
      <c r="O218" s="216"/>
      <c r="P218" s="212">
        <f t="shared" si="172"/>
        <v>4264482.5949999997</v>
      </c>
      <c r="Q218" s="246">
        <f t="shared" si="173"/>
        <v>5.2386600612517896E-2</v>
      </c>
      <c r="R218" s="247"/>
      <c r="S218" s="212">
        <f t="shared" si="174"/>
        <v>4270623.68</v>
      </c>
      <c r="T218" s="246">
        <f t="shared" si="175"/>
        <v>5.2538263073813159E-2</v>
      </c>
      <c r="U218" s="247">
        <f t="shared" si="176"/>
        <v>-6141.0849999999627</v>
      </c>
      <c r="V218" s="246">
        <f t="shared" si="177"/>
        <v>-1.4379831753286122E-3</v>
      </c>
      <c r="W218" s="247"/>
      <c r="X218" s="212">
        <f t="shared" si="178"/>
        <v>3914126.139</v>
      </c>
      <c r="Y218" s="246">
        <f t="shared" si="179"/>
        <v>5.3717901865645824E-2</v>
      </c>
      <c r="Z218" s="247">
        <f t="shared" si="180"/>
        <v>350356.45599999977</v>
      </c>
      <c r="AA218" s="246">
        <f t="shared" si="181"/>
        <v>8.9510772917888268E-2</v>
      </c>
    </row>
    <row r="219" spans="1:27" s="208" customFormat="1" ht="17">
      <c r="A219" s="220" t="s">
        <v>58</v>
      </c>
      <c r="B219" s="216"/>
      <c r="C219" s="212">
        <f t="shared" si="162"/>
        <v>622715.66000000015</v>
      </c>
      <c r="D219" s="246">
        <f t="shared" si="163"/>
        <v>4.3467576662780089E-2</v>
      </c>
      <c r="E219" s="247"/>
      <c r="F219" s="212">
        <f t="shared" si="164"/>
        <v>592264.90725000005</v>
      </c>
      <c r="G219" s="246">
        <f t="shared" si="165"/>
        <v>4.3110114960320016E-2</v>
      </c>
      <c r="H219" s="247">
        <f t="shared" si="166"/>
        <v>30450.752750000102</v>
      </c>
      <c r="I219" s="246">
        <f t="shared" si="167"/>
        <v>5.1414075656430171E-2</v>
      </c>
      <c r="J219" s="247"/>
      <c r="K219" s="212">
        <f t="shared" si="168"/>
        <v>807118.90999999992</v>
      </c>
      <c r="L219" s="246">
        <f t="shared" si="169"/>
        <v>6.7085005754609128E-2</v>
      </c>
      <c r="M219" s="247">
        <f t="shared" si="170"/>
        <v>-184403.24999999977</v>
      </c>
      <c r="N219" s="246">
        <f t="shared" si="171"/>
        <v>-0.22847098205145483</v>
      </c>
      <c r="O219" s="216"/>
      <c r="P219" s="212">
        <f t="shared" si="172"/>
        <v>4487464.83</v>
      </c>
      <c r="Q219" s="246">
        <f t="shared" si="173"/>
        <v>5.5125803089819042E-2</v>
      </c>
      <c r="R219" s="247"/>
      <c r="S219" s="212">
        <f t="shared" si="174"/>
        <v>4819214.5821249997</v>
      </c>
      <c r="T219" s="246">
        <f t="shared" si="175"/>
        <v>5.9287163303707389E-2</v>
      </c>
      <c r="U219" s="247">
        <f t="shared" si="176"/>
        <v>-331749.75212499965</v>
      </c>
      <c r="V219" s="246">
        <f t="shared" si="177"/>
        <v>-6.8838966697083004E-2</v>
      </c>
      <c r="W219" s="247"/>
      <c r="X219" s="212">
        <f t="shared" si="178"/>
        <v>3993913.05</v>
      </c>
      <c r="Y219" s="246">
        <f t="shared" si="179"/>
        <v>5.4812906293979349E-2</v>
      </c>
      <c r="Z219" s="247">
        <f t="shared" si="180"/>
        <v>493551.78000000026</v>
      </c>
      <c r="AA219" s="246">
        <f t="shared" si="181"/>
        <v>0.12357599522603535</v>
      </c>
    </row>
    <row r="220" spans="1:27" s="208" customFormat="1" ht="17">
      <c r="A220" s="220" t="s">
        <v>59</v>
      </c>
      <c r="B220" s="216"/>
      <c r="C220" s="212">
        <f t="shared" si="162"/>
        <v>2500</v>
      </c>
      <c r="D220" s="246">
        <f t="shared" si="163"/>
        <v>1.7450812407214907E-4</v>
      </c>
      <c r="E220" s="247"/>
      <c r="F220" s="212">
        <f t="shared" si="164"/>
        <v>25000</v>
      </c>
      <c r="G220" s="246">
        <f t="shared" si="165"/>
        <v>1.8197142204697126E-3</v>
      </c>
      <c r="H220" s="247">
        <f t="shared" si="166"/>
        <v>-22500</v>
      </c>
      <c r="I220" s="246">
        <f t="shared" si="167"/>
        <v>-0.9</v>
      </c>
      <c r="J220" s="247"/>
      <c r="K220" s="212">
        <f t="shared" si="168"/>
        <v>0</v>
      </c>
      <c r="L220" s="246">
        <f t="shared" si="169"/>
        <v>0</v>
      </c>
      <c r="M220" s="247">
        <f t="shared" si="170"/>
        <v>2500</v>
      </c>
      <c r="N220" s="246" t="str">
        <f t="shared" si="171"/>
        <v>N. D.</v>
      </c>
      <c r="O220" s="216"/>
      <c r="P220" s="212">
        <f t="shared" si="172"/>
        <v>42040</v>
      </c>
      <c r="Q220" s="246">
        <f t="shared" si="173"/>
        <v>5.1643608355499745E-4</v>
      </c>
      <c r="R220" s="247"/>
      <c r="S220" s="212">
        <f t="shared" si="174"/>
        <v>150000</v>
      </c>
      <c r="T220" s="246">
        <f t="shared" si="175"/>
        <v>1.8453368996146191E-3</v>
      </c>
      <c r="U220" s="247">
        <f t="shared" si="176"/>
        <v>-107960</v>
      </c>
      <c r="V220" s="246">
        <f t="shared" si="177"/>
        <v>-0.71973333333333334</v>
      </c>
      <c r="W220" s="247"/>
      <c r="X220" s="212">
        <f t="shared" si="178"/>
        <v>0</v>
      </c>
      <c r="Y220" s="246">
        <f t="shared" si="179"/>
        <v>0</v>
      </c>
      <c r="Z220" s="247">
        <f t="shared" si="180"/>
        <v>42040</v>
      </c>
      <c r="AA220" s="246" t="str">
        <f t="shared" si="181"/>
        <v>N. D.</v>
      </c>
    </row>
    <row r="221" spans="1:27" s="208" customFormat="1" ht="17">
      <c r="A221" s="220" t="s">
        <v>60</v>
      </c>
      <c r="B221" s="216"/>
      <c r="C221" s="212">
        <f t="shared" si="162"/>
        <v>21571.331699999999</v>
      </c>
      <c r="D221" s="246">
        <f t="shared" si="163"/>
        <v>1.5057490514820326E-3</v>
      </c>
      <c r="E221" s="247"/>
      <c r="F221" s="212">
        <f t="shared" si="164"/>
        <v>46002.684999999998</v>
      </c>
      <c r="G221" s="246">
        <f t="shared" si="165"/>
        <v>3.3484696029715496E-3</v>
      </c>
      <c r="H221" s="247">
        <f t="shared" si="166"/>
        <v>-24431.353299999999</v>
      </c>
      <c r="I221" s="246">
        <f t="shared" si="167"/>
        <v>-0.53108537686441559</v>
      </c>
      <c r="J221" s="247"/>
      <c r="K221" s="212">
        <f t="shared" si="168"/>
        <v>91498.1</v>
      </c>
      <c r="L221" s="246">
        <f t="shared" si="169"/>
        <v>7.6050139440244349E-3</v>
      </c>
      <c r="M221" s="247">
        <f t="shared" si="170"/>
        <v>-69926.768300000011</v>
      </c>
      <c r="N221" s="246">
        <f t="shared" si="171"/>
        <v>-0.76424284547985155</v>
      </c>
      <c r="O221" s="216"/>
      <c r="P221" s="212">
        <f t="shared" si="172"/>
        <v>322518.95330000005</v>
      </c>
      <c r="Q221" s="246">
        <f t="shared" si="173"/>
        <v>3.9619511207066877E-3</v>
      </c>
      <c r="R221" s="247"/>
      <c r="S221" s="212">
        <f t="shared" si="174"/>
        <v>349831.11</v>
      </c>
      <c r="T221" s="246">
        <f t="shared" si="175"/>
        <v>4.3037083727742714E-3</v>
      </c>
      <c r="U221" s="247">
        <f t="shared" si="176"/>
        <v>-27312.156699999934</v>
      </c>
      <c r="V221" s="246">
        <f t="shared" si="177"/>
        <v>-7.8072406710769482E-2</v>
      </c>
      <c r="W221" s="247"/>
      <c r="X221" s="212">
        <f t="shared" si="178"/>
        <v>775845.21180000005</v>
      </c>
      <c r="Y221" s="246">
        <f t="shared" si="179"/>
        <v>1.064778585828902E-2</v>
      </c>
      <c r="Z221" s="247">
        <f t="shared" si="180"/>
        <v>-453326.2585</v>
      </c>
      <c r="AA221" s="246">
        <f t="shared" si="181"/>
        <v>-0.58429987271334727</v>
      </c>
    </row>
    <row r="222" spans="1:27" s="208" customFormat="1" ht="17">
      <c r="A222" s="220" t="s">
        <v>61</v>
      </c>
      <c r="B222" s="216"/>
      <c r="C222" s="212">
        <f t="shared" si="162"/>
        <v>281909.15509999997</v>
      </c>
      <c r="D222" s="246">
        <f t="shared" si="163"/>
        <v>1.9678175126106204E-2</v>
      </c>
      <c r="E222" s="247"/>
      <c r="F222" s="212">
        <f t="shared" si="164"/>
        <v>285493.23</v>
      </c>
      <c r="G222" s="246">
        <f t="shared" si="165"/>
        <v>2.0780643619153213E-2</v>
      </c>
      <c r="H222" s="247">
        <f t="shared" si="166"/>
        <v>-3584.0749000000069</v>
      </c>
      <c r="I222" s="246">
        <f t="shared" si="167"/>
        <v>-1.2553975097763289E-2</v>
      </c>
      <c r="J222" s="247"/>
      <c r="K222" s="212">
        <f t="shared" si="168"/>
        <v>308538.78999999998</v>
      </c>
      <c r="L222" s="246">
        <f t="shared" si="169"/>
        <v>2.5644705193030529E-2</v>
      </c>
      <c r="M222" s="247">
        <f t="shared" si="170"/>
        <v>-26629.634900000005</v>
      </c>
      <c r="N222" s="246">
        <f t="shared" si="171"/>
        <v>-8.630887189257469E-2</v>
      </c>
      <c r="O222" s="216"/>
      <c r="P222" s="212">
        <f t="shared" si="172"/>
        <v>1691454.7755</v>
      </c>
      <c r="Q222" s="246">
        <f t="shared" si="173"/>
        <v>2.0778503324681671E-2</v>
      </c>
      <c r="R222" s="247"/>
      <c r="S222" s="212">
        <f t="shared" si="174"/>
        <v>1712959.38</v>
      </c>
      <c r="T222" s="246">
        <f t="shared" si="175"/>
        <v>2.1073247676366532E-2</v>
      </c>
      <c r="U222" s="247">
        <f t="shared" si="176"/>
        <v>-21504.604499999899</v>
      </c>
      <c r="V222" s="246">
        <f t="shared" si="177"/>
        <v>-1.2554065642817462E-2</v>
      </c>
      <c r="W222" s="247"/>
      <c r="X222" s="212">
        <f t="shared" si="178"/>
        <v>1799758.9614000001</v>
      </c>
      <c r="Y222" s="246">
        <f t="shared" si="179"/>
        <v>2.4700091881811954E-2</v>
      </c>
      <c r="Z222" s="247">
        <f t="shared" si="180"/>
        <v>-108304.18590000016</v>
      </c>
      <c r="AA222" s="246">
        <f t="shared" si="181"/>
        <v>-6.0177050495557625E-2</v>
      </c>
    </row>
    <row r="223" spans="1:27" s="208" customFormat="1" ht="17">
      <c r="A223" s="220" t="s">
        <v>62</v>
      </c>
      <c r="B223" s="216"/>
      <c r="C223" s="212">
        <f t="shared" si="162"/>
        <v>0</v>
      </c>
      <c r="D223" s="246">
        <f t="shared" si="163"/>
        <v>0</v>
      </c>
      <c r="E223" s="247"/>
      <c r="F223" s="212">
        <f t="shared" si="164"/>
        <v>0</v>
      </c>
      <c r="G223" s="246">
        <f t="shared" si="165"/>
        <v>0</v>
      </c>
      <c r="H223" s="247">
        <f t="shared" si="166"/>
        <v>0</v>
      </c>
      <c r="I223" s="246" t="str">
        <f t="shared" si="167"/>
        <v>N. D.</v>
      </c>
      <c r="J223" s="247"/>
      <c r="K223" s="212">
        <f t="shared" si="168"/>
        <v>0</v>
      </c>
      <c r="L223" s="246">
        <f t="shared" si="169"/>
        <v>0</v>
      </c>
      <c r="M223" s="247">
        <f t="shared" si="170"/>
        <v>0</v>
      </c>
      <c r="N223" s="246" t="str">
        <f t="shared" si="171"/>
        <v>N. D.</v>
      </c>
      <c r="O223" s="216"/>
      <c r="P223" s="212">
        <f t="shared" si="172"/>
        <v>0</v>
      </c>
      <c r="Q223" s="246">
        <f t="shared" si="173"/>
        <v>0</v>
      </c>
      <c r="R223" s="247"/>
      <c r="S223" s="212">
        <f t="shared" si="174"/>
        <v>0</v>
      </c>
      <c r="T223" s="246">
        <f t="shared" si="175"/>
        <v>0</v>
      </c>
      <c r="U223" s="247">
        <f t="shared" si="176"/>
        <v>0</v>
      </c>
      <c r="V223" s="246" t="str">
        <f t="shared" si="177"/>
        <v>N. D.</v>
      </c>
      <c r="W223" s="247"/>
      <c r="X223" s="212">
        <f t="shared" si="178"/>
        <v>0</v>
      </c>
      <c r="Y223" s="246">
        <f t="shared" si="179"/>
        <v>0</v>
      </c>
      <c r="Z223" s="247">
        <f t="shared" si="180"/>
        <v>0</v>
      </c>
      <c r="AA223" s="246" t="str">
        <f t="shared" si="181"/>
        <v>N. D.</v>
      </c>
    </row>
    <row r="224" spans="1:27" s="208" customFormat="1" ht="17">
      <c r="A224" s="220" t="s">
        <v>25</v>
      </c>
      <c r="B224" s="216"/>
      <c r="C224" s="212">
        <f t="shared" si="162"/>
        <v>241218.1</v>
      </c>
      <c r="D224" s="246">
        <f t="shared" si="163"/>
        <v>1.6837807249299223E-2</v>
      </c>
      <c r="E224" s="247"/>
      <c r="F224" s="212">
        <f t="shared" si="164"/>
        <v>408987.18</v>
      </c>
      <c r="G224" s="246">
        <f t="shared" si="165"/>
        <v>2.9769591497432239E-2</v>
      </c>
      <c r="H224" s="247">
        <f t="shared" si="166"/>
        <v>-167769.07999999999</v>
      </c>
      <c r="I224" s="246">
        <f t="shared" si="167"/>
        <v>-0.41020620744151443</v>
      </c>
      <c r="J224" s="247"/>
      <c r="K224" s="212">
        <f t="shared" si="168"/>
        <v>155800</v>
      </c>
      <c r="L224" s="246">
        <f t="shared" si="169"/>
        <v>1.294957132966703E-2</v>
      </c>
      <c r="M224" s="247">
        <f t="shared" si="170"/>
        <v>85418.1</v>
      </c>
      <c r="N224" s="246">
        <f t="shared" si="171"/>
        <v>0.54825481386392816</v>
      </c>
      <c r="O224" s="216"/>
      <c r="P224" s="212">
        <f t="shared" si="172"/>
        <v>1732912.59</v>
      </c>
      <c r="Q224" s="246">
        <f t="shared" si="173"/>
        <v>2.1287787609960682E-2</v>
      </c>
      <c r="R224" s="247"/>
      <c r="S224" s="212">
        <f t="shared" si="174"/>
        <v>1973776.1699999997</v>
      </c>
      <c r="T224" s="246">
        <f t="shared" si="175"/>
        <v>2.4281879987206777E-2</v>
      </c>
      <c r="U224" s="247">
        <f t="shared" si="176"/>
        <v>-240863.57999999961</v>
      </c>
      <c r="V224" s="246">
        <f t="shared" si="177"/>
        <v>-0.12203186139388827</v>
      </c>
      <c r="W224" s="247"/>
      <c r="X224" s="212">
        <f t="shared" si="178"/>
        <v>1391749.98</v>
      </c>
      <c r="Y224" s="246">
        <f t="shared" si="179"/>
        <v>1.9100531304352669E-2</v>
      </c>
      <c r="Z224" s="247">
        <f t="shared" si="180"/>
        <v>341162.6100000001</v>
      </c>
      <c r="AA224" s="246">
        <f t="shared" si="181"/>
        <v>0.24513211058210332</v>
      </c>
    </row>
    <row r="225" spans="1:27" s="208" customFormat="1" ht="17">
      <c r="A225" s="220" t="s">
        <v>63</v>
      </c>
      <c r="B225" s="216"/>
      <c r="C225" s="212">
        <f t="shared" si="162"/>
        <v>12086.650000000001</v>
      </c>
      <c r="D225" s="246">
        <f t="shared" si="163"/>
        <v>8.4368744712665631E-4</v>
      </c>
      <c r="E225" s="247"/>
      <c r="F225" s="212">
        <f t="shared" si="164"/>
        <v>0</v>
      </c>
      <c r="G225" s="246">
        <f t="shared" si="165"/>
        <v>0</v>
      </c>
      <c r="H225" s="247">
        <f t="shared" si="166"/>
        <v>12086.650000000001</v>
      </c>
      <c r="I225" s="246" t="str">
        <f t="shared" si="167"/>
        <v>N. D.</v>
      </c>
      <c r="J225" s="247"/>
      <c r="K225" s="212">
        <f t="shared" si="168"/>
        <v>0</v>
      </c>
      <c r="L225" s="246">
        <f t="shared" si="169"/>
        <v>0</v>
      </c>
      <c r="M225" s="247">
        <f t="shared" si="170"/>
        <v>12086.650000000001</v>
      </c>
      <c r="N225" s="246" t="str">
        <f t="shared" si="171"/>
        <v>N. D.</v>
      </c>
      <c r="O225" s="216"/>
      <c r="P225" s="212">
        <f t="shared" si="172"/>
        <v>24503.4</v>
      </c>
      <c r="Q225" s="246">
        <f t="shared" si="173"/>
        <v>3.0100951307758148E-4</v>
      </c>
      <c r="R225" s="247"/>
      <c r="S225" s="212">
        <f t="shared" si="174"/>
        <v>50000</v>
      </c>
      <c r="T225" s="246">
        <f t="shared" si="175"/>
        <v>6.1511229987153962E-4</v>
      </c>
      <c r="U225" s="247">
        <f t="shared" si="176"/>
        <v>-25496.6</v>
      </c>
      <c r="V225" s="246">
        <f t="shared" si="177"/>
        <v>-0.50993199999999994</v>
      </c>
      <c r="W225" s="247"/>
      <c r="X225" s="212">
        <f t="shared" si="178"/>
        <v>0</v>
      </c>
      <c r="Y225" s="246">
        <f t="shared" si="179"/>
        <v>0</v>
      </c>
      <c r="Z225" s="247">
        <f t="shared" si="180"/>
        <v>24503.4</v>
      </c>
      <c r="AA225" s="246" t="str">
        <f t="shared" si="181"/>
        <v>N. D.</v>
      </c>
    </row>
    <row r="226" spans="1:27" s="208" customFormat="1" ht="17">
      <c r="A226" s="220" t="s">
        <v>64</v>
      </c>
      <c r="B226" s="216"/>
      <c r="C226" s="212">
        <f t="shared" si="162"/>
        <v>2104733.2752</v>
      </c>
      <c r="D226" s="246">
        <f t="shared" si="163"/>
        <v>0.14691722221095291</v>
      </c>
      <c r="E226" s="247"/>
      <c r="F226" s="212">
        <f t="shared" si="164"/>
        <v>2102649.6195013556</v>
      </c>
      <c r="G226" s="246">
        <f t="shared" si="165"/>
        <v>0.15304885653087388</v>
      </c>
      <c r="H226" s="247">
        <f t="shared" si="166"/>
        <v>2083.655698644463</v>
      </c>
      <c r="I226" s="246">
        <f t="shared" si="167"/>
        <v>9.9096667334360876E-4</v>
      </c>
      <c r="J226" s="247"/>
      <c r="K226" s="212">
        <f t="shared" si="168"/>
        <v>2048928.5942999993</v>
      </c>
      <c r="L226" s="246">
        <f t="shared" si="169"/>
        <v>0.17030004480925701</v>
      </c>
      <c r="M226" s="247">
        <f t="shared" si="170"/>
        <v>55804.680900000734</v>
      </c>
      <c r="N226" s="246">
        <f t="shared" si="171"/>
        <v>2.7236030116054862E-2</v>
      </c>
      <c r="O226" s="216"/>
      <c r="P226" s="212">
        <f t="shared" si="172"/>
        <v>12738686.213799998</v>
      </c>
      <c r="Q226" s="246">
        <f t="shared" si="173"/>
        <v>0.15648708891272384</v>
      </c>
      <c r="R226" s="247"/>
      <c r="S226" s="212">
        <f t="shared" si="174"/>
        <v>12675687.717008129</v>
      </c>
      <c r="T226" s="246">
        <f t="shared" si="175"/>
        <v>0.15593942848124592</v>
      </c>
      <c r="U226" s="247">
        <f t="shared" si="176"/>
        <v>62998.496791869402</v>
      </c>
      <c r="V226" s="246">
        <f t="shared" si="177"/>
        <v>4.9700259424455967E-3</v>
      </c>
      <c r="W226" s="247"/>
      <c r="X226" s="212">
        <f t="shared" si="178"/>
        <v>12063165.088800002</v>
      </c>
      <c r="Y226" s="246">
        <f t="shared" si="179"/>
        <v>0.16555621750984229</v>
      </c>
      <c r="Z226" s="247">
        <f t="shared" si="180"/>
        <v>675521.12499999627</v>
      </c>
      <c r="AA226" s="246">
        <f t="shared" si="181"/>
        <v>5.5998663702876886E-2</v>
      </c>
    </row>
    <row r="227" spans="1:27" s="208" customFormat="1" ht="6" customHeight="1">
      <c r="A227" s="210"/>
      <c r="B227" s="207"/>
      <c r="C227" s="207"/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</row>
    <row r="228" spans="1:27" s="252" customFormat="1" ht="17">
      <c r="A228" s="248" t="s">
        <v>93</v>
      </c>
      <c r="B228" s="226"/>
      <c r="C228" s="249">
        <f>+SUM(C214:C226)</f>
        <v>6398843.9570000004</v>
      </c>
      <c r="D228" s="250">
        <f>+IF(ISERROR(C228/C$210),"N. D.",C228/C$210)</f>
        <v>0.4466601020665909</v>
      </c>
      <c r="E228" s="251"/>
      <c r="F228" s="249">
        <f>+SUM(F214:F226)</f>
        <v>6511243.4455031436</v>
      </c>
      <c r="G228" s="250">
        <f>+IF(ISERROR(F228/F$210),"N. D.",F228/F$210)</f>
        <v>0.47394409162889112</v>
      </c>
      <c r="H228" s="251">
        <f>+$C228-F228</f>
        <v>-112399.48850314319</v>
      </c>
      <c r="I228" s="250">
        <f>+IF(ISERROR(H228/F228),"N. D.",H228/F228)</f>
        <v>-1.7262369230069196E-2</v>
      </c>
      <c r="J228" s="251"/>
      <c r="K228" s="249">
        <f>+SUM(K214:K226)</f>
        <v>6219554.1492999997</v>
      </c>
      <c r="L228" s="250">
        <f>+IF(ISERROR(K228/K$210),"N. D.",K228/K$210)</f>
        <v>0.51694839598900444</v>
      </c>
      <c r="M228" s="251">
        <f>+$C228-K228</f>
        <v>179289.8077000007</v>
      </c>
      <c r="N228" s="250">
        <f>+IF(ISERROR(M228/K228),"N. D.",M228/K228)</f>
        <v>2.8826794235753937E-2</v>
      </c>
      <c r="O228" s="226"/>
      <c r="P228" s="249">
        <f>+SUM(P214:P226)</f>
        <v>38874070.512400001</v>
      </c>
      <c r="Q228" s="250">
        <f>+IF(ISERROR(P228/P$210),"N. D.",P228/P$210)</f>
        <v>0.47754454631933085</v>
      </c>
      <c r="R228" s="251"/>
      <c r="S228" s="249">
        <f>+SUM(S214:S226)</f>
        <v>39860949.838271581</v>
      </c>
      <c r="T228" s="250">
        <f>+IF(ISERROR(S228/S$210),"N. D.",S228/S$210)</f>
        <v>0.49037921060166617</v>
      </c>
      <c r="U228" s="251">
        <f>+$P228-S228</f>
        <v>-986879.32587157935</v>
      </c>
      <c r="V228" s="250">
        <f>+IF(ISERROR(U228/S228),"N. D.",U228/S228)</f>
        <v>-2.4758048412686084E-2</v>
      </c>
      <c r="W228" s="251"/>
      <c r="X228" s="249">
        <f>+SUM(X214:X226)</f>
        <v>36147607.756999999</v>
      </c>
      <c r="Y228" s="250">
        <f>+IF(ISERROR(X228/X$210),"N. D.",X228/X$210)</f>
        <v>0.49609378369816093</v>
      </c>
      <c r="Z228" s="251">
        <f>+$P228-X228</f>
        <v>2726462.755400002</v>
      </c>
      <c r="AA228" s="250">
        <f>+IF(ISERROR(Z228/X228),"N. D.",Z228/X228)</f>
        <v>7.5425814447486403E-2</v>
      </c>
    </row>
    <row r="229" spans="1:27" s="208" customFormat="1" ht="17"/>
    <row r="230" spans="1:27" s="208" customFormat="1" ht="17">
      <c r="A230" s="209" t="s">
        <v>94</v>
      </c>
      <c r="B230" s="207"/>
      <c r="C230" s="207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</row>
    <row r="231" spans="1:27" s="208" customFormat="1" ht="6" customHeight="1">
      <c r="A231" s="210"/>
      <c r="B231" s="207"/>
      <c r="C231" s="207"/>
      <c r="D231" s="207"/>
      <c r="E231" s="207"/>
      <c r="F231" s="207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</row>
    <row r="232" spans="1:27" s="208" customFormat="1" ht="17">
      <c r="A232" s="215" t="s">
        <v>95</v>
      </c>
      <c r="B232" s="216"/>
      <c r="C232" s="212">
        <f>+C106</f>
        <v>14325980.599999998</v>
      </c>
      <c r="D232" s="246">
        <f>+IF(ISERROR(C232/C$232),"N. D.",C232/C$232)</f>
        <v>1</v>
      </c>
      <c r="E232" s="247"/>
      <c r="F232" s="212">
        <f>+F106</f>
        <v>13738420.96675317</v>
      </c>
      <c r="G232" s="246">
        <f>+IF(ISERROR(F232/F$232),"N. D.",F232/F$232)</f>
        <v>1</v>
      </c>
      <c r="H232" s="247">
        <f>+$C232-F232</f>
        <v>587559.63324682787</v>
      </c>
      <c r="I232" s="246">
        <f>+IF(ISERROR(H232/F232),"N. D.",H232/F232)</f>
        <v>4.2767624799728864E-2</v>
      </c>
      <c r="J232" s="247"/>
      <c r="K232" s="212">
        <f>+K106</f>
        <v>12031286.289999999</v>
      </c>
      <c r="L232" s="246">
        <f>+IF(ISERROR(K232/K$232),"N. D.",K232/K$232)</f>
        <v>1</v>
      </c>
      <c r="M232" s="247">
        <f>+$C232-K232</f>
        <v>2294694.3099999987</v>
      </c>
      <c r="N232" s="246">
        <f>+IF(ISERROR(M232/K232),"N. D.",M232/K232)</f>
        <v>0.19072726346037261</v>
      </c>
      <c r="O232" s="216"/>
      <c r="P232" s="212">
        <f>+P106</f>
        <v>81404071.749999985</v>
      </c>
      <c r="Q232" s="246">
        <f>+IF(ISERROR(P232/P$232),"N. D.",P232/P$232)</f>
        <v>1</v>
      </c>
      <c r="R232" s="247"/>
      <c r="S232" s="212">
        <f>+S106</f>
        <v>81285970.074801013</v>
      </c>
      <c r="T232" s="246">
        <f>+IF(ISERROR(S232/S$232),"N. D.",S232/S$232)</f>
        <v>1</v>
      </c>
      <c r="U232" s="247">
        <f>+$P232-S232</f>
        <v>118101.67519897223</v>
      </c>
      <c r="V232" s="246">
        <f>+IF(ISERROR(U232/S232),"N. D.",U232/S232)</f>
        <v>1.4529158610064275E-3</v>
      </c>
      <c r="W232" s="247"/>
      <c r="X232" s="212">
        <f>+X106</f>
        <v>72864464.229999989</v>
      </c>
      <c r="Y232" s="246">
        <f>+IF(ISERROR(X232/X$232),"N. D.",X232/X$232)</f>
        <v>1</v>
      </c>
      <c r="Z232" s="247">
        <f>+$P232-X232</f>
        <v>8539607.5199999958</v>
      </c>
      <c r="AA232" s="246">
        <f>+IF(ISERROR(Z232/X232),"N. D.",Z232/X232)</f>
        <v>0.11719852208127596</v>
      </c>
    </row>
    <row r="233" spans="1:27" s="208" customFormat="1" ht="17">
      <c r="A233" s="215" t="s">
        <v>96</v>
      </c>
      <c r="B233" s="216"/>
      <c r="C233" s="212">
        <f>+C135</f>
        <v>5889867.4170000004</v>
      </c>
      <c r="D233" s="246">
        <f>+IF(ISERROR(C233/C$232),"N. D.",C233/C$232)</f>
        <v>0.41113188558973768</v>
      </c>
      <c r="E233" s="247"/>
      <c r="F233" s="212">
        <f>+F135</f>
        <v>5875612.8870002786</v>
      </c>
      <c r="G233" s="246">
        <f>+IF(ISERROR(F233/F$232),"N. D.",F233/F$232)</f>
        <v>0.42767745297798038</v>
      </c>
      <c r="H233" s="247">
        <f>+$C233-F233</f>
        <v>14254.529999721795</v>
      </c>
      <c r="I233" s="246">
        <f>+IF(ISERROR(H233/F233),"N. D.",H233/F233)</f>
        <v>2.4260498902607705E-3</v>
      </c>
      <c r="J233" s="247"/>
      <c r="K233" s="212">
        <f>+K135</f>
        <v>5834031.0893000001</v>
      </c>
      <c r="L233" s="246">
        <f>+IF(ISERROR(K233/K$232),"N. D.",K233/K$232)</f>
        <v>0.48490501752493836</v>
      </c>
      <c r="M233" s="247">
        <f>+$C233-K233</f>
        <v>55836.327700000256</v>
      </c>
      <c r="N233" s="246">
        <f>+IF(ISERROR(M233/K233),"N. D.",M233/K233)</f>
        <v>9.5707970775829061E-3</v>
      </c>
      <c r="O233" s="216"/>
      <c r="P233" s="212">
        <f>+P135</f>
        <v>36337018.042400002</v>
      </c>
      <c r="Q233" s="246">
        <f>+IF(ISERROR(P233/P$232),"N. D.",P233/P$232)</f>
        <v>0.44637838453578349</v>
      </c>
      <c r="R233" s="247"/>
      <c r="S233" s="212">
        <f>+S135</f>
        <v>36976069.986823708</v>
      </c>
      <c r="T233" s="246">
        <f>+IF(ISERROR(S233/S$232),"N. D.",S233/S$232)</f>
        <v>0.45488870899612283</v>
      </c>
      <c r="U233" s="247">
        <f>+$P233-S233</f>
        <v>-639051.94442370534</v>
      </c>
      <c r="V233" s="246">
        <f>+IF(ISERROR(U233/S233),"N. D.",U233/S233)</f>
        <v>-1.7282851981063139E-2</v>
      </c>
      <c r="W233" s="247"/>
      <c r="X233" s="212">
        <f>+X135</f>
        <v>34053238.147</v>
      </c>
      <c r="Y233" s="246">
        <f>+IF(ISERROR(X233/X$232),"N. D.",X233/X$232)</f>
        <v>0.46735042255315851</v>
      </c>
      <c r="Z233" s="247">
        <f>+$P233-X233</f>
        <v>2283779.8954000026</v>
      </c>
      <c r="AA233" s="246">
        <f>+IF(ISERROR(Z233/X233),"N. D.",Z233/X233)</f>
        <v>6.7064984702525199E-2</v>
      </c>
    </row>
    <row r="234" spans="1:27" s="208" customFormat="1" ht="17">
      <c r="A234" s="215" t="s">
        <v>97</v>
      </c>
      <c r="B234" s="216"/>
      <c r="C234" s="212">
        <f>+C168</f>
        <v>8436113.1829999983</v>
      </c>
      <c r="D234" s="246">
        <f>+IF(ISERROR(C234/C$232),"N. D.",C234/C$232)</f>
        <v>0.58886811441026243</v>
      </c>
      <c r="E234" s="247"/>
      <c r="F234" s="212">
        <f>+F168</f>
        <v>7862808.0797528913</v>
      </c>
      <c r="G234" s="246">
        <f>+IF(ISERROR(F234/F$232),"N. D.",F234/F$232)</f>
        <v>0.57232254702201957</v>
      </c>
      <c r="H234" s="247">
        <f>+$C234-F234</f>
        <v>573305.10324710701</v>
      </c>
      <c r="I234" s="246">
        <f>+IF(ISERROR(H234/F234),"N. D.",H234/F234)</f>
        <v>7.2913531327744752E-2</v>
      </c>
      <c r="J234" s="247"/>
      <c r="K234" s="212">
        <f>+K168</f>
        <v>6197255.200699999</v>
      </c>
      <c r="L234" s="246">
        <f>+IF(ISERROR(K234/K$232),"N. D.",K234/K$232)</f>
        <v>0.51509498247506169</v>
      </c>
      <c r="M234" s="247">
        <f>+$C234-K234</f>
        <v>2238857.9822999993</v>
      </c>
      <c r="N234" s="246">
        <f>+IF(ISERROR(M234/K234),"N. D.",M234/K234)</f>
        <v>0.36126606211845425</v>
      </c>
      <c r="O234" s="216"/>
      <c r="P234" s="212">
        <f>+P168</f>
        <v>45067053.707599983</v>
      </c>
      <c r="Q234" s="246">
        <f>+IF(ISERROR(P234/P$232),"N. D.",P234/P$232)</f>
        <v>0.55362161546421651</v>
      </c>
      <c r="R234" s="247"/>
      <c r="S234" s="212">
        <f>+S168</f>
        <v>44309900.087977305</v>
      </c>
      <c r="T234" s="246">
        <f>+IF(ISERROR(S234/S$232),"N. D.",S234/S$232)</f>
        <v>0.54511129100387712</v>
      </c>
      <c r="U234" s="247">
        <f>+$P234-S234</f>
        <v>757153.61962267756</v>
      </c>
      <c r="V234" s="246">
        <f>+IF(ISERROR(U234/S234),"N. D.",U234/S234)</f>
        <v>1.708768510241163E-2</v>
      </c>
      <c r="W234" s="247"/>
      <c r="X234" s="212">
        <f>+X168</f>
        <v>38811226.082999989</v>
      </c>
      <c r="Y234" s="246">
        <f>+IF(ISERROR(X234/X$232),"N. D.",X234/X$232)</f>
        <v>0.53264957744684149</v>
      </c>
      <c r="Z234" s="247">
        <f>+$P234-X234</f>
        <v>6255827.6245999932</v>
      </c>
      <c r="AA234" s="246">
        <f>+IF(ISERROR(Z234/X234),"N. D.",Z234/X234)</f>
        <v>0.16118603445357677</v>
      </c>
    </row>
    <row r="235" spans="1:27" s="208" customFormat="1" ht="17">
      <c r="A235" s="215" t="s">
        <v>98</v>
      </c>
      <c r="B235" s="216"/>
      <c r="C235" s="212">
        <f>+C177</f>
        <v>7722347.4529999979</v>
      </c>
      <c r="D235" s="246">
        <f>+IF(ISERROR(C235/C$232),"N. D.",C235/C$232)</f>
        <v>0.53904494698254712</v>
      </c>
      <c r="E235" s="247"/>
      <c r="F235" s="212">
        <f>+F177</f>
        <v>7357503.3397528911</v>
      </c>
      <c r="G235" s="246">
        <f>+IF(ISERROR(F235/F$232),"N. D.",F235/F$232)</f>
        <v>0.53554213818006957</v>
      </c>
      <c r="H235" s="247">
        <f>+$C235-F235</f>
        <v>364844.11324710678</v>
      </c>
      <c r="I235" s="246">
        <f>+IF(ISERROR(H235/F235),"N. D.",H235/F235)</f>
        <v>4.9588032298380234E-2</v>
      </c>
      <c r="J235" s="247"/>
      <c r="K235" s="212">
        <f>+K177</f>
        <v>5747398.0306999991</v>
      </c>
      <c r="L235" s="246">
        <f>+IF(ISERROR(K235/K$232),"N. D.",K235/K$232)</f>
        <v>0.47770436943862299</v>
      </c>
      <c r="M235" s="247">
        <f>+$C235-K235</f>
        <v>1974949.4222999988</v>
      </c>
      <c r="N235" s="246">
        <f>+IF(ISERROR(M235/K235),"N. D.",M235/K235)</f>
        <v>0.34362496067798209</v>
      </c>
      <c r="O235" s="216"/>
      <c r="P235" s="212">
        <f>+P177</f>
        <v>40768685.887599982</v>
      </c>
      <c r="Q235" s="246">
        <f>+IF(ISERROR(P235/P$232),"N. D.",P235/P$232)</f>
        <v>0.5008187552682215</v>
      </c>
      <c r="R235" s="247"/>
      <c r="S235" s="212">
        <f>+S177</f>
        <v>40631763.325016506</v>
      </c>
      <c r="T235" s="246">
        <f>+IF(ISERROR(S235/S$232),"N. D.",S235/S$232)</f>
        <v>0.4998619477337396</v>
      </c>
      <c r="U235" s="247">
        <f>+$P235-S235</f>
        <v>136922.56258347631</v>
      </c>
      <c r="V235" s="246">
        <f>+IF(ISERROR(U235/S235),"N. D.",U235/S235)</f>
        <v>3.3698405232434172E-3</v>
      </c>
      <c r="W235" s="247"/>
      <c r="X235" s="212">
        <f>+X177</f>
        <v>35056548.312999986</v>
      </c>
      <c r="Y235" s="246">
        <f>+IF(ISERROR(X235/X$232),"N. D.",X235/X$232)</f>
        <v>0.48111996270695684</v>
      </c>
      <c r="Z235" s="247">
        <f>+$P235-X235</f>
        <v>5712137.5745999962</v>
      </c>
      <c r="AA235" s="246">
        <f>+IF(ISERROR(Z235/X235),"N. D.",Z235/X235)</f>
        <v>0.16294067298353415</v>
      </c>
    </row>
  </sheetData>
  <mergeCells count="36">
    <mergeCell ref="C181:N181"/>
    <mergeCell ref="B184:B185"/>
    <mergeCell ref="D184:D185"/>
    <mergeCell ref="E184:E185"/>
    <mergeCell ref="G184:G185"/>
    <mergeCell ref="I184:I185"/>
    <mergeCell ref="J184:J185"/>
    <mergeCell ref="L184:L185"/>
    <mergeCell ref="N184:N185"/>
    <mergeCell ref="C2:N2"/>
    <mergeCell ref="B5:B6"/>
    <mergeCell ref="D5:D6"/>
    <mergeCell ref="E5:E6"/>
    <mergeCell ref="G5:G6"/>
    <mergeCell ref="I5:I6"/>
    <mergeCell ref="J5:J6"/>
    <mergeCell ref="L5:L6"/>
    <mergeCell ref="N5:N6"/>
    <mergeCell ref="O5:O6"/>
    <mergeCell ref="P2:AA2"/>
    <mergeCell ref="Y5:Y6"/>
    <mergeCell ref="AA5:AA6"/>
    <mergeCell ref="R5:R6"/>
    <mergeCell ref="T5:T6"/>
    <mergeCell ref="V5:V6"/>
    <mergeCell ref="W5:W6"/>
    <mergeCell ref="Q5:Q6"/>
    <mergeCell ref="P181:AA181"/>
    <mergeCell ref="O184:O185"/>
    <mergeCell ref="Y184:Y185"/>
    <mergeCell ref="AA184:AA185"/>
    <mergeCell ref="W184:W185"/>
    <mergeCell ref="Q184:Q185"/>
    <mergeCell ref="R184:R185"/>
    <mergeCell ref="T184:T185"/>
    <mergeCell ref="V184:V185"/>
  </mergeCells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20A0-A0AC-944D-A998-14670583DA7F}">
  <sheetPr>
    <tabColor theme="3"/>
  </sheetPr>
  <dimension ref="A1:AA235"/>
  <sheetViews>
    <sheetView zoomScale="70" zoomScaleNormal="70" workbookViewId="0">
      <pane ySplit="7" topLeftCell="A131" activePane="bottomLeft" state="frozen"/>
      <selection activeCell="C5" sqref="C5"/>
      <selection pane="bottomLeft" activeCell="C5" sqref="C5"/>
    </sheetView>
  </sheetViews>
  <sheetFormatPr baseColWidth="10" defaultColWidth="10.7109375" defaultRowHeight="18"/>
  <cols>
    <col min="1" max="1" width="48.7109375" style="202" customWidth="1"/>
    <col min="2" max="2" width="1.5703125" style="202" customWidth="1"/>
    <col min="3" max="3" width="15.7109375" style="202" customWidth="1"/>
    <col min="4" max="4" width="10.7109375" style="202" customWidth="1"/>
    <col min="5" max="5" width="1.5703125" style="202" customWidth="1"/>
    <col min="6" max="6" width="15.7109375" style="202" customWidth="1"/>
    <col min="7" max="7" width="10.7109375" style="202" customWidth="1"/>
    <col min="8" max="8" width="15.7109375" style="202" customWidth="1"/>
    <col min="9" max="9" width="10.7109375" style="202" customWidth="1"/>
    <col min="10" max="10" width="1.5703125" style="202" customWidth="1"/>
    <col min="11" max="11" width="15.7109375" style="202" customWidth="1"/>
    <col min="12" max="12" width="10.7109375" style="202" customWidth="1"/>
    <col min="13" max="13" width="15.7109375" style="202" customWidth="1"/>
    <col min="14" max="14" width="10.7109375" style="202" customWidth="1"/>
    <col min="15" max="15" width="1.5703125" style="202" customWidth="1"/>
    <col min="16" max="16" width="15.7109375" style="202" customWidth="1"/>
    <col min="17" max="17" width="10.7109375" style="202" customWidth="1"/>
    <col min="18" max="18" width="1.5703125" style="202" customWidth="1"/>
    <col min="19" max="19" width="15.7109375" style="202" customWidth="1"/>
    <col min="20" max="20" width="10.7109375" style="202" customWidth="1"/>
    <col min="21" max="21" width="15.7109375" style="202" customWidth="1"/>
    <col min="22" max="22" width="10.7109375" style="202" customWidth="1"/>
    <col min="23" max="23" width="1.5703125" style="202" customWidth="1"/>
    <col min="24" max="24" width="15.7109375" style="202" customWidth="1"/>
    <col min="25" max="25" width="10.7109375" style="202" customWidth="1"/>
    <col min="26" max="26" width="15.7109375" style="202" customWidth="1"/>
    <col min="27" max="27" width="10.7109375" style="202" customWidth="1"/>
    <col min="28" max="16384" width="10.7109375" style="202"/>
  </cols>
  <sheetData>
    <row r="1" spans="1:27">
      <c r="C1" s="203"/>
      <c r="D1" s="203"/>
      <c r="F1" s="203"/>
      <c r="G1" s="203"/>
      <c r="H1" s="203"/>
      <c r="I1" s="203"/>
      <c r="K1" s="203"/>
      <c r="L1" s="203"/>
      <c r="M1" s="203"/>
      <c r="N1" s="203"/>
      <c r="P1" s="203"/>
      <c r="Q1" s="203"/>
      <c r="S1" s="203"/>
      <c r="T1" s="203"/>
      <c r="U1" s="203"/>
      <c r="V1" s="203"/>
      <c r="X1" s="203"/>
      <c r="Y1" s="203"/>
      <c r="Z1" s="203"/>
      <c r="AA1" s="203"/>
    </row>
    <row r="2" spans="1:27" ht="20">
      <c r="C2" s="399" t="s">
        <v>0</v>
      </c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P2" s="398" t="s">
        <v>1</v>
      </c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</row>
    <row r="3" spans="1:27">
      <c r="B3" s="204"/>
      <c r="C3" s="204"/>
      <c r="D3" s="203"/>
      <c r="E3" s="204"/>
      <c r="F3" s="204"/>
      <c r="G3" s="203"/>
      <c r="H3" s="204"/>
      <c r="I3" s="203"/>
      <c r="J3" s="204"/>
      <c r="K3" s="204"/>
      <c r="L3" s="203"/>
      <c r="M3" s="204"/>
      <c r="N3" s="203"/>
      <c r="O3" s="204"/>
      <c r="P3" s="204"/>
      <c r="Q3" s="203"/>
      <c r="R3" s="204"/>
      <c r="S3" s="204"/>
      <c r="T3" s="203"/>
      <c r="U3" s="204"/>
      <c r="V3" s="203"/>
      <c r="W3" s="204"/>
      <c r="X3" s="204"/>
      <c r="Y3" s="203"/>
      <c r="Z3" s="204"/>
      <c r="AA3" s="203"/>
    </row>
    <row r="4" spans="1:27" ht="6" customHeight="1"/>
    <row r="5" spans="1:27" s="207" customFormat="1" ht="18" customHeight="1">
      <c r="A5" s="205" t="s">
        <v>2</v>
      </c>
      <c r="B5" s="397"/>
      <c r="C5" s="206">
        <v>46174</v>
      </c>
      <c r="D5" s="397" t="s">
        <v>99</v>
      </c>
      <c r="E5" s="397"/>
      <c r="F5" s="206">
        <f>+C5</f>
        <v>46174</v>
      </c>
      <c r="G5" s="397" t="s">
        <v>99</v>
      </c>
      <c r="H5" s="206" t="s">
        <v>100</v>
      </c>
      <c r="I5" s="397" t="s">
        <v>99</v>
      </c>
      <c r="J5" s="397"/>
      <c r="K5" s="206">
        <f>+EOMONTH(F5,-12)</f>
        <v>45838</v>
      </c>
      <c r="L5" s="397" t="s">
        <v>99</v>
      </c>
      <c r="M5" s="206" t="s">
        <v>100</v>
      </c>
      <c r="N5" s="397" t="s">
        <v>99</v>
      </c>
      <c r="O5" s="397"/>
      <c r="P5" s="206">
        <f>+C5</f>
        <v>46174</v>
      </c>
      <c r="Q5" s="397" t="s">
        <v>99</v>
      </c>
      <c r="R5" s="397"/>
      <c r="S5" s="206">
        <f>+P5</f>
        <v>46174</v>
      </c>
      <c r="T5" s="397" t="s">
        <v>99</v>
      </c>
      <c r="U5" s="206" t="s">
        <v>100</v>
      </c>
      <c r="V5" s="397" t="s">
        <v>99</v>
      </c>
      <c r="W5" s="397"/>
      <c r="X5" s="206">
        <f>+EOMONTH(S5,-12)</f>
        <v>45838</v>
      </c>
      <c r="Y5" s="397" t="s">
        <v>99</v>
      </c>
      <c r="Z5" s="206" t="s">
        <v>100</v>
      </c>
      <c r="AA5" s="397" t="s">
        <v>99</v>
      </c>
    </row>
    <row r="6" spans="1:27" s="207" customFormat="1" ht="18" customHeight="1">
      <c r="A6" s="205" t="s">
        <v>123</v>
      </c>
      <c r="B6" s="397"/>
      <c r="C6" s="206" t="s">
        <v>103</v>
      </c>
      <c r="D6" s="397"/>
      <c r="E6" s="397"/>
      <c r="F6" s="206" t="s">
        <v>102</v>
      </c>
      <c r="G6" s="397"/>
      <c r="H6" s="206" t="str">
        <f>+YEAR(C5)&amp;"R"&amp;" vs "&amp;YEAR(F5)&amp;"P"</f>
        <v>2026R vs 2026P</v>
      </c>
      <c r="I6" s="397"/>
      <c r="J6" s="397"/>
      <c r="K6" s="206" t="s">
        <v>103</v>
      </c>
      <c r="L6" s="397"/>
      <c r="M6" s="206" t="str">
        <f>+YEAR(C5)&amp;"R"&amp;" vs "&amp;YEAR(K5)&amp;"R"</f>
        <v>2026R vs 2025R</v>
      </c>
      <c r="N6" s="397"/>
      <c r="O6" s="397"/>
      <c r="P6" s="206" t="s">
        <v>103</v>
      </c>
      <c r="Q6" s="397"/>
      <c r="R6" s="397"/>
      <c r="S6" s="206" t="s">
        <v>102</v>
      </c>
      <c r="T6" s="397"/>
      <c r="U6" s="206" t="str">
        <f>+H6</f>
        <v>2026R vs 2026P</v>
      </c>
      <c r="V6" s="397"/>
      <c r="W6" s="397"/>
      <c r="X6" s="206" t="s">
        <v>103</v>
      </c>
      <c r="Y6" s="397"/>
      <c r="Z6" s="206" t="str">
        <f>+M6</f>
        <v>2026R vs 2025R</v>
      </c>
      <c r="AA6" s="397"/>
    </row>
    <row r="7" spans="1:27" s="208" customFormat="1" ht="6" customHeight="1"/>
    <row r="8" spans="1:27" s="208" customFormat="1" ht="17">
      <c r="A8" s="209" t="s">
        <v>20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</row>
    <row r="9" spans="1:27" s="208" customFormat="1" ht="6" customHeight="1">
      <c r="A9" s="210"/>
      <c r="B9" s="207"/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</row>
    <row r="10" spans="1:27" s="208" customFormat="1" ht="17">
      <c r="A10" s="211" t="s">
        <v>21</v>
      </c>
      <c r="B10" s="207"/>
      <c r="C10" s="212">
        <f>+SUM(C11:C19)</f>
        <v>8725242.7600000016</v>
      </c>
      <c r="D10" s="213">
        <f>+IF(ISERROR(C10/C31),"N. D.",C10/C31)</f>
        <v>1</v>
      </c>
      <c r="E10" s="207"/>
      <c r="F10" s="212">
        <f>+SUM(F11:F19)</f>
        <v>8512918.9507646505</v>
      </c>
      <c r="G10" s="213">
        <f>+IF(ISERROR(F10/F31),"N. D.",F10/F31)</f>
        <v>1</v>
      </c>
      <c r="H10" s="214">
        <f t="shared" ref="H10:H29" si="0">+$C10-F10</f>
        <v>212323.80923535116</v>
      </c>
      <c r="I10" s="213">
        <f t="shared" ref="I10:I29" si="1">+IF(ISERROR(H10/F10),"N. D.",H10/F10)</f>
        <v>2.4941363880397301E-2</v>
      </c>
      <c r="J10" s="207"/>
      <c r="K10" s="212">
        <f>+SUM(K11:K19)</f>
        <v>8711518.2000000011</v>
      </c>
      <c r="L10" s="213">
        <f>+IF(ISERROR(K10/K31),"N. D.",K10/K31)</f>
        <v>1</v>
      </c>
      <c r="M10" s="214">
        <f t="shared" ref="M10:M29" si="2">+$C10-K10</f>
        <v>13724.560000000522</v>
      </c>
      <c r="N10" s="213">
        <f t="shared" ref="N10:N29" si="3">+IF(ISERROR(M10/K10),"N. D.",M10/K10)</f>
        <v>1.5754498452405826E-3</v>
      </c>
      <c r="O10" s="207"/>
      <c r="P10" s="212">
        <f>+SUM(P11:P19)</f>
        <v>51974122.780000001</v>
      </c>
      <c r="Q10" s="213">
        <f>+IF(ISERROR(P10/P31),"N. D.",P10/P31)</f>
        <v>1</v>
      </c>
      <c r="R10" s="207"/>
      <c r="S10" s="212">
        <f>+SUM(S11:S19)</f>
        <v>50472314.212505512</v>
      </c>
      <c r="T10" s="213">
        <f>+IF(ISERROR(S10/S31),"N. D.",S10/S31)</f>
        <v>1</v>
      </c>
      <c r="U10" s="214">
        <f t="shared" ref="U10:U29" si="4">+$P10-S10</f>
        <v>1501808.5674944893</v>
      </c>
      <c r="V10" s="213">
        <f t="shared" ref="V10:V29" si="5">+IF(ISERROR(U10/S10),"N. D.",U10/S10)</f>
        <v>2.975509625279648E-2</v>
      </c>
      <c r="W10" s="207"/>
      <c r="X10" s="212">
        <f>+SUM(X11:X19)</f>
        <v>51056565.07</v>
      </c>
      <c r="Y10" s="213">
        <f>+IF(ISERROR(X10/X31),"N. D.",X10/X31)</f>
        <v>1</v>
      </c>
      <c r="Z10" s="214">
        <f t="shared" ref="Z10:Z29" si="6">+$P10-X10</f>
        <v>917557.71000000089</v>
      </c>
      <c r="AA10" s="213">
        <f t="shared" ref="AA10:AA29" si="7">+IF(ISERROR(Z10/X10),"N. D.",Z10/X10)</f>
        <v>1.7971395230799471E-2</v>
      </c>
    </row>
    <row r="11" spans="1:27" s="208" customFormat="1" ht="17">
      <c r="A11" s="215" t="s">
        <v>22</v>
      </c>
      <c r="B11" s="216"/>
      <c r="C11" s="217">
        <f>+'2026R'!$L11</f>
        <v>7256017.0700000003</v>
      </c>
      <c r="D11" s="218">
        <f t="shared" ref="D11:D19" si="8">+IF(ISERROR(C11/C86),"N. D.",C11/C86)</f>
        <v>1.0144014894935383</v>
      </c>
      <c r="E11" s="216"/>
      <c r="F11" s="217">
        <f>+'2026P'!$L11</f>
        <v>7150033.0403480027</v>
      </c>
      <c r="G11" s="218">
        <f t="shared" ref="G11:G19" si="9">+IF(ISERROR(F11/F86),"N. D.",F11/F86)</f>
        <v>1</v>
      </c>
      <c r="H11" s="219">
        <f t="shared" si="0"/>
        <v>105984.02965199761</v>
      </c>
      <c r="I11" s="218">
        <f t="shared" si="1"/>
        <v>1.4822872713164303E-2</v>
      </c>
      <c r="J11" s="216"/>
      <c r="K11" s="217">
        <f>+'2025R'!$L11</f>
        <v>7288212.9400000004</v>
      </c>
      <c r="L11" s="218">
        <f t="shared" ref="L11:L19" si="10">+IF(ISERROR(K11/K86),"N. D.",K11/K86)</f>
        <v>1</v>
      </c>
      <c r="M11" s="219">
        <f t="shared" si="2"/>
        <v>-32195.870000000112</v>
      </c>
      <c r="N11" s="218">
        <f t="shared" si="3"/>
        <v>-4.4175259785974516E-3</v>
      </c>
      <c r="O11" s="216"/>
      <c r="P11" s="217">
        <f>+'2026R'!$AB11</f>
        <v>43222989.219999999</v>
      </c>
      <c r="Q11" s="218">
        <f t="shared" ref="Q11:Q19" si="11">+IF(ISERROR(P11/P86),"N. D.",P11/P86)</f>
        <v>1.0087482896314675</v>
      </c>
      <c r="R11" s="216"/>
      <c r="S11" s="217">
        <f>+'2026P'!$AB11</f>
        <v>42273568.659437507</v>
      </c>
      <c r="T11" s="218">
        <f t="shared" ref="T11:T19" si="12">+IF(ISERROR(S11/S86),"N. D.",S11/S86)</f>
        <v>1</v>
      </c>
      <c r="U11" s="219">
        <f t="shared" si="4"/>
        <v>949420.56056249142</v>
      </c>
      <c r="V11" s="218">
        <f t="shared" si="5"/>
        <v>2.2458964091987884E-2</v>
      </c>
      <c r="W11" s="216"/>
      <c r="X11" s="217">
        <f>+'2025R'!$AB11</f>
        <v>42138125.350000001</v>
      </c>
      <c r="Y11" s="218">
        <f t="shared" ref="Y11:Y19" si="13">+IF(ISERROR(X11/X86),"N. D.",X11/X86)</f>
        <v>1</v>
      </c>
      <c r="Z11" s="219">
        <f t="shared" si="6"/>
        <v>1084863.8699999973</v>
      </c>
      <c r="AA11" s="218">
        <f t="shared" si="7"/>
        <v>2.5745423200227803E-2</v>
      </c>
    </row>
    <row r="12" spans="1:27" s="208" customFormat="1" ht="17">
      <c r="A12" s="215" t="s">
        <v>23</v>
      </c>
      <c r="B12" s="216"/>
      <c r="C12" s="217">
        <f>+'2026R'!$L12</f>
        <v>386300.98</v>
      </c>
      <c r="D12" s="218">
        <f t="shared" si="8"/>
        <v>1</v>
      </c>
      <c r="E12" s="216"/>
      <c r="F12" s="217">
        <f>+'2026P'!$L12</f>
        <v>405024.22</v>
      </c>
      <c r="G12" s="218">
        <f t="shared" si="9"/>
        <v>1</v>
      </c>
      <c r="H12" s="219">
        <f t="shared" si="0"/>
        <v>-18723.239999999991</v>
      </c>
      <c r="I12" s="218">
        <f t="shared" si="1"/>
        <v>-4.6227457706109504E-2</v>
      </c>
      <c r="J12" s="216"/>
      <c r="K12" s="217">
        <f>+'2025R'!$L12</f>
        <v>374917.34</v>
      </c>
      <c r="L12" s="218">
        <f t="shared" si="10"/>
        <v>1</v>
      </c>
      <c r="M12" s="219">
        <f t="shared" si="2"/>
        <v>11383.639999999956</v>
      </c>
      <c r="N12" s="218">
        <f t="shared" si="3"/>
        <v>3.0363066162797259E-2</v>
      </c>
      <c r="O12" s="216"/>
      <c r="P12" s="217">
        <f>+'2026R'!$AB12</f>
        <v>2316883.9699999997</v>
      </c>
      <c r="Q12" s="218">
        <f t="shared" si="11"/>
        <v>1</v>
      </c>
      <c r="R12" s="216"/>
      <c r="S12" s="217">
        <f>+'2026P'!$AB12</f>
        <v>2534091.17</v>
      </c>
      <c r="T12" s="218">
        <f t="shared" si="12"/>
        <v>1</v>
      </c>
      <c r="U12" s="219">
        <f t="shared" si="4"/>
        <v>-217207.20000000019</v>
      </c>
      <c r="V12" s="218">
        <f t="shared" si="5"/>
        <v>-8.5714043192850156E-2</v>
      </c>
      <c r="W12" s="216"/>
      <c r="X12" s="217">
        <f>+'2025R'!$AB12</f>
        <v>2649869.84</v>
      </c>
      <c r="Y12" s="218">
        <f t="shared" si="13"/>
        <v>1</v>
      </c>
      <c r="Z12" s="219">
        <f t="shared" si="6"/>
        <v>-332985.87000000011</v>
      </c>
      <c r="AA12" s="218">
        <f t="shared" si="7"/>
        <v>-0.12566121738266214</v>
      </c>
    </row>
    <row r="13" spans="1:27" s="208" customFormat="1" ht="17">
      <c r="A13" s="215" t="s">
        <v>24</v>
      </c>
      <c r="B13" s="216"/>
      <c r="C13" s="217">
        <f>+'2026R'!$L13</f>
        <v>965185.71000000008</v>
      </c>
      <c r="D13" s="218">
        <f t="shared" si="8"/>
        <v>1.0129737175816849</v>
      </c>
      <c r="E13" s="216"/>
      <c r="F13" s="217">
        <f>+'2026P'!$L13</f>
        <v>957861.69041664724</v>
      </c>
      <c r="G13" s="218">
        <f t="shared" si="9"/>
        <v>1</v>
      </c>
      <c r="H13" s="219">
        <f t="shared" si="0"/>
        <v>7324.0195833528414</v>
      </c>
      <c r="I13" s="218">
        <f t="shared" si="1"/>
        <v>7.646218297097847E-3</v>
      </c>
      <c r="J13" s="216"/>
      <c r="K13" s="217">
        <f>+'2025R'!$L13</f>
        <v>930648.92</v>
      </c>
      <c r="L13" s="218">
        <f t="shared" si="10"/>
        <v>1</v>
      </c>
      <c r="M13" s="219">
        <f t="shared" si="2"/>
        <v>34536.790000000037</v>
      </c>
      <c r="N13" s="218">
        <f t="shared" si="3"/>
        <v>3.7110439025706959E-2</v>
      </c>
      <c r="O13" s="216"/>
      <c r="P13" s="217">
        <f>+'2026R'!$AB13</f>
        <v>5727815.5899999999</v>
      </c>
      <c r="Q13" s="218">
        <f t="shared" si="11"/>
        <v>1.0046976864856121</v>
      </c>
      <c r="R13" s="216"/>
      <c r="S13" s="217">
        <f>+'2026P'!$AB13</f>
        <v>5664654.3830680056</v>
      </c>
      <c r="T13" s="218">
        <f t="shared" si="12"/>
        <v>1</v>
      </c>
      <c r="U13" s="219">
        <f t="shared" si="4"/>
        <v>63161.206931994297</v>
      </c>
      <c r="V13" s="218">
        <f t="shared" si="5"/>
        <v>1.1150054824313194E-2</v>
      </c>
      <c r="W13" s="216"/>
      <c r="X13" s="217">
        <f>+'2025R'!$AB13</f>
        <v>5553240.7799999993</v>
      </c>
      <c r="Y13" s="218">
        <f t="shared" si="13"/>
        <v>1.0012621161391411</v>
      </c>
      <c r="Z13" s="219">
        <f t="shared" si="6"/>
        <v>174574.81000000052</v>
      </c>
      <c r="AA13" s="218">
        <f t="shared" si="7"/>
        <v>3.1436564146242643E-2</v>
      </c>
    </row>
    <row r="14" spans="1:27" s="208" customFormat="1" ht="17">
      <c r="A14" s="215" t="s">
        <v>25</v>
      </c>
      <c r="B14" s="216"/>
      <c r="C14" s="217">
        <f>+'2026R'!$L14</f>
        <v>0</v>
      </c>
      <c r="D14" s="218" t="str">
        <f t="shared" si="8"/>
        <v>N. D.</v>
      </c>
      <c r="E14" s="216"/>
      <c r="F14" s="217">
        <f>+'2026P'!$L14</f>
        <v>0</v>
      </c>
      <c r="G14" s="218" t="str">
        <f t="shared" si="9"/>
        <v>N. D.</v>
      </c>
      <c r="H14" s="219">
        <f t="shared" si="0"/>
        <v>0</v>
      </c>
      <c r="I14" s="218" t="str">
        <f t="shared" si="1"/>
        <v>N. D.</v>
      </c>
      <c r="J14" s="216"/>
      <c r="K14" s="217">
        <f>+'2025R'!$L14</f>
        <v>0</v>
      </c>
      <c r="L14" s="218" t="str">
        <f t="shared" si="10"/>
        <v>N. D.</v>
      </c>
      <c r="M14" s="219">
        <f t="shared" si="2"/>
        <v>0</v>
      </c>
      <c r="N14" s="218" t="str">
        <f t="shared" si="3"/>
        <v>N. D.</v>
      </c>
      <c r="O14" s="216"/>
      <c r="P14" s="217">
        <f>+'2026R'!$AB14</f>
        <v>0</v>
      </c>
      <c r="Q14" s="218" t="str">
        <f t="shared" si="11"/>
        <v>N. D.</v>
      </c>
      <c r="R14" s="216"/>
      <c r="S14" s="217">
        <f>+'2026P'!$AB14</f>
        <v>0</v>
      </c>
      <c r="T14" s="218" t="str">
        <f t="shared" si="12"/>
        <v>N. D.</v>
      </c>
      <c r="U14" s="219">
        <f t="shared" si="4"/>
        <v>0</v>
      </c>
      <c r="V14" s="218" t="str">
        <f t="shared" si="5"/>
        <v>N. D.</v>
      </c>
      <c r="W14" s="216"/>
      <c r="X14" s="217">
        <f>+'2025R'!$AB14</f>
        <v>0</v>
      </c>
      <c r="Y14" s="218" t="str">
        <f t="shared" si="13"/>
        <v>N. D.</v>
      </c>
      <c r="Z14" s="219">
        <f t="shared" si="6"/>
        <v>0</v>
      </c>
      <c r="AA14" s="218" t="str">
        <f t="shared" si="7"/>
        <v>N. D.</v>
      </c>
    </row>
    <row r="15" spans="1:27" s="208" customFormat="1" ht="17">
      <c r="A15" s="215" t="s">
        <v>26</v>
      </c>
      <c r="B15" s="216"/>
      <c r="C15" s="217">
        <f>+'2026R'!$L15</f>
        <v>117739</v>
      </c>
      <c r="D15" s="218">
        <f t="shared" si="8"/>
        <v>1</v>
      </c>
      <c r="E15" s="216"/>
      <c r="F15" s="217">
        <f>+'2026P'!$L15</f>
        <v>0</v>
      </c>
      <c r="G15" s="218" t="str">
        <f t="shared" si="9"/>
        <v>N. D.</v>
      </c>
      <c r="H15" s="219">
        <f t="shared" si="0"/>
        <v>117739</v>
      </c>
      <c r="I15" s="218" t="str">
        <f t="shared" si="1"/>
        <v>N. D.</v>
      </c>
      <c r="J15" s="216"/>
      <c r="K15" s="217">
        <f>+'2025R'!$L15</f>
        <v>117739</v>
      </c>
      <c r="L15" s="218">
        <f t="shared" si="10"/>
        <v>1</v>
      </c>
      <c r="M15" s="219">
        <f t="shared" si="2"/>
        <v>0</v>
      </c>
      <c r="N15" s="218">
        <f t="shared" si="3"/>
        <v>0</v>
      </c>
      <c r="O15" s="216"/>
      <c r="P15" s="217">
        <f>+'2026R'!$AB15</f>
        <v>706434</v>
      </c>
      <c r="Q15" s="218">
        <f t="shared" si="11"/>
        <v>1</v>
      </c>
      <c r="R15" s="216"/>
      <c r="S15" s="217">
        <f>+'2026P'!$AB15</f>
        <v>0</v>
      </c>
      <c r="T15" s="218" t="str">
        <f t="shared" si="12"/>
        <v>N. D.</v>
      </c>
      <c r="U15" s="219">
        <f t="shared" si="4"/>
        <v>706434</v>
      </c>
      <c r="V15" s="218" t="str">
        <f t="shared" si="5"/>
        <v>N. D.</v>
      </c>
      <c r="W15" s="216"/>
      <c r="X15" s="217">
        <f>+'2025R'!$AB15</f>
        <v>715329.1</v>
      </c>
      <c r="Y15" s="218">
        <f t="shared" si="13"/>
        <v>1</v>
      </c>
      <c r="Z15" s="219">
        <f t="shared" si="6"/>
        <v>-8895.0999999999767</v>
      </c>
      <c r="AA15" s="218">
        <f t="shared" si="7"/>
        <v>-1.2434975733546946E-2</v>
      </c>
    </row>
    <row r="16" spans="1:27" s="208" customFormat="1" ht="17">
      <c r="A16" s="215" t="s">
        <v>27</v>
      </c>
      <c r="B16" s="216"/>
      <c r="C16" s="217">
        <f>+'2026R'!$L16</f>
        <v>0</v>
      </c>
      <c r="D16" s="218" t="str">
        <f t="shared" si="8"/>
        <v>N. D.</v>
      </c>
      <c r="E16" s="216"/>
      <c r="F16" s="217">
        <f>+'2026P'!$L16</f>
        <v>0</v>
      </c>
      <c r="G16" s="218" t="str">
        <f t="shared" si="9"/>
        <v>N. D.</v>
      </c>
      <c r="H16" s="219">
        <f t="shared" si="0"/>
        <v>0</v>
      </c>
      <c r="I16" s="218" t="str">
        <f t="shared" si="1"/>
        <v>N. D.</v>
      </c>
      <c r="J16" s="216"/>
      <c r="K16" s="217">
        <f>+'2025R'!$L16</f>
        <v>0</v>
      </c>
      <c r="L16" s="218" t="str">
        <f t="shared" si="10"/>
        <v>N. D.</v>
      </c>
      <c r="M16" s="219">
        <f t="shared" si="2"/>
        <v>0</v>
      </c>
      <c r="N16" s="218" t="str">
        <f t="shared" si="3"/>
        <v>N. D.</v>
      </c>
      <c r="O16" s="216"/>
      <c r="P16" s="217">
        <f>+'2026R'!$AB16</f>
        <v>0</v>
      </c>
      <c r="Q16" s="218" t="str">
        <f t="shared" si="11"/>
        <v>N. D.</v>
      </c>
      <c r="R16" s="216"/>
      <c r="S16" s="217">
        <f>+'2026P'!$AB16</f>
        <v>0</v>
      </c>
      <c r="T16" s="218" t="str">
        <f t="shared" si="12"/>
        <v>N. D.</v>
      </c>
      <c r="U16" s="219">
        <f t="shared" si="4"/>
        <v>0</v>
      </c>
      <c r="V16" s="218" t="str">
        <f t="shared" si="5"/>
        <v>N. D.</v>
      </c>
      <c r="W16" s="216"/>
      <c r="X16" s="217">
        <f>+'2025R'!$AB16</f>
        <v>0</v>
      </c>
      <c r="Y16" s="218" t="str">
        <f t="shared" si="13"/>
        <v>N. D.</v>
      </c>
      <c r="Z16" s="219">
        <f t="shared" si="6"/>
        <v>0</v>
      </c>
      <c r="AA16" s="218" t="str">
        <f t="shared" si="7"/>
        <v>N. D.</v>
      </c>
    </row>
    <row r="17" spans="1:27" s="208" customFormat="1" ht="17">
      <c r="A17" s="215" t="s">
        <v>28</v>
      </c>
      <c r="B17" s="216"/>
      <c r="C17" s="217">
        <f>+'2026R'!$L17</f>
        <v>0</v>
      </c>
      <c r="D17" s="218" t="str">
        <f t="shared" si="8"/>
        <v>N. D.</v>
      </c>
      <c r="E17" s="216"/>
      <c r="F17" s="217">
        <f>+'2026P'!$L17</f>
        <v>0</v>
      </c>
      <c r="G17" s="218" t="str">
        <f t="shared" si="9"/>
        <v>N. D.</v>
      </c>
      <c r="H17" s="219">
        <f t="shared" si="0"/>
        <v>0</v>
      </c>
      <c r="I17" s="218" t="str">
        <f t="shared" si="1"/>
        <v>N. D.</v>
      </c>
      <c r="J17" s="216"/>
      <c r="K17" s="217">
        <f>+'2025R'!$L17</f>
        <v>0</v>
      </c>
      <c r="L17" s="218" t="str">
        <f t="shared" si="10"/>
        <v>N. D.</v>
      </c>
      <c r="M17" s="219">
        <f t="shared" si="2"/>
        <v>0</v>
      </c>
      <c r="N17" s="218" t="str">
        <f t="shared" si="3"/>
        <v>N. D.</v>
      </c>
      <c r="O17" s="216"/>
      <c r="P17" s="217">
        <f>+'2026R'!$AB17</f>
        <v>0</v>
      </c>
      <c r="Q17" s="218" t="str">
        <f t="shared" si="11"/>
        <v>N. D.</v>
      </c>
      <c r="R17" s="216"/>
      <c r="S17" s="217">
        <f>+'2026P'!$AB17</f>
        <v>0</v>
      </c>
      <c r="T17" s="218" t="str">
        <f t="shared" si="12"/>
        <v>N. D.</v>
      </c>
      <c r="U17" s="219">
        <f t="shared" si="4"/>
        <v>0</v>
      </c>
      <c r="V17" s="218" t="str">
        <f t="shared" si="5"/>
        <v>N. D.</v>
      </c>
      <c r="W17" s="216"/>
      <c r="X17" s="217">
        <f>+'2025R'!$AB17</f>
        <v>0</v>
      </c>
      <c r="Y17" s="218" t="str">
        <f t="shared" si="13"/>
        <v>N. D.</v>
      </c>
      <c r="Z17" s="219">
        <f t="shared" si="6"/>
        <v>0</v>
      </c>
      <c r="AA17" s="218" t="str">
        <f t="shared" si="7"/>
        <v>N. D.</v>
      </c>
    </row>
    <row r="18" spans="1:27" s="208" customFormat="1" ht="17">
      <c r="A18" s="215" t="s">
        <v>29</v>
      </c>
      <c r="B18" s="216"/>
      <c r="C18" s="217">
        <f>+'2026R'!$L18</f>
        <v>0</v>
      </c>
      <c r="D18" s="218" t="str">
        <f t="shared" si="8"/>
        <v>N. D.</v>
      </c>
      <c r="E18" s="216"/>
      <c r="F18" s="217">
        <f>+'2026P'!$L18</f>
        <v>0</v>
      </c>
      <c r="G18" s="218" t="str">
        <f t="shared" si="9"/>
        <v>N. D.</v>
      </c>
      <c r="H18" s="219">
        <f t="shared" si="0"/>
        <v>0</v>
      </c>
      <c r="I18" s="218" t="str">
        <f t="shared" si="1"/>
        <v>N. D.</v>
      </c>
      <c r="J18" s="216"/>
      <c r="K18" s="217">
        <f>+'2025R'!$L18</f>
        <v>0</v>
      </c>
      <c r="L18" s="218" t="str">
        <f t="shared" si="10"/>
        <v>N. D.</v>
      </c>
      <c r="M18" s="219">
        <f t="shared" si="2"/>
        <v>0</v>
      </c>
      <c r="N18" s="218" t="str">
        <f t="shared" si="3"/>
        <v>N. D.</v>
      </c>
      <c r="O18" s="216"/>
      <c r="P18" s="217">
        <f>+'2026R'!$AB18</f>
        <v>0</v>
      </c>
      <c r="Q18" s="218" t="str">
        <f t="shared" si="11"/>
        <v>N. D.</v>
      </c>
      <c r="R18" s="216"/>
      <c r="S18" s="217">
        <f>+'2026P'!$AB18</f>
        <v>0</v>
      </c>
      <c r="T18" s="218" t="str">
        <f t="shared" si="12"/>
        <v>N. D.</v>
      </c>
      <c r="U18" s="219">
        <f t="shared" si="4"/>
        <v>0</v>
      </c>
      <c r="V18" s="218" t="str">
        <f t="shared" si="5"/>
        <v>N. D.</v>
      </c>
      <c r="W18" s="216"/>
      <c r="X18" s="217">
        <f>+'2025R'!$AB18</f>
        <v>0</v>
      </c>
      <c r="Y18" s="218" t="str">
        <f t="shared" si="13"/>
        <v>N. D.</v>
      </c>
      <c r="Z18" s="219">
        <f t="shared" si="6"/>
        <v>0</v>
      </c>
      <c r="AA18" s="218" t="str">
        <f t="shared" si="7"/>
        <v>N. D.</v>
      </c>
    </row>
    <row r="19" spans="1:27" s="208" customFormat="1" ht="17">
      <c r="A19" s="220" t="s">
        <v>30</v>
      </c>
      <c r="B19" s="216"/>
      <c r="C19" s="217">
        <f>+'2026R'!$L19</f>
        <v>0</v>
      </c>
      <c r="D19" s="218" t="str">
        <f t="shared" si="8"/>
        <v>N. D.</v>
      </c>
      <c r="E19" s="216"/>
      <c r="F19" s="217">
        <f>+'2026P'!$L19</f>
        <v>0</v>
      </c>
      <c r="G19" s="218" t="str">
        <f t="shared" si="9"/>
        <v>N. D.</v>
      </c>
      <c r="H19" s="219">
        <f t="shared" si="0"/>
        <v>0</v>
      </c>
      <c r="I19" s="218" t="str">
        <f t="shared" si="1"/>
        <v>N. D.</v>
      </c>
      <c r="J19" s="216"/>
      <c r="K19" s="217">
        <f>+'2025R'!$L19</f>
        <v>0</v>
      </c>
      <c r="L19" s="218" t="str">
        <f t="shared" si="10"/>
        <v>N. D.</v>
      </c>
      <c r="M19" s="219">
        <f t="shared" si="2"/>
        <v>0</v>
      </c>
      <c r="N19" s="218" t="str">
        <f t="shared" si="3"/>
        <v>N. D.</v>
      </c>
      <c r="O19" s="216"/>
      <c r="P19" s="217">
        <f>+'2026R'!$AB19</f>
        <v>0</v>
      </c>
      <c r="Q19" s="218" t="str">
        <f t="shared" si="11"/>
        <v>N. D.</v>
      </c>
      <c r="R19" s="216"/>
      <c r="S19" s="217">
        <f>+'2026P'!$AB19</f>
        <v>0</v>
      </c>
      <c r="T19" s="218" t="str">
        <f t="shared" si="12"/>
        <v>N. D.</v>
      </c>
      <c r="U19" s="219">
        <f t="shared" si="4"/>
        <v>0</v>
      </c>
      <c r="V19" s="218" t="str">
        <f t="shared" si="5"/>
        <v>N. D.</v>
      </c>
      <c r="W19" s="216"/>
      <c r="X19" s="217">
        <f>+'2025R'!$AB19</f>
        <v>0</v>
      </c>
      <c r="Y19" s="218" t="str">
        <f t="shared" si="13"/>
        <v>N. D.</v>
      </c>
      <c r="Z19" s="219">
        <f t="shared" si="6"/>
        <v>0</v>
      </c>
      <c r="AA19" s="218" t="str">
        <f t="shared" si="7"/>
        <v>N. D.</v>
      </c>
    </row>
    <row r="20" spans="1:27" s="208" customFormat="1" ht="17">
      <c r="A20" s="221" t="s">
        <v>31</v>
      </c>
      <c r="B20" s="207"/>
      <c r="C20" s="222">
        <f>+SUM(C21:C29)</f>
        <v>0</v>
      </c>
      <c r="D20" s="213">
        <f>+IF(ISERROR(C20/C31),"N. D.",C20/C31)</f>
        <v>0</v>
      </c>
      <c r="E20" s="216"/>
      <c r="F20" s="222">
        <f>+SUM(F21:F29)</f>
        <v>0</v>
      </c>
      <c r="G20" s="213">
        <f>+IF(ISERROR(F20/F31),"N. D.",F20/F31)</f>
        <v>0</v>
      </c>
      <c r="H20" s="214">
        <f t="shared" si="0"/>
        <v>0</v>
      </c>
      <c r="I20" s="213" t="str">
        <f t="shared" si="1"/>
        <v>N. D.</v>
      </c>
      <c r="J20" s="207"/>
      <c r="K20" s="222">
        <f>+SUM(K21:K29)</f>
        <v>0</v>
      </c>
      <c r="L20" s="213">
        <f>+IF(ISERROR(K20/K31),"N. D.",K20/K31)</f>
        <v>0</v>
      </c>
      <c r="M20" s="214">
        <f t="shared" si="2"/>
        <v>0</v>
      </c>
      <c r="N20" s="213" t="str">
        <f t="shared" si="3"/>
        <v>N. D.</v>
      </c>
      <c r="O20" s="207"/>
      <c r="P20" s="222">
        <f>+SUM(P21:P29)</f>
        <v>0</v>
      </c>
      <c r="Q20" s="213">
        <f>+IF(ISERROR(P20/P31),"N. D.",P20/P31)</f>
        <v>0</v>
      </c>
      <c r="R20" s="216"/>
      <c r="S20" s="222">
        <f>+SUM(S21:S29)</f>
        <v>0</v>
      </c>
      <c r="T20" s="213">
        <f>+IF(ISERROR(S20/S31),"N. D.",S20/S31)</f>
        <v>0</v>
      </c>
      <c r="U20" s="214">
        <f t="shared" si="4"/>
        <v>0</v>
      </c>
      <c r="V20" s="213" t="str">
        <f t="shared" si="5"/>
        <v>N. D.</v>
      </c>
      <c r="W20" s="207"/>
      <c r="X20" s="222">
        <f>+SUM(X21:X29)</f>
        <v>0</v>
      </c>
      <c r="Y20" s="213">
        <f>+IF(ISERROR(X20/X31),"N. D.",X20/X31)</f>
        <v>0</v>
      </c>
      <c r="Z20" s="214">
        <f t="shared" si="6"/>
        <v>0</v>
      </c>
      <c r="AA20" s="213" t="str">
        <f t="shared" si="7"/>
        <v>N. D.</v>
      </c>
    </row>
    <row r="21" spans="1:27" s="208" customFormat="1" ht="17">
      <c r="A21" s="223" t="s">
        <v>32</v>
      </c>
      <c r="B21" s="216"/>
      <c r="C21" s="217">
        <f>+'2026R'!$L21</f>
        <v>0</v>
      </c>
      <c r="D21" s="218" t="str">
        <f t="shared" ref="D21:D29" si="14">+IF(ISERROR(C21/C96),"N. D.",C21/C96)</f>
        <v>N. D.</v>
      </c>
      <c r="E21" s="216"/>
      <c r="F21" s="217">
        <f>+'2026P'!$L21</f>
        <v>0</v>
      </c>
      <c r="G21" s="218" t="str">
        <f t="shared" ref="G21:G29" si="15">+IF(ISERROR(F21/F96),"N. D.",F21/F96)</f>
        <v>N. D.</v>
      </c>
      <c r="H21" s="219">
        <f t="shared" si="0"/>
        <v>0</v>
      </c>
      <c r="I21" s="218" t="str">
        <f t="shared" si="1"/>
        <v>N. D.</v>
      </c>
      <c r="J21" s="216"/>
      <c r="K21" s="217">
        <f>+'2025R'!$L21</f>
        <v>0</v>
      </c>
      <c r="L21" s="218" t="str">
        <f t="shared" ref="L21:L29" si="16">+IF(ISERROR(K21/K96),"N. D.",K21/K96)</f>
        <v>N. D.</v>
      </c>
      <c r="M21" s="219">
        <f t="shared" si="2"/>
        <v>0</v>
      </c>
      <c r="N21" s="218" t="str">
        <f t="shared" si="3"/>
        <v>N. D.</v>
      </c>
      <c r="O21" s="216"/>
      <c r="P21" s="217">
        <f>+'2026R'!$AB21</f>
        <v>0</v>
      </c>
      <c r="Q21" s="218" t="str">
        <f t="shared" ref="Q21:Q29" si="17">+IF(ISERROR(P21/P96),"N. D.",P21/P96)</f>
        <v>N. D.</v>
      </c>
      <c r="R21" s="216"/>
      <c r="S21" s="217">
        <f>+'2026P'!$AB21</f>
        <v>0</v>
      </c>
      <c r="T21" s="218" t="str">
        <f t="shared" ref="T21:T29" si="18">+IF(ISERROR(S21/S96),"N. D.",S21/S96)</f>
        <v>N. D.</v>
      </c>
      <c r="U21" s="219">
        <f t="shared" si="4"/>
        <v>0</v>
      </c>
      <c r="V21" s="218" t="str">
        <f t="shared" si="5"/>
        <v>N. D.</v>
      </c>
      <c r="W21" s="216"/>
      <c r="X21" s="217">
        <f>+'2025R'!$AB21</f>
        <v>0</v>
      </c>
      <c r="Y21" s="218" t="str">
        <f t="shared" ref="Y21:Y29" si="19">+IF(ISERROR(X21/X96),"N. D.",X21/X96)</f>
        <v>N. D.</v>
      </c>
      <c r="Z21" s="219">
        <f t="shared" si="6"/>
        <v>0</v>
      </c>
      <c r="AA21" s="218" t="str">
        <f t="shared" si="7"/>
        <v>N. D.</v>
      </c>
    </row>
    <row r="22" spans="1:27" s="208" customFormat="1" ht="17">
      <c r="A22" s="223" t="s">
        <v>33</v>
      </c>
      <c r="B22" s="216"/>
      <c r="C22" s="217">
        <f>+'2026R'!$L22</f>
        <v>0</v>
      </c>
      <c r="D22" s="218" t="str">
        <f t="shared" si="14"/>
        <v>N. D.</v>
      </c>
      <c r="E22" s="216"/>
      <c r="F22" s="217">
        <f>+'2026P'!$L22</f>
        <v>0</v>
      </c>
      <c r="G22" s="218" t="str">
        <f t="shared" si="15"/>
        <v>N. D.</v>
      </c>
      <c r="H22" s="219">
        <f t="shared" si="0"/>
        <v>0</v>
      </c>
      <c r="I22" s="218" t="str">
        <f t="shared" si="1"/>
        <v>N. D.</v>
      </c>
      <c r="J22" s="216"/>
      <c r="K22" s="217">
        <f>+'2025R'!$L22</f>
        <v>0</v>
      </c>
      <c r="L22" s="218" t="str">
        <f t="shared" si="16"/>
        <v>N. D.</v>
      </c>
      <c r="M22" s="219">
        <f t="shared" si="2"/>
        <v>0</v>
      </c>
      <c r="N22" s="218" t="str">
        <f t="shared" si="3"/>
        <v>N. D.</v>
      </c>
      <c r="O22" s="216"/>
      <c r="P22" s="217">
        <f>+'2026R'!$AB22</f>
        <v>0</v>
      </c>
      <c r="Q22" s="218" t="str">
        <f t="shared" si="17"/>
        <v>N. D.</v>
      </c>
      <c r="R22" s="216"/>
      <c r="S22" s="217">
        <f>+'2026P'!$AB22</f>
        <v>0</v>
      </c>
      <c r="T22" s="218" t="str">
        <f t="shared" si="18"/>
        <v>N. D.</v>
      </c>
      <c r="U22" s="219">
        <f t="shared" si="4"/>
        <v>0</v>
      </c>
      <c r="V22" s="218" t="str">
        <f t="shared" si="5"/>
        <v>N. D.</v>
      </c>
      <c r="W22" s="216"/>
      <c r="X22" s="217">
        <f>+'2025R'!$AB22</f>
        <v>0</v>
      </c>
      <c r="Y22" s="218" t="str">
        <f t="shared" si="19"/>
        <v>N. D.</v>
      </c>
      <c r="Z22" s="219">
        <f t="shared" si="6"/>
        <v>0</v>
      </c>
      <c r="AA22" s="218" t="str">
        <f t="shared" si="7"/>
        <v>N. D.</v>
      </c>
    </row>
    <row r="23" spans="1:27" s="208" customFormat="1" ht="17">
      <c r="A23" s="223" t="s">
        <v>34</v>
      </c>
      <c r="B23" s="216"/>
      <c r="C23" s="217">
        <f>+'2026R'!$L23</f>
        <v>0</v>
      </c>
      <c r="D23" s="218" t="str">
        <f t="shared" si="14"/>
        <v>N. D.</v>
      </c>
      <c r="E23" s="216"/>
      <c r="F23" s="217">
        <f>+'2026P'!$L23</f>
        <v>0</v>
      </c>
      <c r="G23" s="218" t="str">
        <f t="shared" si="15"/>
        <v>N. D.</v>
      </c>
      <c r="H23" s="219">
        <f t="shared" si="0"/>
        <v>0</v>
      </c>
      <c r="I23" s="218" t="str">
        <f t="shared" si="1"/>
        <v>N. D.</v>
      </c>
      <c r="J23" s="216"/>
      <c r="K23" s="217">
        <f>+'2025R'!$L23</f>
        <v>0</v>
      </c>
      <c r="L23" s="218" t="str">
        <f t="shared" si="16"/>
        <v>N. D.</v>
      </c>
      <c r="M23" s="219">
        <f t="shared" si="2"/>
        <v>0</v>
      </c>
      <c r="N23" s="218" t="str">
        <f t="shared" si="3"/>
        <v>N. D.</v>
      </c>
      <c r="O23" s="216"/>
      <c r="P23" s="217">
        <f>+'2026R'!$AB23</f>
        <v>0</v>
      </c>
      <c r="Q23" s="218" t="str">
        <f t="shared" si="17"/>
        <v>N. D.</v>
      </c>
      <c r="R23" s="216"/>
      <c r="S23" s="217">
        <f>+'2026P'!$AB23</f>
        <v>0</v>
      </c>
      <c r="T23" s="218" t="str">
        <f t="shared" si="18"/>
        <v>N. D.</v>
      </c>
      <c r="U23" s="219">
        <f t="shared" si="4"/>
        <v>0</v>
      </c>
      <c r="V23" s="218" t="str">
        <f t="shared" si="5"/>
        <v>N. D.</v>
      </c>
      <c r="W23" s="216"/>
      <c r="X23" s="217">
        <f>+'2025R'!$AB23</f>
        <v>0</v>
      </c>
      <c r="Y23" s="218" t="str">
        <f t="shared" si="19"/>
        <v>N. D.</v>
      </c>
      <c r="Z23" s="219">
        <f t="shared" si="6"/>
        <v>0</v>
      </c>
      <c r="AA23" s="218" t="str">
        <f t="shared" si="7"/>
        <v>N. D.</v>
      </c>
    </row>
    <row r="24" spans="1:27" s="208" customFormat="1" ht="17">
      <c r="A24" s="223" t="s">
        <v>35</v>
      </c>
      <c r="B24" s="216"/>
      <c r="C24" s="217">
        <f>+'2026R'!$L24</f>
        <v>0</v>
      </c>
      <c r="D24" s="218" t="str">
        <f t="shared" si="14"/>
        <v>N. D.</v>
      </c>
      <c r="E24" s="216"/>
      <c r="F24" s="217">
        <f>+'2026P'!$L24</f>
        <v>0</v>
      </c>
      <c r="G24" s="218" t="str">
        <f t="shared" si="15"/>
        <v>N. D.</v>
      </c>
      <c r="H24" s="219">
        <f t="shared" si="0"/>
        <v>0</v>
      </c>
      <c r="I24" s="218" t="str">
        <f t="shared" si="1"/>
        <v>N. D.</v>
      </c>
      <c r="J24" s="216"/>
      <c r="K24" s="217">
        <f>+'2025R'!$L24</f>
        <v>0</v>
      </c>
      <c r="L24" s="218" t="str">
        <f t="shared" si="16"/>
        <v>N. D.</v>
      </c>
      <c r="M24" s="219">
        <f t="shared" si="2"/>
        <v>0</v>
      </c>
      <c r="N24" s="218" t="str">
        <f t="shared" si="3"/>
        <v>N. D.</v>
      </c>
      <c r="O24" s="216"/>
      <c r="P24" s="217">
        <f>+'2026R'!$AB24</f>
        <v>0</v>
      </c>
      <c r="Q24" s="218" t="str">
        <f t="shared" si="17"/>
        <v>N. D.</v>
      </c>
      <c r="R24" s="216"/>
      <c r="S24" s="217">
        <f>+'2026P'!$AB24</f>
        <v>0</v>
      </c>
      <c r="T24" s="218" t="str">
        <f t="shared" si="18"/>
        <v>N. D.</v>
      </c>
      <c r="U24" s="219">
        <f t="shared" si="4"/>
        <v>0</v>
      </c>
      <c r="V24" s="218" t="str">
        <f t="shared" si="5"/>
        <v>N. D.</v>
      </c>
      <c r="W24" s="216"/>
      <c r="X24" s="217">
        <f>+'2025R'!$AB24</f>
        <v>0</v>
      </c>
      <c r="Y24" s="218" t="str">
        <f t="shared" si="19"/>
        <v>N. D.</v>
      </c>
      <c r="Z24" s="219">
        <f t="shared" si="6"/>
        <v>0</v>
      </c>
      <c r="AA24" s="218" t="str">
        <f t="shared" si="7"/>
        <v>N. D.</v>
      </c>
    </row>
    <row r="25" spans="1:27" s="208" customFormat="1" ht="17">
      <c r="A25" s="223" t="s">
        <v>36</v>
      </c>
      <c r="B25" s="216"/>
      <c r="C25" s="217">
        <f>+'2026R'!$L25</f>
        <v>0</v>
      </c>
      <c r="D25" s="218" t="str">
        <f t="shared" si="14"/>
        <v>N. D.</v>
      </c>
      <c r="E25" s="216"/>
      <c r="F25" s="217">
        <f>+'2026P'!$L25</f>
        <v>0</v>
      </c>
      <c r="G25" s="218" t="str">
        <f t="shared" si="15"/>
        <v>N. D.</v>
      </c>
      <c r="H25" s="219">
        <f t="shared" si="0"/>
        <v>0</v>
      </c>
      <c r="I25" s="218" t="str">
        <f t="shared" si="1"/>
        <v>N. D.</v>
      </c>
      <c r="J25" s="216"/>
      <c r="K25" s="217">
        <f>+'2025R'!$L25</f>
        <v>0</v>
      </c>
      <c r="L25" s="218" t="str">
        <f t="shared" si="16"/>
        <v>N. D.</v>
      </c>
      <c r="M25" s="219">
        <f t="shared" si="2"/>
        <v>0</v>
      </c>
      <c r="N25" s="218" t="str">
        <f t="shared" si="3"/>
        <v>N. D.</v>
      </c>
      <c r="O25" s="216"/>
      <c r="P25" s="217">
        <f>+'2026R'!$AB25</f>
        <v>0</v>
      </c>
      <c r="Q25" s="218" t="str">
        <f t="shared" si="17"/>
        <v>N. D.</v>
      </c>
      <c r="R25" s="216"/>
      <c r="S25" s="217">
        <f>+'2026P'!$AB25</f>
        <v>0</v>
      </c>
      <c r="T25" s="218" t="str">
        <f t="shared" si="18"/>
        <v>N. D.</v>
      </c>
      <c r="U25" s="219">
        <f t="shared" si="4"/>
        <v>0</v>
      </c>
      <c r="V25" s="218" t="str">
        <f t="shared" si="5"/>
        <v>N. D.</v>
      </c>
      <c r="W25" s="216"/>
      <c r="X25" s="217">
        <f>+'2025R'!$AB25</f>
        <v>0</v>
      </c>
      <c r="Y25" s="218" t="str">
        <f t="shared" si="19"/>
        <v>N. D.</v>
      </c>
      <c r="Z25" s="219">
        <f t="shared" si="6"/>
        <v>0</v>
      </c>
      <c r="AA25" s="218" t="str">
        <f t="shared" si="7"/>
        <v>N. D.</v>
      </c>
    </row>
    <row r="26" spans="1:27" s="208" customFormat="1" ht="17">
      <c r="A26" s="223" t="s">
        <v>37</v>
      </c>
      <c r="B26" s="216"/>
      <c r="C26" s="217">
        <f>+'2026R'!$L26</f>
        <v>0</v>
      </c>
      <c r="D26" s="218" t="str">
        <f t="shared" si="14"/>
        <v>N. D.</v>
      </c>
      <c r="E26" s="216"/>
      <c r="F26" s="217">
        <f>+'2026P'!$L26</f>
        <v>0</v>
      </c>
      <c r="G26" s="218" t="str">
        <f t="shared" si="15"/>
        <v>N. D.</v>
      </c>
      <c r="H26" s="219">
        <f t="shared" si="0"/>
        <v>0</v>
      </c>
      <c r="I26" s="218" t="str">
        <f t="shared" si="1"/>
        <v>N. D.</v>
      </c>
      <c r="J26" s="216"/>
      <c r="K26" s="217">
        <f>+'2025R'!$L26</f>
        <v>0</v>
      </c>
      <c r="L26" s="218" t="str">
        <f t="shared" si="16"/>
        <v>N. D.</v>
      </c>
      <c r="M26" s="219">
        <f t="shared" si="2"/>
        <v>0</v>
      </c>
      <c r="N26" s="218" t="str">
        <f t="shared" si="3"/>
        <v>N. D.</v>
      </c>
      <c r="O26" s="216"/>
      <c r="P26" s="217">
        <f>+'2026R'!$AB26</f>
        <v>0</v>
      </c>
      <c r="Q26" s="218" t="str">
        <f t="shared" si="17"/>
        <v>N. D.</v>
      </c>
      <c r="R26" s="216"/>
      <c r="S26" s="217">
        <f>+'2026P'!$AB26</f>
        <v>0</v>
      </c>
      <c r="T26" s="218" t="str">
        <f t="shared" si="18"/>
        <v>N. D.</v>
      </c>
      <c r="U26" s="219">
        <f t="shared" si="4"/>
        <v>0</v>
      </c>
      <c r="V26" s="218" t="str">
        <f t="shared" si="5"/>
        <v>N. D.</v>
      </c>
      <c r="W26" s="216"/>
      <c r="X26" s="217">
        <f>+'2025R'!$AB26</f>
        <v>0</v>
      </c>
      <c r="Y26" s="218" t="str">
        <f t="shared" si="19"/>
        <v>N. D.</v>
      </c>
      <c r="Z26" s="219">
        <f t="shared" si="6"/>
        <v>0</v>
      </c>
      <c r="AA26" s="218" t="str">
        <f t="shared" si="7"/>
        <v>N. D.</v>
      </c>
    </row>
    <row r="27" spans="1:27" s="208" customFormat="1" ht="17">
      <c r="A27" s="223" t="s">
        <v>38</v>
      </c>
      <c r="B27" s="216"/>
      <c r="C27" s="217">
        <f>+'2026R'!$L27</f>
        <v>0</v>
      </c>
      <c r="D27" s="218" t="str">
        <f t="shared" si="14"/>
        <v>N. D.</v>
      </c>
      <c r="E27" s="216"/>
      <c r="F27" s="217">
        <f>+'2026P'!$L27</f>
        <v>0</v>
      </c>
      <c r="G27" s="218" t="str">
        <f t="shared" si="15"/>
        <v>N. D.</v>
      </c>
      <c r="H27" s="219">
        <f t="shared" si="0"/>
        <v>0</v>
      </c>
      <c r="I27" s="218" t="str">
        <f t="shared" si="1"/>
        <v>N. D.</v>
      </c>
      <c r="J27" s="216"/>
      <c r="K27" s="217">
        <f>+'2025R'!$L27</f>
        <v>0</v>
      </c>
      <c r="L27" s="218" t="str">
        <f t="shared" si="16"/>
        <v>N. D.</v>
      </c>
      <c r="M27" s="219">
        <f t="shared" si="2"/>
        <v>0</v>
      </c>
      <c r="N27" s="218" t="str">
        <f t="shared" si="3"/>
        <v>N. D.</v>
      </c>
      <c r="O27" s="216"/>
      <c r="P27" s="217">
        <f>+'2026R'!$AB27</f>
        <v>0</v>
      </c>
      <c r="Q27" s="218" t="str">
        <f t="shared" si="17"/>
        <v>N. D.</v>
      </c>
      <c r="R27" s="216"/>
      <c r="S27" s="217">
        <f>+'2026P'!$AB27</f>
        <v>0</v>
      </c>
      <c r="T27" s="218" t="str">
        <f t="shared" si="18"/>
        <v>N. D.</v>
      </c>
      <c r="U27" s="219">
        <f t="shared" si="4"/>
        <v>0</v>
      </c>
      <c r="V27" s="218" t="str">
        <f t="shared" si="5"/>
        <v>N. D.</v>
      </c>
      <c r="W27" s="216"/>
      <c r="X27" s="217">
        <f>+'2025R'!$AB27</f>
        <v>0</v>
      </c>
      <c r="Y27" s="218" t="str">
        <f t="shared" si="19"/>
        <v>N. D.</v>
      </c>
      <c r="Z27" s="219">
        <f t="shared" si="6"/>
        <v>0</v>
      </c>
      <c r="AA27" s="218" t="str">
        <f t="shared" si="7"/>
        <v>N. D.</v>
      </c>
    </row>
    <row r="28" spans="1:27" s="208" customFormat="1" ht="17">
      <c r="A28" s="223" t="s">
        <v>39</v>
      </c>
      <c r="B28" s="216"/>
      <c r="C28" s="217">
        <f>+'2026R'!$L28</f>
        <v>0</v>
      </c>
      <c r="D28" s="218" t="str">
        <f t="shared" si="14"/>
        <v>N. D.</v>
      </c>
      <c r="E28" s="216"/>
      <c r="F28" s="217">
        <f>+'2026P'!$L28</f>
        <v>0</v>
      </c>
      <c r="G28" s="218" t="str">
        <f t="shared" si="15"/>
        <v>N. D.</v>
      </c>
      <c r="H28" s="219">
        <f t="shared" si="0"/>
        <v>0</v>
      </c>
      <c r="I28" s="218" t="str">
        <f t="shared" si="1"/>
        <v>N. D.</v>
      </c>
      <c r="J28" s="216"/>
      <c r="K28" s="217">
        <f>+'2025R'!$L28</f>
        <v>0</v>
      </c>
      <c r="L28" s="218" t="str">
        <f t="shared" si="16"/>
        <v>N. D.</v>
      </c>
      <c r="M28" s="219">
        <f t="shared" si="2"/>
        <v>0</v>
      </c>
      <c r="N28" s="218" t="str">
        <f t="shared" si="3"/>
        <v>N. D.</v>
      </c>
      <c r="O28" s="216"/>
      <c r="P28" s="217">
        <f>+'2026R'!$AB28</f>
        <v>0</v>
      </c>
      <c r="Q28" s="218" t="str">
        <f t="shared" si="17"/>
        <v>N. D.</v>
      </c>
      <c r="R28" s="216"/>
      <c r="S28" s="217">
        <f>+'2026P'!$AB28</f>
        <v>0</v>
      </c>
      <c r="T28" s="218" t="str">
        <f t="shared" si="18"/>
        <v>N. D.</v>
      </c>
      <c r="U28" s="219">
        <f t="shared" si="4"/>
        <v>0</v>
      </c>
      <c r="V28" s="218" t="str">
        <f t="shared" si="5"/>
        <v>N. D.</v>
      </c>
      <c r="W28" s="216"/>
      <c r="X28" s="217">
        <f>+'2025R'!$AB28</f>
        <v>0</v>
      </c>
      <c r="Y28" s="218" t="str">
        <f t="shared" si="19"/>
        <v>N. D.</v>
      </c>
      <c r="Z28" s="219">
        <f t="shared" si="6"/>
        <v>0</v>
      </c>
      <c r="AA28" s="218" t="str">
        <f t="shared" si="7"/>
        <v>N. D.</v>
      </c>
    </row>
    <row r="29" spans="1:27" s="208" customFormat="1" ht="17">
      <c r="A29" s="223" t="s">
        <v>40</v>
      </c>
      <c r="B29" s="216"/>
      <c r="C29" s="217">
        <f>+'2026R'!$L29</f>
        <v>0</v>
      </c>
      <c r="D29" s="218" t="str">
        <f t="shared" si="14"/>
        <v>N. D.</v>
      </c>
      <c r="E29" s="216"/>
      <c r="F29" s="217">
        <f>+'2026P'!$L29</f>
        <v>0</v>
      </c>
      <c r="G29" s="218" t="str">
        <f t="shared" si="15"/>
        <v>N. D.</v>
      </c>
      <c r="H29" s="219">
        <f t="shared" si="0"/>
        <v>0</v>
      </c>
      <c r="I29" s="218" t="str">
        <f t="shared" si="1"/>
        <v>N. D.</v>
      </c>
      <c r="J29" s="216"/>
      <c r="K29" s="217">
        <f>+'2025R'!$L29</f>
        <v>0</v>
      </c>
      <c r="L29" s="218" t="str">
        <f t="shared" si="16"/>
        <v>N. D.</v>
      </c>
      <c r="M29" s="219">
        <f t="shared" si="2"/>
        <v>0</v>
      </c>
      <c r="N29" s="218" t="str">
        <f t="shared" si="3"/>
        <v>N. D.</v>
      </c>
      <c r="O29" s="216"/>
      <c r="P29" s="217">
        <f>+'2026R'!$AB29</f>
        <v>0</v>
      </c>
      <c r="Q29" s="218" t="str">
        <f t="shared" si="17"/>
        <v>N. D.</v>
      </c>
      <c r="R29" s="216"/>
      <c r="S29" s="217">
        <f>+'2026P'!$AB29</f>
        <v>0</v>
      </c>
      <c r="T29" s="218" t="str">
        <f t="shared" si="18"/>
        <v>N. D.</v>
      </c>
      <c r="U29" s="219">
        <f t="shared" si="4"/>
        <v>0</v>
      </c>
      <c r="V29" s="218" t="str">
        <f t="shared" si="5"/>
        <v>N. D.</v>
      </c>
      <c r="W29" s="216"/>
      <c r="X29" s="217">
        <f>+'2025R'!$AB29</f>
        <v>0</v>
      </c>
      <c r="Y29" s="218" t="str">
        <f t="shared" si="19"/>
        <v>N. D.</v>
      </c>
      <c r="Z29" s="219">
        <f t="shared" si="6"/>
        <v>0</v>
      </c>
      <c r="AA29" s="218" t="str">
        <f t="shared" si="7"/>
        <v>N. D.</v>
      </c>
    </row>
    <row r="30" spans="1:27" s="208" customFormat="1" ht="6" customHeight="1">
      <c r="A30" s="210"/>
      <c r="B30" s="207"/>
      <c r="C30" s="210"/>
      <c r="D30" s="213"/>
      <c r="E30" s="207"/>
      <c r="F30" s="210"/>
      <c r="G30" s="213"/>
      <c r="H30" s="207"/>
      <c r="I30" s="213"/>
      <c r="J30" s="207"/>
      <c r="K30" s="210"/>
      <c r="L30" s="213"/>
      <c r="M30" s="207"/>
      <c r="N30" s="213"/>
      <c r="O30" s="207"/>
      <c r="P30" s="210"/>
      <c r="Q30" s="213"/>
      <c r="R30" s="207"/>
      <c r="S30" s="210"/>
      <c r="T30" s="213"/>
      <c r="U30" s="207"/>
      <c r="V30" s="213"/>
      <c r="W30" s="207"/>
      <c r="X30" s="210"/>
      <c r="Y30" s="213"/>
      <c r="Z30" s="207"/>
      <c r="AA30" s="213"/>
    </row>
    <row r="31" spans="1:27" s="208" customFormat="1" ht="17">
      <c r="A31" s="209" t="s">
        <v>41</v>
      </c>
      <c r="B31" s="207"/>
      <c r="C31" s="224">
        <f>+C10+C20</f>
        <v>8725242.7600000016</v>
      </c>
      <c r="D31" s="225">
        <f>+IF(ISERROR(C31/C106),"N. D.",C31/C106)</f>
        <v>1.0134003890482775</v>
      </c>
      <c r="E31" s="207"/>
      <c r="F31" s="224">
        <f>+F10+F20</f>
        <v>8512918.9507646505</v>
      </c>
      <c r="G31" s="225">
        <f>+IF(ISERROR(F31/F106),"N. D.",F31/F106)</f>
        <v>1</v>
      </c>
      <c r="H31" s="226">
        <f>+$C31-F31</f>
        <v>212323.80923535116</v>
      </c>
      <c r="I31" s="225">
        <f>+IF(ISERROR(H31/F31),"N. D.",H31/F31)</f>
        <v>2.4941363880397301E-2</v>
      </c>
      <c r="J31" s="207"/>
      <c r="K31" s="224">
        <f>+K10+K20</f>
        <v>8711518.2000000011</v>
      </c>
      <c r="L31" s="225">
        <f>+IF(ISERROR(K31/K106),"N. D.",K31/K106)</f>
        <v>1</v>
      </c>
      <c r="M31" s="226">
        <f>+$C31-K31</f>
        <v>13724.560000000522</v>
      </c>
      <c r="N31" s="225">
        <f>+IF(ISERROR(M31/K31),"N. D.",M31/K31)</f>
        <v>1.5754498452405826E-3</v>
      </c>
      <c r="O31" s="207"/>
      <c r="P31" s="224">
        <f>+P10+P20</f>
        <v>51974122.780000001</v>
      </c>
      <c r="Q31" s="225">
        <f>+IF(ISERROR(P31/P106),"N. D.",P31/P106)</f>
        <v>1.007787671205927</v>
      </c>
      <c r="R31" s="207"/>
      <c r="S31" s="224">
        <f>+S10+S20</f>
        <v>50472314.212505512</v>
      </c>
      <c r="T31" s="225">
        <f>+IF(ISERROR(S31/S106),"N. D.",S31/S106)</f>
        <v>1</v>
      </c>
      <c r="U31" s="226">
        <f>+$P31-S31</f>
        <v>1501808.5674944893</v>
      </c>
      <c r="V31" s="225">
        <f>+IF(ISERROR(U31/S31),"N. D.",U31/S31)</f>
        <v>2.975509625279648E-2</v>
      </c>
      <c r="W31" s="207"/>
      <c r="X31" s="224">
        <f>+X10+X20</f>
        <v>51056565.07</v>
      </c>
      <c r="Y31" s="225">
        <f>+IF(ISERROR(X31/X106),"N. D.",X31/X106)</f>
        <v>1.0001371216383608</v>
      </c>
      <c r="Z31" s="226">
        <f>+$P31-X31</f>
        <v>917557.71000000089</v>
      </c>
      <c r="AA31" s="225">
        <f>+IF(ISERROR(Z31/X31),"N. D.",Z31/X31)</f>
        <v>1.7971395230799471E-2</v>
      </c>
    </row>
    <row r="32" spans="1:27" s="208" customFormat="1" ht="6" customHeight="1">
      <c r="A32" s="210"/>
      <c r="B32" s="207"/>
      <c r="C32" s="210"/>
      <c r="D32" s="213"/>
      <c r="E32" s="207"/>
      <c r="F32" s="210"/>
      <c r="G32" s="213"/>
      <c r="H32" s="207"/>
      <c r="I32" s="213"/>
      <c r="J32" s="207"/>
      <c r="K32" s="210"/>
      <c r="L32" s="213"/>
      <c r="M32" s="207"/>
      <c r="N32" s="213"/>
      <c r="O32" s="207"/>
      <c r="P32" s="210"/>
      <c r="Q32" s="213"/>
      <c r="R32" s="207"/>
      <c r="S32" s="210"/>
      <c r="T32" s="213"/>
      <c r="U32" s="207"/>
      <c r="V32" s="213"/>
      <c r="W32" s="207"/>
      <c r="X32" s="210"/>
      <c r="Y32" s="213"/>
      <c r="Z32" s="207"/>
      <c r="AA32" s="213"/>
    </row>
    <row r="33" spans="1:27" s="208" customFormat="1" ht="17">
      <c r="A33" s="209" t="s">
        <v>42</v>
      </c>
      <c r="B33" s="207"/>
      <c r="C33" s="210"/>
      <c r="D33" s="213"/>
      <c r="E33" s="207"/>
      <c r="F33" s="210"/>
      <c r="G33" s="213"/>
      <c r="H33" s="207"/>
      <c r="I33" s="213"/>
      <c r="J33" s="207"/>
      <c r="K33" s="210"/>
      <c r="L33" s="213"/>
      <c r="M33" s="207"/>
      <c r="N33" s="213"/>
      <c r="O33" s="207"/>
      <c r="P33" s="210"/>
      <c r="Q33" s="213"/>
      <c r="R33" s="207"/>
      <c r="S33" s="210"/>
      <c r="T33" s="213"/>
      <c r="U33" s="207"/>
      <c r="V33" s="213"/>
      <c r="W33" s="207"/>
      <c r="X33" s="210"/>
      <c r="Y33" s="213"/>
      <c r="Z33" s="207"/>
      <c r="AA33" s="213"/>
    </row>
    <row r="34" spans="1:27" s="208" customFormat="1" ht="6" customHeight="1">
      <c r="A34" s="210"/>
      <c r="B34" s="207"/>
      <c r="C34" s="210"/>
      <c r="D34" s="213"/>
      <c r="E34" s="207"/>
      <c r="F34" s="210"/>
      <c r="G34" s="213"/>
      <c r="H34" s="207"/>
      <c r="I34" s="213"/>
      <c r="J34" s="207"/>
      <c r="K34" s="210"/>
      <c r="L34" s="213"/>
      <c r="M34" s="207"/>
      <c r="N34" s="213"/>
      <c r="O34" s="207"/>
      <c r="P34" s="210"/>
      <c r="Q34" s="213"/>
      <c r="R34" s="207"/>
      <c r="S34" s="210"/>
      <c r="T34" s="213"/>
      <c r="U34" s="207"/>
      <c r="V34" s="213"/>
      <c r="W34" s="207"/>
      <c r="X34" s="210"/>
      <c r="Y34" s="213"/>
      <c r="Z34" s="207"/>
      <c r="AA34" s="213"/>
    </row>
    <row r="35" spans="1:27" s="208" customFormat="1" ht="17">
      <c r="A35" s="211" t="s">
        <v>21</v>
      </c>
      <c r="B35" s="207"/>
      <c r="C35" s="212">
        <f>+SUM(C36:C44)</f>
        <v>115375.56999999999</v>
      </c>
      <c r="D35" s="213">
        <f>+IF(ISERROR(C35/C56),"N. D.",C35/C56)</f>
        <v>1</v>
      </c>
      <c r="E35" s="207"/>
      <c r="F35" s="212">
        <f>+SUM(F36:F44)</f>
        <v>0</v>
      </c>
      <c r="G35" s="213" t="str">
        <f>+IF(ISERROR(F35/F56),"N. D.",F35/F56)</f>
        <v>N. D.</v>
      </c>
      <c r="H35" s="214">
        <f t="shared" ref="H35:H54" si="20">+$C35-F35</f>
        <v>115375.56999999999</v>
      </c>
      <c r="I35" s="213" t="str">
        <f t="shared" ref="I35:I54" si="21">+IF(ISERROR(H35/F35),"N. D.",H35/F35)</f>
        <v>N. D.</v>
      </c>
      <c r="J35" s="207"/>
      <c r="K35" s="212">
        <f>+SUM(K36:K44)</f>
        <v>0</v>
      </c>
      <c r="L35" s="213" t="str">
        <f>+IF(ISERROR(K35/K56),"N. D.",K35/K56)</f>
        <v>N. D.</v>
      </c>
      <c r="M35" s="214">
        <f t="shared" ref="M35:M54" si="22">+$C35-K35</f>
        <v>115375.56999999999</v>
      </c>
      <c r="N35" s="213" t="str">
        <f t="shared" ref="N35:N54" si="23">+IF(ISERROR(M35/K35),"N. D.",M35/K35)</f>
        <v>N. D.</v>
      </c>
      <c r="O35" s="207"/>
      <c r="P35" s="212">
        <f>+SUM(P36:P44)</f>
        <v>129795.56999999999</v>
      </c>
      <c r="Q35" s="213">
        <f>+IF(ISERROR(P35/P56),"N. D.",P35/P56)</f>
        <v>1</v>
      </c>
      <c r="R35" s="207"/>
      <c r="S35" s="212">
        <f>+SUM(S36:S44)</f>
        <v>0</v>
      </c>
      <c r="T35" s="213" t="str">
        <f>+IF(ISERROR(S35/S56),"N. D.",S35/S56)</f>
        <v>N. D.</v>
      </c>
      <c r="U35" s="214">
        <f t="shared" ref="U35:U54" si="24">+$P35-S35</f>
        <v>129795.56999999999</v>
      </c>
      <c r="V35" s="213" t="str">
        <f t="shared" ref="V35:V54" si="25">+IF(ISERROR(U35/S35),"N. D.",U35/S35)</f>
        <v>N. D.</v>
      </c>
      <c r="W35" s="207"/>
      <c r="X35" s="212">
        <f>+SUM(X36:X44)</f>
        <v>0</v>
      </c>
      <c r="Y35" s="213" t="str">
        <f>+IF(ISERROR(X35/X56),"N. D.",X35/X56)</f>
        <v>N. D.</v>
      </c>
      <c r="Z35" s="214">
        <f t="shared" ref="Z35:Z54" si="26">+$P35-X35</f>
        <v>129795.56999999999</v>
      </c>
      <c r="AA35" s="213" t="str">
        <f t="shared" ref="AA35:AA54" si="27">+IF(ISERROR(Z35/X35),"N. D.",Z35/X35)</f>
        <v>N. D.</v>
      </c>
    </row>
    <row r="36" spans="1:27" s="208" customFormat="1" ht="17">
      <c r="A36" s="215" t="s">
        <v>22</v>
      </c>
      <c r="B36" s="216"/>
      <c r="C36" s="217">
        <f>+'2026R'!$L36</f>
        <v>103013.9</v>
      </c>
      <c r="D36" s="218">
        <f t="shared" ref="D36:D44" si="28">+IF(ISERROR(C36/C86),"N. D.",C36/C86)</f>
        <v>1.4401489493538137E-2</v>
      </c>
      <c r="E36" s="216"/>
      <c r="F36" s="217">
        <f>+'2026P'!$L36</f>
        <v>0</v>
      </c>
      <c r="G36" s="218">
        <f t="shared" ref="G36:G44" si="29">+IF(ISERROR(F36/F86),"N. D.",F36/F86)</f>
        <v>0</v>
      </c>
      <c r="H36" s="219">
        <f t="shared" si="20"/>
        <v>103013.9</v>
      </c>
      <c r="I36" s="218" t="str">
        <f t="shared" si="21"/>
        <v>N. D.</v>
      </c>
      <c r="J36" s="216"/>
      <c r="K36" s="217">
        <f>+'2025R'!$L36</f>
        <v>0</v>
      </c>
      <c r="L36" s="218">
        <f t="shared" ref="L36:L44" si="30">+IF(ISERROR(K36/K86),"N. D.",K36/K86)</f>
        <v>0</v>
      </c>
      <c r="M36" s="219">
        <f t="shared" si="22"/>
        <v>103013.9</v>
      </c>
      <c r="N36" s="218" t="str">
        <f t="shared" si="23"/>
        <v>N. D.</v>
      </c>
      <c r="O36" s="216"/>
      <c r="P36" s="217">
        <f>+'2026R'!$AB36</f>
        <v>103013.9</v>
      </c>
      <c r="Q36" s="218">
        <f t="shared" ref="Q36:Q44" si="31">+IF(ISERROR(P36/P86),"N. D.",P36/P86)</f>
        <v>2.4041626298530916E-3</v>
      </c>
      <c r="R36" s="216"/>
      <c r="S36" s="217">
        <f>+'2026P'!$AB36</f>
        <v>0</v>
      </c>
      <c r="T36" s="218">
        <f t="shared" ref="T36:T44" si="32">+IF(ISERROR(S36/S86),"N. D.",S36/S86)</f>
        <v>0</v>
      </c>
      <c r="U36" s="219">
        <f t="shared" si="24"/>
        <v>103013.9</v>
      </c>
      <c r="V36" s="218" t="str">
        <f t="shared" si="25"/>
        <v>N. D.</v>
      </c>
      <c r="W36" s="216"/>
      <c r="X36" s="217">
        <f>+'2025R'!$AB36</f>
        <v>0</v>
      </c>
      <c r="Y36" s="218">
        <f t="shared" ref="Y36:Y44" si="33">+IF(ISERROR(X36/X86),"N. D.",X36/X86)</f>
        <v>0</v>
      </c>
      <c r="Z36" s="219">
        <f t="shared" si="26"/>
        <v>103013.9</v>
      </c>
      <c r="AA36" s="218" t="str">
        <f t="shared" si="27"/>
        <v>N. D.</v>
      </c>
    </row>
    <row r="37" spans="1:27" s="208" customFormat="1" ht="17">
      <c r="A37" s="215" t="s">
        <v>23</v>
      </c>
      <c r="B37" s="216"/>
      <c r="C37" s="217">
        <f>+'2026R'!$L37</f>
        <v>0</v>
      </c>
      <c r="D37" s="218">
        <f t="shared" si="28"/>
        <v>0</v>
      </c>
      <c r="E37" s="216"/>
      <c r="F37" s="217">
        <f>+'2026P'!$L37</f>
        <v>0</v>
      </c>
      <c r="G37" s="218">
        <f t="shared" si="29"/>
        <v>0</v>
      </c>
      <c r="H37" s="219">
        <f t="shared" si="20"/>
        <v>0</v>
      </c>
      <c r="I37" s="218" t="str">
        <f t="shared" si="21"/>
        <v>N. D.</v>
      </c>
      <c r="J37" s="216"/>
      <c r="K37" s="217">
        <f>+'2025R'!$L37</f>
        <v>0</v>
      </c>
      <c r="L37" s="218">
        <f t="shared" si="30"/>
        <v>0</v>
      </c>
      <c r="M37" s="219">
        <f t="shared" si="22"/>
        <v>0</v>
      </c>
      <c r="N37" s="218" t="str">
        <f t="shared" si="23"/>
        <v>N. D.</v>
      </c>
      <c r="O37" s="216"/>
      <c r="P37" s="217">
        <f>+'2026R'!$AB37</f>
        <v>0</v>
      </c>
      <c r="Q37" s="218">
        <f t="shared" si="31"/>
        <v>0</v>
      </c>
      <c r="R37" s="216"/>
      <c r="S37" s="217">
        <f>+'2026P'!$AB37</f>
        <v>0</v>
      </c>
      <c r="T37" s="218">
        <f t="shared" si="32"/>
        <v>0</v>
      </c>
      <c r="U37" s="219">
        <f t="shared" si="24"/>
        <v>0</v>
      </c>
      <c r="V37" s="218" t="str">
        <f t="shared" si="25"/>
        <v>N. D.</v>
      </c>
      <c r="W37" s="216"/>
      <c r="X37" s="217">
        <f>+'2025R'!$AB37</f>
        <v>0</v>
      </c>
      <c r="Y37" s="218">
        <f t="shared" si="33"/>
        <v>0</v>
      </c>
      <c r="Z37" s="219">
        <f t="shared" si="26"/>
        <v>0</v>
      </c>
      <c r="AA37" s="218" t="str">
        <f t="shared" si="27"/>
        <v>N. D.</v>
      </c>
    </row>
    <row r="38" spans="1:27" s="208" customFormat="1" ht="17">
      <c r="A38" s="215" t="s">
        <v>24</v>
      </c>
      <c r="B38" s="216"/>
      <c r="C38" s="217">
        <f>+'2026R'!$L38</f>
        <v>12361.67</v>
      </c>
      <c r="D38" s="218">
        <f t="shared" si="28"/>
        <v>1.2973717581684861E-2</v>
      </c>
      <c r="E38" s="216"/>
      <c r="F38" s="217">
        <f>+'2026P'!$L38</f>
        <v>0</v>
      </c>
      <c r="G38" s="218">
        <f t="shared" si="29"/>
        <v>0</v>
      </c>
      <c r="H38" s="219">
        <f t="shared" si="20"/>
        <v>12361.67</v>
      </c>
      <c r="I38" s="218" t="str">
        <f t="shared" si="21"/>
        <v>N. D.</v>
      </c>
      <c r="J38" s="216"/>
      <c r="K38" s="217">
        <f>+'2025R'!$L38</f>
        <v>0</v>
      </c>
      <c r="L38" s="218">
        <f t="shared" si="30"/>
        <v>0</v>
      </c>
      <c r="M38" s="219">
        <f t="shared" si="22"/>
        <v>12361.67</v>
      </c>
      <c r="N38" s="218" t="str">
        <f t="shared" si="23"/>
        <v>N. D.</v>
      </c>
      <c r="O38" s="216"/>
      <c r="P38" s="217">
        <f>+'2026R'!$AB38</f>
        <v>26781.67</v>
      </c>
      <c r="Q38" s="218">
        <f t="shared" si="31"/>
        <v>4.6976864856120692E-3</v>
      </c>
      <c r="R38" s="216"/>
      <c r="S38" s="217">
        <f>+'2026P'!$AB38</f>
        <v>0</v>
      </c>
      <c r="T38" s="218">
        <f t="shared" si="32"/>
        <v>0</v>
      </c>
      <c r="U38" s="219">
        <f t="shared" si="24"/>
        <v>26781.67</v>
      </c>
      <c r="V38" s="218" t="str">
        <f t="shared" si="25"/>
        <v>N. D.</v>
      </c>
      <c r="W38" s="216"/>
      <c r="X38" s="217">
        <f>+'2025R'!$AB38</f>
        <v>0</v>
      </c>
      <c r="Y38" s="218">
        <f t="shared" si="33"/>
        <v>0</v>
      </c>
      <c r="Z38" s="219">
        <f t="shared" si="26"/>
        <v>26781.67</v>
      </c>
      <c r="AA38" s="218" t="str">
        <f t="shared" si="27"/>
        <v>N. D.</v>
      </c>
    </row>
    <row r="39" spans="1:27" s="208" customFormat="1" ht="17">
      <c r="A39" s="215" t="s">
        <v>25</v>
      </c>
      <c r="B39" s="216"/>
      <c r="C39" s="217">
        <f>+'2026R'!$L39</f>
        <v>0</v>
      </c>
      <c r="D39" s="218" t="str">
        <f t="shared" si="28"/>
        <v>N. D.</v>
      </c>
      <c r="E39" s="216"/>
      <c r="F39" s="217">
        <f>+'2026P'!$L39</f>
        <v>0</v>
      </c>
      <c r="G39" s="218" t="str">
        <f t="shared" si="29"/>
        <v>N. D.</v>
      </c>
      <c r="H39" s="219">
        <f t="shared" si="20"/>
        <v>0</v>
      </c>
      <c r="I39" s="218" t="str">
        <f t="shared" si="21"/>
        <v>N. D.</v>
      </c>
      <c r="J39" s="216"/>
      <c r="K39" s="217">
        <f>+'2025R'!$L39</f>
        <v>0</v>
      </c>
      <c r="L39" s="218" t="str">
        <f t="shared" si="30"/>
        <v>N. D.</v>
      </c>
      <c r="M39" s="219">
        <f t="shared" si="22"/>
        <v>0</v>
      </c>
      <c r="N39" s="218" t="str">
        <f t="shared" si="23"/>
        <v>N. D.</v>
      </c>
      <c r="O39" s="216"/>
      <c r="P39" s="217">
        <f>+'2026R'!$AB39</f>
        <v>0</v>
      </c>
      <c r="Q39" s="218" t="str">
        <f t="shared" si="31"/>
        <v>N. D.</v>
      </c>
      <c r="R39" s="216"/>
      <c r="S39" s="217">
        <f>+'2026P'!$AB39</f>
        <v>0</v>
      </c>
      <c r="T39" s="218" t="str">
        <f t="shared" si="32"/>
        <v>N. D.</v>
      </c>
      <c r="U39" s="219">
        <f t="shared" si="24"/>
        <v>0</v>
      </c>
      <c r="V39" s="218" t="str">
        <f t="shared" si="25"/>
        <v>N. D.</v>
      </c>
      <c r="W39" s="216"/>
      <c r="X39" s="217">
        <f>+'2025R'!$AB39</f>
        <v>0</v>
      </c>
      <c r="Y39" s="218" t="str">
        <f t="shared" si="33"/>
        <v>N. D.</v>
      </c>
      <c r="Z39" s="219">
        <f t="shared" si="26"/>
        <v>0</v>
      </c>
      <c r="AA39" s="218" t="str">
        <f t="shared" si="27"/>
        <v>N. D.</v>
      </c>
    </row>
    <row r="40" spans="1:27" s="208" customFormat="1" ht="17">
      <c r="A40" s="215" t="s">
        <v>26</v>
      </c>
      <c r="B40" s="216"/>
      <c r="C40" s="217">
        <f>+'2026R'!$L40</f>
        <v>0</v>
      </c>
      <c r="D40" s="218">
        <f t="shared" si="28"/>
        <v>0</v>
      </c>
      <c r="E40" s="216"/>
      <c r="F40" s="217">
        <f>+'2026P'!$L40</f>
        <v>0</v>
      </c>
      <c r="G40" s="218" t="str">
        <f t="shared" si="29"/>
        <v>N. D.</v>
      </c>
      <c r="H40" s="219">
        <f t="shared" si="20"/>
        <v>0</v>
      </c>
      <c r="I40" s="218" t="str">
        <f t="shared" si="21"/>
        <v>N. D.</v>
      </c>
      <c r="J40" s="216"/>
      <c r="K40" s="217">
        <f>+'2025R'!$L40</f>
        <v>0</v>
      </c>
      <c r="L40" s="218">
        <f t="shared" si="30"/>
        <v>0</v>
      </c>
      <c r="M40" s="219">
        <f t="shared" si="22"/>
        <v>0</v>
      </c>
      <c r="N40" s="218" t="str">
        <f t="shared" si="23"/>
        <v>N. D.</v>
      </c>
      <c r="O40" s="216"/>
      <c r="P40" s="217">
        <f>+'2026R'!$AB40</f>
        <v>0</v>
      </c>
      <c r="Q40" s="218">
        <f t="shared" si="31"/>
        <v>0</v>
      </c>
      <c r="R40" s="216"/>
      <c r="S40" s="217">
        <f>+'2026P'!$AB40</f>
        <v>0</v>
      </c>
      <c r="T40" s="218" t="str">
        <f t="shared" si="32"/>
        <v>N. D.</v>
      </c>
      <c r="U40" s="219">
        <f t="shared" si="24"/>
        <v>0</v>
      </c>
      <c r="V40" s="218" t="str">
        <f t="shared" si="25"/>
        <v>N. D.</v>
      </c>
      <c r="W40" s="216"/>
      <c r="X40" s="217">
        <f>+'2025R'!$AB40</f>
        <v>0</v>
      </c>
      <c r="Y40" s="218">
        <f t="shared" si="33"/>
        <v>0</v>
      </c>
      <c r="Z40" s="219">
        <f t="shared" si="26"/>
        <v>0</v>
      </c>
      <c r="AA40" s="218" t="str">
        <f t="shared" si="27"/>
        <v>N. D.</v>
      </c>
    </row>
    <row r="41" spans="1:27" s="208" customFormat="1" ht="17">
      <c r="A41" s="215" t="s">
        <v>27</v>
      </c>
      <c r="B41" s="216"/>
      <c r="C41" s="217">
        <f>+'2026R'!$L41</f>
        <v>0</v>
      </c>
      <c r="D41" s="218" t="str">
        <f t="shared" si="28"/>
        <v>N. D.</v>
      </c>
      <c r="E41" s="216"/>
      <c r="F41" s="217">
        <f>+'2026P'!$L41</f>
        <v>0</v>
      </c>
      <c r="G41" s="218" t="str">
        <f t="shared" si="29"/>
        <v>N. D.</v>
      </c>
      <c r="H41" s="219">
        <f t="shared" si="20"/>
        <v>0</v>
      </c>
      <c r="I41" s="218" t="str">
        <f t="shared" si="21"/>
        <v>N. D.</v>
      </c>
      <c r="J41" s="216"/>
      <c r="K41" s="217">
        <f>+'2025R'!$L41</f>
        <v>0</v>
      </c>
      <c r="L41" s="218" t="str">
        <f t="shared" si="30"/>
        <v>N. D.</v>
      </c>
      <c r="M41" s="219">
        <f t="shared" si="22"/>
        <v>0</v>
      </c>
      <c r="N41" s="218" t="str">
        <f t="shared" si="23"/>
        <v>N. D.</v>
      </c>
      <c r="O41" s="216"/>
      <c r="P41" s="217">
        <f>+'2026R'!$AB41</f>
        <v>0</v>
      </c>
      <c r="Q41" s="218" t="str">
        <f t="shared" si="31"/>
        <v>N. D.</v>
      </c>
      <c r="R41" s="216"/>
      <c r="S41" s="217">
        <f>+'2026P'!$AB41</f>
        <v>0</v>
      </c>
      <c r="T41" s="218" t="str">
        <f t="shared" si="32"/>
        <v>N. D.</v>
      </c>
      <c r="U41" s="219">
        <f t="shared" si="24"/>
        <v>0</v>
      </c>
      <c r="V41" s="218" t="str">
        <f t="shared" si="25"/>
        <v>N. D.</v>
      </c>
      <c r="W41" s="216"/>
      <c r="X41" s="217">
        <f>+'2025R'!$AB41</f>
        <v>0</v>
      </c>
      <c r="Y41" s="218" t="str">
        <f t="shared" si="33"/>
        <v>N. D.</v>
      </c>
      <c r="Z41" s="219">
        <f t="shared" si="26"/>
        <v>0</v>
      </c>
      <c r="AA41" s="218" t="str">
        <f t="shared" si="27"/>
        <v>N. D.</v>
      </c>
    </row>
    <row r="42" spans="1:27" s="208" customFormat="1" ht="17">
      <c r="A42" s="215" t="s">
        <v>28</v>
      </c>
      <c r="B42" s="216"/>
      <c r="C42" s="217">
        <f>+'2026R'!$L42</f>
        <v>0</v>
      </c>
      <c r="D42" s="218" t="str">
        <f t="shared" si="28"/>
        <v>N. D.</v>
      </c>
      <c r="E42" s="216"/>
      <c r="F42" s="217">
        <f>+'2026P'!$L42</f>
        <v>0</v>
      </c>
      <c r="G42" s="218" t="str">
        <f t="shared" si="29"/>
        <v>N. D.</v>
      </c>
      <c r="H42" s="219">
        <f t="shared" si="20"/>
        <v>0</v>
      </c>
      <c r="I42" s="218" t="str">
        <f t="shared" si="21"/>
        <v>N. D.</v>
      </c>
      <c r="J42" s="216"/>
      <c r="K42" s="217">
        <f>+'2025R'!$L42</f>
        <v>0</v>
      </c>
      <c r="L42" s="218" t="str">
        <f t="shared" si="30"/>
        <v>N. D.</v>
      </c>
      <c r="M42" s="219">
        <f t="shared" si="22"/>
        <v>0</v>
      </c>
      <c r="N42" s="218" t="str">
        <f t="shared" si="23"/>
        <v>N. D.</v>
      </c>
      <c r="O42" s="216"/>
      <c r="P42" s="217">
        <f>+'2026R'!$AB42</f>
        <v>0</v>
      </c>
      <c r="Q42" s="218" t="str">
        <f t="shared" si="31"/>
        <v>N. D.</v>
      </c>
      <c r="R42" s="216"/>
      <c r="S42" s="217">
        <f>+'2026P'!$AB42</f>
        <v>0</v>
      </c>
      <c r="T42" s="218" t="str">
        <f t="shared" si="32"/>
        <v>N. D.</v>
      </c>
      <c r="U42" s="219">
        <f t="shared" si="24"/>
        <v>0</v>
      </c>
      <c r="V42" s="218" t="str">
        <f t="shared" si="25"/>
        <v>N. D.</v>
      </c>
      <c r="W42" s="216"/>
      <c r="X42" s="217">
        <f>+'2025R'!$AB42</f>
        <v>0</v>
      </c>
      <c r="Y42" s="218" t="str">
        <f t="shared" si="33"/>
        <v>N. D.</v>
      </c>
      <c r="Z42" s="219">
        <f t="shared" si="26"/>
        <v>0</v>
      </c>
      <c r="AA42" s="218" t="str">
        <f t="shared" si="27"/>
        <v>N. D.</v>
      </c>
    </row>
    <row r="43" spans="1:27" s="208" customFormat="1" ht="17">
      <c r="A43" s="215" t="s">
        <v>29</v>
      </c>
      <c r="B43" s="216"/>
      <c r="C43" s="217">
        <f>+'2026R'!$L43</f>
        <v>0</v>
      </c>
      <c r="D43" s="218" t="str">
        <f t="shared" si="28"/>
        <v>N. D.</v>
      </c>
      <c r="E43" s="216"/>
      <c r="F43" s="217">
        <f>+'2026P'!$L43</f>
        <v>0</v>
      </c>
      <c r="G43" s="218" t="str">
        <f t="shared" si="29"/>
        <v>N. D.</v>
      </c>
      <c r="H43" s="219">
        <f t="shared" si="20"/>
        <v>0</v>
      </c>
      <c r="I43" s="218" t="str">
        <f t="shared" si="21"/>
        <v>N. D.</v>
      </c>
      <c r="J43" s="216"/>
      <c r="K43" s="217">
        <f>+'2025R'!$L43</f>
        <v>0</v>
      </c>
      <c r="L43" s="218" t="str">
        <f t="shared" si="30"/>
        <v>N. D.</v>
      </c>
      <c r="M43" s="219">
        <f t="shared" si="22"/>
        <v>0</v>
      </c>
      <c r="N43" s="218" t="str">
        <f t="shared" si="23"/>
        <v>N. D.</v>
      </c>
      <c r="O43" s="216"/>
      <c r="P43" s="217">
        <f>+'2026R'!$AB43</f>
        <v>0</v>
      </c>
      <c r="Q43" s="218" t="str">
        <f t="shared" si="31"/>
        <v>N. D.</v>
      </c>
      <c r="R43" s="216"/>
      <c r="S43" s="217">
        <f>+'2026P'!$AB43</f>
        <v>0</v>
      </c>
      <c r="T43" s="218" t="str">
        <f t="shared" si="32"/>
        <v>N. D.</v>
      </c>
      <c r="U43" s="219">
        <f t="shared" si="24"/>
        <v>0</v>
      </c>
      <c r="V43" s="218" t="str">
        <f t="shared" si="25"/>
        <v>N. D.</v>
      </c>
      <c r="W43" s="216"/>
      <c r="X43" s="217">
        <f>+'2025R'!$AB43</f>
        <v>0</v>
      </c>
      <c r="Y43" s="218" t="str">
        <f t="shared" si="33"/>
        <v>N. D.</v>
      </c>
      <c r="Z43" s="219">
        <f t="shared" si="26"/>
        <v>0</v>
      </c>
      <c r="AA43" s="218" t="str">
        <f t="shared" si="27"/>
        <v>N. D.</v>
      </c>
    </row>
    <row r="44" spans="1:27" s="208" customFormat="1" ht="17">
      <c r="A44" s="220" t="s">
        <v>30</v>
      </c>
      <c r="B44" s="216"/>
      <c r="C44" s="217">
        <f>+'2026R'!$L44</f>
        <v>0</v>
      </c>
      <c r="D44" s="218" t="str">
        <f t="shared" si="28"/>
        <v>N. D.</v>
      </c>
      <c r="E44" s="216"/>
      <c r="F44" s="217">
        <f>+'2026P'!$L44</f>
        <v>0</v>
      </c>
      <c r="G44" s="218" t="str">
        <f t="shared" si="29"/>
        <v>N. D.</v>
      </c>
      <c r="H44" s="219">
        <f t="shared" si="20"/>
        <v>0</v>
      </c>
      <c r="I44" s="218" t="str">
        <f t="shared" si="21"/>
        <v>N. D.</v>
      </c>
      <c r="J44" s="216"/>
      <c r="K44" s="217">
        <f>+'2025R'!$L44</f>
        <v>0</v>
      </c>
      <c r="L44" s="218" t="str">
        <f t="shared" si="30"/>
        <v>N. D.</v>
      </c>
      <c r="M44" s="219">
        <f t="shared" si="22"/>
        <v>0</v>
      </c>
      <c r="N44" s="218" t="str">
        <f t="shared" si="23"/>
        <v>N. D.</v>
      </c>
      <c r="O44" s="216"/>
      <c r="P44" s="217">
        <f>+'2026R'!$AB44</f>
        <v>0</v>
      </c>
      <c r="Q44" s="218" t="str">
        <f t="shared" si="31"/>
        <v>N. D.</v>
      </c>
      <c r="R44" s="216"/>
      <c r="S44" s="217">
        <f>+'2026P'!$AB44</f>
        <v>0</v>
      </c>
      <c r="T44" s="218" t="str">
        <f t="shared" si="32"/>
        <v>N. D.</v>
      </c>
      <c r="U44" s="219">
        <f t="shared" si="24"/>
        <v>0</v>
      </c>
      <c r="V44" s="218" t="str">
        <f t="shared" si="25"/>
        <v>N. D.</v>
      </c>
      <c r="W44" s="216"/>
      <c r="X44" s="217">
        <f>+'2025R'!$AB44</f>
        <v>0</v>
      </c>
      <c r="Y44" s="218" t="str">
        <f t="shared" si="33"/>
        <v>N. D.</v>
      </c>
      <c r="Z44" s="219">
        <f t="shared" si="26"/>
        <v>0</v>
      </c>
      <c r="AA44" s="218" t="str">
        <f t="shared" si="27"/>
        <v>N. D.</v>
      </c>
    </row>
    <row r="45" spans="1:27" s="208" customFormat="1" ht="17">
      <c r="A45" s="221" t="s">
        <v>31</v>
      </c>
      <c r="B45" s="207"/>
      <c r="C45" s="222">
        <f>+SUM(C46:C54)</f>
        <v>0</v>
      </c>
      <c r="D45" s="213">
        <f>+IF(ISERROR(C45/C56),"N. D.",C45/C56)</f>
        <v>0</v>
      </c>
      <c r="E45" s="216"/>
      <c r="F45" s="222">
        <f>+SUM(F46:F54)</f>
        <v>0</v>
      </c>
      <c r="G45" s="213" t="str">
        <f>+IF(ISERROR(F45/F56),"N. D.",F45/F56)</f>
        <v>N. D.</v>
      </c>
      <c r="H45" s="214">
        <f t="shared" si="20"/>
        <v>0</v>
      </c>
      <c r="I45" s="213" t="str">
        <f t="shared" si="21"/>
        <v>N. D.</v>
      </c>
      <c r="J45" s="207"/>
      <c r="K45" s="222">
        <f>+SUM(K46:K54)</f>
        <v>0</v>
      </c>
      <c r="L45" s="213" t="str">
        <f>+IF(ISERROR(K45/K56),"N. D.",K45/K56)</f>
        <v>N. D.</v>
      </c>
      <c r="M45" s="214">
        <f t="shared" si="22"/>
        <v>0</v>
      </c>
      <c r="N45" s="213" t="str">
        <f t="shared" si="23"/>
        <v>N. D.</v>
      </c>
      <c r="O45" s="207"/>
      <c r="P45" s="222">
        <f>+SUM(P46:P54)</f>
        <v>0</v>
      </c>
      <c r="Q45" s="213">
        <f>+IF(ISERROR(P45/P56),"N. D.",P45/P56)</f>
        <v>0</v>
      </c>
      <c r="R45" s="216"/>
      <c r="S45" s="222">
        <f>+SUM(S46:S54)</f>
        <v>0</v>
      </c>
      <c r="T45" s="213" t="str">
        <f>+IF(ISERROR(S45/S56),"N. D.",S45/S56)</f>
        <v>N. D.</v>
      </c>
      <c r="U45" s="214">
        <f t="shared" si="24"/>
        <v>0</v>
      </c>
      <c r="V45" s="213" t="str">
        <f t="shared" si="25"/>
        <v>N. D.</v>
      </c>
      <c r="W45" s="207"/>
      <c r="X45" s="222">
        <f>+SUM(X46:X54)</f>
        <v>0</v>
      </c>
      <c r="Y45" s="213" t="str">
        <f>+IF(ISERROR(X45/X56),"N. D.",X45/X56)</f>
        <v>N. D.</v>
      </c>
      <c r="Z45" s="214">
        <f t="shared" si="26"/>
        <v>0</v>
      </c>
      <c r="AA45" s="213" t="str">
        <f t="shared" si="27"/>
        <v>N. D.</v>
      </c>
    </row>
    <row r="46" spans="1:27" s="208" customFormat="1" ht="17">
      <c r="A46" s="223" t="s">
        <v>32</v>
      </c>
      <c r="B46" s="216"/>
      <c r="C46" s="217">
        <f>+'2026R'!$L46</f>
        <v>0</v>
      </c>
      <c r="D46" s="218" t="str">
        <f t="shared" ref="D46:D54" si="34">+IF(ISERROR(C46/C96),"N. D.",C46/C96)</f>
        <v>N. D.</v>
      </c>
      <c r="E46" s="216"/>
      <c r="F46" s="217">
        <f>+'2026P'!$L46</f>
        <v>0</v>
      </c>
      <c r="G46" s="218" t="str">
        <f t="shared" ref="G46:G54" si="35">+IF(ISERROR(F46/F96),"N. D.",F46/F96)</f>
        <v>N. D.</v>
      </c>
      <c r="H46" s="219">
        <f t="shared" si="20"/>
        <v>0</v>
      </c>
      <c r="I46" s="218" t="str">
        <f t="shared" si="21"/>
        <v>N. D.</v>
      </c>
      <c r="J46" s="216"/>
      <c r="K46" s="217">
        <f>+'2025R'!$L46</f>
        <v>0</v>
      </c>
      <c r="L46" s="218" t="str">
        <f t="shared" ref="L46:L54" si="36">+IF(ISERROR(K46/K96),"N. D.",K46/K96)</f>
        <v>N. D.</v>
      </c>
      <c r="M46" s="219">
        <f t="shared" si="22"/>
        <v>0</v>
      </c>
      <c r="N46" s="218" t="str">
        <f t="shared" si="23"/>
        <v>N. D.</v>
      </c>
      <c r="O46" s="216"/>
      <c r="P46" s="217">
        <f>+'2026R'!$AB46</f>
        <v>0</v>
      </c>
      <c r="Q46" s="218" t="str">
        <f t="shared" ref="Q46:Q54" si="37">+IF(ISERROR(P46/P96),"N. D.",P46/P96)</f>
        <v>N. D.</v>
      </c>
      <c r="R46" s="216"/>
      <c r="S46" s="217">
        <f>+'2026P'!$AB46</f>
        <v>0</v>
      </c>
      <c r="T46" s="218" t="str">
        <f t="shared" ref="T46:T54" si="38">+IF(ISERROR(S46/S96),"N. D.",S46/S96)</f>
        <v>N. D.</v>
      </c>
      <c r="U46" s="219">
        <f t="shared" si="24"/>
        <v>0</v>
      </c>
      <c r="V46" s="218" t="str">
        <f t="shared" si="25"/>
        <v>N. D.</v>
      </c>
      <c r="W46" s="216"/>
      <c r="X46" s="217">
        <f>+'2025R'!$AB46</f>
        <v>0</v>
      </c>
      <c r="Y46" s="218" t="str">
        <f t="shared" ref="Y46:Y54" si="39">+IF(ISERROR(X46/X96),"N. D.",X46/X96)</f>
        <v>N. D.</v>
      </c>
      <c r="Z46" s="219">
        <f t="shared" si="26"/>
        <v>0</v>
      </c>
      <c r="AA46" s="218" t="str">
        <f t="shared" si="27"/>
        <v>N. D.</v>
      </c>
    </row>
    <row r="47" spans="1:27" s="208" customFormat="1" ht="17">
      <c r="A47" s="223" t="s">
        <v>33</v>
      </c>
      <c r="B47" s="216"/>
      <c r="C47" s="217">
        <f>+'2026R'!$L47</f>
        <v>0</v>
      </c>
      <c r="D47" s="218" t="str">
        <f t="shared" si="34"/>
        <v>N. D.</v>
      </c>
      <c r="E47" s="216"/>
      <c r="F47" s="217">
        <f>+'2026P'!$L47</f>
        <v>0</v>
      </c>
      <c r="G47" s="218" t="str">
        <f t="shared" si="35"/>
        <v>N. D.</v>
      </c>
      <c r="H47" s="219">
        <f t="shared" si="20"/>
        <v>0</v>
      </c>
      <c r="I47" s="218" t="str">
        <f t="shared" si="21"/>
        <v>N. D.</v>
      </c>
      <c r="J47" s="216"/>
      <c r="K47" s="217">
        <f>+'2025R'!$L47</f>
        <v>0</v>
      </c>
      <c r="L47" s="218" t="str">
        <f t="shared" si="36"/>
        <v>N. D.</v>
      </c>
      <c r="M47" s="219">
        <f t="shared" si="22"/>
        <v>0</v>
      </c>
      <c r="N47" s="218" t="str">
        <f t="shared" si="23"/>
        <v>N. D.</v>
      </c>
      <c r="O47" s="216"/>
      <c r="P47" s="217">
        <f>+'2026R'!$AB47</f>
        <v>0</v>
      </c>
      <c r="Q47" s="218" t="str">
        <f t="shared" si="37"/>
        <v>N. D.</v>
      </c>
      <c r="R47" s="216"/>
      <c r="S47" s="217">
        <f>+'2026P'!$AB47</f>
        <v>0</v>
      </c>
      <c r="T47" s="218" t="str">
        <f t="shared" si="38"/>
        <v>N. D.</v>
      </c>
      <c r="U47" s="219">
        <f t="shared" si="24"/>
        <v>0</v>
      </c>
      <c r="V47" s="218" t="str">
        <f t="shared" si="25"/>
        <v>N. D.</v>
      </c>
      <c r="W47" s="216"/>
      <c r="X47" s="217">
        <f>+'2025R'!$AB47</f>
        <v>0</v>
      </c>
      <c r="Y47" s="218" t="str">
        <f t="shared" si="39"/>
        <v>N. D.</v>
      </c>
      <c r="Z47" s="219">
        <f t="shared" si="26"/>
        <v>0</v>
      </c>
      <c r="AA47" s="218" t="str">
        <f t="shared" si="27"/>
        <v>N. D.</v>
      </c>
    </row>
    <row r="48" spans="1:27" s="208" customFormat="1" ht="17">
      <c r="A48" s="223" t="s">
        <v>34</v>
      </c>
      <c r="B48" s="216"/>
      <c r="C48" s="217">
        <f>+'2026R'!$L48</f>
        <v>0</v>
      </c>
      <c r="D48" s="218" t="str">
        <f t="shared" si="34"/>
        <v>N. D.</v>
      </c>
      <c r="E48" s="216"/>
      <c r="F48" s="217">
        <f>+'2026P'!$L48</f>
        <v>0</v>
      </c>
      <c r="G48" s="218" t="str">
        <f t="shared" si="35"/>
        <v>N. D.</v>
      </c>
      <c r="H48" s="219">
        <f t="shared" si="20"/>
        <v>0</v>
      </c>
      <c r="I48" s="218" t="str">
        <f t="shared" si="21"/>
        <v>N. D.</v>
      </c>
      <c r="J48" s="216"/>
      <c r="K48" s="217">
        <f>+'2025R'!$L48</f>
        <v>0</v>
      </c>
      <c r="L48" s="218" t="str">
        <f t="shared" si="36"/>
        <v>N. D.</v>
      </c>
      <c r="M48" s="219">
        <f t="shared" si="22"/>
        <v>0</v>
      </c>
      <c r="N48" s="218" t="str">
        <f t="shared" si="23"/>
        <v>N. D.</v>
      </c>
      <c r="O48" s="216"/>
      <c r="P48" s="217">
        <f>+'2026R'!$AB48</f>
        <v>0</v>
      </c>
      <c r="Q48" s="218" t="str">
        <f t="shared" si="37"/>
        <v>N. D.</v>
      </c>
      <c r="R48" s="216"/>
      <c r="S48" s="217">
        <f>+'2026P'!$AB48</f>
        <v>0</v>
      </c>
      <c r="T48" s="218" t="str">
        <f t="shared" si="38"/>
        <v>N. D.</v>
      </c>
      <c r="U48" s="219">
        <f t="shared" si="24"/>
        <v>0</v>
      </c>
      <c r="V48" s="218" t="str">
        <f t="shared" si="25"/>
        <v>N. D.</v>
      </c>
      <c r="W48" s="216"/>
      <c r="X48" s="217">
        <f>+'2025R'!$AB48</f>
        <v>0</v>
      </c>
      <c r="Y48" s="218" t="str">
        <f t="shared" si="39"/>
        <v>N. D.</v>
      </c>
      <c r="Z48" s="219">
        <f t="shared" si="26"/>
        <v>0</v>
      </c>
      <c r="AA48" s="218" t="str">
        <f t="shared" si="27"/>
        <v>N. D.</v>
      </c>
    </row>
    <row r="49" spans="1:27" s="208" customFormat="1" ht="17">
      <c r="A49" s="223" t="s">
        <v>35</v>
      </c>
      <c r="B49" s="216"/>
      <c r="C49" s="217">
        <f>+'2026R'!$L49</f>
        <v>0</v>
      </c>
      <c r="D49" s="218" t="str">
        <f t="shared" si="34"/>
        <v>N. D.</v>
      </c>
      <c r="E49" s="216"/>
      <c r="F49" s="217">
        <f>+'2026P'!$L49</f>
        <v>0</v>
      </c>
      <c r="G49" s="218" t="str">
        <f t="shared" si="35"/>
        <v>N. D.</v>
      </c>
      <c r="H49" s="219">
        <f t="shared" si="20"/>
        <v>0</v>
      </c>
      <c r="I49" s="218" t="str">
        <f t="shared" si="21"/>
        <v>N. D.</v>
      </c>
      <c r="J49" s="216"/>
      <c r="K49" s="217">
        <f>+'2025R'!$L49</f>
        <v>0</v>
      </c>
      <c r="L49" s="218" t="str">
        <f t="shared" si="36"/>
        <v>N. D.</v>
      </c>
      <c r="M49" s="219">
        <f t="shared" si="22"/>
        <v>0</v>
      </c>
      <c r="N49" s="218" t="str">
        <f t="shared" si="23"/>
        <v>N. D.</v>
      </c>
      <c r="O49" s="216"/>
      <c r="P49" s="217">
        <f>+'2026R'!$AB49</f>
        <v>0</v>
      </c>
      <c r="Q49" s="218" t="str">
        <f t="shared" si="37"/>
        <v>N. D.</v>
      </c>
      <c r="R49" s="216"/>
      <c r="S49" s="217">
        <f>+'2026P'!$AB49</f>
        <v>0</v>
      </c>
      <c r="T49" s="218" t="str">
        <f t="shared" si="38"/>
        <v>N. D.</v>
      </c>
      <c r="U49" s="219">
        <f t="shared" si="24"/>
        <v>0</v>
      </c>
      <c r="V49" s="218" t="str">
        <f t="shared" si="25"/>
        <v>N. D.</v>
      </c>
      <c r="W49" s="216"/>
      <c r="X49" s="217">
        <f>+'2025R'!$AB49</f>
        <v>0</v>
      </c>
      <c r="Y49" s="218" t="str">
        <f t="shared" si="39"/>
        <v>N. D.</v>
      </c>
      <c r="Z49" s="219">
        <f t="shared" si="26"/>
        <v>0</v>
      </c>
      <c r="AA49" s="218" t="str">
        <f t="shared" si="27"/>
        <v>N. D.</v>
      </c>
    </row>
    <row r="50" spans="1:27" s="208" customFormat="1" ht="17">
      <c r="A50" s="223" t="s">
        <v>36</v>
      </c>
      <c r="B50" s="216"/>
      <c r="C50" s="217">
        <f>+'2026R'!$L50</f>
        <v>0</v>
      </c>
      <c r="D50" s="218" t="str">
        <f t="shared" si="34"/>
        <v>N. D.</v>
      </c>
      <c r="E50" s="216"/>
      <c r="F50" s="217">
        <f>+'2026P'!$L50</f>
        <v>0</v>
      </c>
      <c r="G50" s="218" t="str">
        <f t="shared" si="35"/>
        <v>N. D.</v>
      </c>
      <c r="H50" s="219">
        <f t="shared" si="20"/>
        <v>0</v>
      </c>
      <c r="I50" s="218" t="str">
        <f t="shared" si="21"/>
        <v>N. D.</v>
      </c>
      <c r="J50" s="216"/>
      <c r="K50" s="217">
        <f>+'2025R'!$L50</f>
        <v>0</v>
      </c>
      <c r="L50" s="218" t="str">
        <f t="shared" si="36"/>
        <v>N. D.</v>
      </c>
      <c r="M50" s="219">
        <f t="shared" si="22"/>
        <v>0</v>
      </c>
      <c r="N50" s="218" t="str">
        <f t="shared" si="23"/>
        <v>N. D.</v>
      </c>
      <c r="O50" s="216"/>
      <c r="P50" s="217">
        <f>+'2026R'!$AB50</f>
        <v>0</v>
      </c>
      <c r="Q50" s="218" t="str">
        <f t="shared" si="37"/>
        <v>N. D.</v>
      </c>
      <c r="R50" s="216"/>
      <c r="S50" s="217">
        <f>+'2026P'!$AB50</f>
        <v>0</v>
      </c>
      <c r="T50" s="218" t="str">
        <f t="shared" si="38"/>
        <v>N. D.</v>
      </c>
      <c r="U50" s="219">
        <f t="shared" si="24"/>
        <v>0</v>
      </c>
      <c r="V50" s="218" t="str">
        <f t="shared" si="25"/>
        <v>N. D.</v>
      </c>
      <c r="W50" s="216"/>
      <c r="X50" s="217">
        <f>+'2025R'!$AB50</f>
        <v>0</v>
      </c>
      <c r="Y50" s="218" t="str">
        <f t="shared" si="39"/>
        <v>N. D.</v>
      </c>
      <c r="Z50" s="219">
        <f t="shared" si="26"/>
        <v>0</v>
      </c>
      <c r="AA50" s="218" t="str">
        <f t="shared" si="27"/>
        <v>N. D.</v>
      </c>
    </row>
    <row r="51" spans="1:27" s="208" customFormat="1" ht="17">
      <c r="A51" s="223" t="s">
        <v>37</v>
      </c>
      <c r="B51" s="216"/>
      <c r="C51" s="217">
        <f>+'2026R'!$L51</f>
        <v>0</v>
      </c>
      <c r="D51" s="218" t="str">
        <f t="shared" si="34"/>
        <v>N. D.</v>
      </c>
      <c r="E51" s="216"/>
      <c r="F51" s="217">
        <f>+'2026P'!$L51</f>
        <v>0</v>
      </c>
      <c r="G51" s="218" t="str">
        <f t="shared" si="35"/>
        <v>N. D.</v>
      </c>
      <c r="H51" s="219">
        <f t="shared" si="20"/>
        <v>0</v>
      </c>
      <c r="I51" s="218" t="str">
        <f t="shared" si="21"/>
        <v>N. D.</v>
      </c>
      <c r="J51" s="216"/>
      <c r="K51" s="217">
        <f>+'2025R'!$L51</f>
        <v>0</v>
      </c>
      <c r="L51" s="218" t="str">
        <f t="shared" si="36"/>
        <v>N. D.</v>
      </c>
      <c r="M51" s="219">
        <f t="shared" si="22"/>
        <v>0</v>
      </c>
      <c r="N51" s="218" t="str">
        <f t="shared" si="23"/>
        <v>N. D.</v>
      </c>
      <c r="O51" s="216"/>
      <c r="P51" s="217">
        <f>+'2026R'!$AB51</f>
        <v>0</v>
      </c>
      <c r="Q51" s="218" t="str">
        <f t="shared" si="37"/>
        <v>N. D.</v>
      </c>
      <c r="R51" s="216"/>
      <c r="S51" s="217">
        <f>+'2026P'!$AB51</f>
        <v>0</v>
      </c>
      <c r="T51" s="218" t="str">
        <f t="shared" si="38"/>
        <v>N. D.</v>
      </c>
      <c r="U51" s="219">
        <f t="shared" si="24"/>
        <v>0</v>
      </c>
      <c r="V51" s="218" t="str">
        <f t="shared" si="25"/>
        <v>N. D.</v>
      </c>
      <c r="W51" s="216"/>
      <c r="X51" s="217">
        <f>+'2025R'!$AB51</f>
        <v>0</v>
      </c>
      <c r="Y51" s="218" t="str">
        <f t="shared" si="39"/>
        <v>N. D.</v>
      </c>
      <c r="Z51" s="219">
        <f t="shared" si="26"/>
        <v>0</v>
      </c>
      <c r="AA51" s="218" t="str">
        <f t="shared" si="27"/>
        <v>N. D.</v>
      </c>
    </row>
    <row r="52" spans="1:27" s="208" customFormat="1" ht="17">
      <c r="A52" s="223" t="s">
        <v>38</v>
      </c>
      <c r="B52" s="216"/>
      <c r="C52" s="217">
        <f>+'2026R'!$L52</f>
        <v>0</v>
      </c>
      <c r="D52" s="218" t="str">
        <f t="shared" si="34"/>
        <v>N. D.</v>
      </c>
      <c r="E52" s="216"/>
      <c r="F52" s="217">
        <f>+'2026P'!$L52</f>
        <v>0</v>
      </c>
      <c r="G52" s="218" t="str">
        <f t="shared" si="35"/>
        <v>N. D.</v>
      </c>
      <c r="H52" s="219">
        <f t="shared" si="20"/>
        <v>0</v>
      </c>
      <c r="I52" s="218" t="str">
        <f t="shared" si="21"/>
        <v>N. D.</v>
      </c>
      <c r="J52" s="216"/>
      <c r="K52" s="217">
        <f>+'2025R'!$L52</f>
        <v>0</v>
      </c>
      <c r="L52" s="218" t="str">
        <f t="shared" si="36"/>
        <v>N. D.</v>
      </c>
      <c r="M52" s="219">
        <f t="shared" si="22"/>
        <v>0</v>
      </c>
      <c r="N52" s="218" t="str">
        <f t="shared" si="23"/>
        <v>N. D.</v>
      </c>
      <c r="O52" s="216"/>
      <c r="P52" s="217">
        <f>+'2026R'!$AB52</f>
        <v>0</v>
      </c>
      <c r="Q52" s="218" t="str">
        <f t="shared" si="37"/>
        <v>N. D.</v>
      </c>
      <c r="R52" s="216"/>
      <c r="S52" s="217">
        <f>+'2026P'!$AB52</f>
        <v>0</v>
      </c>
      <c r="T52" s="218" t="str">
        <f t="shared" si="38"/>
        <v>N. D.</v>
      </c>
      <c r="U52" s="219">
        <f t="shared" si="24"/>
        <v>0</v>
      </c>
      <c r="V52" s="218" t="str">
        <f t="shared" si="25"/>
        <v>N. D.</v>
      </c>
      <c r="W52" s="216"/>
      <c r="X52" s="217">
        <f>+'2025R'!$AB52</f>
        <v>0</v>
      </c>
      <c r="Y52" s="218" t="str">
        <f t="shared" si="39"/>
        <v>N. D.</v>
      </c>
      <c r="Z52" s="219">
        <f t="shared" si="26"/>
        <v>0</v>
      </c>
      <c r="AA52" s="218" t="str">
        <f t="shared" si="27"/>
        <v>N. D.</v>
      </c>
    </row>
    <row r="53" spans="1:27" s="208" customFormat="1" ht="17">
      <c r="A53" s="223" t="s">
        <v>39</v>
      </c>
      <c r="B53" s="216"/>
      <c r="C53" s="217">
        <f>+'2026R'!$L53</f>
        <v>0</v>
      </c>
      <c r="D53" s="218" t="str">
        <f t="shared" si="34"/>
        <v>N. D.</v>
      </c>
      <c r="E53" s="216"/>
      <c r="F53" s="217">
        <f>+'2026P'!$L53</f>
        <v>0</v>
      </c>
      <c r="G53" s="218" t="str">
        <f t="shared" si="35"/>
        <v>N. D.</v>
      </c>
      <c r="H53" s="219">
        <f t="shared" si="20"/>
        <v>0</v>
      </c>
      <c r="I53" s="218" t="str">
        <f t="shared" si="21"/>
        <v>N. D.</v>
      </c>
      <c r="J53" s="216"/>
      <c r="K53" s="217">
        <f>+'2025R'!$L53</f>
        <v>0</v>
      </c>
      <c r="L53" s="218" t="str">
        <f t="shared" si="36"/>
        <v>N. D.</v>
      </c>
      <c r="M53" s="219">
        <f t="shared" si="22"/>
        <v>0</v>
      </c>
      <c r="N53" s="218" t="str">
        <f t="shared" si="23"/>
        <v>N. D.</v>
      </c>
      <c r="O53" s="216"/>
      <c r="P53" s="217">
        <f>+'2026R'!$AB53</f>
        <v>0</v>
      </c>
      <c r="Q53" s="218" t="str">
        <f t="shared" si="37"/>
        <v>N. D.</v>
      </c>
      <c r="R53" s="216"/>
      <c r="S53" s="217">
        <f>+'2026P'!$AB53</f>
        <v>0</v>
      </c>
      <c r="T53" s="218" t="str">
        <f t="shared" si="38"/>
        <v>N. D.</v>
      </c>
      <c r="U53" s="219">
        <f t="shared" si="24"/>
        <v>0</v>
      </c>
      <c r="V53" s="218" t="str">
        <f t="shared" si="25"/>
        <v>N. D.</v>
      </c>
      <c r="W53" s="216"/>
      <c r="X53" s="217">
        <f>+'2025R'!$AB53</f>
        <v>0</v>
      </c>
      <c r="Y53" s="218" t="str">
        <f t="shared" si="39"/>
        <v>N. D.</v>
      </c>
      <c r="Z53" s="219">
        <f t="shared" si="26"/>
        <v>0</v>
      </c>
      <c r="AA53" s="218" t="str">
        <f t="shared" si="27"/>
        <v>N. D.</v>
      </c>
    </row>
    <row r="54" spans="1:27" s="208" customFormat="1" ht="17">
      <c r="A54" s="223" t="s">
        <v>40</v>
      </c>
      <c r="B54" s="216"/>
      <c r="C54" s="217">
        <f>+'2026R'!$L54</f>
        <v>0</v>
      </c>
      <c r="D54" s="218" t="str">
        <f t="shared" si="34"/>
        <v>N. D.</v>
      </c>
      <c r="E54" s="216"/>
      <c r="F54" s="217">
        <f>+'2026P'!$L54</f>
        <v>0</v>
      </c>
      <c r="G54" s="218" t="str">
        <f t="shared" si="35"/>
        <v>N. D.</v>
      </c>
      <c r="H54" s="219">
        <f t="shared" si="20"/>
        <v>0</v>
      </c>
      <c r="I54" s="218" t="str">
        <f t="shared" si="21"/>
        <v>N. D.</v>
      </c>
      <c r="J54" s="216"/>
      <c r="K54" s="217">
        <f>+'2025R'!$L54</f>
        <v>0</v>
      </c>
      <c r="L54" s="218" t="str">
        <f t="shared" si="36"/>
        <v>N. D.</v>
      </c>
      <c r="M54" s="219">
        <f t="shared" si="22"/>
        <v>0</v>
      </c>
      <c r="N54" s="218" t="str">
        <f t="shared" si="23"/>
        <v>N. D.</v>
      </c>
      <c r="O54" s="216"/>
      <c r="P54" s="217">
        <f>+'2026R'!$AB54</f>
        <v>0</v>
      </c>
      <c r="Q54" s="218" t="str">
        <f t="shared" si="37"/>
        <v>N. D.</v>
      </c>
      <c r="R54" s="216"/>
      <c r="S54" s="217">
        <f>+'2026P'!$AB54</f>
        <v>0</v>
      </c>
      <c r="T54" s="218" t="str">
        <f t="shared" si="38"/>
        <v>N. D.</v>
      </c>
      <c r="U54" s="219">
        <f t="shared" si="24"/>
        <v>0</v>
      </c>
      <c r="V54" s="218" t="str">
        <f t="shared" si="25"/>
        <v>N. D.</v>
      </c>
      <c r="W54" s="216"/>
      <c r="X54" s="217">
        <f>+'2025R'!$AB54</f>
        <v>0</v>
      </c>
      <c r="Y54" s="218" t="str">
        <f t="shared" si="39"/>
        <v>N. D.</v>
      </c>
      <c r="Z54" s="219">
        <f t="shared" si="26"/>
        <v>0</v>
      </c>
      <c r="AA54" s="218" t="str">
        <f t="shared" si="27"/>
        <v>N. D.</v>
      </c>
    </row>
    <row r="55" spans="1:27" s="208" customFormat="1" ht="6" customHeight="1">
      <c r="A55" s="210"/>
      <c r="B55" s="207"/>
      <c r="C55" s="210"/>
      <c r="D55" s="213"/>
      <c r="E55" s="207"/>
      <c r="F55" s="210"/>
      <c r="G55" s="213"/>
      <c r="H55" s="207"/>
      <c r="I55" s="213"/>
      <c r="J55" s="207"/>
      <c r="K55" s="210"/>
      <c r="L55" s="213"/>
      <c r="M55" s="207"/>
      <c r="N55" s="213"/>
      <c r="O55" s="207"/>
      <c r="P55" s="210"/>
      <c r="Q55" s="213"/>
      <c r="R55" s="207"/>
      <c r="S55" s="210"/>
      <c r="T55" s="213"/>
      <c r="U55" s="207"/>
      <c r="V55" s="213"/>
      <c r="W55" s="207"/>
      <c r="X55" s="210"/>
      <c r="Y55" s="213"/>
      <c r="Z55" s="207"/>
      <c r="AA55" s="213"/>
    </row>
    <row r="56" spans="1:27" s="208" customFormat="1" ht="17">
      <c r="A56" s="209" t="s">
        <v>43</v>
      </c>
      <c r="B56" s="207"/>
      <c r="C56" s="224">
        <f>+C35+C45</f>
        <v>115375.56999999999</v>
      </c>
      <c r="D56" s="225">
        <f>+IF(ISERROR(C56/C106),"N. D.",C56/C106)</f>
        <v>1.3400389048277523E-2</v>
      </c>
      <c r="E56" s="207"/>
      <c r="F56" s="224">
        <f>+F35+F45</f>
        <v>0</v>
      </c>
      <c r="G56" s="225">
        <f>+IF(ISERROR(F56/F106),"N. D.",F56/F106)</f>
        <v>0</v>
      </c>
      <c r="H56" s="226">
        <f>+$C56-F56</f>
        <v>115375.56999999999</v>
      </c>
      <c r="I56" s="225" t="str">
        <f>+IF(ISERROR(H56/F56),"N. D.",H56/F56)</f>
        <v>N. D.</v>
      </c>
      <c r="J56" s="207"/>
      <c r="K56" s="224">
        <f>+K35+K45</f>
        <v>0</v>
      </c>
      <c r="L56" s="225">
        <f>+IF(ISERROR(K56/K106),"N. D.",K56/K106)</f>
        <v>0</v>
      </c>
      <c r="M56" s="226">
        <f>+$C56-K56</f>
        <v>115375.56999999999</v>
      </c>
      <c r="N56" s="225" t="str">
        <f>+IF(ISERROR(M56/K56),"N. D.",M56/K56)</f>
        <v>N. D.</v>
      </c>
      <c r="O56" s="207"/>
      <c r="P56" s="224">
        <f>+P35+P45</f>
        <v>129795.56999999999</v>
      </c>
      <c r="Q56" s="225">
        <f>+IF(ISERROR(P56/P106),"N. D.",P56/P106)</f>
        <v>2.5167596531995929E-3</v>
      </c>
      <c r="R56" s="207"/>
      <c r="S56" s="224">
        <f>+S35+S45</f>
        <v>0</v>
      </c>
      <c r="T56" s="225">
        <f>+IF(ISERROR(S56/S106),"N. D.",S56/S106)</f>
        <v>0</v>
      </c>
      <c r="U56" s="226">
        <f>+$P56-S56</f>
        <v>129795.56999999999</v>
      </c>
      <c r="V56" s="225" t="str">
        <f>+IF(ISERROR(U56/S56),"N. D.",U56/S56)</f>
        <v>N. D.</v>
      </c>
      <c r="W56" s="207"/>
      <c r="X56" s="224">
        <f>+X35+X45</f>
        <v>0</v>
      </c>
      <c r="Y56" s="225">
        <f>+IF(ISERROR(X56/X106),"N. D.",X56/X106)</f>
        <v>0</v>
      </c>
      <c r="Z56" s="226">
        <f>+$P56-X56</f>
        <v>129795.56999999999</v>
      </c>
      <c r="AA56" s="225" t="str">
        <f>+IF(ISERROR(Z56/X56),"N. D.",Z56/X56)</f>
        <v>N. D.</v>
      </c>
    </row>
    <row r="57" spans="1:27" s="208" customFormat="1" ht="6" customHeight="1">
      <c r="A57" s="210"/>
      <c r="B57" s="207"/>
      <c r="C57" s="210"/>
      <c r="D57" s="213"/>
      <c r="E57" s="207"/>
      <c r="F57" s="210"/>
      <c r="G57" s="213"/>
      <c r="H57" s="207"/>
      <c r="I57" s="213"/>
      <c r="J57" s="207"/>
      <c r="K57" s="210"/>
      <c r="L57" s="213"/>
      <c r="M57" s="207"/>
      <c r="N57" s="213"/>
      <c r="O57" s="207"/>
      <c r="P57" s="210"/>
      <c r="Q57" s="213"/>
      <c r="R57" s="207"/>
      <c r="S57" s="210"/>
      <c r="T57" s="213"/>
      <c r="U57" s="207"/>
      <c r="V57" s="213"/>
      <c r="W57" s="207"/>
      <c r="X57" s="210"/>
      <c r="Y57" s="213"/>
      <c r="Z57" s="207"/>
      <c r="AA57" s="213"/>
    </row>
    <row r="58" spans="1:27" s="208" customFormat="1" ht="17">
      <c r="A58" s="209" t="s">
        <v>44</v>
      </c>
      <c r="B58" s="207"/>
      <c r="C58" s="210"/>
      <c r="D58" s="213"/>
      <c r="E58" s="207"/>
      <c r="F58" s="210"/>
      <c r="G58" s="213"/>
      <c r="H58" s="207"/>
      <c r="I58" s="213"/>
      <c r="J58" s="207"/>
      <c r="K58" s="210"/>
      <c r="L58" s="213"/>
      <c r="M58" s="207"/>
      <c r="N58" s="213"/>
      <c r="O58" s="207"/>
      <c r="P58" s="210"/>
      <c r="Q58" s="213"/>
      <c r="R58" s="207"/>
      <c r="S58" s="210"/>
      <c r="T58" s="213"/>
      <c r="U58" s="207"/>
      <c r="V58" s="213"/>
      <c r="W58" s="207"/>
      <c r="X58" s="210"/>
      <c r="Y58" s="213"/>
      <c r="Z58" s="207"/>
      <c r="AA58" s="213"/>
    </row>
    <row r="59" spans="1:27" s="208" customFormat="1" ht="6" customHeight="1">
      <c r="A59" s="210"/>
      <c r="B59" s="207"/>
      <c r="C59" s="210"/>
      <c r="D59" s="213"/>
      <c r="E59" s="207"/>
      <c r="F59" s="210"/>
      <c r="G59" s="213"/>
      <c r="H59" s="207"/>
      <c r="I59" s="213"/>
      <c r="J59" s="207"/>
      <c r="K59" s="210"/>
      <c r="L59" s="213"/>
      <c r="M59" s="207"/>
      <c r="N59" s="213"/>
      <c r="O59" s="207"/>
      <c r="P59" s="210"/>
      <c r="Q59" s="213"/>
      <c r="R59" s="207"/>
      <c r="S59" s="210"/>
      <c r="T59" s="213"/>
      <c r="U59" s="207"/>
      <c r="V59" s="213"/>
      <c r="W59" s="207"/>
      <c r="X59" s="210"/>
      <c r="Y59" s="213"/>
      <c r="Z59" s="207"/>
      <c r="AA59" s="213"/>
    </row>
    <row r="60" spans="1:27" s="208" customFormat="1" ht="17">
      <c r="A60" s="211" t="s">
        <v>21</v>
      </c>
      <c r="B60" s="207"/>
      <c r="C60" s="212">
        <f>+SUM(C61:C69)</f>
        <v>0</v>
      </c>
      <c r="D60" s="213" t="str">
        <f>+IF(ISERROR(C60/C81),"N. D.",C60/C81)</f>
        <v>N. D.</v>
      </c>
      <c r="E60" s="207"/>
      <c r="F60" s="212">
        <f>+SUM(F61:F69)</f>
        <v>0</v>
      </c>
      <c r="G60" s="213" t="str">
        <f>+IF(ISERROR(F60/F81),"N. D.",F60/F81)</f>
        <v>N. D.</v>
      </c>
      <c r="H60" s="214">
        <f t="shared" ref="H60:H79" si="40">+$C60-F60</f>
        <v>0</v>
      </c>
      <c r="I60" s="213" t="str">
        <f t="shared" ref="I60:I79" si="41">+IF(ISERROR(H60/F60),"N. D.",H60/F60)</f>
        <v>N. D.</v>
      </c>
      <c r="J60" s="207"/>
      <c r="K60" s="212">
        <f>+SUM(K61:K69)</f>
        <v>0</v>
      </c>
      <c r="L60" s="213" t="str">
        <f>+IF(ISERROR(K60/K81),"N. D.",K60/K81)</f>
        <v>N. D.</v>
      </c>
      <c r="M60" s="214">
        <f t="shared" ref="M60:M79" si="42">+$C60-K60</f>
        <v>0</v>
      </c>
      <c r="N60" s="213" t="str">
        <f t="shared" ref="N60:N79" si="43">+IF(ISERROR(M60/K60),"N. D.",M60/K60)</f>
        <v>N. D.</v>
      </c>
      <c r="O60" s="207"/>
      <c r="P60" s="212">
        <f>+SUM(P61:P69)</f>
        <v>271834.05</v>
      </c>
      <c r="Q60" s="213">
        <f>+IF(ISERROR(P60/P81),"N. D.",P60/P81)</f>
        <v>1</v>
      </c>
      <c r="R60" s="207"/>
      <c r="S60" s="212">
        <f>+SUM(S61:S69)</f>
        <v>0</v>
      </c>
      <c r="T60" s="213" t="str">
        <f>+IF(ISERROR(S60/S81),"N. D.",S60/S81)</f>
        <v>N. D.</v>
      </c>
      <c r="U60" s="214">
        <f t="shared" ref="U60:U79" si="44">+$P60-S60</f>
        <v>271834.05</v>
      </c>
      <c r="V60" s="213" t="str">
        <f t="shared" ref="V60:V79" si="45">+IF(ISERROR(U60/S60),"N. D.",U60/S60)</f>
        <v>N. D.</v>
      </c>
      <c r="W60" s="207"/>
      <c r="X60" s="212">
        <f>+SUM(X61:X69)</f>
        <v>7000</v>
      </c>
      <c r="Y60" s="213">
        <f>+IF(ISERROR(X60/X81),"N. D.",X60/X81)</f>
        <v>1</v>
      </c>
      <c r="Z60" s="214">
        <f t="shared" ref="Z60:Z79" si="46">+$P60-X60</f>
        <v>264834.05</v>
      </c>
      <c r="AA60" s="213">
        <f t="shared" ref="AA60:AA79" si="47">+IF(ISERROR(Z60/X60),"N. D.",Z60/X60)</f>
        <v>37.833435714285713</v>
      </c>
    </row>
    <row r="61" spans="1:27" s="208" customFormat="1" ht="17">
      <c r="A61" s="215" t="s">
        <v>22</v>
      </c>
      <c r="B61" s="216"/>
      <c r="C61" s="217">
        <f>+'2026R'!$L61</f>
        <v>0</v>
      </c>
      <c r="D61" s="218">
        <f t="shared" ref="D61:D69" si="48">+IF(ISERROR(C61/C86),"N. D.",C61/C86)</f>
        <v>0</v>
      </c>
      <c r="E61" s="216"/>
      <c r="F61" s="217">
        <f>+'2026P'!$L61</f>
        <v>0</v>
      </c>
      <c r="G61" s="218">
        <f t="shared" ref="G61:G69" si="49">+IF(ISERROR(F61/F86),"N. D.",F61/F86)</f>
        <v>0</v>
      </c>
      <c r="H61" s="219">
        <f t="shared" si="40"/>
        <v>0</v>
      </c>
      <c r="I61" s="218" t="str">
        <f t="shared" si="41"/>
        <v>N. D.</v>
      </c>
      <c r="J61" s="216"/>
      <c r="K61" s="217">
        <f>+'2025R'!$L61</f>
        <v>0</v>
      </c>
      <c r="L61" s="218">
        <f t="shared" ref="L61:L69" si="50">+IF(ISERROR(K61/K86),"N. D.",K61/K86)</f>
        <v>0</v>
      </c>
      <c r="M61" s="219">
        <f t="shared" si="42"/>
        <v>0</v>
      </c>
      <c r="N61" s="218" t="str">
        <f t="shared" si="43"/>
        <v>N. D.</v>
      </c>
      <c r="O61" s="216"/>
      <c r="P61" s="217">
        <f>+'2026R'!$AB61</f>
        <v>271834.05</v>
      </c>
      <c r="Q61" s="218">
        <f t="shared" ref="Q61:Q69" si="51">+IF(ISERROR(P61/P86),"N. D.",P61/P86)</f>
        <v>6.3441270016145086E-3</v>
      </c>
      <c r="R61" s="216"/>
      <c r="S61" s="217">
        <f>+'2026P'!$AB61</f>
        <v>0</v>
      </c>
      <c r="T61" s="218">
        <f t="shared" ref="T61:T69" si="52">+IF(ISERROR(S61/S86),"N. D.",S61/S86)</f>
        <v>0</v>
      </c>
      <c r="U61" s="219">
        <f t="shared" si="44"/>
        <v>271834.05</v>
      </c>
      <c r="V61" s="218" t="str">
        <f t="shared" si="45"/>
        <v>N. D.</v>
      </c>
      <c r="W61" s="216"/>
      <c r="X61" s="217">
        <f>+'2025R'!$AB61</f>
        <v>0</v>
      </c>
      <c r="Y61" s="218">
        <f t="shared" ref="Y61:Y69" si="53">+IF(ISERROR(X61/X86),"N. D.",X61/X86)</f>
        <v>0</v>
      </c>
      <c r="Z61" s="219">
        <f t="shared" si="46"/>
        <v>271834.05</v>
      </c>
      <c r="AA61" s="218" t="str">
        <f t="shared" si="47"/>
        <v>N. D.</v>
      </c>
    </row>
    <row r="62" spans="1:27" s="208" customFormat="1" ht="17">
      <c r="A62" s="215" t="s">
        <v>23</v>
      </c>
      <c r="B62" s="216"/>
      <c r="C62" s="217">
        <f>+'2026R'!$L62</f>
        <v>0</v>
      </c>
      <c r="D62" s="218">
        <f t="shared" si="48"/>
        <v>0</v>
      </c>
      <c r="E62" s="216"/>
      <c r="F62" s="217">
        <f>+'2026P'!$L62</f>
        <v>0</v>
      </c>
      <c r="G62" s="218">
        <f t="shared" si="49"/>
        <v>0</v>
      </c>
      <c r="H62" s="219">
        <f t="shared" si="40"/>
        <v>0</v>
      </c>
      <c r="I62" s="218" t="str">
        <f t="shared" si="41"/>
        <v>N. D.</v>
      </c>
      <c r="J62" s="216"/>
      <c r="K62" s="217">
        <f>+'2025R'!$L62</f>
        <v>0</v>
      </c>
      <c r="L62" s="218">
        <f t="shared" si="50"/>
        <v>0</v>
      </c>
      <c r="M62" s="219">
        <f t="shared" si="42"/>
        <v>0</v>
      </c>
      <c r="N62" s="218" t="str">
        <f t="shared" si="43"/>
        <v>N. D.</v>
      </c>
      <c r="O62" s="216"/>
      <c r="P62" s="217">
        <f>+'2026R'!$AB62</f>
        <v>0</v>
      </c>
      <c r="Q62" s="218">
        <f t="shared" si="51"/>
        <v>0</v>
      </c>
      <c r="R62" s="216"/>
      <c r="S62" s="217">
        <f>+'2026P'!$AB62</f>
        <v>0</v>
      </c>
      <c r="T62" s="218">
        <f t="shared" si="52"/>
        <v>0</v>
      </c>
      <c r="U62" s="219">
        <f t="shared" si="44"/>
        <v>0</v>
      </c>
      <c r="V62" s="218" t="str">
        <f t="shared" si="45"/>
        <v>N. D.</v>
      </c>
      <c r="W62" s="216"/>
      <c r="X62" s="217">
        <f>+'2025R'!$AB62</f>
        <v>0</v>
      </c>
      <c r="Y62" s="218">
        <f t="shared" si="53"/>
        <v>0</v>
      </c>
      <c r="Z62" s="219">
        <f t="shared" si="46"/>
        <v>0</v>
      </c>
      <c r="AA62" s="218" t="str">
        <f t="shared" si="47"/>
        <v>N. D.</v>
      </c>
    </row>
    <row r="63" spans="1:27" s="208" customFormat="1" ht="17">
      <c r="A63" s="215" t="s">
        <v>24</v>
      </c>
      <c r="B63" s="216"/>
      <c r="C63" s="217">
        <f>+'2026R'!$L63</f>
        <v>0</v>
      </c>
      <c r="D63" s="218">
        <f t="shared" si="48"/>
        <v>0</v>
      </c>
      <c r="E63" s="216"/>
      <c r="F63" s="217">
        <f>+'2026P'!$L63</f>
        <v>0</v>
      </c>
      <c r="G63" s="218">
        <f t="shared" si="49"/>
        <v>0</v>
      </c>
      <c r="H63" s="219">
        <f t="shared" si="40"/>
        <v>0</v>
      </c>
      <c r="I63" s="218" t="str">
        <f t="shared" si="41"/>
        <v>N. D.</v>
      </c>
      <c r="J63" s="216"/>
      <c r="K63" s="217">
        <f>+'2025R'!$L63</f>
        <v>0</v>
      </c>
      <c r="L63" s="218">
        <f t="shared" si="50"/>
        <v>0</v>
      </c>
      <c r="M63" s="219">
        <f t="shared" si="42"/>
        <v>0</v>
      </c>
      <c r="N63" s="218" t="str">
        <f t="shared" si="43"/>
        <v>N. D.</v>
      </c>
      <c r="O63" s="216"/>
      <c r="P63" s="217">
        <f>+'2026R'!$AB63</f>
        <v>0</v>
      </c>
      <c r="Q63" s="218">
        <f t="shared" si="51"/>
        <v>0</v>
      </c>
      <c r="R63" s="216"/>
      <c r="S63" s="217">
        <f>+'2026P'!$AB63</f>
        <v>0</v>
      </c>
      <c r="T63" s="218">
        <f t="shared" si="52"/>
        <v>0</v>
      </c>
      <c r="U63" s="219">
        <f t="shared" si="44"/>
        <v>0</v>
      </c>
      <c r="V63" s="218" t="str">
        <f t="shared" si="45"/>
        <v>N. D.</v>
      </c>
      <c r="W63" s="216"/>
      <c r="X63" s="217">
        <f>+'2025R'!$AB63</f>
        <v>7000</v>
      </c>
      <c r="Y63" s="218">
        <f t="shared" si="53"/>
        <v>1.2621161391410058E-3</v>
      </c>
      <c r="Z63" s="219">
        <f t="shared" si="46"/>
        <v>-7000</v>
      </c>
      <c r="AA63" s="218">
        <f t="shared" si="47"/>
        <v>-1</v>
      </c>
    </row>
    <row r="64" spans="1:27" s="208" customFormat="1" ht="17">
      <c r="A64" s="215" t="s">
        <v>25</v>
      </c>
      <c r="B64" s="216"/>
      <c r="C64" s="217">
        <f>+'2026R'!$L64</f>
        <v>0</v>
      </c>
      <c r="D64" s="218" t="str">
        <f t="shared" si="48"/>
        <v>N. D.</v>
      </c>
      <c r="E64" s="216"/>
      <c r="F64" s="217">
        <f>+'2026P'!$L64</f>
        <v>0</v>
      </c>
      <c r="G64" s="218" t="str">
        <f t="shared" si="49"/>
        <v>N. D.</v>
      </c>
      <c r="H64" s="219">
        <f t="shared" si="40"/>
        <v>0</v>
      </c>
      <c r="I64" s="218" t="str">
        <f t="shared" si="41"/>
        <v>N. D.</v>
      </c>
      <c r="J64" s="216"/>
      <c r="K64" s="217">
        <f>+'2025R'!$L64</f>
        <v>0</v>
      </c>
      <c r="L64" s="218" t="str">
        <f t="shared" si="50"/>
        <v>N. D.</v>
      </c>
      <c r="M64" s="219">
        <f t="shared" si="42"/>
        <v>0</v>
      </c>
      <c r="N64" s="218" t="str">
        <f t="shared" si="43"/>
        <v>N. D.</v>
      </c>
      <c r="O64" s="216"/>
      <c r="P64" s="217">
        <f>+'2026R'!$AB64</f>
        <v>0</v>
      </c>
      <c r="Q64" s="218" t="str">
        <f t="shared" si="51"/>
        <v>N. D.</v>
      </c>
      <c r="R64" s="216"/>
      <c r="S64" s="217">
        <f>+'2026P'!$AB64</f>
        <v>0</v>
      </c>
      <c r="T64" s="218" t="str">
        <f t="shared" si="52"/>
        <v>N. D.</v>
      </c>
      <c r="U64" s="219">
        <f t="shared" si="44"/>
        <v>0</v>
      </c>
      <c r="V64" s="218" t="str">
        <f t="shared" si="45"/>
        <v>N. D.</v>
      </c>
      <c r="W64" s="216"/>
      <c r="X64" s="217">
        <f>+'2025R'!$AB64</f>
        <v>0</v>
      </c>
      <c r="Y64" s="218" t="str">
        <f t="shared" si="53"/>
        <v>N. D.</v>
      </c>
      <c r="Z64" s="219">
        <f t="shared" si="46"/>
        <v>0</v>
      </c>
      <c r="AA64" s="218" t="str">
        <f t="shared" si="47"/>
        <v>N. D.</v>
      </c>
    </row>
    <row r="65" spans="1:27" s="208" customFormat="1" ht="17">
      <c r="A65" s="215" t="s">
        <v>26</v>
      </c>
      <c r="B65" s="216"/>
      <c r="C65" s="217">
        <f>+'2026R'!$L65</f>
        <v>0</v>
      </c>
      <c r="D65" s="218">
        <f t="shared" si="48"/>
        <v>0</v>
      </c>
      <c r="E65" s="216"/>
      <c r="F65" s="217">
        <f>+'2026P'!$L65</f>
        <v>0</v>
      </c>
      <c r="G65" s="218" t="str">
        <f t="shared" si="49"/>
        <v>N. D.</v>
      </c>
      <c r="H65" s="219">
        <f t="shared" si="40"/>
        <v>0</v>
      </c>
      <c r="I65" s="218" t="str">
        <f t="shared" si="41"/>
        <v>N. D.</v>
      </c>
      <c r="J65" s="216"/>
      <c r="K65" s="217">
        <f>+'2025R'!$L65</f>
        <v>0</v>
      </c>
      <c r="L65" s="218">
        <f t="shared" si="50"/>
        <v>0</v>
      </c>
      <c r="M65" s="219">
        <f t="shared" si="42"/>
        <v>0</v>
      </c>
      <c r="N65" s="218" t="str">
        <f t="shared" si="43"/>
        <v>N. D.</v>
      </c>
      <c r="O65" s="216"/>
      <c r="P65" s="217">
        <f>+'2026R'!$AB65</f>
        <v>0</v>
      </c>
      <c r="Q65" s="218">
        <f t="shared" si="51"/>
        <v>0</v>
      </c>
      <c r="R65" s="216"/>
      <c r="S65" s="217">
        <f>+'2026P'!$AB65</f>
        <v>0</v>
      </c>
      <c r="T65" s="218" t="str">
        <f t="shared" si="52"/>
        <v>N. D.</v>
      </c>
      <c r="U65" s="219">
        <f t="shared" si="44"/>
        <v>0</v>
      </c>
      <c r="V65" s="218" t="str">
        <f t="shared" si="45"/>
        <v>N. D.</v>
      </c>
      <c r="W65" s="216"/>
      <c r="X65" s="217">
        <f>+'2025R'!$AB65</f>
        <v>0</v>
      </c>
      <c r="Y65" s="218">
        <f t="shared" si="53"/>
        <v>0</v>
      </c>
      <c r="Z65" s="219">
        <f t="shared" si="46"/>
        <v>0</v>
      </c>
      <c r="AA65" s="218" t="str">
        <f t="shared" si="47"/>
        <v>N. D.</v>
      </c>
    </row>
    <row r="66" spans="1:27" s="208" customFormat="1" ht="17">
      <c r="A66" s="215" t="s">
        <v>27</v>
      </c>
      <c r="B66" s="216"/>
      <c r="C66" s="217">
        <f>+'2026R'!$L66</f>
        <v>0</v>
      </c>
      <c r="D66" s="218" t="str">
        <f t="shared" si="48"/>
        <v>N. D.</v>
      </c>
      <c r="E66" s="216"/>
      <c r="F66" s="217">
        <f>+'2026P'!$L66</f>
        <v>0</v>
      </c>
      <c r="G66" s="218" t="str">
        <f t="shared" si="49"/>
        <v>N. D.</v>
      </c>
      <c r="H66" s="219">
        <f t="shared" si="40"/>
        <v>0</v>
      </c>
      <c r="I66" s="218" t="str">
        <f t="shared" si="41"/>
        <v>N. D.</v>
      </c>
      <c r="J66" s="216"/>
      <c r="K66" s="217">
        <f>+'2025R'!$L66</f>
        <v>0</v>
      </c>
      <c r="L66" s="218" t="str">
        <f t="shared" si="50"/>
        <v>N. D.</v>
      </c>
      <c r="M66" s="219">
        <f t="shared" si="42"/>
        <v>0</v>
      </c>
      <c r="N66" s="218" t="str">
        <f t="shared" si="43"/>
        <v>N. D.</v>
      </c>
      <c r="O66" s="216"/>
      <c r="P66" s="217">
        <f>+'2026R'!$AB66</f>
        <v>0</v>
      </c>
      <c r="Q66" s="218" t="str">
        <f t="shared" si="51"/>
        <v>N. D.</v>
      </c>
      <c r="R66" s="216"/>
      <c r="S66" s="217">
        <f>+'2026P'!$AB66</f>
        <v>0</v>
      </c>
      <c r="T66" s="218" t="str">
        <f t="shared" si="52"/>
        <v>N. D.</v>
      </c>
      <c r="U66" s="219">
        <f t="shared" si="44"/>
        <v>0</v>
      </c>
      <c r="V66" s="218" t="str">
        <f t="shared" si="45"/>
        <v>N. D.</v>
      </c>
      <c r="W66" s="216"/>
      <c r="X66" s="217">
        <f>+'2025R'!$AB66</f>
        <v>0</v>
      </c>
      <c r="Y66" s="218" t="str">
        <f t="shared" si="53"/>
        <v>N. D.</v>
      </c>
      <c r="Z66" s="219">
        <f t="shared" si="46"/>
        <v>0</v>
      </c>
      <c r="AA66" s="218" t="str">
        <f t="shared" si="47"/>
        <v>N. D.</v>
      </c>
    </row>
    <row r="67" spans="1:27" s="208" customFormat="1" ht="17">
      <c r="A67" s="215" t="s">
        <v>28</v>
      </c>
      <c r="B67" s="216"/>
      <c r="C67" s="217">
        <f>+'2026R'!$L67</f>
        <v>0</v>
      </c>
      <c r="D67" s="218" t="str">
        <f t="shared" si="48"/>
        <v>N. D.</v>
      </c>
      <c r="E67" s="216"/>
      <c r="F67" s="217">
        <f>+'2026P'!$L67</f>
        <v>0</v>
      </c>
      <c r="G67" s="218" t="str">
        <f t="shared" si="49"/>
        <v>N. D.</v>
      </c>
      <c r="H67" s="219">
        <f t="shared" si="40"/>
        <v>0</v>
      </c>
      <c r="I67" s="218" t="str">
        <f t="shared" si="41"/>
        <v>N. D.</v>
      </c>
      <c r="J67" s="216"/>
      <c r="K67" s="217">
        <f>+'2025R'!$L67</f>
        <v>0</v>
      </c>
      <c r="L67" s="218" t="str">
        <f t="shared" si="50"/>
        <v>N. D.</v>
      </c>
      <c r="M67" s="219">
        <f t="shared" si="42"/>
        <v>0</v>
      </c>
      <c r="N67" s="218" t="str">
        <f t="shared" si="43"/>
        <v>N. D.</v>
      </c>
      <c r="O67" s="216"/>
      <c r="P67" s="217">
        <f>+'2026R'!$AB67</f>
        <v>0</v>
      </c>
      <c r="Q67" s="218" t="str">
        <f t="shared" si="51"/>
        <v>N. D.</v>
      </c>
      <c r="R67" s="216"/>
      <c r="S67" s="217">
        <f>+'2026P'!$AB67</f>
        <v>0</v>
      </c>
      <c r="T67" s="218" t="str">
        <f t="shared" si="52"/>
        <v>N. D.</v>
      </c>
      <c r="U67" s="219">
        <f t="shared" si="44"/>
        <v>0</v>
      </c>
      <c r="V67" s="218" t="str">
        <f t="shared" si="45"/>
        <v>N. D.</v>
      </c>
      <c r="W67" s="216"/>
      <c r="X67" s="217">
        <f>+'2025R'!$AB67</f>
        <v>0</v>
      </c>
      <c r="Y67" s="218" t="str">
        <f t="shared" si="53"/>
        <v>N. D.</v>
      </c>
      <c r="Z67" s="219">
        <f t="shared" si="46"/>
        <v>0</v>
      </c>
      <c r="AA67" s="218" t="str">
        <f t="shared" si="47"/>
        <v>N. D.</v>
      </c>
    </row>
    <row r="68" spans="1:27" s="208" customFormat="1" ht="17">
      <c r="A68" s="215" t="s">
        <v>29</v>
      </c>
      <c r="B68" s="216"/>
      <c r="C68" s="217">
        <f>+'2026R'!$L68</f>
        <v>0</v>
      </c>
      <c r="D68" s="218" t="str">
        <f t="shared" si="48"/>
        <v>N. D.</v>
      </c>
      <c r="E68" s="216"/>
      <c r="F68" s="217">
        <f>+'2026P'!$L68</f>
        <v>0</v>
      </c>
      <c r="G68" s="218" t="str">
        <f t="shared" si="49"/>
        <v>N. D.</v>
      </c>
      <c r="H68" s="219">
        <f t="shared" si="40"/>
        <v>0</v>
      </c>
      <c r="I68" s="218" t="str">
        <f t="shared" si="41"/>
        <v>N. D.</v>
      </c>
      <c r="J68" s="216"/>
      <c r="K68" s="217">
        <f>+'2025R'!$L68</f>
        <v>0</v>
      </c>
      <c r="L68" s="218" t="str">
        <f t="shared" si="50"/>
        <v>N. D.</v>
      </c>
      <c r="M68" s="219">
        <f t="shared" si="42"/>
        <v>0</v>
      </c>
      <c r="N68" s="218" t="str">
        <f t="shared" si="43"/>
        <v>N. D.</v>
      </c>
      <c r="O68" s="216"/>
      <c r="P68" s="217">
        <f>+'2026R'!$AB68</f>
        <v>0</v>
      </c>
      <c r="Q68" s="218" t="str">
        <f t="shared" si="51"/>
        <v>N. D.</v>
      </c>
      <c r="R68" s="216"/>
      <c r="S68" s="217">
        <f>+'2026P'!$AB68</f>
        <v>0</v>
      </c>
      <c r="T68" s="218" t="str">
        <f t="shared" si="52"/>
        <v>N. D.</v>
      </c>
      <c r="U68" s="219">
        <f t="shared" si="44"/>
        <v>0</v>
      </c>
      <c r="V68" s="218" t="str">
        <f t="shared" si="45"/>
        <v>N. D.</v>
      </c>
      <c r="W68" s="216"/>
      <c r="X68" s="217">
        <f>+'2025R'!$AB68</f>
        <v>0</v>
      </c>
      <c r="Y68" s="218" t="str">
        <f t="shared" si="53"/>
        <v>N. D.</v>
      </c>
      <c r="Z68" s="219">
        <f t="shared" si="46"/>
        <v>0</v>
      </c>
      <c r="AA68" s="218" t="str">
        <f t="shared" si="47"/>
        <v>N. D.</v>
      </c>
    </row>
    <row r="69" spans="1:27" s="208" customFormat="1" ht="17">
      <c r="A69" s="220" t="s">
        <v>30</v>
      </c>
      <c r="B69" s="216"/>
      <c r="C69" s="217">
        <f>+'2026R'!$L69</f>
        <v>0</v>
      </c>
      <c r="D69" s="218" t="str">
        <f t="shared" si="48"/>
        <v>N. D.</v>
      </c>
      <c r="E69" s="216"/>
      <c r="F69" s="217">
        <f>+'2026P'!$L69</f>
        <v>0</v>
      </c>
      <c r="G69" s="218" t="str">
        <f t="shared" si="49"/>
        <v>N. D.</v>
      </c>
      <c r="H69" s="219">
        <f t="shared" si="40"/>
        <v>0</v>
      </c>
      <c r="I69" s="218" t="str">
        <f t="shared" si="41"/>
        <v>N. D.</v>
      </c>
      <c r="J69" s="216"/>
      <c r="K69" s="217">
        <f>+'2025R'!$L69</f>
        <v>0</v>
      </c>
      <c r="L69" s="218" t="str">
        <f t="shared" si="50"/>
        <v>N. D.</v>
      </c>
      <c r="M69" s="219">
        <f t="shared" si="42"/>
        <v>0</v>
      </c>
      <c r="N69" s="218" t="str">
        <f t="shared" si="43"/>
        <v>N. D.</v>
      </c>
      <c r="O69" s="216"/>
      <c r="P69" s="217">
        <f>+'2026R'!$AB69</f>
        <v>0</v>
      </c>
      <c r="Q69" s="218" t="str">
        <f t="shared" si="51"/>
        <v>N. D.</v>
      </c>
      <c r="R69" s="216"/>
      <c r="S69" s="217">
        <f>+'2026P'!$AB69</f>
        <v>0</v>
      </c>
      <c r="T69" s="218" t="str">
        <f t="shared" si="52"/>
        <v>N. D.</v>
      </c>
      <c r="U69" s="219">
        <f t="shared" si="44"/>
        <v>0</v>
      </c>
      <c r="V69" s="218" t="str">
        <f t="shared" si="45"/>
        <v>N. D.</v>
      </c>
      <c r="W69" s="216"/>
      <c r="X69" s="217">
        <f>+'2025R'!$AB69</f>
        <v>0</v>
      </c>
      <c r="Y69" s="218" t="str">
        <f t="shared" si="53"/>
        <v>N. D.</v>
      </c>
      <c r="Z69" s="219">
        <f t="shared" si="46"/>
        <v>0</v>
      </c>
      <c r="AA69" s="218" t="str">
        <f t="shared" si="47"/>
        <v>N. D.</v>
      </c>
    </row>
    <row r="70" spans="1:27" s="208" customFormat="1" ht="17">
      <c r="A70" s="221" t="s">
        <v>31</v>
      </c>
      <c r="B70" s="207"/>
      <c r="C70" s="222">
        <f>+SUM(C71:C79)</f>
        <v>0</v>
      </c>
      <c r="D70" s="213" t="str">
        <f>+IF(ISERROR(C70/C81),"N. D.",C70/C81)</f>
        <v>N. D.</v>
      </c>
      <c r="E70" s="216"/>
      <c r="F70" s="222">
        <f>+SUM(F71:F79)</f>
        <v>0</v>
      </c>
      <c r="G70" s="213" t="str">
        <f>+IF(ISERROR(F70/F81),"N. D.",F70/F81)</f>
        <v>N. D.</v>
      </c>
      <c r="H70" s="214">
        <f t="shared" si="40"/>
        <v>0</v>
      </c>
      <c r="I70" s="213" t="str">
        <f t="shared" si="41"/>
        <v>N. D.</v>
      </c>
      <c r="J70" s="207"/>
      <c r="K70" s="222">
        <f>+SUM(K71:K79)</f>
        <v>0</v>
      </c>
      <c r="L70" s="213" t="str">
        <f>+IF(ISERROR(K70/K81),"N. D.",K70/K81)</f>
        <v>N. D.</v>
      </c>
      <c r="M70" s="214">
        <f t="shared" si="42"/>
        <v>0</v>
      </c>
      <c r="N70" s="213" t="str">
        <f t="shared" si="43"/>
        <v>N. D.</v>
      </c>
      <c r="O70" s="207"/>
      <c r="P70" s="222">
        <f>+SUM(P71:P79)</f>
        <v>0</v>
      </c>
      <c r="Q70" s="213">
        <f>+IF(ISERROR(P70/P81),"N. D.",P70/P81)</f>
        <v>0</v>
      </c>
      <c r="R70" s="216"/>
      <c r="S70" s="222">
        <f>+SUM(S71:S79)</f>
        <v>0</v>
      </c>
      <c r="T70" s="213" t="str">
        <f>+IF(ISERROR(S70/S81),"N. D.",S70/S81)</f>
        <v>N. D.</v>
      </c>
      <c r="U70" s="214">
        <f t="shared" si="44"/>
        <v>0</v>
      </c>
      <c r="V70" s="213" t="str">
        <f t="shared" si="45"/>
        <v>N. D.</v>
      </c>
      <c r="W70" s="207"/>
      <c r="X70" s="222">
        <f>+SUM(X71:X79)</f>
        <v>0</v>
      </c>
      <c r="Y70" s="213">
        <f>+IF(ISERROR(X70/X81),"N. D.",X70/X81)</f>
        <v>0</v>
      </c>
      <c r="Z70" s="214">
        <f t="shared" si="46"/>
        <v>0</v>
      </c>
      <c r="AA70" s="213" t="str">
        <f t="shared" si="47"/>
        <v>N. D.</v>
      </c>
    </row>
    <row r="71" spans="1:27" s="208" customFormat="1" ht="17">
      <c r="A71" s="223" t="s">
        <v>32</v>
      </c>
      <c r="B71" s="216"/>
      <c r="C71" s="217">
        <f>+'2026R'!$L71</f>
        <v>0</v>
      </c>
      <c r="D71" s="218" t="str">
        <f t="shared" ref="D71:D79" si="54">+IF(ISERROR(C71/C96),"N. D.",C71/C96)</f>
        <v>N. D.</v>
      </c>
      <c r="E71" s="216"/>
      <c r="F71" s="217">
        <f>+'2026P'!$L71</f>
        <v>0</v>
      </c>
      <c r="G71" s="218" t="str">
        <f t="shared" ref="G71:G79" si="55">+IF(ISERROR(F71/F96),"N. D.",F71/F96)</f>
        <v>N. D.</v>
      </c>
      <c r="H71" s="219">
        <f t="shared" si="40"/>
        <v>0</v>
      </c>
      <c r="I71" s="218" t="str">
        <f t="shared" si="41"/>
        <v>N. D.</v>
      </c>
      <c r="J71" s="216"/>
      <c r="K71" s="217">
        <f>+'2025R'!$L71</f>
        <v>0</v>
      </c>
      <c r="L71" s="218" t="str">
        <f t="shared" ref="L71:L79" si="56">+IF(ISERROR(K71/K96),"N. D.",K71/K96)</f>
        <v>N. D.</v>
      </c>
      <c r="M71" s="219">
        <f t="shared" si="42"/>
        <v>0</v>
      </c>
      <c r="N71" s="218" t="str">
        <f t="shared" si="43"/>
        <v>N. D.</v>
      </c>
      <c r="O71" s="216"/>
      <c r="P71" s="217">
        <f>+'2026R'!$AB71</f>
        <v>0</v>
      </c>
      <c r="Q71" s="218" t="str">
        <f t="shared" ref="Q71:Q79" si="57">+IF(ISERROR(P71/P96),"N. D.",P71/P96)</f>
        <v>N. D.</v>
      </c>
      <c r="R71" s="216"/>
      <c r="S71" s="217">
        <f>+'2026P'!$AB71</f>
        <v>0</v>
      </c>
      <c r="T71" s="218" t="str">
        <f t="shared" ref="T71:T79" si="58">+IF(ISERROR(S71/S96),"N. D.",S71/S96)</f>
        <v>N. D.</v>
      </c>
      <c r="U71" s="219">
        <f t="shared" si="44"/>
        <v>0</v>
      </c>
      <c r="V71" s="218" t="str">
        <f t="shared" si="45"/>
        <v>N. D.</v>
      </c>
      <c r="W71" s="216"/>
      <c r="X71" s="217">
        <f>+'2025R'!$AB71</f>
        <v>0</v>
      </c>
      <c r="Y71" s="218" t="str">
        <f t="shared" ref="Y71:Y79" si="59">+IF(ISERROR(X71/X96),"N. D.",X71/X96)</f>
        <v>N. D.</v>
      </c>
      <c r="Z71" s="219">
        <f t="shared" si="46"/>
        <v>0</v>
      </c>
      <c r="AA71" s="218" t="str">
        <f t="shared" si="47"/>
        <v>N. D.</v>
      </c>
    </row>
    <row r="72" spans="1:27" s="208" customFormat="1" ht="17">
      <c r="A72" s="223" t="s">
        <v>33</v>
      </c>
      <c r="B72" s="216"/>
      <c r="C72" s="217">
        <f>+'2026R'!$L72</f>
        <v>0</v>
      </c>
      <c r="D72" s="218" t="str">
        <f t="shared" si="54"/>
        <v>N. D.</v>
      </c>
      <c r="E72" s="216"/>
      <c r="F72" s="217">
        <f>+'2026P'!$L72</f>
        <v>0</v>
      </c>
      <c r="G72" s="218" t="str">
        <f t="shared" si="55"/>
        <v>N. D.</v>
      </c>
      <c r="H72" s="219">
        <f t="shared" si="40"/>
        <v>0</v>
      </c>
      <c r="I72" s="218" t="str">
        <f t="shared" si="41"/>
        <v>N. D.</v>
      </c>
      <c r="J72" s="216"/>
      <c r="K72" s="217">
        <f>+'2025R'!$L72</f>
        <v>0</v>
      </c>
      <c r="L72" s="218" t="str">
        <f t="shared" si="56"/>
        <v>N. D.</v>
      </c>
      <c r="M72" s="219">
        <f t="shared" si="42"/>
        <v>0</v>
      </c>
      <c r="N72" s="218" t="str">
        <f t="shared" si="43"/>
        <v>N. D.</v>
      </c>
      <c r="O72" s="216"/>
      <c r="P72" s="217">
        <f>+'2026R'!$AB72</f>
        <v>0</v>
      </c>
      <c r="Q72" s="218" t="str">
        <f t="shared" si="57"/>
        <v>N. D.</v>
      </c>
      <c r="R72" s="216"/>
      <c r="S72" s="217">
        <f>+'2026P'!$AB72</f>
        <v>0</v>
      </c>
      <c r="T72" s="218" t="str">
        <f t="shared" si="58"/>
        <v>N. D.</v>
      </c>
      <c r="U72" s="219">
        <f t="shared" si="44"/>
        <v>0</v>
      </c>
      <c r="V72" s="218" t="str">
        <f t="shared" si="45"/>
        <v>N. D.</v>
      </c>
      <c r="W72" s="216"/>
      <c r="X72" s="217">
        <f>+'2025R'!$AB72</f>
        <v>0</v>
      </c>
      <c r="Y72" s="218" t="str">
        <f t="shared" si="59"/>
        <v>N. D.</v>
      </c>
      <c r="Z72" s="219">
        <f t="shared" si="46"/>
        <v>0</v>
      </c>
      <c r="AA72" s="218" t="str">
        <f t="shared" si="47"/>
        <v>N. D.</v>
      </c>
    </row>
    <row r="73" spans="1:27" s="208" customFormat="1" ht="17">
      <c r="A73" s="223" t="s">
        <v>34</v>
      </c>
      <c r="B73" s="216"/>
      <c r="C73" s="217">
        <f>+'2026R'!$L73</f>
        <v>0</v>
      </c>
      <c r="D73" s="218" t="str">
        <f t="shared" si="54"/>
        <v>N. D.</v>
      </c>
      <c r="E73" s="216"/>
      <c r="F73" s="217">
        <f>+'2026P'!$L73</f>
        <v>0</v>
      </c>
      <c r="G73" s="218" t="str">
        <f t="shared" si="55"/>
        <v>N. D.</v>
      </c>
      <c r="H73" s="219">
        <f t="shared" si="40"/>
        <v>0</v>
      </c>
      <c r="I73" s="218" t="str">
        <f t="shared" si="41"/>
        <v>N. D.</v>
      </c>
      <c r="J73" s="216"/>
      <c r="K73" s="217">
        <f>+'2025R'!$L73</f>
        <v>0</v>
      </c>
      <c r="L73" s="218" t="str">
        <f t="shared" si="56"/>
        <v>N. D.</v>
      </c>
      <c r="M73" s="219">
        <f t="shared" si="42"/>
        <v>0</v>
      </c>
      <c r="N73" s="218" t="str">
        <f t="shared" si="43"/>
        <v>N. D.</v>
      </c>
      <c r="O73" s="216"/>
      <c r="P73" s="217">
        <f>+'2026R'!$AB73</f>
        <v>0</v>
      </c>
      <c r="Q73" s="218" t="str">
        <f t="shared" si="57"/>
        <v>N. D.</v>
      </c>
      <c r="R73" s="216"/>
      <c r="S73" s="217">
        <f>+'2026P'!$AB73</f>
        <v>0</v>
      </c>
      <c r="T73" s="218" t="str">
        <f t="shared" si="58"/>
        <v>N. D.</v>
      </c>
      <c r="U73" s="219">
        <f t="shared" si="44"/>
        <v>0</v>
      </c>
      <c r="V73" s="218" t="str">
        <f t="shared" si="45"/>
        <v>N. D.</v>
      </c>
      <c r="W73" s="216"/>
      <c r="X73" s="217">
        <f>+'2025R'!$AB73</f>
        <v>0</v>
      </c>
      <c r="Y73" s="218" t="str">
        <f t="shared" si="59"/>
        <v>N. D.</v>
      </c>
      <c r="Z73" s="219">
        <f t="shared" si="46"/>
        <v>0</v>
      </c>
      <c r="AA73" s="218" t="str">
        <f t="shared" si="47"/>
        <v>N. D.</v>
      </c>
    </row>
    <row r="74" spans="1:27" s="208" customFormat="1" ht="17">
      <c r="A74" s="223" t="s">
        <v>35</v>
      </c>
      <c r="B74" s="216"/>
      <c r="C74" s="217">
        <f>+'2026R'!$L74</f>
        <v>0</v>
      </c>
      <c r="D74" s="218" t="str">
        <f t="shared" si="54"/>
        <v>N. D.</v>
      </c>
      <c r="E74" s="216"/>
      <c r="F74" s="217">
        <f>+'2026P'!$L74</f>
        <v>0</v>
      </c>
      <c r="G74" s="218" t="str">
        <f t="shared" si="55"/>
        <v>N. D.</v>
      </c>
      <c r="H74" s="219">
        <f t="shared" si="40"/>
        <v>0</v>
      </c>
      <c r="I74" s="218" t="str">
        <f t="shared" si="41"/>
        <v>N. D.</v>
      </c>
      <c r="J74" s="216"/>
      <c r="K74" s="217">
        <f>+'2025R'!$L74</f>
        <v>0</v>
      </c>
      <c r="L74" s="218" t="str">
        <f t="shared" si="56"/>
        <v>N. D.</v>
      </c>
      <c r="M74" s="219">
        <f t="shared" si="42"/>
        <v>0</v>
      </c>
      <c r="N74" s="218" t="str">
        <f t="shared" si="43"/>
        <v>N. D.</v>
      </c>
      <c r="O74" s="216"/>
      <c r="P74" s="217">
        <f>+'2026R'!$AB74</f>
        <v>0</v>
      </c>
      <c r="Q74" s="218" t="str">
        <f t="shared" si="57"/>
        <v>N. D.</v>
      </c>
      <c r="R74" s="216"/>
      <c r="S74" s="217">
        <f>+'2026P'!$AB74</f>
        <v>0</v>
      </c>
      <c r="T74" s="218" t="str">
        <f t="shared" si="58"/>
        <v>N. D.</v>
      </c>
      <c r="U74" s="219">
        <f t="shared" si="44"/>
        <v>0</v>
      </c>
      <c r="V74" s="218" t="str">
        <f t="shared" si="45"/>
        <v>N. D.</v>
      </c>
      <c r="W74" s="216"/>
      <c r="X74" s="217">
        <f>+'2025R'!$AB74</f>
        <v>0</v>
      </c>
      <c r="Y74" s="218" t="str">
        <f t="shared" si="59"/>
        <v>N. D.</v>
      </c>
      <c r="Z74" s="219">
        <f t="shared" si="46"/>
        <v>0</v>
      </c>
      <c r="AA74" s="218" t="str">
        <f t="shared" si="47"/>
        <v>N. D.</v>
      </c>
    </row>
    <row r="75" spans="1:27" s="208" customFormat="1" ht="17">
      <c r="A75" s="223" t="s">
        <v>36</v>
      </c>
      <c r="B75" s="216"/>
      <c r="C75" s="217">
        <f>+'2026R'!$L75</f>
        <v>0</v>
      </c>
      <c r="D75" s="218" t="str">
        <f t="shared" si="54"/>
        <v>N. D.</v>
      </c>
      <c r="E75" s="216"/>
      <c r="F75" s="217">
        <f>+'2026P'!$L75</f>
        <v>0</v>
      </c>
      <c r="G75" s="218" t="str">
        <f t="shared" si="55"/>
        <v>N. D.</v>
      </c>
      <c r="H75" s="219">
        <f t="shared" si="40"/>
        <v>0</v>
      </c>
      <c r="I75" s="218" t="str">
        <f t="shared" si="41"/>
        <v>N. D.</v>
      </c>
      <c r="J75" s="216"/>
      <c r="K75" s="217">
        <f>+'2025R'!$L75</f>
        <v>0</v>
      </c>
      <c r="L75" s="218" t="str">
        <f t="shared" si="56"/>
        <v>N. D.</v>
      </c>
      <c r="M75" s="219">
        <f t="shared" si="42"/>
        <v>0</v>
      </c>
      <c r="N75" s="218" t="str">
        <f t="shared" si="43"/>
        <v>N. D.</v>
      </c>
      <c r="O75" s="216"/>
      <c r="P75" s="217">
        <f>+'2026R'!$AB75</f>
        <v>0</v>
      </c>
      <c r="Q75" s="218" t="str">
        <f t="shared" si="57"/>
        <v>N. D.</v>
      </c>
      <c r="R75" s="216"/>
      <c r="S75" s="217">
        <f>+'2026P'!$AB75</f>
        <v>0</v>
      </c>
      <c r="T75" s="218" t="str">
        <f t="shared" si="58"/>
        <v>N. D.</v>
      </c>
      <c r="U75" s="219">
        <f t="shared" si="44"/>
        <v>0</v>
      </c>
      <c r="V75" s="218" t="str">
        <f t="shared" si="45"/>
        <v>N. D.</v>
      </c>
      <c r="W75" s="216"/>
      <c r="X75" s="217">
        <f>+'2025R'!$AB75</f>
        <v>0</v>
      </c>
      <c r="Y75" s="218" t="str">
        <f t="shared" si="59"/>
        <v>N. D.</v>
      </c>
      <c r="Z75" s="219">
        <f t="shared" si="46"/>
        <v>0</v>
      </c>
      <c r="AA75" s="218" t="str">
        <f t="shared" si="47"/>
        <v>N. D.</v>
      </c>
    </row>
    <row r="76" spans="1:27" s="208" customFormat="1" ht="17">
      <c r="A76" s="223" t="s">
        <v>37</v>
      </c>
      <c r="B76" s="216"/>
      <c r="C76" s="217">
        <f>+'2026R'!$L76</f>
        <v>0</v>
      </c>
      <c r="D76" s="218" t="str">
        <f t="shared" si="54"/>
        <v>N. D.</v>
      </c>
      <c r="E76" s="216"/>
      <c r="F76" s="217">
        <f>+'2026P'!$L76</f>
        <v>0</v>
      </c>
      <c r="G76" s="218" t="str">
        <f t="shared" si="55"/>
        <v>N. D.</v>
      </c>
      <c r="H76" s="219">
        <f t="shared" si="40"/>
        <v>0</v>
      </c>
      <c r="I76" s="218" t="str">
        <f t="shared" si="41"/>
        <v>N. D.</v>
      </c>
      <c r="J76" s="216"/>
      <c r="K76" s="217">
        <f>+'2025R'!$L76</f>
        <v>0</v>
      </c>
      <c r="L76" s="218" t="str">
        <f t="shared" si="56"/>
        <v>N. D.</v>
      </c>
      <c r="M76" s="219">
        <f t="shared" si="42"/>
        <v>0</v>
      </c>
      <c r="N76" s="218" t="str">
        <f t="shared" si="43"/>
        <v>N. D.</v>
      </c>
      <c r="O76" s="216"/>
      <c r="P76" s="217">
        <f>+'2026R'!$AB76</f>
        <v>0</v>
      </c>
      <c r="Q76" s="218" t="str">
        <f t="shared" si="57"/>
        <v>N. D.</v>
      </c>
      <c r="R76" s="216"/>
      <c r="S76" s="217">
        <f>+'2026P'!$AB76</f>
        <v>0</v>
      </c>
      <c r="T76" s="218" t="str">
        <f t="shared" si="58"/>
        <v>N. D.</v>
      </c>
      <c r="U76" s="219">
        <f t="shared" si="44"/>
        <v>0</v>
      </c>
      <c r="V76" s="218" t="str">
        <f t="shared" si="45"/>
        <v>N. D.</v>
      </c>
      <c r="W76" s="216"/>
      <c r="X76" s="217">
        <f>+'2025R'!$AB76</f>
        <v>0</v>
      </c>
      <c r="Y76" s="218" t="str">
        <f t="shared" si="59"/>
        <v>N. D.</v>
      </c>
      <c r="Z76" s="219">
        <f t="shared" si="46"/>
        <v>0</v>
      </c>
      <c r="AA76" s="218" t="str">
        <f t="shared" si="47"/>
        <v>N. D.</v>
      </c>
    </row>
    <row r="77" spans="1:27" s="208" customFormat="1" ht="17">
      <c r="A77" s="223" t="s">
        <v>38</v>
      </c>
      <c r="B77" s="216"/>
      <c r="C77" s="217">
        <f>+'2026R'!$L77</f>
        <v>0</v>
      </c>
      <c r="D77" s="218" t="str">
        <f t="shared" si="54"/>
        <v>N. D.</v>
      </c>
      <c r="E77" s="216"/>
      <c r="F77" s="217">
        <f>+'2026P'!$L77</f>
        <v>0</v>
      </c>
      <c r="G77" s="218" t="str">
        <f t="shared" si="55"/>
        <v>N. D.</v>
      </c>
      <c r="H77" s="219">
        <f t="shared" si="40"/>
        <v>0</v>
      </c>
      <c r="I77" s="218" t="str">
        <f t="shared" si="41"/>
        <v>N. D.</v>
      </c>
      <c r="J77" s="216"/>
      <c r="K77" s="217">
        <f>+'2025R'!$L77</f>
        <v>0</v>
      </c>
      <c r="L77" s="218" t="str">
        <f t="shared" si="56"/>
        <v>N. D.</v>
      </c>
      <c r="M77" s="219">
        <f t="shared" si="42"/>
        <v>0</v>
      </c>
      <c r="N77" s="218" t="str">
        <f t="shared" si="43"/>
        <v>N. D.</v>
      </c>
      <c r="O77" s="216"/>
      <c r="P77" s="217">
        <f>+'2026R'!$AB77</f>
        <v>0</v>
      </c>
      <c r="Q77" s="218" t="str">
        <f t="shared" si="57"/>
        <v>N. D.</v>
      </c>
      <c r="R77" s="216"/>
      <c r="S77" s="217">
        <f>+'2026P'!$AB77</f>
        <v>0</v>
      </c>
      <c r="T77" s="218" t="str">
        <f t="shared" si="58"/>
        <v>N. D.</v>
      </c>
      <c r="U77" s="219">
        <f t="shared" si="44"/>
        <v>0</v>
      </c>
      <c r="V77" s="218" t="str">
        <f t="shared" si="45"/>
        <v>N. D.</v>
      </c>
      <c r="W77" s="216"/>
      <c r="X77" s="217">
        <f>+'2025R'!$AB77</f>
        <v>0</v>
      </c>
      <c r="Y77" s="218" t="str">
        <f t="shared" si="59"/>
        <v>N. D.</v>
      </c>
      <c r="Z77" s="219">
        <f t="shared" si="46"/>
        <v>0</v>
      </c>
      <c r="AA77" s="218" t="str">
        <f t="shared" si="47"/>
        <v>N. D.</v>
      </c>
    </row>
    <row r="78" spans="1:27" s="208" customFormat="1" ht="17">
      <c r="A78" s="223" t="s">
        <v>39</v>
      </c>
      <c r="B78" s="216"/>
      <c r="C78" s="217">
        <f>+'2026R'!$L78</f>
        <v>0</v>
      </c>
      <c r="D78" s="218" t="str">
        <f t="shared" si="54"/>
        <v>N. D.</v>
      </c>
      <c r="E78" s="216"/>
      <c r="F78" s="217">
        <f>+'2026P'!$L78</f>
        <v>0</v>
      </c>
      <c r="G78" s="218" t="str">
        <f t="shared" si="55"/>
        <v>N. D.</v>
      </c>
      <c r="H78" s="219">
        <f t="shared" si="40"/>
        <v>0</v>
      </c>
      <c r="I78" s="218" t="str">
        <f t="shared" si="41"/>
        <v>N. D.</v>
      </c>
      <c r="J78" s="216"/>
      <c r="K78" s="217">
        <f>+'2025R'!$L78</f>
        <v>0</v>
      </c>
      <c r="L78" s="218" t="str">
        <f t="shared" si="56"/>
        <v>N. D.</v>
      </c>
      <c r="M78" s="219">
        <f t="shared" si="42"/>
        <v>0</v>
      </c>
      <c r="N78" s="218" t="str">
        <f t="shared" si="43"/>
        <v>N. D.</v>
      </c>
      <c r="O78" s="216"/>
      <c r="P78" s="217">
        <f>+'2026R'!$AB78</f>
        <v>0</v>
      </c>
      <c r="Q78" s="218" t="str">
        <f t="shared" si="57"/>
        <v>N. D.</v>
      </c>
      <c r="R78" s="216"/>
      <c r="S78" s="217">
        <f>+'2026P'!$AB78</f>
        <v>0</v>
      </c>
      <c r="T78" s="218" t="str">
        <f t="shared" si="58"/>
        <v>N. D.</v>
      </c>
      <c r="U78" s="219">
        <f t="shared" si="44"/>
        <v>0</v>
      </c>
      <c r="V78" s="218" t="str">
        <f t="shared" si="45"/>
        <v>N. D.</v>
      </c>
      <c r="W78" s="216"/>
      <c r="X78" s="217">
        <f>+'2025R'!$AB78</f>
        <v>0</v>
      </c>
      <c r="Y78" s="218" t="str">
        <f t="shared" si="59"/>
        <v>N. D.</v>
      </c>
      <c r="Z78" s="219">
        <f t="shared" si="46"/>
        <v>0</v>
      </c>
      <c r="AA78" s="218" t="str">
        <f t="shared" si="47"/>
        <v>N. D.</v>
      </c>
    </row>
    <row r="79" spans="1:27" s="208" customFormat="1" ht="17">
      <c r="A79" s="223" t="s">
        <v>40</v>
      </c>
      <c r="B79" s="216"/>
      <c r="C79" s="217">
        <f>+'2026R'!$L79</f>
        <v>0</v>
      </c>
      <c r="D79" s="218" t="str">
        <f t="shared" si="54"/>
        <v>N. D.</v>
      </c>
      <c r="E79" s="216"/>
      <c r="F79" s="217">
        <f>+'2026P'!$L79</f>
        <v>0</v>
      </c>
      <c r="G79" s="218" t="str">
        <f t="shared" si="55"/>
        <v>N. D.</v>
      </c>
      <c r="H79" s="219">
        <f t="shared" si="40"/>
        <v>0</v>
      </c>
      <c r="I79" s="218" t="str">
        <f t="shared" si="41"/>
        <v>N. D.</v>
      </c>
      <c r="J79" s="216"/>
      <c r="K79" s="217">
        <f>+'2025R'!$L79</f>
        <v>0</v>
      </c>
      <c r="L79" s="218" t="str">
        <f t="shared" si="56"/>
        <v>N. D.</v>
      </c>
      <c r="M79" s="219">
        <f t="shared" si="42"/>
        <v>0</v>
      </c>
      <c r="N79" s="218" t="str">
        <f t="shared" si="43"/>
        <v>N. D.</v>
      </c>
      <c r="O79" s="216"/>
      <c r="P79" s="217">
        <f>+'2026R'!$AB79</f>
        <v>0</v>
      </c>
      <c r="Q79" s="218" t="str">
        <f t="shared" si="57"/>
        <v>N. D.</v>
      </c>
      <c r="R79" s="216"/>
      <c r="S79" s="217">
        <f>+'2026P'!$AB79</f>
        <v>0</v>
      </c>
      <c r="T79" s="218" t="str">
        <f t="shared" si="58"/>
        <v>N. D.</v>
      </c>
      <c r="U79" s="219">
        <f t="shared" si="44"/>
        <v>0</v>
      </c>
      <c r="V79" s="218" t="str">
        <f t="shared" si="45"/>
        <v>N. D.</v>
      </c>
      <c r="W79" s="216"/>
      <c r="X79" s="217">
        <f>+'2025R'!$AB79</f>
        <v>0</v>
      </c>
      <c r="Y79" s="218" t="str">
        <f t="shared" si="59"/>
        <v>N. D.</v>
      </c>
      <c r="Z79" s="219">
        <f t="shared" si="46"/>
        <v>0</v>
      </c>
      <c r="AA79" s="218" t="str">
        <f t="shared" si="47"/>
        <v>N. D.</v>
      </c>
    </row>
    <row r="80" spans="1:27" s="208" customFormat="1" ht="6" customHeight="1">
      <c r="A80" s="210"/>
      <c r="B80" s="207"/>
      <c r="C80" s="210"/>
      <c r="D80" s="213"/>
      <c r="E80" s="207"/>
      <c r="F80" s="210"/>
      <c r="G80" s="213"/>
      <c r="H80" s="207"/>
      <c r="I80" s="213"/>
      <c r="J80" s="207"/>
      <c r="K80" s="210"/>
      <c r="L80" s="213"/>
      <c r="M80" s="207"/>
      <c r="N80" s="213"/>
      <c r="O80" s="207"/>
      <c r="P80" s="210"/>
      <c r="Q80" s="213"/>
      <c r="R80" s="207"/>
      <c r="S80" s="210"/>
      <c r="T80" s="213"/>
      <c r="U80" s="207"/>
      <c r="V80" s="213"/>
      <c r="W80" s="207"/>
      <c r="X80" s="210"/>
      <c r="Y80" s="213"/>
      <c r="Z80" s="207"/>
      <c r="AA80" s="213"/>
    </row>
    <row r="81" spans="1:27" s="208" customFormat="1" ht="17">
      <c r="A81" s="209" t="s">
        <v>45</v>
      </c>
      <c r="B81" s="207"/>
      <c r="C81" s="224">
        <f>+C60+C70</f>
        <v>0</v>
      </c>
      <c r="D81" s="225">
        <f>+IF(ISERROR(C81/C106),"N. D.",C81/C106)</f>
        <v>0</v>
      </c>
      <c r="E81" s="207"/>
      <c r="F81" s="224">
        <f>+F60+F70</f>
        <v>0</v>
      </c>
      <c r="G81" s="225">
        <f>+IF(ISERROR(F81/F106),"N. D.",F81/F106)</f>
        <v>0</v>
      </c>
      <c r="H81" s="226">
        <f>+$C81-F81</f>
        <v>0</v>
      </c>
      <c r="I81" s="225" t="str">
        <f>+IF(ISERROR(H81/F81),"N. D.",H81/F81)</f>
        <v>N. D.</v>
      </c>
      <c r="J81" s="207"/>
      <c r="K81" s="224">
        <f>+K60+K70</f>
        <v>0</v>
      </c>
      <c r="L81" s="225">
        <f>+IF(ISERROR(K81/K106),"N. D.",K81/K106)</f>
        <v>0</v>
      </c>
      <c r="M81" s="226">
        <f>+$C81-K81</f>
        <v>0</v>
      </c>
      <c r="N81" s="225" t="str">
        <f>+IF(ISERROR(M81/K81),"N. D.",M81/K81)</f>
        <v>N. D.</v>
      </c>
      <c r="O81" s="207"/>
      <c r="P81" s="224">
        <f>+P60+P70</f>
        <v>271834.05</v>
      </c>
      <c r="Q81" s="225">
        <f>+IF(ISERROR(P81/P106),"N. D.",P81/P106)</f>
        <v>5.2709115527274225E-3</v>
      </c>
      <c r="R81" s="207"/>
      <c r="S81" s="224">
        <f>+S60+S70</f>
        <v>0</v>
      </c>
      <c r="T81" s="225">
        <f>+IF(ISERROR(S81/S106),"N. D.",S81/S106)</f>
        <v>0</v>
      </c>
      <c r="U81" s="226">
        <f>+$P81-S81</f>
        <v>271834.05</v>
      </c>
      <c r="V81" s="225" t="str">
        <f>+IF(ISERROR(U81/S81),"N. D.",U81/S81)</f>
        <v>N. D.</v>
      </c>
      <c r="W81" s="207"/>
      <c r="X81" s="224">
        <f>+X60+X70</f>
        <v>7000</v>
      </c>
      <c r="Y81" s="225">
        <f>+IF(ISERROR(X81/X106),"N. D.",X81/X106)</f>
        <v>1.3712163836070856E-4</v>
      </c>
      <c r="Z81" s="226">
        <f>+$P81-X81</f>
        <v>264834.05</v>
      </c>
      <c r="AA81" s="225">
        <f>+IF(ISERROR(Z81/X81),"N. D.",Z81/X81)</f>
        <v>37.833435714285713</v>
      </c>
    </row>
    <row r="82" spans="1:27" s="208" customFormat="1" ht="6" customHeight="1">
      <c r="A82" s="210"/>
      <c r="B82" s="207"/>
      <c r="C82" s="210"/>
      <c r="D82" s="213"/>
      <c r="E82" s="207"/>
      <c r="F82" s="210"/>
      <c r="G82" s="213"/>
      <c r="H82" s="207"/>
      <c r="I82" s="213"/>
      <c r="J82" s="207"/>
      <c r="K82" s="210"/>
      <c r="L82" s="213"/>
      <c r="M82" s="207"/>
      <c r="N82" s="213"/>
      <c r="O82" s="207"/>
      <c r="P82" s="210"/>
      <c r="Q82" s="213"/>
      <c r="R82" s="207"/>
      <c r="S82" s="210"/>
      <c r="T82" s="213"/>
      <c r="U82" s="207"/>
      <c r="V82" s="213"/>
      <c r="W82" s="207"/>
      <c r="X82" s="210"/>
      <c r="Y82" s="213"/>
      <c r="Z82" s="207"/>
      <c r="AA82" s="213"/>
    </row>
    <row r="83" spans="1:27" s="208" customFormat="1" ht="17">
      <c r="A83" s="209" t="s">
        <v>46</v>
      </c>
      <c r="B83" s="207"/>
      <c r="C83" s="210"/>
      <c r="D83" s="213"/>
      <c r="E83" s="207"/>
      <c r="F83" s="210"/>
      <c r="G83" s="213"/>
      <c r="H83" s="207"/>
      <c r="I83" s="213"/>
      <c r="J83" s="207"/>
      <c r="K83" s="210"/>
      <c r="L83" s="213"/>
      <c r="M83" s="207"/>
      <c r="N83" s="213"/>
      <c r="O83" s="207"/>
      <c r="P83" s="210"/>
      <c r="Q83" s="213"/>
      <c r="R83" s="207"/>
      <c r="S83" s="210"/>
      <c r="T83" s="213"/>
      <c r="U83" s="207"/>
      <c r="V83" s="213"/>
      <c r="W83" s="207"/>
      <c r="X83" s="210"/>
      <c r="Y83" s="213"/>
      <c r="Z83" s="207"/>
      <c r="AA83" s="213"/>
    </row>
    <row r="84" spans="1:27" s="208" customFormat="1" ht="6" customHeight="1">
      <c r="A84" s="210"/>
      <c r="B84" s="207"/>
      <c r="C84" s="210"/>
      <c r="D84" s="213"/>
      <c r="E84" s="207"/>
      <c r="F84" s="210"/>
      <c r="G84" s="213"/>
      <c r="H84" s="207"/>
      <c r="I84" s="213"/>
      <c r="J84" s="207"/>
      <c r="K84" s="210"/>
      <c r="L84" s="213"/>
      <c r="M84" s="207"/>
      <c r="N84" s="213"/>
      <c r="O84" s="207"/>
      <c r="P84" s="210"/>
      <c r="Q84" s="213"/>
      <c r="R84" s="207"/>
      <c r="S84" s="210"/>
      <c r="T84" s="213"/>
      <c r="U84" s="207"/>
      <c r="V84" s="213"/>
      <c r="W84" s="207"/>
      <c r="X84" s="210"/>
      <c r="Y84" s="213"/>
      <c r="Z84" s="207"/>
      <c r="AA84" s="213"/>
    </row>
    <row r="85" spans="1:27" s="208" customFormat="1" ht="17">
      <c r="A85" s="211" t="s">
        <v>21</v>
      </c>
      <c r="B85" s="207"/>
      <c r="C85" s="212">
        <f>+SUM(C86:C94)</f>
        <v>8609867.1900000013</v>
      </c>
      <c r="D85" s="213">
        <f>+IF(ISERROR(C85/C106),"N. D.",C85/C106)</f>
        <v>1</v>
      </c>
      <c r="E85" s="207"/>
      <c r="F85" s="212">
        <f>+SUM(F86:F94)</f>
        <v>8512918.9507646505</v>
      </c>
      <c r="G85" s="213">
        <f>+IF(ISERROR(F85/F106),"N. D.",F85/F106)</f>
        <v>1</v>
      </c>
      <c r="H85" s="214">
        <f t="shared" ref="H85:H104" si="60">+$C85-F85</f>
        <v>96948.239235350862</v>
      </c>
      <c r="I85" s="213">
        <f t="shared" ref="I85:I104" si="61">+IF(ISERROR(H85/F85),"N. D.",H85/F85)</f>
        <v>1.1388366293167015E-2</v>
      </c>
      <c r="J85" s="207"/>
      <c r="K85" s="212">
        <f>+SUM(K86:K94)</f>
        <v>8711518.2000000011</v>
      </c>
      <c r="L85" s="213">
        <f>+IF(ISERROR(K85/K106),"N. D.",K85/K106)</f>
        <v>1</v>
      </c>
      <c r="M85" s="214">
        <f t="shared" ref="M85:M104" si="62">+$C85-K85</f>
        <v>-101651.00999999978</v>
      </c>
      <c r="N85" s="213">
        <f t="shared" ref="N85:N104" si="63">+IF(ISERROR(M85/K85),"N. D.",M85/K85)</f>
        <v>-1.1668575748369528E-2</v>
      </c>
      <c r="O85" s="207"/>
      <c r="P85" s="212">
        <f>+SUM(P86:P94)</f>
        <v>51572493.160000004</v>
      </c>
      <c r="Q85" s="213">
        <f>+IF(ISERROR(P85/P106),"N. D.",P85/P106)</f>
        <v>1</v>
      </c>
      <c r="R85" s="207"/>
      <c r="S85" s="212">
        <f>+SUM(S86:S94)</f>
        <v>50472314.212505512</v>
      </c>
      <c r="T85" s="213">
        <f>+IF(ISERROR(S85/S106),"N. D.",S85/S106)</f>
        <v>1</v>
      </c>
      <c r="U85" s="214">
        <f t="shared" ref="U85:U104" si="64">+$P85-S85</f>
        <v>1100178.9474944919</v>
      </c>
      <c r="V85" s="213">
        <f t="shared" ref="V85:V104" si="65">+IF(ISERROR(U85/S85),"N. D.",U85/S85)</f>
        <v>2.1797671944709461E-2</v>
      </c>
      <c r="W85" s="207"/>
      <c r="X85" s="212">
        <f>+SUM(X86:X94)</f>
        <v>51049565.07</v>
      </c>
      <c r="Y85" s="213">
        <f>+IF(ISERROR(X85/X106),"N. D.",X85/X106)</f>
        <v>1</v>
      </c>
      <c r="Z85" s="214">
        <f t="shared" ref="Z85:Z104" si="66">+$P85-X85</f>
        <v>522928.09000000358</v>
      </c>
      <c r="AA85" s="213">
        <f t="shared" ref="AA85:AA104" si="67">+IF(ISERROR(Z85/X85),"N. D.",Z85/X85)</f>
        <v>1.0243536635090936E-2</v>
      </c>
    </row>
    <row r="86" spans="1:27" s="208" customFormat="1" ht="17">
      <c r="A86" s="215" t="s">
        <v>22</v>
      </c>
      <c r="B86" s="216"/>
      <c r="C86" s="217">
        <f t="shared" ref="C86:C94" si="68">+C11-C36-C61</f>
        <v>7153003.1699999999</v>
      </c>
      <c r="D86" s="218">
        <f t="shared" ref="D86:D94" si="69">+IF(ISERROR(C86/C86),"N. D.",C86/C86)</f>
        <v>1</v>
      </c>
      <c r="E86" s="216"/>
      <c r="F86" s="217">
        <f t="shared" ref="F86:F94" si="70">+F11-F36-F61</f>
        <v>7150033.0403480027</v>
      </c>
      <c r="G86" s="218">
        <f t="shared" ref="G86:G94" si="71">+IF(ISERROR(F86/F86),"N. D.",F86/F86)</f>
        <v>1</v>
      </c>
      <c r="H86" s="219">
        <f t="shared" si="60"/>
        <v>2970.1296519972384</v>
      </c>
      <c r="I86" s="218">
        <f t="shared" si="61"/>
        <v>4.1540082895234813E-4</v>
      </c>
      <c r="J86" s="216"/>
      <c r="K86" s="217">
        <f t="shared" ref="K86:K94" si="72">+K11-K36-K61</f>
        <v>7288212.9400000004</v>
      </c>
      <c r="L86" s="218">
        <f t="shared" ref="L86:L94" si="73">+IF(ISERROR(K86/K86),"N. D.",K86/K86)</f>
        <v>1</v>
      </c>
      <c r="M86" s="219">
        <f t="shared" si="62"/>
        <v>-135209.77000000048</v>
      </c>
      <c r="N86" s="218">
        <f t="shared" si="63"/>
        <v>-1.8551841324219113E-2</v>
      </c>
      <c r="O86" s="216"/>
      <c r="P86" s="217">
        <f t="shared" ref="P86:P94" si="74">+P11-P36-P61</f>
        <v>42848141.270000003</v>
      </c>
      <c r="Q86" s="218">
        <f t="shared" ref="Q86:Q94" si="75">+IF(ISERROR(P86/P86),"N. D.",P86/P86)</f>
        <v>1</v>
      </c>
      <c r="R86" s="216"/>
      <c r="S86" s="217">
        <f t="shared" ref="S86:S94" si="76">+S11-S36-S61</f>
        <v>42273568.659437507</v>
      </c>
      <c r="T86" s="218">
        <f t="shared" ref="T86:T94" si="77">+IF(ISERROR(S86/S86),"N. D.",S86/S86)</f>
        <v>1</v>
      </c>
      <c r="U86" s="219">
        <f t="shared" si="64"/>
        <v>574572.61056249589</v>
      </c>
      <c r="V86" s="218">
        <f t="shared" si="65"/>
        <v>1.3591769722384756E-2</v>
      </c>
      <c r="W86" s="216"/>
      <c r="X86" s="217">
        <f t="shared" ref="X86:X94" si="78">+X11-X36-X61</f>
        <v>42138125.350000001</v>
      </c>
      <c r="Y86" s="218">
        <f t="shared" ref="Y86:Y94" si="79">+IF(ISERROR(X86/X86),"N. D.",X86/X86)</f>
        <v>1</v>
      </c>
      <c r="Z86" s="219">
        <f t="shared" si="66"/>
        <v>710015.92000000179</v>
      </c>
      <c r="AA86" s="218">
        <f t="shared" si="67"/>
        <v>1.6849727274353028E-2</v>
      </c>
    </row>
    <row r="87" spans="1:27" s="208" customFormat="1" ht="17">
      <c r="A87" s="215" t="s">
        <v>23</v>
      </c>
      <c r="B87" s="216"/>
      <c r="C87" s="217">
        <f t="shared" si="68"/>
        <v>386300.98</v>
      </c>
      <c r="D87" s="218">
        <f t="shared" si="69"/>
        <v>1</v>
      </c>
      <c r="E87" s="216"/>
      <c r="F87" s="217">
        <f t="shared" si="70"/>
        <v>405024.22</v>
      </c>
      <c r="G87" s="218">
        <f t="shared" si="71"/>
        <v>1</v>
      </c>
      <c r="H87" s="219">
        <f t="shared" si="60"/>
        <v>-18723.239999999991</v>
      </c>
      <c r="I87" s="218">
        <f t="shared" si="61"/>
        <v>-4.6227457706109504E-2</v>
      </c>
      <c r="J87" s="216"/>
      <c r="K87" s="217">
        <f t="shared" si="72"/>
        <v>374917.34</v>
      </c>
      <c r="L87" s="218">
        <f t="shared" si="73"/>
        <v>1</v>
      </c>
      <c r="M87" s="219">
        <f t="shared" si="62"/>
        <v>11383.639999999956</v>
      </c>
      <c r="N87" s="218">
        <f t="shared" si="63"/>
        <v>3.0363066162797259E-2</v>
      </c>
      <c r="O87" s="216"/>
      <c r="P87" s="217">
        <f t="shared" si="74"/>
        <v>2316883.9699999997</v>
      </c>
      <c r="Q87" s="218">
        <f t="shared" si="75"/>
        <v>1</v>
      </c>
      <c r="R87" s="216"/>
      <c r="S87" s="217">
        <f t="shared" si="76"/>
        <v>2534091.17</v>
      </c>
      <c r="T87" s="218">
        <f t="shared" si="77"/>
        <v>1</v>
      </c>
      <c r="U87" s="219">
        <f t="shared" si="64"/>
        <v>-217207.20000000019</v>
      </c>
      <c r="V87" s="218">
        <f t="shared" si="65"/>
        <v>-8.5714043192850156E-2</v>
      </c>
      <c r="W87" s="216"/>
      <c r="X87" s="217">
        <f t="shared" si="78"/>
        <v>2649869.84</v>
      </c>
      <c r="Y87" s="218">
        <f t="shared" si="79"/>
        <v>1</v>
      </c>
      <c r="Z87" s="219">
        <f t="shared" si="66"/>
        <v>-332985.87000000011</v>
      </c>
      <c r="AA87" s="218">
        <f t="shared" si="67"/>
        <v>-0.12566121738266214</v>
      </c>
    </row>
    <row r="88" spans="1:27" s="208" customFormat="1" ht="17">
      <c r="A88" s="215" t="s">
        <v>24</v>
      </c>
      <c r="B88" s="216"/>
      <c r="C88" s="217">
        <f t="shared" si="68"/>
        <v>952824.04</v>
      </c>
      <c r="D88" s="218">
        <f t="shared" si="69"/>
        <v>1</v>
      </c>
      <c r="E88" s="216"/>
      <c r="F88" s="217">
        <f t="shared" si="70"/>
        <v>957861.69041664724</v>
      </c>
      <c r="G88" s="218">
        <f t="shared" si="71"/>
        <v>1</v>
      </c>
      <c r="H88" s="219">
        <f t="shared" si="60"/>
        <v>-5037.6504166472005</v>
      </c>
      <c r="I88" s="218">
        <f t="shared" si="61"/>
        <v>-5.2592670393320998E-3</v>
      </c>
      <c r="J88" s="216"/>
      <c r="K88" s="217">
        <f t="shared" si="72"/>
        <v>930648.92</v>
      </c>
      <c r="L88" s="218">
        <f t="shared" si="73"/>
        <v>1</v>
      </c>
      <c r="M88" s="219">
        <f t="shared" si="62"/>
        <v>22175.119999999995</v>
      </c>
      <c r="N88" s="218">
        <f t="shared" si="63"/>
        <v>2.3827589033252189E-2</v>
      </c>
      <c r="O88" s="216"/>
      <c r="P88" s="217">
        <f t="shared" si="74"/>
        <v>5701033.9199999999</v>
      </c>
      <c r="Q88" s="218">
        <f t="shared" si="75"/>
        <v>1</v>
      </c>
      <c r="R88" s="216"/>
      <c r="S88" s="217">
        <f t="shared" si="76"/>
        <v>5664654.3830680056</v>
      </c>
      <c r="T88" s="218">
        <f t="shared" si="77"/>
        <v>1</v>
      </c>
      <c r="U88" s="219">
        <f t="shared" si="64"/>
        <v>36379.536931994371</v>
      </c>
      <c r="V88" s="218">
        <f t="shared" si="65"/>
        <v>6.4221988618996789E-3</v>
      </c>
      <c r="W88" s="216"/>
      <c r="X88" s="217">
        <f t="shared" si="78"/>
        <v>5546240.7799999993</v>
      </c>
      <c r="Y88" s="218">
        <f t="shared" si="79"/>
        <v>1</v>
      </c>
      <c r="Z88" s="219">
        <f t="shared" si="66"/>
        <v>154793.1400000006</v>
      </c>
      <c r="AA88" s="218">
        <f t="shared" si="67"/>
        <v>2.7909560031759137E-2</v>
      </c>
    </row>
    <row r="89" spans="1:27" s="208" customFormat="1" ht="17">
      <c r="A89" s="215" t="s">
        <v>25</v>
      </c>
      <c r="B89" s="216"/>
      <c r="C89" s="217">
        <f t="shared" si="68"/>
        <v>0</v>
      </c>
      <c r="D89" s="218" t="str">
        <f t="shared" si="69"/>
        <v>N. D.</v>
      </c>
      <c r="E89" s="216"/>
      <c r="F89" s="217">
        <f t="shared" si="70"/>
        <v>0</v>
      </c>
      <c r="G89" s="218" t="str">
        <f t="shared" si="71"/>
        <v>N. D.</v>
      </c>
      <c r="H89" s="219">
        <f t="shared" si="60"/>
        <v>0</v>
      </c>
      <c r="I89" s="218" t="str">
        <f t="shared" si="61"/>
        <v>N. D.</v>
      </c>
      <c r="J89" s="216"/>
      <c r="K89" s="217">
        <f t="shared" si="72"/>
        <v>0</v>
      </c>
      <c r="L89" s="218" t="str">
        <f t="shared" si="73"/>
        <v>N. D.</v>
      </c>
      <c r="M89" s="219">
        <f t="shared" si="62"/>
        <v>0</v>
      </c>
      <c r="N89" s="218" t="str">
        <f t="shared" si="63"/>
        <v>N. D.</v>
      </c>
      <c r="O89" s="216"/>
      <c r="P89" s="217">
        <f t="shared" si="74"/>
        <v>0</v>
      </c>
      <c r="Q89" s="218" t="str">
        <f t="shared" si="75"/>
        <v>N. D.</v>
      </c>
      <c r="R89" s="216"/>
      <c r="S89" s="217">
        <f t="shared" si="76"/>
        <v>0</v>
      </c>
      <c r="T89" s="218" t="str">
        <f t="shared" si="77"/>
        <v>N. D.</v>
      </c>
      <c r="U89" s="219">
        <f t="shared" si="64"/>
        <v>0</v>
      </c>
      <c r="V89" s="218" t="str">
        <f t="shared" si="65"/>
        <v>N. D.</v>
      </c>
      <c r="W89" s="216"/>
      <c r="X89" s="217">
        <f t="shared" si="78"/>
        <v>0</v>
      </c>
      <c r="Y89" s="218" t="str">
        <f t="shared" si="79"/>
        <v>N. D.</v>
      </c>
      <c r="Z89" s="219">
        <f t="shared" si="66"/>
        <v>0</v>
      </c>
      <c r="AA89" s="218" t="str">
        <f t="shared" si="67"/>
        <v>N. D.</v>
      </c>
    </row>
    <row r="90" spans="1:27" s="208" customFormat="1" ht="17">
      <c r="A90" s="215" t="s">
        <v>26</v>
      </c>
      <c r="B90" s="216"/>
      <c r="C90" s="217">
        <f t="shared" si="68"/>
        <v>117739</v>
      </c>
      <c r="D90" s="218">
        <f t="shared" si="69"/>
        <v>1</v>
      </c>
      <c r="E90" s="216"/>
      <c r="F90" s="217">
        <f t="shared" si="70"/>
        <v>0</v>
      </c>
      <c r="G90" s="218" t="str">
        <f t="shared" si="71"/>
        <v>N. D.</v>
      </c>
      <c r="H90" s="219">
        <f t="shared" si="60"/>
        <v>117739</v>
      </c>
      <c r="I90" s="218" t="str">
        <f t="shared" si="61"/>
        <v>N. D.</v>
      </c>
      <c r="J90" s="216"/>
      <c r="K90" s="217">
        <f t="shared" si="72"/>
        <v>117739</v>
      </c>
      <c r="L90" s="218">
        <f t="shared" si="73"/>
        <v>1</v>
      </c>
      <c r="M90" s="219">
        <f t="shared" si="62"/>
        <v>0</v>
      </c>
      <c r="N90" s="218">
        <f t="shared" si="63"/>
        <v>0</v>
      </c>
      <c r="O90" s="216"/>
      <c r="P90" s="217">
        <f t="shared" si="74"/>
        <v>706434</v>
      </c>
      <c r="Q90" s="218">
        <f t="shared" si="75"/>
        <v>1</v>
      </c>
      <c r="R90" s="216"/>
      <c r="S90" s="217">
        <f t="shared" si="76"/>
        <v>0</v>
      </c>
      <c r="T90" s="218" t="str">
        <f t="shared" si="77"/>
        <v>N. D.</v>
      </c>
      <c r="U90" s="219">
        <f t="shared" si="64"/>
        <v>706434</v>
      </c>
      <c r="V90" s="218" t="str">
        <f t="shared" si="65"/>
        <v>N. D.</v>
      </c>
      <c r="W90" s="216"/>
      <c r="X90" s="217">
        <f t="shared" si="78"/>
        <v>715329.1</v>
      </c>
      <c r="Y90" s="218">
        <f t="shared" si="79"/>
        <v>1</v>
      </c>
      <c r="Z90" s="219">
        <f t="shared" si="66"/>
        <v>-8895.0999999999767</v>
      </c>
      <c r="AA90" s="218">
        <f t="shared" si="67"/>
        <v>-1.2434975733546946E-2</v>
      </c>
    </row>
    <row r="91" spans="1:27" s="208" customFormat="1" ht="17">
      <c r="A91" s="215" t="s">
        <v>27</v>
      </c>
      <c r="B91" s="216"/>
      <c r="C91" s="217">
        <f t="shared" si="68"/>
        <v>0</v>
      </c>
      <c r="D91" s="218" t="str">
        <f t="shared" si="69"/>
        <v>N. D.</v>
      </c>
      <c r="E91" s="216"/>
      <c r="F91" s="217">
        <f t="shared" si="70"/>
        <v>0</v>
      </c>
      <c r="G91" s="218" t="str">
        <f t="shared" si="71"/>
        <v>N. D.</v>
      </c>
      <c r="H91" s="219">
        <f t="shared" si="60"/>
        <v>0</v>
      </c>
      <c r="I91" s="218" t="str">
        <f t="shared" si="61"/>
        <v>N. D.</v>
      </c>
      <c r="J91" s="216"/>
      <c r="K91" s="217">
        <f t="shared" si="72"/>
        <v>0</v>
      </c>
      <c r="L91" s="218" t="str">
        <f t="shared" si="73"/>
        <v>N. D.</v>
      </c>
      <c r="M91" s="219">
        <f t="shared" si="62"/>
        <v>0</v>
      </c>
      <c r="N91" s="218" t="str">
        <f t="shared" si="63"/>
        <v>N. D.</v>
      </c>
      <c r="O91" s="216"/>
      <c r="P91" s="217">
        <f t="shared" si="74"/>
        <v>0</v>
      </c>
      <c r="Q91" s="218" t="str">
        <f t="shared" si="75"/>
        <v>N. D.</v>
      </c>
      <c r="R91" s="216"/>
      <c r="S91" s="217">
        <f t="shared" si="76"/>
        <v>0</v>
      </c>
      <c r="T91" s="218" t="str">
        <f t="shared" si="77"/>
        <v>N. D.</v>
      </c>
      <c r="U91" s="219">
        <f t="shared" si="64"/>
        <v>0</v>
      </c>
      <c r="V91" s="218" t="str">
        <f t="shared" si="65"/>
        <v>N. D.</v>
      </c>
      <c r="W91" s="216"/>
      <c r="X91" s="217">
        <f t="shared" si="78"/>
        <v>0</v>
      </c>
      <c r="Y91" s="218" t="str">
        <f t="shared" si="79"/>
        <v>N. D.</v>
      </c>
      <c r="Z91" s="219">
        <f t="shared" si="66"/>
        <v>0</v>
      </c>
      <c r="AA91" s="218" t="str">
        <f t="shared" si="67"/>
        <v>N. D.</v>
      </c>
    </row>
    <row r="92" spans="1:27" s="208" customFormat="1" ht="17">
      <c r="A92" s="215" t="s">
        <v>28</v>
      </c>
      <c r="B92" s="216"/>
      <c r="C92" s="217">
        <f t="shared" si="68"/>
        <v>0</v>
      </c>
      <c r="D92" s="218" t="str">
        <f t="shared" si="69"/>
        <v>N. D.</v>
      </c>
      <c r="E92" s="216"/>
      <c r="F92" s="217">
        <f t="shared" si="70"/>
        <v>0</v>
      </c>
      <c r="G92" s="218" t="str">
        <f t="shared" si="71"/>
        <v>N. D.</v>
      </c>
      <c r="H92" s="219">
        <f t="shared" si="60"/>
        <v>0</v>
      </c>
      <c r="I92" s="218" t="str">
        <f t="shared" si="61"/>
        <v>N. D.</v>
      </c>
      <c r="J92" s="216"/>
      <c r="K92" s="217">
        <f t="shared" si="72"/>
        <v>0</v>
      </c>
      <c r="L92" s="218" t="str">
        <f t="shared" si="73"/>
        <v>N. D.</v>
      </c>
      <c r="M92" s="219">
        <f t="shared" si="62"/>
        <v>0</v>
      </c>
      <c r="N92" s="218" t="str">
        <f t="shared" si="63"/>
        <v>N. D.</v>
      </c>
      <c r="O92" s="216"/>
      <c r="P92" s="217">
        <f t="shared" si="74"/>
        <v>0</v>
      </c>
      <c r="Q92" s="218" t="str">
        <f t="shared" si="75"/>
        <v>N. D.</v>
      </c>
      <c r="R92" s="216"/>
      <c r="S92" s="217">
        <f t="shared" si="76"/>
        <v>0</v>
      </c>
      <c r="T92" s="218" t="str">
        <f t="shared" si="77"/>
        <v>N. D.</v>
      </c>
      <c r="U92" s="219">
        <f t="shared" si="64"/>
        <v>0</v>
      </c>
      <c r="V92" s="218" t="str">
        <f t="shared" si="65"/>
        <v>N. D.</v>
      </c>
      <c r="W92" s="216"/>
      <c r="X92" s="217">
        <f t="shared" si="78"/>
        <v>0</v>
      </c>
      <c r="Y92" s="218" t="str">
        <f t="shared" si="79"/>
        <v>N. D.</v>
      </c>
      <c r="Z92" s="219">
        <f t="shared" si="66"/>
        <v>0</v>
      </c>
      <c r="AA92" s="218" t="str">
        <f t="shared" si="67"/>
        <v>N. D.</v>
      </c>
    </row>
    <row r="93" spans="1:27" s="208" customFormat="1" ht="17">
      <c r="A93" s="215" t="s">
        <v>29</v>
      </c>
      <c r="B93" s="216"/>
      <c r="C93" s="217">
        <f t="shared" si="68"/>
        <v>0</v>
      </c>
      <c r="D93" s="218" t="str">
        <f t="shared" si="69"/>
        <v>N. D.</v>
      </c>
      <c r="E93" s="216"/>
      <c r="F93" s="217">
        <f t="shared" si="70"/>
        <v>0</v>
      </c>
      <c r="G93" s="218" t="str">
        <f t="shared" si="71"/>
        <v>N. D.</v>
      </c>
      <c r="H93" s="219">
        <f t="shared" si="60"/>
        <v>0</v>
      </c>
      <c r="I93" s="218" t="str">
        <f t="shared" si="61"/>
        <v>N. D.</v>
      </c>
      <c r="J93" s="216"/>
      <c r="K93" s="217">
        <f t="shared" si="72"/>
        <v>0</v>
      </c>
      <c r="L93" s="218" t="str">
        <f t="shared" si="73"/>
        <v>N. D.</v>
      </c>
      <c r="M93" s="219">
        <f t="shared" si="62"/>
        <v>0</v>
      </c>
      <c r="N93" s="218" t="str">
        <f t="shared" si="63"/>
        <v>N. D.</v>
      </c>
      <c r="O93" s="216"/>
      <c r="P93" s="217">
        <f t="shared" si="74"/>
        <v>0</v>
      </c>
      <c r="Q93" s="218" t="str">
        <f t="shared" si="75"/>
        <v>N. D.</v>
      </c>
      <c r="R93" s="216"/>
      <c r="S93" s="217">
        <f t="shared" si="76"/>
        <v>0</v>
      </c>
      <c r="T93" s="218" t="str">
        <f t="shared" si="77"/>
        <v>N. D.</v>
      </c>
      <c r="U93" s="219">
        <f t="shared" si="64"/>
        <v>0</v>
      </c>
      <c r="V93" s="218" t="str">
        <f t="shared" si="65"/>
        <v>N. D.</v>
      </c>
      <c r="W93" s="216"/>
      <c r="X93" s="217">
        <f t="shared" si="78"/>
        <v>0</v>
      </c>
      <c r="Y93" s="218" t="str">
        <f t="shared" si="79"/>
        <v>N. D.</v>
      </c>
      <c r="Z93" s="219">
        <f t="shared" si="66"/>
        <v>0</v>
      </c>
      <c r="AA93" s="218" t="str">
        <f t="shared" si="67"/>
        <v>N. D.</v>
      </c>
    </row>
    <row r="94" spans="1:27" s="208" customFormat="1" ht="17">
      <c r="A94" s="220" t="s">
        <v>30</v>
      </c>
      <c r="B94" s="216"/>
      <c r="C94" s="217">
        <f t="shared" si="68"/>
        <v>0</v>
      </c>
      <c r="D94" s="218" t="str">
        <f t="shared" si="69"/>
        <v>N. D.</v>
      </c>
      <c r="E94" s="216"/>
      <c r="F94" s="217">
        <f t="shared" si="70"/>
        <v>0</v>
      </c>
      <c r="G94" s="218" t="str">
        <f t="shared" si="71"/>
        <v>N. D.</v>
      </c>
      <c r="H94" s="219">
        <f t="shared" si="60"/>
        <v>0</v>
      </c>
      <c r="I94" s="218" t="str">
        <f t="shared" si="61"/>
        <v>N. D.</v>
      </c>
      <c r="J94" s="216"/>
      <c r="K94" s="217">
        <f t="shared" si="72"/>
        <v>0</v>
      </c>
      <c r="L94" s="218" t="str">
        <f t="shared" si="73"/>
        <v>N. D.</v>
      </c>
      <c r="M94" s="219">
        <f t="shared" si="62"/>
        <v>0</v>
      </c>
      <c r="N94" s="218" t="str">
        <f t="shared" si="63"/>
        <v>N. D.</v>
      </c>
      <c r="O94" s="216"/>
      <c r="P94" s="217">
        <f t="shared" si="74"/>
        <v>0</v>
      </c>
      <c r="Q94" s="218" t="str">
        <f t="shared" si="75"/>
        <v>N. D.</v>
      </c>
      <c r="R94" s="216"/>
      <c r="S94" s="217">
        <f t="shared" si="76"/>
        <v>0</v>
      </c>
      <c r="T94" s="218" t="str">
        <f t="shared" si="77"/>
        <v>N. D.</v>
      </c>
      <c r="U94" s="219">
        <f t="shared" si="64"/>
        <v>0</v>
      </c>
      <c r="V94" s="218" t="str">
        <f t="shared" si="65"/>
        <v>N. D.</v>
      </c>
      <c r="W94" s="216"/>
      <c r="X94" s="217">
        <f t="shared" si="78"/>
        <v>0</v>
      </c>
      <c r="Y94" s="218" t="str">
        <f t="shared" si="79"/>
        <v>N. D.</v>
      </c>
      <c r="Z94" s="219">
        <f t="shared" si="66"/>
        <v>0</v>
      </c>
      <c r="AA94" s="218" t="str">
        <f t="shared" si="67"/>
        <v>N. D.</v>
      </c>
    </row>
    <row r="95" spans="1:27" s="208" customFormat="1" ht="17">
      <c r="A95" s="221" t="s">
        <v>31</v>
      </c>
      <c r="B95" s="207"/>
      <c r="C95" s="222">
        <f>+SUM(C96:C104)</f>
        <v>0</v>
      </c>
      <c r="D95" s="213">
        <f>+IF(ISERROR(C95/C106),"N. D.",C95/C106)</f>
        <v>0</v>
      </c>
      <c r="E95" s="216"/>
      <c r="F95" s="222">
        <f>+SUM(F96:F104)</f>
        <v>0</v>
      </c>
      <c r="G95" s="213">
        <f>+IF(ISERROR(F95/F106),"N. D.",F95/F106)</f>
        <v>0</v>
      </c>
      <c r="H95" s="214">
        <f t="shared" si="60"/>
        <v>0</v>
      </c>
      <c r="I95" s="213" t="str">
        <f t="shared" si="61"/>
        <v>N. D.</v>
      </c>
      <c r="J95" s="207"/>
      <c r="K95" s="222">
        <f>+SUM(K96:K104)</f>
        <v>0</v>
      </c>
      <c r="L95" s="213">
        <f>+IF(ISERROR(K95/K106),"N. D.",K95/K106)</f>
        <v>0</v>
      </c>
      <c r="M95" s="214">
        <f t="shared" si="62"/>
        <v>0</v>
      </c>
      <c r="N95" s="213" t="str">
        <f t="shared" si="63"/>
        <v>N. D.</v>
      </c>
      <c r="O95" s="207"/>
      <c r="P95" s="222">
        <f>+SUM(P96:P104)</f>
        <v>0</v>
      </c>
      <c r="Q95" s="213">
        <f>+IF(ISERROR(P95/P106),"N. D.",P95/P106)</f>
        <v>0</v>
      </c>
      <c r="R95" s="216"/>
      <c r="S95" s="222">
        <f>+SUM(S96:S104)</f>
        <v>0</v>
      </c>
      <c r="T95" s="213">
        <f>+IF(ISERROR(S95/S106),"N. D.",S95/S106)</f>
        <v>0</v>
      </c>
      <c r="U95" s="214">
        <f t="shared" si="64"/>
        <v>0</v>
      </c>
      <c r="V95" s="213" t="str">
        <f t="shared" si="65"/>
        <v>N. D.</v>
      </c>
      <c r="W95" s="207"/>
      <c r="X95" s="222">
        <f>+SUM(X96:X104)</f>
        <v>0</v>
      </c>
      <c r="Y95" s="213">
        <f>+IF(ISERROR(X95/X106),"N. D.",X95/X106)</f>
        <v>0</v>
      </c>
      <c r="Z95" s="214">
        <f t="shared" si="66"/>
        <v>0</v>
      </c>
      <c r="AA95" s="213" t="str">
        <f t="shared" si="67"/>
        <v>N. D.</v>
      </c>
    </row>
    <row r="96" spans="1:27" s="208" customFormat="1" ht="17">
      <c r="A96" s="223" t="s">
        <v>32</v>
      </c>
      <c r="B96" s="216"/>
      <c r="C96" s="217">
        <f t="shared" ref="C96:C104" si="80">+C21-C46-C71</f>
        <v>0</v>
      </c>
      <c r="D96" s="218" t="str">
        <f t="shared" ref="D96:D104" si="81">+IF(ISERROR(C96/C96),"N. D.",C96/C96)</f>
        <v>N. D.</v>
      </c>
      <c r="E96" s="216"/>
      <c r="F96" s="217">
        <f t="shared" ref="F96:F104" si="82">+F21-F46-F71</f>
        <v>0</v>
      </c>
      <c r="G96" s="218" t="str">
        <f t="shared" ref="G96:G104" si="83">+IF(ISERROR(F96/F96),"N. D.",F96/F96)</f>
        <v>N. D.</v>
      </c>
      <c r="H96" s="219">
        <f t="shared" si="60"/>
        <v>0</v>
      </c>
      <c r="I96" s="218" t="str">
        <f t="shared" si="61"/>
        <v>N. D.</v>
      </c>
      <c r="J96" s="216"/>
      <c r="K96" s="217">
        <f t="shared" ref="K96:K104" si="84">+K21-K46-K71</f>
        <v>0</v>
      </c>
      <c r="L96" s="218" t="str">
        <f t="shared" ref="L96:L104" si="85">+IF(ISERROR(K96/K96),"N. D.",K96/K96)</f>
        <v>N. D.</v>
      </c>
      <c r="M96" s="219">
        <f t="shared" si="62"/>
        <v>0</v>
      </c>
      <c r="N96" s="218" t="str">
        <f t="shared" si="63"/>
        <v>N. D.</v>
      </c>
      <c r="O96" s="216"/>
      <c r="P96" s="217">
        <f t="shared" ref="P96:P104" si="86">+P21-P46-P71</f>
        <v>0</v>
      </c>
      <c r="Q96" s="218" t="str">
        <f t="shared" ref="Q96:Q104" si="87">+IF(ISERROR(P96/P96),"N. D.",P96/P96)</f>
        <v>N. D.</v>
      </c>
      <c r="R96" s="216"/>
      <c r="S96" s="217">
        <f t="shared" ref="S96:S104" si="88">+S21-S46-S71</f>
        <v>0</v>
      </c>
      <c r="T96" s="218" t="str">
        <f t="shared" ref="T96:T104" si="89">+IF(ISERROR(S96/S96),"N. D.",S96/S96)</f>
        <v>N. D.</v>
      </c>
      <c r="U96" s="219">
        <f t="shared" si="64"/>
        <v>0</v>
      </c>
      <c r="V96" s="218" t="str">
        <f t="shared" si="65"/>
        <v>N. D.</v>
      </c>
      <c r="W96" s="216"/>
      <c r="X96" s="217">
        <f t="shared" ref="X96:X104" si="90">+X21-X46-X71</f>
        <v>0</v>
      </c>
      <c r="Y96" s="218" t="str">
        <f t="shared" ref="Y96:Y104" si="91">+IF(ISERROR(X96/X96),"N. D.",X96/X96)</f>
        <v>N. D.</v>
      </c>
      <c r="Z96" s="219">
        <f t="shared" si="66"/>
        <v>0</v>
      </c>
      <c r="AA96" s="218" t="str">
        <f t="shared" si="67"/>
        <v>N. D.</v>
      </c>
    </row>
    <row r="97" spans="1:27" s="208" customFormat="1" ht="17">
      <c r="A97" s="223" t="s">
        <v>33</v>
      </c>
      <c r="B97" s="216"/>
      <c r="C97" s="217">
        <f t="shared" si="80"/>
        <v>0</v>
      </c>
      <c r="D97" s="218" t="str">
        <f t="shared" si="81"/>
        <v>N. D.</v>
      </c>
      <c r="E97" s="216"/>
      <c r="F97" s="217">
        <f t="shared" si="82"/>
        <v>0</v>
      </c>
      <c r="G97" s="218" t="str">
        <f t="shared" si="83"/>
        <v>N. D.</v>
      </c>
      <c r="H97" s="219">
        <f t="shared" si="60"/>
        <v>0</v>
      </c>
      <c r="I97" s="218" t="str">
        <f t="shared" si="61"/>
        <v>N. D.</v>
      </c>
      <c r="J97" s="216"/>
      <c r="K97" s="217">
        <f t="shared" si="84"/>
        <v>0</v>
      </c>
      <c r="L97" s="218" t="str">
        <f t="shared" si="85"/>
        <v>N. D.</v>
      </c>
      <c r="M97" s="219">
        <f t="shared" si="62"/>
        <v>0</v>
      </c>
      <c r="N97" s="218" t="str">
        <f t="shared" si="63"/>
        <v>N. D.</v>
      </c>
      <c r="O97" s="216"/>
      <c r="P97" s="217">
        <f t="shared" si="86"/>
        <v>0</v>
      </c>
      <c r="Q97" s="218" t="str">
        <f t="shared" si="87"/>
        <v>N. D.</v>
      </c>
      <c r="R97" s="216"/>
      <c r="S97" s="217">
        <f t="shared" si="88"/>
        <v>0</v>
      </c>
      <c r="T97" s="218" t="str">
        <f t="shared" si="89"/>
        <v>N. D.</v>
      </c>
      <c r="U97" s="219">
        <f t="shared" si="64"/>
        <v>0</v>
      </c>
      <c r="V97" s="218" t="str">
        <f t="shared" si="65"/>
        <v>N. D.</v>
      </c>
      <c r="W97" s="216"/>
      <c r="X97" s="217">
        <f t="shared" si="90"/>
        <v>0</v>
      </c>
      <c r="Y97" s="218" t="str">
        <f t="shared" si="91"/>
        <v>N. D.</v>
      </c>
      <c r="Z97" s="219">
        <f t="shared" si="66"/>
        <v>0</v>
      </c>
      <c r="AA97" s="218" t="str">
        <f t="shared" si="67"/>
        <v>N. D.</v>
      </c>
    </row>
    <row r="98" spans="1:27" s="208" customFormat="1" ht="17">
      <c r="A98" s="223" t="s">
        <v>34</v>
      </c>
      <c r="B98" s="216"/>
      <c r="C98" s="217">
        <f t="shared" si="80"/>
        <v>0</v>
      </c>
      <c r="D98" s="218" t="str">
        <f t="shared" si="81"/>
        <v>N. D.</v>
      </c>
      <c r="E98" s="216"/>
      <c r="F98" s="217">
        <f t="shared" si="82"/>
        <v>0</v>
      </c>
      <c r="G98" s="218" t="str">
        <f t="shared" si="83"/>
        <v>N. D.</v>
      </c>
      <c r="H98" s="219">
        <f t="shared" si="60"/>
        <v>0</v>
      </c>
      <c r="I98" s="218" t="str">
        <f t="shared" si="61"/>
        <v>N. D.</v>
      </c>
      <c r="J98" s="216"/>
      <c r="K98" s="217">
        <f t="shared" si="84"/>
        <v>0</v>
      </c>
      <c r="L98" s="218" t="str">
        <f t="shared" si="85"/>
        <v>N. D.</v>
      </c>
      <c r="M98" s="219">
        <f t="shared" si="62"/>
        <v>0</v>
      </c>
      <c r="N98" s="218" t="str">
        <f t="shared" si="63"/>
        <v>N. D.</v>
      </c>
      <c r="O98" s="216"/>
      <c r="P98" s="217">
        <f t="shared" si="86"/>
        <v>0</v>
      </c>
      <c r="Q98" s="218" t="str">
        <f t="shared" si="87"/>
        <v>N. D.</v>
      </c>
      <c r="R98" s="216"/>
      <c r="S98" s="217">
        <f t="shared" si="88"/>
        <v>0</v>
      </c>
      <c r="T98" s="218" t="str">
        <f t="shared" si="89"/>
        <v>N. D.</v>
      </c>
      <c r="U98" s="219">
        <f t="shared" si="64"/>
        <v>0</v>
      </c>
      <c r="V98" s="218" t="str">
        <f t="shared" si="65"/>
        <v>N. D.</v>
      </c>
      <c r="W98" s="216"/>
      <c r="X98" s="217">
        <f t="shared" si="90"/>
        <v>0</v>
      </c>
      <c r="Y98" s="218" t="str">
        <f t="shared" si="91"/>
        <v>N. D.</v>
      </c>
      <c r="Z98" s="219">
        <f t="shared" si="66"/>
        <v>0</v>
      </c>
      <c r="AA98" s="218" t="str">
        <f t="shared" si="67"/>
        <v>N. D.</v>
      </c>
    </row>
    <row r="99" spans="1:27" s="208" customFormat="1" ht="17">
      <c r="A99" s="223" t="s">
        <v>35</v>
      </c>
      <c r="B99" s="216"/>
      <c r="C99" s="217">
        <f t="shared" si="80"/>
        <v>0</v>
      </c>
      <c r="D99" s="218" t="str">
        <f t="shared" si="81"/>
        <v>N. D.</v>
      </c>
      <c r="E99" s="216"/>
      <c r="F99" s="217">
        <f t="shared" si="82"/>
        <v>0</v>
      </c>
      <c r="G99" s="218" t="str">
        <f t="shared" si="83"/>
        <v>N. D.</v>
      </c>
      <c r="H99" s="219">
        <f t="shared" si="60"/>
        <v>0</v>
      </c>
      <c r="I99" s="218" t="str">
        <f t="shared" si="61"/>
        <v>N. D.</v>
      </c>
      <c r="J99" s="216"/>
      <c r="K99" s="217">
        <f t="shared" si="84"/>
        <v>0</v>
      </c>
      <c r="L99" s="218" t="str">
        <f t="shared" si="85"/>
        <v>N. D.</v>
      </c>
      <c r="M99" s="219">
        <f t="shared" si="62"/>
        <v>0</v>
      </c>
      <c r="N99" s="218" t="str">
        <f t="shared" si="63"/>
        <v>N. D.</v>
      </c>
      <c r="O99" s="216"/>
      <c r="P99" s="217">
        <f t="shared" si="86"/>
        <v>0</v>
      </c>
      <c r="Q99" s="218" t="str">
        <f t="shared" si="87"/>
        <v>N. D.</v>
      </c>
      <c r="R99" s="216"/>
      <c r="S99" s="217">
        <f t="shared" si="88"/>
        <v>0</v>
      </c>
      <c r="T99" s="218" t="str">
        <f t="shared" si="89"/>
        <v>N. D.</v>
      </c>
      <c r="U99" s="219">
        <f t="shared" si="64"/>
        <v>0</v>
      </c>
      <c r="V99" s="218" t="str">
        <f t="shared" si="65"/>
        <v>N. D.</v>
      </c>
      <c r="W99" s="216"/>
      <c r="X99" s="217">
        <f t="shared" si="90"/>
        <v>0</v>
      </c>
      <c r="Y99" s="218" t="str">
        <f t="shared" si="91"/>
        <v>N. D.</v>
      </c>
      <c r="Z99" s="219">
        <f t="shared" si="66"/>
        <v>0</v>
      </c>
      <c r="AA99" s="218" t="str">
        <f t="shared" si="67"/>
        <v>N. D.</v>
      </c>
    </row>
    <row r="100" spans="1:27" s="208" customFormat="1" ht="17">
      <c r="A100" s="223" t="s">
        <v>36</v>
      </c>
      <c r="B100" s="216"/>
      <c r="C100" s="217">
        <f t="shared" si="80"/>
        <v>0</v>
      </c>
      <c r="D100" s="218" t="str">
        <f t="shared" si="81"/>
        <v>N. D.</v>
      </c>
      <c r="E100" s="216"/>
      <c r="F100" s="217">
        <f t="shared" si="82"/>
        <v>0</v>
      </c>
      <c r="G100" s="218" t="str">
        <f t="shared" si="83"/>
        <v>N. D.</v>
      </c>
      <c r="H100" s="219">
        <f t="shared" si="60"/>
        <v>0</v>
      </c>
      <c r="I100" s="218" t="str">
        <f t="shared" si="61"/>
        <v>N. D.</v>
      </c>
      <c r="J100" s="216"/>
      <c r="K100" s="217">
        <f t="shared" si="84"/>
        <v>0</v>
      </c>
      <c r="L100" s="218" t="str">
        <f t="shared" si="85"/>
        <v>N. D.</v>
      </c>
      <c r="M100" s="219">
        <f t="shared" si="62"/>
        <v>0</v>
      </c>
      <c r="N100" s="218" t="str">
        <f t="shared" si="63"/>
        <v>N. D.</v>
      </c>
      <c r="O100" s="216"/>
      <c r="P100" s="217">
        <f t="shared" si="86"/>
        <v>0</v>
      </c>
      <c r="Q100" s="218" t="str">
        <f t="shared" si="87"/>
        <v>N. D.</v>
      </c>
      <c r="R100" s="216"/>
      <c r="S100" s="217">
        <f t="shared" si="88"/>
        <v>0</v>
      </c>
      <c r="T100" s="218" t="str">
        <f t="shared" si="89"/>
        <v>N. D.</v>
      </c>
      <c r="U100" s="219">
        <f t="shared" si="64"/>
        <v>0</v>
      </c>
      <c r="V100" s="218" t="str">
        <f t="shared" si="65"/>
        <v>N. D.</v>
      </c>
      <c r="W100" s="216"/>
      <c r="X100" s="217">
        <f t="shared" si="90"/>
        <v>0</v>
      </c>
      <c r="Y100" s="218" t="str">
        <f t="shared" si="91"/>
        <v>N. D.</v>
      </c>
      <c r="Z100" s="219">
        <f t="shared" si="66"/>
        <v>0</v>
      </c>
      <c r="AA100" s="218" t="str">
        <f t="shared" si="67"/>
        <v>N. D.</v>
      </c>
    </row>
    <row r="101" spans="1:27" s="208" customFormat="1" ht="17">
      <c r="A101" s="223" t="s">
        <v>37</v>
      </c>
      <c r="B101" s="216"/>
      <c r="C101" s="217">
        <f t="shared" si="80"/>
        <v>0</v>
      </c>
      <c r="D101" s="218" t="str">
        <f t="shared" si="81"/>
        <v>N. D.</v>
      </c>
      <c r="E101" s="216"/>
      <c r="F101" s="217">
        <f t="shared" si="82"/>
        <v>0</v>
      </c>
      <c r="G101" s="218" t="str">
        <f t="shared" si="83"/>
        <v>N. D.</v>
      </c>
      <c r="H101" s="219">
        <f t="shared" si="60"/>
        <v>0</v>
      </c>
      <c r="I101" s="218" t="str">
        <f t="shared" si="61"/>
        <v>N. D.</v>
      </c>
      <c r="J101" s="216"/>
      <c r="K101" s="217">
        <f t="shared" si="84"/>
        <v>0</v>
      </c>
      <c r="L101" s="218" t="str">
        <f t="shared" si="85"/>
        <v>N. D.</v>
      </c>
      <c r="M101" s="219">
        <f t="shared" si="62"/>
        <v>0</v>
      </c>
      <c r="N101" s="218" t="str">
        <f t="shared" si="63"/>
        <v>N. D.</v>
      </c>
      <c r="O101" s="216"/>
      <c r="P101" s="217">
        <f t="shared" si="86"/>
        <v>0</v>
      </c>
      <c r="Q101" s="218" t="str">
        <f t="shared" si="87"/>
        <v>N. D.</v>
      </c>
      <c r="R101" s="216"/>
      <c r="S101" s="217">
        <f t="shared" si="88"/>
        <v>0</v>
      </c>
      <c r="T101" s="218" t="str">
        <f t="shared" si="89"/>
        <v>N. D.</v>
      </c>
      <c r="U101" s="219">
        <f t="shared" si="64"/>
        <v>0</v>
      </c>
      <c r="V101" s="218" t="str">
        <f t="shared" si="65"/>
        <v>N. D.</v>
      </c>
      <c r="W101" s="216"/>
      <c r="X101" s="217">
        <f t="shared" si="90"/>
        <v>0</v>
      </c>
      <c r="Y101" s="218" t="str">
        <f t="shared" si="91"/>
        <v>N. D.</v>
      </c>
      <c r="Z101" s="219">
        <f t="shared" si="66"/>
        <v>0</v>
      </c>
      <c r="AA101" s="218" t="str">
        <f t="shared" si="67"/>
        <v>N. D.</v>
      </c>
    </row>
    <row r="102" spans="1:27" s="208" customFormat="1" ht="17">
      <c r="A102" s="223" t="s">
        <v>38</v>
      </c>
      <c r="B102" s="216"/>
      <c r="C102" s="217">
        <f t="shared" si="80"/>
        <v>0</v>
      </c>
      <c r="D102" s="218" t="str">
        <f t="shared" si="81"/>
        <v>N. D.</v>
      </c>
      <c r="E102" s="216"/>
      <c r="F102" s="217">
        <f t="shared" si="82"/>
        <v>0</v>
      </c>
      <c r="G102" s="218" t="str">
        <f t="shared" si="83"/>
        <v>N. D.</v>
      </c>
      <c r="H102" s="219">
        <f t="shared" si="60"/>
        <v>0</v>
      </c>
      <c r="I102" s="218" t="str">
        <f t="shared" si="61"/>
        <v>N. D.</v>
      </c>
      <c r="J102" s="216"/>
      <c r="K102" s="217">
        <f t="shared" si="84"/>
        <v>0</v>
      </c>
      <c r="L102" s="218" t="str">
        <f t="shared" si="85"/>
        <v>N. D.</v>
      </c>
      <c r="M102" s="219">
        <f t="shared" si="62"/>
        <v>0</v>
      </c>
      <c r="N102" s="218" t="str">
        <f t="shared" si="63"/>
        <v>N. D.</v>
      </c>
      <c r="O102" s="216"/>
      <c r="P102" s="217">
        <f t="shared" si="86"/>
        <v>0</v>
      </c>
      <c r="Q102" s="218" t="str">
        <f t="shared" si="87"/>
        <v>N. D.</v>
      </c>
      <c r="R102" s="216"/>
      <c r="S102" s="217">
        <f t="shared" si="88"/>
        <v>0</v>
      </c>
      <c r="T102" s="218" t="str">
        <f t="shared" si="89"/>
        <v>N. D.</v>
      </c>
      <c r="U102" s="219">
        <f t="shared" si="64"/>
        <v>0</v>
      </c>
      <c r="V102" s="218" t="str">
        <f t="shared" si="65"/>
        <v>N. D.</v>
      </c>
      <c r="W102" s="216"/>
      <c r="X102" s="217">
        <f t="shared" si="90"/>
        <v>0</v>
      </c>
      <c r="Y102" s="218" t="str">
        <f t="shared" si="91"/>
        <v>N. D.</v>
      </c>
      <c r="Z102" s="219">
        <f t="shared" si="66"/>
        <v>0</v>
      </c>
      <c r="AA102" s="218" t="str">
        <f t="shared" si="67"/>
        <v>N. D.</v>
      </c>
    </row>
    <row r="103" spans="1:27" s="208" customFormat="1" ht="17">
      <c r="A103" s="223" t="s">
        <v>39</v>
      </c>
      <c r="B103" s="216"/>
      <c r="C103" s="217">
        <f t="shared" si="80"/>
        <v>0</v>
      </c>
      <c r="D103" s="218" t="str">
        <f t="shared" si="81"/>
        <v>N. D.</v>
      </c>
      <c r="E103" s="216"/>
      <c r="F103" s="217">
        <f t="shared" si="82"/>
        <v>0</v>
      </c>
      <c r="G103" s="218" t="str">
        <f t="shared" si="83"/>
        <v>N. D.</v>
      </c>
      <c r="H103" s="219">
        <f t="shared" si="60"/>
        <v>0</v>
      </c>
      <c r="I103" s="218" t="str">
        <f t="shared" si="61"/>
        <v>N. D.</v>
      </c>
      <c r="J103" s="216"/>
      <c r="K103" s="217">
        <f t="shared" si="84"/>
        <v>0</v>
      </c>
      <c r="L103" s="218" t="str">
        <f t="shared" si="85"/>
        <v>N. D.</v>
      </c>
      <c r="M103" s="219">
        <f t="shared" si="62"/>
        <v>0</v>
      </c>
      <c r="N103" s="218" t="str">
        <f t="shared" si="63"/>
        <v>N. D.</v>
      </c>
      <c r="O103" s="216"/>
      <c r="P103" s="217">
        <f t="shared" si="86"/>
        <v>0</v>
      </c>
      <c r="Q103" s="218" t="str">
        <f t="shared" si="87"/>
        <v>N. D.</v>
      </c>
      <c r="R103" s="216"/>
      <c r="S103" s="217">
        <f t="shared" si="88"/>
        <v>0</v>
      </c>
      <c r="T103" s="218" t="str">
        <f t="shared" si="89"/>
        <v>N. D.</v>
      </c>
      <c r="U103" s="219">
        <f t="shared" si="64"/>
        <v>0</v>
      </c>
      <c r="V103" s="218" t="str">
        <f t="shared" si="65"/>
        <v>N. D.</v>
      </c>
      <c r="W103" s="216"/>
      <c r="X103" s="217">
        <f t="shared" si="90"/>
        <v>0</v>
      </c>
      <c r="Y103" s="218" t="str">
        <f t="shared" si="91"/>
        <v>N. D.</v>
      </c>
      <c r="Z103" s="219">
        <f t="shared" si="66"/>
        <v>0</v>
      </c>
      <c r="AA103" s="218" t="str">
        <f t="shared" si="67"/>
        <v>N. D.</v>
      </c>
    </row>
    <row r="104" spans="1:27" s="208" customFormat="1" ht="17">
      <c r="A104" s="223" t="s">
        <v>40</v>
      </c>
      <c r="B104" s="216"/>
      <c r="C104" s="217">
        <f t="shared" si="80"/>
        <v>0</v>
      </c>
      <c r="D104" s="218" t="str">
        <f t="shared" si="81"/>
        <v>N. D.</v>
      </c>
      <c r="E104" s="216"/>
      <c r="F104" s="217">
        <f t="shared" si="82"/>
        <v>0</v>
      </c>
      <c r="G104" s="218" t="str">
        <f t="shared" si="83"/>
        <v>N. D.</v>
      </c>
      <c r="H104" s="219">
        <f t="shared" si="60"/>
        <v>0</v>
      </c>
      <c r="I104" s="218" t="str">
        <f t="shared" si="61"/>
        <v>N. D.</v>
      </c>
      <c r="J104" s="216"/>
      <c r="K104" s="217">
        <f t="shared" si="84"/>
        <v>0</v>
      </c>
      <c r="L104" s="218" t="str">
        <f t="shared" si="85"/>
        <v>N. D.</v>
      </c>
      <c r="M104" s="219">
        <f t="shared" si="62"/>
        <v>0</v>
      </c>
      <c r="N104" s="218" t="str">
        <f t="shared" si="63"/>
        <v>N. D.</v>
      </c>
      <c r="O104" s="216"/>
      <c r="P104" s="217">
        <f t="shared" si="86"/>
        <v>0</v>
      </c>
      <c r="Q104" s="218" t="str">
        <f t="shared" si="87"/>
        <v>N. D.</v>
      </c>
      <c r="R104" s="216"/>
      <c r="S104" s="217">
        <f t="shared" si="88"/>
        <v>0</v>
      </c>
      <c r="T104" s="218" t="str">
        <f t="shared" si="89"/>
        <v>N. D.</v>
      </c>
      <c r="U104" s="219">
        <f t="shared" si="64"/>
        <v>0</v>
      </c>
      <c r="V104" s="218" t="str">
        <f t="shared" si="65"/>
        <v>N. D.</v>
      </c>
      <c r="W104" s="216"/>
      <c r="X104" s="217">
        <f t="shared" si="90"/>
        <v>0</v>
      </c>
      <c r="Y104" s="218" t="str">
        <f t="shared" si="91"/>
        <v>N. D.</v>
      </c>
      <c r="Z104" s="219">
        <f t="shared" si="66"/>
        <v>0</v>
      </c>
      <c r="AA104" s="218" t="str">
        <f t="shared" si="67"/>
        <v>N. D.</v>
      </c>
    </row>
    <row r="105" spans="1:27" s="208" customFormat="1" ht="6" customHeight="1">
      <c r="A105" s="210"/>
      <c r="B105" s="207"/>
      <c r="C105" s="210"/>
      <c r="D105" s="213"/>
      <c r="E105" s="207"/>
      <c r="F105" s="210"/>
      <c r="G105" s="213"/>
      <c r="H105" s="207"/>
      <c r="I105" s="213"/>
      <c r="J105" s="207"/>
      <c r="K105" s="210"/>
      <c r="L105" s="213"/>
      <c r="M105" s="207"/>
      <c r="N105" s="213"/>
      <c r="O105" s="207"/>
      <c r="P105" s="210"/>
      <c r="Q105" s="213"/>
      <c r="R105" s="207"/>
      <c r="S105" s="210"/>
      <c r="T105" s="213"/>
      <c r="U105" s="207"/>
      <c r="V105" s="213"/>
      <c r="W105" s="207"/>
      <c r="X105" s="210"/>
      <c r="Y105" s="213"/>
      <c r="Z105" s="207"/>
      <c r="AA105" s="213"/>
    </row>
    <row r="106" spans="1:27" s="208" customFormat="1" ht="17">
      <c r="A106" s="227" t="s">
        <v>47</v>
      </c>
      <c r="B106" s="228"/>
      <c r="C106" s="229">
        <f>+C85+C95</f>
        <v>8609867.1900000013</v>
      </c>
      <c r="D106" s="230">
        <f>+IF(ISERROR(C106/C106),"N. D.",C106/C106)</f>
        <v>1</v>
      </c>
      <c r="E106" s="228"/>
      <c r="F106" s="229">
        <f>+F85+F95</f>
        <v>8512918.9507646505</v>
      </c>
      <c r="G106" s="230">
        <f>+IF(ISERROR(F106/F106),"N. D.",F106/F106)</f>
        <v>1</v>
      </c>
      <c r="H106" s="228">
        <f>+$C106-F106</f>
        <v>96948.239235350862</v>
      </c>
      <c r="I106" s="230">
        <f>+IF(ISERROR(H106/F106),"N. D.",H106/F106)</f>
        <v>1.1388366293167015E-2</v>
      </c>
      <c r="J106" s="228"/>
      <c r="K106" s="229">
        <f>+K85+K95</f>
        <v>8711518.2000000011</v>
      </c>
      <c r="L106" s="230">
        <f>+IF(ISERROR(K106/K106),"N. D.",K106/K106)</f>
        <v>1</v>
      </c>
      <c r="M106" s="228">
        <f>+$C106-K106</f>
        <v>-101651.00999999978</v>
      </c>
      <c r="N106" s="230">
        <f>+IF(ISERROR(M106/K106),"N. D.",M106/K106)</f>
        <v>-1.1668575748369528E-2</v>
      </c>
      <c r="O106" s="228"/>
      <c r="P106" s="229">
        <f>+P85+P95</f>
        <v>51572493.160000004</v>
      </c>
      <c r="Q106" s="230">
        <f>+IF(ISERROR(P106/P106),"N. D.",P106/P106)</f>
        <v>1</v>
      </c>
      <c r="R106" s="228"/>
      <c r="S106" s="229">
        <f>+S85+S95</f>
        <v>50472314.212505512</v>
      </c>
      <c r="T106" s="230">
        <f>+IF(ISERROR(S106/S106),"N. D.",S106/S106)</f>
        <v>1</v>
      </c>
      <c r="U106" s="228">
        <f>+$P106-S106</f>
        <v>1100178.9474944919</v>
      </c>
      <c r="V106" s="230">
        <f>+IF(ISERROR(U106/S106),"N. D.",U106/S106)</f>
        <v>2.1797671944709461E-2</v>
      </c>
      <c r="W106" s="228"/>
      <c r="X106" s="229">
        <f>+X85+X95</f>
        <v>51049565.07</v>
      </c>
      <c r="Y106" s="230">
        <f>+IF(ISERROR(X106/X106),"N. D.",X106/X106)</f>
        <v>1</v>
      </c>
      <c r="Z106" s="228">
        <f>+$P106-X106</f>
        <v>522928.09000000358</v>
      </c>
      <c r="AA106" s="230">
        <f>+IF(ISERROR(Z106/X106),"N. D.",Z106/X106)</f>
        <v>1.0243536635090936E-2</v>
      </c>
    </row>
    <row r="107" spans="1:27" s="208" customFormat="1" ht="6" customHeight="1">
      <c r="A107" s="210"/>
      <c r="B107" s="207"/>
      <c r="C107" s="210"/>
      <c r="D107" s="231"/>
      <c r="E107" s="207"/>
      <c r="F107" s="210"/>
      <c r="G107" s="231"/>
      <c r="H107" s="207"/>
      <c r="I107" s="231"/>
      <c r="J107" s="207"/>
      <c r="K107" s="210"/>
      <c r="L107" s="231"/>
      <c r="M107" s="207"/>
      <c r="N107" s="231"/>
      <c r="O107" s="207"/>
      <c r="P107" s="210"/>
      <c r="Q107" s="231"/>
      <c r="R107" s="207"/>
      <c r="S107" s="210"/>
      <c r="T107" s="231"/>
      <c r="U107" s="207"/>
      <c r="V107" s="231"/>
      <c r="W107" s="207"/>
      <c r="X107" s="210"/>
      <c r="Y107" s="231"/>
      <c r="Z107" s="207"/>
      <c r="AA107" s="231"/>
    </row>
    <row r="108" spans="1:27" s="208" customFormat="1" ht="17">
      <c r="A108" s="209" t="s">
        <v>48</v>
      </c>
      <c r="B108" s="207"/>
      <c r="C108" s="210"/>
      <c r="D108" s="231"/>
      <c r="E108" s="207"/>
      <c r="F108" s="210"/>
      <c r="G108" s="231"/>
      <c r="H108" s="207"/>
      <c r="I108" s="231"/>
      <c r="J108" s="207"/>
      <c r="K108" s="210"/>
      <c r="L108" s="231"/>
      <c r="M108" s="207"/>
      <c r="N108" s="231"/>
      <c r="O108" s="207"/>
      <c r="P108" s="210"/>
      <c r="Q108" s="231"/>
      <c r="R108" s="207"/>
      <c r="S108" s="210"/>
      <c r="T108" s="231"/>
      <c r="U108" s="207"/>
      <c r="V108" s="231"/>
      <c r="W108" s="207"/>
      <c r="X108" s="210"/>
      <c r="Y108" s="231"/>
      <c r="Z108" s="207"/>
      <c r="AA108" s="231"/>
    </row>
    <row r="109" spans="1:27" s="208" customFormat="1" ht="6" customHeight="1">
      <c r="A109" s="210"/>
      <c r="B109" s="207"/>
      <c r="C109" s="210"/>
      <c r="D109" s="231"/>
      <c r="E109" s="207"/>
      <c r="F109" s="210"/>
      <c r="G109" s="231"/>
      <c r="H109" s="207"/>
      <c r="I109" s="231"/>
      <c r="J109" s="207"/>
      <c r="K109" s="210"/>
      <c r="L109" s="231"/>
      <c r="M109" s="207"/>
      <c r="N109" s="231"/>
      <c r="O109" s="207"/>
      <c r="P109" s="210"/>
      <c r="Q109" s="231"/>
      <c r="R109" s="207"/>
      <c r="S109" s="210"/>
      <c r="T109" s="231"/>
      <c r="U109" s="207"/>
      <c r="V109" s="231"/>
      <c r="W109" s="207"/>
      <c r="X109" s="210"/>
      <c r="Y109" s="231"/>
      <c r="Z109" s="207"/>
      <c r="AA109" s="231"/>
    </row>
    <row r="110" spans="1:27" s="208" customFormat="1" ht="17">
      <c r="A110" s="211" t="s">
        <v>21</v>
      </c>
      <c r="B110" s="207"/>
      <c r="C110" s="212">
        <f>+SUM(C111:C119)</f>
        <v>0</v>
      </c>
      <c r="D110" s="213" t="str">
        <f>+IF(ISERROR(C110/#REF!),"N. D.",C110/#REF!)</f>
        <v>N. D.</v>
      </c>
      <c r="E110" s="207"/>
      <c r="F110" s="212">
        <f>+SUM(F111:F119)</f>
        <v>0</v>
      </c>
      <c r="G110" s="213" t="str">
        <f>+IF(ISERROR(F110/#REF!),"N. D.",F110/#REF!)</f>
        <v>N. D.</v>
      </c>
      <c r="H110" s="214">
        <f t="shared" ref="H110:H129" si="92">+$C110-F110</f>
        <v>0</v>
      </c>
      <c r="I110" s="213" t="str">
        <f t="shared" ref="I110:I129" si="93">+IF(ISERROR(H110/F110),"N. D.",H110/F110)</f>
        <v>N. D.</v>
      </c>
      <c r="J110" s="207"/>
      <c r="K110" s="212">
        <f>+SUM(K111:K119)</f>
        <v>0</v>
      </c>
      <c r="L110" s="213" t="str">
        <f>+IF(ISERROR(K110/#REF!),"N. D.",K110/#REF!)</f>
        <v>N. D.</v>
      </c>
      <c r="M110" s="214">
        <f t="shared" ref="M110:M129" si="94">+$C110-K110</f>
        <v>0</v>
      </c>
      <c r="N110" s="213" t="str">
        <f t="shared" ref="N110:N129" si="95">+IF(ISERROR(M110/K110),"N. D.",M110/K110)</f>
        <v>N. D.</v>
      </c>
      <c r="O110" s="207"/>
      <c r="P110" s="212">
        <f>+SUM(P111:P119)</f>
        <v>0</v>
      </c>
      <c r="Q110" s="213" t="str">
        <f>+IF(ISERROR(P110/#REF!),"N. D.",P110/#REF!)</f>
        <v>N. D.</v>
      </c>
      <c r="R110" s="207"/>
      <c r="S110" s="212">
        <f>+SUM(S111:S119)</f>
        <v>0</v>
      </c>
      <c r="T110" s="213" t="str">
        <f>+IF(ISERROR(S110/#REF!),"N. D.",S110/#REF!)</f>
        <v>N. D.</v>
      </c>
      <c r="U110" s="214">
        <f t="shared" ref="U110:U129" si="96">+$P110-S110</f>
        <v>0</v>
      </c>
      <c r="V110" s="213" t="str">
        <f t="shared" ref="V110:V129" si="97">+IF(ISERROR(U110/S110),"N. D.",U110/S110)</f>
        <v>N. D.</v>
      </c>
      <c r="W110" s="207"/>
      <c r="X110" s="212">
        <f>+SUM(X111:X119)</f>
        <v>0</v>
      </c>
      <c r="Y110" s="213" t="str">
        <f>+IF(ISERROR(X110/#REF!),"N. D.",X110/#REF!)</f>
        <v>N. D.</v>
      </c>
      <c r="Z110" s="214">
        <f t="shared" ref="Z110:Z129" si="98">+$P110-X110</f>
        <v>0</v>
      </c>
      <c r="AA110" s="213" t="str">
        <f t="shared" ref="AA110:AA129" si="99">+IF(ISERROR(Z110/X110),"N. D.",Z110/X110)</f>
        <v>N. D.</v>
      </c>
    </row>
    <row r="111" spans="1:27" s="208" customFormat="1" ht="17">
      <c r="A111" s="215" t="s">
        <v>22</v>
      </c>
      <c r="B111" s="216"/>
      <c r="C111" s="217">
        <f>+'2026R'!$L111</f>
        <v>0</v>
      </c>
      <c r="D111" s="218" t="str">
        <f>+IF(ISERROR(C111/#REF!),"N. D.",C111/#REF!)</f>
        <v>N. D.</v>
      </c>
      <c r="E111" s="216"/>
      <c r="F111" s="217">
        <f>+'2026P'!$L111</f>
        <v>0</v>
      </c>
      <c r="G111" s="218" t="str">
        <f>+IF(ISERROR(F111/#REF!),"N. D.",F111/#REF!)</f>
        <v>N. D.</v>
      </c>
      <c r="H111" s="219">
        <f t="shared" si="92"/>
        <v>0</v>
      </c>
      <c r="I111" s="218" t="str">
        <f t="shared" si="93"/>
        <v>N. D.</v>
      </c>
      <c r="J111" s="216"/>
      <c r="K111" s="217">
        <f>+'2025R'!$L111</f>
        <v>0</v>
      </c>
      <c r="L111" s="218" t="str">
        <f>+IF(ISERROR(K111/#REF!),"N. D.",K111/#REF!)</f>
        <v>N. D.</v>
      </c>
      <c r="M111" s="219">
        <f t="shared" si="94"/>
        <v>0</v>
      </c>
      <c r="N111" s="218" t="str">
        <f t="shared" si="95"/>
        <v>N. D.</v>
      </c>
      <c r="O111" s="216"/>
      <c r="P111" s="217">
        <f>+'2026R'!$AB111</f>
        <v>0</v>
      </c>
      <c r="Q111" s="218" t="str">
        <f>+IF(ISERROR(P111/#REF!),"N. D.",P111/#REF!)</f>
        <v>N. D.</v>
      </c>
      <c r="R111" s="216"/>
      <c r="S111" s="217">
        <f>+'2026P'!$AB111</f>
        <v>0</v>
      </c>
      <c r="T111" s="218" t="str">
        <f>+IF(ISERROR(S111/#REF!),"N. D.",S111/#REF!)</f>
        <v>N. D.</v>
      </c>
      <c r="U111" s="219">
        <f t="shared" si="96"/>
        <v>0</v>
      </c>
      <c r="V111" s="218" t="str">
        <f t="shared" si="97"/>
        <v>N. D.</v>
      </c>
      <c r="W111" s="216"/>
      <c r="X111" s="217">
        <f>+'2025R'!$AB111</f>
        <v>0</v>
      </c>
      <c r="Y111" s="218" t="str">
        <f>+IF(ISERROR(X111/#REF!),"N. D.",X111/#REF!)</f>
        <v>N. D.</v>
      </c>
      <c r="Z111" s="219">
        <f t="shared" si="98"/>
        <v>0</v>
      </c>
      <c r="AA111" s="218" t="str">
        <f t="shared" si="99"/>
        <v>N. D.</v>
      </c>
    </row>
    <row r="112" spans="1:27" s="208" customFormat="1" ht="17">
      <c r="A112" s="215" t="s">
        <v>23</v>
      </c>
      <c r="B112" s="216"/>
      <c r="C112" s="217">
        <f>+'2026R'!$L112</f>
        <v>0</v>
      </c>
      <c r="D112" s="218" t="str">
        <f>+IF(ISERROR(C112/#REF!),"N. D.",C112/#REF!)</f>
        <v>N. D.</v>
      </c>
      <c r="E112" s="216"/>
      <c r="F112" s="217">
        <f>+'2026P'!$L112</f>
        <v>0</v>
      </c>
      <c r="G112" s="218" t="str">
        <f>+IF(ISERROR(F112/#REF!),"N. D.",F112/#REF!)</f>
        <v>N. D.</v>
      </c>
      <c r="H112" s="219">
        <f t="shared" si="92"/>
        <v>0</v>
      </c>
      <c r="I112" s="218" t="str">
        <f t="shared" si="93"/>
        <v>N. D.</v>
      </c>
      <c r="J112" s="216"/>
      <c r="K112" s="217">
        <f>+'2025R'!$L112</f>
        <v>0</v>
      </c>
      <c r="L112" s="218" t="str">
        <f>+IF(ISERROR(K112/#REF!),"N. D.",K112/#REF!)</f>
        <v>N. D.</v>
      </c>
      <c r="M112" s="219">
        <f t="shared" si="94"/>
        <v>0</v>
      </c>
      <c r="N112" s="218" t="str">
        <f t="shared" si="95"/>
        <v>N. D.</v>
      </c>
      <c r="O112" s="216"/>
      <c r="P112" s="217">
        <f>+'2026R'!$AB112</f>
        <v>0</v>
      </c>
      <c r="Q112" s="218" t="str">
        <f>+IF(ISERROR(P112/#REF!),"N. D.",P112/#REF!)</f>
        <v>N. D.</v>
      </c>
      <c r="R112" s="216"/>
      <c r="S112" s="217">
        <f>+'2026P'!$AB112</f>
        <v>0</v>
      </c>
      <c r="T112" s="218" t="str">
        <f>+IF(ISERROR(S112/#REF!),"N. D.",S112/#REF!)</f>
        <v>N. D.</v>
      </c>
      <c r="U112" s="219">
        <f t="shared" si="96"/>
        <v>0</v>
      </c>
      <c r="V112" s="218" t="str">
        <f t="shared" si="97"/>
        <v>N. D.</v>
      </c>
      <c r="W112" s="216"/>
      <c r="X112" s="217">
        <f>+'2025R'!$AB112</f>
        <v>0</v>
      </c>
      <c r="Y112" s="218" t="str">
        <f>+IF(ISERROR(X112/#REF!),"N. D.",X112/#REF!)</f>
        <v>N. D.</v>
      </c>
      <c r="Z112" s="219">
        <f t="shared" si="98"/>
        <v>0</v>
      </c>
      <c r="AA112" s="218" t="str">
        <f t="shared" si="99"/>
        <v>N. D.</v>
      </c>
    </row>
    <row r="113" spans="1:27" s="208" customFormat="1" ht="17">
      <c r="A113" s="215" t="s">
        <v>24</v>
      </c>
      <c r="B113" s="216"/>
      <c r="C113" s="217">
        <f>+'2026R'!$L113</f>
        <v>0</v>
      </c>
      <c r="D113" s="218" t="str">
        <f>+IF(ISERROR(C113/#REF!),"N. D.",C113/#REF!)</f>
        <v>N. D.</v>
      </c>
      <c r="E113" s="216"/>
      <c r="F113" s="217">
        <f>+'2026P'!$L113</f>
        <v>0</v>
      </c>
      <c r="G113" s="218" t="str">
        <f>+IF(ISERROR(F113/#REF!),"N. D.",F113/#REF!)</f>
        <v>N. D.</v>
      </c>
      <c r="H113" s="219">
        <f t="shared" si="92"/>
        <v>0</v>
      </c>
      <c r="I113" s="218" t="str">
        <f t="shared" si="93"/>
        <v>N. D.</v>
      </c>
      <c r="J113" s="216"/>
      <c r="K113" s="217">
        <f>+'2025R'!$L113</f>
        <v>0</v>
      </c>
      <c r="L113" s="218" t="str">
        <f>+IF(ISERROR(K113/#REF!),"N. D.",K113/#REF!)</f>
        <v>N. D.</v>
      </c>
      <c r="M113" s="219">
        <f t="shared" si="94"/>
        <v>0</v>
      </c>
      <c r="N113" s="218" t="str">
        <f t="shared" si="95"/>
        <v>N. D.</v>
      </c>
      <c r="O113" s="216"/>
      <c r="P113" s="217">
        <f>+'2026R'!$AB113</f>
        <v>0</v>
      </c>
      <c r="Q113" s="218" t="str">
        <f>+IF(ISERROR(P113/#REF!),"N. D.",P113/#REF!)</f>
        <v>N. D.</v>
      </c>
      <c r="R113" s="216"/>
      <c r="S113" s="217">
        <f>+'2026P'!$AB113</f>
        <v>0</v>
      </c>
      <c r="T113" s="218" t="str">
        <f>+IF(ISERROR(S113/#REF!),"N. D.",S113/#REF!)</f>
        <v>N. D.</v>
      </c>
      <c r="U113" s="219">
        <f t="shared" si="96"/>
        <v>0</v>
      </c>
      <c r="V113" s="218" t="str">
        <f t="shared" si="97"/>
        <v>N. D.</v>
      </c>
      <c r="W113" s="216"/>
      <c r="X113" s="217">
        <f>+'2025R'!$AB113</f>
        <v>0</v>
      </c>
      <c r="Y113" s="218" t="str">
        <f>+IF(ISERROR(X113/#REF!),"N. D.",X113/#REF!)</f>
        <v>N. D.</v>
      </c>
      <c r="Z113" s="219">
        <f t="shared" si="98"/>
        <v>0</v>
      </c>
      <c r="AA113" s="218" t="str">
        <f t="shared" si="99"/>
        <v>N. D.</v>
      </c>
    </row>
    <row r="114" spans="1:27" s="208" customFormat="1" ht="17">
      <c r="A114" s="215" t="s">
        <v>25</v>
      </c>
      <c r="B114" s="216"/>
      <c r="C114" s="217">
        <f>+'2026R'!$L114</f>
        <v>0</v>
      </c>
      <c r="D114" s="218" t="str">
        <f>+IF(ISERROR(C114/#REF!),"N. D.",C114/#REF!)</f>
        <v>N. D.</v>
      </c>
      <c r="E114" s="216"/>
      <c r="F114" s="217">
        <f>+'2026P'!$L114</f>
        <v>0</v>
      </c>
      <c r="G114" s="218" t="str">
        <f>+IF(ISERROR(F114/#REF!),"N. D.",F114/#REF!)</f>
        <v>N. D.</v>
      </c>
      <c r="H114" s="219">
        <f t="shared" si="92"/>
        <v>0</v>
      </c>
      <c r="I114" s="218" t="str">
        <f t="shared" si="93"/>
        <v>N. D.</v>
      </c>
      <c r="J114" s="216"/>
      <c r="K114" s="217">
        <f>+'2025R'!$L114</f>
        <v>0</v>
      </c>
      <c r="L114" s="218" t="str">
        <f>+IF(ISERROR(K114/#REF!),"N. D.",K114/#REF!)</f>
        <v>N. D.</v>
      </c>
      <c r="M114" s="219">
        <f t="shared" si="94"/>
        <v>0</v>
      </c>
      <c r="N114" s="218" t="str">
        <f t="shared" si="95"/>
        <v>N. D.</v>
      </c>
      <c r="O114" s="216"/>
      <c r="P114" s="217">
        <f>+'2026R'!$AB114</f>
        <v>0</v>
      </c>
      <c r="Q114" s="218" t="str">
        <f>+IF(ISERROR(P114/#REF!),"N. D.",P114/#REF!)</f>
        <v>N. D.</v>
      </c>
      <c r="R114" s="216"/>
      <c r="S114" s="217">
        <f>+'2026P'!$AB114</f>
        <v>0</v>
      </c>
      <c r="T114" s="218" t="str">
        <f>+IF(ISERROR(S114/#REF!),"N. D.",S114/#REF!)</f>
        <v>N. D.</v>
      </c>
      <c r="U114" s="219">
        <f t="shared" si="96"/>
        <v>0</v>
      </c>
      <c r="V114" s="218" t="str">
        <f t="shared" si="97"/>
        <v>N. D.</v>
      </c>
      <c r="W114" s="216"/>
      <c r="X114" s="217">
        <f>+'2025R'!$AB114</f>
        <v>0</v>
      </c>
      <c r="Y114" s="218" t="str">
        <f>+IF(ISERROR(X114/#REF!),"N. D.",X114/#REF!)</f>
        <v>N. D.</v>
      </c>
      <c r="Z114" s="219">
        <f t="shared" si="98"/>
        <v>0</v>
      </c>
      <c r="AA114" s="218" t="str">
        <f t="shared" si="99"/>
        <v>N. D.</v>
      </c>
    </row>
    <row r="115" spans="1:27" s="208" customFormat="1" ht="17">
      <c r="A115" s="215" t="s">
        <v>26</v>
      </c>
      <c r="B115" s="216"/>
      <c r="C115" s="217">
        <f>+'2026R'!$L115</f>
        <v>0</v>
      </c>
      <c r="D115" s="218" t="str">
        <f>+IF(ISERROR(C115/#REF!),"N. D.",C115/#REF!)</f>
        <v>N. D.</v>
      </c>
      <c r="E115" s="216"/>
      <c r="F115" s="217">
        <f>+'2026P'!$L115</f>
        <v>0</v>
      </c>
      <c r="G115" s="218" t="str">
        <f>+IF(ISERROR(F115/#REF!),"N. D.",F115/#REF!)</f>
        <v>N. D.</v>
      </c>
      <c r="H115" s="219">
        <f t="shared" si="92"/>
        <v>0</v>
      </c>
      <c r="I115" s="218" t="str">
        <f t="shared" si="93"/>
        <v>N. D.</v>
      </c>
      <c r="J115" s="216"/>
      <c r="K115" s="217">
        <f>+'2025R'!$L115</f>
        <v>0</v>
      </c>
      <c r="L115" s="218" t="str">
        <f>+IF(ISERROR(K115/#REF!),"N. D.",K115/#REF!)</f>
        <v>N. D.</v>
      </c>
      <c r="M115" s="219">
        <f t="shared" si="94"/>
        <v>0</v>
      </c>
      <c r="N115" s="218" t="str">
        <f t="shared" si="95"/>
        <v>N. D.</v>
      </c>
      <c r="O115" s="216"/>
      <c r="P115" s="217">
        <f>+'2026R'!$AB115</f>
        <v>0</v>
      </c>
      <c r="Q115" s="218" t="str">
        <f>+IF(ISERROR(P115/#REF!),"N. D.",P115/#REF!)</f>
        <v>N. D.</v>
      </c>
      <c r="R115" s="216"/>
      <c r="S115" s="217">
        <f>+'2026P'!$AB115</f>
        <v>0</v>
      </c>
      <c r="T115" s="218" t="str">
        <f>+IF(ISERROR(S115/#REF!),"N. D.",S115/#REF!)</f>
        <v>N. D.</v>
      </c>
      <c r="U115" s="219">
        <f t="shared" si="96"/>
        <v>0</v>
      </c>
      <c r="V115" s="218" t="str">
        <f t="shared" si="97"/>
        <v>N. D.</v>
      </c>
      <c r="W115" s="216"/>
      <c r="X115" s="217">
        <f>+'2025R'!$AB115</f>
        <v>0</v>
      </c>
      <c r="Y115" s="218" t="str">
        <f>+IF(ISERROR(X115/#REF!),"N. D.",X115/#REF!)</f>
        <v>N. D.</v>
      </c>
      <c r="Z115" s="219">
        <f t="shared" si="98"/>
        <v>0</v>
      </c>
      <c r="AA115" s="218" t="str">
        <f t="shared" si="99"/>
        <v>N. D.</v>
      </c>
    </row>
    <row r="116" spans="1:27" s="208" customFormat="1" ht="17">
      <c r="A116" s="215" t="s">
        <v>27</v>
      </c>
      <c r="B116" s="216"/>
      <c r="C116" s="217">
        <f>+'2026R'!$L116</f>
        <v>0</v>
      </c>
      <c r="D116" s="218" t="str">
        <f>+IF(ISERROR(C116/#REF!),"N. D.",C116/#REF!)</f>
        <v>N. D.</v>
      </c>
      <c r="E116" s="216"/>
      <c r="F116" s="217">
        <f>+'2026P'!$L116</f>
        <v>0</v>
      </c>
      <c r="G116" s="218" t="str">
        <f>+IF(ISERROR(F116/#REF!),"N. D.",F116/#REF!)</f>
        <v>N. D.</v>
      </c>
      <c r="H116" s="219">
        <f t="shared" si="92"/>
        <v>0</v>
      </c>
      <c r="I116" s="218" t="str">
        <f t="shared" si="93"/>
        <v>N. D.</v>
      </c>
      <c r="J116" s="216"/>
      <c r="K116" s="217">
        <f>+'2025R'!$L116</f>
        <v>0</v>
      </c>
      <c r="L116" s="218" t="str">
        <f>+IF(ISERROR(K116/#REF!),"N. D.",K116/#REF!)</f>
        <v>N. D.</v>
      </c>
      <c r="M116" s="219">
        <f t="shared" si="94"/>
        <v>0</v>
      </c>
      <c r="N116" s="218" t="str">
        <f t="shared" si="95"/>
        <v>N. D.</v>
      </c>
      <c r="O116" s="216"/>
      <c r="P116" s="217">
        <f>+'2026R'!$AB116</f>
        <v>0</v>
      </c>
      <c r="Q116" s="218" t="str">
        <f>+IF(ISERROR(P116/#REF!),"N. D.",P116/#REF!)</f>
        <v>N. D.</v>
      </c>
      <c r="R116" s="216"/>
      <c r="S116" s="217">
        <f>+'2026P'!$AB116</f>
        <v>0</v>
      </c>
      <c r="T116" s="218" t="str">
        <f>+IF(ISERROR(S116/#REF!),"N. D.",S116/#REF!)</f>
        <v>N. D.</v>
      </c>
      <c r="U116" s="219">
        <f t="shared" si="96"/>
        <v>0</v>
      </c>
      <c r="V116" s="218" t="str">
        <f t="shared" si="97"/>
        <v>N. D.</v>
      </c>
      <c r="W116" s="216"/>
      <c r="X116" s="217">
        <f>+'2025R'!$AB116</f>
        <v>0</v>
      </c>
      <c r="Y116" s="218" t="str">
        <f>+IF(ISERROR(X116/#REF!),"N. D.",X116/#REF!)</f>
        <v>N. D.</v>
      </c>
      <c r="Z116" s="219">
        <f t="shared" si="98"/>
        <v>0</v>
      </c>
      <c r="AA116" s="218" t="str">
        <f t="shared" si="99"/>
        <v>N. D.</v>
      </c>
    </row>
    <row r="117" spans="1:27" s="208" customFormat="1" ht="17">
      <c r="A117" s="215" t="s">
        <v>28</v>
      </c>
      <c r="B117" s="216"/>
      <c r="C117" s="217">
        <f>+'2026R'!$L117</f>
        <v>0</v>
      </c>
      <c r="D117" s="218" t="str">
        <f>+IF(ISERROR(C117/#REF!),"N. D.",C117/#REF!)</f>
        <v>N. D.</v>
      </c>
      <c r="E117" s="216"/>
      <c r="F117" s="217">
        <f>+'2026P'!$L117</f>
        <v>0</v>
      </c>
      <c r="G117" s="218" t="str">
        <f>+IF(ISERROR(F117/#REF!),"N. D.",F117/#REF!)</f>
        <v>N. D.</v>
      </c>
      <c r="H117" s="219">
        <f t="shared" si="92"/>
        <v>0</v>
      </c>
      <c r="I117" s="218" t="str">
        <f t="shared" si="93"/>
        <v>N. D.</v>
      </c>
      <c r="J117" s="216"/>
      <c r="K117" s="217">
        <f>+'2025R'!$L117</f>
        <v>0</v>
      </c>
      <c r="L117" s="218" t="str">
        <f>+IF(ISERROR(K117/#REF!),"N. D.",K117/#REF!)</f>
        <v>N. D.</v>
      </c>
      <c r="M117" s="219">
        <f t="shared" si="94"/>
        <v>0</v>
      </c>
      <c r="N117" s="218" t="str">
        <f t="shared" si="95"/>
        <v>N. D.</v>
      </c>
      <c r="O117" s="216"/>
      <c r="P117" s="217">
        <f>+'2026R'!$AB117</f>
        <v>0</v>
      </c>
      <c r="Q117" s="218" t="str">
        <f>+IF(ISERROR(P117/#REF!),"N. D.",P117/#REF!)</f>
        <v>N. D.</v>
      </c>
      <c r="R117" s="216"/>
      <c r="S117" s="217">
        <f>+'2026P'!$AB117</f>
        <v>0</v>
      </c>
      <c r="T117" s="218" t="str">
        <f>+IF(ISERROR(S117/#REF!),"N. D.",S117/#REF!)</f>
        <v>N. D.</v>
      </c>
      <c r="U117" s="219">
        <f t="shared" si="96"/>
        <v>0</v>
      </c>
      <c r="V117" s="218" t="str">
        <f t="shared" si="97"/>
        <v>N. D.</v>
      </c>
      <c r="W117" s="216"/>
      <c r="X117" s="217">
        <f>+'2025R'!$AB117</f>
        <v>0</v>
      </c>
      <c r="Y117" s="218" t="str">
        <f>+IF(ISERROR(X117/#REF!),"N. D.",X117/#REF!)</f>
        <v>N. D.</v>
      </c>
      <c r="Z117" s="219">
        <f t="shared" si="98"/>
        <v>0</v>
      </c>
      <c r="AA117" s="218" t="str">
        <f t="shared" si="99"/>
        <v>N. D.</v>
      </c>
    </row>
    <row r="118" spans="1:27" s="208" customFormat="1" ht="17">
      <c r="A118" s="215" t="s">
        <v>29</v>
      </c>
      <c r="B118" s="216"/>
      <c r="C118" s="217">
        <f>+'2026R'!$L118</f>
        <v>0</v>
      </c>
      <c r="D118" s="218" t="str">
        <f>+IF(ISERROR(C118/#REF!),"N. D.",C118/#REF!)</f>
        <v>N. D.</v>
      </c>
      <c r="E118" s="216"/>
      <c r="F118" s="217">
        <f>+'2026P'!$L118</f>
        <v>0</v>
      </c>
      <c r="G118" s="218" t="str">
        <f>+IF(ISERROR(F118/#REF!),"N. D.",F118/#REF!)</f>
        <v>N. D.</v>
      </c>
      <c r="H118" s="219">
        <f t="shared" si="92"/>
        <v>0</v>
      </c>
      <c r="I118" s="218" t="str">
        <f t="shared" si="93"/>
        <v>N. D.</v>
      </c>
      <c r="J118" s="216"/>
      <c r="K118" s="217">
        <f>+'2025R'!$L118</f>
        <v>0</v>
      </c>
      <c r="L118" s="218" t="str">
        <f>+IF(ISERROR(K118/#REF!),"N. D.",K118/#REF!)</f>
        <v>N. D.</v>
      </c>
      <c r="M118" s="219">
        <f t="shared" si="94"/>
        <v>0</v>
      </c>
      <c r="N118" s="218" t="str">
        <f t="shared" si="95"/>
        <v>N. D.</v>
      </c>
      <c r="O118" s="216"/>
      <c r="P118" s="217">
        <f>+'2026R'!$AB118</f>
        <v>0</v>
      </c>
      <c r="Q118" s="218" t="str">
        <f>+IF(ISERROR(P118/#REF!),"N. D.",P118/#REF!)</f>
        <v>N. D.</v>
      </c>
      <c r="R118" s="216"/>
      <c r="S118" s="217">
        <f>+'2026P'!$AB118</f>
        <v>0</v>
      </c>
      <c r="T118" s="218" t="str">
        <f>+IF(ISERROR(S118/#REF!),"N. D.",S118/#REF!)</f>
        <v>N. D.</v>
      </c>
      <c r="U118" s="219">
        <f t="shared" si="96"/>
        <v>0</v>
      </c>
      <c r="V118" s="218" t="str">
        <f t="shared" si="97"/>
        <v>N. D.</v>
      </c>
      <c r="W118" s="216"/>
      <c r="X118" s="217">
        <f>+'2025R'!$AB118</f>
        <v>0</v>
      </c>
      <c r="Y118" s="218" t="str">
        <f>+IF(ISERROR(X118/#REF!),"N. D.",X118/#REF!)</f>
        <v>N. D.</v>
      </c>
      <c r="Z118" s="219">
        <f t="shared" si="98"/>
        <v>0</v>
      </c>
      <c r="AA118" s="218" t="str">
        <f t="shared" si="99"/>
        <v>N. D.</v>
      </c>
    </row>
    <row r="119" spans="1:27" s="208" customFormat="1" ht="17">
      <c r="A119" s="220" t="s">
        <v>30</v>
      </c>
      <c r="B119" s="216"/>
      <c r="C119" s="217">
        <f>+'2026R'!$L119</f>
        <v>0</v>
      </c>
      <c r="D119" s="218" t="str">
        <f>+IF(ISERROR(C119/C130),"N. D.",C119/C130)</f>
        <v>N. D.</v>
      </c>
      <c r="E119" s="216"/>
      <c r="F119" s="217">
        <f>+'2026P'!$L119</f>
        <v>0</v>
      </c>
      <c r="G119" s="218" t="str">
        <f>+IF(ISERROR(F119/F130),"N. D.",F119/F130)</f>
        <v>N. D.</v>
      </c>
      <c r="H119" s="219">
        <f t="shared" si="92"/>
        <v>0</v>
      </c>
      <c r="I119" s="218" t="str">
        <f t="shared" si="93"/>
        <v>N. D.</v>
      </c>
      <c r="J119" s="216"/>
      <c r="K119" s="217">
        <f>+'2025R'!$L119</f>
        <v>0</v>
      </c>
      <c r="L119" s="218" t="str">
        <f>+IF(ISERROR(K119/K130),"N. D.",K119/K130)</f>
        <v>N. D.</v>
      </c>
      <c r="M119" s="219">
        <f t="shared" si="94"/>
        <v>0</v>
      </c>
      <c r="N119" s="218" t="str">
        <f t="shared" si="95"/>
        <v>N. D.</v>
      </c>
      <c r="O119" s="216"/>
      <c r="P119" s="217">
        <f>+'2026R'!$AB119</f>
        <v>0</v>
      </c>
      <c r="Q119" s="218" t="str">
        <f>+IF(ISERROR(P119/P130),"N. D.",P119/P130)</f>
        <v>N. D.</v>
      </c>
      <c r="R119" s="216"/>
      <c r="S119" s="217">
        <f>+'2026P'!$AB119</f>
        <v>0</v>
      </c>
      <c r="T119" s="218" t="str">
        <f>+IF(ISERROR(S119/S130),"N. D.",S119/S130)</f>
        <v>N. D.</v>
      </c>
      <c r="U119" s="219">
        <f t="shared" si="96"/>
        <v>0</v>
      </c>
      <c r="V119" s="218" t="str">
        <f t="shared" si="97"/>
        <v>N. D.</v>
      </c>
      <c r="W119" s="216"/>
      <c r="X119" s="217">
        <f>+'2025R'!$AB119</f>
        <v>0</v>
      </c>
      <c r="Y119" s="218" t="str">
        <f>+IF(ISERROR(X119/X130),"N. D.",X119/X130)</f>
        <v>N. D.</v>
      </c>
      <c r="Z119" s="219">
        <f t="shared" si="98"/>
        <v>0</v>
      </c>
      <c r="AA119" s="218" t="str">
        <f t="shared" si="99"/>
        <v>N. D.</v>
      </c>
    </row>
    <row r="120" spans="1:27" s="208" customFormat="1" ht="17">
      <c r="A120" s="221" t="s">
        <v>31</v>
      </c>
      <c r="B120" s="207"/>
      <c r="C120" s="222">
        <f>+SUM(C121:C129)</f>
        <v>0</v>
      </c>
      <c r="D120" s="213" t="str">
        <f>+IF(ISERROR(C120/#REF!),"N. D.",C120/#REF!)</f>
        <v>N. D.</v>
      </c>
      <c r="E120" s="216"/>
      <c r="F120" s="222">
        <f>+SUM(F121:F129)</f>
        <v>0</v>
      </c>
      <c r="G120" s="213" t="str">
        <f>+IF(ISERROR(F120/#REF!),"N. D.",F120/#REF!)</f>
        <v>N. D.</v>
      </c>
      <c r="H120" s="214">
        <f t="shared" si="92"/>
        <v>0</v>
      </c>
      <c r="I120" s="213" t="str">
        <f t="shared" si="93"/>
        <v>N. D.</v>
      </c>
      <c r="J120" s="207"/>
      <c r="K120" s="222">
        <f>+SUM(K121:K129)</f>
        <v>0</v>
      </c>
      <c r="L120" s="213" t="str">
        <f>+IF(ISERROR(K120/#REF!),"N. D.",K120/#REF!)</f>
        <v>N. D.</v>
      </c>
      <c r="M120" s="214">
        <f t="shared" si="94"/>
        <v>0</v>
      </c>
      <c r="N120" s="213" t="str">
        <f t="shared" si="95"/>
        <v>N. D.</v>
      </c>
      <c r="O120" s="207"/>
      <c r="P120" s="222">
        <f>+SUM(P121:P129)</f>
        <v>0</v>
      </c>
      <c r="Q120" s="213" t="str">
        <f>+IF(ISERROR(P120/#REF!),"N. D.",P120/#REF!)</f>
        <v>N. D.</v>
      </c>
      <c r="R120" s="216"/>
      <c r="S120" s="222">
        <f>+SUM(S121:S129)</f>
        <v>0</v>
      </c>
      <c r="T120" s="213" t="str">
        <f>+IF(ISERROR(S120/#REF!),"N. D.",S120/#REF!)</f>
        <v>N. D.</v>
      </c>
      <c r="U120" s="214">
        <f t="shared" si="96"/>
        <v>0</v>
      </c>
      <c r="V120" s="213" t="str">
        <f t="shared" si="97"/>
        <v>N. D.</v>
      </c>
      <c r="W120" s="207"/>
      <c r="X120" s="222">
        <f>+SUM(X121:X129)</f>
        <v>0</v>
      </c>
      <c r="Y120" s="213" t="str">
        <f>+IF(ISERROR(X120/#REF!),"N. D.",X120/#REF!)</f>
        <v>N. D.</v>
      </c>
      <c r="Z120" s="214">
        <f t="shared" si="98"/>
        <v>0</v>
      </c>
      <c r="AA120" s="213" t="str">
        <f t="shared" si="99"/>
        <v>N. D.</v>
      </c>
    </row>
    <row r="121" spans="1:27" s="208" customFormat="1" ht="17">
      <c r="A121" s="223" t="s">
        <v>32</v>
      </c>
      <c r="B121" s="216"/>
      <c r="C121" s="217">
        <f>+'2026R'!$L121</f>
        <v>0</v>
      </c>
      <c r="D121" s="218" t="str">
        <f>+IF(ISERROR(C121/C132),"N. D.",C121/C132)</f>
        <v>N. D.</v>
      </c>
      <c r="E121" s="216"/>
      <c r="F121" s="217">
        <f>+'2026P'!$L121</f>
        <v>0</v>
      </c>
      <c r="G121" s="218" t="str">
        <f>+IF(ISERROR(F121/F132),"N. D.",F121/F132)</f>
        <v>N. D.</v>
      </c>
      <c r="H121" s="219">
        <f t="shared" si="92"/>
        <v>0</v>
      </c>
      <c r="I121" s="218" t="str">
        <f t="shared" si="93"/>
        <v>N. D.</v>
      </c>
      <c r="J121" s="216"/>
      <c r="K121" s="217">
        <f>+'2025R'!$L121</f>
        <v>0</v>
      </c>
      <c r="L121" s="218" t="str">
        <f>+IF(ISERROR(K121/K132),"N. D.",K121/K132)</f>
        <v>N. D.</v>
      </c>
      <c r="M121" s="219">
        <f t="shared" si="94"/>
        <v>0</v>
      </c>
      <c r="N121" s="218" t="str">
        <f t="shared" si="95"/>
        <v>N. D.</v>
      </c>
      <c r="O121" s="216"/>
      <c r="P121" s="217">
        <f>+'2026R'!$AB121</f>
        <v>0</v>
      </c>
      <c r="Q121" s="218" t="str">
        <f>+IF(ISERROR(P121/P132),"N. D.",P121/P132)</f>
        <v>N. D.</v>
      </c>
      <c r="R121" s="216"/>
      <c r="S121" s="217">
        <f>+'2026P'!$AB121</f>
        <v>0</v>
      </c>
      <c r="T121" s="218" t="str">
        <f>+IF(ISERROR(S121/S132),"N. D.",S121/S132)</f>
        <v>N. D.</v>
      </c>
      <c r="U121" s="219">
        <f t="shared" si="96"/>
        <v>0</v>
      </c>
      <c r="V121" s="218" t="str">
        <f t="shared" si="97"/>
        <v>N. D.</v>
      </c>
      <c r="W121" s="216"/>
      <c r="X121" s="217">
        <f>+'2025R'!$AB121</f>
        <v>0</v>
      </c>
      <c r="Y121" s="218" t="str">
        <f>+IF(ISERROR(X121/X132),"N. D.",X121/X132)</f>
        <v>N. D.</v>
      </c>
      <c r="Z121" s="219">
        <f t="shared" si="98"/>
        <v>0</v>
      </c>
      <c r="AA121" s="218" t="str">
        <f t="shared" si="99"/>
        <v>N. D.</v>
      </c>
    </row>
    <row r="122" spans="1:27" s="208" customFormat="1" ht="17">
      <c r="A122" s="223" t="s">
        <v>33</v>
      </c>
      <c r="B122" s="216"/>
      <c r="C122" s="217">
        <f>+'2026R'!$L122</f>
        <v>0</v>
      </c>
      <c r="D122" s="218">
        <f>+IF(ISERROR(C122/C133),"N. D.",C122/C133)</f>
        <v>0</v>
      </c>
      <c r="E122" s="216"/>
      <c r="F122" s="217">
        <f>+'2026P'!$L122</f>
        <v>0</v>
      </c>
      <c r="G122" s="218">
        <f>+IF(ISERROR(F122/F133),"N. D.",F122/F133)</f>
        <v>0</v>
      </c>
      <c r="H122" s="219">
        <f t="shared" si="92"/>
        <v>0</v>
      </c>
      <c r="I122" s="218" t="str">
        <f t="shared" si="93"/>
        <v>N. D.</v>
      </c>
      <c r="J122" s="216"/>
      <c r="K122" s="217">
        <f>+'2025R'!$L122</f>
        <v>0</v>
      </c>
      <c r="L122" s="218">
        <f>+IF(ISERROR(K122/K133),"N. D.",K122/K133)</f>
        <v>0</v>
      </c>
      <c r="M122" s="219">
        <f t="shared" si="94"/>
        <v>0</v>
      </c>
      <c r="N122" s="218" t="str">
        <f t="shared" si="95"/>
        <v>N. D.</v>
      </c>
      <c r="O122" s="216"/>
      <c r="P122" s="217">
        <f>+'2026R'!$AB122</f>
        <v>0</v>
      </c>
      <c r="Q122" s="218">
        <f>+IF(ISERROR(P122/P133),"N. D.",P122/P133)</f>
        <v>0</v>
      </c>
      <c r="R122" s="216"/>
      <c r="S122" s="217">
        <f>+'2026P'!$AB122</f>
        <v>0</v>
      </c>
      <c r="T122" s="218">
        <f>+IF(ISERROR(S122/S133),"N. D.",S122/S133)</f>
        <v>0</v>
      </c>
      <c r="U122" s="219">
        <f t="shared" si="96"/>
        <v>0</v>
      </c>
      <c r="V122" s="218" t="str">
        <f t="shared" si="97"/>
        <v>N. D.</v>
      </c>
      <c r="W122" s="216"/>
      <c r="X122" s="217">
        <f>+'2025R'!$AB122</f>
        <v>0</v>
      </c>
      <c r="Y122" s="218">
        <f>+IF(ISERROR(X122/X133),"N. D.",X122/X133)</f>
        <v>0</v>
      </c>
      <c r="Z122" s="219">
        <f t="shared" si="98"/>
        <v>0</v>
      </c>
      <c r="AA122" s="218" t="str">
        <f t="shared" si="99"/>
        <v>N. D.</v>
      </c>
    </row>
    <row r="123" spans="1:27" s="208" customFormat="1" ht="17">
      <c r="A123" s="223" t="s">
        <v>34</v>
      </c>
      <c r="B123" s="216"/>
      <c r="C123" s="217">
        <f>+'2026R'!$L123</f>
        <v>0</v>
      </c>
      <c r="D123" s="218" t="str">
        <f>+IF(ISERROR(C123/#REF!),"N. D.",C123/#REF!)</f>
        <v>N. D.</v>
      </c>
      <c r="E123" s="216"/>
      <c r="F123" s="217">
        <f>+'2026P'!$L123</f>
        <v>0</v>
      </c>
      <c r="G123" s="218" t="str">
        <f>+IF(ISERROR(F123/#REF!),"N. D.",F123/#REF!)</f>
        <v>N. D.</v>
      </c>
      <c r="H123" s="219">
        <f t="shared" si="92"/>
        <v>0</v>
      </c>
      <c r="I123" s="218" t="str">
        <f t="shared" si="93"/>
        <v>N. D.</v>
      </c>
      <c r="J123" s="216"/>
      <c r="K123" s="217">
        <f>+'2025R'!$L123</f>
        <v>0</v>
      </c>
      <c r="L123" s="218" t="str">
        <f>+IF(ISERROR(K123/#REF!),"N. D.",K123/#REF!)</f>
        <v>N. D.</v>
      </c>
      <c r="M123" s="219">
        <f t="shared" si="94"/>
        <v>0</v>
      </c>
      <c r="N123" s="218" t="str">
        <f t="shared" si="95"/>
        <v>N. D.</v>
      </c>
      <c r="O123" s="216"/>
      <c r="P123" s="217">
        <f>+'2026R'!$AB123</f>
        <v>0</v>
      </c>
      <c r="Q123" s="218" t="str">
        <f>+IF(ISERROR(P123/#REF!),"N. D.",P123/#REF!)</f>
        <v>N. D.</v>
      </c>
      <c r="R123" s="216"/>
      <c r="S123" s="217">
        <f>+'2026P'!$AB123</f>
        <v>0</v>
      </c>
      <c r="T123" s="218" t="str">
        <f>+IF(ISERROR(S123/#REF!),"N. D.",S123/#REF!)</f>
        <v>N. D.</v>
      </c>
      <c r="U123" s="219">
        <f t="shared" si="96"/>
        <v>0</v>
      </c>
      <c r="V123" s="218" t="str">
        <f t="shared" si="97"/>
        <v>N. D.</v>
      </c>
      <c r="W123" s="216"/>
      <c r="X123" s="217">
        <f>+'2025R'!$AB123</f>
        <v>0</v>
      </c>
      <c r="Y123" s="218" t="str">
        <f>+IF(ISERROR(X123/#REF!),"N. D.",X123/#REF!)</f>
        <v>N. D.</v>
      </c>
      <c r="Z123" s="219">
        <f t="shared" si="98"/>
        <v>0</v>
      </c>
      <c r="AA123" s="218" t="str">
        <f t="shared" si="99"/>
        <v>N. D.</v>
      </c>
    </row>
    <row r="124" spans="1:27" s="208" customFormat="1" ht="17">
      <c r="A124" s="223" t="s">
        <v>35</v>
      </c>
      <c r="B124" s="216"/>
      <c r="C124" s="217">
        <f>+'2026R'!$L124</f>
        <v>0</v>
      </c>
      <c r="D124" s="218" t="str">
        <f>+IF(ISERROR(C124/C134),"N. D.",C124/C134)</f>
        <v>N. D.</v>
      </c>
      <c r="E124" s="216"/>
      <c r="F124" s="217">
        <f>+'2026P'!$L124</f>
        <v>0</v>
      </c>
      <c r="G124" s="218" t="str">
        <f>+IF(ISERROR(F124/F134),"N. D.",F124/F134)</f>
        <v>N. D.</v>
      </c>
      <c r="H124" s="219">
        <f t="shared" si="92"/>
        <v>0</v>
      </c>
      <c r="I124" s="218" t="str">
        <f t="shared" si="93"/>
        <v>N. D.</v>
      </c>
      <c r="J124" s="216"/>
      <c r="K124" s="217">
        <f>+'2025R'!$L124</f>
        <v>0</v>
      </c>
      <c r="L124" s="218" t="str">
        <f>+IF(ISERROR(K124/K134),"N. D.",K124/K134)</f>
        <v>N. D.</v>
      </c>
      <c r="M124" s="219">
        <f t="shared" si="94"/>
        <v>0</v>
      </c>
      <c r="N124" s="218" t="str">
        <f t="shared" si="95"/>
        <v>N. D.</v>
      </c>
      <c r="O124" s="216"/>
      <c r="P124" s="217">
        <f>+'2026R'!$AB124</f>
        <v>0</v>
      </c>
      <c r="Q124" s="218" t="str">
        <f>+IF(ISERROR(P124/P134),"N. D.",P124/P134)</f>
        <v>N. D.</v>
      </c>
      <c r="R124" s="216"/>
      <c r="S124" s="217">
        <f>+'2026P'!$AB124</f>
        <v>0</v>
      </c>
      <c r="T124" s="218" t="str">
        <f>+IF(ISERROR(S124/S134),"N. D.",S124/S134)</f>
        <v>N. D.</v>
      </c>
      <c r="U124" s="219">
        <f t="shared" si="96"/>
        <v>0</v>
      </c>
      <c r="V124" s="218" t="str">
        <f t="shared" si="97"/>
        <v>N. D.</v>
      </c>
      <c r="W124" s="216"/>
      <c r="X124" s="217">
        <f>+'2025R'!$AB124</f>
        <v>0</v>
      </c>
      <c r="Y124" s="218" t="str">
        <f>+IF(ISERROR(X124/X134),"N. D.",X124/X134)</f>
        <v>N. D.</v>
      </c>
      <c r="Z124" s="219">
        <f t="shared" si="98"/>
        <v>0</v>
      </c>
      <c r="AA124" s="218" t="str">
        <f t="shared" si="99"/>
        <v>N. D.</v>
      </c>
    </row>
    <row r="125" spans="1:27" s="208" customFormat="1" ht="17">
      <c r="A125" s="223" t="s">
        <v>36</v>
      </c>
      <c r="B125" s="216"/>
      <c r="C125" s="217">
        <f>+'2026R'!$L125</f>
        <v>0</v>
      </c>
      <c r="D125" s="218">
        <f>+IF(ISERROR(C125/C135),"N. D.",C125/C135)</f>
        <v>0</v>
      </c>
      <c r="E125" s="216"/>
      <c r="F125" s="217">
        <f>+'2026P'!$L125</f>
        <v>0</v>
      </c>
      <c r="G125" s="218">
        <f>+IF(ISERROR(F125/F135),"N. D.",F125/F135)</f>
        <v>0</v>
      </c>
      <c r="H125" s="219">
        <f t="shared" si="92"/>
        <v>0</v>
      </c>
      <c r="I125" s="218" t="str">
        <f t="shared" si="93"/>
        <v>N. D.</v>
      </c>
      <c r="J125" s="216"/>
      <c r="K125" s="217">
        <f>+'2025R'!$L125</f>
        <v>0</v>
      </c>
      <c r="L125" s="218">
        <f>+IF(ISERROR(K125/K135),"N. D.",K125/K135)</f>
        <v>0</v>
      </c>
      <c r="M125" s="219">
        <f t="shared" si="94"/>
        <v>0</v>
      </c>
      <c r="N125" s="218" t="str">
        <f t="shared" si="95"/>
        <v>N. D.</v>
      </c>
      <c r="O125" s="216"/>
      <c r="P125" s="217">
        <f>+'2026R'!$AB125</f>
        <v>0</v>
      </c>
      <c r="Q125" s="218">
        <f>+IF(ISERROR(P125/P135),"N. D.",P125/P135)</f>
        <v>0</v>
      </c>
      <c r="R125" s="216"/>
      <c r="S125" s="217">
        <f>+'2026P'!$AB125</f>
        <v>0</v>
      </c>
      <c r="T125" s="218">
        <f>+IF(ISERROR(S125/S135),"N. D.",S125/S135)</f>
        <v>0</v>
      </c>
      <c r="U125" s="219">
        <f t="shared" si="96"/>
        <v>0</v>
      </c>
      <c r="V125" s="218" t="str">
        <f t="shared" si="97"/>
        <v>N. D.</v>
      </c>
      <c r="W125" s="216"/>
      <c r="X125" s="217">
        <f>+'2025R'!$AB125</f>
        <v>0</v>
      </c>
      <c r="Y125" s="218">
        <f>+IF(ISERROR(X125/X135),"N. D.",X125/X135)</f>
        <v>0</v>
      </c>
      <c r="Z125" s="219">
        <f t="shared" si="98"/>
        <v>0</v>
      </c>
      <c r="AA125" s="218" t="str">
        <f t="shared" si="99"/>
        <v>N. D.</v>
      </c>
    </row>
    <row r="126" spans="1:27" s="208" customFormat="1" ht="17">
      <c r="A126" s="223" t="s">
        <v>37</v>
      </c>
      <c r="B126" s="216"/>
      <c r="C126" s="217">
        <f>+'2026R'!$L126</f>
        <v>0</v>
      </c>
      <c r="D126" s="218" t="str">
        <f>+IF(ISERROR(C126/C136),"N. D.",C126/C136)</f>
        <v>N. D.</v>
      </c>
      <c r="E126" s="216"/>
      <c r="F126" s="217">
        <f>+'2026P'!$L126</f>
        <v>0</v>
      </c>
      <c r="G126" s="218" t="str">
        <f>+IF(ISERROR(F126/F136),"N. D.",F126/F136)</f>
        <v>N. D.</v>
      </c>
      <c r="H126" s="219">
        <f t="shared" si="92"/>
        <v>0</v>
      </c>
      <c r="I126" s="218" t="str">
        <f t="shared" si="93"/>
        <v>N. D.</v>
      </c>
      <c r="J126" s="216"/>
      <c r="K126" s="217">
        <f>+'2025R'!$L126</f>
        <v>0</v>
      </c>
      <c r="L126" s="218" t="str">
        <f>+IF(ISERROR(K126/K136),"N. D.",K126/K136)</f>
        <v>N. D.</v>
      </c>
      <c r="M126" s="219">
        <f t="shared" si="94"/>
        <v>0</v>
      </c>
      <c r="N126" s="218" t="str">
        <f t="shared" si="95"/>
        <v>N. D.</v>
      </c>
      <c r="O126" s="216"/>
      <c r="P126" s="217">
        <f>+'2026R'!$AB126</f>
        <v>0</v>
      </c>
      <c r="Q126" s="218" t="str">
        <f>+IF(ISERROR(P126/P136),"N. D.",P126/P136)</f>
        <v>N. D.</v>
      </c>
      <c r="R126" s="216"/>
      <c r="S126" s="217">
        <f>+'2026P'!$AB126</f>
        <v>0</v>
      </c>
      <c r="T126" s="218" t="str">
        <f>+IF(ISERROR(S126/S136),"N. D.",S126/S136)</f>
        <v>N. D.</v>
      </c>
      <c r="U126" s="219">
        <f t="shared" si="96"/>
        <v>0</v>
      </c>
      <c r="V126" s="218" t="str">
        <f t="shared" si="97"/>
        <v>N. D.</v>
      </c>
      <c r="W126" s="216"/>
      <c r="X126" s="217">
        <f>+'2025R'!$AB126</f>
        <v>0</v>
      </c>
      <c r="Y126" s="218" t="str">
        <f>+IF(ISERROR(X126/X136),"N. D.",X126/X136)</f>
        <v>N. D.</v>
      </c>
      <c r="Z126" s="219">
        <f t="shared" si="98"/>
        <v>0</v>
      </c>
      <c r="AA126" s="218" t="str">
        <f t="shared" si="99"/>
        <v>N. D.</v>
      </c>
    </row>
    <row r="127" spans="1:27" s="208" customFormat="1" ht="17">
      <c r="A127" s="223" t="s">
        <v>38</v>
      </c>
      <c r="B127" s="216"/>
      <c r="C127" s="217">
        <f>+'2026R'!$L127</f>
        <v>0</v>
      </c>
      <c r="D127" s="218">
        <f>+IF(ISERROR(C127/C137),"N. D.",C127/C137)</f>
        <v>0</v>
      </c>
      <c r="E127" s="216"/>
      <c r="F127" s="217">
        <f>+'2026P'!$L127</f>
        <v>0</v>
      </c>
      <c r="G127" s="218">
        <f>+IF(ISERROR(F127/F137),"N. D.",F127/F137)</f>
        <v>0</v>
      </c>
      <c r="H127" s="219">
        <f t="shared" si="92"/>
        <v>0</v>
      </c>
      <c r="I127" s="218" t="str">
        <f t="shared" si="93"/>
        <v>N. D.</v>
      </c>
      <c r="J127" s="216"/>
      <c r="K127" s="217">
        <f>+'2025R'!$L127</f>
        <v>0</v>
      </c>
      <c r="L127" s="218">
        <f>+IF(ISERROR(K127/K137),"N. D.",K127/K137)</f>
        <v>0</v>
      </c>
      <c r="M127" s="219">
        <f t="shared" si="94"/>
        <v>0</v>
      </c>
      <c r="N127" s="218" t="str">
        <f t="shared" si="95"/>
        <v>N. D.</v>
      </c>
      <c r="O127" s="216"/>
      <c r="P127" s="217">
        <f>+'2026R'!$AB127</f>
        <v>0</v>
      </c>
      <c r="Q127" s="218">
        <f>+IF(ISERROR(P127/P137),"N. D.",P127/P137)</f>
        <v>0</v>
      </c>
      <c r="R127" s="216"/>
      <c r="S127" s="217">
        <f>+'2026P'!$AB127</f>
        <v>0</v>
      </c>
      <c r="T127" s="218">
        <f>+IF(ISERROR(S127/S137),"N. D.",S127/S137)</f>
        <v>0</v>
      </c>
      <c r="U127" s="219">
        <f t="shared" si="96"/>
        <v>0</v>
      </c>
      <c r="V127" s="218" t="str">
        <f t="shared" si="97"/>
        <v>N. D.</v>
      </c>
      <c r="W127" s="216"/>
      <c r="X127" s="217">
        <f>+'2025R'!$AB127</f>
        <v>0</v>
      </c>
      <c r="Y127" s="218">
        <f>+IF(ISERROR(X127/X137),"N. D.",X127/X137)</f>
        <v>0</v>
      </c>
      <c r="Z127" s="219">
        <f t="shared" si="98"/>
        <v>0</v>
      </c>
      <c r="AA127" s="218" t="str">
        <f t="shared" si="99"/>
        <v>N. D.</v>
      </c>
    </row>
    <row r="128" spans="1:27" s="208" customFormat="1" ht="17">
      <c r="A128" s="223" t="s">
        <v>39</v>
      </c>
      <c r="B128" s="216"/>
      <c r="C128" s="217">
        <f>+'2026R'!$L128</f>
        <v>0</v>
      </c>
      <c r="D128" s="218">
        <f>+IF(ISERROR(C128/C137),"N. D.",C128/C137)</f>
        <v>0</v>
      </c>
      <c r="E128" s="216"/>
      <c r="F128" s="217">
        <f>+'2026P'!$L128</f>
        <v>0</v>
      </c>
      <c r="G128" s="218">
        <f>+IF(ISERROR(F128/F137),"N. D.",F128/F137)</f>
        <v>0</v>
      </c>
      <c r="H128" s="219">
        <f t="shared" si="92"/>
        <v>0</v>
      </c>
      <c r="I128" s="218" t="str">
        <f t="shared" si="93"/>
        <v>N. D.</v>
      </c>
      <c r="J128" s="216"/>
      <c r="K128" s="217">
        <f>+'2025R'!$L128</f>
        <v>0</v>
      </c>
      <c r="L128" s="218">
        <f>+IF(ISERROR(K128/K137),"N. D.",K128/K137)</f>
        <v>0</v>
      </c>
      <c r="M128" s="219">
        <f t="shared" si="94"/>
        <v>0</v>
      </c>
      <c r="N128" s="218" t="str">
        <f t="shared" si="95"/>
        <v>N. D.</v>
      </c>
      <c r="O128" s="216"/>
      <c r="P128" s="217">
        <f>+'2026R'!$AB128</f>
        <v>0</v>
      </c>
      <c r="Q128" s="218">
        <f>+IF(ISERROR(P128/P137),"N. D.",P128/P137)</f>
        <v>0</v>
      </c>
      <c r="R128" s="216"/>
      <c r="S128" s="217">
        <f>+'2026P'!$AB128</f>
        <v>0</v>
      </c>
      <c r="T128" s="218">
        <f>+IF(ISERROR(S128/S137),"N. D.",S128/S137)</f>
        <v>0</v>
      </c>
      <c r="U128" s="219">
        <f t="shared" si="96"/>
        <v>0</v>
      </c>
      <c r="V128" s="218" t="str">
        <f t="shared" si="97"/>
        <v>N. D.</v>
      </c>
      <c r="W128" s="216"/>
      <c r="X128" s="217">
        <f>+'2025R'!$AB128</f>
        <v>0</v>
      </c>
      <c r="Y128" s="218">
        <f>+IF(ISERROR(X128/X137),"N. D.",X128/X137)</f>
        <v>0</v>
      </c>
      <c r="Z128" s="219">
        <f t="shared" si="98"/>
        <v>0</v>
      </c>
      <c r="AA128" s="218" t="str">
        <f t="shared" si="99"/>
        <v>N. D.</v>
      </c>
    </row>
    <row r="129" spans="1:27" s="208" customFormat="1" ht="17">
      <c r="A129" s="223" t="s">
        <v>40</v>
      </c>
      <c r="B129" s="216"/>
      <c r="C129" s="217">
        <f>+'2026R'!$L129</f>
        <v>0</v>
      </c>
      <c r="D129" s="218">
        <f>+IF(ISERROR(C129/C138),"N. D.",C129/C138)</f>
        <v>0</v>
      </c>
      <c r="E129" s="216"/>
      <c r="F129" s="217">
        <f>+'2026P'!$L129</f>
        <v>0</v>
      </c>
      <c r="G129" s="218">
        <f>+IF(ISERROR(F129/F138),"N. D.",F129/F138)</f>
        <v>0</v>
      </c>
      <c r="H129" s="219">
        <f t="shared" si="92"/>
        <v>0</v>
      </c>
      <c r="I129" s="218" t="str">
        <f t="shared" si="93"/>
        <v>N. D.</v>
      </c>
      <c r="J129" s="216"/>
      <c r="K129" s="217">
        <f>+'2025R'!$L129</f>
        <v>0</v>
      </c>
      <c r="L129" s="218">
        <f>+IF(ISERROR(K129/K138),"N. D.",K129/K138)</f>
        <v>0</v>
      </c>
      <c r="M129" s="219">
        <f t="shared" si="94"/>
        <v>0</v>
      </c>
      <c r="N129" s="218" t="str">
        <f t="shared" si="95"/>
        <v>N. D.</v>
      </c>
      <c r="O129" s="216"/>
      <c r="P129" s="217">
        <f>+'2026R'!$AB129</f>
        <v>0</v>
      </c>
      <c r="Q129" s="218">
        <f>+IF(ISERROR(P129/P138),"N. D.",P129/P138)</f>
        <v>0</v>
      </c>
      <c r="R129" s="216"/>
      <c r="S129" s="217">
        <f>+'2026P'!$AB129</f>
        <v>0</v>
      </c>
      <c r="T129" s="218">
        <f>+IF(ISERROR(S129/S138),"N. D.",S129/S138)</f>
        <v>0</v>
      </c>
      <c r="U129" s="219">
        <f t="shared" si="96"/>
        <v>0</v>
      </c>
      <c r="V129" s="218" t="str">
        <f t="shared" si="97"/>
        <v>N. D.</v>
      </c>
      <c r="W129" s="216"/>
      <c r="X129" s="217">
        <f>+'2025R'!$AB129</f>
        <v>0</v>
      </c>
      <c r="Y129" s="218">
        <f>+IF(ISERROR(X129/X138),"N. D.",X129/X138)</f>
        <v>0</v>
      </c>
      <c r="Z129" s="219">
        <f t="shared" si="98"/>
        <v>0</v>
      </c>
      <c r="AA129" s="218" t="str">
        <f t="shared" si="99"/>
        <v>N. D.</v>
      </c>
    </row>
    <row r="130" spans="1:27" s="208" customFormat="1" ht="6" customHeight="1">
      <c r="A130" s="210"/>
      <c r="B130" s="207"/>
      <c r="C130" s="207"/>
      <c r="D130" s="231"/>
      <c r="E130" s="207"/>
      <c r="F130" s="207"/>
      <c r="G130" s="231"/>
      <c r="H130" s="207"/>
      <c r="I130" s="213"/>
      <c r="J130" s="207"/>
      <c r="K130" s="207"/>
      <c r="L130" s="231"/>
      <c r="M130" s="207"/>
      <c r="N130" s="213"/>
      <c r="O130" s="207"/>
      <c r="P130" s="207"/>
      <c r="Q130" s="231"/>
      <c r="R130" s="207"/>
      <c r="S130" s="207"/>
      <c r="T130" s="231"/>
      <c r="U130" s="207"/>
      <c r="V130" s="213"/>
      <c r="W130" s="207"/>
      <c r="X130" s="207"/>
      <c r="Y130" s="231"/>
      <c r="Z130" s="207"/>
      <c r="AA130" s="213"/>
    </row>
    <row r="131" spans="1:27" s="208" customFormat="1" ht="17">
      <c r="A131" s="227" t="s">
        <v>49</v>
      </c>
      <c r="B131" s="228"/>
      <c r="C131" s="228">
        <f>+C110+C120</f>
        <v>0</v>
      </c>
      <c r="D131" s="230">
        <f>+IF(ISERROR(C131/C106),"N. D.",C131/C106)</f>
        <v>0</v>
      </c>
      <c r="E131" s="228"/>
      <c r="F131" s="228">
        <f>+F110+F120</f>
        <v>0</v>
      </c>
      <c r="G131" s="230">
        <f>+IF(ISERROR(F131/F106),"N. D.",F131/F106)</f>
        <v>0</v>
      </c>
      <c r="H131" s="232">
        <f>+$C131-F131</f>
        <v>0</v>
      </c>
      <c r="I131" s="230" t="str">
        <f>+IF(ISERROR(H131/F131),"N. D.",H131/F131)</f>
        <v>N. D.</v>
      </c>
      <c r="J131" s="228"/>
      <c r="K131" s="228">
        <f>+K110+K120</f>
        <v>0</v>
      </c>
      <c r="L131" s="230">
        <f>+IF(ISERROR(K131/K106),"N. D.",K131/K106)</f>
        <v>0</v>
      </c>
      <c r="M131" s="232">
        <f>+$C131-K131</f>
        <v>0</v>
      </c>
      <c r="N131" s="230" t="str">
        <f>+IF(ISERROR(M131/K131),"N. D.",M131/K131)</f>
        <v>N. D.</v>
      </c>
      <c r="O131" s="228"/>
      <c r="P131" s="228">
        <f>+P110+P120</f>
        <v>0</v>
      </c>
      <c r="Q131" s="230">
        <f>+IF(ISERROR(P131/P106),"N. D.",P131/P106)</f>
        <v>0</v>
      </c>
      <c r="R131" s="228"/>
      <c r="S131" s="228">
        <f>+S110+S120</f>
        <v>0</v>
      </c>
      <c r="T131" s="230">
        <f>+IF(ISERROR(S131/S106),"N. D.",S131/S106)</f>
        <v>0</v>
      </c>
      <c r="U131" s="232">
        <f>+$P131-S131</f>
        <v>0</v>
      </c>
      <c r="V131" s="230" t="str">
        <f>+IF(ISERROR(U131/S131),"N. D.",U131/S131)</f>
        <v>N. D.</v>
      </c>
      <c r="W131" s="228"/>
      <c r="X131" s="228">
        <f>+X110+X120</f>
        <v>0</v>
      </c>
      <c r="Y131" s="230">
        <f>+IF(ISERROR(X131/X106),"N. D.",X131/X106)</f>
        <v>0</v>
      </c>
      <c r="Z131" s="232">
        <f>+$P131-X131</f>
        <v>0</v>
      </c>
      <c r="AA131" s="230" t="str">
        <f>+IF(ISERROR(Z131/X131),"N. D.",Z131/X131)</f>
        <v>N. D.</v>
      </c>
    </row>
    <row r="132" spans="1:27" s="208" customFormat="1" ht="6" customHeight="1">
      <c r="A132" s="207"/>
      <c r="B132" s="207"/>
      <c r="C132" s="207"/>
      <c r="D132" s="231"/>
      <c r="E132" s="207"/>
      <c r="F132" s="207"/>
      <c r="G132" s="231"/>
      <c r="H132" s="207"/>
      <c r="I132" s="231"/>
      <c r="J132" s="207"/>
      <c r="K132" s="207"/>
      <c r="L132" s="231"/>
      <c r="M132" s="207"/>
      <c r="N132" s="231"/>
      <c r="O132" s="207"/>
      <c r="P132" s="207"/>
      <c r="Q132" s="231"/>
      <c r="R132" s="207"/>
      <c r="S132" s="207"/>
      <c r="T132" s="231"/>
      <c r="U132" s="207"/>
      <c r="V132" s="231"/>
      <c r="W132" s="207"/>
      <c r="X132" s="207"/>
      <c r="Y132" s="231"/>
      <c r="Z132" s="207"/>
      <c r="AA132" s="231"/>
    </row>
    <row r="133" spans="1:27" s="208" customFormat="1" thickBot="1">
      <c r="A133" s="233" t="s">
        <v>50</v>
      </c>
      <c r="B133" s="234"/>
      <c r="C133" s="234">
        <f>+C106-C131</f>
        <v>8609867.1900000013</v>
      </c>
      <c r="D133" s="235">
        <f>+IF(OR(C106&lt;=0,C133&lt;=0),"N. D.",C133/C106)</f>
        <v>1</v>
      </c>
      <c r="E133" s="234"/>
      <c r="F133" s="234">
        <f>+F106-F131</f>
        <v>8512918.9507646505</v>
      </c>
      <c r="G133" s="235">
        <f>+IF(OR(F106&lt;=0,F133&lt;=0),"N. D.",F133/F106)</f>
        <v>1</v>
      </c>
      <c r="H133" s="234">
        <f>+$C133-F133</f>
        <v>96948.239235350862</v>
      </c>
      <c r="I133" s="235">
        <f>+IF(ISERROR(H133/F133),"N. D.",H133/F133)</f>
        <v>1.1388366293167015E-2</v>
      </c>
      <c r="J133" s="234"/>
      <c r="K133" s="234">
        <f>+K106-K131</f>
        <v>8711518.2000000011</v>
      </c>
      <c r="L133" s="235">
        <f>+IF(OR(K106&lt;=0,K133&lt;=0),"N. D.",K133/K106)</f>
        <v>1</v>
      </c>
      <c r="M133" s="234">
        <f>+$C133-K133</f>
        <v>-101651.00999999978</v>
      </c>
      <c r="N133" s="235">
        <f>+IF(ISERROR(M133/K133),"N. D.",M133/K133)</f>
        <v>-1.1668575748369528E-2</v>
      </c>
      <c r="O133" s="234"/>
      <c r="P133" s="234">
        <f>+P106-P131</f>
        <v>51572493.160000004</v>
      </c>
      <c r="Q133" s="235">
        <f>+IF(OR(P106&lt;=0,P133&lt;=0),"N. D.",P133/P106)</f>
        <v>1</v>
      </c>
      <c r="R133" s="234"/>
      <c r="S133" s="234">
        <f>+S106-S131</f>
        <v>50472314.212505512</v>
      </c>
      <c r="T133" s="235">
        <f>+IF(OR(S106&lt;=0,S133&lt;=0),"N. D.",S133/S106)</f>
        <v>1</v>
      </c>
      <c r="U133" s="234">
        <f>+$P133-S133</f>
        <v>1100178.9474944919</v>
      </c>
      <c r="V133" s="235">
        <f>+IF(ISERROR(U133/S133),"N. D.",U133/S133)</f>
        <v>2.1797671944709461E-2</v>
      </c>
      <c r="W133" s="234"/>
      <c r="X133" s="234">
        <f>+X106-X131</f>
        <v>51049565.07</v>
      </c>
      <c r="Y133" s="235">
        <f>+IF(OR(X106&lt;=0,X133&lt;=0),"N. D.",X133/X106)</f>
        <v>1</v>
      </c>
      <c r="Z133" s="234">
        <f>+$P133-X133</f>
        <v>522928.09000000358</v>
      </c>
      <c r="AA133" s="235">
        <f>+IF(ISERROR(Z133/X133),"N. D.",Z133/X133)</f>
        <v>1.0243536635090936E-2</v>
      </c>
    </row>
    <row r="134" spans="1:27" s="208" customFormat="1" ht="6" customHeight="1">
      <c r="A134" s="207"/>
      <c r="B134" s="236"/>
      <c r="C134" s="236"/>
      <c r="D134" s="237"/>
      <c r="E134" s="236"/>
      <c r="F134" s="236"/>
      <c r="G134" s="237"/>
      <c r="H134" s="236"/>
      <c r="I134" s="237"/>
      <c r="J134" s="236"/>
      <c r="K134" s="236"/>
      <c r="L134" s="237"/>
      <c r="M134" s="236"/>
      <c r="N134" s="237"/>
      <c r="O134" s="236"/>
      <c r="P134" s="236"/>
      <c r="Q134" s="237"/>
      <c r="R134" s="236"/>
      <c r="S134" s="236"/>
      <c r="T134" s="237"/>
      <c r="U134" s="236"/>
      <c r="V134" s="237"/>
      <c r="W134" s="236"/>
      <c r="X134" s="236"/>
      <c r="Y134" s="237"/>
      <c r="Z134" s="236"/>
      <c r="AA134" s="237"/>
    </row>
    <row r="135" spans="1:27" s="208" customFormat="1" ht="17">
      <c r="A135" s="238" t="s">
        <v>51</v>
      </c>
      <c r="B135" s="226"/>
      <c r="C135" s="226">
        <f>+C137+C160</f>
        <v>773812.16000000015</v>
      </c>
      <c r="D135" s="225">
        <f>+D137+D160</f>
        <v>8.9875040221148852E-2</v>
      </c>
      <c r="E135" s="226"/>
      <c r="F135" s="226">
        <f>+F137+F160</f>
        <v>1252106.8998130327</v>
      </c>
      <c r="G135" s="225">
        <f>+G137+G160</f>
        <v>0.14708314586979188</v>
      </c>
      <c r="H135" s="226">
        <f>+$C135-F135</f>
        <v>-478294.73981303256</v>
      </c>
      <c r="I135" s="225">
        <f>+IF(ISERROR(H135/F135),"N. D.",H135/F135)</f>
        <v>-0.38199193685814892</v>
      </c>
      <c r="J135" s="226"/>
      <c r="K135" s="226">
        <f>+K137+K160</f>
        <v>719800.77999999991</v>
      </c>
      <c r="L135" s="225">
        <f>+L137+L160</f>
        <v>8.262633027616241E-2</v>
      </c>
      <c r="M135" s="226">
        <f>+$C135-K135</f>
        <v>54011.380000000237</v>
      </c>
      <c r="N135" s="225">
        <f>+IF(ISERROR(M135/K135),"N. D.",M135/K135)</f>
        <v>7.5036567756984432E-2</v>
      </c>
      <c r="O135" s="226"/>
      <c r="P135" s="226">
        <f>+P137+P160</f>
        <v>5802581.2399999993</v>
      </c>
      <c r="Q135" s="225">
        <f>+Q137+Q160</f>
        <v>0.11251310309931895</v>
      </c>
      <c r="R135" s="226"/>
      <c r="S135" s="226">
        <f>+S137+S160</f>
        <v>7369199.8472508313</v>
      </c>
      <c r="T135" s="225">
        <f>+T137+T160</f>
        <v>0.14600479415752582</v>
      </c>
      <c r="U135" s="226">
        <f>+$P135-S135</f>
        <v>-1566618.607250832</v>
      </c>
      <c r="V135" s="225">
        <f>+IF(ISERROR(U135/S135),"N. D.",U135/S135)</f>
        <v>-0.21259005587089322</v>
      </c>
      <c r="W135" s="226"/>
      <c r="X135" s="226">
        <f>+X137+X160</f>
        <v>4374642.75</v>
      </c>
      <c r="Y135" s="225">
        <f>+Y137+Y160</f>
        <v>8.5694025874685095E-2</v>
      </c>
      <c r="Z135" s="226">
        <f>+$P135-X135</f>
        <v>1427938.4899999993</v>
      </c>
      <c r="AA135" s="225">
        <f>+IF(ISERROR(Z135/X135),"N. D.",Z135/X135)</f>
        <v>0.32641259449128718</v>
      </c>
    </row>
    <row r="136" spans="1:27" s="208" customFormat="1" ht="6" customHeight="1">
      <c r="A136" s="239"/>
      <c r="B136" s="207"/>
      <c r="C136" s="207"/>
      <c r="D136" s="213"/>
      <c r="E136" s="207"/>
      <c r="F136" s="207"/>
      <c r="G136" s="213"/>
      <c r="H136" s="207"/>
      <c r="I136" s="213"/>
      <c r="J136" s="207"/>
      <c r="K136" s="207"/>
      <c r="L136" s="213"/>
      <c r="M136" s="207"/>
      <c r="N136" s="213"/>
      <c r="O136" s="207"/>
      <c r="P136" s="207"/>
      <c r="Q136" s="213"/>
      <c r="R136" s="207"/>
      <c r="S136" s="207"/>
      <c r="T136" s="213"/>
      <c r="U136" s="207"/>
      <c r="V136" s="213"/>
      <c r="W136" s="207"/>
      <c r="X136" s="207"/>
      <c r="Y136" s="213"/>
      <c r="Z136" s="207"/>
      <c r="AA136" s="213"/>
    </row>
    <row r="137" spans="1:27" s="208" customFormat="1" ht="17">
      <c r="A137" s="240" t="s">
        <v>52</v>
      </c>
      <c r="B137" s="226"/>
      <c r="C137" s="226">
        <f>+SUM(C138:C150)</f>
        <v>937734.4800000001</v>
      </c>
      <c r="D137" s="225">
        <f>+SUM(D138:D150)</f>
        <v>0.10891393087795119</v>
      </c>
      <c r="E137" s="226"/>
      <c r="F137" s="226">
        <f>+SUM(F138:F150)</f>
        <v>1252106.8998130327</v>
      </c>
      <c r="G137" s="225">
        <f>+SUM(G138:G150)</f>
        <v>0.14708314586979188</v>
      </c>
      <c r="H137" s="226">
        <f t="shared" ref="H137:H150" si="100">+$C137-F137</f>
        <v>-314372.41981303261</v>
      </c>
      <c r="I137" s="225">
        <f t="shared" ref="I137:I150" si="101">+IF(ISERROR(H137/F137),"N. D.",H137/F137)</f>
        <v>-0.2510747443848248</v>
      </c>
      <c r="J137" s="226"/>
      <c r="K137" s="226">
        <f>+SUM(K138:K150)</f>
        <v>839484.54999999993</v>
      </c>
      <c r="L137" s="225">
        <f>+SUM(L138:L150)</f>
        <v>9.6364896534337705E-2</v>
      </c>
      <c r="M137" s="226">
        <f t="shared" ref="M137:M150" si="102">+$C137-K137</f>
        <v>98249.930000000168</v>
      </c>
      <c r="N137" s="225">
        <f t="shared" ref="N137:N150" si="103">+IF(ISERROR(M137/K137),"N. D.",M137/K137)</f>
        <v>0.11703601930494156</v>
      </c>
      <c r="O137" s="226"/>
      <c r="P137" s="226">
        <f>+SUM(P138:P150)</f>
        <v>6642933.9399999995</v>
      </c>
      <c r="Q137" s="225">
        <f>+SUM(Q138:Q150)</f>
        <v>0.12880769443103651</v>
      </c>
      <c r="R137" s="226"/>
      <c r="S137" s="226">
        <f>+SUM(S138:S150)</f>
        <v>7369199.8472508313</v>
      </c>
      <c r="T137" s="225">
        <f>+SUM(T138:T150)</f>
        <v>0.14600479415752582</v>
      </c>
      <c r="U137" s="226">
        <f t="shared" ref="U137:U150" si="104">+$P137-S137</f>
        <v>-726265.90725083183</v>
      </c>
      <c r="V137" s="225">
        <f t="shared" ref="V137:V150" si="105">+IF(ISERROR(U137/S137),"N. D.",U137/S137)</f>
        <v>-9.8554242292909738E-2</v>
      </c>
      <c r="W137" s="226"/>
      <c r="X137" s="226">
        <f>+SUM(X138:X150)</f>
        <v>5654425.2999999998</v>
      </c>
      <c r="Y137" s="225">
        <f>+SUM(Y138:Y150)</f>
        <v>0.11076343730346301</v>
      </c>
      <c r="Z137" s="226">
        <f t="shared" ref="Z137:Z150" si="106">+$P137-X137</f>
        <v>988508.63999999966</v>
      </c>
      <c r="AA137" s="225">
        <f t="shared" ref="AA137:AA150" si="107">+IF(ISERROR(Z137/X137),"N. D.",Z137/X137)</f>
        <v>0.17482035530648882</v>
      </c>
    </row>
    <row r="138" spans="1:27" s="208" customFormat="1" ht="17">
      <c r="A138" s="220" t="s">
        <v>53</v>
      </c>
      <c r="B138" s="216"/>
      <c r="C138" s="216">
        <f>+'2026R'!$L138</f>
        <v>225852.29000000004</v>
      </c>
      <c r="D138" s="213">
        <f t="shared" ref="D138:D150" si="108">+IF(ISERROR(C138/C$106),"N. D.",C138/C$106)</f>
        <v>2.6231797194539535E-2</v>
      </c>
      <c r="E138" s="216"/>
      <c r="F138" s="216">
        <f>+'2026P'!$L138</f>
        <v>208322.52981303271</v>
      </c>
      <c r="G138" s="213">
        <f t="shared" ref="G138:G150" si="109">+IF(ISERROR(F138/F$106),"N. D.",F138/F$106)</f>
        <v>2.4471339503863206E-2</v>
      </c>
      <c r="H138" s="216">
        <f t="shared" si="100"/>
        <v>17529.760186967324</v>
      </c>
      <c r="I138" s="213">
        <f t="shared" si="101"/>
        <v>8.4147212510812433E-2</v>
      </c>
      <c r="J138" s="216"/>
      <c r="K138" s="216">
        <f>+'2025R'!$L138</f>
        <v>198097.36</v>
      </c>
      <c r="L138" s="213">
        <f t="shared" ref="L138:L150" si="110">+IF(ISERROR(K138/K$106),"N. D.",K138/K$106)</f>
        <v>2.2739705692171999E-2</v>
      </c>
      <c r="M138" s="216">
        <f t="shared" si="102"/>
        <v>27754.930000000051</v>
      </c>
      <c r="N138" s="213">
        <f t="shared" si="103"/>
        <v>0.14010752086751713</v>
      </c>
      <c r="O138" s="216"/>
      <c r="P138" s="104">
        <f>+'2026R'!$AB138</f>
        <v>1399633.44</v>
      </c>
      <c r="Q138" s="213">
        <f t="shared" ref="Q138:Q150" si="111">+IF(ISERROR(P138/P$106),"N. D.",P138/P$106)</f>
        <v>2.7139146359625013E-2</v>
      </c>
      <c r="R138" s="216"/>
      <c r="S138" s="104">
        <f>+'2026P'!$AB138</f>
        <v>1406942.8872508309</v>
      </c>
      <c r="T138" s="213">
        <f t="shared" ref="T138:T150" si="112">+IF(ISERROR(S138/S$106),"N. D.",S138/S$106)</f>
        <v>2.7875537494221597E-2</v>
      </c>
      <c r="U138" s="216">
        <f t="shared" si="104"/>
        <v>-7309.4472508309409</v>
      </c>
      <c r="V138" s="213">
        <f t="shared" si="105"/>
        <v>-5.1952693439558271E-3</v>
      </c>
      <c r="W138" s="216"/>
      <c r="X138" s="104">
        <f>+'2025R'!$AB138</f>
        <v>1331354.9300000002</v>
      </c>
      <c r="Y138" s="213">
        <f t="shared" ref="Y138:Y150" si="113">+IF(ISERROR(X138/X$106),"N. D.",X138/X$106)</f>
        <v>2.6079652748743784E-2</v>
      </c>
      <c r="Z138" s="216">
        <f t="shared" si="106"/>
        <v>68278.509999999776</v>
      </c>
      <c r="AA138" s="213">
        <f t="shared" si="107"/>
        <v>5.1284979280468636E-2</v>
      </c>
    </row>
    <row r="139" spans="1:27" s="208" customFormat="1" ht="17">
      <c r="A139" s="220" t="s">
        <v>54</v>
      </c>
      <c r="B139" s="216"/>
      <c r="C139" s="216">
        <f>+'2026R'!$L139</f>
        <v>225187.58</v>
      </c>
      <c r="D139" s="213">
        <f t="shared" si="108"/>
        <v>2.6154593913079855E-2</v>
      </c>
      <c r="E139" s="216"/>
      <c r="F139" s="216">
        <f>+'2026P'!$L139</f>
        <v>310002.96000000002</v>
      </c>
      <c r="G139" s="213">
        <f t="shared" si="109"/>
        <v>3.6415589270018228E-2</v>
      </c>
      <c r="H139" s="216">
        <f t="shared" si="100"/>
        <v>-84815.380000000034</v>
      </c>
      <c r="I139" s="213">
        <f t="shared" si="101"/>
        <v>-0.27359538760533136</v>
      </c>
      <c r="J139" s="216"/>
      <c r="K139" s="216">
        <f>+'2025R'!$L139</f>
        <v>235536.18999999997</v>
      </c>
      <c r="L139" s="213">
        <f t="shared" si="110"/>
        <v>2.7037329727440614E-2</v>
      </c>
      <c r="M139" s="216">
        <f t="shared" si="102"/>
        <v>-10348.609999999986</v>
      </c>
      <c r="N139" s="213">
        <f t="shared" si="103"/>
        <v>-4.3936390412021131E-2</v>
      </c>
      <c r="O139" s="216"/>
      <c r="P139" s="104">
        <f>+'2026R'!$AB139</f>
        <v>1280223.4400000002</v>
      </c>
      <c r="Q139" s="213">
        <f t="shared" si="111"/>
        <v>2.4823764793146567E-2</v>
      </c>
      <c r="R139" s="216"/>
      <c r="S139" s="216">
        <f>+'2026P'!$AB139</f>
        <v>1502702.33</v>
      </c>
      <c r="T139" s="213">
        <f t="shared" si="112"/>
        <v>2.9772804228336253E-2</v>
      </c>
      <c r="U139" s="216">
        <f t="shared" si="104"/>
        <v>-222478.8899999999</v>
      </c>
      <c r="V139" s="213">
        <f t="shared" si="105"/>
        <v>-0.14805253546123129</v>
      </c>
      <c r="W139" s="216"/>
      <c r="X139" s="216">
        <f>+'2025R'!$AB139</f>
        <v>1303661.9099999999</v>
      </c>
      <c r="Y139" s="213">
        <f t="shared" si="113"/>
        <v>2.5537179566807226E-2</v>
      </c>
      <c r="Z139" s="216">
        <f t="shared" si="106"/>
        <v>-23438.469999999739</v>
      </c>
      <c r="AA139" s="213">
        <f t="shared" si="107"/>
        <v>-1.797894823819754E-2</v>
      </c>
    </row>
    <row r="140" spans="1:27" s="208" customFormat="1" ht="17">
      <c r="A140" s="220" t="s">
        <v>55</v>
      </c>
      <c r="B140" s="216"/>
      <c r="C140" s="216">
        <f>+'2026R'!$L140</f>
        <v>0</v>
      </c>
      <c r="D140" s="213">
        <f t="shared" si="108"/>
        <v>0</v>
      </c>
      <c r="E140" s="216"/>
      <c r="F140" s="216">
        <f>+'2026P'!$L140</f>
        <v>0</v>
      </c>
      <c r="G140" s="213">
        <f t="shared" si="109"/>
        <v>0</v>
      </c>
      <c r="H140" s="216">
        <f t="shared" si="100"/>
        <v>0</v>
      </c>
      <c r="I140" s="213" t="str">
        <f t="shared" si="101"/>
        <v>N. D.</v>
      </c>
      <c r="J140" s="216"/>
      <c r="K140" s="216">
        <f>+'2025R'!$L140</f>
        <v>0</v>
      </c>
      <c r="L140" s="213">
        <f t="shared" si="110"/>
        <v>0</v>
      </c>
      <c r="M140" s="216">
        <f t="shared" si="102"/>
        <v>0</v>
      </c>
      <c r="N140" s="213" t="str">
        <f t="shared" si="103"/>
        <v>N. D.</v>
      </c>
      <c r="O140" s="216"/>
      <c r="P140" s="104">
        <f>+'2026R'!$AB140</f>
        <v>0</v>
      </c>
      <c r="Q140" s="213">
        <f t="shared" si="111"/>
        <v>0</v>
      </c>
      <c r="R140" s="216"/>
      <c r="S140" s="216">
        <f>+'2026P'!$AB140</f>
        <v>0</v>
      </c>
      <c r="T140" s="213">
        <f t="shared" si="112"/>
        <v>0</v>
      </c>
      <c r="U140" s="216">
        <f t="shared" si="104"/>
        <v>0</v>
      </c>
      <c r="V140" s="213" t="str">
        <f t="shared" si="105"/>
        <v>N. D.</v>
      </c>
      <c r="W140" s="216"/>
      <c r="X140" s="216">
        <f>+'2025R'!$AB140</f>
        <v>0</v>
      </c>
      <c r="Y140" s="213">
        <f t="shared" si="113"/>
        <v>0</v>
      </c>
      <c r="Z140" s="216">
        <f t="shared" si="106"/>
        <v>0</v>
      </c>
      <c r="AA140" s="213" t="str">
        <f t="shared" si="107"/>
        <v>N. D.</v>
      </c>
    </row>
    <row r="141" spans="1:27" s="208" customFormat="1" ht="17">
      <c r="A141" s="220" t="s">
        <v>56</v>
      </c>
      <c r="B141" s="216"/>
      <c r="C141" s="216">
        <f>+'2026R'!$L141</f>
        <v>66635.91</v>
      </c>
      <c r="D141" s="213">
        <f t="shared" si="108"/>
        <v>7.7394817515181666E-3</v>
      </c>
      <c r="E141" s="216"/>
      <c r="F141" s="216">
        <f>+'2026P'!$L141</f>
        <v>72950.02</v>
      </c>
      <c r="G141" s="213">
        <f t="shared" si="109"/>
        <v>8.5693309688385389E-3</v>
      </c>
      <c r="H141" s="216">
        <f t="shared" si="100"/>
        <v>-6314.1100000000006</v>
      </c>
      <c r="I141" s="213">
        <f t="shared" si="101"/>
        <v>-8.655391732586229E-2</v>
      </c>
      <c r="J141" s="216"/>
      <c r="K141" s="216">
        <f>+'2025R'!$L141</f>
        <v>48084</v>
      </c>
      <c r="L141" s="213">
        <f t="shared" si="110"/>
        <v>5.5195889965540101E-3</v>
      </c>
      <c r="M141" s="216">
        <f t="shared" si="102"/>
        <v>18551.910000000003</v>
      </c>
      <c r="N141" s="213">
        <f t="shared" si="103"/>
        <v>0.38582293486398811</v>
      </c>
      <c r="O141" s="216"/>
      <c r="P141" s="104">
        <f>+'2026R'!$AB141</f>
        <v>503547.26</v>
      </c>
      <c r="Q141" s="213">
        <f t="shared" si="111"/>
        <v>9.7638727380850165E-3</v>
      </c>
      <c r="R141" s="216"/>
      <c r="S141" s="216">
        <f>+'2026P'!$AB141</f>
        <v>549281.31999999995</v>
      </c>
      <c r="T141" s="213">
        <f t="shared" si="112"/>
        <v>1.0882824149638549E-2</v>
      </c>
      <c r="U141" s="216">
        <f t="shared" si="104"/>
        <v>-45734.059999999939</v>
      </c>
      <c r="V141" s="213">
        <f t="shared" si="105"/>
        <v>-8.3261633583315633E-2</v>
      </c>
      <c r="W141" s="216"/>
      <c r="X141" s="216">
        <f>+'2025R'!$AB141</f>
        <v>332944.44000000006</v>
      </c>
      <c r="Y141" s="213">
        <f t="shared" si="113"/>
        <v>6.5219838708412345E-3</v>
      </c>
      <c r="Z141" s="216">
        <f t="shared" si="106"/>
        <v>170602.81999999995</v>
      </c>
      <c r="AA141" s="213">
        <f t="shared" si="107"/>
        <v>0.5124062741519273</v>
      </c>
    </row>
    <row r="142" spans="1:27" s="208" customFormat="1" ht="17">
      <c r="A142" s="220" t="s">
        <v>57</v>
      </c>
      <c r="B142" s="216"/>
      <c r="C142" s="216">
        <f>+'2026R'!$L142</f>
        <v>19480</v>
      </c>
      <c r="D142" s="213">
        <f t="shared" si="108"/>
        <v>2.2625203815716463E-3</v>
      </c>
      <c r="E142" s="216"/>
      <c r="F142" s="216">
        <f>+'2026P'!$L142</f>
        <v>20938.5</v>
      </c>
      <c r="G142" s="213">
        <f t="shared" si="109"/>
        <v>2.4596146305515165E-3</v>
      </c>
      <c r="H142" s="216">
        <f t="shared" si="100"/>
        <v>-1458.5</v>
      </c>
      <c r="I142" s="213">
        <f t="shared" si="101"/>
        <v>-6.9656374620913633E-2</v>
      </c>
      <c r="J142" s="216"/>
      <c r="K142" s="216">
        <f>+'2025R'!$L142</f>
        <v>19510</v>
      </c>
      <c r="L142" s="213">
        <f t="shared" si="110"/>
        <v>2.2395637077358109E-3</v>
      </c>
      <c r="M142" s="216">
        <f t="shared" si="102"/>
        <v>-30</v>
      </c>
      <c r="N142" s="213">
        <f t="shared" si="103"/>
        <v>-1.5376729882111738E-3</v>
      </c>
      <c r="O142" s="216"/>
      <c r="P142" s="104">
        <f>+'2026R'!$AB142</f>
        <v>118338.5</v>
      </c>
      <c r="Q142" s="213">
        <f t="shared" si="111"/>
        <v>2.294604987058958E-3</v>
      </c>
      <c r="R142" s="216"/>
      <c r="S142" s="216">
        <f>+'2026P'!$AB142</f>
        <v>141914</v>
      </c>
      <c r="T142" s="213">
        <f t="shared" si="112"/>
        <v>2.8117196965150846E-3</v>
      </c>
      <c r="U142" s="216">
        <f t="shared" si="104"/>
        <v>-23575.5</v>
      </c>
      <c r="V142" s="213">
        <f t="shared" si="105"/>
        <v>-0.16612525895965163</v>
      </c>
      <c r="W142" s="216"/>
      <c r="X142" s="216">
        <f>+'2025R'!$AB142</f>
        <v>131241.79</v>
      </c>
      <c r="Y142" s="213">
        <f t="shared" si="113"/>
        <v>2.5708698951702942E-3</v>
      </c>
      <c r="Z142" s="216">
        <f t="shared" si="106"/>
        <v>-12903.290000000008</v>
      </c>
      <c r="AA142" s="213">
        <f t="shared" si="107"/>
        <v>-9.8316930910497397E-2</v>
      </c>
    </row>
    <row r="143" spans="1:27" s="208" customFormat="1" ht="17">
      <c r="A143" s="220" t="s">
        <v>58</v>
      </c>
      <c r="B143" s="216"/>
      <c r="C143" s="216">
        <f>+'2026R'!$L143</f>
        <v>281616.3</v>
      </c>
      <c r="D143" s="213">
        <f t="shared" si="108"/>
        <v>3.2708553312771824E-2</v>
      </c>
      <c r="E143" s="216"/>
      <c r="F143" s="216">
        <f>+'2026P'!$L143</f>
        <v>520930.49</v>
      </c>
      <c r="G143" s="213">
        <f t="shared" si="109"/>
        <v>6.1192934293496211E-2</v>
      </c>
      <c r="H143" s="216">
        <f t="shared" si="100"/>
        <v>-239314.19</v>
      </c>
      <c r="I143" s="213">
        <f t="shared" si="101"/>
        <v>-0.45939754841380087</v>
      </c>
      <c r="J143" s="216"/>
      <c r="K143" s="216">
        <f>+'2025R'!$L143</f>
        <v>213884.76</v>
      </c>
      <c r="L143" s="213">
        <f t="shared" si="110"/>
        <v>2.4551950083740854E-2</v>
      </c>
      <c r="M143" s="216">
        <f t="shared" si="102"/>
        <v>67731.539999999979</v>
      </c>
      <c r="N143" s="213">
        <f t="shared" si="103"/>
        <v>0.31667305328345963</v>
      </c>
      <c r="O143" s="216"/>
      <c r="P143" s="104">
        <f>+'2026R'!$AB143</f>
        <v>2619714.7999999998</v>
      </c>
      <c r="Q143" s="213">
        <f t="shared" si="111"/>
        <v>5.0796745309025886E-2</v>
      </c>
      <c r="R143" s="216"/>
      <c r="S143" s="216">
        <f>+'2026P'!$AB143</f>
        <v>3054584.91</v>
      </c>
      <c r="T143" s="213">
        <f t="shared" si="112"/>
        <v>6.0520008992240075E-2</v>
      </c>
      <c r="U143" s="216">
        <f t="shared" si="104"/>
        <v>-434870.11000000034</v>
      </c>
      <c r="V143" s="213">
        <f t="shared" si="105"/>
        <v>-0.14236635183272753</v>
      </c>
      <c r="W143" s="216"/>
      <c r="X143" s="216">
        <f>+'2025R'!$AB143</f>
        <v>1848026.82</v>
      </c>
      <c r="Y143" s="213">
        <f t="shared" si="113"/>
        <v>3.6200637898990036E-2</v>
      </c>
      <c r="Z143" s="216">
        <f t="shared" si="106"/>
        <v>771687.97999999975</v>
      </c>
      <c r="AA143" s="213">
        <f t="shared" si="107"/>
        <v>0.41757401551131151</v>
      </c>
    </row>
    <row r="144" spans="1:27" s="208" customFormat="1" ht="17">
      <c r="A144" s="220" t="s">
        <v>59</v>
      </c>
      <c r="B144" s="216"/>
      <c r="C144" s="216">
        <f>+'2026R'!$L144</f>
        <v>0</v>
      </c>
      <c r="D144" s="213">
        <f t="shared" si="108"/>
        <v>0</v>
      </c>
      <c r="E144" s="216"/>
      <c r="F144" s="216">
        <f>+'2026P'!$L144</f>
        <v>0</v>
      </c>
      <c r="G144" s="213">
        <f t="shared" si="109"/>
        <v>0</v>
      </c>
      <c r="H144" s="216">
        <f t="shared" si="100"/>
        <v>0</v>
      </c>
      <c r="I144" s="213" t="str">
        <f t="shared" si="101"/>
        <v>N. D.</v>
      </c>
      <c r="J144" s="216"/>
      <c r="K144" s="216">
        <f>+'2025R'!$L144</f>
        <v>0</v>
      </c>
      <c r="L144" s="213">
        <f t="shared" si="110"/>
        <v>0</v>
      </c>
      <c r="M144" s="216">
        <f t="shared" si="102"/>
        <v>0</v>
      </c>
      <c r="N144" s="213" t="str">
        <f t="shared" si="103"/>
        <v>N. D.</v>
      </c>
      <c r="O144" s="216"/>
      <c r="P144" s="104">
        <f>+'2026R'!$AB144</f>
        <v>0</v>
      </c>
      <c r="Q144" s="213">
        <f t="shared" si="111"/>
        <v>0</v>
      </c>
      <c r="R144" s="216"/>
      <c r="S144" s="216">
        <f>+'2026P'!$AB144</f>
        <v>0</v>
      </c>
      <c r="T144" s="213">
        <f t="shared" si="112"/>
        <v>0</v>
      </c>
      <c r="U144" s="216">
        <f t="shared" si="104"/>
        <v>0</v>
      </c>
      <c r="V144" s="213" t="str">
        <f t="shared" si="105"/>
        <v>N. D.</v>
      </c>
      <c r="W144" s="216"/>
      <c r="X144" s="216">
        <f>+'2025R'!$AB144</f>
        <v>0</v>
      </c>
      <c r="Y144" s="213">
        <f t="shared" si="113"/>
        <v>0</v>
      </c>
      <c r="Z144" s="216">
        <f t="shared" si="106"/>
        <v>0</v>
      </c>
      <c r="AA144" s="213" t="str">
        <f t="shared" si="107"/>
        <v>N. D.</v>
      </c>
    </row>
    <row r="145" spans="1:27" s="208" customFormat="1" ht="17">
      <c r="A145" s="220" t="s">
        <v>60</v>
      </c>
      <c r="B145" s="216"/>
      <c r="C145" s="216">
        <f>+'2026R'!$L145</f>
        <v>0</v>
      </c>
      <c r="D145" s="213">
        <f t="shared" si="108"/>
        <v>0</v>
      </c>
      <c r="E145" s="216"/>
      <c r="F145" s="216">
        <f>+'2026P'!$L145</f>
        <v>0</v>
      </c>
      <c r="G145" s="213">
        <f t="shared" si="109"/>
        <v>0</v>
      </c>
      <c r="H145" s="216">
        <f t="shared" si="100"/>
        <v>0</v>
      </c>
      <c r="I145" s="213" t="str">
        <f t="shared" si="101"/>
        <v>N. D.</v>
      </c>
      <c r="J145" s="216"/>
      <c r="K145" s="216">
        <f>+'2025R'!$L145</f>
        <v>0</v>
      </c>
      <c r="L145" s="213">
        <f t="shared" si="110"/>
        <v>0</v>
      </c>
      <c r="M145" s="216">
        <f t="shared" si="102"/>
        <v>0</v>
      </c>
      <c r="N145" s="213" t="str">
        <f t="shared" si="103"/>
        <v>N. D.</v>
      </c>
      <c r="O145" s="216"/>
      <c r="P145" s="104">
        <f>+'2026R'!$AB145</f>
        <v>0</v>
      </c>
      <c r="Q145" s="213">
        <f t="shared" si="111"/>
        <v>0</v>
      </c>
      <c r="R145" s="216"/>
      <c r="S145" s="216">
        <f>+'2026P'!$AB145</f>
        <v>0</v>
      </c>
      <c r="T145" s="213">
        <f t="shared" si="112"/>
        <v>0</v>
      </c>
      <c r="U145" s="216">
        <f t="shared" si="104"/>
        <v>0</v>
      </c>
      <c r="V145" s="213" t="str">
        <f t="shared" si="105"/>
        <v>N. D.</v>
      </c>
      <c r="W145" s="216"/>
      <c r="X145" s="216">
        <f>+'2025R'!$AB145</f>
        <v>0</v>
      </c>
      <c r="Y145" s="213">
        <f t="shared" si="113"/>
        <v>0</v>
      </c>
      <c r="Z145" s="216">
        <f t="shared" si="106"/>
        <v>0</v>
      </c>
      <c r="AA145" s="213" t="str">
        <f t="shared" si="107"/>
        <v>N. D.</v>
      </c>
    </row>
    <row r="146" spans="1:27" s="208" customFormat="1" ht="17">
      <c r="A146" s="220" t="s">
        <v>61</v>
      </c>
      <c r="B146" s="216"/>
      <c r="C146" s="216">
        <f>+'2026R'!$L146</f>
        <v>0</v>
      </c>
      <c r="D146" s="213">
        <f t="shared" si="108"/>
        <v>0</v>
      </c>
      <c r="E146" s="216"/>
      <c r="F146" s="216">
        <f>+'2026P'!$L146</f>
        <v>0</v>
      </c>
      <c r="G146" s="213">
        <f t="shared" si="109"/>
        <v>0</v>
      </c>
      <c r="H146" s="216">
        <f t="shared" si="100"/>
        <v>0</v>
      </c>
      <c r="I146" s="213" t="str">
        <f t="shared" si="101"/>
        <v>N. D.</v>
      </c>
      <c r="J146" s="216"/>
      <c r="K146" s="216">
        <f>+'2025R'!$L146</f>
        <v>0</v>
      </c>
      <c r="L146" s="213">
        <f t="shared" si="110"/>
        <v>0</v>
      </c>
      <c r="M146" s="216">
        <f t="shared" si="102"/>
        <v>0</v>
      </c>
      <c r="N146" s="213" t="str">
        <f t="shared" si="103"/>
        <v>N. D.</v>
      </c>
      <c r="O146" s="216"/>
      <c r="P146" s="104">
        <f>+'2026R'!$AB146</f>
        <v>0</v>
      </c>
      <c r="Q146" s="213">
        <f t="shared" si="111"/>
        <v>0</v>
      </c>
      <c r="R146" s="216"/>
      <c r="S146" s="216">
        <f>+'2026P'!$AB146</f>
        <v>0</v>
      </c>
      <c r="T146" s="213">
        <f t="shared" si="112"/>
        <v>0</v>
      </c>
      <c r="U146" s="216">
        <f t="shared" si="104"/>
        <v>0</v>
      </c>
      <c r="V146" s="213" t="str">
        <f t="shared" si="105"/>
        <v>N. D.</v>
      </c>
      <c r="W146" s="216"/>
      <c r="X146" s="216">
        <f>+'2025R'!$AB146</f>
        <v>0</v>
      </c>
      <c r="Y146" s="213">
        <f t="shared" si="113"/>
        <v>0</v>
      </c>
      <c r="Z146" s="216">
        <f t="shared" si="106"/>
        <v>0</v>
      </c>
      <c r="AA146" s="213" t="str">
        <f t="shared" si="107"/>
        <v>N. D.</v>
      </c>
    </row>
    <row r="147" spans="1:27" s="208" customFormat="1" ht="17">
      <c r="A147" s="220" t="s">
        <v>62</v>
      </c>
      <c r="B147" s="216"/>
      <c r="C147" s="216">
        <f>+'2026R'!$L147</f>
        <v>0</v>
      </c>
      <c r="D147" s="213">
        <f t="shared" si="108"/>
        <v>0</v>
      </c>
      <c r="E147" s="216"/>
      <c r="F147" s="216">
        <f>+'2026P'!$L147</f>
        <v>0</v>
      </c>
      <c r="G147" s="213">
        <f t="shared" si="109"/>
        <v>0</v>
      </c>
      <c r="H147" s="216">
        <f t="shared" si="100"/>
        <v>0</v>
      </c>
      <c r="I147" s="213" t="str">
        <f t="shared" si="101"/>
        <v>N. D.</v>
      </c>
      <c r="J147" s="216"/>
      <c r="K147" s="216">
        <f>+'2025R'!$L147</f>
        <v>0</v>
      </c>
      <c r="L147" s="213">
        <f t="shared" si="110"/>
        <v>0</v>
      </c>
      <c r="M147" s="216">
        <f t="shared" si="102"/>
        <v>0</v>
      </c>
      <c r="N147" s="213" t="str">
        <f t="shared" si="103"/>
        <v>N. D.</v>
      </c>
      <c r="O147" s="216"/>
      <c r="P147" s="104">
        <f>+'2026R'!$AB147</f>
        <v>0</v>
      </c>
      <c r="Q147" s="213">
        <f t="shared" si="111"/>
        <v>0</v>
      </c>
      <c r="R147" s="216"/>
      <c r="S147" s="216">
        <f>+'2026P'!$AB147</f>
        <v>0</v>
      </c>
      <c r="T147" s="213">
        <f t="shared" si="112"/>
        <v>0</v>
      </c>
      <c r="U147" s="216">
        <f t="shared" si="104"/>
        <v>0</v>
      </c>
      <c r="V147" s="213" t="str">
        <f t="shared" si="105"/>
        <v>N. D.</v>
      </c>
      <c r="W147" s="216"/>
      <c r="X147" s="216">
        <f>+'2025R'!$AB147</f>
        <v>0</v>
      </c>
      <c r="Y147" s="213">
        <f t="shared" si="113"/>
        <v>0</v>
      </c>
      <c r="Z147" s="216">
        <f t="shared" si="106"/>
        <v>0</v>
      </c>
      <c r="AA147" s="213" t="str">
        <f t="shared" si="107"/>
        <v>N. D.</v>
      </c>
    </row>
    <row r="148" spans="1:27" s="208" customFormat="1" ht="17">
      <c r="A148" s="220" t="s">
        <v>25</v>
      </c>
      <c r="B148" s="216"/>
      <c r="C148" s="216">
        <f>+'2026R'!$L148</f>
        <v>0</v>
      </c>
      <c r="D148" s="213">
        <f t="shared" si="108"/>
        <v>0</v>
      </c>
      <c r="E148" s="216"/>
      <c r="F148" s="216">
        <f>+'2026P'!$L148</f>
        <v>0</v>
      </c>
      <c r="G148" s="213">
        <f t="shared" si="109"/>
        <v>0</v>
      </c>
      <c r="H148" s="216">
        <f t="shared" si="100"/>
        <v>0</v>
      </c>
      <c r="I148" s="213" t="str">
        <f t="shared" si="101"/>
        <v>N. D.</v>
      </c>
      <c r="J148" s="216"/>
      <c r="K148" s="216">
        <f>+'2025R'!$L148</f>
        <v>0</v>
      </c>
      <c r="L148" s="213">
        <f t="shared" si="110"/>
        <v>0</v>
      </c>
      <c r="M148" s="216">
        <f t="shared" si="102"/>
        <v>0</v>
      </c>
      <c r="N148" s="213" t="str">
        <f t="shared" si="103"/>
        <v>N. D.</v>
      </c>
      <c r="O148" s="216"/>
      <c r="P148" s="104">
        <f>+'2026R'!$AB148</f>
        <v>0</v>
      </c>
      <c r="Q148" s="213">
        <f t="shared" si="111"/>
        <v>0</v>
      </c>
      <c r="R148" s="216"/>
      <c r="S148" s="216">
        <f>+'2026P'!$AB148</f>
        <v>0</v>
      </c>
      <c r="T148" s="213">
        <f t="shared" si="112"/>
        <v>0</v>
      </c>
      <c r="U148" s="216">
        <f t="shared" si="104"/>
        <v>0</v>
      </c>
      <c r="V148" s="213" t="str">
        <f t="shared" si="105"/>
        <v>N. D.</v>
      </c>
      <c r="W148" s="216"/>
      <c r="X148" s="216">
        <f>+'2025R'!$AB148</f>
        <v>0</v>
      </c>
      <c r="Y148" s="213">
        <f t="shared" si="113"/>
        <v>0</v>
      </c>
      <c r="Z148" s="216">
        <f t="shared" si="106"/>
        <v>0</v>
      </c>
      <c r="AA148" s="213" t="str">
        <f t="shared" si="107"/>
        <v>N. D.</v>
      </c>
    </row>
    <row r="149" spans="1:27" s="208" customFormat="1" ht="17">
      <c r="A149" s="220" t="s">
        <v>63</v>
      </c>
      <c r="B149" s="216"/>
      <c r="C149" s="216">
        <f>+'2026R'!$L149</f>
        <v>0</v>
      </c>
      <c r="D149" s="213">
        <f t="shared" si="108"/>
        <v>0</v>
      </c>
      <c r="E149" s="216"/>
      <c r="F149" s="216">
        <f>+'2026P'!$L149</f>
        <v>0</v>
      </c>
      <c r="G149" s="213">
        <f t="shared" si="109"/>
        <v>0</v>
      </c>
      <c r="H149" s="216">
        <f t="shared" si="100"/>
        <v>0</v>
      </c>
      <c r="I149" s="213" t="str">
        <f t="shared" si="101"/>
        <v>N. D.</v>
      </c>
      <c r="J149" s="216"/>
      <c r="K149" s="216">
        <f>+'2025R'!$L149</f>
        <v>8372.24</v>
      </c>
      <c r="L149" s="213">
        <f t="shared" si="110"/>
        <v>9.6105406747586184E-4</v>
      </c>
      <c r="M149" s="216">
        <f t="shared" si="102"/>
        <v>-8372.24</v>
      </c>
      <c r="N149" s="213">
        <f t="shared" si="103"/>
        <v>-1</v>
      </c>
      <c r="O149" s="216"/>
      <c r="P149" s="104">
        <f>+'2026R'!$AB149</f>
        <v>5154.5</v>
      </c>
      <c r="Q149" s="213">
        <f t="shared" si="111"/>
        <v>9.9946690263907334E-5</v>
      </c>
      <c r="R149" s="216"/>
      <c r="S149" s="216">
        <f>+'2026P'!$AB149</f>
        <v>0</v>
      </c>
      <c r="T149" s="213">
        <f t="shared" si="112"/>
        <v>0</v>
      </c>
      <c r="U149" s="216">
        <f t="shared" si="104"/>
        <v>5154.5</v>
      </c>
      <c r="V149" s="213" t="str">
        <f t="shared" si="105"/>
        <v>N. D.</v>
      </c>
      <c r="W149" s="216"/>
      <c r="X149" s="216">
        <f>+'2025R'!$AB149</f>
        <v>11195.41</v>
      </c>
      <c r="Y149" s="213">
        <f t="shared" si="113"/>
        <v>2.1930470875998004E-4</v>
      </c>
      <c r="Z149" s="216">
        <f t="shared" si="106"/>
        <v>-6040.91</v>
      </c>
      <c r="AA149" s="213">
        <f t="shared" si="107"/>
        <v>-0.53958809905130767</v>
      </c>
    </row>
    <row r="150" spans="1:27" s="208" customFormat="1" ht="17">
      <c r="A150" s="220" t="s">
        <v>64</v>
      </c>
      <c r="B150" s="216"/>
      <c r="C150" s="216">
        <f>+'2026R'!$L150</f>
        <v>118962.4</v>
      </c>
      <c r="D150" s="213">
        <f t="shared" si="108"/>
        <v>1.3816984324470163E-2</v>
      </c>
      <c r="E150" s="216"/>
      <c r="F150" s="216">
        <f>+'2026P'!$L150</f>
        <v>118962.4</v>
      </c>
      <c r="G150" s="213">
        <f t="shared" si="109"/>
        <v>1.3974337203024177E-2</v>
      </c>
      <c r="H150" s="216">
        <f t="shared" si="100"/>
        <v>0</v>
      </c>
      <c r="I150" s="213">
        <f t="shared" si="101"/>
        <v>0</v>
      </c>
      <c r="J150" s="216"/>
      <c r="K150" s="216">
        <f>+'2025R'!$L150</f>
        <v>116000</v>
      </c>
      <c r="L150" s="213">
        <f t="shared" si="110"/>
        <v>1.3315704259218557E-2</v>
      </c>
      <c r="M150" s="216">
        <f t="shared" si="102"/>
        <v>2962.3999999999942</v>
      </c>
      <c r="N150" s="213">
        <f t="shared" si="103"/>
        <v>2.5537931034482708E-2</v>
      </c>
      <c r="O150" s="216"/>
      <c r="P150" s="104">
        <f>+'2026R'!$AB150</f>
        <v>716322</v>
      </c>
      <c r="Q150" s="213">
        <f t="shared" si="111"/>
        <v>1.3889613553831144E-2</v>
      </c>
      <c r="R150" s="216"/>
      <c r="S150" s="216">
        <f>+'2026P'!$AB150</f>
        <v>713774.4</v>
      </c>
      <c r="T150" s="213">
        <f t="shared" si="112"/>
        <v>1.4141899596574241E-2</v>
      </c>
      <c r="U150" s="216">
        <f t="shared" si="104"/>
        <v>2547.5999999999767</v>
      </c>
      <c r="V150" s="213">
        <f t="shared" si="105"/>
        <v>3.5691949725291023E-3</v>
      </c>
      <c r="W150" s="216"/>
      <c r="X150" s="216">
        <f>+'2025R'!$AB150</f>
        <v>696000</v>
      </c>
      <c r="Y150" s="213">
        <f t="shared" si="113"/>
        <v>1.3633808614150452E-2</v>
      </c>
      <c r="Z150" s="216">
        <f t="shared" si="106"/>
        <v>20322</v>
      </c>
      <c r="AA150" s="213">
        <f t="shared" si="107"/>
        <v>2.9198275862068964E-2</v>
      </c>
    </row>
    <row r="151" spans="1:27" s="208" customFormat="1" ht="6" customHeight="1">
      <c r="A151" s="239"/>
      <c r="B151" s="207"/>
      <c r="C151" s="207"/>
      <c r="D151" s="213"/>
      <c r="E151" s="207"/>
      <c r="F151" s="207"/>
      <c r="G151" s="213"/>
      <c r="H151" s="207"/>
      <c r="I151" s="213"/>
      <c r="J151" s="207"/>
      <c r="K151" s="207"/>
      <c r="L151" s="213"/>
      <c r="M151" s="207"/>
      <c r="N151" s="213"/>
      <c r="O151" s="207"/>
      <c r="P151" s="207"/>
      <c r="Q151" s="213"/>
      <c r="R151" s="207"/>
      <c r="S151" s="207"/>
      <c r="T151" s="213"/>
      <c r="U151" s="207"/>
      <c r="V151" s="213"/>
      <c r="W151" s="207"/>
      <c r="X151" s="207"/>
      <c r="Y151" s="213"/>
      <c r="Z151" s="207"/>
      <c r="AA151" s="213"/>
    </row>
    <row r="152" spans="1:27" s="208" customFormat="1" ht="17" hidden="1">
      <c r="A152" s="240" t="s">
        <v>65</v>
      </c>
      <c r="B152" s="226"/>
      <c r="C152" s="226">
        <v>1207591.03</v>
      </c>
      <c r="D152" s="225">
        <f>+SUM(D153:D166)</f>
        <v>8.3139966529495318E-2</v>
      </c>
      <c r="E152" s="226"/>
      <c r="F152" s="226">
        <f>+SUM(F153:F158)</f>
        <v>1442938</v>
      </c>
      <c r="G152" s="225">
        <f>+SUM(G153:G166)</f>
        <v>0.16949979300230411</v>
      </c>
      <c r="H152" s="226">
        <f t="shared" ref="H152:H158" si="114">+$C152-F152</f>
        <v>-235346.96999999997</v>
      </c>
      <c r="I152" s="225">
        <f t="shared" ref="I152:I158" si="115">+IF(ISERROR(H152/F152),"N. D.",H152/F152)</f>
        <v>-0.16310262117984278</v>
      </c>
      <c r="J152" s="226"/>
      <c r="K152" s="226">
        <v>807002.01</v>
      </c>
      <c r="L152" s="225">
        <f>+SUM(L153:L166)</f>
        <v>5.1420508999223569E-2</v>
      </c>
      <c r="M152" s="226">
        <f t="shared" ref="M152:M158" si="116">+$C152-K152</f>
        <v>400589.02</v>
      </c>
      <c r="N152" s="225">
        <f t="shared" ref="N152:N158" si="117">+IF(ISERROR(M152/K152),"N. D.",M152/K152)</f>
        <v>0.49639160130468574</v>
      </c>
      <c r="O152" s="226"/>
      <c r="P152" s="226">
        <v>4814940.75</v>
      </c>
      <c r="Q152" s="225">
        <f>+SUM(Q153:Q166)</f>
        <v>4.4478800799553977E-2</v>
      </c>
      <c r="R152" s="226"/>
      <c r="S152" s="226">
        <f>+SUM(S153:S158)</f>
        <v>5315807</v>
      </c>
      <c r="T152" s="225">
        <f>+SUM(T153:T166)</f>
        <v>0.10532124557670676</v>
      </c>
      <c r="U152" s="226">
        <f t="shared" ref="U152:U158" si="118">+$P152-S152</f>
        <v>-500866.25</v>
      </c>
      <c r="V152" s="225">
        <f t="shared" ref="V152:V158" si="119">+IF(ISERROR(U152/S152),"N. D.",U152/S152)</f>
        <v>-9.422205320847804E-2</v>
      </c>
      <c r="W152" s="226"/>
      <c r="X152" s="226">
        <v>4100714.7868999997</v>
      </c>
      <c r="Y152" s="225">
        <f>+SUM(Y153:Y166)</f>
        <v>5.119870003625078E-3</v>
      </c>
      <c r="Z152" s="226">
        <f t="shared" ref="Z152:Z158" si="120">+$P152-X152</f>
        <v>714225.96310000028</v>
      </c>
      <c r="AA152" s="225">
        <f t="shared" ref="AA152:AA158" si="121">+IF(ISERROR(Z152/X152),"N. D.",Z152/X152)</f>
        <v>0.17417108972846432</v>
      </c>
    </row>
    <row r="153" spans="1:27" s="208" customFormat="1" ht="17" hidden="1">
      <c r="A153" s="220" t="s">
        <v>26</v>
      </c>
      <c r="B153" s="216"/>
      <c r="C153" s="217">
        <v>167773.96</v>
      </c>
      <c r="D153" s="218">
        <f t="shared" ref="D153:D158" si="122">+IF(ISERROR(C153/C$106),"N. D.",C153/C$106)</f>
        <v>1.9486242504978751E-2</v>
      </c>
      <c r="E153" s="216"/>
      <c r="F153" s="217">
        <v>169537</v>
      </c>
      <c r="G153" s="218">
        <f t="shared" ref="G153:G158" si="123">+IF(ISERROR(F153/F$106),"N. D.",F153/F$106)</f>
        <v>1.9915260673869305E-2</v>
      </c>
      <c r="H153" s="217">
        <f t="shared" si="114"/>
        <v>-1763.0400000000081</v>
      </c>
      <c r="I153" s="218">
        <f t="shared" si="115"/>
        <v>-1.0399145909152623E-2</v>
      </c>
      <c r="J153" s="216"/>
      <c r="K153" s="217">
        <v>165295.56</v>
      </c>
      <c r="L153" s="218">
        <f t="shared" ref="L153:L158" si="124">+IF(ISERROR(K153/K$106),"N. D.",K153/K$106)</f>
        <v>1.8974368899326868E-2</v>
      </c>
      <c r="M153" s="217">
        <f t="shared" si="116"/>
        <v>2478.3999999999942</v>
      </c>
      <c r="N153" s="218">
        <f t="shared" si="117"/>
        <v>1.4993748168432318E-2</v>
      </c>
      <c r="O153" s="216"/>
      <c r="P153" s="217">
        <v>672991.04999999993</v>
      </c>
      <c r="Q153" s="218">
        <f t="shared" ref="Q153:Q158" si="125">+IF(ISERROR(P153/P$106),"N. D.",P153/P$106)</f>
        <v>1.3049418571099383E-2</v>
      </c>
      <c r="R153" s="216"/>
      <c r="S153" s="217">
        <v>610648</v>
      </c>
      <c r="T153" s="218">
        <f t="shared" ref="T153:T158" si="126">+IF(ISERROR(S153/S$106),"N. D.",S153/S$106)</f>
        <v>1.2098672500511179E-2</v>
      </c>
      <c r="U153" s="217">
        <f t="shared" si="118"/>
        <v>62343.04999999993</v>
      </c>
      <c r="V153" s="218">
        <f t="shared" si="119"/>
        <v>0.1020932681348337</v>
      </c>
      <c r="W153" s="216"/>
      <c r="X153" s="217">
        <v>608189.51</v>
      </c>
      <c r="Y153" s="218">
        <f t="shared" ref="Y153:Y158" si="127">+IF(ISERROR(X153/X$106),"N. D.",X153/X$106)</f>
        <v>1.1913706006428078E-2</v>
      </c>
      <c r="Z153" s="217">
        <f t="shared" si="120"/>
        <v>64801.539999999921</v>
      </c>
      <c r="AA153" s="218">
        <f t="shared" si="121"/>
        <v>0.10654826979833953</v>
      </c>
    </row>
    <row r="154" spans="1:27" s="208" customFormat="1" ht="17" hidden="1">
      <c r="A154" s="220" t="s">
        <v>66</v>
      </c>
      <c r="B154" s="216"/>
      <c r="C154" s="217">
        <v>1039817.0700000001</v>
      </c>
      <c r="D154" s="218">
        <f t="shared" si="122"/>
        <v>0.12077039599492358</v>
      </c>
      <c r="E154" s="216"/>
      <c r="F154" s="217">
        <v>1273401</v>
      </c>
      <c r="G154" s="218">
        <f t="shared" si="123"/>
        <v>0.1495845323284348</v>
      </c>
      <c r="H154" s="217">
        <f t="shared" si="114"/>
        <v>-233583.92999999993</v>
      </c>
      <c r="I154" s="218">
        <f t="shared" si="115"/>
        <v>-0.18343312907717202</v>
      </c>
      <c r="J154" s="216"/>
      <c r="K154" s="217">
        <v>641706.44999999995</v>
      </c>
      <c r="L154" s="218">
        <f t="shared" si="124"/>
        <v>7.3661838874422583E-2</v>
      </c>
      <c r="M154" s="217">
        <f t="shared" si="116"/>
        <v>398110.62000000011</v>
      </c>
      <c r="N154" s="218">
        <f t="shared" si="117"/>
        <v>0.62039367065735451</v>
      </c>
      <c r="O154" s="216"/>
      <c r="P154" s="217">
        <v>4141949.7</v>
      </c>
      <c r="Q154" s="218">
        <f t="shared" si="125"/>
        <v>8.0313156223607324E-2</v>
      </c>
      <c r="R154" s="216"/>
      <c r="S154" s="217">
        <v>4705159</v>
      </c>
      <c r="T154" s="218">
        <f t="shared" si="126"/>
        <v>9.3222573076195581E-2</v>
      </c>
      <c r="U154" s="217">
        <f t="shared" si="118"/>
        <v>-563209.29999999981</v>
      </c>
      <c r="V154" s="218">
        <f t="shared" si="119"/>
        <v>-0.11970037569399883</v>
      </c>
      <c r="W154" s="216"/>
      <c r="X154" s="217">
        <v>3492525.2768999999</v>
      </c>
      <c r="Y154" s="218">
        <f t="shared" si="127"/>
        <v>6.8414398283530756E-2</v>
      </c>
      <c r="Z154" s="217">
        <f t="shared" si="120"/>
        <v>649424.42310000025</v>
      </c>
      <c r="AA154" s="218">
        <f t="shared" si="121"/>
        <v>0.18594695001790676</v>
      </c>
    </row>
    <row r="155" spans="1:27" s="208" customFormat="1" ht="17" hidden="1">
      <c r="A155" s="220" t="s">
        <v>67</v>
      </c>
      <c r="B155" s="216"/>
      <c r="C155" s="217">
        <v>0</v>
      </c>
      <c r="D155" s="218">
        <f t="shared" si="122"/>
        <v>0</v>
      </c>
      <c r="E155" s="216"/>
      <c r="F155" s="217">
        <f>+'2026P'!$L155</f>
        <v>0</v>
      </c>
      <c r="G155" s="218">
        <f t="shared" si="123"/>
        <v>0</v>
      </c>
      <c r="H155" s="217">
        <f t="shared" si="114"/>
        <v>0</v>
      </c>
      <c r="I155" s="218" t="str">
        <f t="shared" si="115"/>
        <v>N. D.</v>
      </c>
      <c r="J155" s="216"/>
      <c r="K155" s="217">
        <v>0</v>
      </c>
      <c r="L155" s="218">
        <f t="shared" si="124"/>
        <v>0</v>
      </c>
      <c r="M155" s="217">
        <f t="shared" si="116"/>
        <v>0</v>
      </c>
      <c r="N155" s="218" t="str">
        <f t="shared" si="117"/>
        <v>N. D.</v>
      </c>
      <c r="O155" s="216"/>
      <c r="P155" s="217">
        <v>0</v>
      </c>
      <c r="Q155" s="218">
        <f t="shared" si="125"/>
        <v>0</v>
      </c>
      <c r="R155" s="216"/>
      <c r="S155" s="217">
        <f>+'2026P'!$AB155</f>
        <v>0</v>
      </c>
      <c r="T155" s="218">
        <f t="shared" si="126"/>
        <v>0</v>
      </c>
      <c r="U155" s="217">
        <f t="shared" si="118"/>
        <v>0</v>
      </c>
      <c r="V155" s="218" t="str">
        <f t="shared" si="119"/>
        <v>N. D.</v>
      </c>
      <c r="W155" s="216"/>
      <c r="X155" s="217">
        <v>0</v>
      </c>
      <c r="Y155" s="218">
        <f t="shared" si="127"/>
        <v>0</v>
      </c>
      <c r="Z155" s="217">
        <f t="shared" si="120"/>
        <v>0</v>
      </c>
      <c r="AA155" s="218" t="str">
        <f t="shared" si="121"/>
        <v>N. D.</v>
      </c>
    </row>
    <row r="156" spans="1:27" s="208" customFormat="1" ht="17" hidden="1">
      <c r="A156" s="220" t="s">
        <v>68</v>
      </c>
      <c r="B156" s="216"/>
      <c r="C156" s="217">
        <v>0</v>
      </c>
      <c r="D156" s="218">
        <f t="shared" si="122"/>
        <v>0</v>
      </c>
      <c r="E156" s="216"/>
      <c r="F156" s="217">
        <f>+'2026P'!$L156</f>
        <v>0</v>
      </c>
      <c r="G156" s="218">
        <f t="shared" si="123"/>
        <v>0</v>
      </c>
      <c r="H156" s="217">
        <f t="shared" si="114"/>
        <v>0</v>
      </c>
      <c r="I156" s="218" t="str">
        <f t="shared" si="115"/>
        <v>N. D.</v>
      </c>
      <c r="J156" s="216"/>
      <c r="K156" s="217">
        <v>0</v>
      </c>
      <c r="L156" s="218">
        <f t="shared" si="124"/>
        <v>0</v>
      </c>
      <c r="M156" s="217">
        <f t="shared" si="116"/>
        <v>0</v>
      </c>
      <c r="N156" s="218" t="str">
        <f t="shared" si="117"/>
        <v>N. D.</v>
      </c>
      <c r="O156" s="216"/>
      <c r="P156" s="217">
        <v>0</v>
      </c>
      <c r="Q156" s="218">
        <f t="shared" si="125"/>
        <v>0</v>
      </c>
      <c r="R156" s="216"/>
      <c r="S156" s="217">
        <f>+'2026P'!$AB156</f>
        <v>0</v>
      </c>
      <c r="T156" s="218">
        <f t="shared" si="126"/>
        <v>0</v>
      </c>
      <c r="U156" s="217">
        <f t="shared" si="118"/>
        <v>0</v>
      </c>
      <c r="V156" s="218" t="str">
        <f t="shared" si="119"/>
        <v>N. D.</v>
      </c>
      <c r="W156" s="216"/>
      <c r="X156" s="217">
        <v>0</v>
      </c>
      <c r="Y156" s="218">
        <f t="shared" si="127"/>
        <v>0</v>
      </c>
      <c r="Z156" s="217">
        <f t="shared" si="120"/>
        <v>0</v>
      </c>
      <c r="AA156" s="218" t="str">
        <f t="shared" si="121"/>
        <v>N. D.</v>
      </c>
    </row>
    <row r="157" spans="1:27" s="208" customFormat="1" ht="17" hidden="1">
      <c r="A157" s="220" t="s">
        <v>69</v>
      </c>
      <c r="B157" s="216"/>
      <c r="C157" s="217">
        <v>0</v>
      </c>
      <c r="D157" s="218">
        <f t="shared" si="122"/>
        <v>0</v>
      </c>
      <c r="E157" s="216"/>
      <c r="F157" s="217">
        <f>+'2026P'!$L157</f>
        <v>0</v>
      </c>
      <c r="G157" s="218">
        <f t="shared" si="123"/>
        <v>0</v>
      </c>
      <c r="H157" s="217">
        <f t="shared" si="114"/>
        <v>0</v>
      </c>
      <c r="I157" s="218" t="str">
        <f t="shared" si="115"/>
        <v>N. D.</v>
      </c>
      <c r="J157" s="216"/>
      <c r="K157" s="217">
        <v>0</v>
      </c>
      <c r="L157" s="218">
        <f t="shared" si="124"/>
        <v>0</v>
      </c>
      <c r="M157" s="217">
        <f t="shared" si="116"/>
        <v>0</v>
      </c>
      <c r="N157" s="218" t="str">
        <f t="shared" si="117"/>
        <v>N. D.</v>
      </c>
      <c r="O157" s="216"/>
      <c r="P157" s="217">
        <v>0</v>
      </c>
      <c r="Q157" s="218">
        <f t="shared" si="125"/>
        <v>0</v>
      </c>
      <c r="R157" s="216"/>
      <c r="S157" s="217">
        <f>+'2026P'!$AB157</f>
        <v>0</v>
      </c>
      <c r="T157" s="218">
        <f t="shared" si="126"/>
        <v>0</v>
      </c>
      <c r="U157" s="217">
        <f t="shared" si="118"/>
        <v>0</v>
      </c>
      <c r="V157" s="218" t="str">
        <f t="shared" si="119"/>
        <v>N. D.</v>
      </c>
      <c r="W157" s="216"/>
      <c r="X157" s="217">
        <v>0</v>
      </c>
      <c r="Y157" s="218">
        <f t="shared" si="127"/>
        <v>0</v>
      </c>
      <c r="Z157" s="217">
        <f t="shared" si="120"/>
        <v>0</v>
      </c>
      <c r="AA157" s="218" t="str">
        <f t="shared" si="121"/>
        <v>N. D.</v>
      </c>
    </row>
    <row r="158" spans="1:27" s="208" customFormat="1" ht="17" hidden="1">
      <c r="A158" s="220" t="s">
        <v>70</v>
      </c>
      <c r="B158" s="216"/>
      <c r="C158" s="217">
        <v>0</v>
      </c>
      <c r="D158" s="218">
        <f t="shared" si="122"/>
        <v>0</v>
      </c>
      <c r="E158" s="216"/>
      <c r="F158" s="217">
        <f>+'2026P'!$L158</f>
        <v>0</v>
      </c>
      <c r="G158" s="218">
        <f t="shared" si="123"/>
        <v>0</v>
      </c>
      <c r="H158" s="217">
        <f t="shared" si="114"/>
        <v>0</v>
      </c>
      <c r="I158" s="218" t="str">
        <f t="shared" si="115"/>
        <v>N. D.</v>
      </c>
      <c r="J158" s="216"/>
      <c r="K158" s="217">
        <v>0</v>
      </c>
      <c r="L158" s="218">
        <f t="shared" si="124"/>
        <v>0</v>
      </c>
      <c r="M158" s="217">
        <f t="shared" si="116"/>
        <v>0</v>
      </c>
      <c r="N158" s="218" t="str">
        <f t="shared" si="117"/>
        <v>N. D.</v>
      </c>
      <c r="O158" s="216"/>
      <c r="P158" s="217">
        <v>0</v>
      </c>
      <c r="Q158" s="218">
        <f t="shared" si="125"/>
        <v>0</v>
      </c>
      <c r="R158" s="216"/>
      <c r="S158" s="217">
        <f>+'2026P'!$AB158</f>
        <v>0</v>
      </c>
      <c r="T158" s="218">
        <f t="shared" si="126"/>
        <v>0</v>
      </c>
      <c r="U158" s="217">
        <f t="shared" si="118"/>
        <v>0</v>
      </c>
      <c r="V158" s="218" t="str">
        <f t="shared" si="119"/>
        <v>N. D.</v>
      </c>
      <c r="W158" s="216"/>
      <c r="X158" s="217">
        <v>0</v>
      </c>
      <c r="Y158" s="218">
        <f t="shared" si="127"/>
        <v>0</v>
      </c>
      <c r="Z158" s="217">
        <f t="shared" si="120"/>
        <v>0</v>
      </c>
      <c r="AA158" s="218" t="str">
        <f t="shared" si="121"/>
        <v>N. D.</v>
      </c>
    </row>
    <row r="159" spans="1:27" s="208" customFormat="1" ht="6" hidden="1" customHeight="1">
      <c r="A159" s="239"/>
      <c r="B159" s="207"/>
      <c r="C159" s="207"/>
      <c r="D159" s="231"/>
      <c r="E159" s="207"/>
      <c r="F159" s="207"/>
      <c r="G159" s="231"/>
      <c r="H159" s="207"/>
      <c r="I159" s="231"/>
      <c r="J159" s="207"/>
      <c r="K159" s="207"/>
      <c r="L159" s="231"/>
      <c r="M159" s="207"/>
      <c r="N159" s="231"/>
      <c r="O159" s="207"/>
      <c r="P159" s="207"/>
      <c r="Q159" s="231"/>
      <c r="R159" s="207"/>
      <c r="S159" s="207"/>
      <c r="T159" s="231"/>
      <c r="U159" s="207"/>
      <c r="V159" s="231"/>
      <c r="W159" s="207"/>
      <c r="X159" s="207"/>
      <c r="Y159" s="231"/>
      <c r="Z159" s="207"/>
      <c r="AA159" s="231"/>
    </row>
    <row r="160" spans="1:27" s="208" customFormat="1" ht="17">
      <c r="A160" s="240" t="s">
        <v>71</v>
      </c>
      <c r="B160" s="226"/>
      <c r="C160" s="226">
        <f>+C161+C164</f>
        <v>-163922.32</v>
      </c>
      <c r="D160" s="225">
        <f>+SUM(D161:D164)</f>
        <v>-1.9038890656802337E-2</v>
      </c>
      <c r="E160" s="226"/>
      <c r="F160" s="226">
        <f>+F161+F164</f>
        <v>0</v>
      </c>
      <c r="G160" s="225">
        <f>+SUM(G161:G164)</f>
        <v>0</v>
      </c>
      <c r="H160" s="226">
        <f t="shared" ref="H160:H166" si="128">+$C160-F160</f>
        <v>-163922.32</v>
      </c>
      <c r="I160" s="225" t="str">
        <f t="shared" ref="I160:I166" si="129">+IF(ISERROR(H160/F160),"N. D.",H160/F160)</f>
        <v>N. D.</v>
      </c>
      <c r="J160" s="226"/>
      <c r="K160" s="226">
        <f>+K161+K164</f>
        <v>-119683.77</v>
      </c>
      <c r="L160" s="225">
        <f>+SUM(L161:L164)</f>
        <v>-1.3738566258175296E-2</v>
      </c>
      <c r="M160" s="226">
        <f t="shared" ref="M160:M166" si="130">+$C160-K160</f>
        <v>-44238.55</v>
      </c>
      <c r="N160" s="225">
        <f t="shared" ref="N160:N166" si="131">+IF(ISERROR(M160/K160),"N. D.",M160/K160)</f>
        <v>0.36962864722593547</v>
      </c>
      <c r="O160" s="226"/>
      <c r="P160" s="226">
        <f>+P161+P164</f>
        <v>-840352.7</v>
      </c>
      <c r="Q160" s="225">
        <f>+SUM(Q161:Q164)</f>
        <v>-1.6294591331717574E-2</v>
      </c>
      <c r="R160" s="226"/>
      <c r="S160" s="226">
        <f>+S161+S164</f>
        <v>0</v>
      </c>
      <c r="T160" s="225">
        <f>+SUM(T161:T164)</f>
        <v>0</v>
      </c>
      <c r="U160" s="226">
        <f t="shared" ref="U160:U166" si="132">+$P160-S160</f>
        <v>-840352.7</v>
      </c>
      <c r="V160" s="225" t="str">
        <f t="shared" ref="V160:V166" si="133">+IF(ISERROR(U160/S160),"N. D.",U160/S160)</f>
        <v>N. D.</v>
      </c>
      <c r="W160" s="226"/>
      <c r="X160" s="226">
        <f>+X161+X164</f>
        <v>-1279782.55</v>
      </c>
      <c r="Y160" s="225">
        <f>+SUM(Y161:Y164)</f>
        <v>-2.5069411428777919E-2</v>
      </c>
      <c r="Z160" s="226">
        <f t="shared" ref="Z160:Z166" si="134">+$P160-X160</f>
        <v>439429.85000000009</v>
      </c>
      <c r="AA160" s="225">
        <f t="shared" ref="AA160:AA166" si="135">+IF(ISERROR(Z160/X160),"N. D.",Z160/X160)</f>
        <v>-0.34336290176796058</v>
      </c>
    </row>
    <row r="161" spans="1:27" s="208" customFormat="1" ht="17">
      <c r="A161" s="241" t="s">
        <v>72</v>
      </c>
      <c r="B161" s="216"/>
      <c r="C161" s="216">
        <v>0</v>
      </c>
      <c r="D161" s="213">
        <f t="shared" ref="D161:D166" si="136">+IF(ISERROR(C161/C$106),"N. D.",C161/C$106)</f>
        <v>0</v>
      </c>
      <c r="E161" s="216"/>
      <c r="F161" s="216">
        <f>+SUM(F162:F163)</f>
        <v>0</v>
      </c>
      <c r="G161" s="213">
        <f t="shared" ref="G161:G166" si="137">+IF(ISERROR(F161/F$106),"N. D.",F161/F$106)</f>
        <v>0</v>
      </c>
      <c r="H161" s="216">
        <f t="shared" si="128"/>
        <v>0</v>
      </c>
      <c r="I161" s="213" t="str">
        <f t="shared" si="129"/>
        <v>N. D.</v>
      </c>
      <c r="J161" s="216"/>
      <c r="K161" s="216">
        <v>0</v>
      </c>
      <c r="L161" s="213">
        <f t="shared" ref="L161:L166" si="138">+IF(ISERROR(K161/K$106),"N. D.",K161/K$106)</f>
        <v>0</v>
      </c>
      <c r="M161" s="216">
        <f t="shared" si="130"/>
        <v>0</v>
      </c>
      <c r="N161" s="213" t="str">
        <f t="shared" si="131"/>
        <v>N. D.</v>
      </c>
      <c r="O161" s="216"/>
      <c r="P161" s="216">
        <v>0</v>
      </c>
      <c r="Q161" s="213">
        <f t="shared" ref="Q161:Q166" si="139">+IF(ISERROR(P161/P$106),"N. D.",P161/P$106)</f>
        <v>0</v>
      </c>
      <c r="R161" s="216"/>
      <c r="S161" s="216">
        <f>+SUM(S162:S163)</f>
        <v>0</v>
      </c>
      <c r="T161" s="213">
        <f t="shared" ref="T161:T166" si="140">+IF(ISERROR(S161/S$106),"N. D.",S161/S$106)</f>
        <v>0</v>
      </c>
      <c r="U161" s="216">
        <f t="shared" si="132"/>
        <v>0</v>
      </c>
      <c r="V161" s="213" t="str">
        <f t="shared" si="133"/>
        <v>N. D.</v>
      </c>
      <c r="W161" s="216"/>
      <c r="X161" s="216">
        <v>0</v>
      </c>
      <c r="Y161" s="213">
        <f t="shared" ref="Y161:Y166" si="141">+IF(ISERROR(X161/X$106),"N. D.",X161/X$106)</f>
        <v>0</v>
      </c>
      <c r="Z161" s="216">
        <f t="shared" si="134"/>
        <v>0</v>
      </c>
      <c r="AA161" s="213" t="str">
        <f t="shared" si="135"/>
        <v>N. D.</v>
      </c>
    </row>
    <row r="162" spans="1:27" s="208" customFormat="1" ht="17">
      <c r="A162" s="242" t="s">
        <v>72</v>
      </c>
      <c r="B162" s="216"/>
      <c r="C162" s="217">
        <v>0</v>
      </c>
      <c r="D162" s="218">
        <f t="shared" si="136"/>
        <v>0</v>
      </c>
      <c r="E162" s="216"/>
      <c r="F162" s="217">
        <f>+'2026P'!$L162</f>
        <v>0</v>
      </c>
      <c r="G162" s="218">
        <f t="shared" si="137"/>
        <v>0</v>
      </c>
      <c r="H162" s="219">
        <f t="shared" si="128"/>
        <v>0</v>
      </c>
      <c r="I162" s="218" t="str">
        <f t="shared" si="129"/>
        <v>N. D.</v>
      </c>
      <c r="J162" s="216"/>
      <c r="K162" s="217">
        <v>0</v>
      </c>
      <c r="L162" s="218">
        <f t="shared" si="138"/>
        <v>0</v>
      </c>
      <c r="M162" s="219">
        <f t="shared" si="130"/>
        <v>0</v>
      </c>
      <c r="N162" s="218" t="str">
        <f t="shared" si="131"/>
        <v>N. D.</v>
      </c>
      <c r="O162" s="216"/>
      <c r="P162" s="217">
        <v>0</v>
      </c>
      <c r="Q162" s="218">
        <f t="shared" si="139"/>
        <v>0</v>
      </c>
      <c r="R162" s="216"/>
      <c r="S162" s="217">
        <f>+'2026P'!$AB162</f>
        <v>0</v>
      </c>
      <c r="T162" s="218">
        <f t="shared" si="140"/>
        <v>0</v>
      </c>
      <c r="U162" s="219">
        <f t="shared" si="132"/>
        <v>0</v>
      </c>
      <c r="V162" s="218" t="str">
        <f t="shared" si="133"/>
        <v>N. D.</v>
      </c>
      <c r="W162" s="216"/>
      <c r="X162" s="217">
        <v>0</v>
      </c>
      <c r="Y162" s="218">
        <f t="shared" si="141"/>
        <v>0</v>
      </c>
      <c r="Z162" s="219">
        <f t="shared" si="134"/>
        <v>0</v>
      </c>
      <c r="AA162" s="218" t="str">
        <f t="shared" si="135"/>
        <v>N. D.</v>
      </c>
    </row>
    <row r="163" spans="1:27" s="208" customFormat="1" ht="17">
      <c r="A163" s="242" t="s">
        <v>73</v>
      </c>
      <c r="B163" s="216"/>
      <c r="C163" s="217">
        <v>0</v>
      </c>
      <c r="D163" s="218">
        <f t="shared" si="136"/>
        <v>0</v>
      </c>
      <c r="E163" s="216"/>
      <c r="F163" s="217">
        <f>+'2026P'!$L163</f>
        <v>0</v>
      </c>
      <c r="G163" s="218">
        <f t="shared" si="137"/>
        <v>0</v>
      </c>
      <c r="H163" s="219">
        <f t="shared" si="128"/>
        <v>0</v>
      </c>
      <c r="I163" s="218" t="str">
        <f t="shared" si="129"/>
        <v>N. D.</v>
      </c>
      <c r="J163" s="216"/>
      <c r="K163" s="217">
        <v>0</v>
      </c>
      <c r="L163" s="218">
        <f t="shared" si="138"/>
        <v>0</v>
      </c>
      <c r="M163" s="219">
        <f t="shared" si="130"/>
        <v>0</v>
      </c>
      <c r="N163" s="218" t="str">
        <f t="shared" si="131"/>
        <v>N. D.</v>
      </c>
      <c r="O163" s="216"/>
      <c r="P163" s="217">
        <v>0</v>
      </c>
      <c r="Q163" s="218">
        <f t="shared" si="139"/>
        <v>0</v>
      </c>
      <c r="R163" s="216"/>
      <c r="S163" s="217">
        <f>+'2026P'!$AB163</f>
        <v>0</v>
      </c>
      <c r="T163" s="218">
        <f t="shared" si="140"/>
        <v>0</v>
      </c>
      <c r="U163" s="219">
        <f t="shared" si="132"/>
        <v>0</v>
      </c>
      <c r="V163" s="218" t="str">
        <f t="shared" si="133"/>
        <v>N. D.</v>
      </c>
      <c r="W163" s="216"/>
      <c r="X163" s="217">
        <v>0</v>
      </c>
      <c r="Y163" s="218">
        <f t="shared" si="141"/>
        <v>0</v>
      </c>
      <c r="Z163" s="219">
        <f t="shared" si="134"/>
        <v>0</v>
      </c>
      <c r="AA163" s="218" t="str">
        <f t="shared" si="135"/>
        <v>N. D.</v>
      </c>
    </row>
    <row r="164" spans="1:27" s="208" customFormat="1" ht="17">
      <c r="A164" s="241" t="s">
        <v>74</v>
      </c>
      <c r="B164" s="216"/>
      <c r="C164" s="216">
        <f>+SUM(C165:C166)</f>
        <v>-163922.32</v>
      </c>
      <c r="D164" s="213">
        <f t="shared" si="136"/>
        <v>-1.9038890656802337E-2</v>
      </c>
      <c r="E164" s="216"/>
      <c r="F164" s="216">
        <f>+SUM(F165:F166)</f>
        <v>0</v>
      </c>
      <c r="G164" s="213">
        <f t="shared" si="137"/>
        <v>0</v>
      </c>
      <c r="H164" s="216">
        <f t="shared" si="128"/>
        <v>-163922.32</v>
      </c>
      <c r="I164" s="213" t="str">
        <f t="shared" si="129"/>
        <v>N. D.</v>
      </c>
      <c r="J164" s="216"/>
      <c r="K164" s="216">
        <f>+SUM(K165:K166)</f>
        <v>-119683.77</v>
      </c>
      <c r="L164" s="213">
        <f t="shared" si="138"/>
        <v>-1.3738566258175296E-2</v>
      </c>
      <c r="M164" s="216">
        <f t="shared" si="130"/>
        <v>-44238.55</v>
      </c>
      <c r="N164" s="213">
        <f t="shared" si="131"/>
        <v>0.36962864722593547</v>
      </c>
      <c r="O164" s="216"/>
      <c r="P164" s="216">
        <f>+SUM(P165:P166)</f>
        <v>-840352.7</v>
      </c>
      <c r="Q164" s="213">
        <f t="shared" si="139"/>
        <v>-1.6294591331717574E-2</v>
      </c>
      <c r="R164" s="216"/>
      <c r="S164" s="216">
        <f>+SUM(S165:S166)</f>
        <v>0</v>
      </c>
      <c r="T164" s="213">
        <f t="shared" si="140"/>
        <v>0</v>
      </c>
      <c r="U164" s="216">
        <f t="shared" si="132"/>
        <v>-840352.7</v>
      </c>
      <c r="V164" s="213" t="str">
        <f t="shared" si="133"/>
        <v>N. D.</v>
      </c>
      <c r="W164" s="216"/>
      <c r="X164" s="216">
        <f>+SUM(X165:X166)</f>
        <v>-1279782.55</v>
      </c>
      <c r="Y164" s="213">
        <f t="shared" si="141"/>
        <v>-2.5069411428777919E-2</v>
      </c>
      <c r="Z164" s="216">
        <f t="shared" si="134"/>
        <v>439429.85000000009</v>
      </c>
      <c r="AA164" s="213">
        <f t="shared" si="135"/>
        <v>-0.34336290176796058</v>
      </c>
    </row>
    <row r="165" spans="1:27" s="208" customFormat="1" ht="17">
      <c r="A165" s="242" t="s">
        <v>75</v>
      </c>
      <c r="B165" s="216"/>
      <c r="C165" s="217">
        <v>0</v>
      </c>
      <c r="D165" s="218">
        <f t="shared" si="136"/>
        <v>0</v>
      </c>
      <c r="E165" s="216"/>
      <c r="F165" s="217">
        <f>+'2026P'!$L165</f>
        <v>0</v>
      </c>
      <c r="G165" s="218">
        <f t="shared" si="137"/>
        <v>0</v>
      </c>
      <c r="H165" s="219">
        <f t="shared" si="128"/>
        <v>0</v>
      </c>
      <c r="I165" s="218" t="str">
        <f t="shared" si="129"/>
        <v>N. D.</v>
      </c>
      <c r="J165" s="216"/>
      <c r="K165" s="217">
        <v>0</v>
      </c>
      <c r="L165" s="218">
        <f t="shared" si="138"/>
        <v>0</v>
      </c>
      <c r="M165" s="219">
        <f t="shared" si="130"/>
        <v>0</v>
      </c>
      <c r="N165" s="218" t="str">
        <f t="shared" si="131"/>
        <v>N. D.</v>
      </c>
      <c r="O165" s="216"/>
      <c r="P165" s="217">
        <v>0</v>
      </c>
      <c r="Q165" s="218">
        <f t="shared" si="139"/>
        <v>0</v>
      </c>
      <c r="R165" s="216"/>
      <c r="S165" s="217">
        <f>+'2026P'!$AB165</f>
        <v>0</v>
      </c>
      <c r="T165" s="218">
        <f t="shared" si="140"/>
        <v>0</v>
      </c>
      <c r="U165" s="219">
        <f t="shared" si="132"/>
        <v>0</v>
      </c>
      <c r="V165" s="218" t="str">
        <f t="shared" si="133"/>
        <v>N. D.</v>
      </c>
      <c r="W165" s="216"/>
      <c r="X165" s="217">
        <v>0</v>
      </c>
      <c r="Y165" s="218">
        <f t="shared" si="141"/>
        <v>0</v>
      </c>
      <c r="Z165" s="219">
        <f t="shared" si="134"/>
        <v>0</v>
      </c>
      <c r="AA165" s="218" t="str">
        <f t="shared" si="135"/>
        <v>N. D.</v>
      </c>
    </row>
    <row r="166" spans="1:27" s="208" customFormat="1" ht="17">
      <c r="A166" s="242" t="s">
        <v>64</v>
      </c>
      <c r="B166" s="216"/>
      <c r="C166" s="217">
        <f>+'2026R'!$L166</f>
        <v>-163922.32</v>
      </c>
      <c r="D166" s="218">
        <f t="shared" si="136"/>
        <v>-1.9038890656802337E-2</v>
      </c>
      <c r="E166" s="216"/>
      <c r="F166" s="217">
        <f>+'2026P'!$L166</f>
        <v>0</v>
      </c>
      <c r="G166" s="218">
        <f t="shared" si="137"/>
        <v>0</v>
      </c>
      <c r="H166" s="219">
        <f t="shared" si="128"/>
        <v>-163922.32</v>
      </c>
      <c r="I166" s="218" t="str">
        <f t="shared" si="129"/>
        <v>N. D.</v>
      </c>
      <c r="J166" s="216"/>
      <c r="K166" s="217">
        <f>+'2025R'!$L166</f>
        <v>-119683.77</v>
      </c>
      <c r="L166" s="218">
        <f t="shared" si="138"/>
        <v>-1.3738566258175296E-2</v>
      </c>
      <c r="M166" s="219">
        <f t="shared" si="130"/>
        <v>-44238.55</v>
      </c>
      <c r="N166" s="218">
        <f t="shared" si="131"/>
        <v>0.36962864722593547</v>
      </c>
      <c r="O166" s="216"/>
      <c r="P166" s="217">
        <f>+'2026R'!$AB166</f>
        <v>-840352.7</v>
      </c>
      <c r="Q166" s="218">
        <f t="shared" si="139"/>
        <v>-1.6294591331717574E-2</v>
      </c>
      <c r="R166" s="216"/>
      <c r="S166" s="217">
        <f>+'2026P'!$AB166</f>
        <v>0</v>
      </c>
      <c r="T166" s="218">
        <f t="shared" si="140"/>
        <v>0</v>
      </c>
      <c r="U166" s="219">
        <f t="shared" si="132"/>
        <v>-840352.7</v>
      </c>
      <c r="V166" s="218" t="str">
        <f t="shared" si="133"/>
        <v>N. D.</v>
      </c>
      <c r="W166" s="216"/>
      <c r="X166" s="217">
        <f>+'2025R'!$AB166</f>
        <v>-1279782.55</v>
      </c>
      <c r="Y166" s="218">
        <f t="shared" si="141"/>
        <v>-2.5069411428777919E-2</v>
      </c>
      <c r="Z166" s="219">
        <f t="shared" si="134"/>
        <v>439429.85000000009</v>
      </c>
      <c r="AA166" s="218">
        <f t="shared" si="135"/>
        <v>-0.34336290176796058</v>
      </c>
    </row>
    <row r="167" spans="1:27" s="208" customFormat="1" ht="6" customHeight="1">
      <c r="A167" s="239"/>
      <c r="B167" s="207"/>
      <c r="C167" s="207"/>
      <c r="D167" s="231"/>
      <c r="E167" s="207"/>
      <c r="F167" s="207"/>
      <c r="G167" s="231"/>
      <c r="H167" s="207"/>
      <c r="I167" s="231"/>
      <c r="J167" s="207"/>
      <c r="K167" s="207"/>
      <c r="L167" s="231"/>
      <c r="M167" s="207"/>
      <c r="N167" s="231"/>
      <c r="O167" s="207"/>
      <c r="P167" s="207"/>
      <c r="Q167" s="231"/>
      <c r="R167" s="207"/>
      <c r="S167" s="207"/>
      <c r="T167" s="231"/>
      <c r="U167" s="207"/>
      <c r="V167" s="231"/>
      <c r="W167" s="207"/>
      <c r="X167" s="207"/>
      <c r="Y167" s="231"/>
      <c r="Z167" s="207"/>
      <c r="AA167" s="231"/>
    </row>
    <row r="168" spans="1:27" s="208" customFormat="1" thickBot="1">
      <c r="A168" s="233" t="s">
        <v>76</v>
      </c>
      <c r="B168" s="234"/>
      <c r="C168" s="234">
        <f>+C133-C135</f>
        <v>7836055.0300000012</v>
      </c>
      <c r="D168" s="235">
        <f>+IF(OR(C106&lt;=0,C168&lt;=0),"N. D.",C168/C$106)</f>
        <v>0.91012495977885111</v>
      </c>
      <c r="E168" s="234"/>
      <c r="F168" s="234">
        <f>+F133-F135</f>
        <v>7260812.0509516178</v>
      </c>
      <c r="G168" s="235">
        <f>+IF(OR(F106&lt;=0,F168&lt;=0),"N. D.",F168/F$106)</f>
        <v>0.85291685413020812</v>
      </c>
      <c r="H168" s="234">
        <f>+$C168-F168</f>
        <v>575242.97904838342</v>
      </c>
      <c r="I168" s="235">
        <f>+IF(ISERROR(H168/F168),"N. D.",H168/F168)</f>
        <v>7.922570850363643E-2</v>
      </c>
      <c r="J168" s="234"/>
      <c r="K168" s="234">
        <f>+K133-K135</f>
        <v>7991717.4200000009</v>
      </c>
      <c r="L168" s="235">
        <f>+IF(OR(K106&lt;=0,K168&lt;=0),"N. D.",K168/K$106)</f>
        <v>0.9173736697238376</v>
      </c>
      <c r="M168" s="234">
        <f>+$C168-K168</f>
        <v>-155662.38999999966</v>
      </c>
      <c r="N168" s="235">
        <f>+IF(ISERROR(M168/K168),"N. D.",M168/K168)</f>
        <v>-1.9477964725134092E-2</v>
      </c>
      <c r="O168" s="234"/>
      <c r="P168" s="234">
        <f>+P133-P135</f>
        <v>45769911.920000002</v>
      </c>
      <c r="Q168" s="235">
        <f>+IF(OR(P106&lt;=0,P168&lt;=0),"N. D.",P168/P$106)</f>
        <v>0.88748689690068105</v>
      </c>
      <c r="R168" s="234"/>
      <c r="S168" s="234">
        <f>+S133-S135</f>
        <v>43103114.365254678</v>
      </c>
      <c r="T168" s="235">
        <f>+IF(OR(S106&lt;=0,S168&lt;=0),"N. D.",S168/S$106)</f>
        <v>0.85399520584247413</v>
      </c>
      <c r="U168" s="234">
        <f>+$P168-S168</f>
        <v>2666797.554745324</v>
      </c>
      <c r="V168" s="235">
        <f>+IF(ISERROR(U168/S168),"N. D.",U168/S168)</f>
        <v>6.187018256144905E-2</v>
      </c>
      <c r="W168" s="234"/>
      <c r="X168" s="234">
        <f>+X133-X135</f>
        <v>46674922.32</v>
      </c>
      <c r="Y168" s="235">
        <f>+IF(OR(X106&lt;=0,X168&lt;=0),"N. D.",X168/X$106)</f>
        <v>0.91430597412531489</v>
      </c>
      <c r="Z168" s="234">
        <f>+$P168-X168</f>
        <v>-905010.39999999851</v>
      </c>
      <c r="AA168" s="235">
        <f>+IF(ISERROR(Z168/X168),"N. D.",Z168/X168)</f>
        <v>-1.938964983798603E-2</v>
      </c>
    </row>
    <row r="169" spans="1:27" s="208" customFormat="1" ht="6" customHeight="1">
      <c r="A169" s="239"/>
      <c r="B169" s="207"/>
      <c r="C169" s="207"/>
      <c r="D169" s="231"/>
      <c r="E169" s="207"/>
      <c r="F169" s="207"/>
      <c r="G169" s="231"/>
      <c r="H169" s="207"/>
      <c r="I169" s="231"/>
      <c r="J169" s="207"/>
      <c r="K169" s="207"/>
      <c r="L169" s="231"/>
      <c r="M169" s="207"/>
      <c r="N169" s="231"/>
      <c r="O169" s="207"/>
      <c r="P169" s="207"/>
      <c r="Q169" s="231"/>
      <c r="R169" s="207"/>
      <c r="S169" s="207"/>
      <c r="T169" s="231"/>
      <c r="U169" s="207"/>
      <c r="V169" s="231"/>
      <c r="W169" s="207"/>
      <c r="X169" s="207"/>
      <c r="Y169" s="231"/>
      <c r="Z169" s="207"/>
      <c r="AA169" s="231"/>
    </row>
    <row r="170" spans="1:27" s="208" customFormat="1" ht="17">
      <c r="A170" s="238" t="s">
        <v>77</v>
      </c>
      <c r="B170" s="226"/>
      <c r="C170" s="226">
        <f>+SUM(C172:C175)</f>
        <v>562360.88</v>
      </c>
      <c r="D170" s="225">
        <f>+SUM(D172:D175)</f>
        <v>6.5315859999926423E-2</v>
      </c>
      <c r="E170" s="226"/>
      <c r="F170" s="226">
        <f>+SUM(F172:F175)</f>
        <v>790709.29490607535</v>
      </c>
      <c r="G170" s="225">
        <f>+SUM(G172:G175)</f>
        <v>9.2883451549254079E-2</v>
      </c>
      <c r="H170" s="226">
        <f>+$C170-F170</f>
        <v>-228348.41490607534</v>
      </c>
      <c r="I170" s="225">
        <f>+IF(ISERROR(H170/F170),"N. D.",H170/F170)</f>
        <v>-0.28878933936548673</v>
      </c>
      <c r="J170" s="226"/>
      <c r="K170" s="226">
        <f>+SUM(K172:K175)</f>
        <v>467835.06</v>
      </c>
      <c r="L170" s="225">
        <f>+SUM(L172:L175)</f>
        <v>5.3703045698739391E-2</v>
      </c>
      <c r="M170" s="226">
        <f>+$C170-K170</f>
        <v>94525.82</v>
      </c>
      <c r="N170" s="225">
        <f>+IF(ISERROR(M170/K170),"N. D.",M170/K170)</f>
        <v>0.20204945734507374</v>
      </c>
      <c r="O170" s="226"/>
      <c r="P170" s="226">
        <f>+SUM(P172:P175)</f>
        <v>2931549.84</v>
      </c>
      <c r="Q170" s="225">
        <f>+SUM(Q172:Q175)</f>
        <v>5.6843283315876826E-2</v>
      </c>
      <c r="R170" s="226"/>
      <c r="S170" s="226">
        <f>+SUM(S172:S175)</f>
        <v>3317232.9949060758</v>
      </c>
      <c r="T170" s="225">
        <f>+SUM(T172:T175)</f>
        <v>6.5723814068429739E-2</v>
      </c>
      <c r="U170" s="226">
        <f>+$P170-S170</f>
        <v>-385683.15490607591</v>
      </c>
      <c r="V170" s="225">
        <f>+IF(ISERROR(U170/S170),"N. D.",U170/S170)</f>
        <v>-0.11626652559477395</v>
      </c>
      <c r="W170" s="226"/>
      <c r="X170" s="226">
        <f>+SUM(X172:X175)</f>
        <v>2632655.06</v>
      </c>
      <c r="Y170" s="225">
        <f>+SUM(Y172:Y175)</f>
        <v>5.1570567866544209E-2</v>
      </c>
      <c r="Z170" s="226">
        <f>+$P170-X170</f>
        <v>298894.7799999998</v>
      </c>
      <c r="AA170" s="225">
        <f>+IF(ISERROR(Z170/X170),"N. D.",Z170/X170)</f>
        <v>0.11353358992651312</v>
      </c>
    </row>
    <row r="171" spans="1:27" s="208" customFormat="1" ht="6" customHeight="1">
      <c r="A171" s="239"/>
      <c r="B171" s="207"/>
      <c r="C171" s="207"/>
      <c r="D171" s="231"/>
      <c r="E171" s="207"/>
      <c r="F171" s="207"/>
      <c r="G171" s="231"/>
      <c r="H171" s="207"/>
      <c r="I171" s="231"/>
      <c r="J171" s="207"/>
      <c r="K171" s="207"/>
      <c r="L171" s="231"/>
      <c r="M171" s="207"/>
      <c r="N171" s="231"/>
      <c r="O171" s="207"/>
      <c r="P171" s="207"/>
      <c r="Q171" s="231"/>
      <c r="R171" s="207"/>
      <c r="S171" s="207"/>
      <c r="T171" s="231"/>
      <c r="U171" s="207"/>
      <c r="V171" s="231"/>
      <c r="W171" s="207"/>
      <c r="X171" s="207"/>
      <c r="Y171" s="231"/>
      <c r="Z171" s="207"/>
      <c r="AA171" s="231"/>
    </row>
    <row r="172" spans="1:27" s="208" customFormat="1" ht="17">
      <c r="A172" s="241" t="s">
        <v>78</v>
      </c>
      <c r="B172" s="216"/>
      <c r="C172" s="216">
        <f>+'2026R'!$L172</f>
        <v>0</v>
      </c>
      <c r="D172" s="213">
        <f>+IF(ISERROR(C172/C$106),"N. D.",C172/C$106)</f>
        <v>0</v>
      </c>
      <c r="E172" s="216"/>
      <c r="F172" s="216">
        <f>+'2026P'!$L172</f>
        <v>0</v>
      </c>
      <c r="G172" s="213">
        <f>+IF(ISERROR(F172/F$106),"N. D.",F172/F$106)</f>
        <v>0</v>
      </c>
      <c r="H172" s="216">
        <f>+$C172-F172</f>
        <v>0</v>
      </c>
      <c r="I172" s="213" t="str">
        <f>+IF(ISERROR(H172/F172),"N. D.",H172/F172)</f>
        <v>N. D.</v>
      </c>
      <c r="J172" s="216"/>
      <c r="K172" s="216">
        <f>+'2025R'!$L172</f>
        <v>0</v>
      </c>
      <c r="L172" s="213">
        <f>+IF(ISERROR(K172/K$106),"N. D.",K172/K$106)</f>
        <v>0</v>
      </c>
      <c r="M172" s="216">
        <f>+$C172-K172</f>
        <v>0</v>
      </c>
      <c r="N172" s="213" t="str">
        <f>+IF(ISERROR(M172/K172),"N. D.",M172/K172)</f>
        <v>N. D.</v>
      </c>
      <c r="O172" s="216"/>
      <c r="P172" s="216">
        <f>+'2026R'!$AB172</f>
        <v>0</v>
      </c>
      <c r="Q172" s="213">
        <f>+IF(ISERROR(P172/P$106),"N. D.",P172/P$106)</f>
        <v>0</v>
      </c>
      <c r="R172" s="216"/>
      <c r="S172" s="216">
        <f>+'2026P'!$AB172</f>
        <v>0</v>
      </c>
      <c r="T172" s="213">
        <f>+IF(ISERROR(S172/S$106),"N. D.",S172/S$106)</f>
        <v>0</v>
      </c>
      <c r="U172" s="216">
        <f>+$P172-S172</f>
        <v>0</v>
      </c>
      <c r="V172" s="213" t="str">
        <f>+IF(ISERROR(U172/S172),"N. D.",U172/S172)</f>
        <v>N. D.</v>
      </c>
      <c r="W172" s="216"/>
      <c r="X172" s="216">
        <f>+'2025R'!$AB172</f>
        <v>0</v>
      </c>
      <c r="Y172" s="213">
        <f>+IF(ISERROR(X172/X$106),"N. D.",X172/X$106)</f>
        <v>0</v>
      </c>
      <c r="Z172" s="216">
        <f>+$P172-X172</f>
        <v>0</v>
      </c>
      <c r="AA172" s="213" t="str">
        <f>+IF(ISERROR(Z172/X172),"N. D.",Z172/X172)</f>
        <v>N. D.</v>
      </c>
    </row>
    <row r="173" spans="1:27" s="208" customFormat="1" ht="17">
      <c r="A173" s="241" t="s">
        <v>79</v>
      </c>
      <c r="B173" s="216"/>
      <c r="C173" s="216">
        <f>+'2026R'!$L173</f>
        <v>0</v>
      </c>
      <c r="D173" s="213">
        <f>+IF(ISERROR(C173/C$106),"N. D.",C173/C$106)</f>
        <v>0</v>
      </c>
      <c r="E173" s="216"/>
      <c r="F173" s="216">
        <f>+'2026P'!$L173</f>
        <v>285404.5549060753</v>
      </c>
      <c r="G173" s="213">
        <f>+IF(ISERROR(F173/F$106),"N. D.",F173/F$106)</f>
        <v>3.3526051000454971E-2</v>
      </c>
      <c r="H173" s="216">
        <f>+$C173-F173</f>
        <v>-285404.5549060753</v>
      </c>
      <c r="I173" s="213">
        <f>+IF(ISERROR(H173/F173),"N. D.",H173/F173)</f>
        <v>-1</v>
      </c>
      <c r="J173" s="216"/>
      <c r="K173" s="216">
        <f>+'2025R'!$L173</f>
        <v>73287.179999999993</v>
      </c>
      <c r="L173" s="213">
        <f>+IF(ISERROR(K173/K$106),"N. D.",K173/K$106)</f>
        <v>8.4126759902768706E-3</v>
      </c>
      <c r="M173" s="216">
        <f>+$C173-K173</f>
        <v>-73287.179999999993</v>
      </c>
      <c r="N173" s="213">
        <f>+IF(ISERROR(M173/K173),"N. D.",M173/K173)</f>
        <v>-1</v>
      </c>
      <c r="O173" s="216"/>
      <c r="P173" s="216">
        <f>+'2026R'!$AB173</f>
        <v>0</v>
      </c>
      <c r="Q173" s="213">
        <f>+IF(ISERROR(P173/P$106),"N. D.",P173/P$106)</f>
        <v>0</v>
      </c>
      <c r="R173" s="216"/>
      <c r="S173" s="216">
        <f>+'2026P'!$AB173</f>
        <v>285404.5549060753</v>
      </c>
      <c r="T173" s="213">
        <f>+IF(ISERROR(S173/S$106),"N. D.",S173/S$106)</f>
        <v>5.6546754266987957E-3</v>
      </c>
      <c r="U173" s="216">
        <f>+$P173-S173</f>
        <v>-285404.5549060753</v>
      </c>
      <c r="V173" s="213">
        <f>+IF(ISERROR(U173/S173),"N. D.",U173/S173)</f>
        <v>-1</v>
      </c>
      <c r="W173" s="216"/>
      <c r="X173" s="216">
        <f>+'2025R'!$AB173</f>
        <v>73287.179999999993</v>
      </c>
      <c r="Y173" s="213">
        <f>+IF(ISERROR(X173/X$106),"N. D.",X173/X$106)</f>
        <v>1.4356083132051646E-3</v>
      </c>
      <c r="Z173" s="216">
        <f>+$P173-X173</f>
        <v>-73287.179999999993</v>
      </c>
      <c r="AA173" s="213">
        <f>+IF(ISERROR(Z173/X173),"N. D.",Z173/X173)</f>
        <v>-1</v>
      </c>
    </row>
    <row r="174" spans="1:27" s="208" customFormat="1">
      <c r="A174" s="241" t="s">
        <v>80</v>
      </c>
      <c r="B174" s="216"/>
      <c r="C174" s="105">
        <f>+'2026R'!$L174</f>
        <v>562360.88</v>
      </c>
      <c r="D174" s="213">
        <f>+IF(ISERROR(C174/C$106),"N. D.",C174/C$106)</f>
        <v>6.5315859999926423E-2</v>
      </c>
      <c r="E174" s="216"/>
      <c r="F174" s="216">
        <f>+'2026P'!$L174</f>
        <v>505304.74</v>
      </c>
      <c r="G174" s="213">
        <f>+IF(ISERROR(F174/F$106),"N. D.",F174/F$106)</f>
        <v>5.9357400548799108E-2</v>
      </c>
      <c r="H174" s="216">
        <f>+$C174-F174</f>
        <v>57056.140000000014</v>
      </c>
      <c r="I174" s="213">
        <f>+IF(ISERROR(H174/F174),"N. D.",H174/F174)</f>
        <v>0.11291431780354963</v>
      </c>
      <c r="J174" s="216"/>
      <c r="K174" s="216">
        <f>+'2025R'!$L174</f>
        <v>394547.88</v>
      </c>
      <c r="L174" s="213">
        <f>+IF(ISERROR(K174/K$106),"N. D.",K174/K$106)</f>
        <v>4.5290369708462522E-2</v>
      </c>
      <c r="M174" s="216">
        <f>+$C174-K174</f>
        <v>167813</v>
      </c>
      <c r="N174" s="213">
        <f>+IF(ISERROR(M174/K174),"N. D.",M174/K174)</f>
        <v>0.42532987377856396</v>
      </c>
      <c r="O174" s="216"/>
      <c r="P174" s="216">
        <f>+'2026R'!$AB174</f>
        <v>2931549.84</v>
      </c>
      <c r="Q174" s="213">
        <f>+IF(ISERROR(P174/P$106),"N. D.",P174/P$106)</f>
        <v>5.6843283315876826E-2</v>
      </c>
      <c r="R174" s="216"/>
      <c r="S174" s="216">
        <f>+'2026P'!$AB174</f>
        <v>3031828.4400000004</v>
      </c>
      <c r="T174" s="213">
        <f>+IF(ISERROR(S174/S$106),"N. D.",S174/S$106)</f>
        <v>6.006913864173094E-2</v>
      </c>
      <c r="U174" s="216">
        <f>+$P174-S174</f>
        <v>-100278.60000000056</v>
      </c>
      <c r="V174" s="213">
        <f>+IF(ISERROR(U174/S174),"N. D.",U174/S174)</f>
        <v>-3.3075288389339257E-2</v>
      </c>
      <c r="W174" s="216"/>
      <c r="X174" s="216">
        <f>+'2025R'!$AB174</f>
        <v>2559367.88</v>
      </c>
      <c r="Y174" s="213">
        <f>+IF(ISERROR(X174/X$106),"N. D.",X174/X$106)</f>
        <v>5.0134959553339048E-2</v>
      </c>
      <c r="Z174" s="216">
        <f>+$P174-X174</f>
        <v>372181.95999999996</v>
      </c>
      <c r="AA174" s="213">
        <f>+IF(ISERROR(Z174/X174),"N. D.",Z174/X174)</f>
        <v>0.14541948537699081</v>
      </c>
    </row>
    <row r="175" spans="1:27" s="208" customFormat="1" ht="17">
      <c r="A175" s="241" t="s">
        <v>81</v>
      </c>
      <c r="B175" s="216"/>
      <c r="C175" s="216">
        <f>+'2026R'!$L175</f>
        <v>0</v>
      </c>
      <c r="D175" s="213">
        <f>+IF(ISERROR(C175/C$106),"N. D.",C175/C$106)</f>
        <v>0</v>
      </c>
      <c r="E175" s="216"/>
      <c r="F175" s="216">
        <f>+'2026P'!$L175</f>
        <v>0</v>
      </c>
      <c r="G175" s="213">
        <f>+IF(ISERROR(F175/F$106),"N. D.",F175/F$106)</f>
        <v>0</v>
      </c>
      <c r="H175" s="216">
        <f>+$C175-F175</f>
        <v>0</v>
      </c>
      <c r="I175" s="213" t="str">
        <f>+IF(ISERROR(H175/F175),"N. D.",H175/F175)</f>
        <v>N. D.</v>
      </c>
      <c r="J175" s="216"/>
      <c r="K175" s="216">
        <f>+'2025R'!$L175</f>
        <v>0</v>
      </c>
      <c r="L175" s="213">
        <f>+IF(ISERROR(K175/K$106),"N. D.",K175/K$106)</f>
        <v>0</v>
      </c>
      <c r="M175" s="216">
        <f>+$C175-K175</f>
        <v>0</v>
      </c>
      <c r="N175" s="213" t="str">
        <f>+IF(ISERROR(M175/K175),"N. D.",M175/K175)</f>
        <v>N. D.</v>
      </c>
      <c r="O175" s="216"/>
      <c r="P175" s="216">
        <f>+'2026R'!$AB175</f>
        <v>0</v>
      </c>
      <c r="Q175" s="213">
        <f>+IF(ISERROR(P175/P$106),"N. D.",P175/P$106)</f>
        <v>0</v>
      </c>
      <c r="R175" s="216"/>
      <c r="S175" s="216">
        <f>+'2026P'!$AB175</f>
        <v>0</v>
      </c>
      <c r="T175" s="213">
        <f>+IF(ISERROR(S175/S$106),"N. D.",S175/S$106)</f>
        <v>0</v>
      </c>
      <c r="U175" s="216">
        <f>+$P175-S175</f>
        <v>0</v>
      </c>
      <c r="V175" s="213" t="str">
        <f>+IF(ISERROR(U175/S175),"N. D.",U175/S175)</f>
        <v>N. D.</v>
      </c>
      <c r="W175" s="216"/>
      <c r="X175" s="216">
        <f>+'2025R'!$AB175</f>
        <v>0</v>
      </c>
      <c r="Y175" s="213">
        <f>+IF(ISERROR(X175/X$106),"N. D.",X175/X$106)</f>
        <v>0</v>
      </c>
      <c r="Z175" s="216">
        <f>+$P175-X175</f>
        <v>0</v>
      </c>
      <c r="AA175" s="213" t="str">
        <f>+IF(ISERROR(Z175/X175),"N. D.",Z175/X175)</f>
        <v>N. D.</v>
      </c>
    </row>
    <row r="176" spans="1:27" s="208" customFormat="1" ht="6" customHeight="1">
      <c r="A176" s="239"/>
      <c r="B176" s="207"/>
      <c r="C176" s="207"/>
      <c r="D176" s="231"/>
      <c r="E176" s="207"/>
      <c r="F176" s="207"/>
      <c r="G176" s="231"/>
      <c r="H176" s="207"/>
      <c r="I176" s="231"/>
      <c r="J176" s="207"/>
      <c r="K176" s="207"/>
      <c r="L176" s="231"/>
      <c r="M176" s="207"/>
      <c r="N176" s="231"/>
      <c r="O176" s="207"/>
      <c r="P176" s="207"/>
      <c r="Q176" s="231"/>
      <c r="R176" s="207"/>
      <c r="S176" s="207"/>
      <c r="T176" s="231"/>
      <c r="U176" s="207"/>
      <c r="V176" s="231"/>
      <c r="W176" s="207"/>
      <c r="X176" s="207"/>
      <c r="Y176" s="231"/>
      <c r="Z176" s="207"/>
      <c r="AA176" s="231"/>
    </row>
    <row r="177" spans="1:27" s="208" customFormat="1" thickBot="1">
      <c r="A177" s="233" t="s">
        <v>82</v>
      </c>
      <c r="B177" s="234"/>
      <c r="C177" s="234">
        <f>+C168-C170</f>
        <v>7273694.1500000013</v>
      </c>
      <c r="D177" s="235">
        <f>+IF(OR(C106&lt;=0,C177&lt;=0),"N. D.",C177/C$106)</f>
        <v>0.84480909977892471</v>
      </c>
      <c r="E177" s="234"/>
      <c r="F177" s="234">
        <f>+F168-F170</f>
        <v>6470102.7560455427</v>
      </c>
      <c r="G177" s="235">
        <f>+IF(OR(F106&lt;=0,F177&lt;=0),"N. D.",F177/F$106)</f>
        <v>0.76003340258095409</v>
      </c>
      <c r="H177" s="234">
        <f>+$C177-F177</f>
        <v>803591.39395445865</v>
      </c>
      <c r="I177" s="235">
        <f>+IF(ISERROR(H177/F177),"N. D.",H177/F177)</f>
        <v>0.12420071585472084</v>
      </c>
      <c r="J177" s="234"/>
      <c r="K177" s="234">
        <f>+K168-K170</f>
        <v>7523882.3600000013</v>
      </c>
      <c r="L177" s="235">
        <f>+IF(OR(K106&lt;=0,K177&lt;=0),"N. D.",K177/K$106)</f>
        <v>0.8636706240250982</v>
      </c>
      <c r="M177" s="234">
        <f>+$C177-K177</f>
        <v>-250188.20999999996</v>
      </c>
      <c r="N177" s="235">
        <f>+IF(ISERROR(M177/K177),"N. D.",M177/K177)</f>
        <v>-3.3252541444574089E-2</v>
      </c>
      <c r="O177" s="234"/>
      <c r="P177" s="234">
        <f>+P168-P170</f>
        <v>42838362.079999998</v>
      </c>
      <c r="Q177" s="235">
        <f>+IF(OR(P106&lt;=0,P177&lt;=0),"N. D.",P177/P$106)</f>
        <v>0.8306436135848041</v>
      </c>
      <c r="R177" s="234"/>
      <c r="S177" s="234">
        <f>+S168-S170</f>
        <v>39785881.370348603</v>
      </c>
      <c r="T177" s="235">
        <f>+IF(OR(S106&lt;=0,S177&lt;=0),"N. D.",S177/S$106)</f>
        <v>0.78827139177404437</v>
      </c>
      <c r="U177" s="234">
        <f>+$P177-S177</f>
        <v>3052480.7096513957</v>
      </c>
      <c r="V177" s="235">
        <f>+IF(ISERROR(U177/S177),"N. D.",U177/S177)</f>
        <v>7.6722711789070266E-2</v>
      </c>
      <c r="W177" s="234"/>
      <c r="X177" s="234">
        <f>+X168-X170</f>
        <v>44042267.259999998</v>
      </c>
      <c r="Y177" s="235">
        <f>+IF(OR(X106&lt;=0,X177&lt;=0),"N. D.",X177/X$106)</f>
        <v>0.86273540625877065</v>
      </c>
      <c r="Z177" s="234">
        <f>+$P177-X177</f>
        <v>-1203905.1799999997</v>
      </c>
      <c r="AA177" s="235">
        <f>+IF(ISERROR(Z177/X177),"N. D.",Z177/X177)</f>
        <v>-2.7335222614513505E-2</v>
      </c>
    </row>
    <row r="178" spans="1:27" s="208" customFormat="1" ht="17"/>
    <row r="179" spans="1:27" s="208" customFormat="1" ht="17"/>
    <row r="180" spans="1:27" s="208" customFormat="1" ht="17">
      <c r="C180" s="243"/>
      <c r="D180" s="243"/>
      <c r="F180" s="243"/>
      <c r="G180" s="243"/>
      <c r="H180" s="243"/>
      <c r="I180" s="243"/>
      <c r="K180" s="243"/>
      <c r="L180" s="243"/>
      <c r="M180" s="243"/>
      <c r="N180" s="243"/>
      <c r="P180" s="243"/>
      <c r="Q180" s="243"/>
      <c r="S180" s="243"/>
      <c r="T180" s="243"/>
      <c r="U180" s="243"/>
      <c r="V180" s="243"/>
      <c r="X180" s="243"/>
      <c r="Y180" s="243"/>
      <c r="Z180" s="243"/>
      <c r="AA180" s="243"/>
    </row>
    <row r="181" spans="1:27" s="208" customFormat="1" ht="20">
      <c r="C181" s="399" t="s">
        <v>0</v>
      </c>
      <c r="D181" s="399"/>
      <c r="E181" s="399"/>
      <c r="F181" s="399"/>
      <c r="G181" s="399"/>
      <c r="H181" s="399"/>
      <c r="I181" s="399"/>
      <c r="J181" s="399"/>
      <c r="K181" s="399"/>
      <c r="L181" s="399"/>
      <c r="M181" s="399"/>
      <c r="N181" s="399"/>
      <c r="P181" s="396" t="s">
        <v>1</v>
      </c>
      <c r="Q181" s="396"/>
      <c r="R181" s="396"/>
      <c r="S181" s="396"/>
      <c r="T181" s="396"/>
      <c r="U181" s="396"/>
      <c r="V181" s="396"/>
      <c r="W181" s="396"/>
      <c r="X181" s="396"/>
      <c r="Y181" s="396"/>
      <c r="Z181" s="396"/>
      <c r="AA181" s="396"/>
    </row>
    <row r="182" spans="1:27" s="208" customFormat="1" ht="17">
      <c r="B182" s="244"/>
      <c r="C182" s="244"/>
      <c r="D182" s="243"/>
      <c r="E182" s="244"/>
      <c r="F182" s="244"/>
      <c r="G182" s="243"/>
      <c r="H182" s="244"/>
      <c r="I182" s="243"/>
      <c r="J182" s="244"/>
      <c r="K182" s="244"/>
      <c r="L182" s="243"/>
      <c r="M182" s="244"/>
      <c r="N182" s="243"/>
      <c r="O182" s="244"/>
      <c r="P182" s="244"/>
      <c r="Q182" s="243"/>
      <c r="R182" s="244"/>
      <c r="S182" s="244"/>
      <c r="T182" s="243"/>
      <c r="U182" s="244"/>
      <c r="V182" s="243"/>
      <c r="W182" s="244"/>
      <c r="X182" s="244"/>
      <c r="Y182" s="243"/>
      <c r="Z182" s="244"/>
      <c r="AA182" s="243"/>
    </row>
    <row r="183" spans="1:27" s="208" customFormat="1" ht="6" customHeight="1"/>
    <row r="184" spans="1:27" s="207" customFormat="1" ht="14.25" customHeight="1">
      <c r="A184" s="205" t="s">
        <v>83</v>
      </c>
      <c r="B184" s="397"/>
      <c r="C184" s="206">
        <f>+C5</f>
        <v>46174</v>
      </c>
      <c r="D184" s="397" t="s">
        <v>99</v>
      </c>
      <c r="E184" s="397"/>
      <c r="F184" s="206">
        <f>+F5</f>
        <v>46174</v>
      </c>
      <c r="G184" s="397" t="s">
        <v>99</v>
      </c>
      <c r="H184" s="206" t="str">
        <f>+H5</f>
        <v>DIFERENCIAS</v>
      </c>
      <c r="I184" s="397" t="s">
        <v>99</v>
      </c>
      <c r="J184" s="397"/>
      <c r="K184" s="206">
        <f>+K5</f>
        <v>45838</v>
      </c>
      <c r="L184" s="397" t="s">
        <v>99</v>
      </c>
      <c r="M184" s="206" t="str">
        <f>+M5</f>
        <v>DIFERENCIAS</v>
      </c>
      <c r="N184" s="397" t="s">
        <v>99</v>
      </c>
      <c r="O184" s="397"/>
      <c r="P184" s="206">
        <f>+P5</f>
        <v>46174</v>
      </c>
      <c r="Q184" s="397" t="s">
        <v>99</v>
      </c>
      <c r="R184" s="397"/>
      <c r="S184" s="206">
        <f>+S5</f>
        <v>46174</v>
      </c>
      <c r="T184" s="397" t="s">
        <v>99</v>
      </c>
      <c r="U184" s="206" t="str">
        <f>+U5</f>
        <v>DIFERENCIAS</v>
      </c>
      <c r="V184" s="397" t="s">
        <v>99</v>
      </c>
      <c r="W184" s="397"/>
      <c r="X184" s="206">
        <f>+X5</f>
        <v>45838</v>
      </c>
      <c r="Y184" s="397" t="s">
        <v>99</v>
      </c>
      <c r="Z184" s="206" t="str">
        <f>+Z5</f>
        <v>DIFERENCIAS</v>
      </c>
      <c r="AA184" s="397" t="s">
        <v>99</v>
      </c>
    </row>
    <row r="185" spans="1:27" s="207" customFormat="1" ht="14.25" customHeight="1">
      <c r="A185" s="205" t="s">
        <v>123</v>
      </c>
      <c r="B185" s="397"/>
      <c r="C185" s="206" t="str">
        <f>+C6</f>
        <v>REAL</v>
      </c>
      <c r="D185" s="397"/>
      <c r="E185" s="397"/>
      <c r="F185" s="206" t="str">
        <f>+F6</f>
        <v>PPTO</v>
      </c>
      <c r="G185" s="397"/>
      <c r="H185" s="206" t="str">
        <f>+H6</f>
        <v>2026R vs 2026P</v>
      </c>
      <c r="I185" s="397"/>
      <c r="J185" s="397"/>
      <c r="K185" s="206" t="str">
        <f>+K6</f>
        <v>REAL</v>
      </c>
      <c r="L185" s="397"/>
      <c r="M185" s="206" t="str">
        <f>+M6</f>
        <v>2026R vs 2025R</v>
      </c>
      <c r="N185" s="397"/>
      <c r="O185" s="397"/>
      <c r="P185" s="206" t="str">
        <f>+P6</f>
        <v>REAL</v>
      </c>
      <c r="Q185" s="397"/>
      <c r="R185" s="397"/>
      <c r="S185" s="206" t="str">
        <f>+S6</f>
        <v>PPTO</v>
      </c>
      <c r="T185" s="397"/>
      <c r="U185" s="206" t="str">
        <f>+U6</f>
        <v>2026R vs 2026P</v>
      </c>
      <c r="V185" s="397"/>
      <c r="W185" s="397"/>
      <c r="X185" s="206" t="str">
        <f>+X6</f>
        <v>REAL</v>
      </c>
      <c r="Y185" s="397"/>
      <c r="Z185" s="206" t="str">
        <f>+Z6</f>
        <v>2026R vs 2025R</v>
      </c>
      <c r="AA185" s="397"/>
    </row>
    <row r="186" spans="1:27" s="208" customFormat="1" ht="6" customHeight="1"/>
    <row r="187" spans="1:27" s="208" customFormat="1" ht="17">
      <c r="C187" s="245" t="s">
        <v>85</v>
      </c>
      <c r="F187" s="245" t="s">
        <v>86</v>
      </c>
      <c r="K187" s="245" t="s">
        <v>108</v>
      </c>
      <c r="P187" s="245" t="s">
        <v>85</v>
      </c>
      <c r="S187" s="245" t="s">
        <v>86</v>
      </c>
      <c r="X187" s="245" t="s">
        <v>108</v>
      </c>
    </row>
    <row r="188" spans="1:27" s="208" customFormat="1" ht="17"/>
    <row r="189" spans="1:27" s="208" customFormat="1" ht="17"/>
    <row r="190" spans="1:27" s="208" customFormat="1" ht="17">
      <c r="A190" s="209" t="s">
        <v>87</v>
      </c>
      <c r="B190" s="207"/>
      <c r="C190" s="207"/>
      <c r="D190" s="207"/>
      <c r="E190" s="20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</row>
    <row r="191" spans="1:27" s="208" customFormat="1" ht="6" customHeight="1">
      <c r="A191" s="210"/>
      <c r="B191" s="207"/>
      <c r="C191" s="207"/>
      <c r="D191" s="207"/>
      <c r="E191" s="207"/>
      <c r="F191" s="207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</row>
    <row r="192" spans="1:27" s="208" customFormat="1" ht="17">
      <c r="A192" s="215" t="s">
        <v>88</v>
      </c>
      <c r="B192" s="216"/>
      <c r="C192" s="212">
        <f>+C31</f>
        <v>8725242.7600000016</v>
      </c>
      <c r="D192" s="246">
        <f>+IF(ISERROR(C192/C$196),"N. D.",C192/C$196)</f>
        <v>1.0134003890482775</v>
      </c>
      <c r="E192" s="247"/>
      <c r="F192" s="212">
        <f>+F31</f>
        <v>8512918.9507646505</v>
      </c>
      <c r="G192" s="246">
        <f>+IF(ISERROR(F192/F$196),"N. D.",F192/F$196)</f>
        <v>1</v>
      </c>
      <c r="H192" s="247">
        <f>+$C192-F192</f>
        <v>212323.80923535116</v>
      </c>
      <c r="I192" s="246">
        <f>+IF(ISERROR(H192/F192),"N. D.",H192/F192)</f>
        <v>2.4941363880397301E-2</v>
      </c>
      <c r="J192" s="247"/>
      <c r="K192" s="212">
        <f>+K31</f>
        <v>8711518.2000000011</v>
      </c>
      <c r="L192" s="246">
        <f>+IF(ISERROR(K192/K$196),"N. D.",K192/K$196)</f>
        <v>1</v>
      </c>
      <c r="M192" s="247">
        <f>+$C192-K192</f>
        <v>13724.560000000522</v>
      </c>
      <c r="N192" s="246">
        <f>+IF(ISERROR(M192/K192),"N. D.",M192/K192)</f>
        <v>1.5754498452405826E-3</v>
      </c>
      <c r="O192" s="216"/>
      <c r="P192" s="212">
        <f>+P31</f>
        <v>51974122.780000001</v>
      </c>
      <c r="Q192" s="246">
        <f>+IF(ISERROR(P192/P$196),"N. D.",P192/P$196)</f>
        <v>1.007787671205927</v>
      </c>
      <c r="R192" s="247"/>
      <c r="S192" s="212">
        <f>+S31</f>
        <v>50472314.212505512</v>
      </c>
      <c r="T192" s="246">
        <f>+IF(ISERROR(S192/S$196),"N. D.",S192/S$196)</f>
        <v>1</v>
      </c>
      <c r="U192" s="247">
        <f>+$P192-S192</f>
        <v>1501808.5674944893</v>
      </c>
      <c r="V192" s="246">
        <f>+IF(ISERROR(U192/S192),"N. D.",U192/S192)</f>
        <v>2.975509625279648E-2</v>
      </c>
      <c r="W192" s="247"/>
      <c r="X192" s="212">
        <f>+X31</f>
        <v>51056565.07</v>
      </c>
      <c r="Y192" s="246">
        <f>+IF(ISERROR(X192/X$196),"N. D.",X192/X$196)</f>
        <v>1.0001371216383608</v>
      </c>
      <c r="Z192" s="247">
        <f>+$P192-X192</f>
        <v>917557.71000000089</v>
      </c>
      <c r="AA192" s="246">
        <f>+IF(ISERROR(Z192/X192),"N. D.",Z192/X192)</f>
        <v>1.7971395230799471E-2</v>
      </c>
    </row>
    <row r="193" spans="1:27" s="208" customFormat="1" ht="17">
      <c r="A193" s="215" t="s">
        <v>89</v>
      </c>
      <c r="B193" s="216"/>
      <c r="C193" s="212">
        <f>+C56</f>
        <v>115375.56999999999</v>
      </c>
      <c r="D193" s="246">
        <f>+IF(ISERROR(C193/C$196),"N. D.",C193/C$196)</f>
        <v>1.3400389048277523E-2</v>
      </c>
      <c r="E193" s="247"/>
      <c r="F193" s="212">
        <f>+F56</f>
        <v>0</v>
      </c>
      <c r="G193" s="246">
        <f>+IF(ISERROR(F193/F$196),"N. D.",F193/F$196)</f>
        <v>0</v>
      </c>
      <c r="H193" s="247">
        <f>+$C193-F193</f>
        <v>115375.56999999999</v>
      </c>
      <c r="I193" s="246" t="str">
        <f>+IF(ISERROR(H193/F193),"N. D.",H193/F193)</f>
        <v>N. D.</v>
      </c>
      <c r="J193" s="247"/>
      <c r="K193" s="212">
        <f>+K56</f>
        <v>0</v>
      </c>
      <c r="L193" s="246">
        <f>+IF(ISERROR(K193/K$196),"N. D.",K193/K$196)</f>
        <v>0</v>
      </c>
      <c r="M193" s="247">
        <f>+$C193-K193</f>
        <v>115375.56999999999</v>
      </c>
      <c r="N193" s="246" t="str">
        <f>+IF(ISERROR(M193/K193),"N. D.",M193/K193)</f>
        <v>N. D.</v>
      </c>
      <c r="O193" s="216"/>
      <c r="P193" s="212">
        <f>+P56</f>
        <v>129795.56999999999</v>
      </c>
      <c r="Q193" s="246">
        <f>+IF(ISERROR(P193/P$196),"N. D.",P193/P$196)</f>
        <v>2.5167596531995929E-3</v>
      </c>
      <c r="R193" s="247"/>
      <c r="S193" s="212">
        <f>+S56</f>
        <v>0</v>
      </c>
      <c r="T193" s="246">
        <f>+IF(ISERROR(S193/S$196),"N. D.",S193/S$196)</f>
        <v>0</v>
      </c>
      <c r="U193" s="247">
        <f>+$P193-S193</f>
        <v>129795.56999999999</v>
      </c>
      <c r="V193" s="246" t="str">
        <f>+IF(ISERROR(U193/S193),"N. D.",U193/S193)</f>
        <v>N. D.</v>
      </c>
      <c r="W193" s="247"/>
      <c r="X193" s="212">
        <f>+X56</f>
        <v>0</v>
      </c>
      <c r="Y193" s="246">
        <f>+IF(ISERROR(X193/X$196),"N. D.",X193/X$196)</f>
        <v>0</v>
      </c>
      <c r="Z193" s="247">
        <f>+$P193-X193</f>
        <v>129795.56999999999</v>
      </c>
      <c r="AA193" s="246" t="str">
        <f>+IF(ISERROR(Z193/X193),"N. D.",Z193/X193)</f>
        <v>N. D.</v>
      </c>
    </row>
    <row r="194" spans="1:27" s="208" customFormat="1" ht="17">
      <c r="A194" s="215" t="s">
        <v>90</v>
      </c>
      <c r="B194" s="216"/>
      <c r="C194" s="212">
        <f>+C81</f>
        <v>0</v>
      </c>
      <c r="D194" s="246">
        <f>+IF(ISERROR(C194/C$196),"N. D.",C194/C$196)</f>
        <v>0</v>
      </c>
      <c r="E194" s="247"/>
      <c r="F194" s="212">
        <f>+F81</f>
        <v>0</v>
      </c>
      <c r="G194" s="246">
        <f>+IF(ISERROR(F194/F$196),"N. D.",F194/F$196)</f>
        <v>0</v>
      </c>
      <c r="H194" s="247">
        <f>+$C194-F194</f>
        <v>0</v>
      </c>
      <c r="I194" s="246" t="str">
        <f>+IF(ISERROR(H194/F194),"N. D.",H194/F194)</f>
        <v>N. D.</v>
      </c>
      <c r="J194" s="247"/>
      <c r="K194" s="212">
        <f>+K81</f>
        <v>0</v>
      </c>
      <c r="L194" s="246">
        <f>+IF(ISERROR(K194/K$196),"N. D.",K194/K$196)</f>
        <v>0</v>
      </c>
      <c r="M194" s="247">
        <f>+$C194-K194</f>
        <v>0</v>
      </c>
      <c r="N194" s="246" t="str">
        <f>+IF(ISERROR(M194/K194),"N. D.",M194/K194)</f>
        <v>N. D.</v>
      </c>
      <c r="O194" s="216"/>
      <c r="P194" s="212">
        <f>+P81</f>
        <v>271834.05</v>
      </c>
      <c r="Q194" s="246">
        <f>+IF(ISERROR(P194/P$196),"N. D.",P194/P$196)</f>
        <v>5.2709115527274225E-3</v>
      </c>
      <c r="R194" s="247"/>
      <c r="S194" s="212">
        <f>+S81</f>
        <v>0</v>
      </c>
      <c r="T194" s="246">
        <f>+IF(ISERROR(S194/S$196),"N. D.",S194/S$196)</f>
        <v>0</v>
      </c>
      <c r="U194" s="247">
        <f>+$P194-S194</f>
        <v>271834.05</v>
      </c>
      <c r="V194" s="246" t="str">
        <f>+IF(ISERROR(U194/S194),"N. D.",U194/S194)</f>
        <v>N. D.</v>
      </c>
      <c r="W194" s="247"/>
      <c r="X194" s="212">
        <f>+X81</f>
        <v>7000</v>
      </c>
      <c r="Y194" s="246">
        <f>+IF(ISERROR(X194/X$196),"N. D.",X194/X$196)</f>
        <v>1.3712163836070856E-4</v>
      </c>
      <c r="Z194" s="247">
        <f>+$P194-X194</f>
        <v>264834.05</v>
      </c>
      <c r="AA194" s="246">
        <f>+IF(ISERROR(Z194/X194),"N. D.",Z194/X194)</f>
        <v>37.833435714285713</v>
      </c>
    </row>
    <row r="195" spans="1:27" s="208" customFormat="1" ht="6" customHeight="1">
      <c r="A195" s="210"/>
      <c r="B195" s="207"/>
      <c r="C195" s="207"/>
      <c r="D195" s="207"/>
      <c r="E195" s="207"/>
      <c r="F195" s="207"/>
      <c r="G195" s="207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</row>
    <row r="196" spans="1:27" s="252" customFormat="1" ht="17">
      <c r="A196" s="248" t="s">
        <v>46</v>
      </c>
      <c r="B196" s="226"/>
      <c r="C196" s="249">
        <f>+C192-C193-C194</f>
        <v>8609867.1900000013</v>
      </c>
      <c r="D196" s="250">
        <f>+IF(ISERROR(C196/C$196),"N. D.",C196/C$196)</f>
        <v>1</v>
      </c>
      <c r="E196" s="251"/>
      <c r="F196" s="249">
        <f>+F192-F193-F194</f>
        <v>8512918.9507646505</v>
      </c>
      <c r="G196" s="250">
        <f>+IF(ISERROR(F196/F$196),"N. D.",F196/F$196)</f>
        <v>1</v>
      </c>
      <c r="H196" s="251">
        <f>+$C196-F196</f>
        <v>96948.239235350862</v>
      </c>
      <c r="I196" s="250">
        <f>+IF(ISERROR(H196/F196),"N. D.",H196/F196)</f>
        <v>1.1388366293167015E-2</v>
      </c>
      <c r="J196" s="251"/>
      <c r="K196" s="249">
        <f>+K192-K193-K194</f>
        <v>8711518.2000000011</v>
      </c>
      <c r="L196" s="250">
        <f>+IF(ISERROR(K196/K$196),"N. D.",K196/K$196)</f>
        <v>1</v>
      </c>
      <c r="M196" s="251">
        <f>+$C196-K196</f>
        <v>-101651.00999999978</v>
      </c>
      <c r="N196" s="250">
        <f>+IF(ISERROR(M196/K196),"N. D.",M196/K196)</f>
        <v>-1.1668575748369528E-2</v>
      </c>
      <c r="O196" s="226"/>
      <c r="P196" s="249">
        <f>+P192-P193-P194</f>
        <v>51572493.160000004</v>
      </c>
      <c r="Q196" s="250">
        <f>+IF(ISERROR(P196/P$196),"N. D.",P196/P$196)</f>
        <v>1</v>
      </c>
      <c r="R196" s="251"/>
      <c r="S196" s="249">
        <f>+S192-S193-S194</f>
        <v>50472314.212505512</v>
      </c>
      <c r="T196" s="250">
        <f>+IF(ISERROR(S196/S$196),"N. D.",S196/S$196)</f>
        <v>1</v>
      </c>
      <c r="U196" s="251">
        <f>+$P196-S196</f>
        <v>1100178.9474944919</v>
      </c>
      <c r="V196" s="250">
        <f>+IF(ISERROR(U196/S196),"N. D.",U196/S196)</f>
        <v>2.1797671944709461E-2</v>
      </c>
      <c r="W196" s="251"/>
      <c r="X196" s="249">
        <f>+X192-X193-X194</f>
        <v>51049565.07</v>
      </c>
      <c r="Y196" s="250">
        <f>+IF(ISERROR(X196/X$196),"N. D.",X196/X$196)</f>
        <v>1</v>
      </c>
      <c r="Z196" s="251">
        <f>+$P196-X196</f>
        <v>522928.09000000358</v>
      </c>
      <c r="AA196" s="250">
        <f>+IF(ISERROR(Z196/X196),"N. D.",Z196/X196)</f>
        <v>1.0243536635090936E-2</v>
      </c>
    </row>
    <row r="197" spans="1:27" s="208" customFormat="1" ht="17"/>
    <row r="198" spans="1:27" s="208" customFormat="1" ht="17">
      <c r="A198" s="209" t="s">
        <v>91</v>
      </c>
      <c r="B198" s="207"/>
      <c r="C198" s="207"/>
      <c r="D198" s="207"/>
      <c r="E198" s="207"/>
      <c r="F198" s="207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</row>
    <row r="199" spans="1:27" s="208" customFormat="1" ht="6" customHeight="1">
      <c r="A199" s="210"/>
      <c r="B199" s="207"/>
      <c r="C199" s="207"/>
      <c r="D199" s="207"/>
      <c r="E199" s="20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</row>
    <row r="200" spans="1:27" s="208" customFormat="1" ht="17">
      <c r="A200" s="215" t="s">
        <v>22</v>
      </c>
      <c r="B200" s="216"/>
      <c r="C200" s="212">
        <f t="shared" ref="C200:C208" si="142">+C86</f>
        <v>7153003.1699999999</v>
      </c>
      <c r="D200" s="246">
        <f t="shared" ref="D200:D208" si="143">+IF(ISERROR(C200/C$210),"N. D.",C200/C$210)</f>
        <v>0.8307913481299587</v>
      </c>
      <c r="E200" s="247"/>
      <c r="F200" s="212">
        <f t="shared" ref="F200:F208" si="144">+F86</f>
        <v>7150033.0403480027</v>
      </c>
      <c r="G200" s="246">
        <f t="shared" ref="G200:G208" si="145">+IF(ISERROR(F200/F$210),"N. D.",F200/F$210)</f>
        <v>0.83990380757774863</v>
      </c>
      <c r="H200" s="247">
        <f t="shared" ref="H200:H208" si="146">+$C200-F200</f>
        <v>2970.1296519972384</v>
      </c>
      <c r="I200" s="246">
        <f t="shared" ref="I200:I208" si="147">+IF(ISERROR(H200/F200),"N. D.",H200/F200)</f>
        <v>4.1540082895234813E-4</v>
      </c>
      <c r="J200" s="247"/>
      <c r="K200" s="212">
        <f t="shared" ref="K200:K208" si="148">+K86</f>
        <v>7288212.9400000004</v>
      </c>
      <c r="L200" s="246">
        <f t="shared" ref="L200:L208" si="149">+IF(ISERROR(K200/K$210),"N. D.",K200/K$210)</f>
        <v>0.83661800075215353</v>
      </c>
      <c r="M200" s="247">
        <f t="shared" ref="M200:M208" si="150">+$C200-K200</f>
        <v>-135209.77000000048</v>
      </c>
      <c r="N200" s="246">
        <f t="shared" ref="N200:N208" si="151">+IF(ISERROR(M200/K200),"N. D.",M200/K200)</f>
        <v>-1.8551841324219113E-2</v>
      </c>
      <c r="O200" s="216"/>
      <c r="P200" s="212">
        <f t="shared" ref="P200:P208" si="152">+P86</f>
        <v>42848141.270000003</v>
      </c>
      <c r="Q200" s="246">
        <f t="shared" ref="Q200:Q208" si="153">+IF(ISERROR(P200/P$210),"N. D.",P200/P$210)</f>
        <v>0.8308332338533001</v>
      </c>
      <c r="R200" s="247"/>
      <c r="S200" s="212">
        <f t="shared" ref="S200:S208" si="154">+S86</f>
        <v>42273568.659437507</v>
      </c>
      <c r="T200" s="246">
        <f t="shared" ref="T200:T208" si="155">+IF(ISERROR(S200/S$210),"N. D.",S200/S$210)</f>
        <v>0.83755954762548601</v>
      </c>
      <c r="U200" s="247">
        <f t="shared" ref="U200:U208" si="156">+$P200-S200</f>
        <v>574572.61056249589</v>
      </c>
      <c r="V200" s="246">
        <f t="shared" ref="V200:V208" si="157">+IF(ISERROR(U200/S200),"N. D.",U200/S200)</f>
        <v>1.3591769722384756E-2</v>
      </c>
      <c r="W200" s="247"/>
      <c r="X200" s="212">
        <f t="shared" ref="X200:X208" si="158">+X86</f>
        <v>42138125.350000001</v>
      </c>
      <c r="Y200" s="246">
        <f t="shared" ref="Y200:Y208" si="159">+IF(ISERROR(X200/X$210),"N. D.",X200/X$210)</f>
        <v>0.82543554077727233</v>
      </c>
      <c r="Z200" s="247">
        <f t="shared" ref="Z200:Z208" si="160">+$P200-X200</f>
        <v>710015.92000000179</v>
      </c>
      <c r="AA200" s="246">
        <f t="shared" ref="AA200:AA208" si="161">+IF(ISERROR(Z200/X200),"N. D.",Z200/X200)</f>
        <v>1.6849727274353028E-2</v>
      </c>
    </row>
    <row r="201" spans="1:27" s="208" customFormat="1" ht="17">
      <c r="A201" s="215" t="s">
        <v>23</v>
      </c>
      <c r="B201" s="216"/>
      <c r="C201" s="212">
        <f t="shared" si="142"/>
        <v>386300.98</v>
      </c>
      <c r="D201" s="246">
        <f t="shared" si="143"/>
        <v>4.4867240280857333E-2</v>
      </c>
      <c r="E201" s="247"/>
      <c r="F201" s="212">
        <f t="shared" si="144"/>
        <v>405024.22</v>
      </c>
      <c r="G201" s="246">
        <f t="shared" si="145"/>
        <v>4.7577596162080189E-2</v>
      </c>
      <c r="H201" s="247">
        <f t="shared" si="146"/>
        <v>-18723.239999999991</v>
      </c>
      <c r="I201" s="246">
        <f t="shared" si="147"/>
        <v>-4.6227457706109504E-2</v>
      </c>
      <c r="J201" s="247"/>
      <c r="K201" s="212">
        <f t="shared" si="148"/>
        <v>374917.34</v>
      </c>
      <c r="L201" s="246">
        <f t="shared" si="149"/>
        <v>4.303696914735252E-2</v>
      </c>
      <c r="M201" s="247">
        <f t="shared" si="150"/>
        <v>11383.639999999956</v>
      </c>
      <c r="N201" s="246">
        <f t="shared" si="151"/>
        <v>3.0363066162797259E-2</v>
      </c>
      <c r="O201" s="216"/>
      <c r="P201" s="212">
        <f t="shared" si="152"/>
        <v>2316883.9699999997</v>
      </c>
      <c r="Q201" s="246">
        <f t="shared" si="153"/>
        <v>4.4924800567853709E-2</v>
      </c>
      <c r="R201" s="247"/>
      <c r="S201" s="212">
        <f t="shared" si="154"/>
        <v>2534091.17</v>
      </c>
      <c r="T201" s="246">
        <f t="shared" si="155"/>
        <v>5.0207548624194624E-2</v>
      </c>
      <c r="U201" s="247">
        <f t="shared" si="156"/>
        <v>-217207.20000000019</v>
      </c>
      <c r="V201" s="246">
        <f t="shared" si="157"/>
        <v>-8.5714043192850156E-2</v>
      </c>
      <c r="W201" s="247"/>
      <c r="X201" s="212">
        <f t="shared" si="158"/>
        <v>2649869.84</v>
      </c>
      <c r="Y201" s="246">
        <f t="shared" si="159"/>
        <v>5.1907784843346946E-2</v>
      </c>
      <c r="Z201" s="247">
        <f t="shared" si="160"/>
        <v>-332985.87000000011</v>
      </c>
      <c r="AA201" s="246">
        <f t="shared" si="161"/>
        <v>-0.12566121738266214</v>
      </c>
    </row>
    <row r="202" spans="1:27" s="208" customFormat="1" ht="17">
      <c r="A202" s="215" t="s">
        <v>24</v>
      </c>
      <c r="B202" s="216"/>
      <c r="C202" s="212">
        <f t="shared" si="142"/>
        <v>952824.04</v>
      </c>
      <c r="D202" s="246">
        <f t="shared" si="143"/>
        <v>0.11066652004884177</v>
      </c>
      <c r="E202" s="247"/>
      <c r="F202" s="212">
        <f t="shared" si="144"/>
        <v>957861.69041664724</v>
      </c>
      <c r="G202" s="246">
        <f t="shared" si="145"/>
        <v>0.11251859626017112</v>
      </c>
      <c r="H202" s="247">
        <f t="shared" si="146"/>
        <v>-5037.6504166472005</v>
      </c>
      <c r="I202" s="246">
        <f t="shared" si="147"/>
        <v>-5.2592670393320998E-3</v>
      </c>
      <c r="J202" s="247"/>
      <c r="K202" s="212">
        <f t="shared" si="148"/>
        <v>930648.92</v>
      </c>
      <c r="L202" s="246">
        <f t="shared" si="149"/>
        <v>0.10682970506794096</v>
      </c>
      <c r="M202" s="247">
        <f t="shared" si="150"/>
        <v>22175.119999999995</v>
      </c>
      <c r="N202" s="246">
        <f t="shared" si="151"/>
        <v>2.3827589033252189E-2</v>
      </c>
      <c r="O202" s="216"/>
      <c r="P202" s="212">
        <f t="shared" si="152"/>
        <v>5701033.9199999999</v>
      </c>
      <c r="Q202" s="246">
        <f t="shared" si="153"/>
        <v>0.11054408213915404</v>
      </c>
      <c r="R202" s="247"/>
      <c r="S202" s="212">
        <f t="shared" si="154"/>
        <v>5664654.3830680056</v>
      </c>
      <c r="T202" s="246">
        <f t="shared" si="155"/>
        <v>0.11223290375031933</v>
      </c>
      <c r="U202" s="247">
        <f t="shared" si="156"/>
        <v>36379.536931994371</v>
      </c>
      <c r="V202" s="246">
        <f t="shared" si="157"/>
        <v>6.4221988618996789E-3</v>
      </c>
      <c r="W202" s="247"/>
      <c r="X202" s="212">
        <f t="shared" si="158"/>
        <v>5546240.7799999993</v>
      </c>
      <c r="Y202" s="246">
        <f t="shared" si="159"/>
        <v>0.10864423178522487</v>
      </c>
      <c r="Z202" s="247">
        <f t="shared" si="160"/>
        <v>154793.1400000006</v>
      </c>
      <c r="AA202" s="246">
        <f t="shared" si="161"/>
        <v>2.7909560031759137E-2</v>
      </c>
    </row>
    <row r="203" spans="1:27" s="208" customFormat="1" ht="17">
      <c r="A203" s="215" t="s">
        <v>25</v>
      </c>
      <c r="B203" s="216"/>
      <c r="C203" s="212">
        <f t="shared" si="142"/>
        <v>0</v>
      </c>
      <c r="D203" s="246">
        <f t="shared" si="143"/>
        <v>0</v>
      </c>
      <c r="E203" s="247"/>
      <c r="F203" s="212">
        <f t="shared" si="144"/>
        <v>0</v>
      </c>
      <c r="G203" s="246">
        <f t="shared" si="145"/>
        <v>0</v>
      </c>
      <c r="H203" s="247">
        <f t="shared" si="146"/>
        <v>0</v>
      </c>
      <c r="I203" s="246" t="str">
        <f t="shared" si="147"/>
        <v>N. D.</v>
      </c>
      <c r="J203" s="247"/>
      <c r="K203" s="212">
        <f t="shared" si="148"/>
        <v>0</v>
      </c>
      <c r="L203" s="246">
        <f t="shared" si="149"/>
        <v>0</v>
      </c>
      <c r="M203" s="247">
        <f t="shared" si="150"/>
        <v>0</v>
      </c>
      <c r="N203" s="246" t="str">
        <f t="shared" si="151"/>
        <v>N. D.</v>
      </c>
      <c r="O203" s="216"/>
      <c r="P203" s="212">
        <f t="shared" si="152"/>
        <v>0</v>
      </c>
      <c r="Q203" s="246">
        <f t="shared" si="153"/>
        <v>0</v>
      </c>
      <c r="R203" s="247"/>
      <c r="S203" s="212">
        <f t="shared" si="154"/>
        <v>0</v>
      </c>
      <c r="T203" s="246">
        <f t="shared" si="155"/>
        <v>0</v>
      </c>
      <c r="U203" s="247">
        <f t="shared" si="156"/>
        <v>0</v>
      </c>
      <c r="V203" s="246" t="str">
        <f t="shared" si="157"/>
        <v>N. D.</v>
      </c>
      <c r="W203" s="247"/>
      <c r="X203" s="212">
        <f t="shared" si="158"/>
        <v>0</v>
      </c>
      <c r="Y203" s="246">
        <f t="shared" si="159"/>
        <v>0</v>
      </c>
      <c r="Z203" s="247">
        <f t="shared" si="160"/>
        <v>0</v>
      </c>
      <c r="AA203" s="246" t="str">
        <f t="shared" si="161"/>
        <v>N. D.</v>
      </c>
    </row>
    <row r="204" spans="1:27" s="208" customFormat="1" ht="17">
      <c r="A204" s="215" t="s">
        <v>26</v>
      </c>
      <c r="B204" s="216"/>
      <c r="C204" s="212">
        <f t="shared" si="142"/>
        <v>117739</v>
      </c>
      <c r="D204" s="246">
        <f t="shared" si="143"/>
        <v>1.3674891540342097E-2</v>
      </c>
      <c r="E204" s="247"/>
      <c r="F204" s="212">
        <f t="shared" si="144"/>
        <v>0</v>
      </c>
      <c r="G204" s="246">
        <f t="shared" si="145"/>
        <v>0</v>
      </c>
      <c r="H204" s="247">
        <f t="shared" si="146"/>
        <v>117739</v>
      </c>
      <c r="I204" s="246" t="str">
        <f t="shared" si="147"/>
        <v>N. D.</v>
      </c>
      <c r="J204" s="247"/>
      <c r="K204" s="212">
        <f t="shared" si="148"/>
        <v>117739</v>
      </c>
      <c r="L204" s="246">
        <f t="shared" si="149"/>
        <v>1.3515325032552877E-2</v>
      </c>
      <c r="M204" s="247">
        <f t="shared" si="150"/>
        <v>0</v>
      </c>
      <c r="N204" s="246">
        <f t="shared" si="151"/>
        <v>0</v>
      </c>
      <c r="O204" s="216"/>
      <c r="P204" s="212">
        <f t="shared" si="152"/>
        <v>706434</v>
      </c>
      <c r="Q204" s="246">
        <f t="shared" si="153"/>
        <v>1.3697883439692136E-2</v>
      </c>
      <c r="R204" s="247"/>
      <c r="S204" s="212">
        <f t="shared" si="154"/>
        <v>0</v>
      </c>
      <c r="T204" s="246">
        <f t="shared" si="155"/>
        <v>0</v>
      </c>
      <c r="U204" s="247">
        <f t="shared" si="156"/>
        <v>706434</v>
      </c>
      <c r="V204" s="246" t="str">
        <f t="shared" si="157"/>
        <v>N. D.</v>
      </c>
      <c r="W204" s="247"/>
      <c r="X204" s="212">
        <f t="shared" si="158"/>
        <v>715329.1</v>
      </c>
      <c r="Y204" s="246">
        <f t="shared" si="159"/>
        <v>1.4012442594155875E-2</v>
      </c>
      <c r="Z204" s="247">
        <f t="shared" si="160"/>
        <v>-8895.0999999999767</v>
      </c>
      <c r="AA204" s="246">
        <f t="shared" si="161"/>
        <v>-1.2434975733546946E-2</v>
      </c>
    </row>
    <row r="205" spans="1:27" s="208" customFormat="1" ht="17">
      <c r="A205" s="215" t="s">
        <v>27</v>
      </c>
      <c r="B205" s="216"/>
      <c r="C205" s="212">
        <f t="shared" si="142"/>
        <v>0</v>
      </c>
      <c r="D205" s="246">
        <f t="shared" si="143"/>
        <v>0</v>
      </c>
      <c r="E205" s="247"/>
      <c r="F205" s="212">
        <f t="shared" si="144"/>
        <v>0</v>
      </c>
      <c r="G205" s="246">
        <f t="shared" si="145"/>
        <v>0</v>
      </c>
      <c r="H205" s="247">
        <f t="shared" si="146"/>
        <v>0</v>
      </c>
      <c r="I205" s="246" t="str">
        <f t="shared" si="147"/>
        <v>N. D.</v>
      </c>
      <c r="J205" s="247"/>
      <c r="K205" s="212">
        <f t="shared" si="148"/>
        <v>0</v>
      </c>
      <c r="L205" s="246">
        <f t="shared" si="149"/>
        <v>0</v>
      </c>
      <c r="M205" s="247">
        <f t="shared" si="150"/>
        <v>0</v>
      </c>
      <c r="N205" s="246" t="str">
        <f t="shared" si="151"/>
        <v>N. D.</v>
      </c>
      <c r="O205" s="216"/>
      <c r="P205" s="212">
        <f t="shared" si="152"/>
        <v>0</v>
      </c>
      <c r="Q205" s="246">
        <f t="shared" si="153"/>
        <v>0</v>
      </c>
      <c r="R205" s="247"/>
      <c r="S205" s="212">
        <f t="shared" si="154"/>
        <v>0</v>
      </c>
      <c r="T205" s="246">
        <f t="shared" si="155"/>
        <v>0</v>
      </c>
      <c r="U205" s="247">
        <f t="shared" si="156"/>
        <v>0</v>
      </c>
      <c r="V205" s="246" t="str">
        <f t="shared" si="157"/>
        <v>N. D.</v>
      </c>
      <c r="W205" s="247"/>
      <c r="X205" s="212">
        <f t="shared" si="158"/>
        <v>0</v>
      </c>
      <c r="Y205" s="246">
        <f t="shared" si="159"/>
        <v>0</v>
      </c>
      <c r="Z205" s="247">
        <f t="shared" si="160"/>
        <v>0</v>
      </c>
      <c r="AA205" s="246" t="str">
        <f t="shared" si="161"/>
        <v>N. D.</v>
      </c>
    </row>
    <row r="206" spans="1:27" s="208" customFormat="1" ht="17">
      <c r="A206" s="215" t="s">
        <v>28</v>
      </c>
      <c r="B206" s="216"/>
      <c r="C206" s="212">
        <f t="shared" si="142"/>
        <v>0</v>
      </c>
      <c r="D206" s="246">
        <f t="shared" si="143"/>
        <v>0</v>
      </c>
      <c r="E206" s="247"/>
      <c r="F206" s="212">
        <f t="shared" si="144"/>
        <v>0</v>
      </c>
      <c r="G206" s="246">
        <f t="shared" si="145"/>
        <v>0</v>
      </c>
      <c r="H206" s="247">
        <f t="shared" si="146"/>
        <v>0</v>
      </c>
      <c r="I206" s="246" t="str">
        <f t="shared" si="147"/>
        <v>N. D.</v>
      </c>
      <c r="J206" s="247"/>
      <c r="K206" s="212">
        <f t="shared" si="148"/>
        <v>0</v>
      </c>
      <c r="L206" s="246">
        <f t="shared" si="149"/>
        <v>0</v>
      </c>
      <c r="M206" s="247">
        <f t="shared" si="150"/>
        <v>0</v>
      </c>
      <c r="N206" s="246" t="str">
        <f t="shared" si="151"/>
        <v>N. D.</v>
      </c>
      <c r="O206" s="216"/>
      <c r="P206" s="212">
        <f t="shared" si="152"/>
        <v>0</v>
      </c>
      <c r="Q206" s="246">
        <f t="shared" si="153"/>
        <v>0</v>
      </c>
      <c r="R206" s="247"/>
      <c r="S206" s="212">
        <f t="shared" si="154"/>
        <v>0</v>
      </c>
      <c r="T206" s="246">
        <f t="shared" si="155"/>
        <v>0</v>
      </c>
      <c r="U206" s="247">
        <f t="shared" si="156"/>
        <v>0</v>
      </c>
      <c r="V206" s="246" t="str">
        <f t="shared" si="157"/>
        <v>N. D.</v>
      </c>
      <c r="W206" s="247"/>
      <c r="X206" s="212">
        <f t="shared" si="158"/>
        <v>0</v>
      </c>
      <c r="Y206" s="246">
        <f t="shared" si="159"/>
        <v>0</v>
      </c>
      <c r="Z206" s="247">
        <f t="shared" si="160"/>
        <v>0</v>
      </c>
      <c r="AA206" s="246" t="str">
        <f t="shared" si="161"/>
        <v>N. D.</v>
      </c>
    </row>
    <row r="207" spans="1:27" s="208" customFormat="1" ht="17">
      <c r="A207" s="215" t="s">
        <v>29</v>
      </c>
      <c r="B207" s="216"/>
      <c r="C207" s="212">
        <f t="shared" si="142"/>
        <v>0</v>
      </c>
      <c r="D207" s="246">
        <f t="shared" si="143"/>
        <v>0</v>
      </c>
      <c r="E207" s="247"/>
      <c r="F207" s="212">
        <f t="shared" si="144"/>
        <v>0</v>
      </c>
      <c r="G207" s="246">
        <f t="shared" si="145"/>
        <v>0</v>
      </c>
      <c r="H207" s="247">
        <f t="shared" si="146"/>
        <v>0</v>
      </c>
      <c r="I207" s="246" t="str">
        <f t="shared" si="147"/>
        <v>N. D.</v>
      </c>
      <c r="J207" s="247"/>
      <c r="K207" s="212">
        <f t="shared" si="148"/>
        <v>0</v>
      </c>
      <c r="L207" s="246">
        <f t="shared" si="149"/>
        <v>0</v>
      </c>
      <c r="M207" s="247">
        <f t="shared" si="150"/>
        <v>0</v>
      </c>
      <c r="N207" s="246" t="str">
        <f t="shared" si="151"/>
        <v>N. D.</v>
      </c>
      <c r="O207" s="216"/>
      <c r="P207" s="212">
        <f t="shared" si="152"/>
        <v>0</v>
      </c>
      <c r="Q207" s="246">
        <f t="shared" si="153"/>
        <v>0</v>
      </c>
      <c r="R207" s="247"/>
      <c r="S207" s="212">
        <f t="shared" si="154"/>
        <v>0</v>
      </c>
      <c r="T207" s="246">
        <f t="shared" si="155"/>
        <v>0</v>
      </c>
      <c r="U207" s="247">
        <f t="shared" si="156"/>
        <v>0</v>
      </c>
      <c r="V207" s="246" t="str">
        <f t="shared" si="157"/>
        <v>N. D.</v>
      </c>
      <c r="W207" s="247"/>
      <c r="X207" s="212">
        <f t="shared" si="158"/>
        <v>0</v>
      </c>
      <c r="Y207" s="246">
        <f t="shared" si="159"/>
        <v>0</v>
      </c>
      <c r="Z207" s="247">
        <f t="shared" si="160"/>
        <v>0</v>
      </c>
      <c r="AA207" s="246" t="str">
        <f t="shared" si="161"/>
        <v>N. D.</v>
      </c>
    </row>
    <row r="208" spans="1:27" s="208" customFormat="1" ht="17">
      <c r="A208" s="220" t="s">
        <v>30</v>
      </c>
      <c r="B208" s="216"/>
      <c r="C208" s="212">
        <f t="shared" si="142"/>
        <v>0</v>
      </c>
      <c r="D208" s="246">
        <f t="shared" si="143"/>
        <v>0</v>
      </c>
      <c r="E208" s="247"/>
      <c r="F208" s="212">
        <f t="shared" si="144"/>
        <v>0</v>
      </c>
      <c r="G208" s="246">
        <f t="shared" si="145"/>
        <v>0</v>
      </c>
      <c r="H208" s="247">
        <f t="shared" si="146"/>
        <v>0</v>
      </c>
      <c r="I208" s="246" t="str">
        <f t="shared" si="147"/>
        <v>N. D.</v>
      </c>
      <c r="J208" s="247"/>
      <c r="K208" s="212">
        <f t="shared" si="148"/>
        <v>0</v>
      </c>
      <c r="L208" s="246">
        <f t="shared" si="149"/>
        <v>0</v>
      </c>
      <c r="M208" s="247">
        <f t="shared" si="150"/>
        <v>0</v>
      </c>
      <c r="N208" s="246" t="str">
        <f t="shared" si="151"/>
        <v>N. D.</v>
      </c>
      <c r="O208" s="216"/>
      <c r="P208" s="212">
        <f t="shared" si="152"/>
        <v>0</v>
      </c>
      <c r="Q208" s="246">
        <f t="shared" si="153"/>
        <v>0</v>
      </c>
      <c r="R208" s="247"/>
      <c r="S208" s="212">
        <f t="shared" si="154"/>
        <v>0</v>
      </c>
      <c r="T208" s="246">
        <f t="shared" si="155"/>
        <v>0</v>
      </c>
      <c r="U208" s="247">
        <f t="shared" si="156"/>
        <v>0</v>
      </c>
      <c r="V208" s="246" t="str">
        <f t="shared" si="157"/>
        <v>N. D.</v>
      </c>
      <c r="W208" s="247"/>
      <c r="X208" s="212">
        <f t="shared" si="158"/>
        <v>0</v>
      </c>
      <c r="Y208" s="246">
        <f t="shared" si="159"/>
        <v>0</v>
      </c>
      <c r="Z208" s="247">
        <f t="shared" si="160"/>
        <v>0</v>
      </c>
      <c r="AA208" s="246" t="str">
        <f t="shared" si="161"/>
        <v>N. D.</v>
      </c>
    </row>
    <row r="209" spans="1:27" s="208" customFormat="1" ht="6" customHeight="1">
      <c r="A209" s="210"/>
      <c r="B209" s="207"/>
      <c r="C209" s="207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</row>
    <row r="210" spans="1:27" s="252" customFormat="1" ht="17">
      <c r="A210" s="248" t="s">
        <v>46</v>
      </c>
      <c r="B210" s="226"/>
      <c r="C210" s="249">
        <f>+SUM(C200:C208)</f>
        <v>8609867.1900000013</v>
      </c>
      <c r="D210" s="250">
        <f>+IF(ISERROR(C210/C$210),"N. D.",C210/C$210)</f>
        <v>1</v>
      </c>
      <c r="E210" s="251"/>
      <c r="F210" s="249">
        <f>+SUM(F200:F208)</f>
        <v>8512918.9507646505</v>
      </c>
      <c r="G210" s="250">
        <f>+IF(ISERROR(F210/F$210),"N. D.",F210/F$210)</f>
        <v>1</v>
      </c>
      <c r="H210" s="251">
        <f>+$C210-F210</f>
        <v>96948.239235350862</v>
      </c>
      <c r="I210" s="250">
        <f>+IF(ISERROR(H210/F210),"N. D.",H210/F210)</f>
        <v>1.1388366293167015E-2</v>
      </c>
      <c r="J210" s="251"/>
      <c r="K210" s="249">
        <f>+SUM(K200:K208)</f>
        <v>8711518.2000000011</v>
      </c>
      <c r="L210" s="250">
        <f>+IF(ISERROR(K210/K$210),"N. D.",K210/K$210)</f>
        <v>1</v>
      </c>
      <c r="M210" s="251">
        <f>+$C210-K210</f>
        <v>-101651.00999999978</v>
      </c>
      <c r="N210" s="250">
        <f>+IF(ISERROR(M210/K210),"N. D.",M210/K210)</f>
        <v>-1.1668575748369528E-2</v>
      </c>
      <c r="O210" s="226"/>
      <c r="P210" s="249">
        <f>+SUM(P200:P208)</f>
        <v>51572493.160000004</v>
      </c>
      <c r="Q210" s="250">
        <f>+IF(ISERROR(P210/P$210),"N. D.",P210/P$210)</f>
        <v>1</v>
      </c>
      <c r="R210" s="251"/>
      <c r="S210" s="249">
        <f>+SUM(S200:S208)</f>
        <v>50472314.212505512</v>
      </c>
      <c r="T210" s="250">
        <f>+IF(ISERROR(S210/S$210),"N. D.",S210/S$210)</f>
        <v>1</v>
      </c>
      <c r="U210" s="251">
        <f>+$P210-S210</f>
        <v>1100178.9474944919</v>
      </c>
      <c r="V210" s="250">
        <f>+IF(ISERROR(U210/S210),"N. D.",U210/S210)</f>
        <v>2.1797671944709461E-2</v>
      </c>
      <c r="W210" s="251"/>
      <c r="X210" s="249">
        <f>+SUM(X200:X208)</f>
        <v>51049565.07</v>
      </c>
      <c r="Y210" s="250">
        <f>+IF(ISERROR(X210/X$210),"N. D.",X210/X$210)</f>
        <v>1</v>
      </c>
      <c r="Z210" s="251">
        <f>+$P210-X210</f>
        <v>522928.09000000358</v>
      </c>
      <c r="AA210" s="250">
        <f>+IF(ISERROR(Z210/X210),"N. D.",Z210/X210)</f>
        <v>1.0243536635090936E-2</v>
      </c>
    </row>
    <row r="211" spans="1:27" s="208" customFormat="1" ht="17"/>
    <row r="212" spans="1:27" s="208" customFormat="1" ht="17">
      <c r="A212" s="209" t="s">
        <v>92</v>
      </c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</row>
    <row r="213" spans="1:27" s="208" customFormat="1" ht="6" customHeight="1">
      <c r="A213" s="210"/>
      <c r="B213" s="207"/>
      <c r="C213" s="207"/>
      <c r="D213" s="207"/>
      <c r="E213" s="207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</row>
    <row r="214" spans="1:27" s="208" customFormat="1" ht="17">
      <c r="A214" s="220" t="s">
        <v>53</v>
      </c>
      <c r="B214" s="216"/>
      <c r="C214" s="212">
        <f t="shared" ref="C214:C226" si="162">+C138</f>
        <v>225852.29000000004</v>
      </c>
      <c r="D214" s="246">
        <f t="shared" ref="D214:D226" si="163">+IF(ISERROR(C214/C$210),"N. D.",C214/C$210)</f>
        <v>2.6231797194539535E-2</v>
      </c>
      <c r="E214" s="247"/>
      <c r="F214" s="212">
        <f t="shared" ref="F214:F226" si="164">+F138</f>
        <v>208322.52981303271</v>
      </c>
      <c r="G214" s="246">
        <f t="shared" ref="G214:G226" si="165">+IF(ISERROR(F214/F$210),"N. D.",F214/F$210)</f>
        <v>2.4471339503863206E-2</v>
      </c>
      <c r="H214" s="247">
        <f t="shared" ref="H214:H226" si="166">+$C214-F214</f>
        <v>17529.760186967324</v>
      </c>
      <c r="I214" s="246">
        <f t="shared" ref="I214:I226" si="167">+IF(ISERROR(H214/F214),"N. D.",H214/F214)</f>
        <v>8.4147212510812433E-2</v>
      </c>
      <c r="J214" s="247"/>
      <c r="K214" s="212">
        <f t="shared" ref="K214:K226" si="168">+K138</f>
        <v>198097.36</v>
      </c>
      <c r="L214" s="246">
        <f t="shared" ref="L214:L226" si="169">+IF(ISERROR(K214/K$210),"N. D.",K214/K$210)</f>
        <v>2.2739705692171999E-2</v>
      </c>
      <c r="M214" s="247">
        <f t="shared" ref="M214:M226" si="170">+$C214-K214</f>
        <v>27754.930000000051</v>
      </c>
      <c r="N214" s="246">
        <f t="shared" ref="N214:N226" si="171">+IF(ISERROR(M214/K214),"N. D.",M214/K214)</f>
        <v>0.14010752086751713</v>
      </c>
      <c r="O214" s="216"/>
      <c r="P214" s="212">
        <f t="shared" ref="P214:P226" si="172">+P138</f>
        <v>1399633.44</v>
      </c>
      <c r="Q214" s="246">
        <f t="shared" ref="Q214:Q226" si="173">+IF(ISERROR(P214/P$210),"N. D.",P214/P$210)</f>
        <v>2.7139146359625013E-2</v>
      </c>
      <c r="R214" s="247"/>
      <c r="S214" s="212">
        <f t="shared" ref="S214:S226" si="174">+S138</f>
        <v>1406942.8872508309</v>
      </c>
      <c r="T214" s="246">
        <f t="shared" ref="T214:T226" si="175">+IF(ISERROR(S214/S$210),"N. D.",S214/S$210)</f>
        <v>2.7875537494221597E-2</v>
      </c>
      <c r="U214" s="247">
        <f t="shared" ref="U214:U226" si="176">+$P214-S214</f>
        <v>-7309.4472508309409</v>
      </c>
      <c r="V214" s="246">
        <f t="shared" ref="V214:V226" si="177">+IF(ISERROR(U214/S214),"N. D.",U214/S214)</f>
        <v>-5.1952693439558271E-3</v>
      </c>
      <c r="W214" s="247"/>
      <c r="X214" s="212">
        <f t="shared" ref="X214:X226" si="178">+X138</f>
        <v>1331354.9300000002</v>
      </c>
      <c r="Y214" s="246">
        <f t="shared" ref="Y214:Y226" si="179">+IF(ISERROR(X214/X$210),"N. D.",X214/X$210)</f>
        <v>2.6079652748743784E-2</v>
      </c>
      <c r="Z214" s="247">
        <f t="shared" ref="Z214:Z226" si="180">+$P214-X214</f>
        <v>68278.509999999776</v>
      </c>
      <c r="AA214" s="246">
        <f t="shared" ref="AA214:AA226" si="181">+IF(ISERROR(Z214/X214),"N. D.",Z214/X214)</f>
        <v>5.1284979280468636E-2</v>
      </c>
    </row>
    <row r="215" spans="1:27" s="208" customFormat="1" ht="17">
      <c r="A215" s="220" t="s">
        <v>54</v>
      </c>
      <c r="B215" s="216"/>
      <c r="C215" s="212">
        <f t="shared" si="162"/>
        <v>225187.58</v>
      </c>
      <c r="D215" s="246">
        <f t="shared" si="163"/>
        <v>2.6154593913079855E-2</v>
      </c>
      <c r="E215" s="247"/>
      <c r="F215" s="212">
        <f t="shared" si="164"/>
        <v>310002.96000000002</v>
      </c>
      <c r="G215" s="246">
        <f t="shared" si="165"/>
        <v>3.6415589270018228E-2</v>
      </c>
      <c r="H215" s="247">
        <f t="shared" si="166"/>
        <v>-84815.380000000034</v>
      </c>
      <c r="I215" s="246">
        <f t="shared" si="167"/>
        <v>-0.27359538760533136</v>
      </c>
      <c r="J215" s="247"/>
      <c r="K215" s="212">
        <f t="shared" si="168"/>
        <v>235536.18999999997</v>
      </c>
      <c r="L215" s="246">
        <f t="shared" si="169"/>
        <v>2.7037329727440614E-2</v>
      </c>
      <c r="M215" s="247">
        <f t="shared" si="170"/>
        <v>-10348.609999999986</v>
      </c>
      <c r="N215" s="246">
        <f t="shared" si="171"/>
        <v>-4.3936390412021131E-2</v>
      </c>
      <c r="O215" s="216"/>
      <c r="P215" s="212">
        <f t="shared" si="172"/>
        <v>1280223.4400000002</v>
      </c>
      <c r="Q215" s="246">
        <f t="shared" si="173"/>
        <v>2.4823764793146567E-2</v>
      </c>
      <c r="R215" s="247"/>
      <c r="S215" s="212">
        <f t="shared" si="174"/>
        <v>1502702.33</v>
      </c>
      <c r="T215" s="246">
        <f t="shared" si="175"/>
        <v>2.9772804228336253E-2</v>
      </c>
      <c r="U215" s="247">
        <f t="shared" si="176"/>
        <v>-222478.8899999999</v>
      </c>
      <c r="V215" s="246">
        <f t="shared" si="177"/>
        <v>-0.14805253546123129</v>
      </c>
      <c r="W215" s="247"/>
      <c r="X215" s="212">
        <f t="shared" si="178"/>
        <v>1303661.9099999999</v>
      </c>
      <c r="Y215" s="246">
        <f t="shared" si="179"/>
        <v>2.5537179566807226E-2</v>
      </c>
      <c r="Z215" s="247">
        <f t="shared" si="180"/>
        <v>-23438.469999999739</v>
      </c>
      <c r="AA215" s="246">
        <f t="shared" si="181"/>
        <v>-1.797894823819754E-2</v>
      </c>
    </row>
    <row r="216" spans="1:27" s="208" customFormat="1" ht="17">
      <c r="A216" s="220" t="s">
        <v>55</v>
      </c>
      <c r="B216" s="216"/>
      <c r="C216" s="212">
        <f t="shared" si="162"/>
        <v>0</v>
      </c>
      <c r="D216" s="246">
        <f t="shared" si="163"/>
        <v>0</v>
      </c>
      <c r="E216" s="247"/>
      <c r="F216" s="212">
        <f t="shared" si="164"/>
        <v>0</v>
      </c>
      <c r="G216" s="246">
        <f t="shared" si="165"/>
        <v>0</v>
      </c>
      <c r="H216" s="247">
        <f t="shared" si="166"/>
        <v>0</v>
      </c>
      <c r="I216" s="246" t="str">
        <f t="shared" si="167"/>
        <v>N. D.</v>
      </c>
      <c r="J216" s="247"/>
      <c r="K216" s="212">
        <f t="shared" si="168"/>
        <v>0</v>
      </c>
      <c r="L216" s="246">
        <f t="shared" si="169"/>
        <v>0</v>
      </c>
      <c r="M216" s="247">
        <f t="shared" si="170"/>
        <v>0</v>
      </c>
      <c r="N216" s="246" t="str">
        <f t="shared" si="171"/>
        <v>N. D.</v>
      </c>
      <c r="O216" s="216"/>
      <c r="P216" s="212">
        <f t="shared" si="172"/>
        <v>0</v>
      </c>
      <c r="Q216" s="246">
        <f t="shared" si="173"/>
        <v>0</v>
      </c>
      <c r="R216" s="247"/>
      <c r="S216" s="212">
        <f t="shared" si="174"/>
        <v>0</v>
      </c>
      <c r="T216" s="246">
        <f t="shared" si="175"/>
        <v>0</v>
      </c>
      <c r="U216" s="247">
        <f t="shared" si="176"/>
        <v>0</v>
      </c>
      <c r="V216" s="246" t="str">
        <f t="shared" si="177"/>
        <v>N. D.</v>
      </c>
      <c r="W216" s="247"/>
      <c r="X216" s="212">
        <f t="shared" si="178"/>
        <v>0</v>
      </c>
      <c r="Y216" s="246">
        <f t="shared" si="179"/>
        <v>0</v>
      </c>
      <c r="Z216" s="247">
        <f t="shared" si="180"/>
        <v>0</v>
      </c>
      <c r="AA216" s="246" t="str">
        <f t="shared" si="181"/>
        <v>N. D.</v>
      </c>
    </row>
    <row r="217" spans="1:27" s="208" customFormat="1" ht="17">
      <c r="A217" s="220" t="s">
        <v>56</v>
      </c>
      <c r="B217" s="216"/>
      <c r="C217" s="212">
        <f t="shared" si="162"/>
        <v>66635.91</v>
      </c>
      <c r="D217" s="246">
        <f t="shared" si="163"/>
        <v>7.7394817515181666E-3</v>
      </c>
      <c r="E217" s="247"/>
      <c r="F217" s="212">
        <f t="shared" si="164"/>
        <v>72950.02</v>
      </c>
      <c r="G217" s="246">
        <f t="shared" si="165"/>
        <v>8.5693309688385389E-3</v>
      </c>
      <c r="H217" s="247">
        <f t="shared" si="166"/>
        <v>-6314.1100000000006</v>
      </c>
      <c r="I217" s="246">
        <f t="shared" si="167"/>
        <v>-8.655391732586229E-2</v>
      </c>
      <c r="J217" s="247"/>
      <c r="K217" s="212">
        <f t="shared" si="168"/>
        <v>48084</v>
      </c>
      <c r="L217" s="246">
        <f t="shared" si="169"/>
        <v>5.5195889965540101E-3</v>
      </c>
      <c r="M217" s="247">
        <f t="shared" si="170"/>
        <v>18551.910000000003</v>
      </c>
      <c r="N217" s="246">
        <f t="shared" si="171"/>
        <v>0.38582293486398811</v>
      </c>
      <c r="O217" s="216"/>
      <c r="P217" s="212">
        <f t="shared" si="172"/>
        <v>503547.26</v>
      </c>
      <c r="Q217" s="246">
        <f t="shared" si="173"/>
        <v>9.7638727380850165E-3</v>
      </c>
      <c r="R217" s="247"/>
      <c r="S217" s="212">
        <f t="shared" si="174"/>
        <v>549281.31999999995</v>
      </c>
      <c r="T217" s="246">
        <f t="shared" si="175"/>
        <v>1.0882824149638549E-2</v>
      </c>
      <c r="U217" s="247">
        <f t="shared" si="176"/>
        <v>-45734.059999999939</v>
      </c>
      <c r="V217" s="246">
        <f t="shared" si="177"/>
        <v>-8.3261633583315633E-2</v>
      </c>
      <c r="W217" s="247"/>
      <c r="X217" s="212">
        <f t="shared" si="178"/>
        <v>332944.44000000006</v>
      </c>
      <c r="Y217" s="246">
        <f t="shared" si="179"/>
        <v>6.5219838708412345E-3</v>
      </c>
      <c r="Z217" s="247">
        <f t="shared" si="180"/>
        <v>170602.81999999995</v>
      </c>
      <c r="AA217" s="246">
        <f t="shared" si="181"/>
        <v>0.5124062741519273</v>
      </c>
    </row>
    <row r="218" spans="1:27" s="208" customFormat="1" ht="17">
      <c r="A218" s="220" t="s">
        <v>57</v>
      </c>
      <c r="B218" s="216"/>
      <c r="C218" s="212">
        <f t="shared" si="162"/>
        <v>19480</v>
      </c>
      <c r="D218" s="246">
        <f t="shared" si="163"/>
        <v>2.2625203815716463E-3</v>
      </c>
      <c r="E218" s="247"/>
      <c r="F218" s="212">
        <f t="shared" si="164"/>
        <v>20938.5</v>
      </c>
      <c r="G218" s="246">
        <f t="shared" si="165"/>
        <v>2.4596146305515165E-3</v>
      </c>
      <c r="H218" s="247">
        <f t="shared" si="166"/>
        <v>-1458.5</v>
      </c>
      <c r="I218" s="246">
        <f t="shared" si="167"/>
        <v>-6.9656374620913633E-2</v>
      </c>
      <c r="J218" s="247"/>
      <c r="K218" s="212">
        <f t="shared" si="168"/>
        <v>19510</v>
      </c>
      <c r="L218" s="246">
        <f t="shared" si="169"/>
        <v>2.2395637077358109E-3</v>
      </c>
      <c r="M218" s="247">
        <f t="shared" si="170"/>
        <v>-30</v>
      </c>
      <c r="N218" s="246">
        <f t="shared" si="171"/>
        <v>-1.5376729882111738E-3</v>
      </c>
      <c r="O218" s="216"/>
      <c r="P218" s="212">
        <f t="shared" si="172"/>
        <v>118338.5</v>
      </c>
      <c r="Q218" s="246">
        <f t="shared" si="173"/>
        <v>2.294604987058958E-3</v>
      </c>
      <c r="R218" s="247"/>
      <c r="S218" s="212">
        <f t="shared" si="174"/>
        <v>141914</v>
      </c>
      <c r="T218" s="246">
        <f t="shared" si="175"/>
        <v>2.8117196965150846E-3</v>
      </c>
      <c r="U218" s="247">
        <f t="shared" si="176"/>
        <v>-23575.5</v>
      </c>
      <c r="V218" s="246">
        <f t="shared" si="177"/>
        <v>-0.16612525895965163</v>
      </c>
      <c r="W218" s="247"/>
      <c r="X218" s="212">
        <f t="shared" si="178"/>
        <v>131241.79</v>
      </c>
      <c r="Y218" s="246">
        <f t="shared" si="179"/>
        <v>2.5708698951702942E-3</v>
      </c>
      <c r="Z218" s="247">
        <f t="shared" si="180"/>
        <v>-12903.290000000008</v>
      </c>
      <c r="AA218" s="246">
        <f t="shared" si="181"/>
        <v>-9.8316930910497397E-2</v>
      </c>
    </row>
    <row r="219" spans="1:27" s="208" customFormat="1" ht="17">
      <c r="A219" s="220" t="s">
        <v>58</v>
      </c>
      <c r="B219" s="216"/>
      <c r="C219" s="212">
        <f t="shared" si="162"/>
        <v>281616.3</v>
      </c>
      <c r="D219" s="246">
        <f t="shared" si="163"/>
        <v>3.2708553312771824E-2</v>
      </c>
      <c r="E219" s="247"/>
      <c r="F219" s="212">
        <f t="shared" si="164"/>
        <v>520930.49</v>
      </c>
      <c r="G219" s="246">
        <f t="shared" si="165"/>
        <v>6.1192934293496211E-2</v>
      </c>
      <c r="H219" s="247">
        <f t="shared" si="166"/>
        <v>-239314.19</v>
      </c>
      <c r="I219" s="246">
        <f t="shared" si="167"/>
        <v>-0.45939754841380087</v>
      </c>
      <c r="J219" s="247"/>
      <c r="K219" s="212">
        <f t="shared" si="168"/>
        <v>213884.76</v>
      </c>
      <c r="L219" s="246">
        <f t="shared" si="169"/>
        <v>2.4551950083740854E-2</v>
      </c>
      <c r="M219" s="247">
        <f t="shared" si="170"/>
        <v>67731.539999999979</v>
      </c>
      <c r="N219" s="246">
        <f t="shared" si="171"/>
        <v>0.31667305328345963</v>
      </c>
      <c r="O219" s="216"/>
      <c r="P219" s="212">
        <f t="shared" si="172"/>
        <v>2619714.7999999998</v>
      </c>
      <c r="Q219" s="246">
        <f t="shared" si="173"/>
        <v>5.0796745309025886E-2</v>
      </c>
      <c r="R219" s="247"/>
      <c r="S219" s="212">
        <f t="shared" si="174"/>
        <v>3054584.91</v>
      </c>
      <c r="T219" s="246">
        <f t="shared" si="175"/>
        <v>6.0520008992240075E-2</v>
      </c>
      <c r="U219" s="247">
        <f t="shared" si="176"/>
        <v>-434870.11000000034</v>
      </c>
      <c r="V219" s="246">
        <f t="shared" si="177"/>
        <v>-0.14236635183272753</v>
      </c>
      <c r="W219" s="247"/>
      <c r="X219" s="212">
        <f t="shared" si="178"/>
        <v>1848026.82</v>
      </c>
      <c r="Y219" s="246">
        <f t="shared" si="179"/>
        <v>3.6200637898990036E-2</v>
      </c>
      <c r="Z219" s="247">
        <f t="shared" si="180"/>
        <v>771687.97999999975</v>
      </c>
      <c r="AA219" s="246">
        <f t="shared" si="181"/>
        <v>0.41757401551131151</v>
      </c>
    </row>
    <row r="220" spans="1:27" s="208" customFormat="1" ht="17">
      <c r="A220" s="220" t="s">
        <v>59</v>
      </c>
      <c r="B220" s="216"/>
      <c r="C220" s="212">
        <f t="shared" si="162"/>
        <v>0</v>
      </c>
      <c r="D220" s="246">
        <f t="shared" si="163"/>
        <v>0</v>
      </c>
      <c r="E220" s="247"/>
      <c r="F220" s="212">
        <f t="shared" si="164"/>
        <v>0</v>
      </c>
      <c r="G220" s="246">
        <f t="shared" si="165"/>
        <v>0</v>
      </c>
      <c r="H220" s="247">
        <f t="shared" si="166"/>
        <v>0</v>
      </c>
      <c r="I220" s="246" t="str">
        <f t="shared" si="167"/>
        <v>N. D.</v>
      </c>
      <c r="J220" s="247"/>
      <c r="K220" s="212">
        <f t="shared" si="168"/>
        <v>0</v>
      </c>
      <c r="L220" s="246">
        <f t="shared" si="169"/>
        <v>0</v>
      </c>
      <c r="M220" s="247">
        <f t="shared" si="170"/>
        <v>0</v>
      </c>
      <c r="N220" s="246" t="str">
        <f t="shared" si="171"/>
        <v>N. D.</v>
      </c>
      <c r="O220" s="216"/>
      <c r="P220" s="212">
        <f t="shared" si="172"/>
        <v>0</v>
      </c>
      <c r="Q220" s="246">
        <f t="shared" si="173"/>
        <v>0</v>
      </c>
      <c r="R220" s="247"/>
      <c r="S220" s="212">
        <f t="shared" si="174"/>
        <v>0</v>
      </c>
      <c r="T220" s="246">
        <f t="shared" si="175"/>
        <v>0</v>
      </c>
      <c r="U220" s="247">
        <f t="shared" si="176"/>
        <v>0</v>
      </c>
      <c r="V220" s="246" t="str">
        <f t="shared" si="177"/>
        <v>N. D.</v>
      </c>
      <c r="W220" s="247"/>
      <c r="X220" s="212">
        <f t="shared" si="178"/>
        <v>0</v>
      </c>
      <c r="Y220" s="246">
        <f t="shared" si="179"/>
        <v>0</v>
      </c>
      <c r="Z220" s="247">
        <f t="shared" si="180"/>
        <v>0</v>
      </c>
      <c r="AA220" s="246" t="str">
        <f t="shared" si="181"/>
        <v>N. D.</v>
      </c>
    </row>
    <row r="221" spans="1:27" s="208" customFormat="1" ht="17">
      <c r="A221" s="220" t="s">
        <v>60</v>
      </c>
      <c r="B221" s="216"/>
      <c r="C221" s="212">
        <f t="shared" si="162"/>
        <v>0</v>
      </c>
      <c r="D221" s="246">
        <f t="shared" si="163"/>
        <v>0</v>
      </c>
      <c r="E221" s="247"/>
      <c r="F221" s="212">
        <f t="shared" si="164"/>
        <v>0</v>
      </c>
      <c r="G221" s="246">
        <f t="shared" si="165"/>
        <v>0</v>
      </c>
      <c r="H221" s="247">
        <f t="shared" si="166"/>
        <v>0</v>
      </c>
      <c r="I221" s="246" t="str">
        <f t="shared" si="167"/>
        <v>N. D.</v>
      </c>
      <c r="J221" s="247"/>
      <c r="K221" s="212">
        <f t="shared" si="168"/>
        <v>0</v>
      </c>
      <c r="L221" s="246">
        <f t="shared" si="169"/>
        <v>0</v>
      </c>
      <c r="M221" s="247">
        <f t="shared" si="170"/>
        <v>0</v>
      </c>
      <c r="N221" s="246" t="str">
        <f t="shared" si="171"/>
        <v>N. D.</v>
      </c>
      <c r="O221" s="216"/>
      <c r="P221" s="212">
        <f t="shared" si="172"/>
        <v>0</v>
      </c>
      <c r="Q221" s="246">
        <f t="shared" si="173"/>
        <v>0</v>
      </c>
      <c r="R221" s="247"/>
      <c r="S221" s="212">
        <f t="shared" si="174"/>
        <v>0</v>
      </c>
      <c r="T221" s="246">
        <f t="shared" si="175"/>
        <v>0</v>
      </c>
      <c r="U221" s="247">
        <f t="shared" si="176"/>
        <v>0</v>
      </c>
      <c r="V221" s="246" t="str">
        <f t="shared" si="177"/>
        <v>N. D.</v>
      </c>
      <c r="W221" s="247"/>
      <c r="X221" s="212">
        <f t="shared" si="178"/>
        <v>0</v>
      </c>
      <c r="Y221" s="246">
        <f t="shared" si="179"/>
        <v>0</v>
      </c>
      <c r="Z221" s="247">
        <f t="shared" si="180"/>
        <v>0</v>
      </c>
      <c r="AA221" s="246" t="str">
        <f t="shared" si="181"/>
        <v>N. D.</v>
      </c>
    </row>
    <row r="222" spans="1:27" s="208" customFormat="1" ht="17">
      <c r="A222" s="220" t="s">
        <v>61</v>
      </c>
      <c r="B222" s="216"/>
      <c r="C222" s="212">
        <f t="shared" si="162"/>
        <v>0</v>
      </c>
      <c r="D222" s="246">
        <f t="shared" si="163"/>
        <v>0</v>
      </c>
      <c r="E222" s="247"/>
      <c r="F222" s="212">
        <f t="shared" si="164"/>
        <v>0</v>
      </c>
      <c r="G222" s="246">
        <f t="shared" si="165"/>
        <v>0</v>
      </c>
      <c r="H222" s="247">
        <f t="shared" si="166"/>
        <v>0</v>
      </c>
      <c r="I222" s="246" t="str">
        <f t="shared" si="167"/>
        <v>N. D.</v>
      </c>
      <c r="J222" s="247"/>
      <c r="K222" s="212">
        <f t="shared" si="168"/>
        <v>0</v>
      </c>
      <c r="L222" s="246">
        <f t="shared" si="169"/>
        <v>0</v>
      </c>
      <c r="M222" s="247">
        <f t="shared" si="170"/>
        <v>0</v>
      </c>
      <c r="N222" s="246" t="str">
        <f t="shared" si="171"/>
        <v>N. D.</v>
      </c>
      <c r="O222" s="216"/>
      <c r="P222" s="212">
        <f t="shared" si="172"/>
        <v>0</v>
      </c>
      <c r="Q222" s="246">
        <f t="shared" si="173"/>
        <v>0</v>
      </c>
      <c r="R222" s="247"/>
      <c r="S222" s="212">
        <f t="shared" si="174"/>
        <v>0</v>
      </c>
      <c r="T222" s="246">
        <f t="shared" si="175"/>
        <v>0</v>
      </c>
      <c r="U222" s="247">
        <f t="shared" si="176"/>
        <v>0</v>
      </c>
      <c r="V222" s="246" t="str">
        <f t="shared" si="177"/>
        <v>N. D.</v>
      </c>
      <c r="W222" s="247"/>
      <c r="X222" s="212">
        <f t="shared" si="178"/>
        <v>0</v>
      </c>
      <c r="Y222" s="246">
        <f t="shared" si="179"/>
        <v>0</v>
      </c>
      <c r="Z222" s="247">
        <f t="shared" si="180"/>
        <v>0</v>
      </c>
      <c r="AA222" s="246" t="str">
        <f t="shared" si="181"/>
        <v>N. D.</v>
      </c>
    </row>
    <row r="223" spans="1:27" s="208" customFormat="1" ht="17">
      <c r="A223" s="220" t="s">
        <v>62</v>
      </c>
      <c r="B223" s="216"/>
      <c r="C223" s="212">
        <f t="shared" si="162"/>
        <v>0</v>
      </c>
      <c r="D223" s="246">
        <f t="shared" si="163"/>
        <v>0</v>
      </c>
      <c r="E223" s="247"/>
      <c r="F223" s="212">
        <f t="shared" si="164"/>
        <v>0</v>
      </c>
      <c r="G223" s="246">
        <f t="shared" si="165"/>
        <v>0</v>
      </c>
      <c r="H223" s="247">
        <f t="shared" si="166"/>
        <v>0</v>
      </c>
      <c r="I223" s="246" t="str">
        <f t="shared" si="167"/>
        <v>N. D.</v>
      </c>
      <c r="J223" s="247"/>
      <c r="K223" s="212">
        <f t="shared" si="168"/>
        <v>0</v>
      </c>
      <c r="L223" s="246">
        <f t="shared" si="169"/>
        <v>0</v>
      </c>
      <c r="M223" s="247">
        <f t="shared" si="170"/>
        <v>0</v>
      </c>
      <c r="N223" s="246" t="str">
        <f t="shared" si="171"/>
        <v>N. D.</v>
      </c>
      <c r="O223" s="216"/>
      <c r="P223" s="212">
        <f t="shared" si="172"/>
        <v>0</v>
      </c>
      <c r="Q223" s="246">
        <f t="shared" si="173"/>
        <v>0</v>
      </c>
      <c r="R223" s="247"/>
      <c r="S223" s="212">
        <f t="shared" si="174"/>
        <v>0</v>
      </c>
      <c r="T223" s="246">
        <f t="shared" si="175"/>
        <v>0</v>
      </c>
      <c r="U223" s="247">
        <f t="shared" si="176"/>
        <v>0</v>
      </c>
      <c r="V223" s="246" t="str">
        <f t="shared" si="177"/>
        <v>N. D.</v>
      </c>
      <c r="W223" s="247"/>
      <c r="X223" s="212">
        <f t="shared" si="178"/>
        <v>0</v>
      </c>
      <c r="Y223" s="246">
        <f t="shared" si="179"/>
        <v>0</v>
      </c>
      <c r="Z223" s="247">
        <f t="shared" si="180"/>
        <v>0</v>
      </c>
      <c r="AA223" s="246" t="str">
        <f t="shared" si="181"/>
        <v>N. D.</v>
      </c>
    </row>
    <row r="224" spans="1:27" s="208" customFormat="1" ht="17">
      <c r="A224" s="220" t="s">
        <v>25</v>
      </c>
      <c r="B224" s="216"/>
      <c r="C224" s="212">
        <f t="shared" si="162"/>
        <v>0</v>
      </c>
      <c r="D224" s="246">
        <f t="shared" si="163"/>
        <v>0</v>
      </c>
      <c r="E224" s="247"/>
      <c r="F224" s="212">
        <f t="shared" si="164"/>
        <v>0</v>
      </c>
      <c r="G224" s="246">
        <f t="shared" si="165"/>
        <v>0</v>
      </c>
      <c r="H224" s="247">
        <f t="shared" si="166"/>
        <v>0</v>
      </c>
      <c r="I224" s="246" t="str">
        <f t="shared" si="167"/>
        <v>N. D.</v>
      </c>
      <c r="J224" s="247"/>
      <c r="K224" s="212">
        <f t="shared" si="168"/>
        <v>0</v>
      </c>
      <c r="L224" s="246">
        <f t="shared" si="169"/>
        <v>0</v>
      </c>
      <c r="M224" s="247">
        <f t="shared" si="170"/>
        <v>0</v>
      </c>
      <c r="N224" s="246" t="str">
        <f t="shared" si="171"/>
        <v>N. D.</v>
      </c>
      <c r="O224" s="216"/>
      <c r="P224" s="212">
        <f t="shared" si="172"/>
        <v>0</v>
      </c>
      <c r="Q224" s="246">
        <f t="shared" si="173"/>
        <v>0</v>
      </c>
      <c r="R224" s="247"/>
      <c r="S224" s="212">
        <f t="shared" si="174"/>
        <v>0</v>
      </c>
      <c r="T224" s="246">
        <f t="shared" si="175"/>
        <v>0</v>
      </c>
      <c r="U224" s="247">
        <f t="shared" si="176"/>
        <v>0</v>
      </c>
      <c r="V224" s="246" t="str">
        <f t="shared" si="177"/>
        <v>N. D.</v>
      </c>
      <c r="W224" s="247"/>
      <c r="X224" s="212">
        <f t="shared" si="178"/>
        <v>0</v>
      </c>
      <c r="Y224" s="246">
        <f t="shared" si="179"/>
        <v>0</v>
      </c>
      <c r="Z224" s="247">
        <f t="shared" si="180"/>
        <v>0</v>
      </c>
      <c r="AA224" s="246" t="str">
        <f t="shared" si="181"/>
        <v>N. D.</v>
      </c>
    </row>
    <row r="225" spans="1:27" s="208" customFormat="1" ht="17">
      <c r="A225" s="220" t="s">
        <v>63</v>
      </c>
      <c r="B225" s="216"/>
      <c r="C225" s="212">
        <f t="shared" si="162"/>
        <v>0</v>
      </c>
      <c r="D225" s="246">
        <f t="shared" si="163"/>
        <v>0</v>
      </c>
      <c r="E225" s="247"/>
      <c r="F225" s="212">
        <f t="shared" si="164"/>
        <v>0</v>
      </c>
      <c r="G225" s="246">
        <f t="shared" si="165"/>
        <v>0</v>
      </c>
      <c r="H225" s="247">
        <f t="shared" si="166"/>
        <v>0</v>
      </c>
      <c r="I225" s="246" t="str">
        <f t="shared" si="167"/>
        <v>N. D.</v>
      </c>
      <c r="J225" s="247"/>
      <c r="K225" s="212">
        <f t="shared" si="168"/>
        <v>8372.24</v>
      </c>
      <c r="L225" s="246">
        <f t="shared" si="169"/>
        <v>9.6105406747586184E-4</v>
      </c>
      <c r="M225" s="247">
        <f t="shared" si="170"/>
        <v>-8372.24</v>
      </c>
      <c r="N225" s="246">
        <f t="shared" si="171"/>
        <v>-1</v>
      </c>
      <c r="O225" s="216"/>
      <c r="P225" s="212">
        <f t="shared" si="172"/>
        <v>5154.5</v>
      </c>
      <c r="Q225" s="246">
        <f t="shared" si="173"/>
        <v>9.9946690263907334E-5</v>
      </c>
      <c r="R225" s="247"/>
      <c r="S225" s="212">
        <f t="shared" si="174"/>
        <v>0</v>
      </c>
      <c r="T225" s="246">
        <f t="shared" si="175"/>
        <v>0</v>
      </c>
      <c r="U225" s="247">
        <f t="shared" si="176"/>
        <v>5154.5</v>
      </c>
      <c r="V225" s="246" t="str">
        <f t="shared" si="177"/>
        <v>N. D.</v>
      </c>
      <c r="W225" s="247"/>
      <c r="X225" s="212">
        <f t="shared" si="178"/>
        <v>11195.41</v>
      </c>
      <c r="Y225" s="246">
        <f t="shared" si="179"/>
        <v>2.1930470875998004E-4</v>
      </c>
      <c r="Z225" s="247">
        <f t="shared" si="180"/>
        <v>-6040.91</v>
      </c>
      <c r="AA225" s="246">
        <f t="shared" si="181"/>
        <v>-0.53958809905130767</v>
      </c>
    </row>
    <row r="226" spans="1:27" s="208" customFormat="1" ht="17">
      <c r="A226" s="220" t="s">
        <v>64</v>
      </c>
      <c r="B226" s="216"/>
      <c r="C226" s="212">
        <f t="shared" si="162"/>
        <v>118962.4</v>
      </c>
      <c r="D226" s="246">
        <f t="shared" si="163"/>
        <v>1.3816984324470163E-2</v>
      </c>
      <c r="E226" s="247"/>
      <c r="F226" s="212">
        <f t="shared" si="164"/>
        <v>118962.4</v>
      </c>
      <c r="G226" s="246">
        <f t="shared" si="165"/>
        <v>1.3974337203024177E-2</v>
      </c>
      <c r="H226" s="247">
        <f t="shared" si="166"/>
        <v>0</v>
      </c>
      <c r="I226" s="246">
        <f t="shared" si="167"/>
        <v>0</v>
      </c>
      <c r="J226" s="247"/>
      <c r="K226" s="212">
        <f t="shared" si="168"/>
        <v>116000</v>
      </c>
      <c r="L226" s="246">
        <f t="shared" si="169"/>
        <v>1.3315704259218557E-2</v>
      </c>
      <c r="M226" s="247">
        <f t="shared" si="170"/>
        <v>2962.3999999999942</v>
      </c>
      <c r="N226" s="246">
        <f t="shared" si="171"/>
        <v>2.5537931034482708E-2</v>
      </c>
      <c r="O226" s="216"/>
      <c r="P226" s="212">
        <f t="shared" si="172"/>
        <v>716322</v>
      </c>
      <c r="Q226" s="246">
        <f t="shared" si="173"/>
        <v>1.3889613553831144E-2</v>
      </c>
      <c r="R226" s="247"/>
      <c r="S226" s="212">
        <f t="shared" si="174"/>
        <v>713774.4</v>
      </c>
      <c r="T226" s="246">
        <f t="shared" si="175"/>
        <v>1.4141899596574241E-2</v>
      </c>
      <c r="U226" s="247">
        <f t="shared" si="176"/>
        <v>2547.5999999999767</v>
      </c>
      <c r="V226" s="246">
        <f t="shared" si="177"/>
        <v>3.5691949725291023E-3</v>
      </c>
      <c r="W226" s="247"/>
      <c r="X226" s="212">
        <f t="shared" si="178"/>
        <v>696000</v>
      </c>
      <c r="Y226" s="246">
        <f t="shared" si="179"/>
        <v>1.3633808614150452E-2</v>
      </c>
      <c r="Z226" s="247">
        <f t="shared" si="180"/>
        <v>20322</v>
      </c>
      <c r="AA226" s="246">
        <f t="shared" si="181"/>
        <v>2.9198275862068964E-2</v>
      </c>
    </row>
    <row r="227" spans="1:27" s="208" customFormat="1" ht="6" customHeight="1">
      <c r="A227" s="210"/>
      <c r="B227" s="207"/>
      <c r="C227" s="207"/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</row>
    <row r="228" spans="1:27" s="252" customFormat="1" ht="17">
      <c r="A228" s="248" t="s">
        <v>93</v>
      </c>
      <c r="B228" s="226"/>
      <c r="C228" s="249">
        <f>+SUM(C214:C226)</f>
        <v>937734.4800000001</v>
      </c>
      <c r="D228" s="250">
        <f>+IF(ISERROR(C228/C$210),"N. D.",C228/C$210)</f>
        <v>0.1089139308779512</v>
      </c>
      <c r="E228" s="251"/>
      <c r="F228" s="249">
        <f>+SUM(F214:F226)</f>
        <v>1252106.8998130327</v>
      </c>
      <c r="G228" s="250">
        <f>+IF(ISERROR(F228/F$210),"N. D.",F228/F$210)</f>
        <v>0.14708314586979188</v>
      </c>
      <c r="H228" s="251">
        <f>+$C228-F228</f>
        <v>-314372.41981303261</v>
      </c>
      <c r="I228" s="250">
        <f>+IF(ISERROR(H228/F228),"N. D.",H228/F228)</f>
        <v>-0.2510747443848248</v>
      </c>
      <c r="J228" s="251"/>
      <c r="K228" s="249">
        <f>+SUM(K214:K226)</f>
        <v>839484.54999999993</v>
      </c>
      <c r="L228" s="250">
        <f>+IF(ISERROR(K228/K$210),"N. D.",K228/K$210)</f>
        <v>9.6364896534337705E-2</v>
      </c>
      <c r="M228" s="251">
        <f>+$C228-K228</f>
        <v>98249.930000000168</v>
      </c>
      <c r="N228" s="250">
        <f>+IF(ISERROR(M228/K228),"N. D.",M228/K228)</f>
        <v>0.11703601930494156</v>
      </c>
      <c r="O228" s="226"/>
      <c r="P228" s="249">
        <f>+SUM(P214:P226)</f>
        <v>6642933.9399999995</v>
      </c>
      <c r="Q228" s="250">
        <f>+IF(ISERROR(P228/P$210),"N. D.",P228/P$210)</f>
        <v>0.12880769443103648</v>
      </c>
      <c r="R228" s="251"/>
      <c r="S228" s="249">
        <f>+SUM(S214:S226)</f>
        <v>7369199.8472508313</v>
      </c>
      <c r="T228" s="250">
        <f>+IF(ISERROR(S228/S$210),"N. D.",S228/S$210)</f>
        <v>0.14600479415752579</v>
      </c>
      <c r="U228" s="251">
        <f>+$P228-S228</f>
        <v>-726265.90725083183</v>
      </c>
      <c r="V228" s="250">
        <f>+IF(ISERROR(U228/S228),"N. D.",U228/S228)</f>
        <v>-9.8554242292909738E-2</v>
      </c>
      <c r="W228" s="251"/>
      <c r="X228" s="249">
        <f>+SUM(X214:X226)</f>
        <v>5654425.2999999998</v>
      </c>
      <c r="Y228" s="250">
        <f>+IF(ISERROR(X228/X$210),"N. D.",X228/X$210)</f>
        <v>0.110763437303463</v>
      </c>
      <c r="Z228" s="251">
        <f>+$P228-X228</f>
        <v>988508.63999999966</v>
      </c>
      <c r="AA228" s="250">
        <f>+IF(ISERROR(Z228/X228),"N. D.",Z228/X228)</f>
        <v>0.17482035530648882</v>
      </c>
    </row>
    <row r="229" spans="1:27" s="208" customFormat="1" ht="17"/>
    <row r="230" spans="1:27" s="208" customFormat="1" ht="17">
      <c r="A230" s="209" t="s">
        <v>94</v>
      </c>
      <c r="B230" s="207"/>
      <c r="C230" s="207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</row>
    <row r="231" spans="1:27" s="208" customFormat="1" ht="6" customHeight="1">
      <c r="A231" s="210"/>
      <c r="B231" s="207"/>
      <c r="C231" s="207"/>
      <c r="D231" s="207"/>
      <c r="E231" s="207"/>
      <c r="F231" s="207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</row>
    <row r="232" spans="1:27" s="208" customFormat="1" ht="17">
      <c r="A232" s="215" t="s">
        <v>95</v>
      </c>
      <c r="B232" s="216"/>
      <c r="C232" s="212">
        <f>+C106</f>
        <v>8609867.1900000013</v>
      </c>
      <c r="D232" s="246">
        <f>+IF(ISERROR(C232/C$232),"N. D.",C232/C$232)</f>
        <v>1</v>
      </c>
      <c r="E232" s="247"/>
      <c r="F232" s="212">
        <f>+F106</f>
        <v>8512918.9507646505</v>
      </c>
      <c r="G232" s="246">
        <f>+IF(ISERROR(F232/F$232),"N. D.",F232/F$232)</f>
        <v>1</v>
      </c>
      <c r="H232" s="247">
        <f>+$C232-F232</f>
        <v>96948.239235350862</v>
      </c>
      <c r="I232" s="246">
        <f>+IF(ISERROR(H232/F232),"N. D.",H232/F232)</f>
        <v>1.1388366293167015E-2</v>
      </c>
      <c r="J232" s="247"/>
      <c r="K232" s="212">
        <f>+K106</f>
        <v>8711518.2000000011</v>
      </c>
      <c r="L232" s="246">
        <f>+IF(ISERROR(K232/K$232),"N. D.",K232/K$232)</f>
        <v>1</v>
      </c>
      <c r="M232" s="247">
        <f>+$C232-K232</f>
        <v>-101651.00999999978</v>
      </c>
      <c r="N232" s="246">
        <f>+IF(ISERROR(M232/K232),"N. D.",M232/K232)</f>
        <v>-1.1668575748369528E-2</v>
      </c>
      <c r="O232" s="216"/>
      <c r="P232" s="212">
        <f>+P106</f>
        <v>51572493.160000004</v>
      </c>
      <c r="Q232" s="246">
        <f>+IF(ISERROR(P232/P$232),"N. D.",P232/P$232)</f>
        <v>1</v>
      </c>
      <c r="R232" s="247"/>
      <c r="S232" s="212">
        <f>+S106</f>
        <v>50472314.212505512</v>
      </c>
      <c r="T232" s="246">
        <f>+IF(ISERROR(S232/S$232),"N. D.",S232/S$232)</f>
        <v>1</v>
      </c>
      <c r="U232" s="247">
        <f>+$P232-S232</f>
        <v>1100178.9474944919</v>
      </c>
      <c r="V232" s="246">
        <f>+IF(ISERROR(U232/S232),"N. D.",U232/S232)</f>
        <v>2.1797671944709461E-2</v>
      </c>
      <c r="W232" s="247"/>
      <c r="X232" s="212">
        <f>+X106</f>
        <v>51049565.07</v>
      </c>
      <c r="Y232" s="246">
        <f>+IF(ISERROR(X232/X$232),"N. D.",X232/X$232)</f>
        <v>1</v>
      </c>
      <c r="Z232" s="247">
        <f>+$P232-X232</f>
        <v>522928.09000000358</v>
      </c>
      <c r="AA232" s="246">
        <f>+IF(ISERROR(Z232/X232),"N. D.",Z232/X232)</f>
        <v>1.0243536635090936E-2</v>
      </c>
    </row>
    <row r="233" spans="1:27" s="208" customFormat="1" ht="17">
      <c r="A233" s="215" t="s">
        <v>96</v>
      </c>
      <c r="B233" s="216"/>
      <c r="C233" s="212">
        <f>+C135</f>
        <v>773812.16000000015</v>
      </c>
      <c r="D233" s="246">
        <f>+IF(ISERROR(C233/C$232),"N. D.",C233/C$232)</f>
        <v>8.987504022114888E-2</v>
      </c>
      <c r="E233" s="247"/>
      <c r="F233" s="212">
        <f>+F135</f>
        <v>1252106.8998130327</v>
      </c>
      <c r="G233" s="246">
        <f>+IF(ISERROR(F233/F$232),"N. D.",F233/F$232)</f>
        <v>0.14708314586979188</v>
      </c>
      <c r="H233" s="247">
        <f>+$C233-F233</f>
        <v>-478294.73981303256</v>
      </c>
      <c r="I233" s="246">
        <f>+IF(ISERROR(H233/F233),"N. D.",H233/F233)</f>
        <v>-0.38199193685814892</v>
      </c>
      <c r="J233" s="247"/>
      <c r="K233" s="212">
        <f>+K135</f>
        <v>719800.77999999991</v>
      </c>
      <c r="L233" s="246">
        <f>+IF(ISERROR(K233/K$232),"N. D.",K233/K$232)</f>
        <v>8.262633027616241E-2</v>
      </c>
      <c r="M233" s="247">
        <f>+$C233-K233</f>
        <v>54011.380000000237</v>
      </c>
      <c r="N233" s="246">
        <f>+IF(ISERROR(M233/K233),"N. D.",M233/K233)</f>
        <v>7.5036567756984432E-2</v>
      </c>
      <c r="O233" s="216"/>
      <c r="P233" s="212">
        <f>+P135</f>
        <v>5802581.2399999993</v>
      </c>
      <c r="Q233" s="246">
        <f>+IF(ISERROR(P233/P$232),"N. D.",P233/P$232)</f>
        <v>0.1125131030993189</v>
      </c>
      <c r="R233" s="247"/>
      <c r="S233" s="212">
        <f>+S135</f>
        <v>7369199.8472508313</v>
      </c>
      <c r="T233" s="246">
        <f>+IF(ISERROR(S233/S$232),"N. D.",S233/S$232)</f>
        <v>0.14600479415752579</v>
      </c>
      <c r="U233" s="247">
        <f>+$P233-S233</f>
        <v>-1566618.607250832</v>
      </c>
      <c r="V233" s="246">
        <f>+IF(ISERROR(U233/S233),"N. D.",U233/S233)</f>
        <v>-0.21259005587089322</v>
      </c>
      <c r="W233" s="247"/>
      <c r="X233" s="212">
        <f>+X135</f>
        <v>4374642.75</v>
      </c>
      <c r="Y233" s="246">
        <f>+IF(ISERROR(X233/X$232),"N. D.",X233/X$232)</f>
        <v>8.5694025874685081E-2</v>
      </c>
      <c r="Z233" s="247">
        <f>+$P233-X233</f>
        <v>1427938.4899999993</v>
      </c>
      <c r="AA233" s="246">
        <f>+IF(ISERROR(Z233/X233),"N. D.",Z233/X233)</f>
        <v>0.32641259449128718</v>
      </c>
    </row>
    <row r="234" spans="1:27" s="208" customFormat="1" ht="17">
      <c r="A234" s="215" t="s">
        <v>97</v>
      </c>
      <c r="B234" s="216"/>
      <c r="C234" s="212">
        <f>+C168</f>
        <v>7836055.0300000012</v>
      </c>
      <c r="D234" s="246">
        <f>+IF(ISERROR(C234/C$232),"N. D.",C234/C$232)</f>
        <v>0.91012495977885111</v>
      </c>
      <c r="E234" s="247"/>
      <c r="F234" s="212">
        <f>+F168</f>
        <v>7260812.0509516178</v>
      </c>
      <c r="G234" s="246">
        <f>+IF(ISERROR(F234/F$232),"N. D.",F234/F$232)</f>
        <v>0.85291685413020812</v>
      </c>
      <c r="H234" s="247">
        <f>+$C234-F234</f>
        <v>575242.97904838342</v>
      </c>
      <c r="I234" s="246">
        <f>+IF(ISERROR(H234/F234),"N. D.",H234/F234)</f>
        <v>7.922570850363643E-2</v>
      </c>
      <c r="J234" s="247"/>
      <c r="K234" s="212">
        <f>+K168</f>
        <v>7991717.4200000009</v>
      </c>
      <c r="L234" s="246">
        <f>+IF(ISERROR(K234/K$232),"N. D.",K234/K$232)</f>
        <v>0.9173736697238376</v>
      </c>
      <c r="M234" s="247">
        <f>+$C234-K234</f>
        <v>-155662.38999999966</v>
      </c>
      <c r="N234" s="246">
        <f>+IF(ISERROR(M234/K234),"N. D.",M234/K234)</f>
        <v>-1.9477964725134092E-2</v>
      </c>
      <c r="O234" s="216"/>
      <c r="P234" s="212">
        <f>+P168</f>
        <v>45769911.920000002</v>
      </c>
      <c r="Q234" s="246">
        <f>+IF(ISERROR(P234/P$232),"N. D.",P234/P$232)</f>
        <v>0.88748689690068105</v>
      </c>
      <c r="R234" s="247"/>
      <c r="S234" s="212">
        <f>+S168</f>
        <v>43103114.365254678</v>
      </c>
      <c r="T234" s="246">
        <f>+IF(ISERROR(S234/S$232),"N. D.",S234/S$232)</f>
        <v>0.85399520584247413</v>
      </c>
      <c r="U234" s="247">
        <f>+$P234-S234</f>
        <v>2666797.554745324</v>
      </c>
      <c r="V234" s="246">
        <f>+IF(ISERROR(U234/S234),"N. D.",U234/S234)</f>
        <v>6.187018256144905E-2</v>
      </c>
      <c r="W234" s="247"/>
      <c r="X234" s="212">
        <f>+X168</f>
        <v>46674922.32</v>
      </c>
      <c r="Y234" s="246">
        <f>+IF(ISERROR(X234/X$232),"N. D.",X234/X$232)</f>
        <v>0.91430597412531489</v>
      </c>
      <c r="Z234" s="247">
        <f>+$P234-X234</f>
        <v>-905010.39999999851</v>
      </c>
      <c r="AA234" s="246">
        <f>+IF(ISERROR(Z234/X234),"N. D.",Z234/X234)</f>
        <v>-1.938964983798603E-2</v>
      </c>
    </row>
    <row r="235" spans="1:27" s="208" customFormat="1" ht="17">
      <c r="A235" s="215" t="s">
        <v>98</v>
      </c>
      <c r="B235" s="216"/>
      <c r="C235" s="212">
        <f>+C177</f>
        <v>7273694.1500000013</v>
      </c>
      <c r="D235" s="246">
        <f>+IF(ISERROR(C235/C$232),"N. D.",C235/C$232)</f>
        <v>0.84480909977892471</v>
      </c>
      <c r="E235" s="247"/>
      <c r="F235" s="212">
        <f>+F177</f>
        <v>6470102.7560455427</v>
      </c>
      <c r="G235" s="246">
        <f>+IF(ISERROR(F235/F$232),"N. D.",F235/F$232)</f>
        <v>0.76003340258095409</v>
      </c>
      <c r="H235" s="247">
        <f>+$C235-F235</f>
        <v>803591.39395445865</v>
      </c>
      <c r="I235" s="246">
        <f>+IF(ISERROR(H235/F235),"N. D.",H235/F235)</f>
        <v>0.12420071585472084</v>
      </c>
      <c r="J235" s="247"/>
      <c r="K235" s="212">
        <f>+K177</f>
        <v>7523882.3600000013</v>
      </c>
      <c r="L235" s="246">
        <f>+IF(ISERROR(K235/K$232),"N. D.",K235/K$232)</f>
        <v>0.8636706240250982</v>
      </c>
      <c r="M235" s="247">
        <f>+$C235-K235</f>
        <v>-250188.20999999996</v>
      </c>
      <c r="N235" s="246">
        <f>+IF(ISERROR(M235/K235),"N. D.",M235/K235)</f>
        <v>-3.3252541444574089E-2</v>
      </c>
      <c r="O235" s="216"/>
      <c r="P235" s="212">
        <f>+P177</f>
        <v>42838362.079999998</v>
      </c>
      <c r="Q235" s="246">
        <f>+IF(ISERROR(P235/P$232),"N. D.",P235/P$232)</f>
        <v>0.8306436135848041</v>
      </c>
      <c r="R235" s="247"/>
      <c r="S235" s="212">
        <f>+S177</f>
        <v>39785881.370348603</v>
      </c>
      <c r="T235" s="246">
        <f>+IF(ISERROR(S235/S$232),"N. D.",S235/S$232)</f>
        <v>0.78827139177404437</v>
      </c>
      <c r="U235" s="247">
        <f>+$P235-S235</f>
        <v>3052480.7096513957</v>
      </c>
      <c r="V235" s="246">
        <f>+IF(ISERROR(U235/S235),"N. D.",U235/S235)</f>
        <v>7.6722711789070266E-2</v>
      </c>
      <c r="W235" s="247"/>
      <c r="X235" s="212">
        <f>+X177</f>
        <v>44042267.259999998</v>
      </c>
      <c r="Y235" s="246">
        <f>+IF(ISERROR(X235/X$232),"N. D.",X235/X$232)</f>
        <v>0.86273540625877065</v>
      </c>
      <c r="Z235" s="247">
        <f>+$P235-X235</f>
        <v>-1203905.1799999997</v>
      </c>
      <c r="AA235" s="246">
        <f>+IF(ISERROR(Z235/X235),"N. D.",Z235/X235)</f>
        <v>-2.7335222614513505E-2</v>
      </c>
    </row>
  </sheetData>
  <mergeCells count="36">
    <mergeCell ref="C181:N181"/>
    <mergeCell ref="B184:B185"/>
    <mergeCell ref="D184:D185"/>
    <mergeCell ref="E184:E185"/>
    <mergeCell ref="G184:G185"/>
    <mergeCell ref="I184:I185"/>
    <mergeCell ref="J184:J185"/>
    <mergeCell ref="L184:L185"/>
    <mergeCell ref="N184:N185"/>
    <mergeCell ref="C2:N2"/>
    <mergeCell ref="B5:B6"/>
    <mergeCell ref="D5:D6"/>
    <mergeCell ref="E5:E6"/>
    <mergeCell ref="G5:G6"/>
    <mergeCell ref="I5:I6"/>
    <mergeCell ref="J5:J6"/>
    <mergeCell ref="L5:L6"/>
    <mergeCell ref="N5:N6"/>
    <mergeCell ref="O5:O6"/>
    <mergeCell ref="P2:AA2"/>
    <mergeCell ref="Y5:Y6"/>
    <mergeCell ref="AA5:AA6"/>
    <mergeCell ref="R5:R6"/>
    <mergeCell ref="T5:T6"/>
    <mergeCell ref="V5:V6"/>
    <mergeCell ref="W5:W6"/>
    <mergeCell ref="Q5:Q6"/>
    <mergeCell ref="P181:AA181"/>
    <mergeCell ref="O184:O185"/>
    <mergeCell ref="Y184:Y185"/>
    <mergeCell ref="AA184:AA185"/>
    <mergeCell ref="W184:W185"/>
    <mergeCell ref="Q184:Q185"/>
    <mergeCell ref="R184:R185"/>
    <mergeCell ref="T184:T185"/>
    <mergeCell ref="V184:V185"/>
  </mergeCells>
  <pageMargins left="0.7" right="0.7" top="0.75" bottom="0.75" header="0.3" footer="0.3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D2A3-1B68-CB4C-B372-7B3267F181D5}">
  <sheetPr>
    <tabColor theme="3"/>
  </sheetPr>
  <dimension ref="A1:AA235"/>
  <sheetViews>
    <sheetView topLeftCell="B1" zoomScale="70" zoomScaleNormal="70" workbookViewId="0">
      <pane ySplit="7" topLeftCell="A8" activePane="bottomLeft" state="frozen"/>
      <selection activeCell="C5" sqref="C5"/>
      <selection pane="bottomLeft" activeCell="C5" sqref="C5"/>
    </sheetView>
  </sheetViews>
  <sheetFormatPr baseColWidth="10" defaultColWidth="10.7109375" defaultRowHeight="18"/>
  <cols>
    <col min="1" max="1" width="48.7109375" style="202" customWidth="1"/>
    <col min="2" max="2" width="1.5703125" style="202" customWidth="1"/>
    <col min="3" max="3" width="15.7109375" style="202" customWidth="1"/>
    <col min="4" max="4" width="10.7109375" style="202" customWidth="1"/>
    <col min="5" max="5" width="1.5703125" style="202" customWidth="1"/>
    <col min="6" max="6" width="15.7109375" style="202" customWidth="1"/>
    <col min="7" max="7" width="10.7109375" style="202" customWidth="1"/>
    <col min="8" max="8" width="15.7109375" style="202" customWidth="1"/>
    <col min="9" max="9" width="10.7109375" style="202" customWidth="1"/>
    <col min="10" max="10" width="1.5703125" style="202" customWidth="1"/>
    <col min="11" max="11" width="15.7109375" style="202" customWidth="1"/>
    <col min="12" max="12" width="10.7109375" style="202" customWidth="1"/>
    <col min="13" max="13" width="15.7109375" style="202" customWidth="1"/>
    <col min="14" max="14" width="10.7109375" style="202" customWidth="1"/>
    <col min="15" max="15" width="1.5703125" style="202" customWidth="1"/>
    <col min="16" max="16" width="15.7109375" style="202" customWidth="1"/>
    <col min="17" max="17" width="10.7109375" style="202" customWidth="1"/>
    <col min="18" max="18" width="1.5703125" style="202" customWidth="1"/>
    <col min="19" max="19" width="15.7109375" style="202" customWidth="1"/>
    <col min="20" max="20" width="10.7109375" style="202" customWidth="1"/>
    <col min="21" max="21" width="15.7109375" style="202" customWidth="1"/>
    <col min="22" max="22" width="10.7109375" style="202" customWidth="1"/>
    <col min="23" max="23" width="1.5703125" style="202" customWidth="1"/>
    <col min="24" max="24" width="15.7109375" style="202" customWidth="1"/>
    <col min="25" max="25" width="10.7109375" style="202" customWidth="1"/>
    <col min="26" max="26" width="15.7109375" style="202" customWidth="1"/>
    <col min="27" max="27" width="10.7109375" style="202" customWidth="1"/>
    <col min="28" max="16384" width="10.7109375" style="202"/>
  </cols>
  <sheetData>
    <row r="1" spans="1:27">
      <c r="C1" s="203"/>
      <c r="D1" s="203"/>
      <c r="F1" s="203"/>
      <c r="G1" s="203"/>
      <c r="H1" s="203"/>
      <c r="I1" s="203"/>
      <c r="K1" s="203"/>
      <c r="L1" s="203"/>
      <c r="M1" s="203"/>
      <c r="N1" s="203"/>
      <c r="P1" s="203"/>
      <c r="Q1" s="203"/>
      <c r="S1" s="203"/>
      <c r="T1" s="203"/>
      <c r="U1" s="203"/>
      <c r="V1" s="203"/>
      <c r="X1" s="203"/>
      <c r="Y1" s="203"/>
      <c r="Z1" s="203"/>
      <c r="AA1" s="203"/>
    </row>
    <row r="2" spans="1:27" ht="20">
      <c r="C2" s="399" t="s">
        <v>0</v>
      </c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P2" s="398" t="s">
        <v>1</v>
      </c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</row>
    <row r="3" spans="1:27">
      <c r="B3" s="204"/>
      <c r="C3" s="204"/>
      <c r="D3" s="203"/>
      <c r="E3" s="204"/>
      <c r="F3" s="204"/>
      <c r="G3" s="203"/>
      <c r="H3" s="204"/>
      <c r="I3" s="203"/>
      <c r="J3" s="204"/>
      <c r="K3" s="204"/>
      <c r="L3" s="203"/>
      <c r="M3" s="204"/>
      <c r="N3" s="203"/>
      <c r="O3" s="204"/>
      <c r="P3" s="204"/>
      <c r="Q3" s="203"/>
      <c r="R3" s="204"/>
      <c r="S3" s="204"/>
      <c r="T3" s="203"/>
      <c r="U3" s="204"/>
      <c r="V3" s="203"/>
      <c r="W3" s="204"/>
      <c r="X3" s="204"/>
      <c r="Y3" s="203"/>
      <c r="Z3" s="204"/>
      <c r="AA3" s="203"/>
    </row>
    <row r="4" spans="1:27" ht="6" customHeight="1"/>
    <row r="5" spans="1:27" s="207" customFormat="1" ht="18" customHeight="1">
      <c r="A5" s="205" t="s">
        <v>2</v>
      </c>
      <c r="B5" s="397"/>
      <c r="C5" s="206">
        <v>46174</v>
      </c>
      <c r="D5" s="397" t="s">
        <v>99</v>
      </c>
      <c r="E5" s="397"/>
      <c r="F5" s="206">
        <f>+C5</f>
        <v>46174</v>
      </c>
      <c r="G5" s="397" t="s">
        <v>99</v>
      </c>
      <c r="H5" s="206" t="s">
        <v>100</v>
      </c>
      <c r="I5" s="397" t="s">
        <v>99</v>
      </c>
      <c r="J5" s="397"/>
      <c r="K5" s="206">
        <f>+EOMONTH(F5,-12)</f>
        <v>45838</v>
      </c>
      <c r="L5" s="397" t="s">
        <v>99</v>
      </c>
      <c r="M5" s="206" t="s">
        <v>100</v>
      </c>
      <c r="N5" s="397" t="s">
        <v>99</v>
      </c>
      <c r="O5" s="397"/>
      <c r="P5" s="206">
        <f>+C5</f>
        <v>46174</v>
      </c>
      <c r="Q5" s="397" t="s">
        <v>99</v>
      </c>
      <c r="R5" s="397"/>
      <c r="S5" s="206">
        <f>+P5</f>
        <v>46174</v>
      </c>
      <c r="T5" s="397" t="s">
        <v>99</v>
      </c>
      <c r="U5" s="206" t="s">
        <v>100</v>
      </c>
      <c r="V5" s="397" t="s">
        <v>99</v>
      </c>
      <c r="W5" s="397"/>
      <c r="X5" s="206">
        <f>+EOMONTH(S5,-12)</f>
        <v>45838</v>
      </c>
      <c r="Y5" s="397" t="s">
        <v>99</v>
      </c>
      <c r="Z5" s="206" t="s">
        <v>100</v>
      </c>
      <c r="AA5" s="397" t="s">
        <v>99</v>
      </c>
    </row>
    <row r="6" spans="1:27" s="207" customFormat="1" ht="18" customHeight="1">
      <c r="A6" s="205" t="s">
        <v>122</v>
      </c>
      <c r="B6" s="397"/>
      <c r="C6" s="206" t="s">
        <v>103</v>
      </c>
      <c r="D6" s="397"/>
      <c r="E6" s="397"/>
      <c r="F6" s="206" t="s">
        <v>102</v>
      </c>
      <c r="G6" s="397"/>
      <c r="H6" s="206" t="str">
        <f>+YEAR(C5)&amp;"R"&amp;" vs "&amp;YEAR(F5)&amp;"P"</f>
        <v>2026R vs 2026P</v>
      </c>
      <c r="I6" s="397"/>
      <c r="J6" s="397"/>
      <c r="K6" s="206" t="s">
        <v>103</v>
      </c>
      <c r="L6" s="397"/>
      <c r="M6" s="206" t="str">
        <f>+YEAR(C5)&amp;"R"&amp;" vs "&amp;YEAR(K5)&amp;"R"</f>
        <v>2026R vs 2025R</v>
      </c>
      <c r="N6" s="397"/>
      <c r="O6" s="397"/>
      <c r="P6" s="206" t="s">
        <v>103</v>
      </c>
      <c r="Q6" s="397"/>
      <c r="R6" s="397"/>
      <c r="S6" s="206" t="s">
        <v>102</v>
      </c>
      <c r="T6" s="397"/>
      <c r="U6" s="206" t="str">
        <f>+H6</f>
        <v>2026R vs 2026P</v>
      </c>
      <c r="V6" s="397"/>
      <c r="W6" s="397"/>
      <c r="X6" s="206" t="s">
        <v>103</v>
      </c>
      <c r="Y6" s="397"/>
      <c r="Z6" s="206" t="str">
        <f>+M6</f>
        <v>2026R vs 2025R</v>
      </c>
      <c r="AA6" s="397"/>
    </row>
    <row r="7" spans="1:27" s="208" customFormat="1" ht="6" customHeight="1"/>
    <row r="8" spans="1:27" s="208" customFormat="1" ht="17">
      <c r="A8" s="209" t="s">
        <v>20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</row>
    <row r="9" spans="1:27" s="208" customFormat="1" ht="6" customHeight="1">
      <c r="A9" s="210"/>
      <c r="B9" s="207"/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</row>
    <row r="10" spans="1:27" s="208" customFormat="1" ht="17">
      <c r="A10" s="211" t="s">
        <v>21</v>
      </c>
      <c r="B10" s="207"/>
      <c r="C10" s="212">
        <f>+SUM(C11:C19)</f>
        <v>23239852.279999997</v>
      </c>
      <c r="D10" s="213">
        <f>+IF(ISERROR(C10/C31),"N. D.",C10/C31)</f>
        <v>1</v>
      </c>
      <c r="E10" s="207"/>
      <c r="F10" s="212">
        <f>+SUM(F11:F19)</f>
        <v>22251339.917517822</v>
      </c>
      <c r="G10" s="213">
        <f>+IF(ISERROR(F10/F31),"N. D.",F10/F31)</f>
        <v>1</v>
      </c>
      <c r="H10" s="214">
        <f t="shared" ref="H10:H29" si="0">+$C10-F10</f>
        <v>988512.36248217523</v>
      </c>
      <c r="I10" s="213">
        <f t="shared" ref="I10:I29" si="1">+IF(ISERROR(H10/F10),"N. D.",H10/F10)</f>
        <v>4.4424846600089406E-2</v>
      </c>
      <c r="J10" s="207"/>
      <c r="K10" s="212">
        <f>+SUM(K11:K19)</f>
        <v>20989049.170000002</v>
      </c>
      <c r="L10" s="213">
        <f>+IF(ISERROR(K10/K31),"N. D.",K10/K31)</f>
        <v>1</v>
      </c>
      <c r="M10" s="214">
        <f t="shared" ref="M10:M29" si="2">+$C10-K10</f>
        <v>2250803.1099999957</v>
      </c>
      <c r="N10" s="213">
        <f t="shared" ref="N10:N29" si="3">+IF(ISERROR(M10/K10),"N. D.",M10/K10)</f>
        <v>0.10723702116135428</v>
      </c>
      <c r="O10" s="207"/>
      <c r="P10" s="212">
        <f>+SUM(P11:P19)</f>
        <v>134270767.09999999</v>
      </c>
      <c r="Q10" s="213">
        <f>+IF(ISERROR(P10/P31),"N. D.",P10/P31)</f>
        <v>1</v>
      </c>
      <c r="R10" s="207"/>
      <c r="S10" s="212">
        <f>+SUM(S11:S19)</f>
        <v>132314774.44730653</v>
      </c>
      <c r="T10" s="213">
        <f>+IF(ISERROR(S10/S31),"N. D.",S10/S31)</f>
        <v>1</v>
      </c>
      <c r="U10" s="214">
        <f t="shared" ref="U10:U29" si="4">+$P10-S10</f>
        <v>1955992.6526934654</v>
      </c>
      <c r="V10" s="213">
        <f t="shared" ref="V10:V29" si="5">+IF(ISERROR(U10/S10),"N. D.",U10/S10)</f>
        <v>1.4782874103544849E-2</v>
      </c>
      <c r="W10" s="207"/>
      <c r="X10" s="212">
        <f>+SUM(X11:X19)</f>
        <v>124853510.92</v>
      </c>
      <c r="Y10" s="213">
        <f>+IF(ISERROR(X10/X31),"N. D.",X10/X31)</f>
        <v>1</v>
      </c>
      <c r="Z10" s="214">
        <f t="shared" ref="Z10:Z29" si="6">+$P10-X10</f>
        <v>9417256.1799999923</v>
      </c>
      <c r="AA10" s="213">
        <f t="shared" ref="AA10:AA29" si="7">+IF(ISERROR(Z10/X10),"N. D.",Z10/X10)</f>
        <v>7.5426442641521776E-2</v>
      </c>
    </row>
    <row r="11" spans="1:27" s="208" customFormat="1" ht="17">
      <c r="A11" s="215" t="s">
        <v>22</v>
      </c>
      <c r="B11" s="216"/>
      <c r="C11" s="217">
        <f>+CBA!C11+TORR!C11</f>
        <v>14866620.739999998</v>
      </c>
      <c r="D11" s="218">
        <f t="shared" ref="D11:D19" si="8">+IF(ISERROR(C11/C86),"N. D.",C11/C86)</f>
        <v>1.0198981189567329</v>
      </c>
      <c r="E11" s="216"/>
      <c r="F11" s="217">
        <f>+CBA!F11+TORR!F11</f>
        <v>14278200.886660505</v>
      </c>
      <c r="G11" s="218">
        <f t="shared" ref="G11:G19" si="9">+IF(ISERROR(F11/F86),"N. D.",F11/F86)</f>
        <v>1</v>
      </c>
      <c r="H11" s="219">
        <f t="shared" si="0"/>
        <v>588419.85333949327</v>
      </c>
      <c r="I11" s="218">
        <f t="shared" si="1"/>
        <v>4.1211064195715866E-2</v>
      </c>
      <c r="J11" s="216"/>
      <c r="K11" s="217">
        <f>+CBA!K11+TORR!K11</f>
        <v>13675343.290000001</v>
      </c>
      <c r="L11" s="218">
        <f t="shared" ref="L11:L19" si="10">+IF(ISERROR(K11/K86),"N. D.",K11/K86)</f>
        <v>1.01833664992352</v>
      </c>
      <c r="M11" s="219">
        <f t="shared" si="2"/>
        <v>1191277.4499999974</v>
      </c>
      <c r="N11" s="218">
        <f t="shared" si="3"/>
        <v>8.7111337882911546E-2</v>
      </c>
      <c r="O11" s="216"/>
      <c r="P11" s="217">
        <f>+CBA!P11+TORR!P11</f>
        <v>85786506.489999995</v>
      </c>
      <c r="Q11" s="218">
        <f t="shared" ref="Q11:Q19" si="11">+IF(ISERROR(P11/P86),"N. D.",P11/P86)</f>
        <v>1.0148737372836574</v>
      </c>
      <c r="R11" s="216"/>
      <c r="S11" s="217">
        <f>+CBA!S11+TORR!S11</f>
        <v>84079761.153352022</v>
      </c>
      <c r="T11" s="218">
        <f t="shared" ref="T11:T19" si="12">+IF(ISERROR(S11/S86),"N. D.",S11/S86)</f>
        <v>1.0066626959574452</v>
      </c>
      <c r="U11" s="219">
        <f t="shared" si="4"/>
        <v>1706745.3366479725</v>
      </c>
      <c r="V11" s="218">
        <f t="shared" si="5"/>
        <v>2.0299122086408654E-2</v>
      </c>
      <c r="W11" s="216"/>
      <c r="X11" s="217">
        <f>+CBA!X11+TORR!X11</f>
        <v>80784284.330000013</v>
      </c>
      <c r="Y11" s="218">
        <f t="shared" ref="Y11:Y19" si="13">+IF(ISERROR(X11/X86),"N. D.",X11/X86)</f>
        <v>1.0114350970457393</v>
      </c>
      <c r="Z11" s="219">
        <f t="shared" si="6"/>
        <v>5002222.1599999815</v>
      </c>
      <c r="AA11" s="218">
        <f t="shared" si="7"/>
        <v>6.1920733735365392E-2</v>
      </c>
    </row>
    <row r="12" spans="1:27" s="208" customFormat="1" ht="17">
      <c r="A12" s="215" t="s">
        <v>23</v>
      </c>
      <c r="B12" s="216"/>
      <c r="C12" s="217">
        <f>+CBA!C12+TORR!C12</f>
        <v>3470411.2699999996</v>
      </c>
      <c r="D12" s="218">
        <f t="shared" si="8"/>
        <v>1</v>
      </c>
      <c r="E12" s="216"/>
      <c r="F12" s="217">
        <f>+CBA!F12+TORR!F12</f>
        <v>3356294.5560977496</v>
      </c>
      <c r="G12" s="218">
        <f t="shared" si="9"/>
        <v>1</v>
      </c>
      <c r="H12" s="219">
        <f t="shared" si="0"/>
        <v>114116.71390224993</v>
      </c>
      <c r="I12" s="218">
        <f t="shared" si="1"/>
        <v>3.4000804159134826E-2</v>
      </c>
      <c r="J12" s="216"/>
      <c r="K12" s="217">
        <f>+CBA!K12+TORR!K12</f>
        <v>3239102.33</v>
      </c>
      <c r="L12" s="218">
        <f t="shared" si="10"/>
        <v>1</v>
      </c>
      <c r="M12" s="219">
        <f t="shared" si="2"/>
        <v>231308.93999999948</v>
      </c>
      <c r="N12" s="218">
        <f t="shared" si="3"/>
        <v>7.1411433302880398E-2</v>
      </c>
      <c r="O12" s="216"/>
      <c r="P12" s="217">
        <f>+CBA!P12+TORR!P12</f>
        <v>21910227.699999999</v>
      </c>
      <c r="Q12" s="218">
        <f t="shared" si="11"/>
        <v>1</v>
      </c>
      <c r="R12" s="216"/>
      <c r="S12" s="217">
        <f>+CBA!S12+TORR!S12</f>
        <v>21352554.254126251</v>
      </c>
      <c r="T12" s="218">
        <f t="shared" si="12"/>
        <v>1</v>
      </c>
      <c r="U12" s="219">
        <f t="shared" si="4"/>
        <v>557673.44587374851</v>
      </c>
      <c r="V12" s="218">
        <f t="shared" si="5"/>
        <v>2.6117411492631217E-2</v>
      </c>
      <c r="W12" s="216"/>
      <c r="X12" s="217">
        <f>+CBA!X12+TORR!X12</f>
        <v>20558242.349999998</v>
      </c>
      <c r="Y12" s="218">
        <f t="shared" si="13"/>
        <v>1</v>
      </c>
      <c r="Z12" s="219">
        <f t="shared" si="6"/>
        <v>1351985.3500000015</v>
      </c>
      <c r="AA12" s="218">
        <f t="shared" si="7"/>
        <v>6.576366437279603E-2</v>
      </c>
    </row>
    <row r="13" spans="1:27" s="208" customFormat="1" ht="17">
      <c r="A13" s="215" t="s">
        <v>24</v>
      </c>
      <c r="B13" s="216"/>
      <c r="C13" s="217">
        <f>+CBA!C13+TORR!C13</f>
        <v>2236439.8600000003</v>
      </c>
      <c r="D13" s="218">
        <f t="shared" si="8"/>
        <v>1.0062804024427143</v>
      </c>
      <c r="E13" s="216"/>
      <c r="F13" s="217">
        <f>+CBA!F13+TORR!F13</f>
        <v>2193351.5160595672</v>
      </c>
      <c r="G13" s="218">
        <f t="shared" si="9"/>
        <v>1</v>
      </c>
      <c r="H13" s="219">
        <f t="shared" si="0"/>
        <v>43088.343940433115</v>
      </c>
      <c r="I13" s="218">
        <f t="shared" si="1"/>
        <v>1.9644978757368921E-2</v>
      </c>
      <c r="J13" s="216"/>
      <c r="K13" s="217">
        <f>+CBA!K13+TORR!K13</f>
        <v>2045345.9500000002</v>
      </c>
      <c r="L13" s="218">
        <f t="shared" si="10"/>
        <v>1</v>
      </c>
      <c r="M13" s="219">
        <f t="shared" si="2"/>
        <v>191093.91000000015</v>
      </c>
      <c r="N13" s="218">
        <f t="shared" si="3"/>
        <v>9.3428649564148369E-2</v>
      </c>
      <c r="O13" s="216"/>
      <c r="P13" s="217">
        <f>+CBA!P13+TORR!P13</f>
        <v>13074694.09</v>
      </c>
      <c r="Q13" s="218">
        <f t="shared" si="11"/>
        <v>1.0028330385543707</v>
      </c>
      <c r="R13" s="216"/>
      <c r="S13" s="217">
        <f>+CBA!S13+TORR!S13</f>
        <v>12894838.287628271</v>
      </c>
      <c r="T13" s="218">
        <f t="shared" si="12"/>
        <v>1</v>
      </c>
      <c r="U13" s="219">
        <f t="shared" si="4"/>
        <v>179855.80237172917</v>
      </c>
      <c r="V13" s="218">
        <f t="shared" si="5"/>
        <v>1.3947891269353002E-2</v>
      </c>
      <c r="W13" s="216"/>
      <c r="X13" s="217">
        <f>+CBA!X13+TORR!X13</f>
        <v>12437823.17</v>
      </c>
      <c r="Y13" s="218">
        <f t="shared" si="13"/>
        <v>1.0021068496287016</v>
      </c>
      <c r="Z13" s="219">
        <f t="shared" si="6"/>
        <v>636870.91999999993</v>
      </c>
      <c r="AA13" s="218">
        <f t="shared" si="7"/>
        <v>5.1204371640861647E-2</v>
      </c>
    </row>
    <row r="14" spans="1:27" s="208" customFormat="1" ht="17">
      <c r="A14" s="215" t="s">
        <v>25</v>
      </c>
      <c r="B14" s="216"/>
      <c r="C14" s="217">
        <f>+CBA!C14+TORR!C14</f>
        <v>0</v>
      </c>
      <c r="D14" s="218" t="str">
        <f t="shared" si="8"/>
        <v>N. D.</v>
      </c>
      <c r="E14" s="216"/>
      <c r="F14" s="217">
        <f>+CBA!F14+TORR!F14</f>
        <v>0</v>
      </c>
      <c r="G14" s="218" t="str">
        <f t="shared" si="9"/>
        <v>N. D.</v>
      </c>
      <c r="H14" s="219">
        <f t="shared" si="0"/>
        <v>0</v>
      </c>
      <c r="I14" s="218" t="str">
        <f t="shared" si="1"/>
        <v>N. D.</v>
      </c>
      <c r="J14" s="216"/>
      <c r="K14" s="217">
        <f>+CBA!K14+TORR!K14</f>
        <v>0</v>
      </c>
      <c r="L14" s="218" t="str">
        <f t="shared" si="10"/>
        <v>N. D.</v>
      </c>
      <c r="M14" s="219">
        <f t="shared" si="2"/>
        <v>0</v>
      </c>
      <c r="N14" s="218" t="str">
        <f t="shared" si="3"/>
        <v>N. D.</v>
      </c>
      <c r="O14" s="216"/>
      <c r="P14" s="217">
        <f>+CBA!P14+TORR!P14</f>
        <v>0</v>
      </c>
      <c r="Q14" s="218" t="str">
        <f t="shared" si="11"/>
        <v>N. D.</v>
      </c>
      <c r="R14" s="216"/>
      <c r="S14" s="217">
        <f>+CBA!S14+TORR!S14</f>
        <v>0</v>
      </c>
      <c r="T14" s="218" t="str">
        <f t="shared" si="12"/>
        <v>N. D.</v>
      </c>
      <c r="U14" s="219">
        <f t="shared" si="4"/>
        <v>0</v>
      </c>
      <c r="V14" s="218" t="str">
        <f t="shared" si="5"/>
        <v>N. D.</v>
      </c>
      <c r="W14" s="216"/>
      <c r="X14" s="217">
        <f>+CBA!X14+TORR!X14</f>
        <v>0</v>
      </c>
      <c r="Y14" s="218" t="str">
        <f t="shared" si="13"/>
        <v>N. D.</v>
      </c>
      <c r="Z14" s="219">
        <f t="shared" si="6"/>
        <v>0</v>
      </c>
      <c r="AA14" s="218" t="str">
        <f t="shared" si="7"/>
        <v>N. D.</v>
      </c>
    </row>
    <row r="15" spans="1:27" s="208" customFormat="1" ht="17">
      <c r="A15" s="215" t="s">
        <v>26</v>
      </c>
      <c r="B15" s="216"/>
      <c r="C15" s="217">
        <f>+CBA!C15+TORR!C15</f>
        <v>2329845.1</v>
      </c>
      <c r="D15" s="218">
        <f t="shared" si="8"/>
        <v>1</v>
      </c>
      <c r="E15" s="216"/>
      <c r="F15" s="217">
        <f>+CBA!F15+TORR!F15</f>
        <v>2210917</v>
      </c>
      <c r="G15" s="218">
        <f t="shared" si="9"/>
        <v>1</v>
      </c>
      <c r="H15" s="219">
        <f t="shared" si="0"/>
        <v>118928.10000000009</v>
      </c>
      <c r="I15" s="218">
        <f t="shared" si="1"/>
        <v>5.3791300170924594E-2</v>
      </c>
      <c r="J15" s="216"/>
      <c r="K15" s="217">
        <f>+CBA!K15+TORR!K15</f>
        <v>1774301.94</v>
      </c>
      <c r="L15" s="218">
        <f t="shared" si="10"/>
        <v>1</v>
      </c>
      <c r="M15" s="219">
        <f t="shared" si="2"/>
        <v>555543.16000000015</v>
      </c>
      <c r="N15" s="218">
        <f t="shared" si="3"/>
        <v>0.3131051978672808</v>
      </c>
      <c r="O15" s="216"/>
      <c r="P15" s="217">
        <f>+CBA!P15+TORR!P15</f>
        <v>12007875.43</v>
      </c>
      <c r="Q15" s="218">
        <f t="shared" si="11"/>
        <v>1</v>
      </c>
      <c r="R15" s="216"/>
      <c r="S15" s="217">
        <f>+CBA!S15+TORR!S15</f>
        <v>12476577</v>
      </c>
      <c r="T15" s="218">
        <f t="shared" si="12"/>
        <v>1</v>
      </c>
      <c r="U15" s="219">
        <f t="shared" si="4"/>
        <v>-468701.5700000003</v>
      </c>
      <c r="V15" s="218">
        <f t="shared" si="5"/>
        <v>-3.7566519246424741E-2</v>
      </c>
      <c r="W15" s="216"/>
      <c r="X15" s="217">
        <f>+CBA!X15+TORR!X15</f>
        <v>9579806.629999999</v>
      </c>
      <c r="Y15" s="218">
        <f t="shared" si="13"/>
        <v>1</v>
      </c>
      <c r="Z15" s="219">
        <f t="shared" si="6"/>
        <v>2428068.8000000007</v>
      </c>
      <c r="AA15" s="218">
        <f t="shared" si="7"/>
        <v>0.25345697400574785</v>
      </c>
    </row>
    <row r="16" spans="1:27" s="208" customFormat="1" ht="17">
      <c r="A16" s="215" t="s">
        <v>27</v>
      </c>
      <c r="B16" s="216"/>
      <c r="C16" s="217">
        <f>+CBA!C16+TORR!C16</f>
        <v>0</v>
      </c>
      <c r="D16" s="218" t="str">
        <f t="shared" si="8"/>
        <v>N. D.</v>
      </c>
      <c r="E16" s="216"/>
      <c r="F16" s="217">
        <f>+CBA!F16+TORR!F16</f>
        <v>0</v>
      </c>
      <c r="G16" s="218" t="str">
        <f t="shared" si="9"/>
        <v>N. D.</v>
      </c>
      <c r="H16" s="219">
        <f t="shared" si="0"/>
        <v>0</v>
      </c>
      <c r="I16" s="218" t="str">
        <f t="shared" si="1"/>
        <v>N. D.</v>
      </c>
      <c r="J16" s="216"/>
      <c r="K16" s="217">
        <f>+CBA!K16+TORR!K16</f>
        <v>0</v>
      </c>
      <c r="L16" s="218" t="str">
        <f t="shared" si="10"/>
        <v>N. D.</v>
      </c>
      <c r="M16" s="219">
        <f t="shared" si="2"/>
        <v>0</v>
      </c>
      <c r="N16" s="218" t="str">
        <f t="shared" si="3"/>
        <v>N. D.</v>
      </c>
      <c r="O16" s="216"/>
      <c r="P16" s="217">
        <f>+CBA!P16+TORR!P16</f>
        <v>0</v>
      </c>
      <c r="Q16" s="218" t="str">
        <f t="shared" si="11"/>
        <v>N. D.</v>
      </c>
      <c r="R16" s="216"/>
      <c r="S16" s="217">
        <f>+CBA!S16+TORR!S16</f>
        <v>0</v>
      </c>
      <c r="T16" s="218" t="str">
        <f t="shared" si="12"/>
        <v>N. D.</v>
      </c>
      <c r="U16" s="219">
        <f t="shared" si="4"/>
        <v>0</v>
      </c>
      <c r="V16" s="218" t="str">
        <f t="shared" si="5"/>
        <v>N. D.</v>
      </c>
      <c r="W16" s="216"/>
      <c r="X16" s="217">
        <f>+CBA!X16+TORR!X16</f>
        <v>0</v>
      </c>
      <c r="Y16" s="218" t="str">
        <f t="shared" si="13"/>
        <v>N. D.</v>
      </c>
      <c r="Z16" s="219">
        <f t="shared" si="6"/>
        <v>0</v>
      </c>
      <c r="AA16" s="218" t="str">
        <f t="shared" si="7"/>
        <v>N. D.</v>
      </c>
    </row>
    <row r="17" spans="1:27" s="208" customFormat="1" ht="17">
      <c r="A17" s="215" t="s">
        <v>28</v>
      </c>
      <c r="B17" s="216"/>
      <c r="C17" s="217">
        <f>+CBA!C17+TORR!C17</f>
        <v>210267.31</v>
      </c>
      <c r="D17" s="218">
        <f t="shared" si="8"/>
        <v>1</v>
      </c>
      <c r="E17" s="216"/>
      <c r="F17" s="217">
        <f>+CBA!F17+TORR!F17</f>
        <v>163075.95869999999</v>
      </c>
      <c r="G17" s="218">
        <f t="shared" si="9"/>
        <v>1</v>
      </c>
      <c r="H17" s="219">
        <f t="shared" si="0"/>
        <v>47191.351300000009</v>
      </c>
      <c r="I17" s="218">
        <f t="shared" si="1"/>
        <v>0.28938263908547551</v>
      </c>
      <c r="J17" s="216"/>
      <c r="K17" s="217">
        <f>+CBA!K17+TORR!K17</f>
        <v>173476.41</v>
      </c>
      <c r="L17" s="218">
        <f t="shared" si="10"/>
        <v>1</v>
      </c>
      <c r="M17" s="219">
        <f t="shared" si="2"/>
        <v>36790.899999999994</v>
      </c>
      <c r="N17" s="218">
        <f t="shared" si="3"/>
        <v>0.21208013239379345</v>
      </c>
      <c r="O17" s="216"/>
      <c r="P17" s="217">
        <f>+CBA!P17+TORR!P17</f>
        <v>1210903.08</v>
      </c>
      <c r="Q17" s="218">
        <f t="shared" si="11"/>
        <v>1</v>
      </c>
      <c r="R17" s="216"/>
      <c r="S17" s="217">
        <f>+CBA!S17+TORR!S17</f>
        <v>978455.75219999987</v>
      </c>
      <c r="T17" s="218">
        <f t="shared" si="12"/>
        <v>1</v>
      </c>
      <c r="U17" s="219">
        <f t="shared" si="4"/>
        <v>232447.3278000002</v>
      </c>
      <c r="V17" s="218">
        <f t="shared" si="5"/>
        <v>0.23756549775230626</v>
      </c>
      <c r="W17" s="216"/>
      <c r="X17" s="217">
        <f>+CBA!X17+TORR!X17</f>
        <v>1025614.8400000001</v>
      </c>
      <c r="Y17" s="218">
        <f t="shared" si="13"/>
        <v>1</v>
      </c>
      <c r="Z17" s="219">
        <f t="shared" si="6"/>
        <v>185288.24</v>
      </c>
      <c r="AA17" s="218">
        <f t="shared" si="7"/>
        <v>0.18066064644696442</v>
      </c>
    </row>
    <row r="18" spans="1:27" s="208" customFormat="1" ht="17">
      <c r="A18" s="215" t="s">
        <v>29</v>
      </c>
      <c r="B18" s="216"/>
      <c r="C18" s="217">
        <f>+CBA!C18+TORR!C18</f>
        <v>0</v>
      </c>
      <c r="D18" s="218" t="str">
        <f t="shared" si="8"/>
        <v>N. D.</v>
      </c>
      <c r="E18" s="216"/>
      <c r="F18" s="217">
        <f>+CBA!F18+TORR!F18</f>
        <v>0</v>
      </c>
      <c r="G18" s="218" t="str">
        <f t="shared" si="9"/>
        <v>N. D.</v>
      </c>
      <c r="H18" s="219">
        <f t="shared" si="0"/>
        <v>0</v>
      </c>
      <c r="I18" s="218" t="str">
        <f t="shared" si="1"/>
        <v>N. D.</v>
      </c>
      <c r="J18" s="216"/>
      <c r="K18" s="217">
        <f>+CBA!K18+TORR!K18</f>
        <v>0</v>
      </c>
      <c r="L18" s="218" t="str">
        <f t="shared" si="10"/>
        <v>N. D.</v>
      </c>
      <c r="M18" s="219">
        <f t="shared" si="2"/>
        <v>0</v>
      </c>
      <c r="N18" s="218" t="str">
        <f t="shared" si="3"/>
        <v>N. D.</v>
      </c>
      <c r="O18" s="216"/>
      <c r="P18" s="217">
        <f>+CBA!P18+TORR!P18</f>
        <v>0</v>
      </c>
      <c r="Q18" s="218" t="str">
        <f t="shared" si="11"/>
        <v>N. D.</v>
      </c>
      <c r="R18" s="216"/>
      <c r="S18" s="217">
        <f>+CBA!S18+TORR!S18</f>
        <v>0</v>
      </c>
      <c r="T18" s="218" t="str">
        <f t="shared" si="12"/>
        <v>N. D.</v>
      </c>
      <c r="U18" s="219">
        <f t="shared" si="4"/>
        <v>0</v>
      </c>
      <c r="V18" s="218" t="str">
        <f t="shared" si="5"/>
        <v>N. D.</v>
      </c>
      <c r="W18" s="216"/>
      <c r="X18" s="217">
        <f>+CBA!X18+TORR!X18</f>
        <v>0</v>
      </c>
      <c r="Y18" s="218" t="str">
        <f t="shared" si="13"/>
        <v>N. D.</v>
      </c>
      <c r="Z18" s="219">
        <f t="shared" si="6"/>
        <v>0</v>
      </c>
      <c r="AA18" s="218" t="str">
        <f t="shared" si="7"/>
        <v>N. D.</v>
      </c>
    </row>
    <row r="19" spans="1:27" s="208" customFormat="1" ht="17">
      <c r="A19" s="220" t="s">
        <v>30</v>
      </c>
      <c r="B19" s="216"/>
      <c r="C19" s="217">
        <f>+CBA!C19+TORR!C19</f>
        <v>126268</v>
      </c>
      <c r="D19" s="218">
        <f t="shared" si="8"/>
        <v>1</v>
      </c>
      <c r="E19" s="216"/>
      <c r="F19" s="217">
        <f>+CBA!F19+TORR!F19</f>
        <v>49500</v>
      </c>
      <c r="G19" s="218">
        <f t="shared" si="9"/>
        <v>1</v>
      </c>
      <c r="H19" s="219">
        <f t="shared" si="0"/>
        <v>76768</v>
      </c>
      <c r="I19" s="218">
        <f t="shared" si="1"/>
        <v>1.550868686868687</v>
      </c>
      <c r="J19" s="216"/>
      <c r="K19" s="217">
        <f>+CBA!K19+TORR!K19</f>
        <v>81479.25</v>
      </c>
      <c r="L19" s="218">
        <f t="shared" si="10"/>
        <v>1</v>
      </c>
      <c r="M19" s="219">
        <f t="shared" si="2"/>
        <v>44788.75</v>
      </c>
      <c r="N19" s="218">
        <f t="shared" si="3"/>
        <v>0.54969516778811789</v>
      </c>
      <c r="O19" s="216"/>
      <c r="P19" s="217">
        <f>+CBA!P19+TORR!P19</f>
        <v>280560.31</v>
      </c>
      <c r="Q19" s="218">
        <f t="shared" si="11"/>
        <v>1</v>
      </c>
      <c r="R19" s="216"/>
      <c r="S19" s="217">
        <f>+CBA!S19+TORR!S19</f>
        <v>532588</v>
      </c>
      <c r="T19" s="218">
        <f t="shared" si="12"/>
        <v>1</v>
      </c>
      <c r="U19" s="219">
        <f t="shared" si="4"/>
        <v>-252027.69</v>
      </c>
      <c r="V19" s="218">
        <f t="shared" si="5"/>
        <v>-0.47321323424485717</v>
      </c>
      <c r="W19" s="216"/>
      <c r="X19" s="217">
        <f>+CBA!X19+TORR!X19</f>
        <v>467739.6</v>
      </c>
      <c r="Y19" s="218">
        <f t="shared" si="13"/>
        <v>1</v>
      </c>
      <c r="Z19" s="219">
        <f t="shared" si="6"/>
        <v>-187179.28999999998</v>
      </c>
      <c r="AA19" s="218">
        <f t="shared" si="7"/>
        <v>-0.40017841123565334</v>
      </c>
    </row>
    <row r="20" spans="1:27" s="208" customFormat="1" ht="17">
      <c r="A20" s="221" t="s">
        <v>31</v>
      </c>
      <c r="B20" s="207"/>
      <c r="C20" s="222">
        <f>+SUM(C21:C29)</f>
        <v>0</v>
      </c>
      <c r="D20" s="213">
        <f>+IF(ISERROR(C20/C31),"N. D.",C20/C31)</f>
        <v>0</v>
      </c>
      <c r="E20" s="216"/>
      <c r="F20" s="222">
        <f>+SUM(F21:F29)</f>
        <v>0</v>
      </c>
      <c r="G20" s="213">
        <f>+IF(ISERROR(F20/F31),"N. D.",F20/F31)</f>
        <v>0</v>
      </c>
      <c r="H20" s="214">
        <f t="shared" si="0"/>
        <v>0</v>
      </c>
      <c r="I20" s="213" t="str">
        <f t="shared" si="1"/>
        <v>N. D.</v>
      </c>
      <c r="J20" s="207"/>
      <c r="K20" s="222">
        <f>+SUM(K21:K29)</f>
        <v>0</v>
      </c>
      <c r="L20" s="213">
        <f>+IF(ISERROR(K20/K31),"N. D.",K20/K31)</f>
        <v>0</v>
      </c>
      <c r="M20" s="214">
        <f t="shared" si="2"/>
        <v>0</v>
      </c>
      <c r="N20" s="213" t="str">
        <f t="shared" si="3"/>
        <v>N. D.</v>
      </c>
      <c r="O20" s="207"/>
      <c r="P20" s="222">
        <f>+SUM(P21:P29)</f>
        <v>0</v>
      </c>
      <c r="Q20" s="213">
        <f>+IF(ISERROR(P20/P31),"N. D.",P20/P31)</f>
        <v>0</v>
      </c>
      <c r="R20" s="216"/>
      <c r="S20" s="222">
        <f>+SUM(S21:S29)</f>
        <v>0</v>
      </c>
      <c r="T20" s="213">
        <f>+IF(ISERROR(S20/S31),"N. D.",S20/S31)</f>
        <v>0</v>
      </c>
      <c r="U20" s="214">
        <f t="shared" si="4"/>
        <v>0</v>
      </c>
      <c r="V20" s="213" t="str">
        <f t="shared" si="5"/>
        <v>N. D.</v>
      </c>
      <c r="W20" s="207"/>
      <c r="X20" s="222">
        <f>+SUM(X21:X29)</f>
        <v>0</v>
      </c>
      <c r="Y20" s="213">
        <f>+IF(ISERROR(X20/X31),"N. D.",X20/X31)</f>
        <v>0</v>
      </c>
      <c r="Z20" s="214">
        <f t="shared" si="6"/>
        <v>0</v>
      </c>
      <c r="AA20" s="213" t="str">
        <f t="shared" si="7"/>
        <v>N. D.</v>
      </c>
    </row>
    <row r="21" spans="1:27" s="208" customFormat="1" ht="17">
      <c r="A21" s="223" t="s">
        <v>32</v>
      </c>
      <c r="B21" s="216"/>
      <c r="C21" s="217">
        <f>+CBA!C21+TORR!C21</f>
        <v>0</v>
      </c>
      <c r="D21" s="218" t="str">
        <f t="shared" ref="D21:D29" si="14">+IF(ISERROR(C21/C96),"N. D.",C21/C96)</f>
        <v>N. D.</v>
      </c>
      <c r="E21" s="216"/>
      <c r="F21" s="217">
        <f>+CBA!F21+TORR!F21</f>
        <v>0</v>
      </c>
      <c r="G21" s="218" t="str">
        <f t="shared" ref="G21:G29" si="15">+IF(ISERROR(F21/F96),"N. D.",F21/F96)</f>
        <v>N. D.</v>
      </c>
      <c r="H21" s="219">
        <f t="shared" si="0"/>
        <v>0</v>
      </c>
      <c r="I21" s="218" t="str">
        <f t="shared" si="1"/>
        <v>N. D.</v>
      </c>
      <c r="J21" s="216"/>
      <c r="K21" s="217">
        <f>+CBA!K21+TORR!K21</f>
        <v>0</v>
      </c>
      <c r="L21" s="218" t="str">
        <f t="shared" ref="L21:L29" si="16">+IF(ISERROR(K21/K96),"N. D.",K21/K96)</f>
        <v>N. D.</v>
      </c>
      <c r="M21" s="219">
        <f t="shared" si="2"/>
        <v>0</v>
      </c>
      <c r="N21" s="218" t="str">
        <f t="shared" si="3"/>
        <v>N. D.</v>
      </c>
      <c r="O21" s="216"/>
      <c r="P21" s="217">
        <f>+CBA!P21+TORR!P21</f>
        <v>0</v>
      </c>
      <c r="Q21" s="218" t="str">
        <f t="shared" ref="Q21:Q29" si="17">+IF(ISERROR(P21/P96),"N. D.",P21/P96)</f>
        <v>N. D.</v>
      </c>
      <c r="R21" s="216"/>
      <c r="S21" s="217">
        <f>+CBA!S21+TORR!S21</f>
        <v>0</v>
      </c>
      <c r="T21" s="218" t="str">
        <f t="shared" ref="T21:T29" si="18">+IF(ISERROR(S21/S96),"N. D.",S21/S96)</f>
        <v>N. D.</v>
      </c>
      <c r="U21" s="219">
        <f t="shared" si="4"/>
        <v>0</v>
      </c>
      <c r="V21" s="218" t="str">
        <f t="shared" si="5"/>
        <v>N. D.</v>
      </c>
      <c r="W21" s="216"/>
      <c r="X21" s="217">
        <f>+CBA!X21+TORR!X21</f>
        <v>0</v>
      </c>
      <c r="Y21" s="218" t="str">
        <f t="shared" ref="Y21:Y29" si="19">+IF(ISERROR(X21/X96),"N. D.",X21/X96)</f>
        <v>N. D.</v>
      </c>
      <c r="Z21" s="219">
        <f t="shared" si="6"/>
        <v>0</v>
      </c>
      <c r="AA21" s="218" t="str">
        <f t="shared" si="7"/>
        <v>N. D.</v>
      </c>
    </row>
    <row r="22" spans="1:27" s="208" customFormat="1" ht="17">
      <c r="A22" s="223" t="s">
        <v>33</v>
      </c>
      <c r="B22" s="216"/>
      <c r="C22" s="217">
        <f>+CBA!C22+TORR!C22</f>
        <v>0</v>
      </c>
      <c r="D22" s="218" t="str">
        <f t="shared" si="14"/>
        <v>N. D.</v>
      </c>
      <c r="E22" s="216"/>
      <c r="F22" s="217">
        <f>+CBA!F22+TORR!F22</f>
        <v>0</v>
      </c>
      <c r="G22" s="218" t="str">
        <f t="shared" si="15"/>
        <v>N. D.</v>
      </c>
      <c r="H22" s="219">
        <f t="shared" si="0"/>
        <v>0</v>
      </c>
      <c r="I22" s="218" t="str">
        <f t="shared" si="1"/>
        <v>N. D.</v>
      </c>
      <c r="J22" s="216"/>
      <c r="K22" s="217">
        <f>+CBA!K22+TORR!K22</f>
        <v>0</v>
      </c>
      <c r="L22" s="218" t="str">
        <f t="shared" si="16"/>
        <v>N. D.</v>
      </c>
      <c r="M22" s="219">
        <f t="shared" si="2"/>
        <v>0</v>
      </c>
      <c r="N22" s="218" t="str">
        <f t="shared" si="3"/>
        <v>N. D.</v>
      </c>
      <c r="O22" s="216"/>
      <c r="P22" s="217">
        <f>+CBA!P22+TORR!P22</f>
        <v>0</v>
      </c>
      <c r="Q22" s="218" t="str">
        <f t="shared" si="17"/>
        <v>N. D.</v>
      </c>
      <c r="R22" s="216"/>
      <c r="S22" s="217">
        <f>+CBA!S22+TORR!S22</f>
        <v>0</v>
      </c>
      <c r="T22" s="218" t="str">
        <f t="shared" si="18"/>
        <v>N. D.</v>
      </c>
      <c r="U22" s="219">
        <f t="shared" si="4"/>
        <v>0</v>
      </c>
      <c r="V22" s="218" t="str">
        <f t="shared" si="5"/>
        <v>N. D.</v>
      </c>
      <c r="W22" s="216"/>
      <c r="X22" s="217">
        <f>+CBA!X22+TORR!X22</f>
        <v>0</v>
      </c>
      <c r="Y22" s="218" t="str">
        <f t="shared" si="19"/>
        <v>N. D.</v>
      </c>
      <c r="Z22" s="219">
        <f t="shared" si="6"/>
        <v>0</v>
      </c>
      <c r="AA22" s="218" t="str">
        <f t="shared" si="7"/>
        <v>N. D.</v>
      </c>
    </row>
    <row r="23" spans="1:27" s="208" customFormat="1" ht="17">
      <c r="A23" s="223" t="s">
        <v>34</v>
      </c>
      <c r="B23" s="216"/>
      <c r="C23" s="217">
        <f>+CBA!C23+TORR!C23</f>
        <v>0</v>
      </c>
      <c r="D23" s="218" t="str">
        <f t="shared" si="14"/>
        <v>N. D.</v>
      </c>
      <c r="E23" s="216"/>
      <c r="F23" s="217">
        <f>+CBA!F23+TORR!F23</f>
        <v>0</v>
      </c>
      <c r="G23" s="218" t="str">
        <f t="shared" si="15"/>
        <v>N. D.</v>
      </c>
      <c r="H23" s="219">
        <f t="shared" si="0"/>
        <v>0</v>
      </c>
      <c r="I23" s="218" t="str">
        <f t="shared" si="1"/>
        <v>N. D.</v>
      </c>
      <c r="J23" s="216"/>
      <c r="K23" s="217">
        <f>+CBA!K23+TORR!K23</f>
        <v>0</v>
      </c>
      <c r="L23" s="218" t="str">
        <f t="shared" si="16"/>
        <v>N. D.</v>
      </c>
      <c r="M23" s="219">
        <f t="shared" si="2"/>
        <v>0</v>
      </c>
      <c r="N23" s="218" t="str">
        <f t="shared" si="3"/>
        <v>N. D.</v>
      </c>
      <c r="O23" s="216"/>
      <c r="P23" s="217">
        <f>+CBA!P23+TORR!P23</f>
        <v>0</v>
      </c>
      <c r="Q23" s="218" t="str">
        <f t="shared" si="17"/>
        <v>N. D.</v>
      </c>
      <c r="R23" s="216"/>
      <c r="S23" s="217">
        <f>+CBA!S23+TORR!S23</f>
        <v>0</v>
      </c>
      <c r="T23" s="218" t="str">
        <f t="shared" si="18"/>
        <v>N. D.</v>
      </c>
      <c r="U23" s="219">
        <f t="shared" si="4"/>
        <v>0</v>
      </c>
      <c r="V23" s="218" t="str">
        <f t="shared" si="5"/>
        <v>N. D.</v>
      </c>
      <c r="W23" s="216"/>
      <c r="X23" s="217">
        <f>+CBA!X23+TORR!X23</f>
        <v>0</v>
      </c>
      <c r="Y23" s="218" t="str">
        <f t="shared" si="19"/>
        <v>N. D.</v>
      </c>
      <c r="Z23" s="219">
        <f t="shared" si="6"/>
        <v>0</v>
      </c>
      <c r="AA23" s="218" t="str">
        <f t="shared" si="7"/>
        <v>N. D.</v>
      </c>
    </row>
    <row r="24" spans="1:27" s="208" customFormat="1" ht="17">
      <c r="A24" s="223" t="s">
        <v>35</v>
      </c>
      <c r="B24" s="216"/>
      <c r="C24" s="217">
        <f>+CBA!C24+TORR!C24</f>
        <v>0</v>
      </c>
      <c r="D24" s="218" t="str">
        <f t="shared" si="14"/>
        <v>N. D.</v>
      </c>
      <c r="E24" s="216"/>
      <c r="F24" s="217">
        <f>+CBA!F24+TORR!F24</f>
        <v>0</v>
      </c>
      <c r="G24" s="218" t="str">
        <f t="shared" si="15"/>
        <v>N. D.</v>
      </c>
      <c r="H24" s="219">
        <f t="shared" si="0"/>
        <v>0</v>
      </c>
      <c r="I24" s="218" t="str">
        <f t="shared" si="1"/>
        <v>N. D.</v>
      </c>
      <c r="J24" s="216"/>
      <c r="K24" s="217">
        <f>+CBA!K24+TORR!K24</f>
        <v>0</v>
      </c>
      <c r="L24" s="218" t="str">
        <f t="shared" si="16"/>
        <v>N. D.</v>
      </c>
      <c r="M24" s="219">
        <f t="shared" si="2"/>
        <v>0</v>
      </c>
      <c r="N24" s="218" t="str">
        <f t="shared" si="3"/>
        <v>N. D.</v>
      </c>
      <c r="O24" s="216"/>
      <c r="P24" s="217">
        <f>+CBA!P24+TORR!P24</f>
        <v>0</v>
      </c>
      <c r="Q24" s="218" t="str">
        <f t="shared" si="17"/>
        <v>N. D.</v>
      </c>
      <c r="R24" s="216"/>
      <c r="S24" s="217">
        <f>+CBA!S24+TORR!S24</f>
        <v>0</v>
      </c>
      <c r="T24" s="218" t="str">
        <f t="shared" si="18"/>
        <v>N. D.</v>
      </c>
      <c r="U24" s="219">
        <f t="shared" si="4"/>
        <v>0</v>
      </c>
      <c r="V24" s="218" t="str">
        <f t="shared" si="5"/>
        <v>N. D.</v>
      </c>
      <c r="W24" s="216"/>
      <c r="X24" s="217">
        <f>+CBA!X24+TORR!X24</f>
        <v>0</v>
      </c>
      <c r="Y24" s="218" t="str">
        <f t="shared" si="19"/>
        <v>N. D.</v>
      </c>
      <c r="Z24" s="219">
        <f t="shared" si="6"/>
        <v>0</v>
      </c>
      <c r="AA24" s="218" t="str">
        <f t="shared" si="7"/>
        <v>N. D.</v>
      </c>
    </row>
    <row r="25" spans="1:27" s="208" customFormat="1" ht="17">
      <c r="A25" s="223" t="s">
        <v>36</v>
      </c>
      <c r="B25" s="216"/>
      <c r="C25" s="217">
        <f>+CBA!C25+TORR!C25</f>
        <v>0</v>
      </c>
      <c r="D25" s="218" t="str">
        <f t="shared" si="14"/>
        <v>N. D.</v>
      </c>
      <c r="E25" s="216"/>
      <c r="F25" s="217">
        <f>+CBA!F25+TORR!F25</f>
        <v>0</v>
      </c>
      <c r="G25" s="218" t="str">
        <f t="shared" si="15"/>
        <v>N. D.</v>
      </c>
      <c r="H25" s="219">
        <f t="shared" si="0"/>
        <v>0</v>
      </c>
      <c r="I25" s="218" t="str">
        <f t="shared" si="1"/>
        <v>N. D.</v>
      </c>
      <c r="J25" s="216"/>
      <c r="K25" s="217">
        <f>+CBA!K25+TORR!K25</f>
        <v>0</v>
      </c>
      <c r="L25" s="218" t="str">
        <f t="shared" si="16"/>
        <v>N. D.</v>
      </c>
      <c r="M25" s="219">
        <f t="shared" si="2"/>
        <v>0</v>
      </c>
      <c r="N25" s="218" t="str">
        <f t="shared" si="3"/>
        <v>N. D.</v>
      </c>
      <c r="O25" s="216"/>
      <c r="P25" s="217">
        <f>+CBA!P25+TORR!P25</f>
        <v>0</v>
      </c>
      <c r="Q25" s="218" t="str">
        <f t="shared" si="17"/>
        <v>N. D.</v>
      </c>
      <c r="R25" s="216"/>
      <c r="S25" s="217">
        <f>+CBA!S25+TORR!S25</f>
        <v>0</v>
      </c>
      <c r="T25" s="218" t="str">
        <f t="shared" si="18"/>
        <v>N. D.</v>
      </c>
      <c r="U25" s="219">
        <f t="shared" si="4"/>
        <v>0</v>
      </c>
      <c r="V25" s="218" t="str">
        <f t="shared" si="5"/>
        <v>N. D.</v>
      </c>
      <c r="W25" s="216"/>
      <c r="X25" s="217">
        <f>+CBA!X25+TORR!X25</f>
        <v>0</v>
      </c>
      <c r="Y25" s="218" t="str">
        <f t="shared" si="19"/>
        <v>N. D.</v>
      </c>
      <c r="Z25" s="219">
        <f t="shared" si="6"/>
        <v>0</v>
      </c>
      <c r="AA25" s="218" t="str">
        <f t="shared" si="7"/>
        <v>N. D.</v>
      </c>
    </row>
    <row r="26" spans="1:27" s="208" customFormat="1" ht="17">
      <c r="A26" s="223" t="s">
        <v>37</v>
      </c>
      <c r="B26" s="216"/>
      <c r="C26" s="217">
        <f>+CBA!C26+TORR!C26</f>
        <v>0</v>
      </c>
      <c r="D26" s="218" t="str">
        <f t="shared" si="14"/>
        <v>N. D.</v>
      </c>
      <c r="E26" s="216"/>
      <c r="F26" s="217">
        <f>+CBA!F26+TORR!F26</f>
        <v>0</v>
      </c>
      <c r="G26" s="218" t="str">
        <f t="shared" si="15"/>
        <v>N. D.</v>
      </c>
      <c r="H26" s="219">
        <f t="shared" si="0"/>
        <v>0</v>
      </c>
      <c r="I26" s="218" t="str">
        <f t="shared" si="1"/>
        <v>N. D.</v>
      </c>
      <c r="J26" s="216"/>
      <c r="K26" s="217">
        <f>+CBA!K26+TORR!K26</f>
        <v>0</v>
      </c>
      <c r="L26" s="218" t="str">
        <f t="shared" si="16"/>
        <v>N. D.</v>
      </c>
      <c r="M26" s="219">
        <f t="shared" si="2"/>
        <v>0</v>
      </c>
      <c r="N26" s="218" t="str">
        <f t="shared" si="3"/>
        <v>N. D.</v>
      </c>
      <c r="O26" s="216"/>
      <c r="P26" s="217">
        <f>+CBA!P26+TORR!P26</f>
        <v>0</v>
      </c>
      <c r="Q26" s="218" t="str">
        <f t="shared" si="17"/>
        <v>N. D.</v>
      </c>
      <c r="R26" s="216"/>
      <c r="S26" s="217">
        <f>+CBA!S26+TORR!S26</f>
        <v>0</v>
      </c>
      <c r="T26" s="218" t="str">
        <f t="shared" si="18"/>
        <v>N. D.</v>
      </c>
      <c r="U26" s="219">
        <f t="shared" si="4"/>
        <v>0</v>
      </c>
      <c r="V26" s="218" t="str">
        <f t="shared" si="5"/>
        <v>N. D.</v>
      </c>
      <c r="W26" s="216"/>
      <c r="X26" s="217">
        <f>+CBA!X26+TORR!X26</f>
        <v>0</v>
      </c>
      <c r="Y26" s="218" t="str">
        <f t="shared" si="19"/>
        <v>N. D.</v>
      </c>
      <c r="Z26" s="219">
        <f t="shared" si="6"/>
        <v>0</v>
      </c>
      <c r="AA26" s="218" t="str">
        <f t="shared" si="7"/>
        <v>N. D.</v>
      </c>
    </row>
    <row r="27" spans="1:27" s="208" customFormat="1" ht="17">
      <c r="A27" s="223" t="s">
        <v>38</v>
      </c>
      <c r="B27" s="216"/>
      <c r="C27" s="217">
        <f>+CBA!C27+TORR!C27</f>
        <v>0</v>
      </c>
      <c r="D27" s="218" t="str">
        <f t="shared" si="14"/>
        <v>N. D.</v>
      </c>
      <c r="E27" s="216"/>
      <c r="F27" s="217">
        <f>+CBA!F27+TORR!F27</f>
        <v>0</v>
      </c>
      <c r="G27" s="218" t="str">
        <f t="shared" si="15"/>
        <v>N. D.</v>
      </c>
      <c r="H27" s="219">
        <f t="shared" si="0"/>
        <v>0</v>
      </c>
      <c r="I27" s="218" t="str">
        <f t="shared" si="1"/>
        <v>N. D.</v>
      </c>
      <c r="J27" s="216"/>
      <c r="K27" s="217">
        <f>+CBA!K27+TORR!K27</f>
        <v>0</v>
      </c>
      <c r="L27" s="218" t="str">
        <f t="shared" si="16"/>
        <v>N. D.</v>
      </c>
      <c r="M27" s="219">
        <f t="shared" si="2"/>
        <v>0</v>
      </c>
      <c r="N27" s="218" t="str">
        <f t="shared" si="3"/>
        <v>N. D.</v>
      </c>
      <c r="O27" s="216"/>
      <c r="P27" s="217">
        <f>+CBA!P27+TORR!P27</f>
        <v>0</v>
      </c>
      <c r="Q27" s="218" t="str">
        <f t="shared" si="17"/>
        <v>N. D.</v>
      </c>
      <c r="R27" s="216"/>
      <c r="S27" s="217">
        <f>+CBA!S27+TORR!S27</f>
        <v>0</v>
      </c>
      <c r="T27" s="218" t="str">
        <f t="shared" si="18"/>
        <v>N. D.</v>
      </c>
      <c r="U27" s="219">
        <f t="shared" si="4"/>
        <v>0</v>
      </c>
      <c r="V27" s="218" t="str">
        <f t="shared" si="5"/>
        <v>N. D.</v>
      </c>
      <c r="W27" s="216"/>
      <c r="X27" s="217">
        <f>+CBA!X27+TORR!X27</f>
        <v>0</v>
      </c>
      <c r="Y27" s="218" t="str">
        <f t="shared" si="19"/>
        <v>N. D.</v>
      </c>
      <c r="Z27" s="219">
        <f t="shared" si="6"/>
        <v>0</v>
      </c>
      <c r="AA27" s="218" t="str">
        <f t="shared" si="7"/>
        <v>N. D.</v>
      </c>
    </row>
    <row r="28" spans="1:27" s="208" customFormat="1" ht="17">
      <c r="A28" s="223" t="s">
        <v>39</v>
      </c>
      <c r="B28" s="216"/>
      <c r="C28" s="217">
        <f>+CBA!C28+TORR!C28</f>
        <v>0</v>
      </c>
      <c r="D28" s="218" t="str">
        <f t="shared" si="14"/>
        <v>N. D.</v>
      </c>
      <c r="E28" s="216"/>
      <c r="F28" s="217">
        <f>+CBA!F28+TORR!F28</f>
        <v>0</v>
      </c>
      <c r="G28" s="218" t="str">
        <f t="shared" si="15"/>
        <v>N. D.</v>
      </c>
      <c r="H28" s="219">
        <f t="shared" si="0"/>
        <v>0</v>
      </c>
      <c r="I28" s="218" t="str">
        <f t="shared" si="1"/>
        <v>N. D.</v>
      </c>
      <c r="J28" s="216"/>
      <c r="K28" s="217">
        <f>+CBA!K28+TORR!K28</f>
        <v>0</v>
      </c>
      <c r="L28" s="218" t="str">
        <f t="shared" si="16"/>
        <v>N. D.</v>
      </c>
      <c r="M28" s="219">
        <f t="shared" si="2"/>
        <v>0</v>
      </c>
      <c r="N28" s="218" t="str">
        <f t="shared" si="3"/>
        <v>N. D.</v>
      </c>
      <c r="O28" s="216"/>
      <c r="P28" s="217">
        <f>+CBA!P28+TORR!P28</f>
        <v>0</v>
      </c>
      <c r="Q28" s="218" t="str">
        <f t="shared" si="17"/>
        <v>N. D.</v>
      </c>
      <c r="R28" s="216"/>
      <c r="S28" s="217">
        <f>+CBA!S28+TORR!S28</f>
        <v>0</v>
      </c>
      <c r="T28" s="218" t="str">
        <f t="shared" si="18"/>
        <v>N. D.</v>
      </c>
      <c r="U28" s="219">
        <f t="shared" si="4"/>
        <v>0</v>
      </c>
      <c r="V28" s="218" t="str">
        <f t="shared" si="5"/>
        <v>N. D.</v>
      </c>
      <c r="W28" s="216"/>
      <c r="X28" s="217">
        <f>+CBA!X28+TORR!X28</f>
        <v>0</v>
      </c>
      <c r="Y28" s="218" t="str">
        <f t="shared" si="19"/>
        <v>N. D.</v>
      </c>
      <c r="Z28" s="219">
        <f t="shared" si="6"/>
        <v>0</v>
      </c>
      <c r="AA28" s="218" t="str">
        <f t="shared" si="7"/>
        <v>N. D.</v>
      </c>
    </row>
    <row r="29" spans="1:27" s="208" customFormat="1" ht="17">
      <c r="A29" s="223" t="s">
        <v>40</v>
      </c>
      <c r="B29" s="216"/>
      <c r="C29" s="217">
        <f>+CBA!C29+TORR!C29</f>
        <v>0</v>
      </c>
      <c r="D29" s="218" t="str">
        <f t="shared" si="14"/>
        <v>N. D.</v>
      </c>
      <c r="E29" s="216"/>
      <c r="F29" s="217">
        <f>+CBA!F29+TORR!F29</f>
        <v>0</v>
      </c>
      <c r="G29" s="218" t="str">
        <f t="shared" si="15"/>
        <v>N. D.</v>
      </c>
      <c r="H29" s="219">
        <f t="shared" si="0"/>
        <v>0</v>
      </c>
      <c r="I29" s="218" t="str">
        <f t="shared" si="1"/>
        <v>N. D.</v>
      </c>
      <c r="J29" s="216"/>
      <c r="K29" s="217">
        <f>+CBA!K29+TORR!K29</f>
        <v>0</v>
      </c>
      <c r="L29" s="218" t="str">
        <f t="shared" si="16"/>
        <v>N. D.</v>
      </c>
      <c r="M29" s="219">
        <f t="shared" si="2"/>
        <v>0</v>
      </c>
      <c r="N29" s="218" t="str">
        <f t="shared" si="3"/>
        <v>N. D.</v>
      </c>
      <c r="O29" s="216"/>
      <c r="P29" s="217">
        <f>+CBA!P29+TORR!P29</f>
        <v>0</v>
      </c>
      <c r="Q29" s="218" t="str">
        <f t="shared" si="17"/>
        <v>N. D.</v>
      </c>
      <c r="R29" s="216"/>
      <c r="S29" s="217">
        <f>+CBA!S29+TORR!S29</f>
        <v>0</v>
      </c>
      <c r="T29" s="218" t="str">
        <f t="shared" si="18"/>
        <v>N. D.</v>
      </c>
      <c r="U29" s="219">
        <f t="shared" si="4"/>
        <v>0</v>
      </c>
      <c r="V29" s="218" t="str">
        <f t="shared" si="5"/>
        <v>N. D.</v>
      </c>
      <c r="W29" s="216"/>
      <c r="X29" s="217">
        <f>+CBA!X29+TORR!X29</f>
        <v>0</v>
      </c>
      <c r="Y29" s="218" t="str">
        <f t="shared" si="19"/>
        <v>N. D.</v>
      </c>
      <c r="Z29" s="219">
        <f t="shared" si="6"/>
        <v>0</v>
      </c>
      <c r="AA29" s="218" t="str">
        <f t="shared" si="7"/>
        <v>N. D.</v>
      </c>
    </row>
    <row r="30" spans="1:27" s="208" customFormat="1" ht="6" customHeight="1">
      <c r="A30" s="210"/>
      <c r="B30" s="207"/>
      <c r="C30" s="210"/>
      <c r="D30" s="213"/>
      <c r="E30" s="207"/>
      <c r="F30" s="210"/>
      <c r="G30" s="213"/>
      <c r="H30" s="207"/>
      <c r="I30" s="213"/>
      <c r="J30" s="207"/>
      <c r="K30" s="210"/>
      <c r="L30" s="213"/>
      <c r="M30" s="207"/>
      <c r="N30" s="213"/>
      <c r="O30" s="207"/>
      <c r="P30" s="210"/>
      <c r="Q30" s="213"/>
      <c r="R30" s="207"/>
      <c r="S30" s="210"/>
      <c r="T30" s="213"/>
      <c r="U30" s="207"/>
      <c r="V30" s="213"/>
      <c r="W30" s="207"/>
      <c r="X30" s="210"/>
      <c r="Y30" s="213"/>
      <c r="Z30" s="207"/>
      <c r="AA30" s="213"/>
    </row>
    <row r="31" spans="1:27" s="208" customFormat="1" ht="17">
      <c r="A31" s="209" t="s">
        <v>41</v>
      </c>
      <c r="B31" s="207"/>
      <c r="C31" s="224">
        <f>+C10+C20</f>
        <v>23239852.279999997</v>
      </c>
      <c r="D31" s="225">
        <f>+IF(ISERROR(C31/C106),"N. D.",C31/C106)</f>
        <v>1.0132545564822131</v>
      </c>
      <c r="E31" s="207"/>
      <c r="F31" s="224">
        <f>+F10+F20</f>
        <v>22251339.917517822</v>
      </c>
      <c r="G31" s="225">
        <f>+IF(ISERROR(F31/F106),"N. D.",F31/F106)</f>
        <v>1</v>
      </c>
      <c r="H31" s="226">
        <f>+$C31-F31</f>
        <v>988512.36248217523</v>
      </c>
      <c r="I31" s="225">
        <f>+IF(ISERROR(H31/F31),"N. D.",H31/F31)</f>
        <v>4.4424846600089406E-2</v>
      </c>
      <c r="J31" s="207"/>
      <c r="K31" s="224">
        <f>+K10+K20</f>
        <v>20989049.170000002</v>
      </c>
      <c r="L31" s="225">
        <f>+IF(ISERROR(K31/K106),"N. D.",K31/K106)</f>
        <v>1.0118713301337201</v>
      </c>
      <c r="M31" s="226">
        <f>+$C31-K31</f>
        <v>2250803.1099999957</v>
      </c>
      <c r="N31" s="225">
        <f>+IF(ISERROR(M31/K31),"N. D.",M31/K31)</f>
        <v>0.10723702116135428</v>
      </c>
      <c r="O31" s="207"/>
      <c r="P31" s="224">
        <f>+P10+P20</f>
        <v>134270767.09999999</v>
      </c>
      <c r="Q31" s="225">
        <f>+IF(ISERROR(P31/P106),"N. D.",P31/P106)</f>
        <v>1.0097325584464896</v>
      </c>
      <c r="R31" s="207"/>
      <c r="S31" s="224">
        <f>+S10+S20</f>
        <v>132314774.44730653</v>
      </c>
      <c r="T31" s="225">
        <f>+IF(ISERROR(S31/S106),"N. D.",S31/S106)</f>
        <v>1.0042235686583967</v>
      </c>
      <c r="U31" s="226">
        <f>+$P31-S31</f>
        <v>1955992.6526934654</v>
      </c>
      <c r="V31" s="225">
        <f>+IF(ISERROR(U31/S31),"N. D.",U31/S31)</f>
        <v>1.4782874103544849E-2</v>
      </c>
      <c r="W31" s="207"/>
      <c r="X31" s="224">
        <f>+X10+X20</f>
        <v>124853510.92</v>
      </c>
      <c r="Y31" s="225">
        <f>+IF(ISERROR(X31/X106),"N. D.",X31/X106)</f>
        <v>1.0075817211764253</v>
      </c>
      <c r="Z31" s="226">
        <f>+$P31-X31</f>
        <v>9417256.1799999923</v>
      </c>
      <c r="AA31" s="225">
        <f>+IF(ISERROR(Z31/X31),"N. D.",Z31/X31)</f>
        <v>7.5426442641521776E-2</v>
      </c>
    </row>
    <row r="32" spans="1:27" s="208" customFormat="1" ht="6" customHeight="1">
      <c r="A32" s="210"/>
      <c r="B32" s="207"/>
      <c r="C32" s="210"/>
      <c r="D32" s="213"/>
      <c r="E32" s="207"/>
      <c r="F32" s="210"/>
      <c r="G32" s="213"/>
      <c r="H32" s="207"/>
      <c r="I32" s="213"/>
      <c r="J32" s="207"/>
      <c r="K32" s="210"/>
      <c r="L32" s="213"/>
      <c r="M32" s="207"/>
      <c r="N32" s="213"/>
      <c r="O32" s="207"/>
      <c r="P32" s="210"/>
      <c r="Q32" s="213"/>
      <c r="R32" s="207"/>
      <c r="S32" s="210"/>
      <c r="T32" s="213"/>
      <c r="U32" s="207"/>
      <c r="V32" s="213"/>
      <c r="W32" s="207"/>
      <c r="X32" s="210"/>
      <c r="Y32" s="213"/>
      <c r="Z32" s="207"/>
      <c r="AA32" s="213"/>
    </row>
    <row r="33" spans="1:27" s="208" customFormat="1" ht="17">
      <c r="A33" s="209" t="s">
        <v>42</v>
      </c>
      <c r="B33" s="207"/>
      <c r="C33" s="210"/>
      <c r="D33" s="213"/>
      <c r="E33" s="207"/>
      <c r="F33" s="210"/>
      <c r="G33" s="213"/>
      <c r="H33" s="207"/>
      <c r="I33" s="213"/>
      <c r="J33" s="207"/>
      <c r="K33" s="210"/>
      <c r="L33" s="213"/>
      <c r="M33" s="207"/>
      <c r="N33" s="213"/>
      <c r="O33" s="207"/>
      <c r="P33" s="210"/>
      <c r="Q33" s="213"/>
      <c r="R33" s="207"/>
      <c r="S33" s="210"/>
      <c r="T33" s="213"/>
      <c r="U33" s="207"/>
      <c r="V33" s="213"/>
      <c r="W33" s="207"/>
      <c r="X33" s="210"/>
      <c r="Y33" s="213"/>
      <c r="Z33" s="207"/>
      <c r="AA33" s="213"/>
    </row>
    <row r="34" spans="1:27" s="208" customFormat="1" ht="6" customHeight="1">
      <c r="A34" s="210"/>
      <c r="B34" s="207"/>
      <c r="C34" s="210"/>
      <c r="D34" s="213"/>
      <c r="E34" s="207"/>
      <c r="F34" s="210"/>
      <c r="G34" s="213"/>
      <c r="H34" s="207"/>
      <c r="I34" s="213"/>
      <c r="J34" s="207"/>
      <c r="K34" s="210"/>
      <c r="L34" s="213"/>
      <c r="M34" s="207"/>
      <c r="N34" s="213"/>
      <c r="O34" s="207"/>
      <c r="P34" s="210"/>
      <c r="Q34" s="213"/>
      <c r="R34" s="207"/>
      <c r="S34" s="210"/>
      <c r="T34" s="213"/>
      <c r="U34" s="207"/>
      <c r="V34" s="213"/>
      <c r="W34" s="207"/>
      <c r="X34" s="210"/>
      <c r="Y34" s="213"/>
      <c r="Z34" s="207"/>
      <c r="AA34" s="213"/>
    </row>
    <row r="35" spans="1:27" s="208" customFormat="1" ht="17">
      <c r="A35" s="211" t="s">
        <v>21</v>
      </c>
      <c r="B35" s="207"/>
      <c r="C35" s="212">
        <f>+SUM(C36:C44)</f>
        <v>304004.49000000005</v>
      </c>
      <c r="D35" s="213">
        <f>+IF(ISERROR(C35/C56),"N. D.",C35/C56)</f>
        <v>1</v>
      </c>
      <c r="E35" s="207"/>
      <c r="F35" s="212">
        <f>+SUM(F36:F44)</f>
        <v>0</v>
      </c>
      <c r="G35" s="213" t="str">
        <f>+IF(ISERROR(F35/F56),"N. D.",F35/F56)</f>
        <v>N. D.</v>
      </c>
      <c r="H35" s="214">
        <f t="shared" ref="H35:H54" si="20">+$C35-F35</f>
        <v>304004.49000000005</v>
      </c>
      <c r="I35" s="213" t="str">
        <f t="shared" ref="I35:I54" si="21">+IF(ISERROR(H35/F35),"N. D.",H35/F35)</f>
        <v>N. D.</v>
      </c>
      <c r="J35" s="207"/>
      <c r="K35" s="212">
        <f>+SUM(K36:K44)</f>
        <v>246244.68</v>
      </c>
      <c r="L35" s="213">
        <f>+IF(ISERROR(K35/K56),"N. D.",K35/K56)</f>
        <v>1</v>
      </c>
      <c r="M35" s="214">
        <f t="shared" ref="M35:M54" si="22">+$C35-K35</f>
        <v>57759.810000000056</v>
      </c>
      <c r="N35" s="213">
        <f t="shared" ref="N35:N54" si="23">+IF(ISERROR(M35/K35),"N. D.",M35/K35)</f>
        <v>0.23456267156715857</v>
      </c>
      <c r="O35" s="207"/>
      <c r="P35" s="212">
        <f>+SUM(P36:P44)</f>
        <v>917368.14</v>
      </c>
      <c r="Q35" s="213">
        <f>+IF(ISERROR(P35/P56),"N. D.",P35/P56)</f>
        <v>1</v>
      </c>
      <c r="R35" s="207"/>
      <c r="S35" s="212">
        <f>+SUM(S36:S44)</f>
        <v>556490.16</v>
      </c>
      <c r="T35" s="213">
        <f>+IF(ISERROR(S35/S56),"N. D.",S35/S56)</f>
        <v>1</v>
      </c>
      <c r="U35" s="214">
        <f t="shared" ref="U35:U54" si="24">+$P35-S35</f>
        <v>360877.98</v>
      </c>
      <c r="V35" s="213">
        <f t="shared" ref="V35:V54" si="25">+IF(ISERROR(U35/S35),"N. D.",U35/S35)</f>
        <v>0.64848941803391447</v>
      </c>
      <c r="W35" s="207"/>
      <c r="X35" s="212">
        <f>+SUM(X36:X44)</f>
        <v>932481.61999999988</v>
      </c>
      <c r="Y35" s="213">
        <f>+IF(ISERROR(X35/X56),"N. D.",X35/X56)</f>
        <v>1</v>
      </c>
      <c r="Z35" s="214">
        <f t="shared" ref="Z35:Z54" si="26">+$P35-X35</f>
        <v>-15113.479999999865</v>
      </c>
      <c r="AA35" s="213">
        <f t="shared" ref="AA35:AA54" si="27">+IF(ISERROR(Z35/X35),"N. D.",Z35/X35)</f>
        <v>-1.6207804717909471E-2</v>
      </c>
    </row>
    <row r="36" spans="1:27" s="208" customFormat="1" ht="17">
      <c r="A36" s="215" t="s">
        <v>22</v>
      </c>
      <c r="B36" s="216"/>
      <c r="C36" s="217">
        <f>+CBA!C36+TORR!C36</f>
        <v>290046.41000000003</v>
      </c>
      <c r="D36" s="218">
        <f t="shared" ref="D36:D44" si="28">+IF(ISERROR(C36/C86),"N. D.",C36/C86)</f>
        <v>1.9898118956732963E-2</v>
      </c>
      <c r="E36" s="216"/>
      <c r="F36" s="217">
        <f>+CBA!F36+TORR!F36</f>
        <v>0</v>
      </c>
      <c r="G36" s="218">
        <f t="shared" ref="G36:G44" si="29">+IF(ISERROR(F36/F86),"N. D.",F36/F86)</f>
        <v>0</v>
      </c>
      <c r="H36" s="219">
        <f t="shared" si="20"/>
        <v>290046.41000000003</v>
      </c>
      <c r="I36" s="218" t="str">
        <f t="shared" si="21"/>
        <v>N. D.</v>
      </c>
      <c r="J36" s="216"/>
      <c r="K36" s="217">
        <f>+CBA!K36+TORR!K36</f>
        <v>246244.68</v>
      </c>
      <c r="L36" s="218">
        <f t="shared" ref="L36:L44" si="30">+IF(ISERROR(K36/K86),"N. D.",K36/K86)</f>
        <v>1.8336649923520069E-2</v>
      </c>
      <c r="M36" s="219">
        <f t="shared" si="22"/>
        <v>43801.73000000004</v>
      </c>
      <c r="N36" s="218">
        <f t="shared" si="23"/>
        <v>0.17787888859162376</v>
      </c>
      <c r="O36" s="216"/>
      <c r="P36" s="217">
        <f>+CBA!P36+TORR!P36</f>
        <v>880431.67</v>
      </c>
      <c r="Q36" s="218">
        <f t="shared" ref="Q36:Q44" si="31">+IF(ISERROR(P36/P86),"N. D.",P36/P86)</f>
        <v>1.0415705405371052E-2</v>
      </c>
      <c r="R36" s="216"/>
      <c r="S36" s="217">
        <f>+CBA!S36+TORR!S36</f>
        <v>556490.16</v>
      </c>
      <c r="T36" s="218">
        <f t="shared" ref="T36:T44" si="32">+IF(ISERROR(S36/S86),"N. D.",S36/S86)</f>
        <v>6.6626959574451229E-3</v>
      </c>
      <c r="U36" s="219">
        <f t="shared" si="24"/>
        <v>323941.51</v>
      </c>
      <c r="V36" s="218">
        <f t="shared" si="25"/>
        <v>0.58211543219380557</v>
      </c>
      <c r="W36" s="216"/>
      <c r="X36" s="217">
        <f>+CBA!X36+TORR!X36</f>
        <v>913332.08999999985</v>
      </c>
      <c r="Y36" s="218">
        <f t="shared" ref="Y36:Y44" si="33">+IF(ISERROR(X36/X86),"N. D.",X36/X86)</f>
        <v>1.1435097045739187E-2</v>
      </c>
      <c r="Z36" s="219">
        <f t="shared" si="26"/>
        <v>-32900.419999999809</v>
      </c>
      <c r="AA36" s="218">
        <f t="shared" si="27"/>
        <v>-3.6022406702035201E-2</v>
      </c>
    </row>
    <row r="37" spans="1:27" s="208" customFormat="1" ht="17">
      <c r="A37" s="215" t="s">
        <v>23</v>
      </c>
      <c r="B37" s="216"/>
      <c r="C37" s="217">
        <f>+CBA!C37+TORR!C37</f>
        <v>0</v>
      </c>
      <c r="D37" s="218">
        <f t="shared" si="28"/>
        <v>0</v>
      </c>
      <c r="E37" s="216"/>
      <c r="F37" s="217">
        <f>+CBA!F37+TORR!F37</f>
        <v>0</v>
      </c>
      <c r="G37" s="218">
        <f t="shared" si="29"/>
        <v>0</v>
      </c>
      <c r="H37" s="219">
        <f t="shared" si="20"/>
        <v>0</v>
      </c>
      <c r="I37" s="218" t="str">
        <f t="shared" si="21"/>
        <v>N. D.</v>
      </c>
      <c r="J37" s="216"/>
      <c r="K37" s="217">
        <f>+CBA!K37+TORR!K37</f>
        <v>0</v>
      </c>
      <c r="L37" s="218">
        <f t="shared" si="30"/>
        <v>0</v>
      </c>
      <c r="M37" s="219">
        <f t="shared" si="22"/>
        <v>0</v>
      </c>
      <c r="N37" s="218" t="str">
        <f t="shared" si="23"/>
        <v>N. D.</v>
      </c>
      <c r="O37" s="216"/>
      <c r="P37" s="217">
        <f>+CBA!P37+TORR!P37</f>
        <v>0</v>
      </c>
      <c r="Q37" s="218">
        <f t="shared" si="31"/>
        <v>0</v>
      </c>
      <c r="R37" s="216"/>
      <c r="S37" s="217">
        <f>+CBA!S37+TORR!S37</f>
        <v>0</v>
      </c>
      <c r="T37" s="218">
        <f t="shared" si="32"/>
        <v>0</v>
      </c>
      <c r="U37" s="219">
        <f t="shared" si="24"/>
        <v>0</v>
      </c>
      <c r="V37" s="218" t="str">
        <f t="shared" si="25"/>
        <v>N. D.</v>
      </c>
      <c r="W37" s="216"/>
      <c r="X37" s="217">
        <f>+CBA!X37+TORR!X37</f>
        <v>0</v>
      </c>
      <c r="Y37" s="218">
        <f t="shared" si="33"/>
        <v>0</v>
      </c>
      <c r="Z37" s="219">
        <f t="shared" si="26"/>
        <v>0</v>
      </c>
      <c r="AA37" s="218" t="str">
        <f t="shared" si="27"/>
        <v>N. D.</v>
      </c>
    </row>
    <row r="38" spans="1:27" s="208" customFormat="1" ht="17">
      <c r="A38" s="215" t="s">
        <v>24</v>
      </c>
      <c r="B38" s="216"/>
      <c r="C38" s="217">
        <f>+CBA!C38+TORR!C38</f>
        <v>13958.08</v>
      </c>
      <c r="D38" s="218">
        <f t="shared" si="28"/>
        <v>6.280402442714288E-3</v>
      </c>
      <c r="E38" s="216"/>
      <c r="F38" s="217">
        <f>+CBA!F38+TORR!F38</f>
        <v>0</v>
      </c>
      <c r="G38" s="218">
        <f t="shared" si="29"/>
        <v>0</v>
      </c>
      <c r="H38" s="219">
        <f t="shared" si="20"/>
        <v>13958.08</v>
      </c>
      <c r="I38" s="218" t="str">
        <f t="shared" si="21"/>
        <v>N. D.</v>
      </c>
      <c r="J38" s="216"/>
      <c r="K38" s="217">
        <f>+CBA!K38+TORR!K38</f>
        <v>0</v>
      </c>
      <c r="L38" s="218">
        <f t="shared" si="30"/>
        <v>0</v>
      </c>
      <c r="M38" s="219">
        <f t="shared" si="22"/>
        <v>13958.08</v>
      </c>
      <c r="N38" s="218" t="str">
        <f t="shared" si="23"/>
        <v>N. D.</v>
      </c>
      <c r="O38" s="216"/>
      <c r="P38" s="217">
        <f>+CBA!P38+TORR!P38</f>
        <v>36936.47</v>
      </c>
      <c r="Q38" s="218">
        <f t="shared" si="31"/>
        <v>2.8330385543706713E-3</v>
      </c>
      <c r="R38" s="216"/>
      <c r="S38" s="217">
        <f>+CBA!S38+TORR!S38</f>
        <v>0</v>
      </c>
      <c r="T38" s="218">
        <f t="shared" si="32"/>
        <v>0</v>
      </c>
      <c r="U38" s="219">
        <f t="shared" si="24"/>
        <v>36936.47</v>
      </c>
      <c r="V38" s="218" t="str">
        <f t="shared" si="25"/>
        <v>N. D.</v>
      </c>
      <c r="W38" s="216"/>
      <c r="X38" s="217">
        <f>+CBA!X38+TORR!X38</f>
        <v>19149.53</v>
      </c>
      <c r="Y38" s="218">
        <f t="shared" si="33"/>
        <v>1.5428644480535985E-3</v>
      </c>
      <c r="Z38" s="219">
        <f t="shared" si="26"/>
        <v>17786.940000000002</v>
      </c>
      <c r="AA38" s="218">
        <f t="shared" si="27"/>
        <v>0.92884472882624292</v>
      </c>
    </row>
    <row r="39" spans="1:27" s="208" customFormat="1" ht="17">
      <c r="A39" s="215" t="s">
        <v>25</v>
      </c>
      <c r="B39" s="216"/>
      <c r="C39" s="217">
        <f>+CBA!C39+TORR!C39</f>
        <v>0</v>
      </c>
      <c r="D39" s="218" t="str">
        <f t="shared" si="28"/>
        <v>N. D.</v>
      </c>
      <c r="E39" s="216"/>
      <c r="F39" s="217">
        <f>+CBA!F39+TORR!F39</f>
        <v>0</v>
      </c>
      <c r="G39" s="218" t="str">
        <f t="shared" si="29"/>
        <v>N. D.</v>
      </c>
      <c r="H39" s="219">
        <f t="shared" si="20"/>
        <v>0</v>
      </c>
      <c r="I39" s="218" t="str">
        <f t="shared" si="21"/>
        <v>N. D.</v>
      </c>
      <c r="J39" s="216"/>
      <c r="K39" s="217">
        <f>+CBA!K39+TORR!K39</f>
        <v>0</v>
      </c>
      <c r="L39" s="218" t="str">
        <f t="shared" si="30"/>
        <v>N. D.</v>
      </c>
      <c r="M39" s="219">
        <f t="shared" si="22"/>
        <v>0</v>
      </c>
      <c r="N39" s="218" t="str">
        <f t="shared" si="23"/>
        <v>N. D.</v>
      </c>
      <c r="O39" s="216"/>
      <c r="P39" s="217">
        <f>+CBA!P39+TORR!P39</f>
        <v>0</v>
      </c>
      <c r="Q39" s="218" t="str">
        <f t="shared" si="31"/>
        <v>N. D.</v>
      </c>
      <c r="R39" s="216"/>
      <c r="S39" s="217">
        <f>+CBA!S39+TORR!S39</f>
        <v>0</v>
      </c>
      <c r="T39" s="218" t="str">
        <f t="shared" si="32"/>
        <v>N. D.</v>
      </c>
      <c r="U39" s="219">
        <f t="shared" si="24"/>
        <v>0</v>
      </c>
      <c r="V39" s="218" t="str">
        <f t="shared" si="25"/>
        <v>N. D.</v>
      </c>
      <c r="W39" s="216"/>
      <c r="X39" s="217">
        <f>+CBA!X39+TORR!X39</f>
        <v>0</v>
      </c>
      <c r="Y39" s="218" t="str">
        <f t="shared" si="33"/>
        <v>N. D.</v>
      </c>
      <c r="Z39" s="219">
        <f t="shared" si="26"/>
        <v>0</v>
      </c>
      <c r="AA39" s="218" t="str">
        <f t="shared" si="27"/>
        <v>N. D.</v>
      </c>
    </row>
    <row r="40" spans="1:27" s="208" customFormat="1" ht="17">
      <c r="A40" s="215" t="s">
        <v>26</v>
      </c>
      <c r="B40" s="216"/>
      <c r="C40" s="217">
        <f>+CBA!C40+TORR!C40</f>
        <v>0</v>
      </c>
      <c r="D40" s="218">
        <f t="shared" si="28"/>
        <v>0</v>
      </c>
      <c r="E40" s="216"/>
      <c r="F40" s="217">
        <f>+CBA!F40+TORR!F40</f>
        <v>0</v>
      </c>
      <c r="G40" s="218">
        <f t="shared" si="29"/>
        <v>0</v>
      </c>
      <c r="H40" s="219">
        <f t="shared" si="20"/>
        <v>0</v>
      </c>
      <c r="I40" s="218" t="str">
        <f t="shared" si="21"/>
        <v>N. D.</v>
      </c>
      <c r="J40" s="216"/>
      <c r="K40" s="217">
        <f>+CBA!K40+TORR!K40</f>
        <v>0</v>
      </c>
      <c r="L40" s="218">
        <f t="shared" si="30"/>
        <v>0</v>
      </c>
      <c r="M40" s="219">
        <f t="shared" si="22"/>
        <v>0</v>
      </c>
      <c r="N40" s="218" t="str">
        <f t="shared" si="23"/>
        <v>N. D.</v>
      </c>
      <c r="O40" s="216"/>
      <c r="P40" s="217">
        <f>+CBA!P40+TORR!P40</f>
        <v>0</v>
      </c>
      <c r="Q40" s="218">
        <f t="shared" si="31"/>
        <v>0</v>
      </c>
      <c r="R40" s="216"/>
      <c r="S40" s="217">
        <f>+CBA!S40+TORR!S40</f>
        <v>0</v>
      </c>
      <c r="T40" s="218">
        <f t="shared" si="32"/>
        <v>0</v>
      </c>
      <c r="U40" s="219">
        <f t="shared" si="24"/>
        <v>0</v>
      </c>
      <c r="V40" s="218" t="str">
        <f t="shared" si="25"/>
        <v>N. D.</v>
      </c>
      <c r="W40" s="216"/>
      <c r="X40" s="217">
        <f>+CBA!X40+TORR!X40</f>
        <v>0</v>
      </c>
      <c r="Y40" s="218">
        <f t="shared" si="33"/>
        <v>0</v>
      </c>
      <c r="Z40" s="219">
        <f t="shared" si="26"/>
        <v>0</v>
      </c>
      <c r="AA40" s="218" t="str">
        <f t="shared" si="27"/>
        <v>N. D.</v>
      </c>
    </row>
    <row r="41" spans="1:27" s="208" customFormat="1" ht="17">
      <c r="A41" s="215" t="s">
        <v>27</v>
      </c>
      <c r="B41" s="216"/>
      <c r="C41" s="217">
        <f>+CBA!C41+TORR!C41</f>
        <v>0</v>
      </c>
      <c r="D41" s="218" t="str">
        <f t="shared" si="28"/>
        <v>N. D.</v>
      </c>
      <c r="E41" s="216"/>
      <c r="F41" s="217">
        <f>+CBA!F41+TORR!F41</f>
        <v>0</v>
      </c>
      <c r="G41" s="218" t="str">
        <f t="shared" si="29"/>
        <v>N. D.</v>
      </c>
      <c r="H41" s="219">
        <f t="shared" si="20"/>
        <v>0</v>
      </c>
      <c r="I41" s="218" t="str">
        <f t="shared" si="21"/>
        <v>N. D.</v>
      </c>
      <c r="J41" s="216"/>
      <c r="K41" s="217">
        <f>+CBA!K41+TORR!K41</f>
        <v>0</v>
      </c>
      <c r="L41" s="218" t="str">
        <f t="shared" si="30"/>
        <v>N. D.</v>
      </c>
      <c r="M41" s="219">
        <f t="shared" si="22"/>
        <v>0</v>
      </c>
      <c r="N41" s="218" t="str">
        <f t="shared" si="23"/>
        <v>N. D.</v>
      </c>
      <c r="O41" s="216"/>
      <c r="P41" s="217">
        <f>+CBA!P41+TORR!P41</f>
        <v>0</v>
      </c>
      <c r="Q41" s="218" t="str">
        <f t="shared" si="31"/>
        <v>N. D.</v>
      </c>
      <c r="R41" s="216"/>
      <c r="S41" s="217">
        <f>+CBA!S41+TORR!S41</f>
        <v>0</v>
      </c>
      <c r="T41" s="218" t="str">
        <f t="shared" si="32"/>
        <v>N. D.</v>
      </c>
      <c r="U41" s="219">
        <f t="shared" si="24"/>
        <v>0</v>
      </c>
      <c r="V41" s="218" t="str">
        <f t="shared" si="25"/>
        <v>N. D.</v>
      </c>
      <c r="W41" s="216"/>
      <c r="X41" s="217">
        <f>+CBA!X41+TORR!X41</f>
        <v>0</v>
      </c>
      <c r="Y41" s="218" t="str">
        <f t="shared" si="33"/>
        <v>N. D.</v>
      </c>
      <c r="Z41" s="219">
        <f t="shared" si="26"/>
        <v>0</v>
      </c>
      <c r="AA41" s="218" t="str">
        <f t="shared" si="27"/>
        <v>N. D.</v>
      </c>
    </row>
    <row r="42" spans="1:27" s="208" customFormat="1" ht="17">
      <c r="A42" s="215" t="s">
        <v>28</v>
      </c>
      <c r="B42" s="216"/>
      <c r="C42" s="217">
        <f>+CBA!C42+TORR!C42</f>
        <v>0</v>
      </c>
      <c r="D42" s="218">
        <f t="shared" si="28"/>
        <v>0</v>
      </c>
      <c r="E42" s="216"/>
      <c r="F42" s="217">
        <f>+CBA!F42+TORR!F42</f>
        <v>0</v>
      </c>
      <c r="G42" s="218">
        <f t="shared" si="29"/>
        <v>0</v>
      </c>
      <c r="H42" s="219">
        <f t="shared" si="20"/>
        <v>0</v>
      </c>
      <c r="I42" s="218" t="str">
        <f t="shared" si="21"/>
        <v>N. D.</v>
      </c>
      <c r="J42" s="216"/>
      <c r="K42" s="217">
        <f>+CBA!K42+TORR!K42</f>
        <v>0</v>
      </c>
      <c r="L42" s="218">
        <f t="shared" si="30"/>
        <v>0</v>
      </c>
      <c r="M42" s="219">
        <f t="shared" si="22"/>
        <v>0</v>
      </c>
      <c r="N42" s="218" t="str">
        <f t="shared" si="23"/>
        <v>N. D.</v>
      </c>
      <c r="O42" s="216"/>
      <c r="P42" s="217">
        <f>+CBA!P42+TORR!P42</f>
        <v>0</v>
      </c>
      <c r="Q42" s="218">
        <f t="shared" si="31"/>
        <v>0</v>
      </c>
      <c r="R42" s="216"/>
      <c r="S42" s="217">
        <f>+CBA!S42+TORR!S42</f>
        <v>0</v>
      </c>
      <c r="T42" s="218">
        <f t="shared" si="32"/>
        <v>0</v>
      </c>
      <c r="U42" s="219">
        <f t="shared" si="24"/>
        <v>0</v>
      </c>
      <c r="V42" s="218" t="str">
        <f t="shared" si="25"/>
        <v>N. D.</v>
      </c>
      <c r="W42" s="216"/>
      <c r="X42" s="217">
        <f>+CBA!X42+TORR!X42</f>
        <v>0</v>
      </c>
      <c r="Y42" s="218">
        <f t="shared" si="33"/>
        <v>0</v>
      </c>
      <c r="Z42" s="219">
        <f t="shared" si="26"/>
        <v>0</v>
      </c>
      <c r="AA42" s="218" t="str">
        <f t="shared" si="27"/>
        <v>N. D.</v>
      </c>
    </row>
    <row r="43" spans="1:27" s="208" customFormat="1" ht="17">
      <c r="A43" s="215" t="s">
        <v>29</v>
      </c>
      <c r="B43" s="216"/>
      <c r="C43" s="217">
        <f>+CBA!C43+TORR!C43</f>
        <v>0</v>
      </c>
      <c r="D43" s="218" t="str">
        <f t="shared" si="28"/>
        <v>N. D.</v>
      </c>
      <c r="E43" s="216"/>
      <c r="F43" s="217">
        <f>+CBA!F43+TORR!F43</f>
        <v>0</v>
      </c>
      <c r="G43" s="218" t="str">
        <f t="shared" si="29"/>
        <v>N. D.</v>
      </c>
      <c r="H43" s="219">
        <f t="shared" si="20"/>
        <v>0</v>
      </c>
      <c r="I43" s="218" t="str">
        <f t="shared" si="21"/>
        <v>N. D.</v>
      </c>
      <c r="J43" s="216"/>
      <c r="K43" s="217">
        <f>+CBA!K43+TORR!K43</f>
        <v>0</v>
      </c>
      <c r="L43" s="218" t="str">
        <f t="shared" si="30"/>
        <v>N. D.</v>
      </c>
      <c r="M43" s="219">
        <f t="shared" si="22"/>
        <v>0</v>
      </c>
      <c r="N43" s="218" t="str">
        <f t="shared" si="23"/>
        <v>N. D.</v>
      </c>
      <c r="O43" s="216"/>
      <c r="P43" s="217">
        <f>+CBA!P43+TORR!P43</f>
        <v>0</v>
      </c>
      <c r="Q43" s="218" t="str">
        <f t="shared" si="31"/>
        <v>N. D.</v>
      </c>
      <c r="R43" s="216"/>
      <c r="S43" s="217">
        <f>+CBA!S43+TORR!S43</f>
        <v>0</v>
      </c>
      <c r="T43" s="218" t="str">
        <f t="shared" si="32"/>
        <v>N. D.</v>
      </c>
      <c r="U43" s="219">
        <f t="shared" si="24"/>
        <v>0</v>
      </c>
      <c r="V43" s="218" t="str">
        <f t="shared" si="25"/>
        <v>N. D.</v>
      </c>
      <c r="W43" s="216"/>
      <c r="X43" s="217">
        <f>+CBA!X43+TORR!X43</f>
        <v>0</v>
      </c>
      <c r="Y43" s="218" t="str">
        <f t="shared" si="33"/>
        <v>N. D.</v>
      </c>
      <c r="Z43" s="219">
        <f t="shared" si="26"/>
        <v>0</v>
      </c>
      <c r="AA43" s="218" t="str">
        <f t="shared" si="27"/>
        <v>N. D.</v>
      </c>
    </row>
    <row r="44" spans="1:27" s="208" customFormat="1" ht="17">
      <c r="A44" s="220" t="s">
        <v>30</v>
      </c>
      <c r="B44" s="216"/>
      <c r="C44" s="217">
        <f>+CBA!C44+TORR!C44</f>
        <v>0</v>
      </c>
      <c r="D44" s="218">
        <f t="shared" si="28"/>
        <v>0</v>
      </c>
      <c r="E44" s="216"/>
      <c r="F44" s="217">
        <f>+CBA!F44+TORR!F44</f>
        <v>0</v>
      </c>
      <c r="G44" s="218">
        <f t="shared" si="29"/>
        <v>0</v>
      </c>
      <c r="H44" s="219">
        <f t="shared" si="20"/>
        <v>0</v>
      </c>
      <c r="I44" s="218" t="str">
        <f t="shared" si="21"/>
        <v>N. D.</v>
      </c>
      <c r="J44" s="216"/>
      <c r="K44" s="217">
        <f>+CBA!K44+TORR!K44</f>
        <v>0</v>
      </c>
      <c r="L44" s="218">
        <f t="shared" si="30"/>
        <v>0</v>
      </c>
      <c r="M44" s="219">
        <f t="shared" si="22"/>
        <v>0</v>
      </c>
      <c r="N44" s="218" t="str">
        <f t="shared" si="23"/>
        <v>N. D.</v>
      </c>
      <c r="O44" s="216"/>
      <c r="P44" s="217">
        <f>+CBA!P44+TORR!P44</f>
        <v>0</v>
      </c>
      <c r="Q44" s="218">
        <f t="shared" si="31"/>
        <v>0</v>
      </c>
      <c r="R44" s="216"/>
      <c r="S44" s="217">
        <f>+CBA!S44+TORR!S44</f>
        <v>0</v>
      </c>
      <c r="T44" s="218">
        <f t="shared" si="32"/>
        <v>0</v>
      </c>
      <c r="U44" s="219">
        <f t="shared" si="24"/>
        <v>0</v>
      </c>
      <c r="V44" s="218" t="str">
        <f t="shared" si="25"/>
        <v>N. D.</v>
      </c>
      <c r="W44" s="216"/>
      <c r="X44" s="217">
        <f>+CBA!X44+TORR!X44</f>
        <v>0</v>
      </c>
      <c r="Y44" s="218">
        <f t="shared" si="33"/>
        <v>0</v>
      </c>
      <c r="Z44" s="219">
        <f t="shared" si="26"/>
        <v>0</v>
      </c>
      <c r="AA44" s="218" t="str">
        <f t="shared" si="27"/>
        <v>N. D.</v>
      </c>
    </row>
    <row r="45" spans="1:27" s="208" customFormat="1" ht="17">
      <c r="A45" s="221" t="s">
        <v>31</v>
      </c>
      <c r="B45" s="207"/>
      <c r="C45" s="222">
        <f>+SUM(C46:C54)</f>
        <v>0</v>
      </c>
      <c r="D45" s="213">
        <f>+IF(ISERROR(C45/C56),"N. D.",C45/C56)</f>
        <v>0</v>
      </c>
      <c r="E45" s="216"/>
      <c r="F45" s="222">
        <f>+SUM(F46:F54)</f>
        <v>0</v>
      </c>
      <c r="G45" s="213" t="str">
        <f>+IF(ISERROR(F45/F56),"N. D.",F45/F56)</f>
        <v>N. D.</v>
      </c>
      <c r="H45" s="214">
        <f t="shared" si="20"/>
        <v>0</v>
      </c>
      <c r="I45" s="213" t="str">
        <f t="shared" si="21"/>
        <v>N. D.</v>
      </c>
      <c r="J45" s="207"/>
      <c r="K45" s="222">
        <f>+SUM(K46:K54)</f>
        <v>0</v>
      </c>
      <c r="L45" s="213">
        <f>+IF(ISERROR(K45/K56),"N. D.",K45/K56)</f>
        <v>0</v>
      </c>
      <c r="M45" s="214">
        <f t="shared" si="22"/>
        <v>0</v>
      </c>
      <c r="N45" s="213" t="str">
        <f t="shared" si="23"/>
        <v>N. D.</v>
      </c>
      <c r="O45" s="207"/>
      <c r="P45" s="222">
        <f>+SUM(P46:P54)</f>
        <v>0</v>
      </c>
      <c r="Q45" s="213">
        <f>+IF(ISERROR(P45/P56),"N. D.",P45/P56)</f>
        <v>0</v>
      </c>
      <c r="R45" s="216"/>
      <c r="S45" s="222">
        <f>+SUM(S46:S54)</f>
        <v>0</v>
      </c>
      <c r="T45" s="213">
        <f>+IF(ISERROR(S45/S56),"N. D.",S45/S56)</f>
        <v>0</v>
      </c>
      <c r="U45" s="214">
        <f t="shared" si="24"/>
        <v>0</v>
      </c>
      <c r="V45" s="213" t="str">
        <f t="shared" si="25"/>
        <v>N. D.</v>
      </c>
      <c r="W45" s="207"/>
      <c r="X45" s="222">
        <f>+SUM(X46:X54)</f>
        <v>0</v>
      </c>
      <c r="Y45" s="213">
        <f>+IF(ISERROR(X45/X56),"N. D.",X45/X56)</f>
        <v>0</v>
      </c>
      <c r="Z45" s="214">
        <f t="shared" si="26"/>
        <v>0</v>
      </c>
      <c r="AA45" s="213" t="str">
        <f t="shared" si="27"/>
        <v>N. D.</v>
      </c>
    </row>
    <row r="46" spans="1:27" s="208" customFormat="1" ht="17">
      <c r="A46" s="223" t="s">
        <v>32</v>
      </c>
      <c r="B46" s="216"/>
      <c r="C46" s="217">
        <f>+CBA!C46+TORR!C46</f>
        <v>0</v>
      </c>
      <c r="D46" s="218" t="str">
        <f t="shared" ref="D46:D54" si="34">+IF(ISERROR(C46/C96),"N. D.",C46/C96)</f>
        <v>N. D.</v>
      </c>
      <c r="E46" s="216"/>
      <c r="F46" s="217">
        <f>+CBA!F46+TORR!F46</f>
        <v>0</v>
      </c>
      <c r="G46" s="218" t="str">
        <f t="shared" ref="G46:G54" si="35">+IF(ISERROR(F46/F96),"N. D.",F46/F96)</f>
        <v>N. D.</v>
      </c>
      <c r="H46" s="219">
        <f t="shared" si="20"/>
        <v>0</v>
      </c>
      <c r="I46" s="218" t="str">
        <f t="shared" si="21"/>
        <v>N. D.</v>
      </c>
      <c r="J46" s="216"/>
      <c r="K46" s="217">
        <f>+CBA!K46+TORR!K46</f>
        <v>0</v>
      </c>
      <c r="L46" s="218" t="str">
        <f t="shared" ref="L46:L54" si="36">+IF(ISERROR(K46/K96),"N. D.",K46/K96)</f>
        <v>N. D.</v>
      </c>
      <c r="M46" s="219">
        <f t="shared" si="22"/>
        <v>0</v>
      </c>
      <c r="N46" s="218" t="str">
        <f t="shared" si="23"/>
        <v>N. D.</v>
      </c>
      <c r="O46" s="216"/>
      <c r="P46" s="217">
        <f>+CBA!P46+TORR!P46</f>
        <v>0</v>
      </c>
      <c r="Q46" s="218" t="str">
        <f t="shared" ref="Q46:Q54" si="37">+IF(ISERROR(P46/P96),"N. D.",P46/P96)</f>
        <v>N. D.</v>
      </c>
      <c r="R46" s="216"/>
      <c r="S46" s="217">
        <f>+CBA!S46+TORR!S46</f>
        <v>0</v>
      </c>
      <c r="T46" s="218" t="str">
        <f t="shared" ref="T46:T54" si="38">+IF(ISERROR(S46/S96),"N. D.",S46/S96)</f>
        <v>N. D.</v>
      </c>
      <c r="U46" s="219">
        <f t="shared" si="24"/>
        <v>0</v>
      </c>
      <c r="V46" s="218" t="str">
        <f t="shared" si="25"/>
        <v>N. D.</v>
      </c>
      <c r="W46" s="216"/>
      <c r="X46" s="217">
        <f>+CBA!X46+TORR!X46</f>
        <v>0</v>
      </c>
      <c r="Y46" s="218" t="str">
        <f t="shared" ref="Y46:Y54" si="39">+IF(ISERROR(X46/X96),"N. D.",X46/X96)</f>
        <v>N. D.</v>
      </c>
      <c r="Z46" s="219">
        <f t="shared" si="26"/>
        <v>0</v>
      </c>
      <c r="AA46" s="218" t="str">
        <f t="shared" si="27"/>
        <v>N. D.</v>
      </c>
    </row>
    <row r="47" spans="1:27" s="208" customFormat="1" ht="17">
      <c r="A47" s="223" t="s">
        <v>33</v>
      </c>
      <c r="B47" s="216"/>
      <c r="C47" s="217">
        <f>+CBA!C47+TORR!C47</f>
        <v>0</v>
      </c>
      <c r="D47" s="218" t="str">
        <f t="shared" si="34"/>
        <v>N. D.</v>
      </c>
      <c r="E47" s="216"/>
      <c r="F47" s="217">
        <f>+CBA!F47+TORR!F47</f>
        <v>0</v>
      </c>
      <c r="G47" s="218" t="str">
        <f t="shared" si="35"/>
        <v>N. D.</v>
      </c>
      <c r="H47" s="219">
        <f t="shared" si="20"/>
        <v>0</v>
      </c>
      <c r="I47" s="218" t="str">
        <f t="shared" si="21"/>
        <v>N. D.</v>
      </c>
      <c r="J47" s="216"/>
      <c r="K47" s="217">
        <f>+CBA!K47+TORR!K47</f>
        <v>0</v>
      </c>
      <c r="L47" s="218" t="str">
        <f t="shared" si="36"/>
        <v>N. D.</v>
      </c>
      <c r="M47" s="219">
        <f t="shared" si="22"/>
        <v>0</v>
      </c>
      <c r="N47" s="218" t="str">
        <f t="shared" si="23"/>
        <v>N. D.</v>
      </c>
      <c r="O47" s="216"/>
      <c r="P47" s="217">
        <f>+CBA!P47+TORR!P47</f>
        <v>0</v>
      </c>
      <c r="Q47" s="218" t="str">
        <f t="shared" si="37"/>
        <v>N. D.</v>
      </c>
      <c r="R47" s="216"/>
      <c r="S47" s="217">
        <f>+CBA!S47+TORR!S47</f>
        <v>0</v>
      </c>
      <c r="T47" s="218" t="str">
        <f t="shared" si="38"/>
        <v>N. D.</v>
      </c>
      <c r="U47" s="219">
        <f t="shared" si="24"/>
        <v>0</v>
      </c>
      <c r="V47" s="218" t="str">
        <f t="shared" si="25"/>
        <v>N. D.</v>
      </c>
      <c r="W47" s="216"/>
      <c r="X47" s="217">
        <f>+CBA!X47+TORR!X47</f>
        <v>0</v>
      </c>
      <c r="Y47" s="218" t="str">
        <f t="shared" si="39"/>
        <v>N. D.</v>
      </c>
      <c r="Z47" s="219">
        <f t="shared" si="26"/>
        <v>0</v>
      </c>
      <c r="AA47" s="218" t="str">
        <f t="shared" si="27"/>
        <v>N. D.</v>
      </c>
    </row>
    <row r="48" spans="1:27" s="208" customFormat="1" ht="17">
      <c r="A48" s="223" t="s">
        <v>34</v>
      </c>
      <c r="B48" s="216"/>
      <c r="C48" s="217">
        <f>+CBA!C48+TORR!C48</f>
        <v>0</v>
      </c>
      <c r="D48" s="218" t="str">
        <f t="shared" si="34"/>
        <v>N. D.</v>
      </c>
      <c r="E48" s="216"/>
      <c r="F48" s="217">
        <f>+CBA!F48+TORR!F48</f>
        <v>0</v>
      </c>
      <c r="G48" s="218" t="str">
        <f t="shared" si="35"/>
        <v>N. D.</v>
      </c>
      <c r="H48" s="219">
        <f t="shared" si="20"/>
        <v>0</v>
      </c>
      <c r="I48" s="218" t="str">
        <f t="shared" si="21"/>
        <v>N. D.</v>
      </c>
      <c r="J48" s="216"/>
      <c r="K48" s="217">
        <f>+CBA!K48+TORR!K48</f>
        <v>0</v>
      </c>
      <c r="L48" s="218" t="str">
        <f t="shared" si="36"/>
        <v>N. D.</v>
      </c>
      <c r="M48" s="219">
        <f t="shared" si="22"/>
        <v>0</v>
      </c>
      <c r="N48" s="218" t="str">
        <f t="shared" si="23"/>
        <v>N. D.</v>
      </c>
      <c r="O48" s="216"/>
      <c r="P48" s="217">
        <f>+CBA!P48+TORR!P48</f>
        <v>0</v>
      </c>
      <c r="Q48" s="218" t="str">
        <f t="shared" si="37"/>
        <v>N. D.</v>
      </c>
      <c r="R48" s="216"/>
      <c r="S48" s="217">
        <f>+CBA!S48+TORR!S48</f>
        <v>0</v>
      </c>
      <c r="T48" s="218" t="str">
        <f t="shared" si="38"/>
        <v>N. D.</v>
      </c>
      <c r="U48" s="219">
        <f t="shared" si="24"/>
        <v>0</v>
      </c>
      <c r="V48" s="218" t="str">
        <f t="shared" si="25"/>
        <v>N. D.</v>
      </c>
      <c r="W48" s="216"/>
      <c r="X48" s="217">
        <f>+CBA!X48+TORR!X48</f>
        <v>0</v>
      </c>
      <c r="Y48" s="218" t="str">
        <f t="shared" si="39"/>
        <v>N. D.</v>
      </c>
      <c r="Z48" s="219">
        <f t="shared" si="26"/>
        <v>0</v>
      </c>
      <c r="AA48" s="218" t="str">
        <f t="shared" si="27"/>
        <v>N. D.</v>
      </c>
    </row>
    <row r="49" spans="1:27" s="208" customFormat="1" ht="17">
      <c r="A49" s="223" t="s">
        <v>35</v>
      </c>
      <c r="B49" s="216"/>
      <c r="C49" s="217">
        <f>+CBA!C49+TORR!C49</f>
        <v>0</v>
      </c>
      <c r="D49" s="218" t="str">
        <f t="shared" si="34"/>
        <v>N. D.</v>
      </c>
      <c r="E49" s="216"/>
      <c r="F49" s="217">
        <f>+CBA!F49+TORR!F49</f>
        <v>0</v>
      </c>
      <c r="G49" s="218" t="str">
        <f t="shared" si="35"/>
        <v>N. D.</v>
      </c>
      <c r="H49" s="219">
        <f t="shared" si="20"/>
        <v>0</v>
      </c>
      <c r="I49" s="218" t="str">
        <f t="shared" si="21"/>
        <v>N. D.</v>
      </c>
      <c r="J49" s="216"/>
      <c r="K49" s="217">
        <f>+CBA!K49+TORR!K49</f>
        <v>0</v>
      </c>
      <c r="L49" s="218" t="str">
        <f t="shared" si="36"/>
        <v>N. D.</v>
      </c>
      <c r="M49" s="219">
        <f t="shared" si="22"/>
        <v>0</v>
      </c>
      <c r="N49" s="218" t="str">
        <f t="shared" si="23"/>
        <v>N. D.</v>
      </c>
      <c r="O49" s="216"/>
      <c r="P49" s="217">
        <f>+CBA!P49+TORR!P49</f>
        <v>0</v>
      </c>
      <c r="Q49" s="218" t="str">
        <f t="shared" si="37"/>
        <v>N. D.</v>
      </c>
      <c r="R49" s="216"/>
      <c r="S49" s="217">
        <f>+CBA!S49+TORR!S49</f>
        <v>0</v>
      </c>
      <c r="T49" s="218" t="str">
        <f t="shared" si="38"/>
        <v>N. D.</v>
      </c>
      <c r="U49" s="219">
        <f t="shared" si="24"/>
        <v>0</v>
      </c>
      <c r="V49" s="218" t="str">
        <f t="shared" si="25"/>
        <v>N. D.</v>
      </c>
      <c r="W49" s="216"/>
      <c r="X49" s="217">
        <f>+CBA!X49+TORR!X49</f>
        <v>0</v>
      </c>
      <c r="Y49" s="218" t="str">
        <f t="shared" si="39"/>
        <v>N. D.</v>
      </c>
      <c r="Z49" s="219">
        <f t="shared" si="26"/>
        <v>0</v>
      </c>
      <c r="AA49" s="218" t="str">
        <f t="shared" si="27"/>
        <v>N. D.</v>
      </c>
    </row>
    <row r="50" spans="1:27" s="208" customFormat="1" ht="17">
      <c r="A50" s="223" t="s">
        <v>36</v>
      </c>
      <c r="B50" s="216"/>
      <c r="C50" s="217">
        <f>+CBA!C50+TORR!C50</f>
        <v>0</v>
      </c>
      <c r="D50" s="218" t="str">
        <f t="shared" si="34"/>
        <v>N. D.</v>
      </c>
      <c r="E50" s="216"/>
      <c r="F50" s="217">
        <f>+CBA!F50+TORR!F50</f>
        <v>0</v>
      </c>
      <c r="G50" s="218" t="str">
        <f t="shared" si="35"/>
        <v>N. D.</v>
      </c>
      <c r="H50" s="219">
        <f t="shared" si="20"/>
        <v>0</v>
      </c>
      <c r="I50" s="218" t="str">
        <f t="shared" si="21"/>
        <v>N. D.</v>
      </c>
      <c r="J50" s="216"/>
      <c r="K50" s="217">
        <f>+CBA!K50+TORR!K50</f>
        <v>0</v>
      </c>
      <c r="L50" s="218" t="str">
        <f t="shared" si="36"/>
        <v>N. D.</v>
      </c>
      <c r="M50" s="219">
        <f t="shared" si="22"/>
        <v>0</v>
      </c>
      <c r="N50" s="218" t="str">
        <f t="shared" si="23"/>
        <v>N. D.</v>
      </c>
      <c r="O50" s="216"/>
      <c r="P50" s="217">
        <f>+CBA!P50+TORR!P50</f>
        <v>0</v>
      </c>
      <c r="Q50" s="218" t="str">
        <f t="shared" si="37"/>
        <v>N. D.</v>
      </c>
      <c r="R50" s="216"/>
      <c r="S50" s="217">
        <f>+CBA!S50+TORR!S50</f>
        <v>0</v>
      </c>
      <c r="T50" s="218" t="str">
        <f t="shared" si="38"/>
        <v>N. D.</v>
      </c>
      <c r="U50" s="219">
        <f t="shared" si="24"/>
        <v>0</v>
      </c>
      <c r="V50" s="218" t="str">
        <f t="shared" si="25"/>
        <v>N. D.</v>
      </c>
      <c r="W50" s="216"/>
      <c r="X50" s="217">
        <f>+CBA!X50+TORR!X50</f>
        <v>0</v>
      </c>
      <c r="Y50" s="218" t="str">
        <f t="shared" si="39"/>
        <v>N. D.</v>
      </c>
      <c r="Z50" s="219">
        <f t="shared" si="26"/>
        <v>0</v>
      </c>
      <c r="AA50" s="218" t="str">
        <f t="shared" si="27"/>
        <v>N. D.</v>
      </c>
    </row>
    <row r="51" spans="1:27" s="208" customFormat="1" ht="17">
      <c r="A51" s="223" t="s">
        <v>37</v>
      </c>
      <c r="B51" s="216"/>
      <c r="C51" s="217">
        <f>+CBA!C51+TORR!C51</f>
        <v>0</v>
      </c>
      <c r="D51" s="218" t="str">
        <f t="shared" si="34"/>
        <v>N. D.</v>
      </c>
      <c r="E51" s="216"/>
      <c r="F51" s="217">
        <f>+CBA!F51+TORR!F51</f>
        <v>0</v>
      </c>
      <c r="G51" s="218" t="str">
        <f t="shared" si="35"/>
        <v>N. D.</v>
      </c>
      <c r="H51" s="219">
        <f t="shared" si="20"/>
        <v>0</v>
      </c>
      <c r="I51" s="218" t="str">
        <f t="shared" si="21"/>
        <v>N. D.</v>
      </c>
      <c r="J51" s="216"/>
      <c r="K51" s="217">
        <f>+CBA!K51+TORR!K51</f>
        <v>0</v>
      </c>
      <c r="L51" s="218" t="str">
        <f t="shared" si="36"/>
        <v>N. D.</v>
      </c>
      <c r="M51" s="219">
        <f t="shared" si="22"/>
        <v>0</v>
      </c>
      <c r="N51" s="218" t="str">
        <f t="shared" si="23"/>
        <v>N. D.</v>
      </c>
      <c r="O51" s="216"/>
      <c r="P51" s="217">
        <f>+CBA!P51+TORR!P51</f>
        <v>0</v>
      </c>
      <c r="Q51" s="218" t="str">
        <f t="shared" si="37"/>
        <v>N. D.</v>
      </c>
      <c r="R51" s="216"/>
      <c r="S51" s="217">
        <f>+CBA!S51+TORR!S51</f>
        <v>0</v>
      </c>
      <c r="T51" s="218" t="str">
        <f t="shared" si="38"/>
        <v>N. D.</v>
      </c>
      <c r="U51" s="219">
        <f t="shared" si="24"/>
        <v>0</v>
      </c>
      <c r="V51" s="218" t="str">
        <f t="shared" si="25"/>
        <v>N. D.</v>
      </c>
      <c r="W51" s="216"/>
      <c r="X51" s="217">
        <f>+CBA!X51+TORR!X51</f>
        <v>0</v>
      </c>
      <c r="Y51" s="218" t="str">
        <f t="shared" si="39"/>
        <v>N. D.</v>
      </c>
      <c r="Z51" s="219">
        <f t="shared" si="26"/>
        <v>0</v>
      </c>
      <c r="AA51" s="218" t="str">
        <f t="shared" si="27"/>
        <v>N. D.</v>
      </c>
    </row>
    <row r="52" spans="1:27" s="208" customFormat="1" ht="17">
      <c r="A52" s="223" t="s">
        <v>38</v>
      </c>
      <c r="B52" s="216"/>
      <c r="C52" s="217">
        <f>+CBA!C52+TORR!C52</f>
        <v>0</v>
      </c>
      <c r="D52" s="218" t="str">
        <f t="shared" si="34"/>
        <v>N. D.</v>
      </c>
      <c r="E52" s="216"/>
      <c r="F52" s="217">
        <f>+CBA!F52+TORR!F52</f>
        <v>0</v>
      </c>
      <c r="G52" s="218" t="str">
        <f t="shared" si="35"/>
        <v>N. D.</v>
      </c>
      <c r="H52" s="219">
        <f t="shared" si="20"/>
        <v>0</v>
      </c>
      <c r="I52" s="218" t="str">
        <f t="shared" si="21"/>
        <v>N. D.</v>
      </c>
      <c r="J52" s="216"/>
      <c r="K52" s="217">
        <f>+CBA!K52+TORR!K52</f>
        <v>0</v>
      </c>
      <c r="L52" s="218" t="str">
        <f t="shared" si="36"/>
        <v>N. D.</v>
      </c>
      <c r="M52" s="219">
        <f t="shared" si="22"/>
        <v>0</v>
      </c>
      <c r="N52" s="218" t="str">
        <f t="shared" si="23"/>
        <v>N. D.</v>
      </c>
      <c r="O52" s="216"/>
      <c r="P52" s="217">
        <f>+CBA!P52+TORR!P52</f>
        <v>0</v>
      </c>
      <c r="Q52" s="218" t="str">
        <f t="shared" si="37"/>
        <v>N. D.</v>
      </c>
      <c r="R52" s="216"/>
      <c r="S52" s="217">
        <f>+CBA!S52+TORR!S52</f>
        <v>0</v>
      </c>
      <c r="T52" s="218" t="str">
        <f t="shared" si="38"/>
        <v>N. D.</v>
      </c>
      <c r="U52" s="219">
        <f t="shared" si="24"/>
        <v>0</v>
      </c>
      <c r="V52" s="218" t="str">
        <f t="shared" si="25"/>
        <v>N. D.</v>
      </c>
      <c r="W52" s="216"/>
      <c r="X52" s="217">
        <f>+CBA!X52+TORR!X52</f>
        <v>0</v>
      </c>
      <c r="Y52" s="218" t="str">
        <f t="shared" si="39"/>
        <v>N. D.</v>
      </c>
      <c r="Z52" s="219">
        <f t="shared" si="26"/>
        <v>0</v>
      </c>
      <c r="AA52" s="218" t="str">
        <f t="shared" si="27"/>
        <v>N. D.</v>
      </c>
    </row>
    <row r="53" spans="1:27" s="208" customFormat="1" ht="17">
      <c r="A53" s="223" t="s">
        <v>39</v>
      </c>
      <c r="B53" s="216"/>
      <c r="C53" s="217">
        <f>+CBA!C53+TORR!C53</f>
        <v>0</v>
      </c>
      <c r="D53" s="218" t="str">
        <f t="shared" si="34"/>
        <v>N. D.</v>
      </c>
      <c r="E53" s="216"/>
      <c r="F53" s="217">
        <f>+CBA!F53+TORR!F53</f>
        <v>0</v>
      </c>
      <c r="G53" s="218" t="str">
        <f t="shared" si="35"/>
        <v>N. D.</v>
      </c>
      <c r="H53" s="219">
        <f t="shared" si="20"/>
        <v>0</v>
      </c>
      <c r="I53" s="218" t="str">
        <f t="shared" si="21"/>
        <v>N. D.</v>
      </c>
      <c r="J53" s="216"/>
      <c r="K53" s="217">
        <f>+CBA!K53+TORR!K53</f>
        <v>0</v>
      </c>
      <c r="L53" s="218" t="str">
        <f t="shared" si="36"/>
        <v>N. D.</v>
      </c>
      <c r="M53" s="219">
        <f t="shared" si="22"/>
        <v>0</v>
      </c>
      <c r="N53" s="218" t="str">
        <f t="shared" si="23"/>
        <v>N. D.</v>
      </c>
      <c r="O53" s="216"/>
      <c r="P53" s="217">
        <f>+CBA!P53+TORR!P53</f>
        <v>0</v>
      </c>
      <c r="Q53" s="218" t="str">
        <f t="shared" si="37"/>
        <v>N. D.</v>
      </c>
      <c r="R53" s="216"/>
      <c r="S53" s="217">
        <f>+CBA!S53+TORR!S53</f>
        <v>0</v>
      </c>
      <c r="T53" s="218" t="str">
        <f t="shared" si="38"/>
        <v>N. D.</v>
      </c>
      <c r="U53" s="219">
        <f t="shared" si="24"/>
        <v>0</v>
      </c>
      <c r="V53" s="218" t="str">
        <f t="shared" si="25"/>
        <v>N. D.</v>
      </c>
      <c r="W53" s="216"/>
      <c r="X53" s="217">
        <f>+CBA!X53+TORR!X53</f>
        <v>0</v>
      </c>
      <c r="Y53" s="218" t="str">
        <f t="shared" si="39"/>
        <v>N. D.</v>
      </c>
      <c r="Z53" s="219">
        <f t="shared" si="26"/>
        <v>0</v>
      </c>
      <c r="AA53" s="218" t="str">
        <f t="shared" si="27"/>
        <v>N. D.</v>
      </c>
    </row>
    <row r="54" spans="1:27" s="208" customFormat="1" ht="17">
      <c r="A54" s="223" t="s">
        <v>40</v>
      </c>
      <c r="B54" s="216"/>
      <c r="C54" s="217">
        <f>+CBA!C54+TORR!C54</f>
        <v>0</v>
      </c>
      <c r="D54" s="218" t="str">
        <f t="shared" si="34"/>
        <v>N. D.</v>
      </c>
      <c r="E54" s="216"/>
      <c r="F54" s="217">
        <f>+CBA!F54+TORR!F54</f>
        <v>0</v>
      </c>
      <c r="G54" s="218" t="str">
        <f t="shared" si="35"/>
        <v>N. D.</v>
      </c>
      <c r="H54" s="219">
        <f t="shared" si="20"/>
        <v>0</v>
      </c>
      <c r="I54" s="218" t="str">
        <f t="shared" si="21"/>
        <v>N. D.</v>
      </c>
      <c r="J54" s="216"/>
      <c r="K54" s="217">
        <f>+CBA!K54+TORR!K54</f>
        <v>0</v>
      </c>
      <c r="L54" s="218" t="str">
        <f t="shared" si="36"/>
        <v>N. D.</v>
      </c>
      <c r="M54" s="219">
        <f t="shared" si="22"/>
        <v>0</v>
      </c>
      <c r="N54" s="218" t="str">
        <f t="shared" si="23"/>
        <v>N. D.</v>
      </c>
      <c r="O54" s="216"/>
      <c r="P54" s="217">
        <f>+CBA!P54+TORR!P54</f>
        <v>0</v>
      </c>
      <c r="Q54" s="218" t="str">
        <f t="shared" si="37"/>
        <v>N. D.</v>
      </c>
      <c r="R54" s="216"/>
      <c r="S54" s="217">
        <f>+CBA!S54+TORR!S54</f>
        <v>0</v>
      </c>
      <c r="T54" s="218" t="str">
        <f t="shared" si="38"/>
        <v>N. D.</v>
      </c>
      <c r="U54" s="219">
        <f t="shared" si="24"/>
        <v>0</v>
      </c>
      <c r="V54" s="218" t="str">
        <f t="shared" si="25"/>
        <v>N. D.</v>
      </c>
      <c r="W54" s="216"/>
      <c r="X54" s="217">
        <f>+CBA!X54+TORR!X54</f>
        <v>0</v>
      </c>
      <c r="Y54" s="218" t="str">
        <f t="shared" si="39"/>
        <v>N. D.</v>
      </c>
      <c r="Z54" s="219">
        <f t="shared" si="26"/>
        <v>0</v>
      </c>
      <c r="AA54" s="218" t="str">
        <f t="shared" si="27"/>
        <v>N. D.</v>
      </c>
    </row>
    <row r="55" spans="1:27" s="208" customFormat="1" ht="6" customHeight="1">
      <c r="A55" s="210"/>
      <c r="B55" s="207"/>
      <c r="C55" s="210"/>
      <c r="D55" s="213"/>
      <c r="E55" s="207"/>
      <c r="F55" s="210"/>
      <c r="G55" s="213"/>
      <c r="H55" s="207"/>
      <c r="I55" s="213"/>
      <c r="J55" s="207"/>
      <c r="K55" s="210"/>
      <c r="L55" s="213"/>
      <c r="M55" s="207"/>
      <c r="N55" s="213"/>
      <c r="O55" s="207"/>
      <c r="P55" s="210"/>
      <c r="Q55" s="213"/>
      <c r="R55" s="207"/>
      <c r="S55" s="210"/>
      <c r="T55" s="213"/>
      <c r="U55" s="207"/>
      <c r="V55" s="213"/>
      <c r="W55" s="207"/>
      <c r="X55" s="210"/>
      <c r="Y55" s="213"/>
      <c r="Z55" s="207"/>
      <c r="AA55" s="213"/>
    </row>
    <row r="56" spans="1:27" s="208" customFormat="1" ht="17">
      <c r="A56" s="209" t="s">
        <v>43</v>
      </c>
      <c r="B56" s="207"/>
      <c r="C56" s="224">
        <f>+C35+C45</f>
        <v>304004.49000000005</v>
      </c>
      <c r="D56" s="225">
        <f>+IF(ISERROR(C56/C106),"N. D.",C56/C106)</f>
        <v>1.3254556482213211E-2</v>
      </c>
      <c r="E56" s="207"/>
      <c r="F56" s="224">
        <f>+F35+F45</f>
        <v>0</v>
      </c>
      <c r="G56" s="225">
        <f>+IF(ISERROR(F56/F106),"N. D.",F56/F106)</f>
        <v>0</v>
      </c>
      <c r="H56" s="226">
        <f>+$C56-F56</f>
        <v>304004.49000000005</v>
      </c>
      <c r="I56" s="225" t="str">
        <f>+IF(ISERROR(H56/F56),"N. D.",H56/F56)</f>
        <v>N. D.</v>
      </c>
      <c r="J56" s="207"/>
      <c r="K56" s="224">
        <f>+K35+K45</f>
        <v>246244.68</v>
      </c>
      <c r="L56" s="225">
        <f>+IF(ISERROR(K56/K106),"N. D.",K56/K106)</f>
        <v>1.1871330133720022E-2</v>
      </c>
      <c r="M56" s="226">
        <f>+$C56-K56</f>
        <v>57759.810000000056</v>
      </c>
      <c r="N56" s="225">
        <f>+IF(ISERROR(M56/K56),"N. D.",M56/K56)</f>
        <v>0.23456267156715857</v>
      </c>
      <c r="O56" s="207"/>
      <c r="P56" s="224">
        <f>+P35+P45</f>
        <v>917368.14</v>
      </c>
      <c r="Q56" s="225">
        <f>+IF(ISERROR(P56/P106),"N. D.",P56/P106)</f>
        <v>6.8987203919794798E-3</v>
      </c>
      <c r="R56" s="207"/>
      <c r="S56" s="224">
        <f>+S35+S45</f>
        <v>556490.16</v>
      </c>
      <c r="T56" s="225">
        <f>+IF(ISERROR(S56/S106),"N. D.",S56/S106)</f>
        <v>4.2235686583967742E-3</v>
      </c>
      <c r="U56" s="226">
        <f>+$P56-S56</f>
        <v>360877.98</v>
      </c>
      <c r="V56" s="225">
        <f>+IF(ISERROR(U56/S56),"N. D.",U56/S56)</f>
        <v>0.64848941803391447</v>
      </c>
      <c r="W56" s="207"/>
      <c r="X56" s="224">
        <f>+X35+X45</f>
        <v>932481.61999999988</v>
      </c>
      <c r="Y56" s="225">
        <f>+IF(ISERROR(X56/X106),"N. D.",X56/X106)</f>
        <v>7.5252303977819237E-3</v>
      </c>
      <c r="Z56" s="226">
        <f>+$P56-X56</f>
        <v>-15113.479999999865</v>
      </c>
      <c r="AA56" s="225">
        <f>+IF(ISERROR(Z56/X56),"N. D.",Z56/X56)</f>
        <v>-1.6207804717909471E-2</v>
      </c>
    </row>
    <row r="57" spans="1:27" s="208" customFormat="1" ht="6" customHeight="1">
      <c r="A57" s="210"/>
      <c r="B57" s="207"/>
      <c r="C57" s="210"/>
      <c r="D57" s="213"/>
      <c r="E57" s="207"/>
      <c r="F57" s="210"/>
      <c r="G57" s="213"/>
      <c r="H57" s="207"/>
      <c r="I57" s="213"/>
      <c r="J57" s="207"/>
      <c r="K57" s="210"/>
      <c r="L57" s="213"/>
      <c r="M57" s="207"/>
      <c r="N57" s="213"/>
      <c r="O57" s="207"/>
      <c r="P57" s="210"/>
      <c r="Q57" s="213"/>
      <c r="R57" s="207"/>
      <c r="S57" s="210"/>
      <c r="T57" s="213"/>
      <c r="U57" s="207"/>
      <c r="V57" s="213"/>
      <c r="W57" s="207"/>
      <c r="X57" s="210"/>
      <c r="Y57" s="213"/>
      <c r="Z57" s="207"/>
      <c r="AA57" s="213"/>
    </row>
    <row r="58" spans="1:27" s="208" customFormat="1" ht="17">
      <c r="A58" s="209" t="s">
        <v>44</v>
      </c>
      <c r="B58" s="207"/>
      <c r="C58" s="210"/>
      <c r="D58" s="213"/>
      <c r="E58" s="207"/>
      <c r="F58" s="210"/>
      <c r="G58" s="213"/>
      <c r="H58" s="207"/>
      <c r="I58" s="213"/>
      <c r="J58" s="207"/>
      <c r="K58" s="210"/>
      <c r="L58" s="213"/>
      <c r="M58" s="207"/>
      <c r="N58" s="213"/>
      <c r="O58" s="207"/>
      <c r="P58" s="210"/>
      <c r="Q58" s="213"/>
      <c r="R58" s="207"/>
      <c r="S58" s="210"/>
      <c r="T58" s="213"/>
      <c r="U58" s="207"/>
      <c r="V58" s="213"/>
      <c r="W58" s="207"/>
      <c r="X58" s="210"/>
      <c r="Y58" s="213"/>
      <c r="Z58" s="207"/>
      <c r="AA58" s="213"/>
    </row>
    <row r="59" spans="1:27" s="208" customFormat="1" ht="6" customHeight="1">
      <c r="A59" s="210"/>
      <c r="B59" s="207"/>
      <c r="C59" s="210"/>
      <c r="D59" s="213"/>
      <c r="E59" s="207"/>
      <c r="F59" s="210"/>
      <c r="G59" s="213"/>
      <c r="H59" s="207"/>
      <c r="I59" s="213"/>
      <c r="J59" s="207"/>
      <c r="K59" s="210"/>
      <c r="L59" s="213"/>
      <c r="M59" s="207"/>
      <c r="N59" s="213"/>
      <c r="O59" s="207"/>
      <c r="P59" s="210"/>
      <c r="Q59" s="213"/>
      <c r="R59" s="207"/>
      <c r="S59" s="210"/>
      <c r="T59" s="213"/>
      <c r="U59" s="207"/>
      <c r="V59" s="213"/>
      <c r="W59" s="207"/>
      <c r="X59" s="210"/>
      <c r="Y59" s="213"/>
      <c r="Z59" s="207"/>
      <c r="AA59" s="213"/>
    </row>
    <row r="60" spans="1:27" s="208" customFormat="1" ht="17">
      <c r="A60" s="211" t="s">
        <v>21</v>
      </c>
      <c r="B60" s="207"/>
      <c r="C60" s="212">
        <f>+SUM(C61:C69)</f>
        <v>0</v>
      </c>
      <c r="D60" s="213" t="str">
        <f>+IF(ISERROR(C60/C81),"N. D.",C60/C81)</f>
        <v>N. D.</v>
      </c>
      <c r="E60" s="207"/>
      <c r="F60" s="212">
        <f>+SUM(F61:F69)</f>
        <v>0</v>
      </c>
      <c r="G60" s="213" t="str">
        <f>+IF(ISERROR(F60/F81),"N. D.",F60/F81)</f>
        <v>N. D.</v>
      </c>
      <c r="H60" s="214">
        <f t="shared" ref="H60:H79" si="40">+$C60-F60</f>
        <v>0</v>
      </c>
      <c r="I60" s="213" t="str">
        <f t="shared" ref="I60:I79" si="41">+IF(ISERROR(H60/F60),"N. D.",H60/F60)</f>
        <v>N. D.</v>
      </c>
      <c r="J60" s="207"/>
      <c r="K60" s="212">
        <f>+SUM(K61:K69)</f>
        <v>0</v>
      </c>
      <c r="L60" s="213" t="str">
        <f>+IF(ISERROR(K60/K81),"N. D.",K60/K81)</f>
        <v>N. D.</v>
      </c>
      <c r="M60" s="214">
        <f t="shared" ref="M60:M79" si="42">+$C60-K60</f>
        <v>0</v>
      </c>
      <c r="N60" s="213" t="str">
        <f t="shared" ref="N60:N79" si="43">+IF(ISERROR(M60/K60),"N. D.",M60/K60)</f>
        <v>N. D.</v>
      </c>
      <c r="O60" s="207"/>
      <c r="P60" s="212">
        <f>+SUM(P61:P69)</f>
        <v>376834.05</v>
      </c>
      <c r="Q60" s="213">
        <f>+IF(ISERROR(P60/P81),"N. D.",P60/P81)</f>
        <v>1</v>
      </c>
      <c r="R60" s="207"/>
      <c r="S60" s="212">
        <f>+SUM(S61:S69)</f>
        <v>0</v>
      </c>
      <c r="T60" s="213" t="str">
        <f>+IF(ISERROR(S60/S81),"N. D.",S60/S81)</f>
        <v>N. D.</v>
      </c>
      <c r="U60" s="214">
        <f t="shared" ref="U60:U79" si="44">+$P60-S60</f>
        <v>376834.05</v>
      </c>
      <c r="V60" s="213" t="str">
        <f t="shared" ref="V60:V79" si="45">+IF(ISERROR(U60/S60),"N. D.",U60/S60)</f>
        <v>N. D.</v>
      </c>
      <c r="W60" s="207"/>
      <c r="X60" s="212">
        <f>+SUM(X61:X69)</f>
        <v>7000</v>
      </c>
      <c r="Y60" s="213">
        <f>+IF(ISERROR(X60/X81),"N. D.",X60/X81)</f>
        <v>1</v>
      </c>
      <c r="Z60" s="214">
        <f t="shared" ref="Z60:Z79" si="46">+$P60-X60</f>
        <v>369834.05</v>
      </c>
      <c r="AA60" s="213">
        <f t="shared" ref="AA60:AA79" si="47">+IF(ISERROR(Z60/X60),"N. D.",Z60/X60)</f>
        <v>52.833435714285713</v>
      </c>
    </row>
    <row r="61" spans="1:27" s="208" customFormat="1" ht="17">
      <c r="A61" s="215" t="s">
        <v>22</v>
      </c>
      <c r="B61" s="216"/>
      <c r="C61" s="217">
        <f>+CBA!C61+TORR!C61</f>
        <v>0</v>
      </c>
      <c r="D61" s="218">
        <f t="shared" ref="D61:D69" si="48">+IF(ISERROR(C61/C86),"N. D.",C61/C86)</f>
        <v>0</v>
      </c>
      <c r="E61" s="216"/>
      <c r="F61" s="217">
        <f>+CBA!F61+TORR!F61</f>
        <v>0</v>
      </c>
      <c r="G61" s="218">
        <f t="shared" ref="G61:G69" si="49">+IF(ISERROR(F61/F86),"N. D.",F61/F86)</f>
        <v>0</v>
      </c>
      <c r="H61" s="219">
        <f t="shared" si="40"/>
        <v>0</v>
      </c>
      <c r="I61" s="218" t="str">
        <f t="shared" si="41"/>
        <v>N. D.</v>
      </c>
      <c r="J61" s="216"/>
      <c r="K61" s="217">
        <f>+CBA!K61+TORR!K61</f>
        <v>0</v>
      </c>
      <c r="L61" s="218">
        <f t="shared" ref="L61:L69" si="50">+IF(ISERROR(K61/K86),"N. D.",K61/K86)</f>
        <v>0</v>
      </c>
      <c r="M61" s="219">
        <f t="shared" si="42"/>
        <v>0</v>
      </c>
      <c r="N61" s="218" t="str">
        <f t="shared" si="43"/>
        <v>N. D.</v>
      </c>
      <c r="O61" s="216"/>
      <c r="P61" s="217">
        <f>+CBA!P61+TORR!P61</f>
        <v>376834.05</v>
      </c>
      <c r="Q61" s="218">
        <f t="shared" ref="Q61:Q69" si="51">+IF(ISERROR(P61/P86),"N. D.",P61/P86)</f>
        <v>4.4580318782863242E-3</v>
      </c>
      <c r="R61" s="216"/>
      <c r="S61" s="217">
        <f>+CBA!S61+TORR!S61</f>
        <v>0</v>
      </c>
      <c r="T61" s="218">
        <f t="shared" ref="T61:T69" si="52">+IF(ISERROR(S61/S86),"N. D.",S61/S86)</f>
        <v>0</v>
      </c>
      <c r="U61" s="219">
        <f t="shared" si="44"/>
        <v>376834.05</v>
      </c>
      <c r="V61" s="218" t="str">
        <f t="shared" si="45"/>
        <v>N. D.</v>
      </c>
      <c r="W61" s="216"/>
      <c r="X61" s="217">
        <f>+CBA!X61+TORR!X61</f>
        <v>0</v>
      </c>
      <c r="Y61" s="218">
        <f t="shared" ref="Y61:Y69" si="53">+IF(ISERROR(X61/X86),"N. D.",X61/X86)</f>
        <v>0</v>
      </c>
      <c r="Z61" s="219">
        <f t="shared" si="46"/>
        <v>376834.05</v>
      </c>
      <c r="AA61" s="218" t="str">
        <f t="shared" si="47"/>
        <v>N. D.</v>
      </c>
    </row>
    <row r="62" spans="1:27" s="208" customFormat="1" ht="17">
      <c r="A62" s="215" t="s">
        <v>23</v>
      </c>
      <c r="B62" s="216"/>
      <c r="C62" s="217">
        <f>+CBA!C62+TORR!C62</f>
        <v>0</v>
      </c>
      <c r="D62" s="218">
        <f t="shared" si="48"/>
        <v>0</v>
      </c>
      <c r="E62" s="216"/>
      <c r="F62" s="217">
        <f>+CBA!F62+TORR!F62</f>
        <v>0</v>
      </c>
      <c r="G62" s="218">
        <f t="shared" si="49"/>
        <v>0</v>
      </c>
      <c r="H62" s="219">
        <f t="shared" si="40"/>
        <v>0</v>
      </c>
      <c r="I62" s="218" t="str">
        <f t="shared" si="41"/>
        <v>N. D.</v>
      </c>
      <c r="J62" s="216"/>
      <c r="K62" s="217">
        <f>+CBA!K62+TORR!K62</f>
        <v>0</v>
      </c>
      <c r="L62" s="218">
        <f t="shared" si="50"/>
        <v>0</v>
      </c>
      <c r="M62" s="219">
        <f t="shared" si="42"/>
        <v>0</v>
      </c>
      <c r="N62" s="218" t="str">
        <f t="shared" si="43"/>
        <v>N. D.</v>
      </c>
      <c r="O62" s="216"/>
      <c r="P62" s="217">
        <f>+CBA!P62+TORR!P62</f>
        <v>0</v>
      </c>
      <c r="Q62" s="218">
        <f t="shared" si="51"/>
        <v>0</v>
      </c>
      <c r="R62" s="216"/>
      <c r="S62" s="217">
        <f>+CBA!S62+TORR!S62</f>
        <v>0</v>
      </c>
      <c r="T62" s="218">
        <f t="shared" si="52"/>
        <v>0</v>
      </c>
      <c r="U62" s="219">
        <f t="shared" si="44"/>
        <v>0</v>
      </c>
      <c r="V62" s="218" t="str">
        <f t="shared" si="45"/>
        <v>N. D.</v>
      </c>
      <c r="W62" s="216"/>
      <c r="X62" s="217">
        <f>+CBA!X62+TORR!X62</f>
        <v>0</v>
      </c>
      <c r="Y62" s="218">
        <f t="shared" si="53"/>
        <v>0</v>
      </c>
      <c r="Z62" s="219">
        <f t="shared" si="46"/>
        <v>0</v>
      </c>
      <c r="AA62" s="218" t="str">
        <f t="shared" si="47"/>
        <v>N. D.</v>
      </c>
    </row>
    <row r="63" spans="1:27" s="208" customFormat="1" ht="17">
      <c r="A63" s="215" t="s">
        <v>24</v>
      </c>
      <c r="B63" s="216"/>
      <c r="C63" s="217">
        <f>+CBA!C63+TORR!C63</f>
        <v>0</v>
      </c>
      <c r="D63" s="218">
        <f t="shared" si="48"/>
        <v>0</v>
      </c>
      <c r="E63" s="216"/>
      <c r="F63" s="217">
        <f>+CBA!F63+TORR!F63</f>
        <v>0</v>
      </c>
      <c r="G63" s="218">
        <f t="shared" si="49"/>
        <v>0</v>
      </c>
      <c r="H63" s="219">
        <f t="shared" si="40"/>
        <v>0</v>
      </c>
      <c r="I63" s="218" t="str">
        <f t="shared" si="41"/>
        <v>N. D.</v>
      </c>
      <c r="J63" s="216"/>
      <c r="K63" s="217">
        <f>+CBA!K63+TORR!K63</f>
        <v>0</v>
      </c>
      <c r="L63" s="218">
        <f t="shared" si="50"/>
        <v>0</v>
      </c>
      <c r="M63" s="219">
        <f t="shared" si="42"/>
        <v>0</v>
      </c>
      <c r="N63" s="218" t="str">
        <f t="shared" si="43"/>
        <v>N. D.</v>
      </c>
      <c r="O63" s="216"/>
      <c r="P63" s="217">
        <f>+CBA!P63+TORR!P63</f>
        <v>0</v>
      </c>
      <c r="Q63" s="218">
        <f t="shared" si="51"/>
        <v>0</v>
      </c>
      <c r="R63" s="216"/>
      <c r="S63" s="217">
        <f>+CBA!S63+TORR!S63</f>
        <v>0</v>
      </c>
      <c r="T63" s="218">
        <f t="shared" si="52"/>
        <v>0</v>
      </c>
      <c r="U63" s="219">
        <f t="shared" si="44"/>
        <v>0</v>
      </c>
      <c r="V63" s="218" t="str">
        <f t="shared" si="45"/>
        <v>N. D.</v>
      </c>
      <c r="W63" s="216"/>
      <c r="X63" s="217">
        <f>+CBA!X63+TORR!X63</f>
        <v>7000</v>
      </c>
      <c r="Y63" s="218">
        <f t="shared" si="53"/>
        <v>5.6398518064804668E-4</v>
      </c>
      <c r="Z63" s="219">
        <f t="shared" si="46"/>
        <v>-7000</v>
      </c>
      <c r="AA63" s="218">
        <f t="shared" si="47"/>
        <v>-1</v>
      </c>
    </row>
    <row r="64" spans="1:27" s="208" customFormat="1" ht="17">
      <c r="A64" s="215" t="s">
        <v>25</v>
      </c>
      <c r="B64" s="216"/>
      <c r="C64" s="217">
        <f>+CBA!C64+TORR!C64</f>
        <v>0</v>
      </c>
      <c r="D64" s="218" t="str">
        <f t="shared" si="48"/>
        <v>N. D.</v>
      </c>
      <c r="E64" s="216"/>
      <c r="F64" s="217">
        <f>+CBA!F64+TORR!F64</f>
        <v>0</v>
      </c>
      <c r="G64" s="218" t="str">
        <f t="shared" si="49"/>
        <v>N. D.</v>
      </c>
      <c r="H64" s="219">
        <f t="shared" si="40"/>
        <v>0</v>
      </c>
      <c r="I64" s="218" t="str">
        <f t="shared" si="41"/>
        <v>N. D.</v>
      </c>
      <c r="J64" s="216"/>
      <c r="K64" s="217">
        <f>+CBA!K64+TORR!K64</f>
        <v>0</v>
      </c>
      <c r="L64" s="218" t="str">
        <f t="shared" si="50"/>
        <v>N. D.</v>
      </c>
      <c r="M64" s="219">
        <f t="shared" si="42"/>
        <v>0</v>
      </c>
      <c r="N64" s="218" t="str">
        <f t="shared" si="43"/>
        <v>N. D.</v>
      </c>
      <c r="O64" s="216"/>
      <c r="P64" s="217">
        <f>+CBA!P64+TORR!P64</f>
        <v>0</v>
      </c>
      <c r="Q64" s="218" t="str">
        <f t="shared" si="51"/>
        <v>N. D.</v>
      </c>
      <c r="R64" s="216"/>
      <c r="S64" s="217">
        <f>+CBA!S64+TORR!S64</f>
        <v>0</v>
      </c>
      <c r="T64" s="218" t="str">
        <f t="shared" si="52"/>
        <v>N. D.</v>
      </c>
      <c r="U64" s="219">
        <f t="shared" si="44"/>
        <v>0</v>
      </c>
      <c r="V64" s="218" t="str">
        <f t="shared" si="45"/>
        <v>N. D.</v>
      </c>
      <c r="W64" s="216"/>
      <c r="X64" s="217">
        <f>+CBA!X64+TORR!X64</f>
        <v>0</v>
      </c>
      <c r="Y64" s="218" t="str">
        <f t="shared" si="53"/>
        <v>N. D.</v>
      </c>
      <c r="Z64" s="219">
        <f t="shared" si="46"/>
        <v>0</v>
      </c>
      <c r="AA64" s="218" t="str">
        <f t="shared" si="47"/>
        <v>N. D.</v>
      </c>
    </row>
    <row r="65" spans="1:27" s="208" customFormat="1" ht="17">
      <c r="A65" s="215" t="s">
        <v>26</v>
      </c>
      <c r="B65" s="216"/>
      <c r="C65" s="217">
        <f>+CBA!C65+TORR!C65</f>
        <v>0</v>
      </c>
      <c r="D65" s="218">
        <f t="shared" si="48"/>
        <v>0</v>
      </c>
      <c r="E65" s="216"/>
      <c r="F65" s="217">
        <f>+CBA!F65+TORR!F65</f>
        <v>0</v>
      </c>
      <c r="G65" s="218">
        <f t="shared" si="49"/>
        <v>0</v>
      </c>
      <c r="H65" s="219">
        <f t="shared" si="40"/>
        <v>0</v>
      </c>
      <c r="I65" s="218" t="str">
        <f t="shared" si="41"/>
        <v>N. D.</v>
      </c>
      <c r="J65" s="216"/>
      <c r="K65" s="217">
        <f>+CBA!K65+TORR!K65</f>
        <v>0</v>
      </c>
      <c r="L65" s="218">
        <f t="shared" si="50"/>
        <v>0</v>
      </c>
      <c r="M65" s="219">
        <f t="shared" si="42"/>
        <v>0</v>
      </c>
      <c r="N65" s="218" t="str">
        <f t="shared" si="43"/>
        <v>N. D.</v>
      </c>
      <c r="O65" s="216"/>
      <c r="P65" s="217">
        <f>+CBA!P65+TORR!P65</f>
        <v>0</v>
      </c>
      <c r="Q65" s="218">
        <f t="shared" si="51"/>
        <v>0</v>
      </c>
      <c r="R65" s="216"/>
      <c r="S65" s="217">
        <f>+CBA!S65+TORR!S65</f>
        <v>0</v>
      </c>
      <c r="T65" s="218">
        <f t="shared" si="52"/>
        <v>0</v>
      </c>
      <c r="U65" s="219">
        <f t="shared" si="44"/>
        <v>0</v>
      </c>
      <c r="V65" s="218" t="str">
        <f t="shared" si="45"/>
        <v>N. D.</v>
      </c>
      <c r="W65" s="216"/>
      <c r="X65" s="217">
        <f>+CBA!X65+TORR!X65</f>
        <v>0</v>
      </c>
      <c r="Y65" s="218">
        <f t="shared" si="53"/>
        <v>0</v>
      </c>
      <c r="Z65" s="219">
        <f t="shared" si="46"/>
        <v>0</v>
      </c>
      <c r="AA65" s="218" t="str">
        <f t="shared" si="47"/>
        <v>N. D.</v>
      </c>
    </row>
    <row r="66" spans="1:27" s="208" customFormat="1" ht="17">
      <c r="A66" s="215" t="s">
        <v>27</v>
      </c>
      <c r="B66" s="216"/>
      <c r="C66" s="217">
        <f>+CBA!C66+TORR!C66</f>
        <v>0</v>
      </c>
      <c r="D66" s="218" t="str">
        <f t="shared" si="48"/>
        <v>N. D.</v>
      </c>
      <c r="E66" s="216"/>
      <c r="F66" s="217">
        <f>+CBA!F66+TORR!F66</f>
        <v>0</v>
      </c>
      <c r="G66" s="218" t="str">
        <f t="shared" si="49"/>
        <v>N. D.</v>
      </c>
      <c r="H66" s="219">
        <f t="shared" si="40"/>
        <v>0</v>
      </c>
      <c r="I66" s="218" t="str">
        <f t="shared" si="41"/>
        <v>N. D.</v>
      </c>
      <c r="J66" s="216"/>
      <c r="K66" s="217">
        <f>+CBA!K66+TORR!K66</f>
        <v>0</v>
      </c>
      <c r="L66" s="218" t="str">
        <f t="shared" si="50"/>
        <v>N. D.</v>
      </c>
      <c r="M66" s="219">
        <f t="shared" si="42"/>
        <v>0</v>
      </c>
      <c r="N66" s="218" t="str">
        <f t="shared" si="43"/>
        <v>N. D.</v>
      </c>
      <c r="O66" s="216"/>
      <c r="P66" s="217">
        <f>+CBA!P66+TORR!P66</f>
        <v>0</v>
      </c>
      <c r="Q66" s="218" t="str">
        <f t="shared" si="51"/>
        <v>N. D.</v>
      </c>
      <c r="R66" s="216"/>
      <c r="S66" s="217">
        <f>+CBA!S66+TORR!S66</f>
        <v>0</v>
      </c>
      <c r="T66" s="218" t="str">
        <f t="shared" si="52"/>
        <v>N. D.</v>
      </c>
      <c r="U66" s="219">
        <f t="shared" si="44"/>
        <v>0</v>
      </c>
      <c r="V66" s="218" t="str">
        <f t="shared" si="45"/>
        <v>N. D.</v>
      </c>
      <c r="W66" s="216"/>
      <c r="X66" s="217">
        <f>+CBA!X66+TORR!X66</f>
        <v>0</v>
      </c>
      <c r="Y66" s="218" t="str">
        <f t="shared" si="53"/>
        <v>N. D.</v>
      </c>
      <c r="Z66" s="219">
        <f t="shared" si="46"/>
        <v>0</v>
      </c>
      <c r="AA66" s="218" t="str">
        <f t="shared" si="47"/>
        <v>N. D.</v>
      </c>
    </row>
    <row r="67" spans="1:27" s="208" customFormat="1" ht="17">
      <c r="A67" s="215" t="s">
        <v>28</v>
      </c>
      <c r="B67" s="216"/>
      <c r="C67" s="217">
        <f>+CBA!C67+TORR!C67</f>
        <v>0</v>
      </c>
      <c r="D67" s="218">
        <f t="shared" si="48"/>
        <v>0</v>
      </c>
      <c r="E67" s="216"/>
      <c r="F67" s="217">
        <f>+CBA!F67+TORR!F67</f>
        <v>0</v>
      </c>
      <c r="G67" s="218">
        <f t="shared" si="49"/>
        <v>0</v>
      </c>
      <c r="H67" s="219">
        <f t="shared" si="40"/>
        <v>0</v>
      </c>
      <c r="I67" s="218" t="str">
        <f t="shared" si="41"/>
        <v>N. D.</v>
      </c>
      <c r="J67" s="216"/>
      <c r="K67" s="217">
        <f>+CBA!K67+TORR!K67</f>
        <v>0</v>
      </c>
      <c r="L67" s="218">
        <f t="shared" si="50"/>
        <v>0</v>
      </c>
      <c r="M67" s="219">
        <f t="shared" si="42"/>
        <v>0</v>
      </c>
      <c r="N67" s="218" t="str">
        <f t="shared" si="43"/>
        <v>N. D.</v>
      </c>
      <c r="O67" s="216"/>
      <c r="P67" s="217">
        <f>+CBA!P67+TORR!P67</f>
        <v>0</v>
      </c>
      <c r="Q67" s="218">
        <f t="shared" si="51"/>
        <v>0</v>
      </c>
      <c r="R67" s="216"/>
      <c r="S67" s="217">
        <f>+CBA!S67+TORR!S67</f>
        <v>0</v>
      </c>
      <c r="T67" s="218">
        <f t="shared" si="52"/>
        <v>0</v>
      </c>
      <c r="U67" s="219">
        <f t="shared" si="44"/>
        <v>0</v>
      </c>
      <c r="V67" s="218" t="str">
        <f t="shared" si="45"/>
        <v>N. D.</v>
      </c>
      <c r="W67" s="216"/>
      <c r="X67" s="217">
        <f>+CBA!X67+TORR!X67</f>
        <v>0</v>
      </c>
      <c r="Y67" s="218">
        <f t="shared" si="53"/>
        <v>0</v>
      </c>
      <c r="Z67" s="219">
        <f t="shared" si="46"/>
        <v>0</v>
      </c>
      <c r="AA67" s="218" t="str">
        <f t="shared" si="47"/>
        <v>N. D.</v>
      </c>
    </row>
    <row r="68" spans="1:27" s="208" customFormat="1" ht="17">
      <c r="A68" s="215" t="s">
        <v>29</v>
      </c>
      <c r="B68" s="216"/>
      <c r="C68" s="217">
        <f>+CBA!C68+TORR!C68</f>
        <v>0</v>
      </c>
      <c r="D68" s="218" t="str">
        <f t="shared" si="48"/>
        <v>N. D.</v>
      </c>
      <c r="E68" s="216"/>
      <c r="F68" s="217">
        <f>+CBA!F68+TORR!F68</f>
        <v>0</v>
      </c>
      <c r="G68" s="218" t="str">
        <f t="shared" si="49"/>
        <v>N. D.</v>
      </c>
      <c r="H68" s="219">
        <f t="shared" si="40"/>
        <v>0</v>
      </c>
      <c r="I68" s="218" t="str">
        <f t="shared" si="41"/>
        <v>N. D.</v>
      </c>
      <c r="J68" s="216"/>
      <c r="K68" s="217">
        <f>+CBA!K68+TORR!K68</f>
        <v>0</v>
      </c>
      <c r="L68" s="218" t="str">
        <f t="shared" si="50"/>
        <v>N. D.</v>
      </c>
      <c r="M68" s="219">
        <f t="shared" si="42"/>
        <v>0</v>
      </c>
      <c r="N68" s="218" t="str">
        <f t="shared" si="43"/>
        <v>N. D.</v>
      </c>
      <c r="O68" s="216"/>
      <c r="P68" s="217">
        <f>+CBA!P68+TORR!P68</f>
        <v>0</v>
      </c>
      <c r="Q68" s="218" t="str">
        <f t="shared" si="51"/>
        <v>N. D.</v>
      </c>
      <c r="R68" s="216"/>
      <c r="S68" s="217">
        <f>+CBA!S68+TORR!S68</f>
        <v>0</v>
      </c>
      <c r="T68" s="218" t="str">
        <f t="shared" si="52"/>
        <v>N. D.</v>
      </c>
      <c r="U68" s="219">
        <f t="shared" si="44"/>
        <v>0</v>
      </c>
      <c r="V68" s="218" t="str">
        <f t="shared" si="45"/>
        <v>N. D.</v>
      </c>
      <c r="W68" s="216"/>
      <c r="X68" s="217">
        <f>+CBA!X68+TORR!X68</f>
        <v>0</v>
      </c>
      <c r="Y68" s="218" t="str">
        <f t="shared" si="53"/>
        <v>N. D.</v>
      </c>
      <c r="Z68" s="219">
        <f t="shared" si="46"/>
        <v>0</v>
      </c>
      <c r="AA68" s="218" t="str">
        <f t="shared" si="47"/>
        <v>N. D.</v>
      </c>
    </row>
    <row r="69" spans="1:27" s="208" customFormat="1" ht="17">
      <c r="A69" s="220" t="s">
        <v>30</v>
      </c>
      <c r="B69" s="216"/>
      <c r="C69" s="217">
        <f>+CBA!C69+TORR!C69</f>
        <v>0</v>
      </c>
      <c r="D69" s="218">
        <f t="shared" si="48"/>
        <v>0</v>
      </c>
      <c r="E69" s="216"/>
      <c r="F69" s="217">
        <f>+CBA!F69+TORR!F69</f>
        <v>0</v>
      </c>
      <c r="G69" s="218">
        <f t="shared" si="49"/>
        <v>0</v>
      </c>
      <c r="H69" s="219">
        <f t="shared" si="40"/>
        <v>0</v>
      </c>
      <c r="I69" s="218" t="str">
        <f t="shared" si="41"/>
        <v>N. D.</v>
      </c>
      <c r="J69" s="216"/>
      <c r="K69" s="217">
        <f>+CBA!K69+TORR!K69</f>
        <v>0</v>
      </c>
      <c r="L69" s="218">
        <f t="shared" si="50"/>
        <v>0</v>
      </c>
      <c r="M69" s="219">
        <f t="shared" si="42"/>
        <v>0</v>
      </c>
      <c r="N69" s="218" t="str">
        <f t="shared" si="43"/>
        <v>N. D.</v>
      </c>
      <c r="O69" s="216"/>
      <c r="P69" s="217">
        <f>+CBA!P69+TORR!P69</f>
        <v>0</v>
      </c>
      <c r="Q69" s="218">
        <f t="shared" si="51"/>
        <v>0</v>
      </c>
      <c r="R69" s="216"/>
      <c r="S69" s="217">
        <f>+CBA!S69+TORR!S69</f>
        <v>0</v>
      </c>
      <c r="T69" s="218">
        <f t="shared" si="52"/>
        <v>0</v>
      </c>
      <c r="U69" s="219">
        <f t="shared" si="44"/>
        <v>0</v>
      </c>
      <c r="V69" s="218" t="str">
        <f t="shared" si="45"/>
        <v>N. D.</v>
      </c>
      <c r="W69" s="216"/>
      <c r="X69" s="217">
        <f>+CBA!X69+TORR!X69</f>
        <v>0</v>
      </c>
      <c r="Y69" s="218">
        <f t="shared" si="53"/>
        <v>0</v>
      </c>
      <c r="Z69" s="219">
        <f t="shared" si="46"/>
        <v>0</v>
      </c>
      <c r="AA69" s="218" t="str">
        <f t="shared" si="47"/>
        <v>N. D.</v>
      </c>
    </row>
    <row r="70" spans="1:27" s="208" customFormat="1" ht="17">
      <c r="A70" s="221" t="s">
        <v>31</v>
      </c>
      <c r="B70" s="207"/>
      <c r="C70" s="222">
        <f>+SUM(C71:C79)</f>
        <v>0</v>
      </c>
      <c r="D70" s="213" t="str">
        <f>+IF(ISERROR(C70/C81),"N. D.",C70/C81)</f>
        <v>N. D.</v>
      </c>
      <c r="E70" s="216"/>
      <c r="F70" s="222">
        <f>+SUM(F71:F79)</f>
        <v>0</v>
      </c>
      <c r="G70" s="213" t="str">
        <f>+IF(ISERROR(F70/F81),"N. D.",F70/F81)</f>
        <v>N. D.</v>
      </c>
      <c r="H70" s="214">
        <f t="shared" si="40"/>
        <v>0</v>
      </c>
      <c r="I70" s="213" t="str">
        <f t="shared" si="41"/>
        <v>N. D.</v>
      </c>
      <c r="J70" s="207"/>
      <c r="K70" s="222">
        <f>+SUM(K71:K79)</f>
        <v>0</v>
      </c>
      <c r="L70" s="213" t="str">
        <f>+IF(ISERROR(K70/K81),"N. D.",K70/K81)</f>
        <v>N. D.</v>
      </c>
      <c r="M70" s="214">
        <f t="shared" si="42"/>
        <v>0</v>
      </c>
      <c r="N70" s="213" t="str">
        <f t="shared" si="43"/>
        <v>N. D.</v>
      </c>
      <c r="O70" s="207"/>
      <c r="P70" s="222">
        <f>+SUM(P71:P79)</f>
        <v>0</v>
      </c>
      <c r="Q70" s="213">
        <f>+IF(ISERROR(P70/P81),"N. D.",P70/P81)</f>
        <v>0</v>
      </c>
      <c r="R70" s="216"/>
      <c r="S70" s="222">
        <f>+SUM(S71:S79)</f>
        <v>0</v>
      </c>
      <c r="T70" s="213" t="str">
        <f>+IF(ISERROR(S70/S81),"N. D.",S70/S81)</f>
        <v>N. D.</v>
      </c>
      <c r="U70" s="214">
        <f t="shared" si="44"/>
        <v>0</v>
      </c>
      <c r="V70" s="213" t="str">
        <f t="shared" si="45"/>
        <v>N. D.</v>
      </c>
      <c r="W70" s="207"/>
      <c r="X70" s="222">
        <f>+SUM(X71:X79)</f>
        <v>0</v>
      </c>
      <c r="Y70" s="213">
        <f>+IF(ISERROR(X70/X81),"N. D.",X70/X81)</f>
        <v>0</v>
      </c>
      <c r="Z70" s="214">
        <f t="shared" si="46"/>
        <v>0</v>
      </c>
      <c r="AA70" s="213" t="str">
        <f t="shared" si="47"/>
        <v>N. D.</v>
      </c>
    </row>
    <row r="71" spans="1:27" s="208" customFormat="1" ht="17">
      <c r="A71" s="223" t="s">
        <v>32</v>
      </c>
      <c r="B71" s="216"/>
      <c r="C71" s="217">
        <f>+CBA!C71+TORR!C71</f>
        <v>0</v>
      </c>
      <c r="D71" s="218" t="str">
        <f t="shared" ref="D71:D79" si="54">+IF(ISERROR(C71/C96),"N. D.",C71/C96)</f>
        <v>N. D.</v>
      </c>
      <c r="E71" s="216"/>
      <c r="F71" s="217">
        <f>+CBA!F71+TORR!F71</f>
        <v>0</v>
      </c>
      <c r="G71" s="218" t="str">
        <f t="shared" ref="G71:G79" si="55">+IF(ISERROR(F71/F96),"N. D.",F71/F96)</f>
        <v>N. D.</v>
      </c>
      <c r="H71" s="219">
        <f t="shared" si="40"/>
        <v>0</v>
      </c>
      <c r="I71" s="218" t="str">
        <f t="shared" si="41"/>
        <v>N. D.</v>
      </c>
      <c r="J71" s="216"/>
      <c r="K71" s="217">
        <f>+CBA!K71+TORR!K71</f>
        <v>0</v>
      </c>
      <c r="L71" s="218" t="str">
        <f t="shared" ref="L71:L79" si="56">+IF(ISERROR(K71/K96),"N. D.",K71/K96)</f>
        <v>N. D.</v>
      </c>
      <c r="M71" s="219">
        <f t="shared" si="42"/>
        <v>0</v>
      </c>
      <c r="N71" s="218" t="str">
        <f t="shared" si="43"/>
        <v>N. D.</v>
      </c>
      <c r="O71" s="216"/>
      <c r="P71" s="217">
        <f>+CBA!P71+TORR!P71</f>
        <v>0</v>
      </c>
      <c r="Q71" s="218" t="str">
        <f t="shared" ref="Q71:Q79" si="57">+IF(ISERROR(P71/P96),"N. D.",P71/P96)</f>
        <v>N. D.</v>
      </c>
      <c r="R71" s="216"/>
      <c r="S71" s="217">
        <f>+CBA!S71+TORR!S71</f>
        <v>0</v>
      </c>
      <c r="T71" s="218" t="str">
        <f t="shared" ref="T71:T79" si="58">+IF(ISERROR(S71/S96),"N. D.",S71/S96)</f>
        <v>N. D.</v>
      </c>
      <c r="U71" s="219">
        <f t="shared" si="44"/>
        <v>0</v>
      </c>
      <c r="V71" s="218" t="str">
        <f t="shared" si="45"/>
        <v>N. D.</v>
      </c>
      <c r="W71" s="216"/>
      <c r="X71" s="217">
        <f>+CBA!X71+TORR!X71</f>
        <v>0</v>
      </c>
      <c r="Y71" s="218" t="str">
        <f t="shared" ref="Y71:Y79" si="59">+IF(ISERROR(X71/X96),"N. D.",X71/X96)</f>
        <v>N. D.</v>
      </c>
      <c r="Z71" s="219">
        <f t="shared" si="46"/>
        <v>0</v>
      </c>
      <c r="AA71" s="218" t="str">
        <f t="shared" si="47"/>
        <v>N. D.</v>
      </c>
    </row>
    <row r="72" spans="1:27" s="208" customFormat="1" ht="17">
      <c r="A72" s="223" t="s">
        <v>33</v>
      </c>
      <c r="B72" s="216"/>
      <c r="C72" s="217">
        <f>+CBA!C72+TORR!C72</f>
        <v>0</v>
      </c>
      <c r="D72" s="218" t="str">
        <f t="shared" si="54"/>
        <v>N. D.</v>
      </c>
      <c r="E72" s="216"/>
      <c r="F72" s="217">
        <f>+CBA!F72+TORR!F72</f>
        <v>0</v>
      </c>
      <c r="G72" s="218" t="str">
        <f t="shared" si="55"/>
        <v>N. D.</v>
      </c>
      <c r="H72" s="219">
        <f t="shared" si="40"/>
        <v>0</v>
      </c>
      <c r="I72" s="218" t="str">
        <f t="shared" si="41"/>
        <v>N. D.</v>
      </c>
      <c r="J72" s="216"/>
      <c r="K72" s="217">
        <f>+CBA!K72+TORR!K72</f>
        <v>0</v>
      </c>
      <c r="L72" s="218" t="str">
        <f t="shared" si="56"/>
        <v>N. D.</v>
      </c>
      <c r="M72" s="219">
        <f t="shared" si="42"/>
        <v>0</v>
      </c>
      <c r="N72" s="218" t="str">
        <f t="shared" si="43"/>
        <v>N. D.</v>
      </c>
      <c r="O72" s="216"/>
      <c r="P72" s="217">
        <f>+CBA!P72+TORR!P72</f>
        <v>0</v>
      </c>
      <c r="Q72" s="218" t="str">
        <f t="shared" si="57"/>
        <v>N. D.</v>
      </c>
      <c r="R72" s="216"/>
      <c r="S72" s="217">
        <f>+CBA!S72+TORR!S72</f>
        <v>0</v>
      </c>
      <c r="T72" s="218" t="str">
        <f t="shared" si="58"/>
        <v>N. D.</v>
      </c>
      <c r="U72" s="219">
        <f t="shared" si="44"/>
        <v>0</v>
      </c>
      <c r="V72" s="218" t="str">
        <f t="shared" si="45"/>
        <v>N. D.</v>
      </c>
      <c r="W72" s="216"/>
      <c r="X72" s="217">
        <f>+CBA!X72+TORR!X72</f>
        <v>0</v>
      </c>
      <c r="Y72" s="218" t="str">
        <f t="shared" si="59"/>
        <v>N. D.</v>
      </c>
      <c r="Z72" s="219">
        <f t="shared" si="46"/>
        <v>0</v>
      </c>
      <c r="AA72" s="218" t="str">
        <f t="shared" si="47"/>
        <v>N. D.</v>
      </c>
    </row>
    <row r="73" spans="1:27" s="208" customFormat="1" ht="17">
      <c r="A73" s="223" t="s">
        <v>34</v>
      </c>
      <c r="B73" s="216"/>
      <c r="C73" s="217">
        <f>+CBA!C73+TORR!C73</f>
        <v>0</v>
      </c>
      <c r="D73" s="218" t="str">
        <f t="shared" si="54"/>
        <v>N. D.</v>
      </c>
      <c r="E73" s="216"/>
      <c r="F73" s="217">
        <f>+CBA!F73+TORR!F73</f>
        <v>0</v>
      </c>
      <c r="G73" s="218" t="str">
        <f t="shared" si="55"/>
        <v>N. D.</v>
      </c>
      <c r="H73" s="219">
        <f t="shared" si="40"/>
        <v>0</v>
      </c>
      <c r="I73" s="218" t="str">
        <f t="shared" si="41"/>
        <v>N. D.</v>
      </c>
      <c r="J73" s="216"/>
      <c r="K73" s="217">
        <f>+CBA!K73+TORR!K73</f>
        <v>0</v>
      </c>
      <c r="L73" s="218" t="str">
        <f t="shared" si="56"/>
        <v>N. D.</v>
      </c>
      <c r="M73" s="219">
        <f t="shared" si="42"/>
        <v>0</v>
      </c>
      <c r="N73" s="218" t="str">
        <f t="shared" si="43"/>
        <v>N. D.</v>
      </c>
      <c r="O73" s="216"/>
      <c r="P73" s="217">
        <f>+CBA!P73+TORR!P73</f>
        <v>0</v>
      </c>
      <c r="Q73" s="218" t="str">
        <f t="shared" si="57"/>
        <v>N. D.</v>
      </c>
      <c r="R73" s="216"/>
      <c r="S73" s="217">
        <f>+CBA!S73+TORR!S73</f>
        <v>0</v>
      </c>
      <c r="T73" s="218" t="str">
        <f t="shared" si="58"/>
        <v>N. D.</v>
      </c>
      <c r="U73" s="219">
        <f t="shared" si="44"/>
        <v>0</v>
      </c>
      <c r="V73" s="218" t="str">
        <f t="shared" si="45"/>
        <v>N. D.</v>
      </c>
      <c r="W73" s="216"/>
      <c r="X73" s="217">
        <f>+CBA!X73+TORR!X73</f>
        <v>0</v>
      </c>
      <c r="Y73" s="218" t="str">
        <f t="shared" si="59"/>
        <v>N. D.</v>
      </c>
      <c r="Z73" s="219">
        <f t="shared" si="46"/>
        <v>0</v>
      </c>
      <c r="AA73" s="218" t="str">
        <f t="shared" si="47"/>
        <v>N. D.</v>
      </c>
    </row>
    <row r="74" spans="1:27" s="208" customFormat="1" ht="17">
      <c r="A74" s="223" t="s">
        <v>35</v>
      </c>
      <c r="B74" s="216"/>
      <c r="C74" s="217">
        <f>+CBA!C74+TORR!C74</f>
        <v>0</v>
      </c>
      <c r="D74" s="218" t="str">
        <f t="shared" si="54"/>
        <v>N. D.</v>
      </c>
      <c r="E74" s="216"/>
      <c r="F74" s="217">
        <f>+CBA!F74+TORR!F74</f>
        <v>0</v>
      </c>
      <c r="G74" s="218" t="str">
        <f t="shared" si="55"/>
        <v>N. D.</v>
      </c>
      <c r="H74" s="219">
        <f t="shared" si="40"/>
        <v>0</v>
      </c>
      <c r="I74" s="218" t="str">
        <f t="shared" si="41"/>
        <v>N. D.</v>
      </c>
      <c r="J74" s="216"/>
      <c r="K74" s="217">
        <f>+CBA!K74+TORR!K74</f>
        <v>0</v>
      </c>
      <c r="L74" s="218" t="str">
        <f t="shared" si="56"/>
        <v>N. D.</v>
      </c>
      <c r="M74" s="219">
        <f t="shared" si="42"/>
        <v>0</v>
      </c>
      <c r="N74" s="218" t="str">
        <f t="shared" si="43"/>
        <v>N. D.</v>
      </c>
      <c r="O74" s="216"/>
      <c r="P74" s="217">
        <f>+CBA!P74+TORR!P74</f>
        <v>0</v>
      </c>
      <c r="Q74" s="218" t="str">
        <f t="shared" si="57"/>
        <v>N. D.</v>
      </c>
      <c r="R74" s="216"/>
      <c r="S74" s="217">
        <f>+CBA!S74+TORR!S74</f>
        <v>0</v>
      </c>
      <c r="T74" s="218" t="str">
        <f t="shared" si="58"/>
        <v>N. D.</v>
      </c>
      <c r="U74" s="219">
        <f t="shared" si="44"/>
        <v>0</v>
      </c>
      <c r="V74" s="218" t="str">
        <f t="shared" si="45"/>
        <v>N. D.</v>
      </c>
      <c r="W74" s="216"/>
      <c r="X74" s="217">
        <f>+CBA!X74+TORR!X74</f>
        <v>0</v>
      </c>
      <c r="Y74" s="218" t="str">
        <f t="shared" si="59"/>
        <v>N. D.</v>
      </c>
      <c r="Z74" s="219">
        <f t="shared" si="46"/>
        <v>0</v>
      </c>
      <c r="AA74" s="218" t="str">
        <f t="shared" si="47"/>
        <v>N. D.</v>
      </c>
    </row>
    <row r="75" spans="1:27" s="208" customFormat="1" ht="17">
      <c r="A75" s="223" t="s">
        <v>36</v>
      </c>
      <c r="B75" s="216"/>
      <c r="C75" s="217">
        <f>+CBA!C75+TORR!C75</f>
        <v>0</v>
      </c>
      <c r="D75" s="218" t="str">
        <f t="shared" si="54"/>
        <v>N. D.</v>
      </c>
      <c r="E75" s="216"/>
      <c r="F75" s="217">
        <f>+CBA!F75+TORR!F75</f>
        <v>0</v>
      </c>
      <c r="G75" s="218" t="str">
        <f t="shared" si="55"/>
        <v>N. D.</v>
      </c>
      <c r="H75" s="219">
        <f t="shared" si="40"/>
        <v>0</v>
      </c>
      <c r="I75" s="218" t="str">
        <f t="shared" si="41"/>
        <v>N. D.</v>
      </c>
      <c r="J75" s="216"/>
      <c r="K75" s="217">
        <f>+CBA!K75+TORR!K75</f>
        <v>0</v>
      </c>
      <c r="L75" s="218" t="str">
        <f t="shared" si="56"/>
        <v>N. D.</v>
      </c>
      <c r="M75" s="219">
        <f t="shared" si="42"/>
        <v>0</v>
      </c>
      <c r="N75" s="218" t="str">
        <f t="shared" si="43"/>
        <v>N. D.</v>
      </c>
      <c r="O75" s="216"/>
      <c r="P75" s="217">
        <f>+CBA!P75+TORR!P75</f>
        <v>0</v>
      </c>
      <c r="Q75" s="218" t="str">
        <f t="shared" si="57"/>
        <v>N. D.</v>
      </c>
      <c r="R75" s="216"/>
      <c r="S75" s="217">
        <f>+CBA!S75+TORR!S75</f>
        <v>0</v>
      </c>
      <c r="T75" s="218" t="str">
        <f t="shared" si="58"/>
        <v>N. D.</v>
      </c>
      <c r="U75" s="219">
        <f t="shared" si="44"/>
        <v>0</v>
      </c>
      <c r="V75" s="218" t="str">
        <f t="shared" si="45"/>
        <v>N. D.</v>
      </c>
      <c r="W75" s="216"/>
      <c r="X75" s="217">
        <f>+CBA!X75+TORR!X75</f>
        <v>0</v>
      </c>
      <c r="Y75" s="218" t="str">
        <f t="shared" si="59"/>
        <v>N. D.</v>
      </c>
      <c r="Z75" s="219">
        <f t="shared" si="46"/>
        <v>0</v>
      </c>
      <c r="AA75" s="218" t="str">
        <f t="shared" si="47"/>
        <v>N. D.</v>
      </c>
    </row>
    <row r="76" spans="1:27" s="208" customFormat="1" ht="17">
      <c r="A76" s="223" t="s">
        <v>37</v>
      </c>
      <c r="B76" s="216"/>
      <c r="C76" s="217">
        <f>+CBA!C76+TORR!C76</f>
        <v>0</v>
      </c>
      <c r="D76" s="218" t="str">
        <f t="shared" si="54"/>
        <v>N. D.</v>
      </c>
      <c r="E76" s="216"/>
      <c r="F76" s="217">
        <f>+CBA!F76+TORR!F76</f>
        <v>0</v>
      </c>
      <c r="G76" s="218" t="str">
        <f t="shared" si="55"/>
        <v>N. D.</v>
      </c>
      <c r="H76" s="219">
        <f t="shared" si="40"/>
        <v>0</v>
      </c>
      <c r="I76" s="218" t="str">
        <f t="shared" si="41"/>
        <v>N. D.</v>
      </c>
      <c r="J76" s="216"/>
      <c r="K76" s="217">
        <f>+CBA!K76+TORR!K76</f>
        <v>0</v>
      </c>
      <c r="L76" s="218" t="str">
        <f t="shared" si="56"/>
        <v>N. D.</v>
      </c>
      <c r="M76" s="219">
        <f t="shared" si="42"/>
        <v>0</v>
      </c>
      <c r="N76" s="218" t="str">
        <f t="shared" si="43"/>
        <v>N. D.</v>
      </c>
      <c r="O76" s="216"/>
      <c r="P76" s="217">
        <f>+CBA!P76+TORR!P76</f>
        <v>0</v>
      </c>
      <c r="Q76" s="218" t="str">
        <f t="shared" si="57"/>
        <v>N. D.</v>
      </c>
      <c r="R76" s="216"/>
      <c r="S76" s="217">
        <f>+CBA!S76+TORR!S76</f>
        <v>0</v>
      </c>
      <c r="T76" s="218" t="str">
        <f t="shared" si="58"/>
        <v>N. D.</v>
      </c>
      <c r="U76" s="219">
        <f t="shared" si="44"/>
        <v>0</v>
      </c>
      <c r="V76" s="218" t="str">
        <f t="shared" si="45"/>
        <v>N. D.</v>
      </c>
      <c r="W76" s="216"/>
      <c r="X76" s="217">
        <f>+CBA!X76+TORR!X76</f>
        <v>0</v>
      </c>
      <c r="Y76" s="218" t="str">
        <f t="shared" si="59"/>
        <v>N. D.</v>
      </c>
      <c r="Z76" s="219">
        <f t="shared" si="46"/>
        <v>0</v>
      </c>
      <c r="AA76" s="218" t="str">
        <f t="shared" si="47"/>
        <v>N. D.</v>
      </c>
    </row>
    <row r="77" spans="1:27" s="208" customFormat="1" ht="17">
      <c r="A77" s="223" t="s">
        <v>38</v>
      </c>
      <c r="B77" s="216"/>
      <c r="C77" s="217">
        <f>+CBA!C77+TORR!C77</f>
        <v>0</v>
      </c>
      <c r="D77" s="218" t="str">
        <f t="shared" si="54"/>
        <v>N. D.</v>
      </c>
      <c r="E77" s="216"/>
      <c r="F77" s="217">
        <f>+CBA!F77+TORR!F77</f>
        <v>0</v>
      </c>
      <c r="G77" s="218" t="str">
        <f t="shared" si="55"/>
        <v>N. D.</v>
      </c>
      <c r="H77" s="219">
        <f t="shared" si="40"/>
        <v>0</v>
      </c>
      <c r="I77" s="218" t="str">
        <f t="shared" si="41"/>
        <v>N. D.</v>
      </c>
      <c r="J77" s="216"/>
      <c r="K77" s="217">
        <f>+CBA!K77+TORR!K77</f>
        <v>0</v>
      </c>
      <c r="L77" s="218" t="str">
        <f t="shared" si="56"/>
        <v>N. D.</v>
      </c>
      <c r="M77" s="219">
        <f t="shared" si="42"/>
        <v>0</v>
      </c>
      <c r="N77" s="218" t="str">
        <f t="shared" si="43"/>
        <v>N. D.</v>
      </c>
      <c r="O77" s="216"/>
      <c r="P77" s="217">
        <f>+CBA!P77+TORR!P77</f>
        <v>0</v>
      </c>
      <c r="Q77" s="218" t="str">
        <f t="shared" si="57"/>
        <v>N. D.</v>
      </c>
      <c r="R77" s="216"/>
      <c r="S77" s="217">
        <f>+CBA!S77+TORR!S77</f>
        <v>0</v>
      </c>
      <c r="T77" s="218" t="str">
        <f t="shared" si="58"/>
        <v>N. D.</v>
      </c>
      <c r="U77" s="219">
        <f t="shared" si="44"/>
        <v>0</v>
      </c>
      <c r="V77" s="218" t="str">
        <f t="shared" si="45"/>
        <v>N. D.</v>
      </c>
      <c r="W77" s="216"/>
      <c r="X77" s="217">
        <f>+CBA!X77+TORR!X77</f>
        <v>0</v>
      </c>
      <c r="Y77" s="218" t="str">
        <f t="shared" si="59"/>
        <v>N. D.</v>
      </c>
      <c r="Z77" s="219">
        <f t="shared" si="46"/>
        <v>0</v>
      </c>
      <c r="AA77" s="218" t="str">
        <f t="shared" si="47"/>
        <v>N. D.</v>
      </c>
    </row>
    <row r="78" spans="1:27" s="208" customFormat="1" ht="17">
      <c r="A78" s="223" t="s">
        <v>39</v>
      </c>
      <c r="B78" s="216"/>
      <c r="C78" s="217">
        <f>+CBA!C78+TORR!C78</f>
        <v>0</v>
      </c>
      <c r="D78" s="218" t="str">
        <f t="shared" si="54"/>
        <v>N. D.</v>
      </c>
      <c r="E78" s="216"/>
      <c r="F78" s="217">
        <f>+CBA!F78+TORR!F78</f>
        <v>0</v>
      </c>
      <c r="G78" s="218" t="str">
        <f t="shared" si="55"/>
        <v>N. D.</v>
      </c>
      <c r="H78" s="219">
        <f t="shared" si="40"/>
        <v>0</v>
      </c>
      <c r="I78" s="218" t="str">
        <f t="shared" si="41"/>
        <v>N. D.</v>
      </c>
      <c r="J78" s="216"/>
      <c r="K78" s="217">
        <f>+CBA!K78+TORR!K78</f>
        <v>0</v>
      </c>
      <c r="L78" s="218" t="str">
        <f t="shared" si="56"/>
        <v>N. D.</v>
      </c>
      <c r="M78" s="219">
        <f t="shared" si="42"/>
        <v>0</v>
      </c>
      <c r="N78" s="218" t="str">
        <f t="shared" si="43"/>
        <v>N. D.</v>
      </c>
      <c r="O78" s="216"/>
      <c r="P78" s="217">
        <f>+CBA!P78+TORR!P78</f>
        <v>0</v>
      </c>
      <c r="Q78" s="218" t="str">
        <f t="shared" si="57"/>
        <v>N. D.</v>
      </c>
      <c r="R78" s="216"/>
      <c r="S78" s="217">
        <f>+CBA!S78+TORR!S78</f>
        <v>0</v>
      </c>
      <c r="T78" s="218" t="str">
        <f t="shared" si="58"/>
        <v>N. D.</v>
      </c>
      <c r="U78" s="219">
        <f t="shared" si="44"/>
        <v>0</v>
      </c>
      <c r="V78" s="218" t="str">
        <f t="shared" si="45"/>
        <v>N. D.</v>
      </c>
      <c r="W78" s="216"/>
      <c r="X78" s="217">
        <f>+CBA!X78+TORR!X78</f>
        <v>0</v>
      </c>
      <c r="Y78" s="218" t="str">
        <f t="shared" si="59"/>
        <v>N. D.</v>
      </c>
      <c r="Z78" s="219">
        <f t="shared" si="46"/>
        <v>0</v>
      </c>
      <c r="AA78" s="218" t="str">
        <f t="shared" si="47"/>
        <v>N. D.</v>
      </c>
    </row>
    <row r="79" spans="1:27" s="208" customFormat="1" ht="17">
      <c r="A79" s="223" t="s">
        <v>40</v>
      </c>
      <c r="B79" s="216"/>
      <c r="C79" s="217">
        <f>+CBA!C79+TORR!C79</f>
        <v>0</v>
      </c>
      <c r="D79" s="218" t="str">
        <f t="shared" si="54"/>
        <v>N. D.</v>
      </c>
      <c r="E79" s="216"/>
      <c r="F79" s="217">
        <f>+CBA!F79+TORR!F79</f>
        <v>0</v>
      </c>
      <c r="G79" s="218" t="str">
        <f t="shared" si="55"/>
        <v>N. D.</v>
      </c>
      <c r="H79" s="219">
        <f t="shared" si="40"/>
        <v>0</v>
      </c>
      <c r="I79" s="218" t="str">
        <f t="shared" si="41"/>
        <v>N. D.</v>
      </c>
      <c r="J79" s="216"/>
      <c r="K79" s="217">
        <f>+CBA!K79+TORR!K79</f>
        <v>0</v>
      </c>
      <c r="L79" s="218" t="str">
        <f t="shared" si="56"/>
        <v>N. D.</v>
      </c>
      <c r="M79" s="219">
        <f t="shared" si="42"/>
        <v>0</v>
      </c>
      <c r="N79" s="218" t="str">
        <f t="shared" si="43"/>
        <v>N. D.</v>
      </c>
      <c r="O79" s="216"/>
      <c r="P79" s="217">
        <f>+CBA!P79+TORR!P79</f>
        <v>0</v>
      </c>
      <c r="Q79" s="218" t="str">
        <f t="shared" si="57"/>
        <v>N. D.</v>
      </c>
      <c r="R79" s="216"/>
      <c r="S79" s="217">
        <f>+CBA!S79+TORR!S79</f>
        <v>0</v>
      </c>
      <c r="T79" s="218" t="str">
        <f t="shared" si="58"/>
        <v>N. D.</v>
      </c>
      <c r="U79" s="219">
        <f t="shared" si="44"/>
        <v>0</v>
      </c>
      <c r="V79" s="218" t="str">
        <f t="shared" si="45"/>
        <v>N. D.</v>
      </c>
      <c r="W79" s="216"/>
      <c r="X79" s="217">
        <f>+CBA!X79+TORR!X79</f>
        <v>0</v>
      </c>
      <c r="Y79" s="218" t="str">
        <f t="shared" si="59"/>
        <v>N. D.</v>
      </c>
      <c r="Z79" s="219">
        <f t="shared" si="46"/>
        <v>0</v>
      </c>
      <c r="AA79" s="218" t="str">
        <f t="shared" si="47"/>
        <v>N. D.</v>
      </c>
    </row>
    <row r="80" spans="1:27" s="208" customFormat="1" ht="6" customHeight="1">
      <c r="A80" s="210"/>
      <c r="B80" s="207"/>
      <c r="C80" s="210"/>
      <c r="D80" s="213"/>
      <c r="E80" s="207"/>
      <c r="F80" s="210"/>
      <c r="G80" s="213"/>
      <c r="H80" s="207"/>
      <c r="I80" s="213"/>
      <c r="J80" s="207"/>
      <c r="K80" s="210"/>
      <c r="L80" s="213"/>
      <c r="M80" s="207"/>
      <c r="N80" s="213"/>
      <c r="O80" s="207"/>
      <c r="P80" s="210"/>
      <c r="Q80" s="213"/>
      <c r="R80" s="207"/>
      <c r="S80" s="210"/>
      <c r="T80" s="213"/>
      <c r="U80" s="207"/>
      <c r="V80" s="213"/>
      <c r="W80" s="207"/>
      <c r="X80" s="210"/>
      <c r="Y80" s="213"/>
      <c r="Z80" s="207"/>
      <c r="AA80" s="213"/>
    </row>
    <row r="81" spans="1:27" s="208" customFormat="1" ht="17">
      <c r="A81" s="209" t="s">
        <v>45</v>
      </c>
      <c r="B81" s="207"/>
      <c r="C81" s="224">
        <f>+C60+C70</f>
        <v>0</v>
      </c>
      <c r="D81" s="225">
        <f>+IF(ISERROR(C81/C106),"N. D.",C81/C106)</f>
        <v>0</v>
      </c>
      <c r="E81" s="207"/>
      <c r="F81" s="224">
        <f>+F60+F70</f>
        <v>0</v>
      </c>
      <c r="G81" s="225">
        <f>+IF(ISERROR(F81/F106),"N. D.",F81/F106)</f>
        <v>0</v>
      </c>
      <c r="H81" s="226">
        <f>+$C81-F81</f>
        <v>0</v>
      </c>
      <c r="I81" s="225" t="str">
        <f>+IF(ISERROR(H81/F81),"N. D.",H81/F81)</f>
        <v>N. D.</v>
      </c>
      <c r="J81" s="207"/>
      <c r="K81" s="224">
        <f>+K60+K70</f>
        <v>0</v>
      </c>
      <c r="L81" s="225">
        <f>+IF(ISERROR(K81/K106),"N. D.",K81/K106)</f>
        <v>0</v>
      </c>
      <c r="M81" s="226">
        <f>+$C81-K81</f>
        <v>0</v>
      </c>
      <c r="N81" s="225" t="str">
        <f>+IF(ISERROR(M81/K81),"N. D.",M81/K81)</f>
        <v>N. D.</v>
      </c>
      <c r="O81" s="207"/>
      <c r="P81" s="224">
        <f>+P60+P70</f>
        <v>376834.05</v>
      </c>
      <c r="Q81" s="225">
        <f>+IF(ISERROR(P81/P106),"N. D.",P81/P106)</f>
        <v>2.8338380545101715E-3</v>
      </c>
      <c r="R81" s="207"/>
      <c r="S81" s="224">
        <f>+S60+S70</f>
        <v>0</v>
      </c>
      <c r="T81" s="225">
        <f>+IF(ISERROR(S81/S106),"N. D.",S81/S106)</f>
        <v>0</v>
      </c>
      <c r="U81" s="226">
        <f>+$P81-S81</f>
        <v>376834.05</v>
      </c>
      <c r="V81" s="225" t="str">
        <f>+IF(ISERROR(U81/S81),"N. D.",U81/S81)</f>
        <v>N. D.</v>
      </c>
      <c r="W81" s="207"/>
      <c r="X81" s="224">
        <f>+X60+X70</f>
        <v>7000</v>
      </c>
      <c r="Y81" s="225">
        <f>+IF(ISERROR(X81/X106),"N. D.",X81/X106)</f>
        <v>5.6490778643415481E-5</v>
      </c>
      <c r="Z81" s="226">
        <f>+$P81-X81</f>
        <v>369834.05</v>
      </c>
      <c r="AA81" s="225">
        <f>+IF(ISERROR(Z81/X81),"N. D.",Z81/X81)</f>
        <v>52.833435714285713</v>
      </c>
    </row>
    <row r="82" spans="1:27" s="208" customFormat="1" ht="6" customHeight="1">
      <c r="A82" s="210"/>
      <c r="B82" s="207"/>
      <c r="C82" s="210"/>
      <c r="D82" s="213"/>
      <c r="E82" s="207"/>
      <c r="F82" s="210"/>
      <c r="G82" s="213"/>
      <c r="H82" s="207"/>
      <c r="I82" s="213"/>
      <c r="J82" s="207"/>
      <c r="K82" s="210"/>
      <c r="L82" s="213"/>
      <c r="M82" s="207"/>
      <c r="N82" s="213"/>
      <c r="O82" s="207"/>
      <c r="P82" s="210"/>
      <c r="Q82" s="213"/>
      <c r="R82" s="207"/>
      <c r="S82" s="210"/>
      <c r="T82" s="213"/>
      <c r="U82" s="207"/>
      <c r="V82" s="213"/>
      <c r="W82" s="207"/>
      <c r="X82" s="210"/>
      <c r="Y82" s="213"/>
      <c r="Z82" s="207"/>
      <c r="AA82" s="213"/>
    </row>
    <row r="83" spans="1:27" s="208" customFormat="1" ht="17">
      <c r="A83" s="209" t="s">
        <v>46</v>
      </c>
      <c r="B83" s="207"/>
      <c r="C83" s="210"/>
      <c r="D83" s="213"/>
      <c r="E83" s="207"/>
      <c r="F83" s="210"/>
      <c r="G83" s="213"/>
      <c r="H83" s="207"/>
      <c r="I83" s="213"/>
      <c r="J83" s="207"/>
      <c r="K83" s="210"/>
      <c r="L83" s="213"/>
      <c r="M83" s="207"/>
      <c r="N83" s="213"/>
      <c r="O83" s="207"/>
      <c r="P83" s="210"/>
      <c r="Q83" s="213"/>
      <c r="R83" s="207"/>
      <c r="S83" s="210"/>
      <c r="T83" s="213"/>
      <c r="U83" s="207"/>
      <c r="V83" s="213"/>
      <c r="W83" s="207"/>
      <c r="X83" s="210"/>
      <c r="Y83" s="213"/>
      <c r="Z83" s="207"/>
      <c r="AA83" s="213"/>
    </row>
    <row r="84" spans="1:27" s="208" customFormat="1" ht="6" customHeight="1">
      <c r="A84" s="210"/>
      <c r="B84" s="207"/>
      <c r="C84" s="210"/>
      <c r="D84" s="213"/>
      <c r="E84" s="207"/>
      <c r="F84" s="210"/>
      <c r="G84" s="213"/>
      <c r="H84" s="207"/>
      <c r="I84" s="213"/>
      <c r="J84" s="207"/>
      <c r="K84" s="210"/>
      <c r="L84" s="213"/>
      <c r="M84" s="207"/>
      <c r="N84" s="213"/>
      <c r="O84" s="207"/>
      <c r="P84" s="210"/>
      <c r="Q84" s="213"/>
      <c r="R84" s="207"/>
      <c r="S84" s="210"/>
      <c r="T84" s="213"/>
      <c r="U84" s="207"/>
      <c r="V84" s="213"/>
      <c r="W84" s="207"/>
      <c r="X84" s="210"/>
      <c r="Y84" s="213"/>
      <c r="Z84" s="207"/>
      <c r="AA84" s="213"/>
    </row>
    <row r="85" spans="1:27" s="208" customFormat="1" ht="17">
      <c r="A85" s="211" t="s">
        <v>21</v>
      </c>
      <c r="B85" s="207"/>
      <c r="C85" s="212">
        <f>+SUM(C86:C94)</f>
        <v>22935847.789999999</v>
      </c>
      <c r="D85" s="213">
        <f>+IF(ISERROR(C85/C106),"N. D.",C85/C106)</f>
        <v>1</v>
      </c>
      <c r="E85" s="207"/>
      <c r="F85" s="212">
        <f>+SUM(F86:F94)</f>
        <v>22251339.917517822</v>
      </c>
      <c r="G85" s="213">
        <f>+IF(ISERROR(F85/F106),"N. D.",F85/F106)</f>
        <v>1</v>
      </c>
      <c r="H85" s="214">
        <f t="shared" ref="H85:H104" si="60">+$C85-F85</f>
        <v>684507.87248217687</v>
      </c>
      <c r="I85" s="213">
        <f t="shared" ref="I85:I104" si="61">+IF(ISERROR(H85/F85),"N. D.",H85/F85)</f>
        <v>3.0762546211578208E-2</v>
      </c>
      <c r="J85" s="207"/>
      <c r="K85" s="212">
        <f>+SUM(K86:K94)</f>
        <v>20742804.490000002</v>
      </c>
      <c r="L85" s="213">
        <f>+IF(ISERROR(K85/K106),"N. D.",K85/K106)</f>
        <v>1</v>
      </c>
      <c r="M85" s="214">
        <f t="shared" ref="M85:M104" si="62">+$C85-K85</f>
        <v>2193043.299999997</v>
      </c>
      <c r="N85" s="213">
        <f t="shared" ref="N85:N104" si="63">+IF(ISERROR(M85/K85),"N. D.",M85/K85)</f>
        <v>0.10572549633089642</v>
      </c>
      <c r="O85" s="207"/>
      <c r="P85" s="212">
        <f>+SUM(P86:P94)</f>
        <v>132976564.91000001</v>
      </c>
      <c r="Q85" s="213">
        <f>+IF(ISERROR(P85/P106),"N. D.",P85/P106)</f>
        <v>1</v>
      </c>
      <c r="R85" s="207"/>
      <c r="S85" s="212">
        <f>+SUM(S86:S94)</f>
        <v>131758284.28730653</v>
      </c>
      <c r="T85" s="213">
        <f>+IF(ISERROR(S85/S106),"N. D.",S85/S106)</f>
        <v>1</v>
      </c>
      <c r="U85" s="214">
        <f t="shared" ref="U85:U104" si="64">+$P85-S85</f>
        <v>1218280.6226934791</v>
      </c>
      <c r="V85" s="213">
        <f t="shared" ref="V85:V104" si="65">+IF(ISERROR(U85/S85),"N. D.",U85/S85)</f>
        <v>9.2463303486629202E-3</v>
      </c>
      <c r="W85" s="207"/>
      <c r="X85" s="212">
        <f>+SUM(X86:X94)</f>
        <v>123914029.3</v>
      </c>
      <c r="Y85" s="213">
        <f>+IF(ISERROR(X85/X106),"N. D.",X85/X106)</f>
        <v>1</v>
      </c>
      <c r="Z85" s="214">
        <f t="shared" ref="Z85:Z104" si="66">+$P85-X85</f>
        <v>9062535.6100000143</v>
      </c>
      <c r="AA85" s="213">
        <f t="shared" ref="AA85:AA104" si="67">+IF(ISERROR(Z85/X85),"N. D.",Z85/X85)</f>
        <v>7.3135670441797293E-2</v>
      </c>
    </row>
    <row r="86" spans="1:27" s="208" customFormat="1" ht="17">
      <c r="A86" s="215" t="s">
        <v>22</v>
      </c>
      <c r="B86" s="216"/>
      <c r="C86" s="217">
        <f t="shared" ref="C86:C94" si="68">+C11-C36-C61</f>
        <v>14576574.329999998</v>
      </c>
      <c r="D86" s="218">
        <f t="shared" ref="D86:D94" si="69">+IF(ISERROR(C86/C86),"N. D.",C86/C86)</f>
        <v>1</v>
      </c>
      <c r="E86" s="216"/>
      <c r="F86" s="217">
        <f t="shared" ref="F86:F94" si="70">+F11-F36-F61</f>
        <v>14278200.886660505</v>
      </c>
      <c r="G86" s="218">
        <f t="shared" ref="G86:G94" si="71">+IF(ISERROR(F86/F86),"N. D.",F86/F86)</f>
        <v>1</v>
      </c>
      <c r="H86" s="219">
        <f t="shared" si="60"/>
        <v>298373.44333949313</v>
      </c>
      <c r="I86" s="218">
        <f t="shared" si="61"/>
        <v>2.0897131627994555E-2</v>
      </c>
      <c r="J86" s="216"/>
      <c r="K86" s="217">
        <f t="shared" ref="K86:K94" si="72">+K11-K36-K61</f>
        <v>13429098.610000001</v>
      </c>
      <c r="L86" s="218">
        <f t="shared" ref="L86:L94" si="73">+IF(ISERROR(K86/K86),"N. D.",K86/K86)</f>
        <v>1</v>
      </c>
      <c r="M86" s="219">
        <f t="shared" si="62"/>
        <v>1147475.7199999969</v>
      </c>
      <c r="N86" s="218">
        <f t="shared" si="63"/>
        <v>8.5446965081150503E-2</v>
      </c>
      <c r="O86" s="216"/>
      <c r="P86" s="217">
        <f t="shared" ref="P86:P94" si="74">+P11-P36-P61</f>
        <v>84529240.769999996</v>
      </c>
      <c r="Q86" s="218">
        <f t="shared" ref="Q86:Q94" si="75">+IF(ISERROR(P86/P86),"N. D.",P86/P86)</f>
        <v>1</v>
      </c>
      <c r="R86" s="216"/>
      <c r="S86" s="217">
        <f t="shared" ref="S86:S94" si="76">+S11-S36-S61</f>
        <v>83523270.993352026</v>
      </c>
      <c r="T86" s="218">
        <f t="shared" ref="T86:T94" si="77">+IF(ISERROR(S86/S86),"N. D.",S86/S86)</f>
        <v>1</v>
      </c>
      <c r="U86" s="219">
        <f t="shared" si="64"/>
        <v>1005969.7766479701</v>
      </c>
      <c r="V86" s="218">
        <f t="shared" si="65"/>
        <v>1.2044185586649731E-2</v>
      </c>
      <c r="W86" s="216"/>
      <c r="X86" s="217">
        <f t="shared" ref="X86:X94" si="78">+X11-X36-X61</f>
        <v>79870952.24000001</v>
      </c>
      <c r="Y86" s="218">
        <f t="shared" ref="Y86:Y94" si="79">+IF(ISERROR(X86/X86),"N. D.",X86/X86)</f>
        <v>1</v>
      </c>
      <c r="Z86" s="219">
        <f t="shared" si="66"/>
        <v>4658288.5299999863</v>
      </c>
      <c r="AA86" s="218">
        <f t="shared" si="67"/>
        <v>5.8322686776070241E-2</v>
      </c>
    </row>
    <row r="87" spans="1:27" s="208" customFormat="1" ht="17">
      <c r="A87" s="215" t="s">
        <v>23</v>
      </c>
      <c r="B87" s="216"/>
      <c r="C87" s="217">
        <f t="shared" si="68"/>
        <v>3470411.2699999996</v>
      </c>
      <c r="D87" s="218">
        <f t="shared" si="69"/>
        <v>1</v>
      </c>
      <c r="E87" s="216"/>
      <c r="F87" s="217">
        <f t="shared" si="70"/>
        <v>3356294.5560977496</v>
      </c>
      <c r="G87" s="218">
        <f t="shared" si="71"/>
        <v>1</v>
      </c>
      <c r="H87" s="219">
        <f t="shared" si="60"/>
        <v>114116.71390224993</v>
      </c>
      <c r="I87" s="218">
        <f t="shared" si="61"/>
        <v>3.4000804159134826E-2</v>
      </c>
      <c r="J87" s="216"/>
      <c r="K87" s="217">
        <f t="shared" si="72"/>
        <v>3239102.33</v>
      </c>
      <c r="L87" s="218">
        <f t="shared" si="73"/>
        <v>1</v>
      </c>
      <c r="M87" s="219">
        <f t="shared" si="62"/>
        <v>231308.93999999948</v>
      </c>
      <c r="N87" s="218">
        <f t="shared" si="63"/>
        <v>7.1411433302880398E-2</v>
      </c>
      <c r="O87" s="216"/>
      <c r="P87" s="217">
        <f t="shared" si="74"/>
        <v>21910227.699999999</v>
      </c>
      <c r="Q87" s="218">
        <f t="shared" si="75"/>
        <v>1</v>
      </c>
      <c r="R87" s="216"/>
      <c r="S87" s="217">
        <f t="shared" si="76"/>
        <v>21352554.254126251</v>
      </c>
      <c r="T87" s="218">
        <f t="shared" si="77"/>
        <v>1</v>
      </c>
      <c r="U87" s="219">
        <f t="shared" si="64"/>
        <v>557673.44587374851</v>
      </c>
      <c r="V87" s="218">
        <f t="shared" si="65"/>
        <v>2.6117411492631217E-2</v>
      </c>
      <c r="W87" s="216"/>
      <c r="X87" s="217">
        <f t="shared" si="78"/>
        <v>20558242.349999998</v>
      </c>
      <c r="Y87" s="218">
        <f t="shared" si="79"/>
        <v>1</v>
      </c>
      <c r="Z87" s="219">
        <f t="shared" si="66"/>
        <v>1351985.3500000015</v>
      </c>
      <c r="AA87" s="218">
        <f t="shared" si="67"/>
        <v>6.576366437279603E-2</v>
      </c>
    </row>
    <row r="88" spans="1:27" s="208" customFormat="1" ht="17">
      <c r="A88" s="215" t="s">
        <v>24</v>
      </c>
      <c r="B88" s="216"/>
      <c r="C88" s="217">
        <f t="shared" si="68"/>
        <v>2222481.7800000003</v>
      </c>
      <c r="D88" s="218">
        <f t="shared" si="69"/>
        <v>1</v>
      </c>
      <c r="E88" s="216"/>
      <c r="F88" s="217">
        <f t="shared" si="70"/>
        <v>2193351.5160595672</v>
      </c>
      <c r="G88" s="218">
        <f t="shared" si="71"/>
        <v>1</v>
      </c>
      <c r="H88" s="219">
        <f t="shared" si="60"/>
        <v>29130.26394043304</v>
      </c>
      <c r="I88" s="218">
        <f t="shared" si="61"/>
        <v>1.3281165251964072E-2</v>
      </c>
      <c r="J88" s="216"/>
      <c r="K88" s="217">
        <f t="shared" si="72"/>
        <v>2045345.9500000002</v>
      </c>
      <c r="L88" s="218">
        <f t="shared" si="73"/>
        <v>1</v>
      </c>
      <c r="M88" s="219">
        <f t="shared" si="62"/>
        <v>177135.83000000007</v>
      </c>
      <c r="N88" s="218">
        <f t="shared" si="63"/>
        <v>8.6604337031591191E-2</v>
      </c>
      <c r="O88" s="216"/>
      <c r="P88" s="217">
        <f t="shared" si="74"/>
        <v>13037757.619999999</v>
      </c>
      <c r="Q88" s="218">
        <f t="shared" si="75"/>
        <v>1</v>
      </c>
      <c r="R88" s="216"/>
      <c r="S88" s="217">
        <f t="shared" si="76"/>
        <v>12894838.287628271</v>
      </c>
      <c r="T88" s="218">
        <f t="shared" si="77"/>
        <v>1</v>
      </c>
      <c r="U88" s="219">
        <f t="shared" si="64"/>
        <v>142919.33237172849</v>
      </c>
      <c r="V88" s="218">
        <f t="shared" si="65"/>
        <v>1.1083452865698205E-2</v>
      </c>
      <c r="W88" s="216"/>
      <c r="X88" s="217">
        <f t="shared" si="78"/>
        <v>12411673.640000001</v>
      </c>
      <c r="Y88" s="218">
        <f t="shared" si="79"/>
        <v>1</v>
      </c>
      <c r="Z88" s="219">
        <f t="shared" si="66"/>
        <v>626083.97999999858</v>
      </c>
      <c r="AA88" s="218">
        <f t="shared" si="67"/>
        <v>5.0443155223021043E-2</v>
      </c>
    </row>
    <row r="89" spans="1:27" s="208" customFormat="1" ht="17">
      <c r="A89" s="215" t="s">
        <v>25</v>
      </c>
      <c r="B89" s="216"/>
      <c r="C89" s="217">
        <f t="shared" si="68"/>
        <v>0</v>
      </c>
      <c r="D89" s="218" t="str">
        <f t="shared" si="69"/>
        <v>N. D.</v>
      </c>
      <c r="E89" s="216"/>
      <c r="F89" s="217">
        <f t="shared" si="70"/>
        <v>0</v>
      </c>
      <c r="G89" s="218" t="str">
        <f t="shared" si="71"/>
        <v>N. D.</v>
      </c>
      <c r="H89" s="219">
        <f t="shared" si="60"/>
        <v>0</v>
      </c>
      <c r="I89" s="218" t="str">
        <f t="shared" si="61"/>
        <v>N. D.</v>
      </c>
      <c r="J89" s="216"/>
      <c r="K89" s="217">
        <f t="shared" si="72"/>
        <v>0</v>
      </c>
      <c r="L89" s="218" t="str">
        <f t="shared" si="73"/>
        <v>N. D.</v>
      </c>
      <c r="M89" s="219">
        <f t="shared" si="62"/>
        <v>0</v>
      </c>
      <c r="N89" s="218" t="str">
        <f t="shared" si="63"/>
        <v>N. D.</v>
      </c>
      <c r="O89" s="216"/>
      <c r="P89" s="217">
        <f t="shared" si="74"/>
        <v>0</v>
      </c>
      <c r="Q89" s="218" t="str">
        <f t="shared" si="75"/>
        <v>N. D.</v>
      </c>
      <c r="R89" s="216"/>
      <c r="S89" s="217">
        <f t="shared" si="76"/>
        <v>0</v>
      </c>
      <c r="T89" s="218" t="str">
        <f t="shared" si="77"/>
        <v>N. D.</v>
      </c>
      <c r="U89" s="219">
        <f t="shared" si="64"/>
        <v>0</v>
      </c>
      <c r="V89" s="218" t="str">
        <f t="shared" si="65"/>
        <v>N. D.</v>
      </c>
      <c r="W89" s="216"/>
      <c r="X89" s="217">
        <f t="shared" si="78"/>
        <v>0</v>
      </c>
      <c r="Y89" s="218" t="str">
        <f t="shared" si="79"/>
        <v>N. D.</v>
      </c>
      <c r="Z89" s="219">
        <f t="shared" si="66"/>
        <v>0</v>
      </c>
      <c r="AA89" s="218" t="str">
        <f t="shared" si="67"/>
        <v>N. D.</v>
      </c>
    </row>
    <row r="90" spans="1:27" s="208" customFormat="1" ht="17">
      <c r="A90" s="215" t="s">
        <v>26</v>
      </c>
      <c r="B90" s="216"/>
      <c r="C90" s="217">
        <f t="shared" si="68"/>
        <v>2329845.1</v>
      </c>
      <c r="D90" s="218">
        <f t="shared" si="69"/>
        <v>1</v>
      </c>
      <c r="E90" s="216"/>
      <c r="F90" s="217">
        <f t="shared" si="70"/>
        <v>2210917</v>
      </c>
      <c r="G90" s="218">
        <f t="shared" si="71"/>
        <v>1</v>
      </c>
      <c r="H90" s="219">
        <f t="shared" si="60"/>
        <v>118928.10000000009</v>
      </c>
      <c r="I90" s="218">
        <f t="shared" si="61"/>
        <v>5.3791300170924594E-2</v>
      </c>
      <c r="J90" s="216"/>
      <c r="K90" s="217">
        <f t="shared" si="72"/>
        <v>1774301.94</v>
      </c>
      <c r="L90" s="218">
        <f t="shared" si="73"/>
        <v>1</v>
      </c>
      <c r="M90" s="219">
        <f t="shared" si="62"/>
        <v>555543.16000000015</v>
      </c>
      <c r="N90" s="218">
        <f t="shared" si="63"/>
        <v>0.3131051978672808</v>
      </c>
      <c r="O90" s="216"/>
      <c r="P90" s="217">
        <f t="shared" si="74"/>
        <v>12007875.43</v>
      </c>
      <c r="Q90" s="218">
        <f t="shared" si="75"/>
        <v>1</v>
      </c>
      <c r="R90" s="216"/>
      <c r="S90" s="217">
        <f t="shared" si="76"/>
        <v>12476577</v>
      </c>
      <c r="T90" s="218">
        <f t="shared" si="77"/>
        <v>1</v>
      </c>
      <c r="U90" s="219">
        <f t="shared" si="64"/>
        <v>-468701.5700000003</v>
      </c>
      <c r="V90" s="218">
        <f t="shared" si="65"/>
        <v>-3.7566519246424741E-2</v>
      </c>
      <c r="W90" s="216"/>
      <c r="X90" s="217">
        <f t="shared" si="78"/>
        <v>9579806.629999999</v>
      </c>
      <c r="Y90" s="218">
        <f t="shared" si="79"/>
        <v>1</v>
      </c>
      <c r="Z90" s="219">
        <f t="shared" si="66"/>
        <v>2428068.8000000007</v>
      </c>
      <c r="AA90" s="218">
        <f t="shared" si="67"/>
        <v>0.25345697400574785</v>
      </c>
    </row>
    <row r="91" spans="1:27" s="208" customFormat="1" ht="17">
      <c r="A91" s="215" t="s">
        <v>27</v>
      </c>
      <c r="B91" s="216"/>
      <c r="C91" s="217">
        <f t="shared" si="68"/>
        <v>0</v>
      </c>
      <c r="D91" s="218" t="str">
        <f t="shared" si="69"/>
        <v>N. D.</v>
      </c>
      <c r="E91" s="216"/>
      <c r="F91" s="217">
        <f t="shared" si="70"/>
        <v>0</v>
      </c>
      <c r="G91" s="218" t="str">
        <f t="shared" si="71"/>
        <v>N. D.</v>
      </c>
      <c r="H91" s="219">
        <f t="shared" si="60"/>
        <v>0</v>
      </c>
      <c r="I91" s="218" t="str">
        <f t="shared" si="61"/>
        <v>N. D.</v>
      </c>
      <c r="J91" s="216"/>
      <c r="K91" s="217">
        <f t="shared" si="72"/>
        <v>0</v>
      </c>
      <c r="L91" s="218" t="str">
        <f t="shared" si="73"/>
        <v>N. D.</v>
      </c>
      <c r="M91" s="219">
        <f t="shared" si="62"/>
        <v>0</v>
      </c>
      <c r="N91" s="218" t="str">
        <f t="shared" si="63"/>
        <v>N. D.</v>
      </c>
      <c r="O91" s="216"/>
      <c r="P91" s="217">
        <f t="shared" si="74"/>
        <v>0</v>
      </c>
      <c r="Q91" s="218" t="str">
        <f t="shared" si="75"/>
        <v>N. D.</v>
      </c>
      <c r="R91" s="216"/>
      <c r="S91" s="217">
        <f t="shared" si="76"/>
        <v>0</v>
      </c>
      <c r="T91" s="218" t="str">
        <f t="shared" si="77"/>
        <v>N. D.</v>
      </c>
      <c r="U91" s="219">
        <f t="shared" si="64"/>
        <v>0</v>
      </c>
      <c r="V91" s="218" t="str">
        <f t="shared" si="65"/>
        <v>N. D.</v>
      </c>
      <c r="W91" s="216"/>
      <c r="X91" s="217">
        <f t="shared" si="78"/>
        <v>0</v>
      </c>
      <c r="Y91" s="218" t="str">
        <f t="shared" si="79"/>
        <v>N. D.</v>
      </c>
      <c r="Z91" s="219">
        <f t="shared" si="66"/>
        <v>0</v>
      </c>
      <c r="AA91" s="218" t="str">
        <f t="shared" si="67"/>
        <v>N. D.</v>
      </c>
    </row>
    <row r="92" spans="1:27" s="208" customFormat="1" ht="17">
      <c r="A92" s="215" t="s">
        <v>28</v>
      </c>
      <c r="B92" s="216"/>
      <c r="C92" s="217">
        <f t="shared" si="68"/>
        <v>210267.31</v>
      </c>
      <c r="D92" s="218">
        <f t="shared" si="69"/>
        <v>1</v>
      </c>
      <c r="E92" s="216"/>
      <c r="F92" s="217">
        <f t="shared" si="70"/>
        <v>163075.95869999999</v>
      </c>
      <c r="G92" s="218">
        <f t="shared" si="71"/>
        <v>1</v>
      </c>
      <c r="H92" s="219">
        <f t="shared" si="60"/>
        <v>47191.351300000009</v>
      </c>
      <c r="I92" s="218">
        <f t="shared" si="61"/>
        <v>0.28938263908547551</v>
      </c>
      <c r="J92" s="216"/>
      <c r="K92" s="217">
        <f t="shared" si="72"/>
        <v>173476.41</v>
      </c>
      <c r="L92" s="218">
        <f t="shared" si="73"/>
        <v>1</v>
      </c>
      <c r="M92" s="219">
        <f t="shared" si="62"/>
        <v>36790.899999999994</v>
      </c>
      <c r="N92" s="218">
        <f t="shared" si="63"/>
        <v>0.21208013239379345</v>
      </c>
      <c r="O92" s="216"/>
      <c r="P92" s="217">
        <f t="shared" si="74"/>
        <v>1210903.08</v>
      </c>
      <c r="Q92" s="218">
        <f t="shared" si="75"/>
        <v>1</v>
      </c>
      <c r="R92" s="216"/>
      <c r="S92" s="217">
        <f t="shared" si="76"/>
        <v>978455.75219999987</v>
      </c>
      <c r="T92" s="218">
        <f t="shared" si="77"/>
        <v>1</v>
      </c>
      <c r="U92" s="219">
        <f t="shared" si="64"/>
        <v>232447.3278000002</v>
      </c>
      <c r="V92" s="218">
        <f t="shared" si="65"/>
        <v>0.23756549775230626</v>
      </c>
      <c r="W92" s="216"/>
      <c r="X92" s="217">
        <f t="shared" si="78"/>
        <v>1025614.8400000001</v>
      </c>
      <c r="Y92" s="218">
        <f t="shared" si="79"/>
        <v>1</v>
      </c>
      <c r="Z92" s="219">
        <f t="shared" si="66"/>
        <v>185288.24</v>
      </c>
      <c r="AA92" s="218">
        <f t="shared" si="67"/>
        <v>0.18066064644696442</v>
      </c>
    </row>
    <row r="93" spans="1:27" s="208" customFormat="1" ht="17">
      <c r="A93" s="215" t="s">
        <v>29</v>
      </c>
      <c r="B93" s="216"/>
      <c r="C93" s="217">
        <f t="shared" si="68"/>
        <v>0</v>
      </c>
      <c r="D93" s="218" t="str">
        <f t="shared" si="69"/>
        <v>N. D.</v>
      </c>
      <c r="E93" s="216"/>
      <c r="F93" s="217">
        <f t="shared" si="70"/>
        <v>0</v>
      </c>
      <c r="G93" s="218" t="str">
        <f t="shared" si="71"/>
        <v>N. D.</v>
      </c>
      <c r="H93" s="219">
        <f t="shared" si="60"/>
        <v>0</v>
      </c>
      <c r="I93" s="218" t="str">
        <f t="shared" si="61"/>
        <v>N. D.</v>
      </c>
      <c r="J93" s="216"/>
      <c r="K93" s="217">
        <f t="shared" si="72"/>
        <v>0</v>
      </c>
      <c r="L93" s="218" t="str">
        <f t="shared" si="73"/>
        <v>N. D.</v>
      </c>
      <c r="M93" s="219">
        <f t="shared" si="62"/>
        <v>0</v>
      </c>
      <c r="N93" s="218" t="str">
        <f t="shared" si="63"/>
        <v>N. D.</v>
      </c>
      <c r="O93" s="216"/>
      <c r="P93" s="217">
        <f t="shared" si="74"/>
        <v>0</v>
      </c>
      <c r="Q93" s="218" t="str">
        <f t="shared" si="75"/>
        <v>N. D.</v>
      </c>
      <c r="R93" s="216"/>
      <c r="S93" s="217">
        <f t="shared" si="76"/>
        <v>0</v>
      </c>
      <c r="T93" s="218" t="str">
        <f t="shared" si="77"/>
        <v>N. D.</v>
      </c>
      <c r="U93" s="219">
        <f t="shared" si="64"/>
        <v>0</v>
      </c>
      <c r="V93" s="218" t="str">
        <f t="shared" si="65"/>
        <v>N. D.</v>
      </c>
      <c r="W93" s="216"/>
      <c r="X93" s="217">
        <f t="shared" si="78"/>
        <v>0</v>
      </c>
      <c r="Y93" s="218" t="str">
        <f t="shared" si="79"/>
        <v>N. D.</v>
      </c>
      <c r="Z93" s="219">
        <f t="shared" si="66"/>
        <v>0</v>
      </c>
      <c r="AA93" s="218" t="str">
        <f t="shared" si="67"/>
        <v>N. D.</v>
      </c>
    </row>
    <row r="94" spans="1:27" s="208" customFormat="1" ht="17">
      <c r="A94" s="220" t="s">
        <v>30</v>
      </c>
      <c r="B94" s="216"/>
      <c r="C94" s="217">
        <f t="shared" si="68"/>
        <v>126268</v>
      </c>
      <c r="D94" s="218">
        <f t="shared" si="69"/>
        <v>1</v>
      </c>
      <c r="E94" s="216"/>
      <c r="F94" s="217">
        <f t="shared" si="70"/>
        <v>49500</v>
      </c>
      <c r="G94" s="218">
        <f t="shared" si="71"/>
        <v>1</v>
      </c>
      <c r="H94" s="219">
        <f t="shared" si="60"/>
        <v>76768</v>
      </c>
      <c r="I94" s="218">
        <f t="shared" si="61"/>
        <v>1.550868686868687</v>
      </c>
      <c r="J94" s="216"/>
      <c r="K94" s="217">
        <f t="shared" si="72"/>
        <v>81479.25</v>
      </c>
      <c r="L94" s="218">
        <f t="shared" si="73"/>
        <v>1</v>
      </c>
      <c r="M94" s="219">
        <f t="shared" si="62"/>
        <v>44788.75</v>
      </c>
      <c r="N94" s="218">
        <f t="shared" si="63"/>
        <v>0.54969516778811789</v>
      </c>
      <c r="O94" s="216"/>
      <c r="P94" s="217">
        <f t="shared" si="74"/>
        <v>280560.31</v>
      </c>
      <c r="Q94" s="218">
        <f t="shared" si="75"/>
        <v>1</v>
      </c>
      <c r="R94" s="216"/>
      <c r="S94" s="217">
        <f t="shared" si="76"/>
        <v>532588</v>
      </c>
      <c r="T94" s="218">
        <f t="shared" si="77"/>
        <v>1</v>
      </c>
      <c r="U94" s="219">
        <f t="shared" si="64"/>
        <v>-252027.69</v>
      </c>
      <c r="V94" s="218">
        <f t="shared" si="65"/>
        <v>-0.47321323424485717</v>
      </c>
      <c r="W94" s="216"/>
      <c r="X94" s="217">
        <f t="shared" si="78"/>
        <v>467739.6</v>
      </c>
      <c r="Y94" s="218">
        <f t="shared" si="79"/>
        <v>1</v>
      </c>
      <c r="Z94" s="219">
        <f t="shared" si="66"/>
        <v>-187179.28999999998</v>
      </c>
      <c r="AA94" s="218">
        <f t="shared" si="67"/>
        <v>-0.40017841123565334</v>
      </c>
    </row>
    <row r="95" spans="1:27" s="208" customFormat="1" ht="17">
      <c r="A95" s="221" t="s">
        <v>31</v>
      </c>
      <c r="B95" s="207"/>
      <c r="C95" s="222">
        <f>+SUM(C96:C104)</f>
        <v>0</v>
      </c>
      <c r="D95" s="213">
        <f>+IF(ISERROR(C95/C106),"N. D.",C95/C106)</f>
        <v>0</v>
      </c>
      <c r="E95" s="216"/>
      <c r="F95" s="222">
        <f>+SUM(F96:F104)</f>
        <v>0</v>
      </c>
      <c r="G95" s="213">
        <f>+IF(ISERROR(F95/F106),"N. D.",F95/F106)</f>
        <v>0</v>
      </c>
      <c r="H95" s="214">
        <f t="shared" si="60"/>
        <v>0</v>
      </c>
      <c r="I95" s="213" t="str">
        <f t="shared" si="61"/>
        <v>N. D.</v>
      </c>
      <c r="J95" s="207"/>
      <c r="K95" s="222">
        <f>+SUM(K96:K104)</f>
        <v>0</v>
      </c>
      <c r="L95" s="213">
        <f>+IF(ISERROR(K95/K106),"N. D.",K95/K106)</f>
        <v>0</v>
      </c>
      <c r="M95" s="214">
        <f t="shared" si="62"/>
        <v>0</v>
      </c>
      <c r="N95" s="213" t="str">
        <f t="shared" si="63"/>
        <v>N. D.</v>
      </c>
      <c r="O95" s="207"/>
      <c r="P95" s="222">
        <f>+SUM(P96:P104)</f>
        <v>0</v>
      </c>
      <c r="Q95" s="213">
        <f>+IF(ISERROR(P95/P106),"N. D.",P95/P106)</f>
        <v>0</v>
      </c>
      <c r="R95" s="216"/>
      <c r="S95" s="222">
        <f>+SUM(S96:S104)</f>
        <v>0</v>
      </c>
      <c r="T95" s="213">
        <f>+IF(ISERROR(S95/S106),"N. D.",S95/S106)</f>
        <v>0</v>
      </c>
      <c r="U95" s="214">
        <f t="shared" si="64"/>
        <v>0</v>
      </c>
      <c r="V95" s="213" t="str">
        <f t="shared" si="65"/>
        <v>N. D.</v>
      </c>
      <c r="W95" s="207"/>
      <c r="X95" s="222">
        <f>+SUM(X96:X104)</f>
        <v>0</v>
      </c>
      <c r="Y95" s="213">
        <f>+IF(ISERROR(X95/X106),"N. D.",X95/X106)</f>
        <v>0</v>
      </c>
      <c r="Z95" s="214">
        <f t="shared" si="66"/>
        <v>0</v>
      </c>
      <c r="AA95" s="213" t="str">
        <f t="shared" si="67"/>
        <v>N. D.</v>
      </c>
    </row>
    <row r="96" spans="1:27" s="208" customFormat="1" ht="17">
      <c r="A96" s="223" t="s">
        <v>32</v>
      </c>
      <c r="B96" s="216"/>
      <c r="C96" s="217">
        <f t="shared" ref="C96:C104" si="80">+C21-C46-C71</f>
        <v>0</v>
      </c>
      <c r="D96" s="218" t="str">
        <f t="shared" ref="D96:D104" si="81">+IF(ISERROR(C96/C96),"N. D.",C96/C96)</f>
        <v>N. D.</v>
      </c>
      <c r="E96" s="216"/>
      <c r="F96" s="217">
        <f t="shared" ref="F96:F104" si="82">+F21-F46-F71</f>
        <v>0</v>
      </c>
      <c r="G96" s="218" t="str">
        <f t="shared" ref="G96:G104" si="83">+IF(ISERROR(F96/F96),"N. D.",F96/F96)</f>
        <v>N. D.</v>
      </c>
      <c r="H96" s="219">
        <f t="shared" si="60"/>
        <v>0</v>
      </c>
      <c r="I96" s="218" t="str">
        <f t="shared" si="61"/>
        <v>N. D.</v>
      </c>
      <c r="J96" s="216"/>
      <c r="K96" s="217">
        <f t="shared" ref="K96:K104" si="84">+K21-K46-K71</f>
        <v>0</v>
      </c>
      <c r="L96" s="218" t="str">
        <f t="shared" ref="L96:L104" si="85">+IF(ISERROR(K96/K96),"N. D.",K96/K96)</f>
        <v>N. D.</v>
      </c>
      <c r="M96" s="219">
        <f t="shared" si="62"/>
        <v>0</v>
      </c>
      <c r="N96" s="218" t="str">
        <f t="shared" si="63"/>
        <v>N. D.</v>
      </c>
      <c r="O96" s="216"/>
      <c r="P96" s="217">
        <f t="shared" ref="P96:P104" si="86">+P21-P46-P71</f>
        <v>0</v>
      </c>
      <c r="Q96" s="218" t="str">
        <f t="shared" ref="Q96:Q104" si="87">+IF(ISERROR(P96/P96),"N. D.",P96/P96)</f>
        <v>N. D.</v>
      </c>
      <c r="R96" s="216"/>
      <c r="S96" s="217">
        <f t="shared" ref="S96:S104" si="88">+S21-S46-S71</f>
        <v>0</v>
      </c>
      <c r="T96" s="218" t="str">
        <f t="shared" ref="T96:T104" si="89">+IF(ISERROR(S96/S96),"N. D.",S96/S96)</f>
        <v>N. D.</v>
      </c>
      <c r="U96" s="219">
        <f t="shared" si="64"/>
        <v>0</v>
      </c>
      <c r="V96" s="218" t="str">
        <f t="shared" si="65"/>
        <v>N. D.</v>
      </c>
      <c r="W96" s="216"/>
      <c r="X96" s="217">
        <f t="shared" ref="X96:X104" si="90">+X21-X46-X71</f>
        <v>0</v>
      </c>
      <c r="Y96" s="218" t="str">
        <f t="shared" ref="Y96:Y104" si="91">+IF(ISERROR(X96/X96),"N. D.",X96/X96)</f>
        <v>N. D.</v>
      </c>
      <c r="Z96" s="219">
        <f t="shared" si="66"/>
        <v>0</v>
      </c>
      <c r="AA96" s="218" t="str">
        <f t="shared" si="67"/>
        <v>N. D.</v>
      </c>
    </row>
    <row r="97" spans="1:27" s="208" customFormat="1" ht="17">
      <c r="A97" s="223" t="s">
        <v>33</v>
      </c>
      <c r="B97" s="216"/>
      <c r="C97" s="217">
        <f t="shared" si="80"/>
        <v>0</v>
      </c>
      <c r="D97" s="218" t="str">
        <f t="shared" si="81"/>
        <v>N. D.</v>
      </c>
      <c r="E97" s="216"/>
      <c r="F97" s="217">
        <f t="shared" si="82"/>
        <v>0</v>
      </c>
      <c r="G97" s="218" t="str">
        <f t="shared" si="83"/>
        <v>N. D.</v>
      </c>
      <c r="H97" s="219">
        <f t="shared" si="60"/>
        <v>0</v>
      </c>
      <c r="I97" s="218" t="str">
        <f t="shared" si="61"/>
        <v>N. D.</v>
      </c>
      <c r="J97" s="216"/>
      <c r="K97" s="217">
        <f t="shared" si="84"/>
        <v>0</v>
      </c>
      <c r="L97" s="218" t="str">
        <f t="shared" si="85"/>
        <v>N. D.</v>
      </c>
      <c r="M97" s="219">
        <f t="shared" si="62"/>
        <v>0</v>
      </c>
      <c r="N97" s="218" t="str">
        <f t="shared" si="63"/>
        <v>N. D.</v>
      </c>
      <c r="O97" s="216"/>
      <c r="P97" s="217">
        <f t="shared" si="86"/>
        <v>0</v>
      </c>
      <c r="Q97" s="218" t="str">
        <f t="shared" si="87"/>
        <v>N. D.</v>
      </c>
      <c r="R97" s="216"/>
      <c r="S97" s="217">
        <f t="shared" si="88"/>
        <v>0</v>
      </c>
      <c r="T97" s="218" t="str">
        <f t="shared" si="89"/>
        <v>N. D.</v>
      </c>
      <c r="U97" s="219">
        <f t="shared" si="64"/>
        <v>0</v>
      </c>
      <c r="V97" s="218" t="str">
        <f t="shared" si="65"/>
        <v>N. D.</v>
      </c>
      <c r="W97" s="216"/>
      <c r="X97" s="217">
        <f t="shared" si="90"/>
        <v>0</v>
      </c>
      <c r="Y97" s="218" t="str">
        <f t="shared" si="91"/>
        <v>N. D.</v>
      </c>
      <c r="Z97" s="219">
        <f t="shared" si="66"/>
        <v>0</v>
      </c>
      <c r="AA97" s="218" t="str">
        <f t="shared" si="67"/>
        <v>N. D.</v>
      </c>
    </row>
    <row r="98" spans="1:27" s="208" customFormat="1" ht="17">
      <c r="A98" s="223" t="s">
        <v>34</v>
      </c>
      <c r="B98" s="216"/>
      <c r="C98" s="217">
        <f t="shared" si="80"/>
        <v>0</v>
      </c>
      <c r="D98" s="218" t="str">
        <f t="shared" si="81"/>
        <v>N. D.</v>
      </c>
      <c r="E98" s="216"/>
      <c r="F98" s="217">
        <f t="shared" si="82"/>
        <v>0</v>
      </c>
      <c r="G98" s="218" t="str">
        <f t="shared" si="83"/>
        <v>N. D.</v>
      </c>
      <c r="H98" s="219">
        <f t="shared" si="60"/>
        <v>0</v>
      </c>
      <c r="I98" s="218" t="str">
        <f t="shared" si="61"/>
        <v>N. D.</v>
      </c>
      <c r="J98" s="216"/>
      <c r="K98" s="217">
        <f t="shared" si="84"/>
        <v>0</v>
      </c>
      <c r="L98" s="218" t="str">
        <f t="shared" si="85"/>
        <v>N. D.</v>
      </c>
      <c r="M98" s="219">
        <f t="shared" si="62"/>
        <v>0</v>
      </c>
      <c r="N98" s="218" t="str">
        <f t="shared" si="63"/>
        <v>N. D.</v>
      </c>
      <c r="O98" s="216"/>
      <c r="P98" s="217">
        <f t="shared" si="86"/>
        <v>0</v>
      </c>
      <c r="Q98" s="218" t="str">
        <f t="shared" si="87"/>
        <v>N. D.</v>
      </c>
      <c r="R98" s="216"/>
      <c r="S98" s="217">
        <f t="shared" si="88"/>
        <v>0</v>
      </c>
      <c r="T98" s="218" t="str">
        <f t="shared" si="89"/>
        <v>N. D.</v>
      </c>
      <c r="U98" s="219">
        <f t="shared" si="64"/>
        <v>0</v>
      </c>
      <c r="V98" s="218" t="str">
        <f t="shared" si="65"/>
        <v>N. D.</v>
      </c>
      <c r="W98" s="216"/>
      <c r="X98" s="217">
        <f t="shared" si="90"/>
        <v>0</v>
      </c>
      <c r="Y98" s="218" t="str">
        <f t="shared" si="91"/>
        <v>N. D.</v>
      </c>
      <c r="Z98" s="219">
        <f t="shared" si="66"/>
        <v>0</v>
      </c>
      <c r="AA98" s="218" t="str">
        <f t="shared" si="67"/>
        <v>N. D.</v>
      </c>
    </row>
    <row r="99" spans="1:27" s="208" customFormat="1" ht="17">
      <c r="A99" s="223" t="s">
        <v>35</v>
      </c>
      <c r="B99" s="216"/>
      <c r="C99" s="217">
        <f t="shared" si="80"/>
        <v>0</v>
      </c>
      <c r="D99" s="218" t="str">
        <f t="shared" si="81"/>
        <v>N. D.</v>
      </c>
      <c r="E99" s="216"/>
      <c r="F99" s="217">
        <f t="shared" si="82"/>
        <v>0</v>
      </c>
      <c r="G99" s="218" t="str">
        <f t="shared" si="83"/>
        <v>N. D.</v>
      </c>
      <c r="H99" s="219">
        <f t="shared" si="60"/>
        <v>0</v>
      </c>
      <c r="I99" s="218" t="str">
        <f t="shared" si="61"/>
        <v>N. D.</v>
      </c>
      <c r="J99" s="216"/>
      <c r="K99" s="217">
        <f t="shared" si="84"/>
        <v>0</v>
      </c>
      <c r="L99" s="218" t="str">
        <f t="shared" si="85"/>
        <v>N. D.</v>
      </c>
      <c r="M99" s="219">
        <f t="shared" si="62"/>
        <v>0</v>
      </c>
      <c r="N99" s="218" t="str">
        <f t="shared" si="63"/>
        <v>N. D.</v>
      </c>
      <c r="O99" s="216"/>
      <c r="P99" s="217">
        <f t="shared" si="86"/>
        <v>0</v>
      </c>
      <c r="Q99" s="218" t="str">
        <f t="shared" si="87"/>
        <v>N. D.</v>
      </c>
      <c r="R99" s="216"/>
      <c r="S99" s="217">
        <f t="shared" si="88"/>
        <v>0</v>
      </c>
      <c r="T99" s="218" t="str">
        <f t="shared" si="89"/>
        <v>N. D.</v>
      </c>
      <c r="U99" s="219">
        <f t="shared" si="64"/>
        <v>0</v>
      </c>
      <c r="V99" s="218" t="str">
        <f t="shared" si="65"/>
        <v>N. D.</v>
      </c>
      <c r="W99" s="216"/>
      <c r="X99" s="217">
        <f t="shared" si="90"/>
        <v>0</v>
      </c>
      <c r="Y99" s="218" t="str">
        <f t="shared" si="91"/>
        <v>N. D.</v>
      </c>
      <c r="Z99" s="219">
        <f t="shared" si="66"/>
        <v>0</v>
      </c>
      <c r="AA99" s="218" t="str">
        <f t="shared" si="67"/>
        <v>N. D.</v>
      </c>
    </row>
    <row r="100" spans="1:27" s="208" customFormat="1" ht="17">
      <c r="A100" s="223" t="s">
        <v>36</v>
      </c>
      <c r="B100" s="216"/>
      <c r="C100" s="217">
        <f t="shared" si="80"/>
        <v>0</v>
      </c>
      <c r="D100" s="218" t="str">
        <f t="shared" si="81"/>
        <v>N. D.</v>
      </c>
      <c r="E100" s="216"/>
      <c r="F100" s="217">
        <f t="shared" si="82"/>
        <v>0</v>
      </c>
      <c r="G100" s="218" t="str">
        <f t="shared" si="83"/>
        <v>N. D.</v>
      </c>
      <c r="H100" s="219">
        <f t="shared" si="60"/>
        <v>0</v>
      </c>
      <c r="I100" s="218" t="str">
        <f t="shared" si="61"/>
        <v>N. D.</v>
      </c>
      <c r="J100" s="216"/>
      <c r="K100" s="217">
        <f t="shared" si="84"/>
        <v>0</v>
      </c>
      <c r="L100" s="218" t="str">
        <f t="shared" si="85"/>
        <v>N. D.</v>
      </c>
      <c r="M100" s="219">
        <f t="shared" si="62"/>
        <v>0</v>
      </c>
      <c r="N100" s="218" t="str">
        <f t="shared" si="63"/>
        <v>N. D.</v>
      </c>
      <c r="O100" s="216"/>
      <c r="P100" s="217">
        <f t="shared" si="86"/>
        <v>0</v>
      </c>
      <c r="Q100" s="218" t="str">
        <f t="shared" si="87"/>
        <v>N. D.</v>
      </c>
      <c r="R100" s="216"/>
      <c r="S100" s="217">
        <f t="shared" si="88"/>
        <v>0</v>
      </c>
      <c r="T100" s="218" t="str">
        <f t="shared" si="89"/>
        <v>N. D.</v>
      </c>
      <c r="U100" s="219">
        <f t="shared" si="64"/>
        <v>0</v>
      </c>
      <c r="V100" s="218" t="str">
        <f t="shared" si="65"/>
        <v>N. D.</v>
      </c>
      <c r="W100" s="216"/>
      <c r="X100" s="217">
        <f t="shared" si="90"/>
        <v>0</v>
      </c>
      <c r="Y100" s="218" t="str">
        <f t="shared" si="91"/>
        <v>N. D.</v>
      </c>
      <c r="Z100" s="219">
        <f t="shared" si="66"/>
        <v>0</v>
      </c>
      <c r="AA100" s="218" t="str">
        <f t="shared" si="67"/>
        <v>N. D.</v>
      </c>
    </row>
    <row r="101" spans="1:27" s="208" customFormat="1" ht="17">
      <c r="A101" s="223" t="s">
        <v>37</v>
      </c>
      <c r="B101" s="216"/>
      <c r="C101" s="217">
        <f t="shared" si="80"/>
        <v>0</v>
      </c>
      <c r="D101" s="218" t="str">
        <f t="shared" si="81"/>
        <v>N. D.</v>
      </c>
      <c r="E101" s="216"/>
      <c r="F101" s="217">
        <f t="shared" si="82"/>
        <v>0</v>
      </c>
      <c r="G101" s="218" t="str">
        <f t="shared" si="83"/>
        <v>N. D.</v>
      </c>
      <c r="H101" s="219">
        <f t="shared" si="60"/>
        <v>0</v>
      </c>
      <c r="I101" s="218" t="str">
        <f t="shared" si="61"/>
        <v>N. D.</v>
      </c>
      <c r="J101" s="216"/>
      <c r="K101" s="217">
        <f t="shared" si="84"/>
        <v>0</v>
      </c>
      <c r="L101" s="218" t="str">
        <f t="shared" si="85"/>
        <v>N. D.</v>
      </c>
      <c r="M101" s="219">
        <f t="shared" si="62"/>
        <v>0</v>
      </c>
      <c r="N101" s="218" t="str">
        <f t="shared" si="63"/>
        <v>N. D.</v>
      </c>
      <c r="O101" s="216"/>
      <c r="P101" s="217">
        <f t="shared" si="86"/>
        <v>0</v>
      </c>
      <c r="Q101" s="218" t="str">
        <f t="shared" si="87"/>
        <v>N. D.</v>
      </c>
      <c r="R101" s="216"/>
      <c r="S101" s="217">
        <f t="shared" si="88"/>
        <v>0</v>
      </c>
      <c r="T101" s="218" t="str">
        <f t="shared" si="89"/>
        <v>N. D.</v>
      </c>
      <c r="U101" s="219">
        <f t="shared" si="64"/>
        <v>0</v>
      </c>
      <c r="V101" s="218" t="str">
        <f t="shared" si="65"/>
        <v>N. D.</v>
      </c>
      <c r="W101" s="216"/>
      <c r="X101" s="217">
        <f t="shared" si="90"/>
        <v>0</v>
      </c>
      <c r="Y101" s="218" t="str">
        <f t="shared" si="91"/>
        <v>N. D.</v>
      </c>
      <c r="Z101" s="219">
        <f t="shared" si="66"/>
        <v>0</v>
      </c>
      <c r="AA101" s="218" t="str">
        <f t="shared" si="67"/>
        <v>N. D.</v>
      </c>
    </row>
    <row r="102" spans="1:27" s="208" customFormat="1" ht="17">
      <c r="A102" s="223" t="s">
        <v>38</v>
      </c>
      <c r="B102" s="216"/>
      <c r="C102" s="217">
        <f t="shared" si="80"/>
        <v>0</v>
      </c>
      <c r="D102" s="218" t="str">
        <f t="shared" si="81"/>
        <v>N. D.</v>
      </c>
      <c r="E102" s="216"/>
      <c r="F102" s="217">
        <f t="shared" si="82"/>
        <v>0</v>
      </c>
      <c r="G102" s="218" t="str">
        <f t="shared" si="83"/>
        <v>N. D.</v>
      </c>
      <c r="H102" s="219">
        <f t="shared" si="60"/>
        <v>0</v>
      </c>
      <c r="I102" s="218" t="str">
        <f t="shared" si="61"/>
        <v>N. D.</v>
      </c>
      <c r="J102" s="216"/>
      <c r="K102" s="217">
        <f t="shared" si="84"/>
        <v>0</v>
      </c>
      <c r="L102" s="218" t="str">
        <f t="shared" si="85"/>
        <v>N. D.</v>
      </c>
      <c r="M102" s="219">
        <f t="shared" si="62"/>
        <v>0</v>
      </c>
      <c r="N102" s="218" t="str">
        <f t="shared" si="63"/>
        <v>N. D.</v>
      </c>
      <c r="O102" s="216"/>
      <c r="P102" s="217">
        <f t="shared" si="86"/>
        <v>0</v>
      </c>
      <c r="Q102" s="218" t="str">
        <f t="shared" si="87"/>
        <v>N. D.</v>
      </c>
      <c r="R102" s="216"/>
      <c r="S102" s="217">
        <f t="shared" si="88"/>
        <v>0</v>
      </c>
      <c r="T102" s="218" t="str">
        <f t="shared" si="89"/>
        <v>N. D.</v>
      </c>
      <c r="U102" s="219">
        <f t="shared" si="64"/>
        <v>0</v>
      </c>
      <c r="V102" s="218" t="str">
        <f t="shared" si="65"/>
        <v>N. D.</v>
      </c>
      <c r="W102" s="216"/>
      <c r="X102" s="217">
        <f t="shared" si="90"/>
        <v>0</v>
      </c>
      <c r="Y102" s="218" t="str">
        <f t="shared" si="91"/>
        <v>N. D.</v>
      </c>
      <c r="Z102" s="219">
        <f t="shared" si="66"/>
        <v>0</v>
      </c>
      <c r="AA102" s="218" t="str">
        <f t="shared" si="67"/>
        <v>N. D.</v>
      </c>
    </row>
    <row r="103" spans="1:27" s="208" customFormat="1" ht="17">
      <c r="A103" s="223" t="s">
        <v>39</v>
      </c>
      <c r="B103" s="216"/>
      <c r="C103" s="217">
        <f t="shared" si="80"/>
        <v>0</v>
      </c>
      <c r="D103" s="218" t="str">
        <f t="shared" si="81"/>
        <v>N. D.</v>
      </c>
      <c r="E103" s="216"/>
      <c r="F103" s="217">
        <f t="shared" si="82"/>
        <v>0</v>
      </c>
      <c r="G103" s="218" t="str">
        <f t="shared" si="83"/>
        <v>N. D.</v>
      </c>
      <c r="H103" s="219">
        <f t="shared" si="60"/>
        <v>0</v>
      </c>
      <c r="I103" s="218" t="str">
        <f t="shared" si="61"/>
        <v>N. D.</v>
      </c>
      <c r="J103" s="216"/>
      <c r="K103" s="217">
        <f t="shared" si="84"/>
        <v>0</v>
      </c>
      <c r="L103" s="218" t="str">
        <f t="shared" si="85"/>
        <v>N. D.</v>
      </c>
      <c r="M103" s="219">
        <f t="shared" si="62"/>
        <v>0</v>
      </c>
      <c r="N103" s="218" t="str">
        <f t="shared" si="63"/>
        <v>N. D.</v>
      </c>
      <c r="O103" s="216"/>
      <c r="P103" s="217">
        <f t="shared" si="86"/>
        <v>0</v>
      </c>
      <c r="Q103" s="218" t="str">
        <f t="shared" si="87"/>
        <v>N. D.</v>
      </c>
      <c r="R103" s="216"/>
      <c r="S103" s="217">
        <f t="shared" si="88"/>
        <v>0</v>
      </c>
      <c r="T103" s="218" t="str">
        <f t="shared" si="89"/>
        <v>N. D.</v>
      </c>
      <c r="U103" s="219">
        <f t="shared" si="64"/>
        <v>0</v>
      </c>
      <c r="V103" s="218" t="str">
        <f t="shared" si="65"/>
        <v>N. D.</v>
      </c>
      <c r="W103" s="216"/>
      <c r="X103" s="217">
        <f t="shared" si="90"/>
        <v>0</v>
      </c>
      <c r="Y103" s="218" t="str">
        <f t="shared" si="91"/>
        <v>N. D.</v>
      </c>
      <c r="Z103" s="219">
        <f t="shared" si="66"/>
        <v>0</v>
      </c>
      <c r="AA103" s="218" t="str">
        <f t="shared" si="67"/>
        <v>N. D.</v>
      </c>
    </row>
    <row r="104" spans="1:27" s="208" customFormat="1" ht="17">
      <c r="A104" s="223" t="s">
        <v>40</v>
      </c>
      <c r="B104" s="216"/>
      <c r="C104" s="217">
        <f t="shared" si="80"/>
        <v>0</v>
      </c>
      <c r="D104" s="218" t="str">
        <f t="shared" si="81"/>
        <v>N. D.</v>
      </c>
      <c r="E104" s="216"/>
      <c r="F104" s="217">
        <f t="shared" si="82"/>
        <v>0</v>
      </c>
      <c r="G104" s="218" t="str">
        <f t="shared" si="83"/>
        <v>N. D.</v>
      </c>
      <c r="H104" s="219">
        <f t="shared" si="60"/>
        <v>0</v>
      </c>
      <c r="I104" s="218" t="str">
        <f t="shared" si="61"/>
        <v>N. D.</v>
      </c>
      <c r="J104" s="216"/>
      <c r="K104" s="217">
        <f t="shared" si="84"/>
        <v>0</v>
      </c>
      <c r="L104" s="218" t="str">
        <f t="shared" si="85"/>
        <v>N. D.</v>
      </c>
      <c r="M104" s="219">
        <f t="shared" si="62"/>
        <v>0</v>
      </c>
      <c r="N104" s="218" t="str">
        <f t="shared" si="63"/>
        <v>N. D.</v>
      </c>
      <c r="O104" s="216"/>
      <c r="P104" s="217">
        <f t="shared" si="86"/>
        <v>0</v>
      </c>
      <c r="Q104" s="218" t="str">
        <f t="shared" si="87"/>
        <v>N. D.</v>
      </c>
      <c r="R104" s="216"/>
      <c r="S104" s="217">
        <f t="shared" si="88"/>
        <v>0</v>
      </c>
      <c r="T104" s="218" t="str">
        <f t="shared" si="89"/>
        <v>N. D.</v>
      </c>
      <c r="U104" s="219">
        <f t="shared" si="64"/>
        <v>0</v>
      </c>
      <c r="V104" s="218" t="str">
        <f t="shared" si="65"/>
        <v>N. D.</v>
      </c>
      <c r="W104" s="216"/>
      <c r="X104" s="217">
        <f t="shared" si="90"/>
        <v>0</v>
      </c>
      <c r="Y104" s="218" t="str">
        <f t="shared" si="91"/>
        <v>N. D.</v>
      </c>
      <c r="Z104" s="219">
        <f t="shared" si="66"/>
        <v>0</v>
      </c>
      <c r="AA104" s="218" t="str">
        <f t="shared" si="67"/>
        <v>N. D.</v>
      </c>
    </row>
    <row r="105" spans="1:27" s="208" customFormat="1" ht="6" customHeight="1">
      <c r="A105" s="210"/>
      <c r="B105" s="207"/>
      <c r="C105" s="210"/>
      <c r="D105" s="213"/>
      <c r="E105" s="207"/>
      <c r="F105" s="210"/>
      <c r="G105" s="213"/>
      <c r="H105" s="207"/>
      <c r="I105" s="213"/>
      <c r="J105" s="207"/>
      <c r="K105" s="210"/>
      <c r="L105" s="213"/>
      <c r="M105" s="207"/>
      <c r="N105" s="213"/>
      <c r="O105" s="207"/>
      <c r="P105" s="210"/>
      <c r="Q105" s="213"/>
      <c r="R105" s="207"/>
      <c r="S105" s="210"/>
      <c r="T105" s="213"/>
      <c r="U105" s="207"/>
      <c r="V105" s="213"/>
      <c r="W105" s="207"/>
      <c r="X105" s="210"/>
      <c r="Y105" s="213"/>
      <c r="Z105" s="207"/>
      <c r="AA105" s="213"/>
    </row>
    <row r="106" spans="1:27" s="208" customFormat="1" ht="17">
      <c r="A106" s="227" t="s">
        <v>47</v>
      </c>
      <c r="B106" s="228"/>
      <c r="C106" s="229">
        <f>+C85+C95</f>
        <v>22935847.789999999</v>
      </c>
      <c r="D106" s="230">
        <f>+IF(ISERROR(C106/C106),"N. D.",C106/C106)</f>
        <v>1</v>
      </c>
      <c r="E106" s="228"/>
      <c r="F106" s="229">
        <f>+F85+F95</f>
        <v>22251339.917517822</v>
      </c>
      <c r="G106" s="230">
        <f>+IF(ISERROR(F106/F106),"N. D.",F106/F106)</f>
        <v>1</v>
      </c>
      <c r="H106" s="228">
        <f>+$C106-F106</f>
        <v>684507.87248217687</v>
      </c>
      <c r="I106" s="230">
        <f>+IF(ISERROR(H106/F106),"N. D.",H106/F106)</f>
        <v>3.0762546211578208E-2</v>
      </c>
      <c r="J106" s="228"/>
      <c r="K106" s="229">
        <f>+K85+K95</f>
        <v>20742804.490000002</v>
      </c>
      <c r="L106" s="230">
        <f>+IF(ISERROR(K106/K106),"N. D.",K106/K106)</f>
        <v>1</v>
      </c>
      <c r="M106" s="228">
        <f>+$C106-K106</f>
        <v>2193043.299999997</v>
      </c>
      <c r="N106" s="230">
        <f>+IF(ISERROR(M106/K106),"N. D.",M106/K106)</f>
        <v>0.10572549633089642</v>
      </c>
      <c r="O106" s="228"/>
      <c r="P106" s="229">
        <f>+P85+P95</f>
        <v>132976564.91000001</v>
      </c>
      <c r="Q106" s="230">
        <f>+IF(ISERROR(P106/P106),"N. D.",P106/P106)</f>
        <v>1</v>
      </c>
      <c r="R106" s="228"/>
      <c r="S106" s="229">
        <f>+S85+S95</f>
        <v>131758284.28730653</v>
      </c>
      <c r="T106" s="230">
        <f>+IF(ISERROR(S106/S106),"N. D.",S106/S106)</f>
        <v>1</v>
      </c>
      <c r="U106" s="228">
        <f>+$P106-S106</f>
        <v>1218280.6226934791</v>
      </c>
      <c r="V106" s="230">
        <f>+IF(ISERROR(U106/S106),"N. D.",U106/S106)</f>
        <v>9.2463303486629202E-3</v>
      </c>
      <c r="W106" s="228"/>
      <c r="X106" s="229">
        <f>+X85+X95</f>
        <v>123914029.3</v>
      </c>
      <c r="Y106" s="230">
        <f>+IF(ISERROR(X106/X106),"N. D.",X106/X106)</f>
        <v>1</v>
      </c>
      <c r="Z106" s="228">
        <f>+$P106-X106</f>
        <v>9062535.6100000143</v>
      </c>
      <c r="AA106" s="230">
        <f>+IF(ISERROR(Z106/X106),"N. D.",Z106/X106)</f>
        <v>7.3135670441797293E-2</v>
      </c>
    </row>
    <row r="107" spans="1:27" s="208" customFormat="1" ht="6" customHeight="1">
      <c r="A107" s="210"/>
      <c r="B107" s="207"/>
      <c r="C107" s="210"/>
      <c r="D107" s="231"/>
      <c r="E107" s="207"/>
      <c r="F107" s="210"/>
      <c r="G107" s="231"/>
      <c r="H107" s="207"/>
      <c r="I107" s="231"/>
      <c r="J107" s="207"/>
      <c r="K107" s="210"/>
      <c r="L107" s="231"/>
      <c r="M107" s="207"/>
      <c r="N107" s="231"/>
      <c r="O107" s="207"/>
      <c r="P107" s="210"/>
      <c r="Q107" s="231"/>
      <c r="R107" s="207"/>
      <c r="S107" s="210"/>
      <c r="T107" s="231"/>
      <c r="U107" s="207"/>
      <c r="V107" s="231"/>
      <c r="W107" s="207"/>
      <c r="X107" s="210"/>
      <c r="Y107" s="231"/>
      <c r="Z107" s="207"/>
      <c r="AA107" s="231"/>
    </row>
    <row r="108" spans="1:27" s="208" customFormat="1" ht="17">
      <c r="A108" s="209" t="s">
        <v>48</v>
      </c>
      <c r="B108" s="207"/>
      <c r="C108" s="210"/>
      <c r="D108" s="231"/>
      <c r="E108" s="207"/>
      <c r="F108" s="210"/>
      <c r="G108" s="231"/>
      <c r="H108" s="207"/>
      <c r="I108" s="231"/>
      <c r="J108" s="207"/>
      <c r="K108" s="210"/>
      <c r="L108" s="231"/>
      <c r="M108" s="207"/>
      <c r="N108" s="231"/>
      <c r="O108" s="207"/>
      <c r="P108" s="210"/>
      <c r="Q108" s="231"/>
      <c r="R108" s="207"/>
      <c r="S108" s="210"/>
      <c r="T108" s="231"/>
      <c r="U108" s="207"/>
      <c r="V108" s="231"/>
      <c r="W108" s="207"/>
      <c r="X108" s="210"/>
      <c r="Y108" s="231"/>
      <c r="Z108" s="207"/>
      <c r="AA108" s="231"/>
    </row>
    <row r="109" spans="1:27" s="208" customFormat="1" ht="6" customHeight="1">
      <c r="A109" s="210"/>
      <c r="B109" s="207"/>
      <c r="C109" s="210"/>
      <c r="D109" s="231"/>
      <c r="E109" s="207"/>
      <c r="F109" s="210"/>
      <c r="G109" s="231"/>
      <c r="H109" s="207"/>
      <c r="I109" s="231"/>
      <c r="J109" s="207"/>
      <c r="K109" s="210"/>
      <c r="L109" s="231"/>
      <c r="M109" s="207"/>
      <c r="N109" s="231"/>
      <c r="O109" s="207"/>
      <c r="P109" s="210"/>
      <c r="Q109" s="231"/>
      <c r="R109" s="207"/>
      <c r="S109" s="210"/>
      <c r="T109" s="231"/>
      <c r="U109" s="207"/>
      <c r="V109" s="231"/>
      <c r="W109" s="207"/>
      <c r="X109" s="210"/>
      <c r="Y109" s="231"/>
      <c r="Z109" s="207"/>
      <c r="AA109" s="231"/>
    </row>
    <row r="110" spans="1:27" s="208" customFormat="1" ht="17">
      <c r="A110" s="211" t="s">
        <v>21</v>
      </c>
      <c r="B110" s="207"/>
      <c r="C110" s="212">
        <f>+SUM(C111:C119)</f>
        <v>0</v>
      </c>
      <c r="D110" s="213" t="str">
        <f>+IF(ISERROR(C110/#REF!),"N. D.",C110/#REF!)</f>
        <v>N. D.</v>
      </c>
      <c r="E110" s="207"/>
      <c r="F110" s="212">
        <f>+SUM(F111:F119)</f>
        <v>0</v>
      </c>
      <c r="G110" s="213" t="str">
        <f>+IF(ISERROR(F110/#REF!),"N. D.",F110/#REF!)</f>
        <v>N. D.</v>
      </c>
      <c r="H110" s="214">
        <f t="shared" ref="H110:H129" si="92">+$C110-F110</f>
        <v>0</v>
      </c>
      <c r="I110" s="213" t="str">
        <f t="shared" ref="I110:I129" si="93">+IF(ISERROR(H110/F110),"N. D.",H110/F110)</f>
        <v>N. D.</v>
      </c>
      <c r="J110" s="207"/>
      <c r="K110" s="212">
        <f>+SUM(K111:K119)</f>
        <v>0</v>
      </c>
      <c r="L110" s="213" t="str">
        <f>+IF(ISERROR(K110/#REF!),"N. D.",K110/#REF!)</f>
        <v>N. D.</v>
      </c>
      <c r="M110" s="214">
        <f t="shared" ref="M110:M129" si="94">+$C110-K110</f>
        <v>0</v>
      </c>
      <c r="N110" s="213" t="str">
        <f t="shared" ref="N110:N129" si="95">+IF(ISERROR(M110/K110),"N. D.",M110/K110)</f>
        <v>N. D.</v>
      </c>
      <c r="O110" s="207"/>
      <c r="P110" s="212">
        <f>+SUM(P111:P119)</f>
        <v>0</v>
      </c>
      <c r="Q110" s="213" t="str">
        <f>+IF(ISERROR(P110/#REF!),"N. D.",P110/#REF!)</f>
        <v>N. D.</v>
      </c>
      <c r="R110" s="207"/>
      <c r="S110" s="212">
        <f>+SUM(S111:S119)</f>
        <v>0</v>
      </c>
      <c r="T110" s="213" t="str">
        <f>+IF(ISERROR(S110/#REF!),"N. D.",S110/#REF!)</f>
        <v>N. D.</v>
      </c>
      <c r="U110" s="214">
        <f t="shared" ref="U110:U129" si="96">+$P110-S110</f>
        <v>0</v>
      </c>
      <c r="V110" s="213" t="str">
        <f t="shared" ref="V110:V129" si="97">+IF(ISERROR(U110/S110),"N. D.",U110/S110)</f>
        <v>N. D.</v>
      </c>
      <c r="W110" s="207"/>
      <c r="X110" s="212">
        <f>+SUM(X111:X119)</f>
        <v>0</v>
      </c>
      <c r="Y110" s="213" t="str">
        <f>+IF(ISERROR(X110/#REF!),"N. D.",X110/#REF!)</f>
        <v>N. D.</v>
      </c>
      <c r="Z110" s="214">
        <f t="shared" ref="Z110:Z129" si="98">+$P110-X110</f>
        <v>0</v>
      </c>
      <c r="AA110" s="213" t="str">
        <f t="shared" ref="AA110:AA129" si="99">+IF(ISERROR(Z110/X110),"N. D.",Z110/X110)</f>
        <v>N. D.</v>
      </c>
    </row>
    <row r="111" spans="1:27" s="208" customFormat="1" ht="17">
      <c r="A111" s="215" t="s">
        <v>22</v>
      </c>
      <c r="B111" s="216"/>
      <c r="C111" s="217">
        <f>+CBA!C111+TORR!C111</f>
        <v>0</v>
      </c>
      <c r="D111" s="218" t="str">
        <f>+IF(ISERROR(C111/#REF!),"N. D.",C111/#REF!)</f>
        <v>N. D.</v>
      </c>
      <c r="E111" s="216"/>
      <c r="F111" s="217">
        <f>+CBA!F111+TORR!F111</f>
        <v>0</v>
      </c>
      <c r="G111" s="218" t="str">
        <f>+IF(ISERROR(F111/#REF!),"N. D.",F111/#REF!)</f>
        <v>N. D.</v>
      </c>
      <c r="H111" s="219">
        <f t="shared" si="92"/>
        <v>0</v>
      </c>
      <c r="I111" s="218" t="str">
        <f t="shared" si="93"/>
        <v>N. D.</v>
      </c>
      <c r="J111" s="216"/>
      <c r="K111" s="217">
        <f>+CBA!K111+TORR!K111</f>
        <v>0</v>
      </c>
      <c r="L111" s="218" t="str">
        <f>+IF(ISERROR(K111/#REF!),"N. D.",K111/#REF!)</f>
        <v>N. D.</v>
      </c>
      <c r="M111" s="219">
        <f t="shared" si="94"/>
        <v>0</v>
      </c>
      <c r="N111" s="218" t="str">
        <f t="shared" si="95"/>
        <v>N. D.</v>
      </c>
      <c r="O111" s="216"/>
      <c r="P111" s="217">
        <f>+CBA!P111+TORR!P111</f>
        <v>0</v>
      </c>
      <c r="Q111" s="218" t="str">
        <f>+IF(ISERROR(P111/#REF!),"N. D.",P111/#REF!)</f>
        <v>N. D.</v>
      </c>
      <c r="R111" s="216"/>
      <c r="S111" s="217">
        <f>+CBA!S111+TORR!S111</f>
        <v>0</v>
      </c>
      <c r="T111" s="218" t="str">
        <f>+IF(ISERROR(S111/#REF!),"N. D.",S111/#REF!)</f>
        <v>N. D.</v>
      </c>
      <c r="U111" s="219">
        <f t="shared" si="96"/>
        <v>0</v>
      </c>
      <c r="V111" s="218" t="str">
        <f t="shared" si="97"/>
        <v>N. D.</v>
      </c>
      <c r="W111" s="216"/>
      <c r="X111" s="217">
        <f>+CBA!X111+TORR!X111</f>
        <v>0</v>
      </c>
      <c r="Y111" s="218" t="str">
        <f>+IF(ISERROR(X111/#REF!),"N. D.",X111/#REF!)</f>
        <v>N. D.</v>
      </c>
      <c r="Z111" s="219">
        <f t="shared" si="98"/>
        <v>0</v>
      </c>
      <c r="AA111" s="218" t="str">
        <f t="shared" si="99"/>
        <v>N. D.</v>
      </c>
    </row>
    <row r="112" spans="1:27" s="208" customFormat="1" ht="17">
      <c r="A112" s="215" t="s">
        <v>23</v>
      </c>
      <c r="B112" s="216"/>
      <c r="C112" s="217">
        <f>+CBA!C112+TORR!C112</f>
        <v>0</v>
      </c>
      <c r="D112" s="218" t="str">
        <f>+IF(ISERROR(C112/#REF!),"N. D.",C112/#REF!)</f>
        <v>N. D.</v>
      </c>
      <c r="E112" s="216"/>
      <c r="F112" s="217">
        <f>+CBA!F112+TORR!F112</f>
        <v>0</v>
      </c>
      <c r="G112" s="218" t="str">
        <f>+IF(ISERROR(F112/#REF!),"N. D.",F112/#REF!)</f>
        <v>N. D.</v>
      </c>
      <c r="H112" s="219">
        <f t="shared" si="92"/>
        <v>0</v>
      </c>
      <c r="I112" s="218" t="str">
        <f t="shared" si="93"/>
        <v>N. D.</v>
      </c>
      <c r="J112" s="216"/>
      <c r="K112" s="217">
        <f>+CBA!K112+TORR!K112</f>
        <v>0</v>
      </c>
      <c r="L112" s="218" t="str">
        <f>+IF(ISERROR(K112/#REF!),"N. D.",K112/#REF!)</f>
        <v>N. D.</v>
      </c>
      <c r="M112" s="219">
        <f t="shared" si="94"/>
        <v>0</v>
      </c>
      <c r="N112" s="218" t="str">
        <f t="shared" si="95"/>
        <v>N. D.</v>
      </c>
      <c r="O112" s="216"/>
      <c r="P112" s="217">
        <f>+CBA!P112+TORR!P112</f>
        <v>0</v>
      </c>
      <c r="Q112" s="218" t="str">
        <f>+IF(ISERROR(P112/#REF!),"N. D.",P112/#REF!)</f>
        <v>N. D.</v>
      </c>
      <c r="R112" s="216"/>
      <c r="S112" s="217">
        <f>+CBA!S112+TORR!S112</f>
        <v>0</v>
      </c>
      <c r="T112" s="218" t="str">
        <f>+IF(ISERROR(S112/#REF!),"N. D.",S112/#REF!)</f>
        <v>N. D.</v>
      </c>
      <c r="U112" s="219">
        <f t="shared" si="96"/>
        <v>0</v>
      </c>
      <c r="V112" s="218" t="str">
        <f t="shared" si="97"/>
        <v>N. D.</v>
      </c>
      <c r="W112" s="216"/>
      <c r="X112" s="217">
        <f>+CBA!X112+TORR!X112</f>
        <v>0</v>
      </c>
      <c r="Y112" s="218" t="str">
        <f>+IF(ISERROR(X112/#REF!),"N. D.",X112/#REF!)</f>
        <v>N. D.</v>
      </c>
      <c r="Z112" s="219">
        <f t="shared" si="98"/>
        <v>0</v>
      </c>
      <c r="AA112" s="218" t="str">
        <f t="shared" si="99"/>
        <v>N. D.</v>
      </c>
    </row>
    <row r="113" spans="1:27" s="208" customFormat="1" ht="17">
      <c r="A113" s="215" t="s">
        <v>24</v>
      </c>
      <c r="B113" s="216"/>
      <c r="C113" s="217">
        <f>+CBA!C113+TORR!C113</f>
        <v>0</v>
      </c>
      <c r="D113" s="218" t="str">
        <f>+IF(ISERROR(C113/#REF!),"N. D.",C113/#REF!)</f>
        <v>N. D.</v>
      </c>
      <c r="E113" s="216"/>
      <c r="F113" s="217">
        <f>+CBA!F113+TORR!F113</f>
        <v>0</v>
      </c>
      <c r="G113" s="218" t="str">
        <f>+IF(ISERROR(F113/#REF!),"N. D.",F113/#REF!)</f>
        <v>N. D.</v>
      </c>
      <c r="H113" s="219">
        <f t="shared" si="92"/>
        <v>0</v>
      </c>
      <c r="I113" s="218" t="str">
        <f t="shared" si="93"/>
        <v>N. D.</v>
      </c>
      <c r="J113" s="216"/>
      <c r="K113" s="217">
        <f>+CBA!K113+TORR!K113</f>
        <v>0</v>
      </c>
      <c r="L113" s="218" t="str">
        <f>+IF(ISERROR(K113/#REF!),"N. D.",K113/#REF!)</f>
        <v>N. D.</v>
      </c>
      <c r="M113" s="219">
        <f t="shared" si="94"/>
        <v>0</v>
      </c>
      <c r="N113" s="218" t="str">
        <f t="shared" si="95"/>
        <v>N. D.</v>
      </c>
      <c r="O113" s="216"/>
      <c r="P113" s="217">
        <f>+CBA!P113+TORR!P113</f>
        <v>0</v>
      </c>
      <c r="Q113" s="218" t="str">
        <f>+IF(ISERROR(P113/#REF!),"N. D.",P113/#REF!)</f>
        <v>N. D.</v>
      </c>
      <c r="R113" s="216"/>
      <c r="S113" s="217">
        <f>+CBA!S113+TORR!S113</f>
        <v>0</v>
      </c>
      <c r="T113" s="218" t="str">
        <f>+IF(ISERROR(S113/#REF!),"N. D.",S113/#REF!)</f>
        <v>N. D.</v>
      </c>
      <c r="U113" s="219">
        <f t="shared" si="96"/>
        <v>0</v>
      </c>
      <c r="V113" s="218" t="str">
        <f t="shared" si="97"/>
        <v>N. D.</v>
      </c>
      <c r="W113" s="216"/>
      <c r="X113" s="217">
        <f>+CBA!X113+TORR!X113</f>
        <v>0</v>
      </c>
      <c r="Y113" s="218" t="str">
        <f>+IF(ISERROR(X113/#REF!),"N. D.",X113/#REF!)</f>
        <v>N. D.</v>
      </c>
      <c r="Z113" s="219">
        <f t="shared" si="98"/>
        <v>0</v>
      </c>
      <c r="AA113" s="218" t="str">
        <f t="shared" si="99"/>
        <v>N. D.</v>
      </c>
    </row>
    <row r="114" spans="1:27" s="208" customFormat="1" ht="17">
      <c r="A114" s="215" t="s">
        <v>25</v>
      </c>
      <c r="B114" s="216"/>
      <c r="C114" s="217">
        <f>+CBA!C114+TORR!C114</f>
        <v>0</v>
      </c>
      <c r="D114" s="218" t="str">
        <f>+IF(ISERROR(C114/#REF!),"N. D.",C114/#REF!)</f>
        <v>N. D.</v>
      </c>
      <c r="E114" s="216"/>
      <c r="F114" s="217">
        <f>+CBA!F114+TORR!F114</f>
        <v>0</v>
      </c>
      <c r="G114" s="218" t="str">
        <f>+IF(ISERROR(F114/#REF!),"N. D.",F114/#REF!)</f>
        <v>N. D.</v>
      </c>
      <c r="H114" s="219">
        <f t="shared" si="92"/>
        <v>0</v>
      </c>
      <c r="I114" s="218" t="str">
        <f t="shared" si="93"/>
        <v>N. D.</v>
      </c>
      <c r="J114" s="216"/>
      <c r="K114" s="217">
        <f>+CBA!K114+TORR!K114</f>
        <v>0</v>
      </c>
      <c r="L114" s="218" t="str">
        <f>+IF(ISERROR(K114/#REF!),"N. D.",K114/#REF!)</f>
        <v>N. D.</v>
      </c>
      <c r="M114" s="219">
        <f t="shared" si="94"/>
        <v>0</v>
      </c>
      <c r="N114" s="218" t="str">
        <f t="shared" si="95"/>
        <v>N. D.</v>
      </c>
      <c r="O114" s="216"/>
      <c r="P114" s="217">
        <f>+CBA!P114+TORR!P114</f>
        <v>0</v>
      </c>
      <c r="Q114" s="218" t="str">
        <f>+IF(ISERROR(P114/#REF!),"N. D.",P114/#REF!)</f>
        <v>N. D.</v>
      </c>
      <c r="R114" s="216"/>
      <c r="S114" s="217">
        <f>+CBA!S114+TORR!S114</f>
        <v>0</v>
      </c>
      <c r="T114" s="218" t="str">
        <f>+IF(ISERROR(S114/#REF!),"N. D.",S114/#REF!)</f>
        <v>N. D.</v>
      </c>
      <c r="U114" s="219">
        <f t="shared" si="96"/>
        <v>0</v>
      </c>
      <c r="V114" s="218" t="str">
        <f t="shared" si="97"/>
        <v>N. D.</v>
      </c>
      <c r="W114" s="216"/>
      <c r="X114" s="217">
        <f>+CBA!X114+TORR!X114</f>
        <v>0</v>
      </c>
      <c r="Y114" s="218" t="str">
        <f>+IF(ISERROR(X114/#REF!),"N. D.",X114/#REF!)</f>
        <v>N. D.</v>
      </c>
      <c r="Z114" s="219">
        <f t="shared" si="98"/>
        <v>0</v>
      </c>
      <c r="AA114" s="218" t="str">
        <f t="shared" si="99"/>
        <v>N. D.</v>
      </c>
    </row>
    <row r="115" spans="1:27" s="208" customFormat="1" ht="17">
      <c r="A115" s="215" t="s">
        <v>26</v>
      </c>
      <c r="B115" s="216"/>
      <c r="C115" s="217">
        <f>+CBA!C115+TORR!C115</f>
        <v>0</v>
      </c>
      <c r="D115" s="218" t="str">
        <f>+IF(ISERROR(C115/#REF!),"N. D.",C115/#REF!)</f>
        <v>N. D.</v>
      </c>
      <c r="E115" s="216"/>
      <c r="F115" s="217">
        <f>+CBA!F115+TORR!F115</f>
        <v>0</v>
      </c>
      <c r="G115" s="218" t="str">
        <f>+IF(ISERROR(F115/#REF!),"N. D.",F115/#REF!)</f>
        <v>N. D.</v>
      </c>
      <c r="H115" s="219">
        <f t="shared" si="92"/>
        <v>0</v>
      </c>
      <c r="I115" s="218" t="str">
        <f t="shared" si="93"/>
        <v>N. D.</v>
      </c>
      <c r="J115" s="216"/>
      <c r="K115" s="217">
        <f>+CBA!K115+TORR!K115</f>
        <v>0</v>
      </c>
      <c r="L115" s="218" t="str">
        <f>+IF(ISERROR(K115/#REF!),"N. D.",K115/#REF!)</f>
        <v>N. D.</v>
      </c>
      <c r="M115" s="219">
        <f t="shared" si="94"/>
        <v>0</v>
      </c>
      <c r="N115" s="218" t="str">
        <f t="shared" si="95"/>
        <v>N. D.</v>
      </c>
      <c r="O115" s="216"/>
      <c r="P115" s="217">
        <f>+CBA!P115+TORR!P115</f>
        <v>0</v>
      </c>
      <c r="Q115" s="218" t="str">
        <f>+IF(ISERROR(P115/#REF!),"N. D.",P115/#REF!)</f>
        <v>N. D.</v>
      </c>
      <c r="R115" s="216"/>
      <c r="S115" s="217">
        <f>+CBA!S115+TORR!S115</f>
        <v>0</v>
      </c>
      <c r="T115" s="218" t="str">
        <f>+IF(ISERROR(S115/#REF!),"N. D.",S115/#REF!)</f>
        <v>N. D.</v>
      </c>
      <c r="U115" s="219">
        <f t="shared" si="96"/>
        <v>0</v>
      </c>
      <c r="V115" s="218" t="str">
        <f t="shared" si="97"/>
        <v>N. D.</v>
      </c>
      <c r="W115" s="216"/>
      <c r="X115" s="217">
        <f>+CBA!X115+TORR!X115</f>
        <v>0</v>
      </c>
      <c r="Y115" s="218" t="str">
        <f>+IF(ISERROR(X115/#REF!),"N. D.",X115/#REF!)</f>
        <v>N. D.</v>
      </c>
      <c r="Z115" s="219">
        <f t="shared" si="98"/>
        <v>0</v>
      </c>
      <c r="AA115" s="218" t="str">
        <f t="shared" si="99"/>
        <v>N. D.</v>
      </c>
    </row>
    <row r="116" spans="1:27" s="208" customFormat="1" ht="17">
      <c r="A116" s="215" t="s">
        <v>27</v>
      </c>
      <c r="B116" s="216"/>
      <c r="C116" s="217">
        <f>+CBA!C116+TORR!C116</f>
        <v>0</v>
      </c>
      <c r="D116" s="218" t="str">
        <f>+IF(ISERROR(C116/#REF!),"N. D.",C116/#REF!)</f>
        <v>N. D.</v>
      </c>
      <c r="E116" s="216"/>
      <c r="F116" s="217">
        <f>+CBA!F116+TORR!F116</f>
        <v>0</v>
      </c>
      <c r="G116" s="218" t="str">
        <f>+IF(ISERROR(F116/#REF!),"N. D.",F116/#REF!)</f>
        <v>N. D.</v>
      </c>
      <c r="H116" s="219">
        <f t="shared" si="92"/>
        <v>0</v>
      </c>
      <c r="I116" s="218" t="str">
        <f t="shared" si="93"/>
        <v>N. D.</v>
      </c>
      <c r="J116" s="216"/>
      <c r="K116" s="217">
        <f>+CBA!K116+TORR!K116</f>
        <v>0</v>
      </c>
      <c r="L116" s="218" t="str">
        <f>+IF(ISERROR(K116/#REF!),"N. D.",K116/#REF!)</f>
        <v>N. D.</v>
      </c>
      <c r="M116" s="219">
        <f t="shared" si="94"/>
        <v>0</v>
      </c>
      <c r="N116" s="218" t="str">
        <f t="shared" si="95"/>
        <v>N. D.</v>
      </c>
      <c r="O116" s="216"/>
      <c r="P116" s="217">
        <f>+CBA!P116+TORR!P116</f>
        <v>0</v>
      </c>
      <c r="Q116" s="218" t="str">
        <f>+IF(ISERROR(P116/#REF!),"N. D.",P116/#REF!)</f>
        <v>N. D.</v>
      </c>
      <c r="R116" s="216"/>
      <c r="S116" s="217">
        <f>+CBA!S116+TORR!S116</f>
        <v>0</v>
      </c>
      <c r="T116" s="218" t="str">
        <f>+IF(ISERROR(S116/#REF!),"N. D.",S116/#REF!)</f>
        <v>N. D.</v>
      </c>
      <c r="U116" s="219">
        <f t="shared" si="96"/>
        <v>0</v>
      </c>
      <c r="V116" s="218" t="str">
        <f t="shared" si="97"/>
        <v>N. D.</v>
      </c>
      <c r="W116" s="216"/>
      <c r="X116" s="217">
        <f>+CBA!X116+TORR!X116</f>
        <v>0</v>
      </c>
      <c r="Y116" s="218" t="str">
        <f>+IF(ISERROR(X116/#REF!),"N. D.",X116/#REF!)</f>
        <v>N. D.</v>
      </c>
      <c r="Z116" s="219">
        <f t="shared" si="98"/>
        <v>0</v>
      </c>
      <c r="AA116" s="218" t="str">
        <f t="shared" si="99"/>
        <v>N. D.</v>
      </c>
    </row>
    <row r="117" spans="1:27" s="208" customFormat="1" ht="17">
      <c r="A117" s="215" t="s">
        <v>28</v>
      </c>
      <c r="B117" s="216"/>
      <c r="C117" s="217">
        <f>+CBA!C117+TORR!C117</f>
        <v>0</v>
      </c>
      <c r="D117" s="218" t="str">
        <f>+IF(ISERROR(C117/#REF!),"N. D.",C117/#REF!)</f>
        <v>N. D.</v>
      </c>
      <c r="E117" s="216"/>
      <c r="F117" s="217">
        <f>+CBA!F117+TORR!F117</f>
        <v>0</v>
      </c>
      <c r="G117" s="218" t="str">
        <f>+IF(ISERROR(F117/#REF!),"N. D.",F117/#REF!)</f>
        <v>N. D.</v>
      </c>
      <c r="H117" s="219">
        <f t="shared" si="92"/>
        <v>0</v>
      </c>
      <c r="I117" s="218" t="str">
        <f t="shared" si="93"/>
        <v>N. D.</v>
      </c>
      <c r="J117" s="216"/>
      <c r="K117" s="217">
        <f>+CBA!K117+TORR!K117</f>
        <v>0</v>
      </c>
      <c r="L117" s="218" t="str">
        <f>+IF(ISERROR(K117/#REF!),"N. D.",K117/#REF!)</f>
        <v>N. D.</v>
      </c>
      <c r="M117" s="219">
        <f t="shared" si="94"/>
        <v>0</v>
      </c>
      <c r="N117" s="218" t="str">
        <f t="shared" si="95"/>
        <v>N. D.</v>
      </c>
      <c r="O117" s="216"/>
      <c r="P117" s="217">
        <f>+CBA!P117+TORR!P117</f>
        <v>0</v>
      </c>
      <c r="Q117" s="218" t="str">
        <f>+IF(ISERROR(P117/#REF!),"N. D.",P117/#REF!)</f>
        <v>N. D.</v>
      </c>
      <c r="R117" s="216"/>
      <c r="S117" s="217">
        <f>+CBA!S117+TORR!S117</f>
        <v>0</v>
      </c>
      <c r="T117" s="218" t="str">
        <f>+IF(ISERROR(S117/#REF!),"N. D.",S117/#REF!)</f>
        <v>N. D.</v>
      </c>
      <c r="U117" s="219">
        <f t="shared" si="96"/>
        <v>0</v>
      </c>
      <c r="V117" s="218" t="str">
        <f t="shared" si="97"/>
        <v>N. D.</v>
      </c>
      <c r="W117" s="216"/>
      <c r="X117" s="217">
        <f>+CBA!X117+TORR!X117</f>
        <v>0</v>
      </c>
      <c r="Y117" s="218" t="str">
        <f>+IF(ISERROR(X117/#REF!),"N. D.",X117/#REF!)</f>
        <v>N. D.</v>
      </c>
      <c r="Z117" s="219">
        <f t="shared" si="98"/>
        <v>0</v>
      </c>
      <c r="AA117" s="218" t="str">
        <f t="shared" si="99"/>
        <v>N. D.</v>
      </c>
    </row>
    <row r="118" spans="1:27" s="208" customFormat="1" ht="17">
      <c r="A118" s="215" t="s">
        <v>29</v>
      </c>
      <c r="B118" s="216"/>
      <c r="C118" s="217">
        <f>+CBA!C118+TORR!C118</f>
        <v>0</v>
      </c>
      <c r="D118" s="218" t="str">
        <f>+IF(ISERROR(C118/#REF!),"N. D.",C118/#REF!)</f>
        <v>N. D.</v>
      </c>
      <c r="E118" s="216"/>
      <c r="F118" s="217">
        <f>+CBA!F118+TORR!F118</f>
        <v>0</v>
      </c>
      <c r="G118" s="218" t="str">
        <f>+IF(ISERROR(F118/#REF!),"N. D.",F118/#REF!)</f>
        <v>N. D.</v>
      </c>
      <c r="H118" s="219">
        <f t="shared" si="92"/>
        <v>0</v>
      </c>
      <c r="I118" s="218" t="str">
        <f t="shared" si="93"/>
        <v>N. D.</v>
      </c>
      <c r="J118" s="216"/>
      <c r="K118" s="217">
        <f>+CBA!K118+TORR!K118</f>
        <v>0</v>
      </c>
      <c r="L118" s="218" t="str">
        <f>+IF(ISERROR(K118/#REF!),"N. D.",K118/#REF!)</f>
        <v>N. D.</v>
      </c>
      <c r="M118" s="219">
        <f t="shared" si="94"/>
        <v>0</v>
      </c>
      <c r="N118" s="218" t="str">
        <f t="shared" si="95"/>
        <v>N. D.</v>
      </c>
      <c r="O118" s="216"/>
      <c r="P118" s="217">
        <f>+CBA!P118+TORR!P118</f>
        <v>0</v>
      </c>
      <c r="Q118" s="218" t="str">
        <f>+IF(ISERROR(P118/#REF!),"N. D.",P118/#REF!)</f>
        <v>N. D.</v>
      </c>
      <c r="R118" s="216"/>
      <c r="S118" s="217">
        <f>+CBA!S118+TORR!S118</f>
        <v>0</v>
      </c>
      <c r="T118" s="218" t="str">
        <f>+IF(ISERROR(S118/#REF!),"N. D.",S118/#REF!)</f>
        <v>N. D.</v>
      </c>
      <c r="U118" s="219">
        <f t="shared" si="96"/>
        <v>0</v>
      </c>
      <c r="V118" s="218" t="str">
        <f t="shared" si="97"/>
        <v>N. D.</v>
      </c>
      <c r="W118" s="216"/>
      <c r="X118" s="217">
        <f>+CBA!X118+TORR!X118</f>
        <v>0</v>
      </c>
      <c r="Y118" s="218" t="str">
        <f>+IF(ISERROR(X118/#REF!),"N. D.",X118/#REF!)</f>
        <v>N. D.</v>
      </c>
      <c r="Z118" s="219">
        <f t="shared" si="98"/>
        <v>0</v>
      </c>
      <c r="AA118" s="218" t="str">
        <f t="shared" si="99"/>
        <v>N. D.</v>
      </c>
    </row>
    <row r="119" spans="1:27" s="208" customFormat="1" ht="17">
      <c r="A119" s="220" t="s">
        <v>30</v>
      </c>
      <c r="B119" s="216"/>
      <c r="C119" s="217">
        <f>+CBA!C119+TORR!C119</f>
        <v>0</v>
      </c>
      <c r="D119" s="218" t="str">
        <f>+IF(ISERROR(C119/C130),"N. D.",C119/C130)</f>
        <v>N. D.</v>
      </c>
      <c r="E119" s="216"/>
      <c r="F119" s="217">
        <f>+CBA!F119+TORR!F119</f>
        <v>0</v>
      </c>
      <c r="G119" s="218" t="str">
        <f>+IF(ISERROR(F119/F130),"N. D.",F119/F130)</f>
        <v>N. D.</v>
      </c>
      <c r="H119" s="219">
        <f t="shared" si="92"/>
        <v>0</v>
      </c>
      <c r="I119" s="218" t="str">
        <f t="shared" si="93"/>
        <v>N. D.</v>
      </c>
      <c r="J119" s="216"/>
      <c r="K119" s="217">
        <f>+CBA!K119+TORR!K119</f>
        <v>0</v>
      </c>
      <c r="L119" s="218" t="str">
        <f>+IF(ISERROR(K119/K130),"N. D.",K119/K130)</f>
        <v>N. D.</v>
      </c>
      <c r="M119" s="219">
        <f t="shared" si="94"/>
        <v>0</v>
      </c>
      <c r="N119" s="218" t="str">
        <f t="shared" si="95"/>
        <v>N. D.</v>
      </c>
      <c r="O119" s="216"/>
      <c r="P119" s="217">
        <f>+CBA!P119+TORR!P119</f>
        <v>0</v>
      </c>
      <c r="Q119" s="218" t="str">
        <f>+IF(ISERROR(P119/P130),"N. D.",P119/P130)</f>
        <v>N. D.</v>
      </c>
      <c r="R119" s="216"/>
      <c r="S119" s="217">
        <f>+CBA!S119+TORR!S119</f>
        <v>0</v>
      </c>
      <c r="T119" s="218" t="str">
        <f>+IF(ISERROR(S119/S130),"N. D.",S119/S130)</f>
        <v>N. D.</v>
      </c>
      <c r="U119" s="219">
        <f t="shared" si="96"/>
        <v>0</v>
      </c>
      <c r="V119" s="218" t="str">
        <f t="shared" si="97"/>
        <v>N. D.</v>
      </c>
      <c r="W119" s="216"/>
      <c r="X119" s="217">
        <f>+CBA!X119+TORR!X119</f>
        <v>0</v>
      </c>
      <c r="Y119" s="218" t="str">
        <f>+IF(ISERROR(X119/X130),"N. D.",X119/X130)</f>
        <v>N. D.</v>
      </c>
      <c r="Z119" s="219">
        <f t="shared" si="98"/>
        <v>0</v>
      </c>
      <c r="AA119" s="218" t="str">
        <f t="shared" si="99"/>
        <v>N. D.</v>
      </c>
    </row>
    <row r="120" spans="1:27" s="208" customFormat="1" ht="17">
      <c r="A120" s="221" t="s">
        <v>31</v>
      </c>
      <c r="B120" s="207"/>
      <c r="C120" s="222">
        <f>+SUM(C121:C129)</f>
        <v>0</v>
      </c>
      <c r="D120" s="213" t="str">
        <f>+IF(ISERROR(C120/#REF!),"N. D.",C120/#REF!)</f>
        <v>N. D.</v>
      </c>
      <c r="E120" s="216"/>
      <c r="F120" s="222">
        <f>+SUM(F121:F129)</f>
        <v>0</v>
      </c>
      <c r="G120" s="213" t="str">
        <f>+IF(ISERROR(F120/#REF!),"N. D.",F120/#REF!)</f>
        <v>N. D.</v>
      </c>
      <c r="H120" s="214">
        <f t="shared" si="92"/>
        <v>0</v>
      </c>
      <c r="I120" s="213" t="str">
        <f t="shared" si="93"/>
        <v>N. D.</v>
      </c>
      <c r="J120" s="207"/>
      <c r="K120" s="222">
        <f>+SUM(K121:K129)</f>
        <v>0</v>
      </c>
      <c r="L120" s="213" t="str">
        <f>+IF(ISERROR(K120/#REF!),"N. D.",K120/#REF!)</f>
        <v>N. D.</v>
      </c>
      <c r="M120" s="214">
        <f t="shared" si="94"/>
        <v>0</v>
      </c>
      <c r="N120" s="213" t="str">
        <f t="shared" si="95"/>
        <v>N. D.</v>
      </c>
      <c r="O120" s="207"/>
      <c r="P120" s="222">
        <f>+SUM(P121:P129)</f>
        <v>0</v>
      </c>
      <c r="Q120" s="213" t="str">
        <f>+IF(ISERROR(P120/#REF!),"N. D.",P120/#REF!)</f>
        <v>N. D.</v>
      </c>
      <c r="R120" s="216"/>
      <c r="S120" s="222">
        <f>+SUM(S121:S129)</f>
        <v>0</v>
      </c>
      <c r="T120" s="213" t="str">
        <f>+IF(ISERROR(S120/#REF!),"N. D.",S120/#REF!)</f>
        <v>N. D.</v>
      </c>
      <c r="U120" s="214">
        <f t="shared" si="96"/>
        <v>0</v>
      </c>
      <c r="V120" s="213" t="str">
        <f t="shared" si="97"/>
        <v>N. D.</v>
      </c>
      <c r="W120" s="207"/>
      <c r="X120" s="222">
        <f>+SUM(X121:X129)</f>
        <v>0</v>
      </c>
      <c r="Y120" s="213" t="str">
        <f>+IF(ISERROR(X120/#REF!),"N. D.",X120/#REF!)</f>
        <v>N. D.</v>
      </c>
      <c r="Z120" s="214">
        <f t="shared" si="98"/>
        <v>0</v>
      </c>
      <c r="AA120" s="213" t="str">
        <f t="shared" si="99"/>
        <v>N. D.</v>
      </c>
    </row>
    <row r="121" spans="1:27" s="208" customFormat="1" ht="17">
      <c r="A121" s="223" t="s">
        <v>32</v>
      </c>
      <c r="B121" s="216"/>
      <c r="C121" s="217">
        <f>+CBA!C121+TORR!C121</f>
        <v>0</v>
      </c>
      <c r="D121" s="218" t="str">
        <f>+IF(ISERROR(C121/C132),"N. D.",C121/C132)</f>
        <v>N. D.</v>
      </c>
      <c r="E121" s="216"/>
      <c r="F121" s="217">
        <f>+CBA!F121+TORR!F121</f>
        <v>0</v>
      </c>
      <c r="G121" s="218" t="str">
        <f>+IF(ISERROR(F121/F132),"N. D.",F121/F132)</f>
        <v>N. D.</v>
      </c>
      <c r="H121" s="219">
        <f t="shared" si="92"/>
        <v>0</v>
      </c>
      <c r="I121" s="218" t="str">
        <f t="shared" si="93"/>
        <v>N. D.</v>
      </c>
      <c r="J121" s="216"/>
      <c r="K121" s="217">
        <f>+CBA!K121+TORR!K121</f>
        <v>0</v>
      </c>
      <c r="L121" s="218" t="str">
        <f>+IF(ISERROR(K121/K132),"N. D.",K121/K132)</f>
        <v>N. D.</v>
      </c>
      <c r="M121" s="219">
        <f t="shared" si="94"/>
        <v>0</v>
      </c>
      <c r="N121" s="218" t="str">
        <f t="shared" si="95"/>
        <v>N. D.</v>
      </c>
      <c r="O121" s="216"/>
      <c r="P121" s="217">
        <f>+CBA!P121+TORR!P121</f>
        <v>0</v>
      </c>
      <c r="Q121" s="218" t="str">
        <f>+IF(ISERROR(P121/P132),"N. D.",P121/P132)</f>
        <v>N. D.</v>
      </c>
      <c r="R121" s="216"/>
      <c r="S121" s="217">
        <f>+CBA!S121+TORR!S121</f>
        <v>0</v>
      </c>
      <c r="T121" s="218" t="str">
        <f>+IF(ISERROR(S121/S132),"N. D.",S121/S132)</f>
        <v>N. D.</v>
      </c>
      <c r="U121" s="219">
        <f t="shared" si="96"/>
        <v>0</v>
      </c>
      <c r="V121" s="218" t="str">
        <f t="shared" si="97"/>
        <v>N. D.</v>
      </c>
      <c r="W121" s="216"/>
      <c r="X121" s="217">
        <f>+CBA!X121+TORR!X121</f>
        <v>0</v>
      </c>
      <c r="Y121" s="218" t="str">
        <f>+IF(ISERROR(X121/X132),"N. D.",X121/X132)</f>
        <v>N. D.</v>
      </c>
      <c r="Z121" s="219">
        <f t="shared" si="98"/>
        <v>0</v>
      </c>
      <c r="AA121" s="218" t="str">
        <f t="shared" si="99"/>
        <v>N. D.</v>
      </c>
    </row>
    <row r="122" spans="1:27" s="208" customFormat="1" ht="17">
      <c r="A122" s="223" t="s">
        <v>33</v>
      </c>
      <c r="B122" s="216"/>
      <c r="C122" s="217">
        <f>+CBA!C122+TORR!C122</f>
        <v>0</v>
      </c>
      <c r="D122" s="218">
        <f>+IF(ISERROR(C122/C133),"N. D.",C122/C133)</f>
        <v>0</v>
      </c>
      <c r="E122" s="216"/>
      <c r="F122" s="217">
        <f>+CBA!F122+TORR!F122</f>
        <v>0</v>
      </c>
      <c r="G122" s="218">
        <f>+IF(ISERROR(F122/F133),"N. D.",F122/F133)</f>
        <v>0</v>
      </c>
      <c r="H122" s="219">
        <f t="shared" si="92"/>
        <v>0</v>
      </c>
      <c r="I122" s="218" t="str">
        <f t="shared" si="93"/>
        <v>N. D.</v>
      </c>
      <c r="J122" s="216"/>
      <c r="K122" s="217">
        <f>+CBA!K122+TORR!K122</f>
        <v>0</v>
      </c>
      <c r="L122" s="218">
        <f>+IF(ISERROR(K122/K133),"N. D.",K122/K133)</f>
        <v>0</v>
      </c>
      <c r="M122" s="219">
        <f t="shared" si="94"/>
        <v>0</v>
      </c>
      <c r="N122" s="218" t="str">
        <f t="shared" si="95"/>
        <v>N. D.</v>
      </c>
      <c r="O122" s="216"/>
      <c r="P122" s="217">
        <f>+CBA!P122+TORR!P122</f>
        <v>0</v>
      </c>
      <c r="Q122" s="218">
        <f>+IF(ISERROR(P122/P133),"N. D.",P122/P133)</f>
        <v>0</v>
      </c>
      <c r="R122" s="216"/>
      <c r="S122" s="217">
        <f>+CBA!S122+TORR!S122</f>
        <v>0</v>
      </c>
      <c r="T122" s="218">
        <f>+IF(ISERROR(S122/S133),"N. D.",S122/S133)</f>
        <v>0</v>
      </c>
      <c r="U122" s="219">
        <f t="shared" si="96"/>
        <v>0</v>
      </c>
      <c r="V122" s="218" t="str">
        <f t="shared" si="97"/>
        <v>N. D.</v>
      </c>
      <c r="W122" s="216"/>
      <c r="X122" s="217">
        <f>+CBA!X122+TORR!X122</f>
        <v>0</v>
      </c>
      <c r="Y122" s="218">
        <f>+IF(ISERROR(X122/X133),"N. D.",X122/X133)</f>
        <v>0</v>
      </c>
      <c r="Z122" s="219">
        <f t="shared" si="98"/>
        <v>0</v>
      </c>
      <c r="AA122" s="218" t="str">
        <f t="shared" si="99"/>
        <v>N. D.</v>
      </c>
    </row>
    <row r="123" spans="1:27" s="208" customFormat="1" ht="17">
      <c r="A123" s="223" t="s">
        <v>34</v>
      </c>
      <c r="B123" s="216"/>
      <c r="C123" s="217">
        <f>+CBA!C123+TORR!C123</f>
        <v>0</v>
      </c>
      <c r="D123" s="218" t="str">
        <f>+IF(ISERROR(C123/#REF!),"N. D.",C123/#REF!)</f>
        <v>N. D.</v>
      </c>
      <c r="E123" s="216"/>
      <c r="F123" s="217">
        <f>+CBA!F123+TORR!F123</f>
        <v>0</v>
      </c>
      <c r="G123" s="218" t="str">
        <f>+IF(ISERROR(F123/#REF!),"N. D.",F123/#REF!)</f>
        <v>N. D.</v>
      </c>
      <c r="H123" s="219">
        <f t="shared" si="92"/>
        <v>0</v>
      </c>
      <c r="I123" s="218" t="str">
        <f t="shared" si="93"/>
        <v>N. D.</v>
      </c>
      <c r="J123" s="216"/>
      <c r="K123" s="217">
        <f>+CBA!K123+TORR!K123</f>
        <v>0</v>
      </c>
      <c r="L123" s="218" t="str">
        <f>+IF(ISERROR(K123/#REF!),"N. D.",K123/#REF!)</f>
        <v>N. D.</v>
      </c>
      <c r="M123" s="219">
        <f t="shared" si="94"/>
        <v>0</v>
      </c>
      <c r="N123" s="218" t="str">
        <f t="shared" si="95"/>
        <v>N. D.</v>
      </c>
      <c r="O123" s="216"/>
      <c r="P123" s="217">
        <f>+CBA!P123+TORR!P123</f>
        <v>0</v>
      </c>
      <c r="Q123" s="218" t="str">
        <f>+IF(ISERROR(P123/#REF!),"N. D.",P123/#REF!)</f>
        <v>N. D.</v>
      </c>
      <c r="R123" s="216"/>
      <c r="S123" s="217">
        <f>+CBA!S123+TORR!S123</f>
        <v>0</v>
      </c>
      <c r="T123" s="218" t="str">
        <f>+IF(ISERROR(S123/#REF!),"N. D.",S123/#REF!)</f>
        <v>N. D.</v>
      </c>
      <c r="U123" s="219">
        <f t="shared" si="96"/>
        <v>0</v>
      </c>
      <c r="V123" s="218" t="str">
        <f t="shared" si="97"/>
        <v>N. D.</v>
      </c>
      <c r="W123" s="216"/>
      <c r="X123" s="217">
        <f>+CBA!X123+TORR!X123</f>
        <v>0</v>
      </c>
      <c r="Y123" s="218" t="str">
        <f>+IF(ISERROR(X123/#REF!),"N. D.",X123/#REF!)</f>
        <v>N. D.</v>
      </c>
      <c r="Z123" s="219">
        <f t="shared" si="98"/>
        <v>0</v>
      </c>
      <c r="AA123" s="218" t="str">
        <f t="shared" si="99"/>
        <v>N. D.</v>
      </c>
    </row>
    <row r="124" spans="1:27" s="208" customFormat="1" ht="17">
      <c r="A124" s="223" t="s">
        <v>35</v>
      </c>
      <c r="B124" s="216"/>
      <c r="C124" s="217">
        <f>+CBA!C124+TORR!C124</f>
        <v>0</v>
      </c>
      <c r="D124" s="218" t="str">
        <f>+IF(ISERROR(C124/C134),"N. D.",C124/C134)</f>
        <v>N. D.</v>
      </c>
      <c r="E124" s="216"/>
      <c r="F124" s="217">
        <f>+CBA!F124+TORR!F124</f>
        <v>0</v>
      </c>
      <c r="G124" s="218" t="str">
        <f>+IF(ISERROR(F124/F134),"N. D.",F124/F134)</f>
        <v>N. D.</v>
      </c>
      <c r="H124" s="219">
        <f t="shared" si="92"/>
        <v>0</v>
      </c>
      <c r="I124" s="218" t="str">
        <f t="shared" si="93"/>
        <v>N. D.</v>
      </c>
      <c r="J124" s="216"/>
      <c r="K124" s="217">
        <f>+CBA!K124+TORR!K124</f>
        <v>0</v>
      </c>
      <c r="L124" s="218" t="str">
        <f>+IF(ISERROR(K124/K134),"N. D.",K124/K134)</f>
        <v>N. D.</v>
      </c>
      <c r="M124" s="219">
        <f t="shared" si="94"/>
        <v>0</v>
      </c>
      <c r="N124" s="218" t="str">
        <f t="shared" si="95"/>
        <v>N. D.</v>
      </c>
      <c r="O124" s="216"/>
      <c r="P124" s="217">
        <f>+CBA!P124+TORR!P124</f>
        <v>0</v>
      </c>
      <c r="Q124" s="218" t="str">
        <f>+IF(ISERROR(P124/P134),"N. D.",P124/P134)</f>
        <v>N. D.</v>
      </c>
      <c r="R124" s="216"/>
      <c r="S124" s="217">
        <f>+CBA!S124+TORR!S124</f>
        <v>0</v>
      </c>
      <c r="T124" s="218" t="str">
        <f>+IF(ISERROR(S124/S134),"N. D.",S124/S134)</f>
        <v>N. D.</v>
      </c>
      <c r="U124" s="219">
        <f t="shared" si="96"/>
        <v>0</v>
      </c>
      <c r="V124" s="218" t="str">
        <f t="shared" si="97"/>
        <v>N. D.</v>
      </c>
      <c r="W124" s="216"/>
      <c r="X124" s="217">
        <f>+CBA!X124+TORR!X124</f>
        <v>0</v>
      </c>
      <c r="Y124" s="218" t="str">
        <f>+IF(ISERROR(X124/X134),"N. D.",X124/X134)</f>
        <v>N. D.</v>
      </c>
      <c r="Z124" s="219">
        <f t="shared" si="98"/>
        <v>0</v>
      </c>
      <c r="AA124" s="218" t="str">
        <f t="shared" si="99"/>
        <v>N. D.</v>
      </c>
    </row>
    <row r="125" spans="1:27" s="208" customFormat="1" ht="17">
      <c r="A125" s="223" t="s">
        <v>36</v>
      </c>
      <c r="B125" s="216"/>
      <c r="C125" s="217">
        <f>+CBA!C125+TORR!C125</f>
        <v>0</v>
      </c>
      <c r="D125" s="218">
        <f>+IF(ISERROR(C125/C135),"N. D.",C125/C135)</f>
        <v>0</v>
      </c>
      <c r="E125" s="216"/>
      <c r="F125" s="217">
        <f>+CBA!F125+TORR!F125</f>
        <v>0</v>
      </c>
      <c r="G125" s="218">
        <f>+IF(ISERROR(F125/F135),"N. D.",F125/F135)</f>
        <v>0</v>
      </c>
      <c r="H125" s="219">
        <f t="shared" si="92"/>
        <v>0</v>
      </c>
      <c r="I125" s="218" t="str">
        <f t="shared" si="93"/>
        <v>N. D.</v>
      </c>
      <c r="J125" s="216"/>
      <c r="K125" s="217">
        <f>+CBA!K125+TORR!K125</f>
        <v>0</v>
      </c>
      <c r="L125" s="218">
        <f>+IF(ISERROR(K125/K135),"N. D.",K125/K135)</f>
        <v>0</v>
      </c>
      <c r="M125" s="219">
        <f t="shared" si="94"/>
        <v>0</v>
      </c>
      <c r="N125" s="218" t="str">
        <f t="shared" si="95"/>
        <v>N. D.</v>
      </c>
      <c r="O125" s="216"/>
      <c r="P125" s="217">
        <f>+CBA!P125+TORR!P125</f>
        <v>0</v>
      </c>
      <c r="Q125" s="218">
        <f>+IF(ISERROR(P125/P135),"N. D.",P125/P135)</f>
        <v>0</v>
      </c>
      <c r="R125" s="216"/>
      <c r="S125" s="217">
        <f>+CBA!S125+TORR!S125</f>
        <v>0</v>
      </c>
      <c r="T125" s="218">
        <f>+IF(ISERROR(S125/S135),"N. D.",S125/S135)</f>
        <v>0</v>
      </c>
      <c r="U125" s="219">
        <f t="shared" si="96"/>
        <v>0</v>
      </c>
      <c r="V125" s="218" t="str">
        <f t="shared" si="97"/>
        <v>N. D.</v>
      </c>
      <c r="W125" s="216"/>
      <c r="X125" s="217">
        <f>+CBA!X125+TORR!X125</f>
        <v>0</v>
      </c>
      <c r="Y125" s="218">
        <f>+IF(ISERROR(X125/X135),"N. D.",X125/X135)</f>
        <v>0</v>
      </c>
      <c r="Z125" s="219">
        <f t="shared" si="98"/>
        <v>0</v>
      </c>
      <c r="AA125" s="218" t="str">
        <f t="shared" si="99"/>
        <v>N. D.</v>
      </c>
    </row>
    <row r="126" spans="1:27" s="208" customFormat="1" ht="17">
      <c r="A126" s="223" t="s">
        <v>37</v>
      </c>
      <c r="B126" s="216"/>
      <c r="C126" s="217">
        <f>+CBA!C126+TORR!C126</f>
        <v>0</v>
      </c>
      <c r="D126" s="218" t="str">
        <f>+IF(ISERROR(C126/C136),"N. D.",C126/C136)</f>
        <v>N. D.</v>
      </c>
      <c r="E126" s="216"/>
      <c r="F126" s="217">
        <f>+CBA!F126+TORR!F126</f>
        <v>0</v>
      </c>
      <c r="G126" s="218" t="str">
        <f>+IF(ISERROR(F126/F136),"N. D.",F126/F136)</f>
        <v>N. D.</v>
      </c>
      <c r="H126" s="219">
        <f t="shared" si="92"/>
        <v>0</v>
      </c>
      <c r="I126" s="218" t="str">
        <f t="shared" si="93"/>
        <v>N. D.</v>
      </c>
      <c r="J126" s="216"/>
      <c r="K126" s="217">
        <f>+CBA!K126+TORR!K126</f>
        <v>0</v>
      </c>
      <c r="L126" s="218" t="str">
        <f>+IF(ISERROR(K126/K136),"N. D.",K126/K136)</f>
        <v>N. D.</v>
      </c>
      <c r="M126" s="219">
        <f t="shared" si="94"/>
        <v>0</v>
      </c>
      <c r="N126" s="218" t="str">
        <f t="shared" si="95"/>
        <v>N. D.</v>
      </c>
      <c r="O126" s="216"/>
      <c r="P126" s="217">
        <f>+CBA!P126+TORR!P126</f>
        <v>0</v>
      </c>
      <c r="Q126" s="218" t="str">
        <f>+IF(ISERROR(P126/P136),"N. D.",P126/P136)</f>
        <v>N. D.</v>
      </c>
      <c r="R126" s="216"/>
      <c r="S126" s="217">
        <f>+CBA!S126+TORR!S126</f>
        <v>0</v>
      </c>
      <c r="T126" s="218" t="str">
        <f>+IF(ISERROR(S126/S136),"N. D.",S126/S136)</f>
        <v>N. D.</v>
      </c>
      <c r="U126" s="219">
        <f t="shared" si="96"/>
        <v>0</v>
      </c>
      <c r="V126" s="218" t="str">
        <f t="shared" si="97"/>
        <v>N. D.</v>
      </c>
      <c r="W126" s="216"/>
      <c r="X126" s="217">
        <f>+CBA!X126+TORR!X126</f>
        <v>0</v>
      </c>
      <c r="Y126" s="218" t="str">
        <f>+IF(ISERROR(X126/X136),"N. D.",X126/X136)</f>
        <v>N. D.</v>
      </c>
      <c r="Z126" s="219">
        <f t="shared" si="98"/>
        <v>0</v>
      </c>
      <c r="AA126" s="218" t="str">
        <f t="shared" si="99"/>
        <v>N. D.</v>
      </c>
    </row>
    <row r="127" spans="1:27" s="208" customFormat="1" ht="17">
      <c r="A127" s="223" t="s">
        <v>38</v>
      </c>
      <c r="B127" s="216"/>
      <c r="C127" s="217">
        <f>+CBA!C127+TORR!C127</f>
        <v>0</v>
      </c>
      <c r="D127" s="218">
        <f>+IF(ISERROR(C127/C137),"N. D.",C127/C137)</f>
        <v>0</v>
      </c>
      <c r="E127" s="216"/>
      <c r="F127" s="217">
        <f>+CBA!F127+TORR!F127</f>
        <v>0</v>
      </c>
      <c r="G127" s="218">
        <f>+IF(ISERROR(F127/F137),"N. D.",F127/F137)</f>
        <v>0</v>
      </c>
      <c r="H127" s="219">
        <f t="shared" si="92"/>
        <v>0</v>
      </c>
      <c r="I127" s="218" t="str">
        <f t="shared" si="93"/>
        <v>N. D.</v>
      </c>
      <c r="J127" s="216"/>
      <c r="K127" s="217">
        <f>+CBA!K127+TORR!K127</f>
        <v>0</v>
      </c>
      <c r="L127" s="218">
        <f>+IF(ISERROR(K127/K137),"N. D.",K127/K137)</f>
        <v>0</v>
      </c>
      <c r="M127" s="219">
        <f t="shared" si="94"/>
        <v>0</v>
      </c>
      <c r="N127" s="218" t="str">
        <f t="shared" si="95"/>
        <v>N. D.</v>
      </c>
      <c r="O127" s="216"/>
      <c r="P127" s="217">
        <f>+CBA!P127+TORR!P127</f>
        <v>0</v>
      </c>
      <c r="Q127" s="218">
        <f>+IF(ISERROR(P127/P137),"N. D.",P127/P137)</f>
        <v>0</v>
      </c>
      <c r="R127" s="216"/>
      <c r="S127" s="217">
        <f>+CBA!S127+TORR!S127</f>
        <v>0</v>
      </c>
      <c r="T127" s="218">
        <f>+IF(ISERROR(S127/S137),"N. D.",S127/S137)</f>
        <v>0</v>
      </c>
      <c r="U127" s="219">
        <f t="shared" si="96"/>
        <v>0</v>
      </c>
      <c r="V127" s="218" t="str">
        <f t="shared" si="97"/>
        <v>N. D.</v>
      </c>
      <c r="W127" s="216"/>
      <c r="X127" s="217">
        <f>+CBA!X127+TORR!X127</f>
        <v>0</v>
      </c>
      <c r="Y127" s="218">
        <f>+IF(ISERROR(X127/X137),"N. D.",X127/X137)</f>
        <v>0</v>
      </c>
      <c r="Z127" s="219">
        <f t="shared" si="98"/>
        <v>0</v>
      </c>
      <c r="AA127" s="218" t="str">
        <f t="shared" si="99"/>
        <v>N. D.</v>
      </c>
    </row>
    <row r="128" spans="1:27" s="208" customFormat="1" ht="17">
      <c r="A128" s="223" t="s">
        <v>39</v>
      </c>
      <c r="B128" s="216"/>
      <c r="C128" s="217">
        <f>+CBA!C128+TORR!C128</f>
        <v>0</v>
      </c>
      <c r="D128" s="218">
        <f>+IF(ISERROR(C128/C137),"N. D.",C128/C137)</f>
        <v>0</v>
      </c>
      <c r="E128" s="216"/>
      <c r="F128" s="217">
        <f>+CBA!F128+TORR!F128</f>
        <v>0</v>
      </c>
      <c r="G128" s="218">
        <f>+IF(ISERROR(F128/F137),"N. D.",F128/F137)</f>
        <v>0</v>
      </c>
      <c r="H128" s="219">
        <f t="shared" si="92"/>
        <v>0</v>
      </c>
      <c r="I128" s="218" t="str">
        <f t="shared" si="93"/>
        <v>N. D.</v>
      </c>
      <c r="J128" s="216"/>
      <c r="K128" s="217">
        <f>+CBA!K128+TORR!K128</f>
        <v>0</v>
      </c>
      <c r="L128" s="218">
        <f>+IF(ISERROR(K128/K137),"N. D.",K128/K137)</f>
        <v>0</v>
      </c>
      <c r="M128" s="219">
        <f t="shared" si="94"/>
        <v>0</v>
      </c>
      <c r="N128" s="218" t="str">
        <f t="shared" si="95"/>
        <v>N. D.</v>
      </c>
      <c r="O128" s="216"/>
      <c r="P128" s="217">
        <f>+CBA!P128+TORR!P128</f>
        <v>0</v>
      </c>
      <c r="Q128" s="218">
        <f>+IF(ISERROR(P128/P137),"N. D.",P128/P137)</f>
        <v>0</v>
      </c>
      <c r="R128" s="216"/>
      <c r="S128" s="217">
        <f>+CBA!S128+TORR!S128</f>
        <v>0</v>
      </c>
      <c r="T128" s="218">
        <f>+IF(ISERROR(S128/S137),"N. D.",S128/S137)</f>
        <v>0</v>
      </c>
      <c r="U128" s="219">
        <f t="shared" si="96"/>
        <v>0</v>
      </c>
      <c r="V128" s="218" t="str">
        <f t="shared" si="97"/>
        <v>N. D.</v>
      </c>
      <c r="W128" s="216"/>
      <c r="X128" s="217">
        <f>+CBA!X128+TORR!X128</f>
        <v>0</v>
      </c>
      <c r="Y128" s="218">
        <f>+IF(ISERROR(X128/X137),"N. D.",X128/X137)</f>
        <v>0</v>
      </c>
      <c r="Z128" s="219">
        <f t="shared" si="98"/>
        <v>0</v>
      </c>
      <c r="AA128" s="218" t="str">
        <f t="shared" si="99"/>
        <v>N. D.</v>
      </c>
    </row>
    <row r="129" spans="1:27" s="208" customFormat="1" ht="17">
      <c r="A129" s="223" t="s">
        <v>40</v>
      </c>
      <c r="B129" s="216"/>
      <c r="C129" s="217">
        <f>+CBA!C129+TORR!C129</f>
        <v>0</v>
      </c>
      <c r="D129" s="218">
        <f>+IF(ISERROR(C129/C138),"N. D.",C129/C138)</f>
        <v>0</v>
      </c>
      <c r="E129" s="216"/>
      <c r="F129" s="217">
        <f>+CBA!F129+TORR!F129</f>
        <v>0</v>
      </c>
      <c r="G129" s="218">
        <f>+IF(ISERROR(F129/F138),"N. D.",F129/F138)</f>
        <v>0</v>
      </c>
      <c r="H129" s="219">
        <f t="shared" si="92"/>
        <v>0</v>
      </c>
      <c r="I129" s="218" t="str">
        <f t="shared" si="93"/>
        <v>N. D.</v>
      </c>
      <c r="J129" s="216"/>
      <c r="K129" s="217">
        <f>+CBA!K129+TORR!K129</f>
        <v>0</v>
      </c>
      <c r="L129" s="218">
        <f>+IF(ISERROR(K129/K138),"N. D.",K129/K138)</f>
        <v>0</v>
      </c>
      <c r="M129" s="219">
        <f t="shared" si="94"/>
        <v>0</v>
      </c>
      <c r="N129" s="218" t="str">
        <f t="shared" si="95"/>
        <v>N. D.</v>
      </c>
      <c r="O129" s="216"/>
      <c r="P129" s="217">
        <f>+CBA!P129+TORR!P129</f>
        <v>0</v>
      </c>
      <c r="Q129" s="218">
        <f>+IF(ISERROR(P129/P138),"N. D.",P129/P138)</f>
        <v>0</v>
      </c>
      <c r="R129" s="216"/>
      <c r="S129" s="217">
        <f>+CBA!S129+TORR!S129</f>
        <v>0</v>
      </c>
      <c r="T129" s="218">
        <f>+IF(ISERROR(S129/S138),"N. D.",S129/S138)</f>
        <v>0</v>
      </c>
      <c r="U129" s="219">
        <f t="shared" si="96"/>
        <v>0</v>
      </c>
      <c r="V129" s="218" t="str">
        <f t="shared" si="97"/>
        <v>N. D.</v>
      </c>
      <c r="W129" s="216"/>
      <c r="X129" s="217">
        <f>+CBA!X129+TORR!X129</f>
        <v>0</v>
      </c>
      <c r="Y129" s="218">
        <f>+IF(ISERROR(X129/X138),"N. D.",X129/X138)</f>
        <v>0</v>
      </c>
      <c r="Z129" s="219">
        <f t="shared" si="98"/>
        <v>0</v>
      </c>
      <c r="AA129" s="218" t="str">
        <f t="shared" si="99"/>
        <v>N. D.</v>
      </c>
    </row>
    <row r="130" spans="1:27" s="208" customFormat="1" ht="6" customHeight="1">
      <c r="A130" s="210"/>
      <c r="B130" s="207"/>
      <c r="C130" s="207"/>
      <c r="D130" s="231"/>
      <c r="E130" s="207"/>
      <c r="F130" s="207"/>
      <c r="G130" s="231"/>
      <c r="H130" s="207"/>
      <c r="I130" s="213"/>
      <c r="J130" s="207"/>
      <c r="K130" s="207"/>
      <c r="L130" s="231"/>
      <c r="M130" s="207"/>
      <c r="N130" s="213"/>
      <c r="O130" s="207"/>
      <c r="P130" s="207"/>
      <c r="Q130" s="231"/>
      <c r="R130" s="207"/>
      <c r="S130" s="207"/>
      <c r="T130" s="231"/>
      <c r="U130" s="207"/>
      <c r="V130" s="213"/>
      <c r="W130" s="207"/>
      <c r="X130" s="207"/>
      <c r="Y130" s="231"/>
      <c r="Z130" s="207"/>
      <c r="AA130" s="213"/>
    </row>
    <row r="131" spans="1:27" s="208" customFormat="1" ht="17">
      <c r="A131" s="227" t="s">
        <v>49</v>
      </c>
      <c r="B131" s="228"/>
      <c r="C131" s="228">
        <f>+C110+C120</f>
        <v>0</v>
      </c>
      <c r="D131" s="230">
        <f>+IF(ISERROR(C131/C106),"N. D.",C131/C106)</f>
        <v>0</v>
      </c>
      <c r="E131" s="228"/>
      <c r="F131" s="228">
        <f>+F110+F120</f>
        <v>0</v>
      </c>
      <c r="G131" s="230">
        <f>+IF(ISERROR(F131/F106),"N. D.",F131/F106)</f>
        <v>0</v>
      </c>
      <c r="H131" s="232">
        <f>+$C131-F131</f>
        <v>0</v>
      </c>
      <c r="I131" s="230" t="str">
        <f>+IF(ISERROR(H131/F131),"N. D.",H131/F131)</f>
        <v>N. D.</v>
      </c>
      <c r="J131" s="228"/>
      <c r="K131" s="228">
        <f>+K110+K120</f>
        <v>0</v>
      </c>
      <c r="L131" s="230">
        <f>+IF(ISERROR(K131/K106),"N. D.",K131/K106)</f>
        <v>0</v>
      </c>
      <c r="M131" s="232">
        <f>+$C131-K131</f>
        <v>0</v>
      </c>
      <c r="N131" s="230" t="str">
        <f>+IF(ISERROR(M131/K131),"N. D.",M131/K131)</f>
        <v>N. D.</v>
      </c>
      <c r="O131" s="228"/>
      <c r="P131" s="228">
        <f>+P110+P120</f>
        <v>0</v>
      </c>
      <c r="Q131" s="230">
        <f>+IF(ISERROR(P131/P106),"N. D.",P131/P106)</f>
        <v>0</v>
      </c>
      <c r="R131" s="228"/>
      <c r="S131" s="228">
        <f>+S110+S120</f>
        <v>0</v>
      </c>
      <c r="T131" s="230">
        <f>+IF(ISERROR(S131/S106),"N. D.",S131/S106)</f>
        <v>0</v>
      </c>
      <c r="U131" s="232">
        <f>+$P131-S131</f>
        <v>0</v>
      </c>
      <c r="V131" s="230" t="str">
        <f>+IF(ISERROR(U131/S131),"N. D.",U131/S131)</f>
        <v>N. D.</v>
      </c>
      <c r="W131" s="228"/>
      <c r="X131" s="228">
        <f>+X110+X120</f>
        <v>0</v>
      </c>
      <c r="Y131" s="230">
        <f>+IF(ISERROR(X131/X106),"N. D.",X131/X106)</f>
        <v>0</v>
      </c>
      <c r="Z131" s="232">
        <f>+$P131-X131</f>
        <v>0</v>
      </c>
      <c r="AA131" s="230" t="str">
        <f>+IF(ISERROR(Z131/X131),"N. D.",Z131/X131)</f>
        <v>N. D.</v>
      </c>
    </row>
    <row r="132" spans="1:27" s="208" customFormat="1" ht="6" customHeight="1">
      <c r="A132" s="207"/>
      <c r="B132" s="207"/>
      <c r="C132" s="207"/>
      <c r="D132" s="231"/>
      <c r="E132" s="207"/>
      <c r="F132" s="207"/>
      <c r="G132" s="231"/>
      <c r="H132" s="207"/>
      <c r="I132" s="231"/>
      <c r="J132" s="207"/>
      <c r="K132" s="207"/>
      <c r="L132" s="231"/>
      <c r="M132" s="207"/>
      <c r="N132" s="231"/>
      <c r="O132" s="207"/>
      <c r="P132" s="207"/>
      <c r="Q132" s="231"/>
      <c r="R132" s="207"/>
      <c r="S132" s="207"/>
      <c r="T132" s="231"/>
      <c r="U132" s="207"/>
      <c r="V132" s="231"/>
      <c r="W132" s="207"/>
      <c r="X132" s="207"/>
      <c r="Y132" s="231"/>
      <c r="Z132" s="207"/>
      <c r="AA132" s="231"/>
    </row>
    <row r="133" spans="1:27" s="208" customFormat="1" thickBot="1">
      <c r="A133" s="233" t="s">
        <v>50</v>
      </c>
      <c r="B133" s="234"/>
      <c r="C133" s="234">
        <f>+C106-C131</f>
        <v>22935847.789999999</v>
      </c>
      <c r="D133" s="235">
        <f>+IF(OR(C106&lt;=0,C133&lt;=0),"N. D.",C133/C106)</f>
        <v>1</v>
      </c>
      <c r="E133" s="234"/>
      <c r="F133" s="234">
        <f>+F106-F131</f>
        <v>22251339.917517822</v>
      </c>
      <c r="G133" s="235">
        <f>+IF(OR(F106&lt;=0,F133&lt;=0),"N. D.",F133/F106)</f>
        <v>1</v>
      </c>
      <c r="H133" s="234">
        <f>+$C133-F133</f>
        <v>684507.87248217687</v>
      </c>
      <c r="I133" s="235">
        <f>+IF(ISERROR(H133/F133),"N. D.",H133/F133)</f>
        <v>3.0762546211578208E-2</v>
      </c>
      <c r="J133" s="234"/>
      <c r="K133" s="234">
        <f>+K106-K131</f>
        <v>20742804.490000002</v>
      </c>
      <c r="L133" s="235">
        <f>+IF(OR(K106&lt;=0,K133&lt;=0),"N. D.",K133/K106)</f>
        <v>1</v>
      </c>
      <c r="M133" s="234">
        <f>+$C133-K133</f>
        <v>2193043.299999997</v>
      </c>
      <c r="N133" s="235">
        <f>+IF(ISERROR(M133/K133),"N. D.",M133/K133)</f>
        <v>0.10572549633089642</v>
      </c>
      <c r="O133" s="234"/>
      <c r="P133" s="234">
        <f>+P106-P131</f>
        <v>132976564.91000001</v>
      </c>
      <c r="Q133" s="235">
        <f>+IF(OR(P106&lt;=0,P133&lt;=0),"N. D.",P133/P106)</f>
        <v>1</v>
      </c>
      <c r="R133" s="234"/>
      <c r="S133" s="234">
        <f>+S106-S131</f>
        <v>131758284.28730653</v>
      </c>
      <c r="T133" s="235">
        <f>+IF(OR(S106&lt;=0,S133&lt;=0),"N. D.",S133/S106)</f>
        <v>1</v>
      </c>
      <c r="U133" s="234">
        <f>+$P133-S133</f>
        <v>1218280.6226934791</v>
      </c>
      <c r="V133" s="235">
        <f>+IF(ISERROR(U133/S133),"N. D.",U133/S133)</f>
        <v>9.2463303486629202E-3</v>
      </c>
      <c r="W133" s="234"/>
      <c r="X133" s="234">
        <f>+X106-X131</f>
        <v>123914029.3</v>
      </c>
      <c r="Y133" s="235">
        <f>+IF(OR(X106&lt;=0,X133&lt;=0),"N. D.",X133/X106)</f>
        <v>1</v>
      </c>
      <c r="Z133" s="234">
        <f>+$P133-X133</f>
        <v>9062535.6100000143</v>
      </c>
      <c r="AA133" s="235">
        <f>+IF(ISERROR(Z133/X133),"N. D.",Z133/X133)</f>
        <v>7.3135670441797293E-2</v>
      </c>
    </row>
    <row r="134" spans="1:27" s="208" customFormat="1" ht="6" customHeight="1">
      <c r="A134" s="207"/>
      <c r="B134" s="236"/>
      <c r="C134" s="236"/>
      <c r="D134" s="237"/>
      <c r="E134" s="236"/>
      <c r="F134" s="236"/>
      <c r="G134" s="237"/>
      <c r="H134" s="236"/>
      <c r="I134" s="237"/>
      <c r="J134" s="236"/>
      <c r="K134" s="236"/>
      <c r="L134" s="237"/>
      <c r="M134" s="236"/>
      <c r="N134" s="237"/>
      <c r="O134" s="236"/>
      <c r="P134" s="236"/>
      <c r="Q134" s="237"/>
      <c r="R134" s="236"/>
      <c r="S134" s="236"/>
      <c r="T134" s="237"/>
      <c r="U134" s="236"/>
      <c r="V134" s="237"/>
      <c r="W134" s="236"/>
      <c r="X134" s="236"/>
      <c r="Y134" s="237"/>
      <c r="Z134" s="236"/>
      <c r="AA134" s="237"/>
    </row>
    <row r="135" spans="1:27" s="208" customFormat="1" ht="17">
      <c r="A135" s="238" t="s">
        <v>51</v>
      </c>
      <c r="B135" s="226"/>
      <c r="C135" s="226">
        <f>+C137+C160</f>
        <v>6663679.5770000005</v>
      </c>
      <c r="D135" s="225">
        <f>+D137+D160</f>
        <v>0.29053556851320567</v>
      </c>
      <c r="E135" s="226"/>
      <c r="F135" s="226">
        <f>+F137+F160</f>
        <v>7127719.7868133094</v>
      </c>
      <c r="G135" s="225">
        <f>+G137+G160</f>
        <v>0.32032766625446529</v>
      </c>
      <c r="H135" s="226">
        <f>+$C135-F135</f>
        <v>-464040.2098133089</v>
      </c>
      <c r="I135" s="225">
        <f>+IF(ISERROR(H135/F135),"N. D.",H135/F135)</f>
        <v>-6.510359886366604E-2</v>
      </c>
      <c r="J135" s="226"/>
      <c r="K135" s="226">
        <f>+K137+K160</f>
        <v>6553831.8692999985</v>
      </c>
      <c r="L135" s="225">
        <f>+L137+L160</f>
        <v>0.31595688386589998</v>
      </c>
      <c r="M135" s="226">
        <f>+$C135-K135</f>
        <v>109847.70770000201</v>
      </c>
      <c r="N135" s="225">
        <f>+IF(ISERROR(M135/K135),"N. D.",M135/K135)</f>
        <v>1.6760837002023157E-2</v>
      </c>
      <c r="O135" s="226"/>
      <c r="P135" s="226">
        <f>+P137+P160</f>
        <v>42139599.28239999</v>
      </c>
      <c r="Q135" s="225">
        <f>+Q137+Q160</f>
        <v>0.31689493040311678</v>
      </c>
      <c r="R135" s="226"/>
      <c r="S135" s="226">
        <f>+S137+S160</f>
        <v>44345269.834074542</v>
      </c>
      <c r="T135" s="225">
        <f>+T137+T160</f>
        <v>0.33656532546657275</v>
      </c>
      <c r="U135" s="226">
        <f>+$P135-S135</f>
        <v>-2205670.5516745523</v>
      </c>
      <c r="V135" s="225">
        <f>+IF(ISERROR(U135/S135),"N. D.",U135/S135)</f>
        <v>-4.9738575499200889E-2</v>
      </c>
      <c r="W135" s="226"/>
      <c r="X135" s="226">
        <f>+X137+X160</f>
        <v>38427880.897000015</v>
      </c>
      <c r="Y135" s="225">
        <f>+Y137+Y160</f>
        <v>0.31011727335542311</v>
      </c>
      <c r="Z135" s="226">
        <f>+$P135-X135</f>
        <v>3711718.3853999749</v>
      </c>
      <c r="AA135" s="225">
        <f>+IF(ISERROR(Z135/X135),"N. D.",Z135/X135)</f>
        <v>9.6589202910997388E-2</v>
      </c>
    </row>
    <row r="136" spans="1:27" s="208" customFormat="1" ht="6" customHeight="1">
      <c r="A136" s="239"/>
      <c r="B136" s="207"/>
      <c r="C136" s="207"/>
      <c r="D136" s="213"/>
      <c r="E136" s="207"/>
      <c r="F136" s="207"/>
      <c r="G136" s="213"/>
      <c r="H136" s="207"/>
      <c r="I136" s="213"/>
      <c r="J136" s="207"/>
      <c r="K136" s="207"/>
      <c r="L136" s="213"/>
      <c r="M136" s="207"/>
      <c r="N136" s="213"/>
      <c r="O136" s="207"/>
      <c r="P136" s="207"/>
      <c r="Q136" s="213"/>
      <c r="R136" s="207"/>
      <c r="S136" s="207"/>
      <c r="T136" s="213"/>
      <c r="U136" s="207"/>
      <c r="V136" s="213"/>
      <c r="W136" s="207"/>
      <c r="X136" s="207"/>
      <c r="Y136" s="213"/>
      <c r="Z136" s="207"/>
      <c r="AA136" s="213"/>
    </row>
    <row r="137" spans="1:27" s="208" customFormat="1" ht="17">
      <c r="A137" s="240" t="s">
        <v>52</v>
      </c>
      <c r="B137" s="226"/>
      <c r="C137" s="226">
        <f>+SUM(C138:C150)</f>
        <v>7336578.4370000008</v>
      </c>
      <c r="D137" s="225">
        <f>+SUM(D138:D150)</f>
        <v>0.31987387186091898</v>
      </c>
      <c r="E137" s="226"/>
      <c r="F137" s="226">
        <f>+SUM(F138:F150)</f>
        <v>7763350.3453161744</v>
      </c>
      <c r="G137" s="225">
        <f>+SUM(G138:G150)</f>
        <v>0.3488936115350213</v>
      </c>
      <c r="H137" s="226">
        <f t="shared" ref="H137:H150" si="100">+$C137-F137</f>
        <v>-426771.90831617359</v>
      </c>
      <c r="I137" s="225">
        <f t="shared" ref="I137:I150" si="101">+IF(ISERROR(H137/F137),"N. D.",H137/F137)</f>
        <v>-5.497264574355528E-2</v>
      </c>
      <c r="J137" s="226"/>
      <c r="K137" s="226">
        <f>+SUM(K138:K150)</f>
        <v>7059038.6992999986</v>
      </c>
      <c r="L137" s="225">
        <f>+SUM(L138:L150)</f>
        <v>0.3403126468604149</v>
      </c>
      <c r="M137" s="226">
        <f t="shared" ref="M137:M150" si="102">+$C137-K137</f>
        <v>277539.73770000227</v>
      </c>
      <c r="N137" s="225">
        <f t="shared" ref="N137:N150" si="103">+IF(ISERROR(M137/K137),"N. D.",M137/K137)</f>
        <v>3.9316931033049042E-2</v>
      </c>
      <c r="O137" s="226"/>
      <c r="P137" s="226">
        <f>+SUM(P138:P150)</f>
        <v>45517004.452399991</v>
      </c>
      <c r="Q137" s="225">
        <f>+SUM(Q138:Q150)</f>
        <v>0.34229342954682579</v>
      </c>
      <c r="R137" s="226"/>
      <c r="S137" s="226">
        <f>+SUM(S138:S150)</f>
        <v>47230149.685522415</v>
      </c>
      <c r="T137" s="225">
        <f>+SUM(T138:T150)</f>
        <v>0.35846056998233483</v>
      </c>
      <c r="U137" s="226">
        <f t="shared" ref="U137:U150" si="104">+$P137-S137</f>
        <v>-1713145.2331224233</v>
      </c>
      <c r="V137" s="225">
        <f t="shared" ref="V137:V150" si="105">+IF(ISERROR(U137/S137),"N. D.",U137/S137)</f>
        <v>-3.6272280408367163E-2</v>
      </c>
      <c r="W137" s="226"/>
      <c r="X137" s="226">
        <f>+SUM(X138:X150)</f>
        <v>41802033.057000011</v>
      </c>
      <c r="Y137" s="225">
        <f>+SUM(Y138:Y150)</f>
        <v>0.33734705660967484</v>
      </c>
      <c r="Z137" s="226">
        <f t="shared" ref="Z137:Z150" si="106">+$P137-X137</f>
        <v>3714971.3953999802</v>
      </c>
      <c r="AA137" s="225">
        <f t="shared" ref="AA137:AA150" si="107">+IF(ISERROR(Z137/X137),"N. D.",Z137/X137)</f>
        <v>8.8870591301967436E-2</v>
      </c>
    </row>
    <row r="138" spans="1:27" s="208" customFormat="1" ht="17">
      <c r="A138" s="220" t="s">
        <v>53</v>
      </c>
      <c r="B138" s="216"/>
      <c r="C138" s="216">
        <f>+CBA!C138+TORR!C138</f>
        <v>831125.66500000004</v>
      </c>
      <c r="D138" s="213">
        <f t="shared" ref="D138:D150" si="108">+IF(ISERROR(C138/C$106),"N. D.",C138/C$106)</f>
        <v>3.6236971600516539E-2</v>
      </c>
      <c r="E138" s="216"/>
      <c r="F138" s="216">
        <f>+CBA!F138+TORR!F138</f>
        <v>814197.63356482051</v>
      </c>
      <c r="G138" s="213">
        <f t="shared" ref="G138:G150" si="109">+IF(ISERROR(F138/F$106),"N. D.",F138/F$106)</f>
        <v>3.6590948526377363E-2</v>
      </c>
      <c r="H138" s="216">
        <f t="shared" si="100"/>
        <v>16928.031435179524</v>
      </c>
      <c r="I138" s="213">
        <f t="shared" si="101"/>
        <v>2.0791059488914417E-2</v>
      </c>
      <c r="J138" s="216"/>
      <c r="K138" s="216">
        <f>+CBA!K138+TORR!K138</f>
        <v>691424.87999999989</v>
      </c>
      <c r="L138" s="213">
        <f t="shared" ref="L138:L150" si="110">+IF(ISERROR(K138/K$106),"N. D.",K138/K$106)</f>
        <v>3.3333239983693246E-2</v>
      </c>
      <c r="M138" s="216">
        <f t="shared" si="102"/>
        <v>139700.78500000015</v>
      </c>
      <c r="N138" s="213">
        <f t="shared" si="103"/>
        <v>0.20204766857680934</v>
      </c>
      <c r="O138" s="216"/>
      <c r="P138" s="216">
        <f>+CBA!P138+TORR!P138</f>
        <v>5020320.6850000005</v>
      </c>
      <c r="Q138" s="213">
        <f t="shared" ref="Q138:Q150" si="111">+IF(ISERROR(P138/P$106),"N. D.",P138/P$106)</f>
        <v>3.7753424360132994E-2</v>
      </c>
      <c r="R138" s="216"/>
      <c r="S138" s="216">
        <f>+CBA!S138+TORR!S138</f>
        <v>5395678.0463892855</v>
      </c>
      <c r="T138" s="213">
        <f t="shared" ref="T138:T150" si="112">+IF(ISERROR(S138/S$106),"N. D.",S138/S$106)</f>
        <v>4.0951338092895161E-2</v>
      </c>
      <c r="U138" s="216">
        <f t="shared" si="104"/>
        <v>-375357.36138928495</v>
      </c>
      <c r="V138" s="213">
        <f t="shared" si="105"/>
        <v>-6.9566300687727095E-2</v>
      </c>
      <c r="W138" s="216"/>
      <c r="X138" s="216">
        <f>+CBA!X138+TORR!X138</f>
        <v>4466115.4844000004</v>
      </c>
      <c r="Y138" s="213">
        <f t="shared" ref="Y138:Y150" si="113">+IF(ISERROR(X138/X$106),"N. D.",X138/X$106)</f>
        <v>3.6042048746452962E-2</v>
      </c>
      <c r="Z138" s="216">
        <f t="shared" si="106"/>
        <v>554205.2006000001</v>
      </c>
      <c r="AA138" s="213">
        <f t="shared" si="107"/>
        <v>0.12409110389908663</v>
      </c>
    </row>
    <row r="139" spans="1:27" s="208" customFormat="1" ht="17">
      <c r="A139" s="220" t="s">
        <v>54</v>
      </c>
      <c r="B139" s="216"/>
      <c r="C139" s="216">
        <f>+CBA!C139+TORR!C139</f>
        <v>1201336.4600000002</v>
      </c>
      <c r="D139" s="213">
        <f t="shared" si="108"/>
        <v>5.2378114425915459E-2</v>
      </c>
      <c r="E139" s="216"/>
      <c r="F139" s="216">
        <f>+CBA!F139+TORR!F139</f>
        <v>1346785.79</v>
      </c>
      <c r="G139" s="213">
        <f t="shared" si="109"/>
        <v>6.0526053486770717E-2</v>
      </c>
      <c r="H139" s="216">
        <f t="shared" si="100"/>
        <v>-145449.32999999984</v>
      </c>
      <c r="I139" s="213">
        <f t="shared" si="101"/>
        <v>-0.10799737499457863</v>
      </c>
      <c r="J139" s="216"/>
      <c r="K139" s="216">
        <f>+CBA!K139+TORR!K139</f>
        <v>1208091.7720000001</v>
      </c>
      <c r="L139" s="213">
        <f t="shared" si="110"/>
        <v>5.8241486708434959E-2</v>
      </c>
      <c r="M139" s="216">
        <f t="shared" si="102"/>
        <v>-6755.311999999918</v>
      </c>
      <c r="N139" s="213">
        <f t="shared" si="103"/>
        <v>-5.5917208912171267E-3</v>
      </c>
      <c r="O139" s="216"/>
      <c r="P139" s="216">
        <f>+CBA!P139+TORR!P139</f>
        <v>7017176.8087999998</v>
      </c>
      <c r="Q139" s="213">
        <f t="shared" si="111"/>
        <v>5.2770026158739332E-2</v>
      </c>
      <c r="R139" s="216"/>
      <c r="S139" s="216">
        <f>+CBA!S139+TORR!S139</f>
        <v>6896758.0899999999</v>
      </c>
      <c r="T139" s="213">
        <f t="shared" si="112"/>
        <v>5.2344018649796785E-2</v>
      </c>
      <c r="U139" s="216">
        <f t="shared" si="104"/>
        <v>120418.71879999992</v>
      </c>
      <c r="V139" s="213">
        <f t="shared" si="105"/>
        <v>1.7460191763808829E-2</v>
      </c>
      <c r="W139" s="216"/>
      <c r="X139" s="216">
        <f>+CBA!X139+TORR!X139</f>
        <v>5941075.4796000002</v>
      </c>
      <c r="Y139" s="213">
        <f t="shared" si="113"/>
        <v>4.7945139974558154E-2</v>
      </c>
      <c r="Z139" s="216">
        <f t="shared" si="106"/>
        <v>1076101.3291999996</v>
      </c>
      <c r="AA139" s="213">
        <f t="shared" si="107"/>
        <v>0.18112904522001649</v>
      </c>
    </row>
    <row r="140" spans="1:27" s="208" customFormat="1" ht="17">
      <c r="A140" s="220" t="s">
        <v>55</v>
      </c>
      <c r="B140" s="216"/>
      <c r="C140" s="216">
        <f>+CBA!C140+TORR!C140</f>
        <v>3498.38</v>
      </c>
      <c r="D140" s="213">
        <f t="shared" si="108"/>
        <v>1.525289159585934E-4</v>
      </c>
      <c r="E140" s="216"/>
      <c r="F140" s="216">
        <f>+CBA!F140+TORR!F140</f>
        <v>4700</v>
      </c>
      <c r="G140" s="213">
        <f t="shared" si="109"/>
        <v>2.112232349792036E-4</v>
      </c>
      <c r="H140" s="216">
        <f t="shared" si="100"/>
        <v>-1201.6199999999999</v>
      </c>
      <c r="I140" s="213">
        <f t="shared" si="101"/>
        <v>-0.25566382978723401</v>
      </c>
      <c r="J140" s="216"/>
      <c r="K140" s="216">
        <f>+CBA!K140+TORR!K140</f>
        <v>5035.96</v>
      </c>
      <c r="L140" s="213">
        <f t="shared" si="110"/>
        <v>2.4278105703728781E-4</v>
      </c>
      <c r="M140" s="216">
        <f t="shared" si="102"/>
        <v>-1537.58</v>
      </c>
      <c r="N140" s="213">
        <f t="shared" si="103"/>
        <v>-0.30532013757059229</v>
      </c>
      <c r="O140" s="216"/>
      <c r="P140" s="216">
        <f>+CBA!P140+TORR!P140</f>
        <v>30387.000000000004</v>
      </c>
      <c r="Q140" s="213">
        <f t="shared" si="111"/>
        <v>2.2851394921027067E-4</v>
      </c>
      <c r="R140" s="216"/>
      <c r="S140" s="216">
        <f>+CBA!S140+TORR!S140</f>
        <v>46200</v>
      </c>
      <c r="T140" s="213">
        <f t="shared" si="112"/>
        <v>3.5064208865423778E-4</v>
      </c>
      <c r="U140" s="216">
        <f t="shared" si="104"/>
        <v>-15812.999999999996</v>
      </c>
      <c r="V140" s="213">
        <f t="shared" si="105"/>
        <v>-0.34227272727272717</v>
      </c>
      <c r="W140" s="216"/>
      <c r="X140" s="216">
        <f>+CBA!X140+TORR!X140</f>
        <v>37612.58</v>
      </c>
      <c r="Y140" s="213">
        <f t="shared" si="113"/>
        <v>3.0353770442682231E-4</v>
      </c>
      <c r="Z140" s="216">
        <f t="shared" si="106"/>
        <v>-7225.5799999999981</v>
      </c>
      <c r="AA140" s="213">
        <f t="shared" si="107"/>
        <v>-0.19210540728660458</v>
      </c>
    </row>
    <row r="141" spans="1:27" s="208" customFormat="1" ht="17">
      <c r="A141" s="220" t="s">
        <v>56</v>
      </c>
      <c r="B141" s="216"/>
      <c r="C141" s="216">
        <f>+CBA!C141+TORR!C141</f>
        <v>682284.92000000016</v>
      </c>
      <c r="D141" s="213">
        <f t="shared" si="108"/>
        <v>2.9747534350898313E-2</v>
      </c>
      <c r="E141" s="216"/>
      <c r="F141" s="216">
        <f>+CBA!F141+TORR!F141</f>
        <v>770515.4</v>
      </c>
      <c r="G141" s="213">
        <f t="shared" si="109"/>
        <v>3.4627820295594691E-2</v>
      </c>
      <c r="H141" s="216">
        <f t="shared" si="100"/>
        <v>-88230.479999999865</v>
      </c>
      <c r="I141" s="213">
        <f t="shared" si="101"/>
        <v>-0.11450839269403293</v>
      </c>
      <c r="J141" s="216"/>
      <c r="K141" s="216">
        <f>+CBA!K141+TORR!K141</f>
        <v>705030.29299999995</v>
      </c>
      <c r="L141" s="213">
        <f t="shared" si="110"/>
        <v>3.3989149988849936E-2</v>
      </c>
      <c r="M141" s="216">
        <f t="shared" si="102"/>
        <v>-22745.372999999789</v>
      </c>
      <c r="N141" s="213">
        <f t="shared" si="103"/>
        <v>-3.2261554185445178E-2</v>
      </c>
      <c r="O141" s="216"/>
      <c r="P141" s="216">
        <f>+CBA!P141+TORR!P141</f>
        <v>4685526.801</v>
      </c>
      <c r="Q141" s="213">
        <f t="shared" si="111"/>
        <v>3.5235733485604895E-2</v>
      </c>
      <c r="R141" s="216"/>
      <c r="S141" s="216">
        <f>+CBA!S141+TORR!S141</f>
        <v>4979147.6000000006</v>
      </c>
      <c r="T141" s="213">
        <f t="shared" si="112"/>
        <v>3.7790015458479119E-2</v>
      </c>
      <c r="U141" s="216">
        <f t="shared" si="104"/>
        <v>-293620.79900000058</v>
      </c>
      <c r="V141" s="213">
        <f t="shared" si="105"/>
        <v>-5.8970093395102514E-2</v>
      </c>
      <c r="W141" s="216"/>
      <c r="X141" s="216">
        <f>+CBA!X141+TORR!X141</f>
        <v>4732207.0619999999</v>
      </c>
      <c r="Y141" s="213">
        <f t="shared" si="113"/>
        <v>3.8189437376321363E-2</v>
      </c>
      <c r="Z141" s="216">
        <f t="shared" si="106"/>
        <v>-46680.26099999994</v>
      </c>
      <c r="AA141" s="213">
        <f t="shared" si="107"/>
        <v>-9.864374146863978E-3</v>
      </c>
    </row>
    <row r="142" spans="1:27" s="208" customFormat="1" ht="17">
      <c r="A142" s="220" t="s">
        <v>57</v>
      </c>
      <c r="B142" s="216"/>
      <c r="C142" s="216">
        <f>+CBA!C142+TORR!C142</f>
        <v>931020.14</v>
      </c>
      <c r="D142" s="213">
        <f t="shared" si="108"/>
        <v>4.0592357802702352E-2</v>
      </c>
      <c r="E142" s="216"/>
      <c r="F142" s="216">
        <f>+CBA!F142+TORR!F142</f>
        <v>726861.01</v>
      </c>
      <c r="G142" s="213">
        <f t="shared" si="109"/>
        <v>3.2665943385627928E-2</v>
      </c>
      <c r="H142" s="216">
        <f t="shared" si="100"/>
        <v>204159.13</v>
      </c>
      <c r="I142" s="213">
        <f t="shared" si="101"/>
        <v>0.28087781183915755</v>
      </c>
      <c r="J142" s="216"/>
      <c r="K142" s="216">
        <f>+CBA!K142+TORR!K142</f>
        <v>699314.39999999991</v>
      </c>
      <c r="L142" s="213">
        <f t="shared" si="110"/>
        <v>3.3713589709488692E-2</v>
      </c>
      <c r="M142" s="216">
        <f t="shared" si="102"/>
        <v>231705.74000000011</v>
      </c>
      <c r="N142" s="213">
        <f t="shared" si="103"/>
        <v>0.33133271672941406</v>
      </c>
      <c r="O142" s="216"/>
      <c r="P142" s="216">
        <f>+CBA!P142+TORR!P142</f>
        <v>4382821.0949999997</v>
      </c>
      <c r="Q142" s="213">
        <f t="shared" si="111"/>
        <v>3.2959349626502543E-2</v>
      </c>
      <c r="R142" s="216"/>
      <c r="S142" s="216">
        <f>+CBA!S142+TORR!S142</f>
        <v>4412537.68</v>
      </c>
      <c r="T142" s="213">
        <f t="shared" si="112"/>
        <v>3.348964130694209E-2</v>
      </c>
      <c r="U142" s="216">
        <f t="shared" si="104"/>
        <v>-29716.584999999963</v>
      </c>
      <c r="V142" s="213">
        <f t="shared" si="105"/>
        <v>-6.7345793180852709E-3</v>
      </c>
      <c r="W142" s="216"/>
      <c r="X142" s="216">
        <f>+CBA!X142+TORR!X142</f>
        <v>4045367.929</v>
      </c>
      <c r="Y142" s="213">
        <f t="shared" si="113"/>
        <v>3.2646569172615873E-2</v>
      </c>
      <c r="Z142" s="216">
        <f t="shared" si="106"/>
        <v>337453.16599999974</v>
      </c>
      <c r="AA142" s="213">
        <f t="shared" si="107"/>
        <v>8.3417175377522926E-2</v>
      </c>
    </row>
    <row r="143" spans="1:27" s="208" customFormat="1" ht="17">
      <c r="A143" s="220" t="s">
        <v>58</v>
      </c>
      <c r="B143" s="216"/>
      <c r="C143" s="216">
        <f>+CBA!C143+TORR!C143</f>
        <v>904331.9600000002</v>
      </c>
      <c r="D143" s="213">
        <f t="shared" si="108"/>
        <v>3.9428756603202074E-2</v>
      </c>
      <c r="E143" s="216"/>
      <c r="F143" s="216">
        <f>+CBA!F143+TORR!F143</f>
        <v>1113195.3972499999</v>
      </c>
      <c r="G143" s="213">
        <f t="shared" si="109"/>
        <v>5.002824105768184E-2</v>
      </c>
      <c r="H143" s="216">
        <f t="shared" si="100"/>
        <v>-208863.43724999973</v>
      </c>
      <c r="I143" s="213">
        <f t="shared" si="101"/>
        <v>-0.18762513550268792</v>
      </c>
      <c r="J143" s="216"/>
      <c r="K143" s="216">
        <f>+CBA!K143+TORR!K143</f>
        <v>1021003.6699999999</v>
      </c>
      <c r="L143" s="213">
        <f t="shared" si="110"/>
        <v>4.9222064957138295E-2</v>
      </c>
      <c r="M143" s="216">
        <f t="shared" si="102"/>
        <v>-116671.70999999973</v>
      </c>
      <c r="N143" s="213">
        <f t="shared" si="103"/>
        <v>-0.1142715872901806</v>
      </c>
      <c r="O143" s="216"/>
      <c r="P143" s="216">
        <f>+CBA!P143+TORR!P143</f>
        <v>7107179.6299999999</v>
      </c>
      <c r="Q143" s="213">
        <f t="shared" si="111"/>
        <v>5.3446858360420249E-2</v>
      </c>
      <c r="R143" s="216"/>
      <c r="S143" s="216">
        <f>+CBA!S143+TORR!S143</f>
        <v>7873799.4921249999</v>
      </c>
      <c r="T143" s="213">
        <f t="shared" si="112"/>
        <v>5.9759426397475897E-2</v>
      </c>
      <c r="U143" s="216">
        <f t="shared" si="104"/>
        <v>-766619.86212499999</v>
      </c>
      <c r="V143" s="213">
        <f t="shared" si="105"/>
        <v>-9.7363396526891077E-2</v>
      </c>
      <c r="W143" s="216"/>
      <c r="X143" s="216">
        <f>+CBA!X143+TORR!X143</f>
        <v>5841939.8700000001</v>
      </c>
      <c r="Y143" s="213">
        <f t="shared" si="113"/>
        <v>4.7145104577759063E-2</v>
      </c>
      <c r="Z143" s="216">
        <f t="shared" si="106"/>
        <v>1265239.7599999998</v>
      </c>
      <c r="AA143" s="213">
        <f t="shared" si="107"/>
        <v>0.21657870299168275</v>
      </c>
    </row>
    <row r="144" spans="1:27" s="208" customFormat="1" ht="17">
      <c r="A144" s="220" t="s">
        <v>59</v>
      </c>
      <c r="B144" s="216"/>
      <c r="C144" s="216">
        <f>+CBA!C144+TORR!C144</f>
        <v>2500</v>
      </c>
      <c r="D144" s="213">
        <f t="shared" si="108"/>
        <v>1.0899967696376137E-4</v>
      </c>
      <c r="E144" s="216"/>
      <c r="F144" s="216">
        <f>+CBA!F144+TORR!F144</f>
        <v>25000</v>
      </c>
      <c r="G144" s="213">
        <f t="shared" si="109"/>
        <v>1.1235278456340617E-3</v>
      </c>
      <c r="H144" s="216">
        <f t="shared" si="100"/>
        <v>-22500</v>
      </c>
      <c r="I144" s="213">
        <f t="shared" si="101"/>
        <v>-0.9</v>
      </c>
      <c r="J144" s="216"/>
      <c r="K144" s="216">
        <f>+CBA!K144+TORR!K144</f>
        <v>0</v>
      </c>
      <c r="L144" s="213">
        <f t="shared" si="110"/>
        <v>0</v>
      </c>
      <c r="M144" s="216">
        <f t="shared" si="102"/>
        <v>2500</v>
      </c>
      <c r="N144" s="213" t="str">
        <f t="shared" si="103"/>
        <v>N. D.</v>
      </c>
      <c r="O144" s="216"/>
      <c r="P144" s="216">
        <f>+CBA!P144+TORR!P144</f>
        <v>42040</v>
      </c>
      <c r="Q144" s="213">
        <f t="shared" si="111"/>
        <v>3.1614593164181322E-4</v>
      </c>
      <c r="R144" s="216"/>
      <c r="S144" s="216">
        <f>+CBA!S144+TORR!S144</f>
        <v>150000</v>
      </c>
      <c r="T144" s="213">
        <f t="shared" si="112"/>
        <v>1.1384483397864863E-3</v>
      </c>
      <c r="U144" s="216">
        <f t="shared" si="104"/>
        <v>-107960</v>
      </c>
      <c r="V144" s="213">
        <f t="shared" si="105"/>
        <v>-0.71973333333333334</v>
      </c>
      <c r="W144" s="216"/>
      <c r="X144" s="216">
        <f>+CBA!X144+TORR!X144</f>
        <v>0</v>
      </c>
      <c r="Y144" s="213">
        <f t="shared" si="113"/>
        <v>0</v>
      </c>
      <c r="Z144" s="216">
        <f t="shared" si="106"/>
        <v>42040</v>
      </c>
      <c r="AA144" s="213" t="str">
        <f t="shared" si="107"/>
        <v>N. D.</v>
      </c>
    </row>
    <row r="145" spans="1:27" s="208" customFormat="1" ht="17">
      <c r="A145" s="220" t="s">
        <v>60</v>
      </c>
      <c r="B145" s="216"/>
      <c r="C145" s="216">
        <f>+CBA!C145+TORR!C145</f>
        <v>21571.331699999999</v>
      </c>
      <c r="D145" s="213">
        <f t="shared" si="108"/>
        <v>9.4050727479125815E-4</v>
      </c>
      <c r="E145" s="216"/>
      <c r="F145" s="216">
        <f>+CBA!F145+TORR!F145</f>
        <v>46002.684999999998</v>
      </c>
      <c r="G145" s="213">
        <f t="shared" si="109"/>
        <v>2.0674119028572945E-3</v>
      </c>
      <c r="H145" s="216">
        <f t="shared" si="100"/>
        <v>-24431.353299999999</v>
      </c>
      <c r="I145" s="213">
        <f t="shared" si="101"/>
        <v>-0.53108537686441559</v>
      </c>
      <c r="J145" s="216"/>
      <c r="K145" s="216">
        <f>+CBA!K145+TORR!K145</f>
        <v>91498.1</v>
      </c>
      <c r="L145" s="213">
        <f t="shared" si="110"/>
        <v>4.4110766239015926E-3</v>
      </c>
      <c r="M145" s="216">
        <f t="shared" si="102"/>
        <v>-69926.768300000011</v>
      </c>
      <c r="N145" s="213">
        <f t="shared" si="103"/>
        <v>-0.76424284547985155</v>
      </c>
      <c r="O145" s="216"/>
      <c r="P145" s="216">
        <f>+CBA!P145+TORR!P145</f>
        <v>322518.95330000005</v>
      </c>
      <c r="Q145" s="213">
        <f t="shared" si="111"/>
        <v>2.4253818973161505E-3</v>
      </c>
      <c r="R145" s="216"/>
      <c r="S145" s="216">
        <f>+CBA!S145+TORR!S145</f>
        <v>349831.11</v>
      </c>
      <c r="T145" s="213">
        <f t="shared" si="112"/>
        <v>2.6550976425677576E-3</v>
      </c>
      <c r="U145" s="216">
        <f t="shared" si="104"/>
        <v>-27312.156699999934</v>
      </c>
      <c r="V145" s="213">
        <f t="shared" si="105"/>
        <v>-7.8072406710769482E-2</v>
      </c>
      <c r="W145" s="216"/>
      <c r="X145" s="216">
        <f>+CBA!X145+TORR!X145</f>
        <v>775845.21180000005</v>
      </c>
      <c r="Y145" s="213">
        <f t="shared" si="113"/>
        <v>6.2611571601925145E-3</v>
      </c>
      <c r="Z145" s="216">
        <f t="shared" si="106"/>
        <v>-453326.2585</v>
      </c>
      <c r="AA145" s="213">
        <f t="shared" si="107"/>
        <v>-0.58429987271334727</v>
      </c>
    </row>
    <row r="146" spans="1:27" s="208" customFormat="1" ht="17">
      <c r="A146" s="220" t="s">
        <v>61</v>
      </c>
      <c r="B146" s="216"/>
      <c r="C146" s="216">
        <f>+CBA!C146+TORR!C146</f>
        <v>281909.15509999997</v>
      </c>
      <c r="D146" s="213">
        <f t="shared" si="108"/>
        <v>1.2291202735610759E-2</v>
      </c>
      <c r="E146" s="216"/>
      <c r="F146" s="216">
        <f>+CBA!F146+TORR!F146</f>
        <v>285493.23</v>
      </c>
      <c r="G146" s="213">
        <f t="shared" si="109"/>
        <v>1.2830383745800386E-2</v>
      </c>
      <c r="H146" s="216">
        <f t="shared" si="100"/>
        <v>-3584.0749000000069</v>
      </c>
      <c r="I146" s="213">
        <f t="shared" si="101"/>
        <v>-1.2553975097763289E-2</v>
      </c>
      <c r="J146" s="216"/>
      <c r="K146" s="216">
        <f>+CBA!K146+TORR!K146</f>
        <v>308538.78999999998</v>
      </c>
      <c r="L146" s="213">
        <f t="shared" si="110"/>
        <v>1.4874497329844907E-2</v>
      </c>
      <c r="M146" s="216">
        <f t="shared" si="102"/>
        <v>-26629.634900000005</v>
      </c>
      <c r="N146" s="213">
        <f t="shared" si="103"/>
        <v>-8.630887189257469E-2</v>
      </c>
      <c r="O146" s="216"/>
      <c r="P146" s="216">
        <f>+CBA!P146+TORR!P146</f>
        <v>1691454.7755</v>
      </c>
      <c r="Q146" s="213">
        <f t="shared" si="111"/>
        <v>1.2719946380362548E-2</v>
      </c>
      <c r="R146" s="216"/>
      <c r="S146" s="216">
        <f>+CBA!S146+TORR!S146</f>
        <v>1712959.38</v>
      </c>
      <c r="T146" s="213">
        <f t="shared" si="112"/>
        <v>1.3000771748551259E-2</v>
      </c>
      <c r="U146" s="216">
        <f t="shared" si="104"/>
        <v>-21504.604499999899</v>
      </c>
      <c r="V146" s="213">
        <f t="shared" si="105"/>
        <v>-1.2554065642817462E-2</v>
      </c>
      <c r="W146" s="216"/>
      <c r="X146" s="216">
        <f>+CBA!X146+TORR!X146</f>
        <v>1799758.9614000001</v>
      </c>
      <c r="Y146" s="213">
        <f t="shared" si="113"/>
        <v>1.4524255014278679E-2</v>
      </c>
      <c r="Z146" s="216">
        <f t="shared" si="106"/>
        <v>-108304.18590000016</v>
      </c>
      <c r="AA146" s="213">
        <f t="shared" si="107"/>
        <v>-6.0177050495557625E-2</v>
      </c>
    </row>
    <row r="147" spans="1:27" s="208" customFormat="1" ht="17">
      <c r="A147" s="220" t="s">
        <v>62</v>
      </c>
      <c r="B147" s="216"/>
      <c r="C147" s="216">
        <f>+CBA!C147+TORR!C147</f>
        <v>0</v>
      </c>
      <c r="D147" s="213">
        <f t="shared" si="108"/>
        <v>0</v>
      </c>
      <c r="E147" s="216"/>
      <c r="F147" s="216">
        <f>+CBA!F147+TORR!F147</f>
        <v>0</v>
      </c>
      <c r="G147" s="213">
        <f t="shared" si="109"/>
        <v>0</v>
      </c>
      <c r="H147" s="216">
        <f t="shared" si="100"/>
        <v>0</v>
      </c>
      <c r="I147" s="213" t="str">
        <f t="shared" si="101"/>
        <v>N. D.</v>
      </c>
      <c r="J147" s="216"/>
      <c r="K147" s="216">
        <f>+CBA!K147+TORR!K147</f>
        <v>0</v>
      </c>
      <c r="L147" s="213">
        <f t="shared" si="110"/>
        <v>0</v>
      </c>
      <c r="M147" s="216">
        <f t="shared" si="102"/>
        <v>0</v>
      </c>
      <c r="N147" s="213" t="str">
        <f t="shared" si="103"/>
        <v>N. D.</v>
      </c>
      <c r="O147" s="216"/>
      <c r="P147" s="216">
        <f>+CBA!P147+TORR!P147</f>
        <v>0</v>
      </c>
      <c r="Q147" s="213">
        <f t="shared" si="111"/>
        <v>0</v>
      </c>
      <c r="R147" s="216"/>
      <c r="S147" s="216">
        <f>+CBA!S147+TORR!S147</f>
        <v>0</v>
      </c>
      <c r="T147" s="213">
        <f t="shared" si="112"/>
        <v>0</v>
      </c>
      <c r="U147" s="216">
        <f t="shared" si="104"/>
        <v>0</v>
      </c>
      <c r="V147" s="213" t="str">
        <f t="shared" si="105"/>
        <v>N. D.</v>
      </c>
      <c r="W147" s="216"/>
      <c r="X147" s="216">
        <f>+CBA!X147+TORR!X147</f>
        <v>0</v>
      </c>
      <c r="Y147" s="213">
        <f t="shared" si="113"/>
        <v>0</v>
      </c>
      <c r="Z147" s="216">
        <f t="shared" si="106"/>
        <v>0</v>
      </c>
      <c r="AA147" s="213" t="str">
        <f t="shared" si="107"/>
        <v>N. D.</v>
      </c>
    </row>
    <row r="148" spans="1:27" s="208" customFormat="1" ht="17">
      <c r="A148" s="220" t="s">
        <v>25</v>
      </c>
      <c r="B148" s="216"/>
      <c r="C148" s="216">
        <f>+CBA!C148+TORR!C148</f>
        <v>241218.1</v>
      </c>
      <c r="D148" s="213">
        <f t="shared" si="108"/>
        <v>1.0517077991124914E-2</v>
      </c>
      <c r="E148" s="216"/>
      <c r="F148" s="216">
        <f>+CBA!F148+TORR!F148</f>
        <v>408987.18</v>
      </c>
      <c r="G148" s="213">
        <f t="shared" si="109"/>
        <v>1.8380339409494007E-2</v>
      </c>
      <c r="H148" s="216">
        <f t="shared" si="100"/>
        <v>-167769.07999999999</v>
      </c>
      <c r="I148" s="213">
        <f t="shared" si="101"/>
        <v>-0.41020620744151443</v>
      </c>
      <c r="J148" s="216"/>
      <c r="K148" s="216">
        <f>+CBA!K148+TORR!K148</f>
        <v>155800</v>
      </c>
      <c r="L148" s="213">
        <f t="shared" si="110"/>
        <v>7.5110383494724816E-3</v>
      </c>
      <c r="M148" s="216">
        <f t="shared" si="102"/>
        <v>85418.1</v>
      </c>
      <c r="N148" s="213">
        <f t="shared" si="103"/>
        <v>0.54825481386392816</v>
      </c>
      <c r="O148" s="216"/>
      <c r="P148" s="216">
        <f>+CBA!P148+TORR!P148</f>
        <v>1732912.59</v>
      </c>
      <c r="Q148" s="213">
        <f t="shared" si="111"/>
        <v>1.3031714205979483E-2</v>
      </c>
      <c r="R148" s="216"/>
      <c r="S148" s="216">
        <f>+CBA!S148+TORR!S148</f>
        <v>1973776.1699999997</v>
      </c>
      <c r="T148" s="213">
        <f t="shared" si="112"/>
        <v>1.4980281358977528E-2</v>
      </c>
      <c r="U148" s="216">
        <f t="shared" si="104"/>
        <v>-240863.57999999961</v>
      </c>
      <c r="V148" s="213">
        <f t="shared" si="105"/>
        <v>-0.12203186139388827</v>
      </c>
      <c r="W148" s="216"/>
      <c r="X148" s="216">
        <f>+CBA!X148+TORR!X148</f>
        <v>1391749.98</v>
      </c>
      <c r="Y148" s="213">
        <f t="shared" si="113"/>
        <v>1.123157714959399E-2</v>
      </c>
      <c r="Z148" s="216">
        <f t="shared" si="106"/>
        <v>341162.6100000001</v>
      </c>
      <c r="AA148" s="213">
        <f t="shared" si="107"/>
        <v>0.24513211058210332</v>
      </c>
    </row>
    <row r="149" spans="1:27" s="208" customFormat="1" ht="17">
      <c r="A149" s="220" t="s">
        <v>63</v>
      </c>
      <c r="B149" s="216"/>
      <c r="C149" s="216">
        <f>+CBA!C149+TORR!C149</f>
        <v>12086.650000000001</v>
      </c>
      <c r="D149" s="213">
        <f t="shared" si="108"/>
        <v>5.269763782296186E-4</v>
      </c>
      <c r="E149" s="216"/>
      <c r="F149" s="216">
        <f>+CBA!F149+TORR!F149</f>
        <v>0</v>
      </c>
      <c r="G149" s="213">
        <f t="shared" si="109"/>
        <v>0</v>
      </c>
      <c r="H149" s="216">
        <f t="shared" si="100"/>
        <v>12086.650000000001</v>
      </c>
      <c r="I149" s="213" t="str">
        <f t="shared" si="101"/>
        <v>N. D.</v>
      </c>
      <c r="J149" s="216"/>
      <c r="K149" s="216">
        <f>+CBA!K149+TORR!K149</f>
        <v>8372.24</v>
      </c>
      <c r="L149" s="213">
        <f t="shared" si="110"/>
        <v>4.0362141021172971E-4</v>
      </c>
      <c r="M149" s="216">
        <f t="shared" si="102"/>
        <v>3714.4100000000017</v>
      </c>
      <c r="N149" s="213">
        <f t="shared" si="103"/>
        <v>0.44365785022885174</v>
      </c>
      <c r="O149" s="216"/>
      <c r="P149" s="216">
        <f>+CBA!P149+TORR!P149</f>
        <v>29657.9</v>
      </c>
      <c r="Q149" s="213">
        <f t="shared" si="111"/>
        <v>2.2303102821217251E-4</v>
      </c>
      <c r="R149" s="216"/>
      <c r="S149" s="216">
        <f>+CBA!S149+TORR!S149</f>
        <v>50000</v>
      </c>
      <c r="T149" s="213">
        <f t="shared" si="112"/>
        <v>3.7948277992882876E-4</v>
      </c>
      <c r="U149" s="216">
        <f t="shared" si="104"/>
        <v>-20342.099999999999</v>
      </c>
      <c r="V149" s="213">
        <f t="shared" si="105"/>
        <v>-0.40684199999999998</v>
      </c>
      <c r="W149" s="216"/>
      <c r="X149" s="216">
        <f>+CBA!X149+TORR!X149</f>
        <v>11195.41</v>
      </c>
      <c r="Y149" s="213">
        <f t="shared" si="113"/>
        <v>9.0348204018897164E-5</v>
      </c>
      <c r="Z149" s="216">
        <f t="shared" si="106"/>
        <v>18462.490000000002</v>
      </c>
      <c r="AA149" s="213">
        <f t="shared" si="107"/>
        <v>1.649112448762484</v>
      </c>
    </row>
    <row r="150" spans="1:27" s="208" customFormat="1" ht="17">
      <c r="A150" s="220" t="s">
        <v>64</v>
      </c>
      <c r="B150" s="216"/>
      <c r="C150" s="216">
        <f>+CBA!C150+TORR!C150</f>
        <v>2223695.6751999999</v>
      </c>
      <c r="D150" s="213">
        <f t="shared" si="108"/>
        <v>9.6952844105005292E-2</v>
      </c>
      <c r="E150" s="216"/>
      <c r="F150" s="216">
        <f>+CBA!F150+TORR!F150</f>
        <v>2221612.0195013555</v>
      </c>
      <c r="G150" s="213">
        <f t="shared" si="109"/>
        <v>9.9841718644203797E-2</v>
      </c>
      <c r="H150" s="216">
        <f t="shared" si="100"/>
        <v>2083.655698644463</v>
      </c>
      <c r="I150" s="213">
        <f t="shared" si="101"/>
        <v>9.379026042144582E-4</v>
      </c>
      <c r="J150" s="216"/>
      <c r="K150" s="216">
        <f>+CBA!K150+TORR!K150</f>
        <v>2164928.5942999991</v>
      </c>
      <c r="L150" s="213">
        <f t="shared" si="110"/>
        <v>0.10437010074234175</v>
      </c>
      <c r="M150" s="216">
        <f t="shared" si="102"/>
        <v>58767.080900000874</v>
      </c>
      <c r="N150" s="213">
        <f t="shared" si="103"/>
        <v>2.7145043515397066E-2</v>
      </c>
      <c r="O150" s="216"/>
      <c r="P150" s="216">
        <f>+CBA!P150+TORR!P150</f>
        <v>13455008.213799998</v>
      </c>
      <c r="Q150" s="213">
        <f t="shared" si="111"/>
        <v>0.10118330416270337</v>
      </c>
      <c r="R150" s="216"/>
      <c r="S150" s="216">
        <f>+CBA!S150+TORR!S150</f>
        <v>13389462.117008129</v>
      </c>
      <c r="T150" s="213">
        <f t="shared" si="112"/>
        <v>0.1016214061182797</v>
      </c>
      <c r="U150" s="216">
        <f t="shared" si="104"/>
        <v>65546.096791869029</v>
      </c>
      <c r="V150" s="213">
        <f t="shared" si="105"/>
        <v>4.8953495083725804E-3</v>
      </c>
      <c r="W150" s="216"/>
      <c r="X150" s="216">
        <f>+CBA!X150+TORR!X150</f>
        <v>12759165.088800002</v>
      </c>
      <c r="Y150" s="213">
        <f t="shared" si="113"/>
        <v>0.1029678815294565</v>
      </c>
      <c r="Z150" s="216">
        <f t="shared" si="106"/>
        <v>695843.12499999627</v>
      </c>
      <c r="AA150" s="213">
        <f t="shared" si="107"/>
        <v>5.4536728708903338E-2</v>
      </c>
    </row>
    <row r="151" spans="1:27" s="208" customFormat="1" ht="6" customHeight="1">
      <c r="A151" s="239"/>
      <c r="B151" s="207"/>
      <c r="C151" s="207"/>
      <c r="D151" s="213"/>
      <c r="E151" s="207"/>
      <c r="F151" s="207"/>
      <c r="G151" s="213"/>
      <c r="H151" s="207"/>
      <c r="I151" s="213"/>
      <c r="J151" s="207"/>
      <c r="K151" s="207"/>
      <c r="L151" s="213"/>
      <c r="M151" s="207"/>
      <c r="N151" s="213"/>
      <c r="O151" s="207"/>
      <c r="P151" s="207"/>
      <c r="Q151" s="213"/>
      <c r="R151" s="207"/>
      <c r="S151" s="207"/>
      <c r="T151" s="213"/>
      <c r="U151" s="207"/>
      <c r="V151" s="213"/>
      <c r="W151" s="207"/>
      <c r="X151" s="207"/>
      <c r="Y151" s="213"/>
      <c r="Z151" s="207"/>
      <c r="AA151" s="213"/>
    </row>
    <row r="152" spans="1:27" s="208" customFormat="1" ht="17" hidden="1">
      <c r="A152" s="240" t="s">
        <v>65</v>
      </c>
      <c r="B152" s="226"/>
      <c r="C152" s="226">
        <f>+SUM(C153:C158)</f>
        <v>7157168.730299999</v>
      </c>
      <c r="D152" s="225">
        <f>+SUM(D153:D166)</f>
        <v>0.22403672178799366</v>
      </c>
      <c r="E152" s="226"/>
      <c r="F152" s="226">
        <f>+SUM(F153:F158)</f>
        <v>8291850</v>
      </c>
      <c r="G152" s="225">
        <f>+SUM(G153:G166)</f>
        <v>0.28694713883116374</v>
      </c>
      <c r="H152" s="226">
        <f t="shared" ref="H152:H158" si="114">+$C152-F152</f>
        <v>-1134681.269700001</v>
      </c>
      <c r="I152" s="225">
        <f t="shared" ref="I152:I158" si="115">+IF(ISERROR(H152/F152),"N. D.",H152/F152)</f>
        <v>-0.13684295660196469</v>
      </c>
      <c r="J152" s="226"/>
      <c r="K152" s="226">
        <f>+SUM(K153:K158)</f>
        <v>7050200.8747000005</v>
      </c>
      <c r="L152" s="225">
        <f>+SUM(L153:L166)</f>
        <v>0.26681929087111594</v>
      </c>
      <c r="M152" s="226">
        <f t="shared" ref="M152:M158" si="116">+$C152-K152</f>
        <v>106967.8555999985</v>
      </c>
      <c r="N152" s="225">
        <f t="shared" ref="N152:N158" si="117">+IF(ISERROR(M152/K152),"N. D.",M152/K152)</f>
        <v>1.5172313172502363E-2</v>
      </c>
      <c r="O152" s="226"/>
      <c r="P152" s="226">
        <f>+SUM(P153:P158)</f>
        <v>34742994.357699998</v>
      </c>
      <c r="Q152" s="225">
        <f>+SUM(Q153:Q166)</f>
        <v>0.18507606106652585</v>
      </c>
      <c r="R152" s="226"/>
      <c r="S152" s="226">
        <f>+SUM(S153:S158)</f>
        <v>38482683</v>
      </c>
      <c r="T152" s="225">
        <f>+SUM(T153:T166)</f>
        <v>0.22638457693191127</v>
      </c>
      <c r="U152" s="226">
        <f t="shared" ref="U152:U158" si="118">+$P152-S152</f>
        <v>-3739688.6423000023</v>
      </c>
      <c r="V152" s="225">
        <f t="shared" ref="V152:V158" si="119">+IF(ISERROR(U152/S152),"N. D.",U152/S152)</f>
        <v>-9.7178480052963104E-2</v>
      </c>
      <c r="W152" s="226"/>
      <c r="X152" s="226">
        <f>+SUM(X153:X158)</f>
        <v>33349805.146399997</v>
      </c>
      <c r="Y152" s="225">
        <f>+SUM(Y153:Y166)</f>
        <v>0.18744728742671918</v>
      </c>
      <c r="Z152" s="226">
        <f t="shared" ref="Z152:Z158" si="120">+$P152-X152</f>
        <v>1393189.2113000005</v>
      </c>
      <c r="AA152" s="225">
        <f t="shared" ref="AA152:AA158" si="121">+IF(ISERROR(Z152/X152),"N. D.",Z152/X152)</f>
        <v>4.1775033022955779E-2</v>
      </c>
    </row>
    <row r="153" spans="1:27" s="208" customFormat="1" ht="17" hidden="1">
      <c r="A153" s="220" t="s">
        <v>26</v>
      </c>
      <c r="B153" s="216"/>
      <c r="C153" s="217">
        <f>+CBA!C153+TORR!C153</f>
        <v>250363.47</v>
      </c>
      <c r="D153" s="218">
        <f t="shared" ref="D153:D158" si="122">+IF(ISERROR(C153/C$106),"N. D.",C153/C$106)</f>
        <v>1.0915814941410544E-2</v>
      </c>
      <c r="E153" s="216"/>
      <c r="F153" s="217">
        <f>+CBA!F153+TORR!F153</f>
        <v>537948</v>
      </c>
      <c r="G153" s="218">
        <f t="shared" ref="G153:G158" si="123">+IF(ISERROR(F153/F$106),"N. D.",F153/F$106)</f>
        <v>2.4175982300126089E-2</v>
      </c>
      <c r="H153" s="217">
        <f t="shared" si="114"/>
        <v>-287584.53000000003</v>
      </c>
      <c r="I153" s="218">
        <f t="shared" si="115"/>
        <v>-0.53459540699101038</v>
      </c>
      <c r="J153" s="216"/>
      <c r="K153" s="217">
        <f>+CBA!K153+TORR!K153</f>
        <v>234338.04819999999</v>
      </c>
      <c r="L153" s="218">
        <f t="shared" ref="L153:L158" si="124">+IF(ISERROR(K153/K$106),"N. D.",K153/K$106)</f>
        <v>1.1297317501737682E-2</v>
      </c>
      <c r="M153" s="217">
        <f t="shared" si="116"/>
        <v>16025.421800000011</v>
      </c>
      <c r="N153" s="218">
        <f t="shared" si="117"/>
        <v>6.8385914805959416E-2</v>
      </c>
      <c r="O153" s="216"/>
      <c r="P153" s="217">
        <f>+CBA!P153+TORR!P153</f>
        <v>965354.14999999991</v>
      </c>
      <c r="Q153" s="218">
        <f t="shared" ref="Q153:Q158" si="125">+IF(ISERROR(P153/P$106),"N. D.",P153/P$106)</f>
        <v>7.2595810446251345E-3</v>
      </c>
      <c r="R153" s="216"/>
      <c r="S153" s="217">
        <f>+CBA!S153+TORR!S153</f>
        <v>1897897</v>
      </c>
      <c r="T153" s="218">
        <f t="shared" ref="T153:T158" si="126">+IF(ISERROR(S153/S$106),"N. D.",S153/S$106)</f>
        <v>1.4404384591571687E-2</v>
      </c>
      <c r="U153" s="217">
        <f t="shared" si="118"/>
        <v>-932542.85000000009</v>
      </c>
      <c r="V153" s="218">
        <f t="shared" si="119"/>
        <v>-0.49135587969210137</v>
      </c>
      <c r="W153" s="216"/>
      <c r="X153" s="217">
        <f>+CBA!X153+TORR!X153</f>
        <v>878929.15819999995</v>
      </c>
      <c r="Y153" s="218">
        <f t="shared" ref="Y153:Y158" si="127">+IF(ISERROR(X153/X$106),"N. D.",X153/X$106)</f>
        <v>7.093056074159958E-3</v>
      </c>
      <c r="Z153" s="217">
        <f t="shared" si="120"/>
        <v>86424.99179999996</v>
      </c>
      <c r="AA153" s="218">
        <f t="shared" si="121"/>
        <v>9.8329872201525018E-2</v>
      </c>
    </row>
    <row r="154" spans="1:27" s="208" customFormat="1" ht="17" hidden="1">
      <c r="A154" s="220" t="s">
        <v>66</v>
      </c>
      <c r="B154" s="216"/>
      <c r="C154" s="217">
        <f>+CBA!C154+TORR!C154</f>
        <v>6906805.2602999993</v>
      </c>
      <c r="D154" s="218">
        <f t="shared" si="122"/>
        <v>0.30113581688972307</v>
      </c>
      <c r="E154" s="216"/>
      <c r="F154" s="217">
        <f>+CBA!F154+TORR!F154</f>
        <v>7723902</v>
      </c>
      <c r="G154" s="218">
        <f t="shared" si="123"/>
        <v>0.34712075895794481</v>
      </c>
      <c r="H154" s="217">
        <f t="shared" si="114"/>
        <v>-817096.73970000073</v>
      </c>
      <c r="I154" s="218">
        <f t="shared" si="115"/>
        <v>-0.10578807702376347</v>
      </c>
      <c r="J154" s="216"/>
      <c r="K154" s="217">
        <f>+CBA!K154+TORR!K154</f>
        <v>6815862.8265000004</v>
      </c>
      <c r="L154" s="218">
        <f t="shared" si="124"/>
        <v>0.32858926235292302</v>
      </c>
      <c r="M154" s="217">
        <f t="shared" si="116"/>
        <v>90942.433799998835</v>
      </c>
      <c r="N154" s="218">
        <f t="shared" si="117"/>
        <v>1.3342761747847336E-2</v>
      </c>
      <c r="O154" s="216"/>
      <c r="P154" s="217">
        <f>+CBA!P154+TORR!P154</f>
        <v>33777640.207699999</v>
      </c>
      <c r="Q154" s="218">
        <f t="shared" si="125"/>
        <v>0.25401197745302773</v>
      </c>
      <c r="R154" s="216"/>
      <c r="S154" s="217">
        <f>+CBA!S154+TORR!S154</f>
        <v>36434786</v>
      </c>
      <c r="T154" s="218">
        <f t="shared" si="126"/>
        <v>0.27652747754783941</v>
      </c>
      <c r="U154" s="217">
        <f t="shared" si="118"/>
        <v>-2657145.7923000008</v>
      </c>
      <c r="V154" s="218">
        <f t="shared" si="119"/>
        <v>-7.2928815673570874E-2</v>
      </c>
      <c r="W154" s="216"/>
      <c r="X154" s="217">
        <f>+CBA!X154+TORR!X154</f>
        <v>32470875.988199998</v>
      </c>
      <c r="Y154" s="218">
        <f t="shared" si="127"/>
        <v>0.26204358111531445</v>
      </c>
      <c r="Z154" s="217">
        <f t="shared" si="120"/>
        <v>1306764.2195000015</v>
      </c>
      <c r="AA154" s="218">
        <f t="shared" si="121"/>
        <v>4.0244193595974531E-2</v>
      </c>
    </row>
    <row r="155" spans="1:27" s="208" customFormat="1" ht="17" hidden="1">
      <c r="A155" s="220" t="s">
        <v>67</v>
      </c>
      <c r="B155" s="216"/>
      <c r="C155" s="217">
        <f>+CBA!C155+TORR!C155</f>
        <v>0</v>
      </c>
      <c r="D155" s="218">
        <f t="shared" si="122"/>
        <v>0</v>
      </c>
      <c r="E155" s="216"/>
      <c r="F155" s="217">
        <f>+CBA!F155+TORR!F155</f>
        <v>0</v>
      </c>
      <c r="G155" s="218">
        <f t="shared" si="123"/>
        <v>0</v>
      </c>
      <c r="H155" s="217">
        <f t="shared" si="114"/>
        <v>0</v>
      </c>
      <c r="I155" s="218" t="str">
        <f t="shared" si="115"/>
        <v>N. D.</v>
      </c>
      <c r="J155" s="216"/>
      <c r="K155" s="217">
        <f>+CBA!K155+TORR!K155</f>
        <v>0</v>
      </c>
      <c r="L155" s="218">
        <f t="shared" si="124"/>
        <v>0</v>
      </c>
      <c r="M155" s="217">
        <f t="shared" si="116"/>
        <v>0</v>
      </c>
      <c r="N155" s="218" t="str">
        <f t="shared" si="117"/>
        <v>N. D.</v>
      </c>
      <c r="O155" s="216"/>
      <c r="P155" s="217">
        <f>+CBA!P155+TORR!P155</f>
        <v>0</v>
      </c>
      <c r="Q155" s="218">
        <f t="shared" si="125"/>
        <v>0</v>
      </c>
      <c r="R155" s="216"/>
      <c r="S155" s="217">
        <f>+CBA!S155+TORR!S155</f>
        <v>0</v>
      </c>
      <c r="T155" s="218">
        <f t="shared" si="126"/>
        <v>0</v>
      </c>
      <c r="U155" s="217">
        <f t="shared" si="118"/>
        <v>0</v>
      </c>
      <c r="V155" s="218" t="str">
        <f t="shared" si="119"/>
        <v>N. D.</v>
      </c>
      <c r="W155" s="216"/>
      <c r="X155" s="217">
        <f>+CBA!X155+TORR!X155</f>
        <v>0</v>
      </c>
      <c r="Y155" s="218">
        <f t="shared" si="127"/>
        <v>0</v>
      </c>
      <c r="Z155" s="217">
        <f t="shared" si="120"/>
        <v>0</v>
      </c>
      <c r="AA155" s="218" t="str">
        <f t="shared" si="121"/>
        <v>N. D.</v>
      </c>
    </row>
    <row r="156" spans="1:27" s="208" customFormat="1" ht="17" hidden="1">
      <c r="A156" s="220" t="s">
        <v>68</v>
      </c>
      <c r="B156" s="216"/>
      <c r="C156" s="217">
        <f>+CBA!C156+TORR!C156</f>
        <v>0</v>
      </c>
      <c r="D156" s="218">
        <f t="shared" si="122"/>
        <v>0</v>
      </c>
      <c r="E156" s="216"/>
      <c r="F156" s="217">
        <f>+CBA!F156+TORR!F156</f>
        <v>0</v>
      </c>
      <c r="G156" s="218">
        <f t="shared" si="123"/>
        <v>0</v>
      </c>
      <c r="H156" s="217">
        <f t="shared" si="114"/>
        <v>0</v>
      </c>
      <c r="I156" s="218" t="str">
        <f t="shared" si="115"/>
        <v>N. D.</v>
      </c>
      <c r="J156" s="216"/>
      <c r="K156" s="217">
        <f>+CBA!K156+TORR!K156</f>
        <v>0</v>
      </c>
      <c r="L156" s="218">
        <f t="shared" si="124"/>
        <v>0</v>
      </c>
      <c r="M156" s="217">
        <f t="shared" si="116"/>
        <v>0</v>
      </c>
      <c r="N156" s="218" t="str">
        <f t="shared" si="117"/>
        <v>N. D.</v>
      </c>
      <c r="O156" s="216"/>
      <c r="P156" s="217">
        <f>+CBA!P156+TORR!P156</f>
        <v>0</v>
      </c>
      <c r="Q156" s="218">
        <f t="shared" si="125"/>
        <v>0</v>
      </c>
      <c r="R156" s="216"/>
      <c r="S156" s="217">
        <f>+CBA!S156+TORR!S156</f>
        <v>0</v>
      </c>
      <c r="T156" s="218">
        <f t="shared" si="126"/>
        <v>0</v>
      </c>
      <c r="U156" s="217">
        <f t="shared" si="118"/>
        <v>0</v>
      </c>
      <c r="V156" s="218" t="str">
        <f t="shared" si="119"/>
        <v>N. D.</v>
      </c>
      <c r="W156" s="216"/>
      <c r="X156" s="217">
        <f>+CBA!X156+TORR!X156</f>
        <v>0</v>
      </c>
      <c r="Y156" s="218">
        <f t="shared" si="127"/>
        <v>0</v>
      </c>
      <c r="Z156" s="217">
        <f t="shared" si="120"/>
        <v>0</v>
      </c>
      <c r="AA156" s="218" t="str">
        <f t="shared" si="121"/>
        <v>N. D.</v>
      </c>
    </row>
    <row r="157" spans="1:27" s="208" customFormat="1" ht="17" hidden="1">
      <c r="A157" s="220" t="s">
        <v>69</v>
      </c>
      <c r="B157" s="216"/>
      <c r="C157" s="217">
        <f>+CBA!C157+TORR!C157</f>
        <v>0</v>
      </c>
      <c r="D157" s="218">
        <f t="shared" si="122"/>
        <v>0</v>
      </c>
      <c r="E157" s="216"/>
      <c r="F157" s="217">
        <f>+CBA!F157+TORR!F157</f>
        <v>30000</v>
      </c>
      <c r="G157" s="218">
        <f t="shared" si="123"/>
        <v>1.3482334147608742E-3</v>
      </c>
      <c r="H157" s="217">
        <f t="shared" si="114"/>
        <v>-30000</v>
      </c>
      <c r="I157" s="218">
        <f t="shared" si="115"/>
        <v>-1</v>
      </c>
      <c r="J157" s="216"/>
      <c r="K157" s="217">
        <f>+CBA!K157+TORR!K157</f>
        <v>0</v>
      </c>
      <c r="L157" s="218">
        <f t="shared" si="124"/>
        <v>0</v>
      </c>
      <c r="M157" s="217">
        <f t="shared" si="116"/>
        <v>0</v>
      </c>
      <c r="N157" s="218" t="str">
        <f t="shared" si="117"/>
        <v>N. D.</v>
      </c>
      <c r="O157" s="216"/>
      <c r="P157" s="217">
        <f>+CBA!P157+TORR!P157</f>
        <v>0</v>
      </c>
      <c r="Q157" s="218">
        <f t="shared" si="125"/>
        <v>0</v>
      </c>
      <c r="R157" s="216"/>
      <c r="S157" s="217">
        <f>+CBA!S157+TORR!S157</f>
        <v>150000</v>
      </c>
      <c r="T157" s="218">
        <f t="shared" si="126"/>
        <v>1.1384483397864863E-3</v>
      </c>
      <c r="U157" s="217">
        <f t="shared" si="118"/>
        <v>-150000</v>
      </c>
      <c r="V157" s="218">
        <f t="shared" si="119"/>
        <v>-1</v>
      </c>
      <c r="W157" s="216"/>
      <c r="X157" s="217">
        <f>+CBA!X157+TORR!X157</f>
        <v>0</v>
      </c>
      <c r="Y157" s="218">
        <f t="shared" si="127"/>
        <v>0</v>
      </c>
      <c r="Z157" s="217">
        <f t="shared" si="120"/>
        <v>0</v>
      </c>
      <c r="AA157" s="218" t="str">
        <f t="shared" si="121"/>
        <v>N. D.</v>
      </c>
    </row>
    <row r="158" spans="1:27" s="208" customFormat="1" ht="17" hidden="1">
      <c r="A158" s="220" t="s">
        <v>70</v>
      </c>
      <c r="B158" s="216"/>
      <c r="C158" s="217">
        <f>+CBA!C158+TORR!C158</f>
        <v>0</v>
      </c>
      <c r="D158" s="218">
        <f t="shared" si="122"/>
        <v>0</v>
      </c>
      <c r="E158" s="216"/>
      <c r="F158" s="217">
        <f>+CBA!F158+TORR!F158</f>
        <v>0</v>
      </c>
      <c r="G158" s="218">
        <f t="shared" si="123"/>
        <v>0</v>
      </c>
      <c r="H158" s="217">
        <f t="shared" si="114"/>
        <v>0</v>
      </c>
      <c r="I158" s="218" t="str">
        <f t="shared" si="115"/>
        <v>N. D.</v>
      </c>
      <c r="J158" s="216"/>
      <c r="K158" s="217">
        <f>+CBA!K158+TORR!K158</f>
        <v>0</v>
      </c>
      <c r="L158" s="218">
        <f t="shared" si="124"/>
        <v>0</v>
      </c>
      <c r="M158" s="217">
        <f t="shared" si="116"/>
        <v>0</v>
      </c>
      <c r="N158" s="218" t="str">
        <f t="shared" si="117"/>
        <v>N. D.</v>
      </c>
      <c r="O158" s="216"/>
      <c r="P158" s="217">
        <f>+CBA!P158+TORR!P158</f>
        <v>0</v>
      </c>
      <c r="Q158" s="218">
        <f t="shared" si="125"/>
        <v>0</v>
      </c>
      <c r="R158" s="216"/>
      <c r="S158" s="217">
        <f>+CBA!S158+TORR!S158</f>
        <v>0</v>
      </c>
      <c r="T158" s="218">
        <f t="shared" si="126"/>
        <v>0</v>
      </c>
      <c r="U158" s="217">
        <f t="shared" si="118"/>
        <v>0</v>
      </c>
      <c r="V158" s="218" t="str">
        <f t="shared" si="119"/>
        <v>N. D.</v>
      </c>
      <c r="W158" s="216"/>
      <c r="X158" s="217">
        <f>+CBA!X158+TORR!X158</f>
        <v>0</v>
      </c>
      <c r="Y158" s="218">
        <f t="shared" si="127"/>
        <v>0</v>
      </c>
      <c r="Z158" s="217">
        <f t="shared" si="120"/>
        <v>0</v>
      </c>
      <c r="AA158" s="218" t="str">
        <f t="shared" si="121"/>
        <v>N. D.</v>
      </c>
    </row>
    <row r="159" spans="1:27" s="208" customFormat="1" ht="6" hidden="1" customHeight="1">
      <c r="A159" s="239"/>
      <c r="B159" s="207"/>
      <c r="C159" s="207"/>
      <c r="D159" s="231"/>
      <c r="E159" s="207"/>
      <c r="F159" s="207"/>
      <c r="G159" s="231"/>
      <c r="H159" s="207"/>
      <c r="I159" s="231"/>
      <c r="J159" s="207"/>
      <c r="K159" s="207"/>
      <c r="L159" s="231"/>
      <c r="M159" s="207"/>
      <c r="N159" s="231"/>
      <c r="O159" s="207"/>
      <c r="P159" s="207"/>
      <c r="Q159" s="231"/>
      <c r="R159" s="207"/>
      <c r="S159" s="207"/>
      <c r="T159" s="231"/>
      <c r="U159" s="207"/>
      <c r="V159" s="231"/>
      <c r="W159" s="207"/>
      <c r="X159" s="207"/>
      <c r="Y159" s="231"/>
      <c r="Z159" s="207"/>
      <c r="AA159" s="231"/>
    </row>
    <row r="160" spans="1:27" s="208" customFormat="1" ht="17">
      <c r="A160" s="240" t="s">
        <v>71</v>
      </c>
      <c r="B160" s="226"/>
      <c r="C160" s="226">
        <f>+C161+C164</f>
        <v>-672898.86</v>
      </c>
      <c r="D160" s="225">
        <f>+SUM(D161:D164)</f>
        <v>-2.9338303347713313E-2</v>
      </c>
      <c r="E160" s="226"/>
      <c r="F160" s="226">
        <f>+F161+F164</f>
        <v>-635630.55850286526</v>
      </c>
      <c r="G160" s="225">
        <f>+SUM(G161:G164)</f>
        <v>-2.8565945280555987E-2</v>
      </c>
      <c r="H160" s="226">
        <f t="shared" ref="H160:H166" si="128">+$C160-F160</f>
        <v>-37268.301497134729</v>
      </c>
      <c r="I160" s="225">
        <f t="shared" ref="I160:I166" si="129">+IF(ISERROR(H160/F160),"N. D.",H160/F160)</f>
        <v>5.8632016662186218E-2</v>
      </c>
      <c r="J160" s="226"/>
      <c r="K160" s="226">
        <f>+K161+K164</f>
        <v>-505206.83</v>
      </c>
      <c r="L160" s="225">
        <f>+SUM(L161:L164)</f>
        <v>-2.4355762994514921E-2</v>
      </c>
      <c r="M160" s="226">
        <f t="shared" ref="M160:M166" si="130">+$C160-K160</f>
        <v>-167692.02999999997</v>
      </c>
      <c r="N160" s="225">
        <f t="shared" ref="N160:N166" si="131">+IF(ISERROR(M160/K160),"N. D.",M160/K160)</f>
        <v>0.33192748007781281</v>
      </c>
      <c r="O160" s="226"/>
      <c r="P160" s="226">
        <f>+P161+P164</f>
        <v>-3377405.17</v>
      </c>
      <c r="Q160" s="225">
        <f>+SUM(Q161:Q164)</f>
        <v>-2.5398499143709004E-2</v>
      </c>
      <c r="R160" s="226"/>
      <c r="S160" s="226">
        <f>+S161+S164</f>
        <v>-2884879.8514478719</v>
      </c>
      <c r="T160" s="225">
        <f>+SUM(T161:T164)</f>
        <v>-2.1895244515762097E-2</v>
      </c>
      <c r="U160" s="226">
        <f t="shared" ref="U160:U166" si="132">+$P160-S160</f>
        <v>-492525.31855212804</v>
      </c>
      <c r="V160" s="225">
        <f t="shared" ref="V160:V166" si="133">+IF(ISERROR(U160/S160),"N. D.",U160/S160)</f>
        <v>0.17072645791641478</v>
      </c>
      <c r="W160" s="226"/>
      <c r="X160" s="226">
        <f>+X161+X164</f>
        <v>-3374152.16</v>
      </c>
      <c r="Y160" s="225">
        <f>+SUM(Y161:Y164)</f>
        <v>-2.7229783254251745E-2</v>
      </c>
      <c r="Z160" s="226">
        <f t="shared" ref="Z160:Z166" si="134">+$P160-X160</f>
        <v>-3253.0099999997765</v>
      </c>
      <c r="AA160" s="225">
        <f t="shared" ref="AA160:AA166" si="135">+IF(ISERROR(Z160/X160),"N. D.",Z160/X160)</f>
        <v>9.6409700740934464E-4</v>
      </c>
    </row>
    <row r="161" spans="1:27" s="208" customFormat="1" ht="17">
      <c r="A161" s="241" t="s">
        <v>72</v>
      </c>
      <c r="B161" s="216"/>
      <c r="C161" s="216">
        <f>+SUM(C162:C163)</f>
        <v>0</v>
      </c>
      <c r="D161" s="213">
        <f t="shared" ref="D161:D166" si="136">+IF(ISERROR(C161/C$106),"N. D.",C161/C$106)</f>
        <v>0</v>
      </c>
      <c r="E161" s="216"/>
      <c r="F161" s="216">
        <f>+SUM(F162:F163)</f>
        <v>0</v>
      </c>
      <c r="G161" s="213">
        <f t="shared" ref="G161:G166" si="137">+IF(ISERROR(F161/F$106),"N. D.",F161/F$106)</f>
        <v>0</v>
      </c>
      <c r="H161" s="216">
        <f t="shared" si="128"/>
        <v>0</v>
      </c>
      <c r="I161" s="213" t="str">
        <f t="shared" si="129"/>
        <v>N. D.</v>
      </c>
      <c r="J161" s="216"/>
      <c r="K161" s="216">
        <f>+SUM(K162:K163)</f>
        <v>0</v>
      </c>
      <c r="L161" s="213">
        <f t="shared" ref="L161:L166" si="138">+IF(ISERROR(K161/K$106),"N. D.",K161/K$106)</f>
        <v>0</v>
      </c>
      <c r="M161" s="216">
        <f t="shared" si="130"/>
        <v>0</v>
      </c>
      <c r="N161" s="213" t="str">
        <f t="shared" si="131"/>
        <v>N. D.</v>
      </c>
      <c r="O161" s="216"/>
      <c r="P161" s="216">
        <f>+SUM(P162:P163)</f>
        <v>0</v>
      </c>
      <c r="Q161" s="213">
        <f t="shared" ref="Q161:Q166" si="139">+IF(ISERROR(P161/P$106),"N. D.",P161/P$106)</f>
        <v>0</v>
      </c>
      <c r="R161" s="216"/>
      <c r="S161" s="216">
        <f>+SUM(S162:S163)</f>
        <v>0</v>
      </c>
      <c r="T161" s="213">
        <f t="shared" ref="T161:T166" si="140">+IF(ISERROR(S161/S$106),"N. D.",S161/S$106)</f>
        <v>0</v>
      </c>
      <c r="U161" s="216">
        <f t="shared" si="132"/>
        <v>0</v>
      </c>
      <c r="V161" s="213" t="str">
        <f t="shared" si="133"/>
        <v>N. D.</v>
      </c>
      <c r="W161" s="216"/>
      <c r="X161" s="216">
        <f>+SUM(X162:X163)</f>
        <v>0</v>
      </c>
      <c r="Y161" s="213">
        <f t="shared" ref="Y161:Y166" si="141">+IF(ISERROR(X161/X$106),"N. D.",X161/X$106)</f>
        <v>0</v>
      </c>
      <c r="Z161" s="216">
        <f t="shared" si="134"/>
        <v>0</v>
      </c>
      <c r="AA161" s="213" t="str">
        <f t="shared" si="135"/>
        <v>N. D.</v>
      </c>
    </row>
    <row r="162" spans="1:27" s="208" customFormat="1" ht="17">
      <c r="A162" s="242" t="s">
        <v>72</v>
      </c>
      <c r="B162" s="216"/>
      <c r="C162" s="217">
        <f>+CBA!C162+TORR!C162</f>
        <v>0</v>
      </c>
      <c r="D162" s="218">
        <f t="shared" si="136"/>
        <v>0</v>
      </c>
      <c r="E162" s="216"/>
      <c r="F162" s="217">
        <f>+CBA!F162+TORR!F162</f>
        <v>0</v>
      </c>
      <c r="G162" s="218">
        <f t="shared" si="137"/>
        <v>0</v>
      </c>
      <c r="H162" s="219">
        <f t="shared" si="128"/>
        <v>0</v>
      </c>
      <c r="I162" s="218" t="str">
        <f t="shared" si="129"/>
        <v>N. D.</v>
      </c>
      <c r="J162" s="216"/>
      <c r="K162" s="217">
        <f>+CBA!K162+TORR!K162</f>
        <v>0</v>
      </c>
      <c r="L162" s="218">
        <f t="shared" si="138"/>
        <v>0</v>
      </c>
      <c r="M162" s="219">
        <f t="shared" si="130"/>
        <v>0</v>
      </c>
      <c r="N162" s="218" t="str">
        <f t="shared" si="131"/>
        <v>N. D.</v>
      </c>
      <c r="O162" s="216"/>
      <c r="P162" s="217">
        <f>+CBA!P162+TORR!P162</f>
        <v>0</v>
      </c>
      <c r="Q162" s="218">
        <f t="shared" si="139"/>
        <v>0</v>
      </c>
      <c r="R162" s="216"/>
      <c r="S162" s="217">
        <f>+CBA!S162+TORR!S162</f>
        <v>0</v>
      </c>
      <c r="T162" s="218">
        <f t="shared" si="140"/>
        <v>0</v>
      </c>
      <c r="U162" s="219">
        <f t="shared" si="132"/>
        <v>0</v>
      </c>
      <c r="V162" s="218" t="str">
        <f t="shared" si="133"/>
        <v>N. D.</v>
      </c>
      <c r="W162" s="216"/>
      <c r="X162" s="217">
        <f>+CBA!X162+TORR!X162</f>
        <v>0</v>
      </c>
      <c r="Y162" s="218">
        <f t="shared" si="141"/>
        <v>0</v>
      </c>
      <c r="Z162" s="219">
        <f t="shared" si="134"/>
        <v>0</v>
      </c>
      <c r="AA162" s="218" t="str">
        <f t="shared" si="135"/>
        <v>N. D.</v>
      </c>
    </row>
    <row r="163" spans="1:27" s="208" customFormat="1" ht="17">
      <c r="A163" s="242" t="s">
        <v>73</v>
      </c>
      <c r="B163" s="216"/>
      <c r="C163" s="217">
        <f>+CBA!C163+TORR!C163</f>
        <v>0</v>
      </c>
      <c r="D163" s="218">
        <f t="shared" si="136"/>
        <v>0</v>
      </c>
      <c r="E163" s="216"/>
      <c r="F163" s="217">
        <f>+CBA!F163+TORR!F163</f>
        <v>0</v>
      </c>
      <c r="G163" s="218">
        <f t="shared" si="137"/>
        <v>0</v>
      </c>
      <c r="H163" s="219">
        <f t="shared" si="128"/>
        <v>0</v>
      </c>
      <c r="I163" s="218" t="str">
        <f t="shared" si="129"/>
        <v>N. D.</v>
      </c>
      <c r="J163" s="216"/>
      <c r="K163" s="217">
        <f>+CBA!K163+TORR!K163</f>
        <v>0</v>
      </c>
      <c r="L163" s="218">
        <f t="shared" si="138"/>
        <v>0</v>
      </c>
      <c r="M163" s="219">
        <f t="shared" si="130"/>
        <v>0</v>
      </c>
      <c r="N163" s="218" t="str">
        <f t="shared" si="131"/>
        <v>N. D.</v>
      </c>
      <c r="O163" s="216"/>
      <c r="P163" s="217">
        <f>+CBA!P163+TORR!P163</f>
        <v>0</v>
      </c>
      <c r="Q163" s="218">
        <f t="shared" si="139"/>
        <v>0</v>
      </c>
      <c r="R163" s="216"/>
      <c r="S163" s="217">
        <f>+CBA!S163+TORR!S163</f>
        <v>0</v>
      </c>
      <c r="T163" s="218">
        <f t="shared" si="140"/>
        <v>0</v>
      </c>
      <c r="U163" s="219">
        <f t="shared" si="132"/>
        <v>0</v>
      </c>
      <c r="V163" s="218" t="str">
        <f t="shared" si="133"/>
        <v>N. D.</v>
      </c>
      <c r="W163" s="216"/>
      <c r="X163" s="217">
        <f>+CBA!X163+TORR!X163</f>
        <v>0</v>
      </c>
      <c r="Y163" s="218">
        <f t="shared" si="141"/>
        <v>0</v>
      </c>
      <c r="Z163" s="219">
        <f t="shared" si="134"/>
        <v>0</v>
      </c>
      <c r="AA163" s="218" t="str">
        <f t="shared" si="135"/>
        <v>N. D.</v>
      </c>
    </row>
    <row r="164" spans="1:27" s="208" customFormat="1" ht="17">
      <c r="A164" s="241" t="s">
        <v>74</v>
      </c>
      <c r="B164" s="216"/>
      <c r="C164" s="216">
        <f>+SUM(C165:C166)</f>
        <v>-672898.86</v>
      </c>
      <c r="D164" s="213">
        <f t="shared" si="136"/>
        <v>-2.9338303347713313E-2</v>
      </c>
      <c r="E164" s="216"/>
      <c r="F164" s="216">
        <f>+SUM(F165:F166)</f>
        <v>-635630.55850286526</v>
      </c>
      <c r="G164" s="213">
        <f t="shared" si="137"/>
        <v>-2.8565945280555987E-2</v>
      </c>
      <c r="H164" s="216">
        <f t="shared" si="128"/>
        <v>-37268.301497134729</v>
      </c>
      <c r="I164" s="213">
        <f t="shared" si="129"/>
        <v>5.8632016662186218E-2</v>
      </c>
      <c r="J164" s="216"/>
      <c r="K164" s="216">
        <f>+SUM(K165:K166)</f>
        <v>-505206.83</v>
      </c>
      <c r="L164" s="213">
        <f t="shared" si="138"/>
        <v>-2.4355762994514921E-2</v>
      </c>
      <c r="M164" s="216">
        <f t="shared" si="130"/>
        <v>-167692.02999999997</v>
      </c>
      <c r="N164" s="213">
        <f t="shared" si="131"/>
        <v>0.33192748007781281</v>
      </c>
      <c r="O164" s="216"/>
      <c r="P164" s="216">
        <f>+SUM(P165:P166)</f>
        <v>-3377405.17</v>
      </c>
      <c r="Q164" s="213">
        <f t="shared" si="139"/>
        <v>-2.5398499143709004E-2</v>
      </c>
      <c r="R164" s="216"/>
      <c r="S164" s="216">
        <f>+SUM(S165:S166)</f>
        <v>-2884879.8514478719</v>
      </c>
      <c r="T164" s="213">
        <f t="shared" si="140"/>
        <v>-2.1895244515762097E-2</v>
      </c>
      <c r="U164" s="216">
        <f t="shared" si="132"/>
        <v>-492525.31855212804</v>
      </c>
      <c r="V164" s="213">
        <f t="shared" si="133"/>
        <v>0.17072645791641478</v>
      </c>
      <c r="W164" s="216"/>
      <c r="X164" s="216">
        <f>+SUM(X165:X166)</f>
        <v>-3374152.16</v>
      </c>
      <c r="Y164" s="213">
        <f t="shared" si="141"/>
        <v>-2.7229783254251745E-2</v>
      </c>
      <c r="Z164" s="216">
        <f t="shared" si="134"/>
        <v>-3253.0099999997765</v>
      </c>
      <c r="AA164" s="213">
        <f t="shared" si="135"/>
        <v>9.6409700740934464E-4</v>
      </c>
    </row>
    <row r="165" spans="1:27" s="208" customFormat="1" ht="17">
      <c r="A165" s="242" t="s">
        <v>75</v>
      </c>
      <c r="B165" s="216"/>
      <c r="C165" s="217">
        <f>+CBA!C165+TORR!C165</f>
        <v>0</v>
      </c>
      <c r="D165" s="218">
        <f t="shared" si="136"/>
        <v>0</v>
      </c>
      <c r="E165" s="216"/>
      <c r="F165" s="217">
        <f>+CBA!F165+TORR!F165</f>
        <v>0</v>
      </c>
      <c r="G165" s="218">
        <f t="shared" si="137"/>
        <v>0</v>
      </c>
      <c r="H165" s="219">
        <f t="shared" si="128"/>
        <v>0</v>
      </c>
      <c r="I165" s="218" t="str">
        <f t="shared" si="129"/>
        <v>N. D.</v>
      </c>
      <c r="J165" s="216"/>
      <c r="K165" s="217">
        <f>+CBA!K165+TORR!K165</f>
        <v>0</v>
      </c>
      <c r="L165" s="218">
        <f t="shared" si="138"/>
        <v>0</v>
      </c>
      <c r="M165" s="219">
        <f t="shared" si="130"/>
        <v>0</v>
      </c>
      <c r="N165" s="218" t="str">
        <f t="shared" si="131"/>
        <v>N. D.</v>
      </c>
      <c r="O165" s="216"/>
      <c r="P165" s="217">
        <f>+CBA!P165+TORR!P165</f>
        <v>0</v>
      </c>
      <c r="Q165" s="218">
        <f t="shared" si="139"/>
        <v>0</v>
      </c>
      <c r="R165" s="216"/>
      <c r="S165" s="217">
        <f>+CBA!S165+TORR!S165</f>
        <v>0</v>
      </c>
      <c r="T165" s="218">
        <f t="shared" si="140"/>
        <v>0</v>
      </c>
      <c r="U165" s="219">
        <f t="shared" si="132"/>
        <v>0</v>
      </c>
      <c r="V165" s="218" t="str">
        <f t="shared" si="133"/>
        <v>N. D.</v>
      </c>
      <c r="W165" s="216"/>
      <c r="X165" s="217">
        <f>+CBA!X165+TORR!X165</f>
        <v>0</v>
      </c>
      <c r="Y165" s="218">
        <f t="shared" si="141"/>
        <v>0</v>
      </c>
      <c r="Z165" s="219">
        <f t="shared" si="134"/>
        <v>0</v>
      </c>
      <c r="AA165" s="218" t="str">
        <f t="shared" si="135"/>
        <v>N. D.</v>
      </c>
    </row>
    <row r="166" spans="1:27" s="208" customFormat="1" ht="17">
      <c r="A166" s="242" t="s">
        <v>64</v>
      </c>
      <c r="B166" s="216"/>
      <c r="C166" s="217">
        <f>+CBA!C166+TORR!C166</f>
        <v>-672898.86</v>
      </c>
      <c r="D166" s="218">
        <f t="shared" si="136"/>
        <v>-2.9338303347713313E-2</v>
      </c>
      <c r="E166" s="216"/>
      <c r="F166" s="217">
        <f>+CBA!F166+TORR!F166</f>
        <v>-635630.55850286526</v>
      </c>
      <c r="G166" s="218">
        <f t="shared" si="137"/>
        <v>-2.8565945280555987E-2</v>
      </c>
      <c r="H166" s="219">
        <f t="shared" si="128"/>
        <v>-37268.301497134729</v>
      </c>
      <c r="I166" s="218">
        <f t="shared" si="129"/>
        <v>5.8632016662186218E-2</v>
      </c>
      <c r="J166" s="216"/>
      <c r="K166" s="217">
        <f>+CBA!K166+TORR!K166</f>
        <v>-505206.83</v>
      </c>
      <c r="L166" s="218">
        <f t="shared" si="138"/>
        <v>-2.4355762994514921E-2</v>
      </c>
      <c r="M166" s="219">
        <f t="shared" si="130"/>
        <v>-167692.02999999997</v>
      </c>
      <c r="N166" s="218">
        <f t="shared" si="131"/>
        <v>0.33192748007781281</v>
      </c>
      <c r="O166" s="216"/>
      <c r="P166" s="217">
        <f>+CBA!P166+TORR!P166</f>
        <v>-3377405.17</v>
      </c>
      <c r="Q166" s="218">
        <f t="shared" si="139"/>
        <v>-2.5398499143709004E-2</v>
      </c>
      <c r="R166" s="216"/>
      <c r="S166" s="217">
        <f>+CBA!S166+TORR!S166</f>
        <v>-2884879.8514478719</v>
      </c>
      <c r="T166" s="218">
        <f t="shared" si="140"/>
        <v>-2.1895244515762097E-2</v>
      </c>
      <c r="U166" s="219">
        <f t="shared" si="132"/>
        <v>-492525.31855212804</v>
      </c>
      <c r="V166" s="218">
        <f t="shared" si="133"/>
        <v>0.17072645791641478</v>
      </c>
      <c r="W166" s="216"/>
      <c r="X166" s="217">
        <f>+CBA!X166+TORR!X166</f>
        <v>-3374152.16</v>
      </c>
      <c r="Y166" s="218">
        <f t="shared" si="141"/>
        <v>-2.7229783254251745E-2</v>
      </c>
      <c r="Z166" s="219">
        <f t="shared" si="134"/>
        <v>-3253.0099999997765</v>
      </c>
      <c r="AA166" s="218">
        <f t="shared" si="135"/>
        <v>9.6409700740934464E-4</v>
      </c>
    </row>
    <row r="167" spans="1:27" s="208" customFormat="1" ht="6" customHeight="1">
      <c r="A167" s="239"/>
      <c r="B167" s="207"/>
      <c r="C167" s="207"/>
      <c r="D167" s="231"/>
      <c r="E167" s="207"/>
      <c r="F167" s="207"/>
      <c r="G167" s="231"/>
      <c r="H167" s="207"/>
      <c r="I167" s="231"/>
      <c r="J167" s="207"/>
      <c r="K167" s="207"/>
      <c r="L167" s="231"/>
      <c r="M167" s="207"/>
      <c r="N167" s="231"/>
      <c r="O167" s="207"/>
      <c r="P167" s="207"/>
      <c r="Q167" s="231"/>
      <c r="R167" s="207"/>
      <c r="S167" s="207"/>
      <c r="T167" s="231"/>
      <c r="U167" s="207"/>
      <c r="V167" s="231"/>
      <c r="W167" s="207"/>
      <c r="X167" s="207"/>
      <c r="Y167" s="231"/>
      <c r="Z167" s="207"/>
      <c r="AA167" s="231"/>
    </row>
    <row r="168" spans="1:27" s="208" customFormat="1" thickBot="1">
      <c r="A168" s="233" t="s">
        <v>76</v>
      </c>
      <c r="B168" s="234"/>
      <c r="C168" s="234">
        <f>+C133-C135</f>
        <v>16272168.213</v>
      </c>
      <c r="D168" s="235">
        <f>+IF(OR(C106&lt;=0,C168&lt;=0),"N. D.",C168/C$106)</f>
        <v>0.70946443148679439</v>
      </c>
      <c r="E168" s="234"/>
      <c r="F168" s="234">
        <f>+F133-F135</f>
        <v>15123620.130704513</v>
      </c>
      <c r="G168" s="235">
        <f>+IF(OR(F106&lt;=0,F168&lt;=0),"N. D.",F168/F$106)</f>
        <v>0.67967233374553471</v>
      </c>
      <c r="H168" s="234">
        <f>+$C168-F168</f>
        <v>1148548.0822954867</v>
      </c>
      <c r="I168" s="235">
        <f>+IF(ISERROR(H168/F168),"N. D.",H168/F168)</f>
        <v>7.5943991740685377E-2</v>
      </c>
      <c r="J168" s="234"/>
      <c r="K168" s="234">
        <f>+K133-K135</f>
        <v>14188972.620700004</v>
      </c>
      <c r="L168" s="235">
        <f>+IF(OR(K106&lt;=0,K168&lt;=0),"N. D.",K168/K$106)</f>
        <v>0.68404311613410007</v>
      </c>
      <c r="M168" s="234">
        <f>+$C168-K168</f>
        <v>2083195.5922999959</v>
      </c>
      <c r="N168" s="235">
        <f>+IF(ISERROR(M168/K168),"N. D.",M168/K168)</f>
        <v>0.14681793023272624</v>
      </c>
      <c r="O168" s="234"/>
      <c r="P168" s="234">
        <f>+P133-P135</f>
        <v>90836965.627600014</v>
      </c>
      <c r="Q168" s="235">
        <f>+IF(OR(P106&lt;=0,P168&lt;=0),"N. D.",P168/P$106)</f>
        <v>0.68310506959688322</v>
      </c>
      <c r="R168" s="234"/>
      <c r="S168" s="234">
        <f>+S133-S135</f>
        <v>87413014.45323199</v>
      </c>
      <c r="T168" s="235">
        <f>+IF(OR(S106&lt;=0,S168&lt;=0),"N. D.",S168/S$106)</f>
        <v>0.66343467453342719</v>
      </c>
      <c r="U168" s="234">
        <f>+$P168-S168</f>
        <v>3423951.1743680239</v>
      </c>
      <c r="V168" s="235">
        <f>+IF(ISERROR(U168/S168),"N. D.",U168/S168)</f>
        <v>3.9169810076735402E-2</v>
      </c>
      <c r="W168" s="234"/>
      <c r="X168" s="234">
        <f>+X133-X135</f>
        <v>85486148.402999982</v>
      </c>
      <c r="Y168" s="235">
        <f>+IF(OR(X106&lt;=0,X168&lt;=0),"N. D.",X168/X$106)</f>
        <v>0.68988272664457684</v>
      </c>
      <c r="Z168" s="234">
        <f>+$P168-X168</f>
        <v>5350817.224600032</v>
      </c>
      <c r="AA168" s="235">
        <f>+IF(ISERROR(Z168/X168),"N. D.",Z168/X168)</f>
        <v>6.2592798067999694E-2</v>
      </c>
    </row>
    <row r="169" spans="1:27" s="208" customFormat="1" ht="6" customHeight="1">
      <c r="A169" s="239"/>
      <c r="B169" s="207"/>
      <c r="C169" s="207"/>
      <c r="D169" s="231"/>
      <c r="E169" s="207"/>
      <c r="F169" s="207"/>
      <c r="G169" s="231"/>
      <c r="H169" s="207"/>
      <c r="I169" s="231"/>
      <c r="J169" s="207"/>
      <c r="K169" s="207"/>
      <c r="L169" s="231"/>
      <c r="M169" s="207"/>
      <c r="N169" s="231"/>
      <c r="O169" s="207"/>
      <c r="P169" s="207"/>
      <c r="Q169" s="231"/>
      <c r="R169" s="207"/>
      <c r="S169" s="207"/>
      <c r="T169" s="231"/>
      <c r="U169" s="207"/>
      <c r="V169" s="231"/>
      <c r="W169" s="207"/>
      <c r="X169" s="207"/>
      <c r="Y169" s="231"/>
      <c r="Z169" s="207"/>
      <c r="AA169" s="231"/>
    </row>
    <row r="170" spans="1:27" s="208" customFormat="1" ht="17">
      <c r="A170" s="238" t="s">
        <v>77</v>
      </c>
      <c r="B170" s="226"/>
      <c r="C170" s="226">
        <f>+SUM(C172:C175)</f>
        <v>1276126.6099999999</v>
      </c>
      <c r="D170" s="225">
        <f>+SUM(D172:D175)</f>
        <v>5.5638955301943953E-2</v>
      </c>
      <c r="E170" s="226"/>
      <c r="F170" s="226">
        <f>+SUM(F172:F175)</f>
        <v>1296014.0349060753</v>
      </c>
      <c r="G170" s="225">
        <f>+SUM(G172:G175)</f>
        <v>5.8244314261981213E-2</v>
      </c>
      <c r="H170" s="226">
        <f>+$C170-F170</f>
        <v>-19887.424906075466</v>
      </c>
      <c r="I170" s="225">
        <f>+IF(ISERROR(H170/F170),"N. D.",H170/F170)</f>
        <v>-1.5345069089098828E-2</v>
      </c>
      <c r="J170" s="226"/>
      <c r="K170" s="226">
        <f>+SUM(K172:K175)</f>
        <v>917692.23</v>
      </c>
      <c r="L170" s="225">
        <f>+SUM(L172:L175)</f>
        <v>4.4241473251238263E-2</v>
      </c>
      <c r="M170" s="226">
        <f>+$C170-K170</f>
        <v>358434.37999999989</v>
      </c>
      <c r="N170" s="225">
        <f>+IF(ISERROR(M170/K170),"N. D.",M170/K170)</f>
        <v>0.3905823415329559</v>
      </c>
      <c r="O170" s="226"/>
      <c r="P170" s="226">
        <f>+SUM(P172:P175)</f>
        <v>7229917.6600000001</v>
      </c>
      <c r="Q170" s="225">
        <f>+SUM(Q172:Q175)</f>
        <v>5.4369863328123172E-2</v>
      </c>
      <c r="R170" s="226"/>
      <c r="S170" s="226">
        <f>+SUM(S172:S175)</f>
        <v>6995369.7578668762</v>
      </c>
      <c r="T170" s="225">
        <f>+SUM(T172:T175)</f>
        <v>5.3092447246907599E-2</v>
      </c>
      <c r="U170" s="226">
        <f>+$P170-S170</f>
        <v>234547.90213312395</v>
      </c>
      <c r="V170" s="225">
        <f>+IF(ISERROR(U170/S170),"N. D.",U170/S170)</f>
        <v>3.352902137436771E-2</v>
      </c>
      <c r="W170" s="226"/>
      <c r="X170" s="226">
        <f>+SUM(X172:X175)</f>
        <v>6387332.8300000001</v>
      </c>
      <c r="Y170" s="225">
        <f>+SUM(Y172:Y175)</f>
        <v>5.1546486431621505E-2</v>
      </c>
      <c r="Z170" s="226">
        <f>+$P170-X170</f>
        <v>842584.83000000007</v>
      </c>
      <c r="AA170" s="225">
        <f>+IF(ISERROR(Z170/X170),"N. D.",Z170/X170)</f>
        <v>0.13191497177703829</v>
      </c>
    </row>
    <row r="171" spans="1:27" s="208" customFormat="1" ht="6" customHeight="1">
      <c r="A171" s="239"/>
      <c r="B171" s="207"/>
      <c r="C171" s="207"/>
      <c r="D171" s="231"/>
      <c r="E171" s="207"/>
      <c r="F171" s="207"/>
      <c r="G171" s="231"/>
      <c r="H171" s="207"/>
      <c r="I171" s="231"/>
      <c r="J171" s="207"/>
      <c r="K171" s="207"/>
      <c r="L171" s="231"/>
      <c r="M171" s="207"/>
      <c r="N171" s="231"/>
      <c r="O171" s="207"/>
      <c r="P171" s="207"/>
      <c r="Q171" s="231"/>
      <c r="R171" s="207"/>
      <c r="S171" s="207"/>
      <c r="T171" s="231"/>
      <c r="U171" s="207"/>
      <c r="V171" s="231"/>
      <c r="W171" s="207"/>
      <c r="X171" s="207"/>
      <c r="Y171" s="231"/>
      <c r="Z171" s="207"/>
      <c r="AA171" s="231"/>
    </row>
    <row r="172" spans="1:27" s="208" customFormat="1" ht="17">
      <c r="A172" s="241" t="s">
        <v>78</v>
      </c>
      <c r="B172" s="216"/>
      <c r="C172" s="216">
        <f>+CBA!C172+TORR!C172</f>
        <v>0</v>
      </c>
      <c r="D172" s="213">
        <f>+IF(ISERROR(C172/C$106),"N. D.",C172/C$106)</f>
        <v>0</v>
      </c>
      <c r="E172" s="216"/>
      <c r="F172" s="216">
        <f>+CBA!F172+TORR!F172</f>
        <v>0</v>
      </c>
      <c r="G172" s="213">
        <f>+IF(ISERROR(F172/F$106),"N. D.",F172/F$106)</f>
        <v>0</v>
      </c>
      <c r="H172" s="216">
        <f>+$C172-F172</f>
        <v>0</v>
      </c>
      <c r="I172" s="213" t="str">
        <f>+IF(ISERROR(H172/F172),"N. D.",H172/F172)</f>
        <v>N. D.</v>
      </c>
      <c r="J172" s="216"/>
      <c r="K172" s="216">
        <f>+CBA!K172+TORR!K172</f>
        <v>0</v>
      </c>
      <c r="L172" s="213">
        <f>+IF(ISERROR(K172/K$106),"N. D.",K172/K$106)</f>
        <v>0</v>
      </c>
      <c r="M172" s="216">
        <f>+$C172-K172</f>
        <v>0</v>
      </c>
      <c r="N172" s="213" t="str">
        <f>+IF(ISERROR(M172/K172),"N. D.",M172/K172)</f>
        <v>N. D.</v>
      </c>
      <c r="O172" s="216"/>
      <c r="P172" s="216">
        <f>+CBA!P172+TORR!P172</f>
        <v>936865</v>
      </c>
      <c r="Q172" s="213">
        <f>+IF(ISERROR(P172/P$106),"N. D.",P172/P$106)</f>
        <v>7.0453391590772439E-3</v>
      </c>
      <c r="R172" s="216"/>
      <c r="S172" s="216">
        <f>+CBA!S172+TORR!S172</f>
        <v>511597.04508000007</v>
      </c>
      <c r="T172" s="213">
        <f>+IF(ISERROR(S172/S$106),"N. D.",S172/S$106)</f>
        <v>3.8828453774066548E-3</v>
      </c>
      <c r="U172" s="216">
        <f>+$P172-S172</f>
        <v>425267.95491999993</v>
      </c>
      <c r="V172" s="213">
        <f>+IF(ISERROR(U172/S172),"N. D.",U172/S172)</f>
        <v>0.83125569041060321</v>
      </c>
      <c r="W172" s="216"/>
      <c r="X172" s="216">
        <f>+CBA!X172+TORR!X172</f>
        <v>953908.2</v>
      </c>
      <c r="Y172" s="213">
        <f>+IF(ISERROR(X172/X$106),"N. D.",X172/X$106)</f>
        <v>7.6981452817627E-3</v>
      </c>
      <c r="Z172" s="216">
        <f>+$P172-X172</f>
        <v>-17043.199999999953</v>
      </c>
      <c r="AA172" s="213">
        <f>+IF(ISERROR(Z172/X172),"N. D.",Z172/X172)</f>
        <v>-1.7866708767153856E-2</v>
      </c>
    </row>
    <row r="173" spans="1:27" s="208" customFormat="1" ht="17">
      <c r="A173" s="241" t="s">
        <v>79</v>
      </c>
      <c r="B173" s="216"/>
      <c r="C173" s="216">
        <f>+CBA!C173+TORR!C173</f>
        <v>0</v>
      </c>
      <c r="D173" s="213">
        <f>+IF(ISERROR(C173/C$106),"N. D.",C173/C$106)</f>
        <v>0</v>
      </c>
      <c r="E173" s="216"/>
      <c r="F173" s="216">
        <f>+CBA!F173+TORR!F173</f>
        <v>285404.5549060753</v>
      </c>
      <c r="G173" s="213">
        <f>+IF(ISERROR(F173/F$106),"N. D.",F173/F$106)</f>
        <v>1.2826398588310842E-2</v>
      </c>
      <c r="H173" s="216">
        <f>+$C173-F173</f>
        <v>-285404.5549060753</v>
      </c>
      <c r="I173" s="213">
        <f>+IF(ISERROR(H173/F173),"N. D.",H173/F173)</f>
        <v>-1</v>
      </c>
      <c r="J173" s="216"/>
      <c r="K173" s="216">
        <f>+CBA!K173+TORR!K173</f>
        <v>128596.48</v>
      </c>
      <c r="L173" s="213">
        <f>+IF(ISERROR(K173/K$106),"N. D.",K173/K$106)</f>
        <v>6.1995705576840246E-3</v>
      </c>
      <c r="M173" s="216">
        <f>+$C173-K173</f>
        <v>-128596.48</v>
      </c>
      <c r="N173" s="213">
        <f>+IF(ISERROR(M173/K173),"N. D.",M173/K173)</f>
        <v>-1</v>
      </c>
      <c r="O173" s="216"/>
      <c r="P173" s="216">
        <f>+CBA!P173+TORR!P173</f>
        <v>137759</v>
      </c>
      <c r="Q173" s="213">
        <f>+IF(ISERROR(P173/P$106),"N. D.",P173/P$106)</f>
        <v>1.0359644956480624E-3</v>
      </c>
      <c r="R173" s="216"/>
      <c r="S173" s="216">
        <f>+CBA!S173+TORR!S173</f>
        <v>420115.83278687531</v>
      </c>
      <c r="T173" s="213">
        <f>+IF(ISERROR(S173/S$106),"N. D.",S173/S$106)</f>
        <v>3.1885344823615685E-3</v>
      </c>
      <c r="U173" s="216">
        <f>+$P173-S173</f>
        <v>-282356.83278687531</v>
      </c>
      <c r="V173" s="213">
        <f>+IF(ISERROR(U173/S173),"N. D.",U173/S173)</f>
        <v>-0.67209281524534892</v>
      </c>
      <c r="W173" s="216"/>
      <c r="X173" s="216">
        <f>+CBA!X173+TORR!X173</f>
        <v>314688.88</v>
      </c>
      <c r="Y173" s="213">
        <f>+IF(ISERROR(X173/X$106),"N. D.",X173/X$106)</f>
        <v>2.5395742659463337E-3</v>
      </c>
      <c r="Z173" s="216">
        <f>+$P173-X173</f>
        <v>-176929.88</v>
      </c>
      <c r="AA173" s="213">
        <f>+IF(ISERROR(Z173/X173),"N. D.",Z173/X173)</f>
        <v>-0.56223747086328568</v>
      </c>
    </row>
    <row r="174" spans="1:27" s="208" customFormat="1" ht="17">
      <c r="A174" s="241" t="s">
        <v>80</v>
      </c>
      <c r="B174" s="216"/>
      <c r="C174" s="216">
        <f>+CBA!C174+TORR!C174</f>
        <v>1276126.6099999999</v>
      </c>
      <c r="D174" s="213">
        <f>+IF(ISERROR(C174/C$106),"N. D.",C174/C$106)</f>
        <v>5.5638955301943953E-2</v>
      </c>
      <c r="E174" s="216"/>
      <c r="F174" s="216">
        <f>+CBA!F174+TORR!F174</f>
        <v>1010609.48</v>
      </c>
      <c r="G174" s="213">
        <f>+IF(ISERROR(F174/F$106),"N. D.",F174/F$106)</f>
        <v>4.5417915673670373E-2</v>
      </c>
      <c r="H174" s="216">
        <f>+$C174-F174</f>
        <v>265517.12999999989</v>
      </c>
      <c r="I174" s="213">
        <f>+IF(ISERROR(H174/F174),"N. D.",H174/F174)</f>
        <v>0.26272970445517679</v>
      </c>
      <c r="J174" s="216"/>
      <c r="K174" s="216">
        <f>+CBA!K174+TORR!K174</f>
        <v>789095.75</v>
      </c>
      <c r="L174" s="213">
        <f>+IF(ISERROR(K174/K$106),"N. D.",K174/K$106)</f>
        <v>3.8041902693554237E-2</v>
      </c>
      <c r="M174" s="216">
        <f>+$C174-K174</f>
        <v>487030.85999999987</v>
      </c>
      <c r="N174" s="213">
        <f>+IF(ISERROR(M174/K174),"N. D.",M174/K174)</f>
        <v>0.61720122051094539</v>
      </c>
      <c r="O174" s="216"/>
      <c r="P174" s="216">
        <f>+CBA!P174+TORR!P174</f>
        <v>6155293.6600000001</v>
      </c>
      <c r="Q174" s="213">
        <f>+IF(ISERROR(P174/P$106),"N. D.",P174/P$106)</f>
        <v>4.6288559673397865E-2</v>
      </c>
      <c r="R174" s="216"/>
      <c r="S174" s="216">
        <f>+CBA!S174+TORR!S174</f>
        <v>6063656.8800000008</v>
      </c>
      <c r="T174" s="213">
        <f>+IF(ISERROR(S174/S$106),"N. D.",S174/S$106)</f>
        <v>4.6021067387139375E-2</v>
      </c>
      <c r="U174" s="216">
        <f>+$P174-S174</f>
        <v>91636.779999999329</v>
      </c>
      <c r="V174" s="213">
        <f>+IF(ISERROR(U174/S174),"N. D.",U174/S174)</f>
        <v>1.5112461310640538E-2</v>
      </c>
      <c r="W174" s="216"/>
      <c r="X174" s="216">
        <f>+CBA!X174+TORR!X174</f>
        <v>5118735.75</v>
      </c>
      <c r="Y174" s="213">
        <f>+IF(ISERROR(X174/X$106),"N. D.",X174/X$106)</f>
        <v>4.1308766883912475E-2</v>
      </c>
      <c r="Z174" s="216">
        <f>+$P174-X174</f>
        <v>1036557.9100000001</v>
      </c>
      <c r="AA174" s="213">
        <f>+IF(ISERROR(Z174/X174),"N. D.",Z174/X174)</f>
        <v>0.20250271954359045</v>
      </c>
    </row>
    <row r="175" spans="1:27" s="208" customFormat="1" ht="17">
      <c r="A175" s="241" t="s">
        <v>81</v>
      </c>
      <c r="B175" s="216"/>
      <c r="C175" s="216">
        <f>+CBA!C175+TORR!C175</f>
        <v>0</v>
      </c>
      <c r="D175" s="213">
        <f>+IF(ISERROR(C175/C$106),"N. D.",C175/C$106)</f>
        <v>0</v>
      </c>
      <c r="E175" s="216"/>
      <c r="F175" s="216">
        <f>+CBA!F175+TORR!F175</f>
        <v>0</v>
      </c>
      <c r="G175" s="213">
        <f>+IF(ISERROR(F175/F$106),"N. D.",F175/F$106)</f>
        <v>0</v>
      </c>
      <c r="H175" s="216">
        <f>+$C175-F175</f>
        <v>0</v>
      </c>
      <c r="I175" s="213" t="str">
        <f>+IF(ISERROR(H175/F175),"N. D.",H175/F175)</f>
        <v>N. D.</v>
      </c>
      <c r="J175" s="216"/>
      <c r="K175" s="216">
        <f>+CBA!K175+TORR!K175</f>
        <v>0</v>
      </c>
      <c r="L175" s="213">
        <f>+IF(ISERROR(K175/K$106),"N. D.",K175/K$106)</f>
        <v>0</v>
      </c>
      <c r="M175" s="216">
        <f>+$C175-K175</f>
        <v>0</v>
      </c>
      <c r="N175" s="213" t="str">
        <f>+IF(ISERROR(M175/K175),"N. D.",M175/K175)</f>
        <v>N. D.</v>
      </c>
      <c r="O175" s="216"/>
      <c r="P175" s="216">
        <f>+CBA!P175+TORR!P175</f>
        <v>0</v>
      </c>
      <c r="Q175" s="213">
        <f>+IF(ISERROR(P175/P$106),"N. D.",P175/P$106)</f>
        <v>0</v>
      </c>
      <c r="R175" s="216"/>
      <c r="S175" s="216">
        <f>+CBA!S175+TORR!S175</f>
        <v>0</v>
      </c>
      <c r="T175" s="213">
        <f>+IF(ISERROR(S175/S$106),"N. D.",S175/S$106)</f>
        <v>0</v>
      </c>
      <c r="U175" s="216">
        <f>+$P175-S175</f>
        <v>0</v>
      </c>
      <c r="V175" s="213" t="str">
        <f>+IF(ISERROR(U175/S175),"N. D.",U175/S175)</f>
        <v>N. D.</v>
      </c>
      <c r="W175" s="216"/>
      <c r="X175" s="216">
        <f>+CBA!X175+TORR!X175</f>
        <v>0</v>
      </c>
      <c r="Y175" s="213">
        <f>+IF(ISERROR(X175/X$106),"N. D.",X175/X$106)</f>
        <v>0</v>
      </c>
      <c r="Z175" s="216">
        <f>+$P175-X175</f>
        <v>0</v>
      </c>
      <c r="AA175" s="213" t="str">
        <f>+IF(ISERROR(Z175/X175),"N. D.",Z175/X175)</f>
        <v>N. D.</v>
      </c>
    </row>
    <row r="176" spans="1:27" s="208" customFormat="1" ht="18" customHeight="1">
      <c r="A176" s="239"/>
      <c r="B176" s="207"/>
      <c r="C176" s="207"/>
      <c r="D176" s="231"/>
      <c r="E176" s="207"/>
      <c r="F176" s="207"/>
      <c r="G176" s="231"/>
      <c r="H176" s="207"/>
      <c r="I176" s="231"/>
      <c r="J176" s="207"/>
      <c r="K176" s="207"/>
      <c r="L176" s="231"/>
      <c r="M176" s="207"/>
      <c r="N176" s="231"/>
      <c r="O176" s="207"/>
      <c r="P176" s="207"/>
      <c r="Q176" s="231"/>
      <c r="R176" s="207"/>
      <c r="S176" s="207"/>
      <c r="T176" s="231"/>
      <c r="U176" s="207"/>
      <c r="V176" s="231"/>
      <c r="W176" s="207"/>
      <c r="X176" s="207"/>
      <c r="Y176" s="231"/>
      <c r="Z176" s="207"/>
      <c r="AA176" s="231"/>
    </row>
    <row r="177" spans="1:27" s="208" customFormat="1" thickBot="1">
      <c r="A177" s="233" t="s">
        <v>82</v>
      </c>
      <c r="B177" s="234"/>
      <c r="C177" s="234">
        <f>+C168-C170</f>
        <v>14996041.603</v>
      </c>
      <c r="D177" s="235">
        <f>+IF(OR(C106&lt;=0,C177&lt;=0),"N. D.",C177/C$106)</f>
        <v>0.65382547618485054</v>
      </c>
      <c r="E177" s="234"/>
      <c r="F177" s="234">
        <f>+F168-F170</f>
        <v>13827606.095798437</v>
      </c>
      <c r="G177" s="235">
        <f>+IF(OR(F106&lt;=0,F177&lt;=0),"N. D.",F177/F$106)</f>
        <v>0.62142801948355353</v>
      </c>
      <c r="H177" s="234">
        <f>+$C177-F177</f>
        <v>1168435.5072015636</v>
      </c>
      <c r="I177" s="235">
        <f>+IF(ISERROR(H177/F177),"N. D.",H177/F177)</f>
        <v>8.4500201922630455E-2</v>
      </c>
      <c r="J177" s="234"/>
      <c r="K177" s="234">
        <f>+K168-K170</f>
        <v>13271280.390700003</v>
      </c>
      <c r="L177" s="235">
        <f>+IF(OR(K106&lt;=0,K177&lt;=0),"N. D.",K177/K$106)</f>
        <v>0.63980164288286179</v>
      </c>
      <c r="M177" s="234">
        <f>+$C177-K177</f>
        <v>1724761.212299997</v>
      </c>
      <c r="N177" s="235">
        <f>+IF(ISERROR(M177/K177),"N. D.",M177/K177)</f>
        <v>0.12996192993621342</v>
      </c>
      <c r="O177" s="234"/>
      <c r="P177" s="234">
        <f>+P168-P170</f>
        <v>83607047.967600018</v>
      </c>
      <c r="Q177" s="235">
        <f>+IF(OR(P106&lt;=0,P177&lt;=0),"N. D.",P177/P$106)</f>
        <v>0.62873520626876001</v>
      </c>
      <c r="R177" s="234"/>
      <c r="S177" s="234">
        <f>+S168-S170</f>
        <v>80417644.695365116</v>
      </c>
      <c r="T177" s="235">
        <f>+IF(OR(S106&lt;=0,S177&lt;=0),"N. D.",S177/S$106)</f>
        <v>0.61034222728651966</v>
      </c>
      <c r="U177" s="234">
        <f>+$P177-S177</f>
        <v>3189403.2722349018</v>
      </c>
      <c r="V177" s="235">
        <f>+IF(ISERROR(U177/S177),"N. D.",U177/S177)</f>
        <v>3.966049098200862E-2</v>
      </c>
      <c r="W177" s="234"/>
      <c r="X177" s="234">
        <f>+X168-X170</f>
        <v>79098815.572999984</v>
      </c>
      <c r="Y177" s="235">
        <f>+IF(OR(X106&lt;=0,X177&lt;=0),"N. D.",X177/X$106)</f>
        <v>0.63833624021295532</v>
      </c>
      <c r="Z177" s="234">
        <f>+$P177-X177</f>
        <v>4508232.3946000338</v>
      </c>
      <c r="AA177" s="235">
        <f>+IF(ISERROR(Z177/X177),"N. D.",Z177/X177)</f>
        <v>5.6994941857750121E-2</v>
      </c>
    </row>
    <row r="178" spans="1:27" s="208" customFormat="1" ht="17"/>
    <row r="179" spans="1:27" s="208" customFormat="1" ht="17"/>
    <row r="180" spans="1:27" s="208" customFormat="1" ht="17">
      <c r="C180" s="243"/>
      <c r="D180" s="243"/>
      <c r="F180" s="243"/>
      <c r="G180" s="243"/>
      <c r="H180" s="243"/>
      <c r="I180" s="243"/>
      <c r="K180" s="243"/>
      <c r="L180" s="243"/>
      <c r="M180" s="243"/>
      <c r="N180" s="243"/>
      <c r="P180" s="243"/>
      <c r="Q180" s="243"/>
      <c r="S180" s="243"/>
      <c r="T180" s="243"/>
      <c r="U180" s="243"/>
      <c r="V180" s="243"/>
      <c r="X180" s="243"/>
      <c r="Y180" s="243"/>
      <c r="Z180" s="243"/>
      <c r="AA180" s="243"/>
    </row>
    <row r="181" spans="1:27" s="208" customFormat="1" ht="17">
      <c r="C181" s="396" t="s">
        <v>1</v>
      </c>
      <c r="D181" s="396"/>
      <c r="E181" s="396"/>
      <c r="F181" s="396"/>
      <c r="G181" s="396"/>
      <c r="H181" s="396"/>
      <c r="I181" s="396"/>
      <c r="J181" s="396"/>
      <c r="K181" s="396"/>
      <c r="L181" s="396"/>
      <c r="M181" s="396"/>
      <c r="N181" s="396"/>
      <c r="P181" s="396" t="s">
        <v>1</v>
      </c>
      <c r="Q181" s="396"/>
      <c r="R181" s="396"/>
      <c r="S181" s="396"/>
      <c r="T181" s="396"/>
      <c r="U181" s="396"/>
      <c r="V181" s="396"/>
      <c r="W181" s="396"/>
      <c r="X181" s="396"/>
      <c r="Y181" s="396"/>
      <c r="Z181" s="396"/>
      <c r="AA181" s="396"/>
    </row>
    <row r="182" spans="1:27" s="208" customFormat="1" ht="17">
      <c r="B182" s="244"/>
      <c r="C182" s="244"/>
      <c r="D182" s="243"/>
      <c r="E182" s="244"/>
      <c r="F182" s="244"/>
      <c r="G182" s="243"/>
      <c r="H182" s="244"/>
      <c r="I182" s="243"/>
      <c r="J182" s="244"/>
      <c r="K182" s="244"/>
      <c r="L182" s="243"/>
      <c r="M182" s="244"/>
      <c r="N182" s="243"/>
      <c r="O182" s="244"/>
      <c r="P182" s="244"/>
      <c r="Q182" s="243"/>
      <c r="R182" s="244"/>
      <c r="S182" s="244"/>
      <c r="T182" s="243"/>
      <c r="U182" s="244"/>
      <c r="V182" s="243"/>
      <c r="W182" s="244"/>
      <c r="X182" s="244"/>
      <c r="Y182" s="243"/>
      <c r="Z182" s="244"/>
      <c r="AA182" s="243"/>
    </row>
    <row r="183" spans="1:27" s="208" customFormat="1" ht="6" customHeight="1"/>
    <row r="184" spans="1:27" s="207" customFormat="1" ht="14.25" customHeight="1">
      <c r="A184" s="205" t="s">
        <v>83</v>
      </c>
      <c r="B184" s="397"/>
      <c r="C184" s="206">
        <f>+C5</f>
        <v>46174</v>
      </c>
      <c r="D184" s="397" t="s">
        <v>99</v>
      </c>
      <c r="E184" s="397"/>
      <c r="F184" s="206">
        <f>+F5</f>
        <v>46174</v>
      </c>
      <c r="G184" s="397" t="s">
        <v>99</v>
      </c>
      <c r="H184" s="206" t="str">
        <f>+H5</f>
        <v>DIFERENCIAS</v>
      </c>
      <c r="I184" s="397" t="s">
        <v>99</v>
      </c>
      <c r="J184" s="397"/>
      <c r="K184" s="206">
        <f>+K5</f>
        <v>45838</v>
      </c>
      <c r="L184" s="397" t="s">
        <v>99</v>
      </c>
      <c r="M184" s="206" t="str">
        <f>+M5</f>
        <v>DIFERENCIAS</v>
      </c>
      <c r="N184" s="397" t="s">
        <v>99</v>
      </c>
      <c r="O184" s="397"/>
      <c r="P184" s="206">
        <f>+P5</f>
        <v>46174</v>
      </c>
      <c r="Q184" s="397" t="s">
        <v>99</v>
      </c>
      <c r="R184" s="397"/>
      <c r="S184" s="206">
        <f>+S5</f>
        <v>46174</v>
      </c>
      <c r="T184" s="397" t="s">
        <v>99</v>
      </c>
      <c r="U184" s="206" t="str">
        <f>+U5</f>
        <v>DIFERENCIAS</v>
      </c>
      <c r="V184" s="397" t="s">
        <v>99</v>
      </c>
      <c r="W184" s="397"/>
      <c r="X184" s="206">
        <f>+X5</f>
        <v>45838</v>
      </c>
      <c r="Y184" s="397" t="s">
        <v>99</v>
      </c>
      <c r="Z184" s="206" t="str">
        <f>+Z5</f>
        <v>DIFERENCIAS</v>
      </c>
      <c r="AA184" s="397" t="s">
        <v>99</v>
      </c>
    </row>
    <row r="185" spans="1:27" s="207" customFormat="1" ht="14.25" customHeight="1">
      <c r="A185" s="205" t="s">
        <v>122</v>
      </c>
      <c r="B185" s="397"/>
      <c r="C185" s="206" t="str">
        <f>+C6</f>
        <v>REAL</v>
      </c>
      <c r="D185" s="397"/>
      <c r="E185" s="397"/>
      <c r="F185" s="206" t="str">
        <f>+F6</f>
        <v>PPTO</v>
      </c>
      <c r="G185" s="397"/>
      <c r="H185" s="206" t="str">
        <f>+H6</f>
        <v>2026R vs 2026P</v>
      </c>
      <c r="I185" s="397"/>
      <c r="J185" s="397"/>
      <c r="K185" s="206" t="str">
        <f>+K6</f>
        <v>REAL</v>
      </c>
      <c r="L185" s="397"/>
      <c r="M185" s="206" t="str">
        <f>+M6</f>
        <v>2026R vs 2025R</v>
      </c>
      <c r="N185" s="397"/>
      <c r="O185" s="397"/>
      <c r="P185" s="206" t="str">
        <f>+P6</f>
        <v>REAL</v>
      </c>
      <c r="Q185" s="397"/>
      <c r="R185" s="397"/>
      <c r="S185" s="206" t="str">
        <f>+S6</f>
        <v>PPTO</v>
      </c>
      <c r="T185" s="397"/>
      <c r="U185" s="206" t="str">
        <f>+U6</f>
        <v>2026R vs 2026P</v>
      </c>
      <c r="V185" s="397"/>
      <c r="W185" s="397"/>
      <c r="X185" s="206" t="str">
        <f>+X6</f>
        <v>REAL</v>
      </c>
      <c r="Y185" s="397"/>
      <c r="Z185" s="206" t="str">
        <f>+Z6</f>
        <v>2026R vs 2025R</v>
      </c>
      <c r="AA185" s="397"/>
    </row>
    <row r="186" spans="1:27" s="208" customFormat="1" ht="6" customHeight="1"/>
    <row r="187" spans="1:27" s="208" customFormat="1" ht="17">
      <c r="C187" s="245" t="s">
        <v>85</v>
      </c>
      <c r="F187" s="245" t="s">
        <v>86</v>
      </c>
      <c r="K187" s="245" t="s">
        <v>108</v>
      </c>
      <c r="P187" s="245" t="s">
        <v>85</v>
      </c>
      <c r="S187" s="245" t="s">
        <v>86</v>
      </c>
      <c r="X187" s="245" t="s">
        <v>108</v>
      </c>
    </row>
    <row r="188" spans="1:27" s="208" customFormat="1" ht="17"/>
    <row r="189" spans="1:27" s="208" customFormat="1" ht="17"/>
    <row r="190" spans="1:27" s="208" customFormat="1" ht="17">
      <c r="A190" s="209" t="s">
        <v>87</v>
      </c>
      <c r="B190" s="207"/>
      <c r="C190" s="207"/>
      <c r="D190" s="207"/>
      <c r="E190" s="20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</row>
    <row r="191" spans="1:27" s="208" customFormat="1" ht="6" customHeight="1">
      <c r="A191" s="210"/>
      <c r="B191" s="207"/>
      <c r="C191" s="207"/>
      <c r="D191" s="207"/>
      <c r="E191" s="207"/>
      <c r="F191" s="207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</row>
    <row r="192" spans="1:27" s="208" customFormat="1" ht="17">
      <c r="A192" s="215" t="s">
        <v>88</v>
      </c>
      <c r="B192" s="216"/>
      <c r="C192" s="212">
        <f>+C31</f>
        <v>23239852.279999997</v>
      </c>
      <c r="D192" s="246">
        <f>+IF(ISERROR(C192/C$196),"N. D.",C192/C$196)</f>
        <v>1.0132545564822131</v>
      </c>
      <c r="E192" s="247"/>
      <c r="F192" s="212">
        <f>+F31</f>
        <v>22251339.917517822</v>
      </c>
      <c r="G192" s="246">
        <f>+IF(ISERROR(F192/F$196),"N. D.",F192/F$196)</f>
        <v>1</v>
      </c>
      <c r="H192" s="247">
        <f>+$C192-F192</f>
        <v>988512.36248217523</v>
      </c>
      <c r="I192" s="246">
        <f>+IF(ISERROR(H192/F192),"N. D.",H192/F192)</f>
        <v>4.4424846600089406E-2</v>
      </c>
      <c r="J192" s="247"/>
      <c r="K192" s="212">
        <f>+K31</f>
        <v>20989049.170000002</v>
      </c>
      <c r="L192" s="246">
        <f>+IF(ISERROR(K192/K$196),"N. D.",K192/K$196)</f>
        <v>1.0118713301337201</v>
      </c>
      <c r="M192" s="247">
        <f>+$C192-K192</f>
        <v>2250803.1099999957</v>
      </c>
      <c r="N192" s="246">
        <f>+IF(ISERROR(M192/K192),"N. D.",M192/K192)</f>
        <v>0.10723702116135428</v>
      </c>
      <c r="O192" s="216"/>
      <c r="P192" s="212">
        <f>+P31</f>
        <v>134270767.09999999</v>
      </c>
      <c r="Q192" s="246">
        <f>+IF(ISERROR(P192/P$196),"N. D.",P192/P$196)</f>
        <v>1.0097325584464896</v>
      </c>
      <c r="R192" s="247"/>
      <c r="S192" s="212">
        <f>+S31</f>
        <v>132314774.44730653</v>
      </c>
      <c r="T192" s="246">
        <f>+IF(ISERROR(S192/S$196),"N. D.",S192/S$196)</f>
        <v>1.0042235686583967</v>
      </c>
      <c r="U192" s="247">
        <f>+$P192-S192</f>
        <v>1955992.6526934654</v>
      </c>
      <c r="V192" s="246">
        <f>+IF(ISERROR(U192/S192),"N. D.",U192/S192)</f>
        <v>1.4782874103544849E-2</v>
      </c>
      <c r="W192" s="247"/>
      <c r="X192" s="212">
        <f>+X31</f>
        <v>124853510.92</v>
      </c>
      <c r="Y192" s="246">
        <f>+IF(ISERROR(X192/X$196),"N. D.",X192/X$196)</f>
        <v>1.0075817211764253</v>
      </c>
      <c r="Z192" s="247">
        <f>+$P192-X192</f>
        <v>9417256.1799999923</v>
      </c>
      <c r="AA192" s="246">
        <f>+IF(ISERROR(Z192/X192),"N. D.",Z192/X192)</f>
        <v>7.5426442641521776E-2</v>
      </c>
    </row>
    <row r="193" spans="1:27" s="208" customFormat="1" ht="17">
      <c r="A193" s="215" t="s">
        <v>89</v>
      </c>
      <c r="B193" s="216"/>
      <c r="C193" s="212">
        <f>+C56</f>
        <v>304004.49000000005</v>
      </c>
      <c r="D193" s="246">
        <f>+IF(ISERROR(C193/C$196),"N. D.",C193/C$196)</f>
        <v>1.3254556482213211E-2</v>
      </c>
      <c r="E193" s="247"/>
      <c r="F193" s="212">
        <f>+F56</f>
        <v>0</v>
      </c>
      <c r="G193" s="246">
        <f>+IF(ISERROR(F193/F$196),"N. D.",F193/F$196)</f>
        <v>0</v>
      </c>
      <c r="H193" s="247">
        <f>+$C193-F193</f>
        <v>304004.49000000005</v>
      </c>
      <c r="I193" s="246" t="str">
        <f>+IF(ISERROR(H193/F193),"N. D.",H193/F193)</f>
        <v>N. D.</v>
      </c>
      <c r="J193" s="247"/>
      <c r="K193" s="212">
        <f>+K56</f>
        <v>246244.68</v>
      </c>
      <c r="L193" s="246">
        <f>+IF(ISERROR(K193/K$196),"N. D.",K193/K$196)</f>
        <v>1.1871330133720022E-2</v>
      </c>
      <c r="M193" s="247">
        <f>+$C193-K193</f>
        <v>57759.810000000056</v>
      </c>
      <c r="N193" s="246">
        <f>+IF(ISERROR(M193/K193),"N. D.",M193/K193)</f>
        <v>0.23456267156715857</v>
      </c>
      <c r="O193" s="216"/>
      <c r="P193" s="212">
        <f>+P56</f>
        <v>917368.14</v>
      </c>
      <c r="Q193" s="246">
        <f>+IF(ISERROR(P193/P$196),"N. D.",P193/P$196)</f>
        <v>6.8987203919794807E-3</v>
      </c>
      <c r="R193" s="247"/>
      <c r="S193" s="212">
        <f>+S56</f>
        <v>556490.16</v>
      </c>
      <c r="T193" s="246">
        <f>+IF(ISERROR(S193/S$196),"N. D.",S193/S$196)</f>
        <v>4.2235686583967742E-3</v>
      </c>
      <c r="U193" s="247">
        <f>+$P193-S193</f>
        <v>360877.98</v>
      </c>
      <c r="V193" s="246">
        <f>+IF(ISERROR(U193/S193),"N. D.",U193/S193)</f>
        <v>0.64848941803391447</v>
      </c>
      <c r="W193" s="247"/>
      <c r="X193" s="212">
        <f>+X56</f>
        <v>932481.61999999988</v>
      </c>
      <c r="Y193" s="246">
        <f>+IF(ISERROR(X193/X$196),"N. D.",X193/X$196)</f>
        <v>7.5252303977819237E-3</v>
      </c>
      <c r="Z193" s="247">
        <f>+$P193-X193</f>
        <v>-15113.479999999865</v>
      </c>
      <c r="AA193" s="246">
        <f>+IF(ISERROR(Z193/X193),"N. D.",Z193/X193)</f>
        <v>-1.6207804717909471E-2</v>
      </c>
    </row>
    <row r="194" spans="1:27" s="208" customFormat="1" ht="17">
      <c r="A194" s="215" t="s">
        <v>90</v>
      </c>
      <c r="B194" s="216"/>
      <c r="C194" s="212">
        <f>+C81</f>
        <v>0</v>
      </c>
      <c r="D194" s="246">
        <f>+IF(ISERROR(C194/C$196),"N. D.",C194/C$196)</f>
        <v>0</v>
      </c>
      <c r="E194" s="247"/>
      <c r="F194" s="212">
        <f>+F81</f>
        <v>0</v>
      </c>
      <c r="G194" s="246">
        <f>+IF(ISERROR(F194/F$196),"N. D.",F194/F$196)</f>
        <v>0</v>
      </c>
      <c r="H194" s="247">
        <f>+$C194-F194</f>
        <v>0</v>
      </c>
      <c r="I194" s="246" t="str">
        <f>+IF(ISERROR(H194/F194),"N. D.",H194/F194)</f>
        <v>N. D.</v>
      </c>
      <c r="J194" s="247"/>
      <c r="K194" s="212">
        <f>+K81</f>
        <v>0</v>
      </c>
      <c r="L194" s="246">
        <f>+IF(ISERROR(K194/K$196),"N. D.",K194/K$196)</f>
        <v>0</v>
      </c>
      <c r="M194" s="247">
        <f>+$C194-K194</f>
        <v>0</v>
      </c>
      <c r="N194" s="246" t="str">
        <f>+IF(ISERROR(M194/K194),"N. D.",M194/K194)</f>
        <v>N. D.</v>
      </c>
      <c r="O194" s="216"/>
      <c r="P194" s="212">
        <f>+P81</f>
        <v>376834.05</v>
      </c>
      <c r="Q194" s="246">
        <f>+IF(ISERROR(P194/P$196),"N. D.",P194/P$196)</f>
        <v>2.833838054510172E-3</v>
      </c>
      <c r="R194" s="247"/>
      <c r="S194" s="212">
        <f>+S81</f>
        <v>0</v>
      </c>
      <c r="T194" s="246">
        <f>+IF(ISERROR(S194/S$196),"N. D.",S194/S$196)</f>
        <v>0</v>
      </c>
      <c r="U194" s="247">
        <f>+$P194-S194</f>
        <v>376834.05</v>
      </c>
      <c r="V194" s="246" t="str">
        <f>+IF(ISERROR(U194/S194),"N. D.",U194/S194)</f>
        <v>N. D.</v>
      </c>
      <c r="W194" s="247"/>
      <c r="X194" s="212">
        <f>+X81</f>
        <v>7000</v>
      </c>
      <c r="Y194" s="246">
        <f>+IF(ISERROR(X194/X$196),"N. D.",X194/X$196)</f>
        <v>5.6490778643415481E-5</v>
      </c>
      <c r="Z194" s="247">
        <f>+$P194-X194</f>
        <v>369834.05</v>
      </c>
      <c r="AA194" s="246">
        <f>+IF(ISERROR(Z194/X194),"N. D.",Z194/X194)</f>
        <v>52.833435714285713</v>
      </c>
    </row>
    <row r="195" spans="1:27" s="208" customFormat="1" ht="6" customHeight="1">
      <c r="A195" s="210"/>
      <c r="B195" s="207"/>
      <c r="C195" s="207"/>
      <c r="D195" s="207"/>
      <c r="E195" s="207"/>
      <c r="F195" s="207"/>
      <c r="G195" s="207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</row>
    <row r="196" spans="1:27" s="252" customFormat="1" ht="17">
      <c r="A196" s="248" t="s">
        <v>46</v>
      </c>
      <c r="B196" s="226"/>
      <c r="C196" s="249">
        <f>+C192-C193-C194</f>
        <v>22935847.789999999</v>
      </c>
      <c r="D196" s="250">
        <f>+IF(ISERROR(C196/C$196),"N. D.",C196/C$196)</f>
        <v>1</v>
      </c>
      <c r="E196" s="251"/>
      <c r="F196" s="249">
        <f>+F192-F193-F194</f>
        <v>22251339.917517822</v>
      </c>
      <c r="G196" s="250">
        <f>+IF(ISERROR(F196/F$196),"N. D.",F196/F$196)</f>
        <v>1</v>
      </c>
      <c r="H196" s="251">
        <f>+$C196-F196</f>
        <v>684507.87248217687</v>
      </c>
      <c r="I196" s="250">
        <f>+IF(ISERROR(H196/F196),"N. D.",H196/F196)</f>
        <v>3.0762546211578208E-2</v>
      </c>
      <c r="J196" s="251"/>
      <c r="K196" s="249">
        <f>+K192-K193-K194</f>
        <v>20742804.490000002</v>
      </c>
      <c r="L196" s="250">
        <f>+IF(ISERROR(K196/K$196),"N. D.",K196/K$196)</f>
        <v>1</v>
      </c>
      <c r="M196" s="251">
        <f>+$C196-K196</f>
        <v>2193043.299999997</v>
      </c>
      <c r="N196" s="250">
        <f>+IF(ISERROR(M196/K196),"N. D.",M196/K196)</f>
        <v>0.10572549633089642</v>
      </c>
      <c r="O196" s="226"/>
      <c r="P196" s="249">
        <f>+P192-P193-P194</f>
        <v>132976564.91</v>
      </c>
      <c r="Q196" s="250">
        <f>+IF(ISERROR(P196/P$196),"N. D.",P196/P$196)</f>
        <v>1</v>
      </c>
      <c r="R196" s="251"/>
      <c r="S196" s="249">
        <f>+S192-S193-S194</f>
        <v>131758284.28730653</v>
      </c>
      <c r="T196" s="250">
        <f>+IF(ISERROR(S196/S$196),"N. D.",S196/S$196)</f>
        <v>1</v>
      </c>
      <c r="U196" s="251">
        <f>+$P196-S196</f>
        <v>1218280.6226934642</v>
      </c>
      <c r="V196" s="250">
        <f>+IF(ISERROR(U196/S196),"N. D.",U196/S196)</f>
        <v>9.2463303486628057E-3</v>
      </c>
      <c r="W196" s="251"/>
      <c r="X196" s="249">
        <f>+X192-X193-X194</f>
        <v>123914029.3</v>
      </c>
      <c r="Y196" s="250">
        <f>+IF(ISERROR(X196/X$196),"N. D.",X196/X$196)</f>
        <v>1</v>
      </c>
      <c r="Z196" s="251">
        <f>+$P196-X196</f>
        <v>9062535.6099999994</v>
      </c>
      <c r="AA196" s="250">
        <f>+IF(ISERROR(Z196/X196),"N. D.",Z196/X196)</f>
        <v>7.3135670441797182E-2</v>
      </c>
    </row>
    <row r="197" spans="1:27" s="208" customFormat="1" ht="17"/>
    <row r="198" spans="1:27" s="208" customFormat="1" ht="17">
      <c r="A198" s="209" t="s">
        <v>91</v>
      </c>
      <c r="B198" s="207"/>
      <c r="C198" s="207"/>
      <c r="D198" s="207"/>
      <c r="E198" s="207"/>
      <c r="F198" s="207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</row>
    <row r="199" spans="1:27" s="208" customFormat="1" ht="6" customHeight="1">
      <c r="A199" s="210"/>
      <c r="B199" s="207"/>
      <c r="C199" s="207"/>
      <c r="D199" s="207"/>
      <c r="E199" s="20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</row>
    <row r="200" spans="1:27" s="208" customFormat="1" ht="17">
      <c r="A200" s="215" t="s">
        <v>22</v>
      </c>
      <c r="B200" s="216"/>
      <c r="C200" s="212">
        <f t="shared" ref="C200:C208" si="142">+C86</f>
        <v>14576574.329999998</v>
      </c>
      <c r="D200" s="246">
        <f t="shared" ref="D200:D208" si="143">+IF(ISERROR(C200/C$210),"N. D.",C200/C$210)</f>
        <v>0.63553675728330239</v>
      </c>
      <c r="E200" s="247"/>
      <c r="F200" s="212">
        <f t="shared" ref="F200:F208" si="144">+F86</f>
        <v>14278200.886660505</v>
      </c>
      <c r="G200" s="246">
        <f t="shared" ref="G200:G208" si="145">+IF(ISERROR(F200/F$210),"N. D.",F200/F$210)</f>
        <v>0.64167825126880107</v>
      </c>
      <c r="H200" s="247">
        <f t="shared" ref="H200:H208" si="146">+$C200-F200</f>
        <v>298373.44333949313</v>
      </c>
      <c r="I200" s="246">
        <f t="shared" ref="I200:I208" si="147">+IF(ISERROR(H200/F200),"N. D.",H200/F200)</f>
        <v>2.0897131627994555E-2</v>
      </c>
      <c r="J200" s="247"/>
      <c r="K200" s="212">
        <f t="shared" ref="K200:K208" si="148">+K86</f>
        <v>13429098.610000001</v>
      </c>
      <c r="L200" s="246">
        <f t="shared" ref="L200:L208" si="149">+IF(ISERROR(K200/K$210),"N. D.",K200/K$210)</f>
        <v>0.64740997855300131</v>
      </c>
      <c r="M200" s="247">
        <f t="shared" ref="M200:M208" si="150">+$C200-K200</f>
        <v>1147475.7199999969</v>
      </c>
      <c r="N200" s="246">
        <f t="shared" ref="N200:N208" si="151">+IF(ISERROR(M200/K200),"N. D.",M200/K200)</f>
        <v>8.5446965081150503E-2</v>
      </c>
      <c r="O200" s="216"/>
      <c r="P200" s="212">
        <f t="shared" ref="P200:P208" si="152">+P86</f>
        <v>84529240.769999996</v>
      </c>
      <c r="Q200" s="246">
        <f t="shared" ref="Q200:Q208" si="153">+IF(ISERROR(P200/P$210),"N. D.",P200/P$210)</f>
        <v>0.63567020871091318</v>
      </c>
      <c r="R200" s="247"/>
      <c r="S200" s="212">
        <f t="shared" ref="S200:S208" si="154">+S86</f>
        <v>83523270.993352026</v>
      </c>
      <c r="T200" s="246">
        <f t="shared" ref="T200:T208" si="155">+IF(ISERROR(S200/S$210),"N. D.",S200/S$210)</f>
        <v>0.63391286130612268</v>
      </c>
      <c r="U200" s="247">
        <f t="shared" ref="U200:U208" si="156">+$P200-S200</f>
        <v>1005969.7766479701</v>
      </c>
      <c r="V200" s="246">
        <f t="shared" ref="V200:V208" si="157">+IF(ISERROR(U200/S200),"N. D.",U200/S200)</f>
        <v>1.2044185586649731E-2</v>
      </c>
      <c r="W200" s="247"/>
      <c r="X200" s="212">
        <f t="shared" ref="X200:X208" si="158">+X86</f>
        <v>79870952.24000001</v>
      </c>
      <c r="Y200" s="246">
        <f t="shared" ref="Y200:Y208" si="159">+IF(ISERROR(X200/X$210),"N. D.",X200/X$210)</f>
        <v>0.6445674690040929</v>
      </c>
      <c r="Z200" s="247">
        <f t="shared" ref="Z200:Z208" si="160">+$P200-X200</f>
        <v>4658288.5299999863</v>
      </c>
      <c r="AA200" s="246">
        <f t="shared" ref="AA200:AA208" si="161">+IF(ISERROR(Z200/X200),"N. D.",Z200/X200)</f>
        <v>5.8322686776070241E-2</v>
      </c>
    </row>
    <row r="201" spans="1:27" s="208" customFormat="1" ht="17">
      <c r="A201" s="215" t="s">
        <v>23</v>
      </c>
      <c r="B201" s="216"/>
      <c r="C201" s="212">
        <f t="shared" si="142"/>
        <v>3470411.2699999996</v>
      </c>
      <c r="D201" s="246">
        <f t="shared" si="143"/>
        <v>0.1513094829445587</v>
      </c>
      <c r="E201" s="247"/>
      <c r="F201" s="212">
        <f t="shared" si="144"/>
        <v>3356294.5560977496</v>
      </c>
      <c r="G201" s="246">
        <f t="shared" si="145"/>
        <v>0.15083561567703338</v>
      </c>
      <c r="H201" s="247">
        <f t="shared" si="146"/>
        <v>114116.71390224993</v>
      </c>
      <c r="I201" s="246">
        <f t="shared" si="147"/>
        <v>3.4000804159134826E-2</v>
      </c>
      <c r="J201" s="247"/>
      <c r="K201" s="212">
        <f t="shared" si="148"/>
        <v>3239102.33</v>
      </c>
      <c r="L201" s="246">
        <f t="shared" si="149"/>
        <v>0.15615546738443947</v>
      </c>
      <c r="M201" s="247">
        <f t="shared" si="150"/>
        <v>231308.93999999948</v>
      </c>
      <c r="N201" s="246">
        <f t="shared" si="151"/>
        <v>7.1411433302880398E-2</v>
      </c>
      <c r="O201" s="216"/>
      <c r="P201" s="212">
        <f t="shared" si="152"/>
        <v>21910227.699999999</v>
      </c>
      <c r="Q201" s="246">
        <f t="shared" si="153"/>
        <v>0.1647675867911694</v>
      </c>
      <c r="R201" s="247"/>
      <c r="S201" s="212">
        <f t="shared" si="154"/>
        <v>21352554.254126251</v>
      </c>
      <c r="T201" s="246">
        <f t="shared" si="155"/>
        <v>0.16205853293873937</v>
      </c>
      <c r="U201" s="247">
        <f t="shared" si="156"/>
        <v>557673.44587374851</v>
      </c>
      <c r="V201" s="246">
        <f t="shared" si="157"/>
        <v>2.6117411492631217E-2</v>
      </c>
      <c r="W201" s="247"/>
      <c r="X201" s="212">
        <f t="shared" si="158"/>
        <v>20558242.349999998</v>
      </c>
      <c r="Y201" s="246">
        <f t="shared" si="159"/>
        <v>0.16590730255593422</v>
      </c>
      <c r="Z201" s="247">
        <f t="shared" si="160"/>
        <v>1351985.3500000015</v>
      </c>
      <c r="AA201" s="246">
        <f t="shared" si="161"/>
        <v>6.576366437279603E-2</v>
      </c>
    </row>
    <row r="202" spans="1:27" s="208" customFormat="1" ht="17">
      <c r="A202" s="215" t="s">
        <v>24</v>
      </c>
      <c r="B202" s="216"/>
      <c r="C202" s="212">
        <f t="shared" si="142"/>
        <v>2222481.7800000003</v>
      </c>
      <c r="D202" s="246">
        <f t="shared" si="143"/>
        <v>9.6899918431138155E-2</v>
      </c>
      <c r="E202" s="247"/>
      <c r="F202" s="212">
        <f t="shared" si="144"/>
        <v>2193351.5160595672</v>
      </c>
      <c r="G202" s="246">
        <f t="shared" si="145"/>
        <v>9.8571660142264345E-2</v>
      </c>
      <c r="H202" s="247">
        <f t="shared" si="146"/>
        <v>29130.26394043304</v>
      </c>
      <c r="I202" s="246">
        <f t="shared" si="147"/>
        <v>1.3281165251964072E-2</v>
      </c>
      <c r="J202" s="247"/>
      <c r="K202" s="212">
        <f t="shared" si="148"/>
        <v>2045345.9500000002</v>
      </c>
      <c r="L202" s="246">
        <f t="shared" si="149"/>
        <v>9.8605082595559862E-2</v>
      </c>
      <c r="M202" s="247">
        <f t="shared" si="150"/>
        <v>177135.83000000007</v>
      </c>
      <c r="N202" s="246">
        <f t="shared" si="151"/>
        <v>8.6604337031591191E-2</v>
      </c>
      <c r="O202" s="216"/>
      <c r="P202" s="212">
        <f t="shared" si="152"/>
        <v>13037757.619999999</v>
      </c>
      <c r="Q202" s="246">
        <f t="shared" si="153"/>
        <v>9.8045528765343698E-2</v>
      </c>
      <c r="R202" s="247"/>
      <c r="S202" s="212">
        <f t="shared" si="154"/>
        <v>12894838.287628271</v>
      </c>
      <c r="T202" s="246">
        <f t="shared" si="155"/>
        <v>9.7867381602437478E-2</v>
      </c>
      <c r="U202" s="247">
        <f t="shared" si="156"/>
        <v>142919.33237172849</v>
      </c>
      <c r="V202" s="246">
        <f t="shared" si="157"/>
        <v>1.1083452865698205E-2</v>
      </c>
      <c r="W202" s="247"/>
      <c r="X202" s="212">
        <f t="shared" si="158"/>
        <v>12411673.640000001</v>
      </c>
      <c r="Y202" s="246">
        <f t="shared" si="159"/>
        <v>0.10016358688450784</v>
      </c>
      <c r="Z202" s="247">
        <f t="shared" si="160"/>
        <v>626083.97999999858</v>
      </c>
      <c r="AA202" s="246">
        <f t="shared" si="161"/>
        <v>5.0443155223021043E-2</v>
      </c>
    </row>
    <row r="203" spans="1:27" s="208" customFormat="1" ht="17">
      <c r="A203" s="215" t="s">
        <v>25</v>
      </c>
      <c r="B203" s="216"/>
      <c r="C203" s="212">
        <f t="shared" si="142"/>
        <v>0</v>
      </c>
      <c r="D203" s="246">
        <f t="shared" si="143"/>
        <v>0</v>
      </c>
      <c r="E203" s="247"/>
      <c r="F203" s="212">
        <f t="shared" si="144"/>
        <v>0</v>
      </c>
      <c r="G203" s="246">
        <f t="shared" si="145"/>
        <v>0</v>
      </c>
      <c r="H203" s="247">
        <f t="shared" si="146"/>
        <v>0</v>
      </c>
      <c r="I203" s="246" t="str">
        <f t="shared" si="147"/>
        <v>N. D.</v>
      </c>
      <c r="J203" s="247"/>
      <c r="K203" s="212">
        <f t="shared" si="148"/>
        <v>0</v>
      </c>
      <c r="L203" s="246">
        <f t="shared" si="149"/>
        <v>0</v>
      </c>
      <c r="M203" s="247">
        <f t="shared" si="150"/>
        <v>0</v>
      </c>
      <c r="N203" s="246" t="str">
        <f t="shared" si="151"/>
        <v>N. D.</v>
      </c>
      <c r="O203" s="216"/>
      <c r="P203" s="212">
        <f t="shared" si="152"/>
        <v>0</v>
      </c>
      <c r="Q203" s="246">
        <f t="shared" si="153"/>
        <v>0</v>
      </c>
      <c r="R203" s="247"/>
      <c r="S203" s="212">
        <f t="shared" si="154"/>
        <v>0</v>
      </c>
      <c r="T203" s="246">
        <f t="shared" si="155"/>
        <v>0</v>
      </c>
      <c r="U203" s="247">
        <f t="shared" si="156"/>
        <v>0</v>
      </c>
      <c r="V203" s="246" t="str">
        <f t="shared" si="157"/>
        <v>N. D.</v>
      </c>
      <c r="W203" s="247"/>
      <c r="X203" s="212">
        <f t="shared" si="158"/>
        <v>0</v>
      </c>
      <c r="Y203" s="246">
        <f t="shared" si="159"/>
        <v>0</v>
      </c>
      <c r="Z203" s="247">
        <f t="shared" si="160"/>
        <v>0</v>
      </c>
      <c r="AA203" s="246" t="str">
        <f t="shared" si="161"/>
        <v>N. D.</v>
      </c>
    </row>
    <row r="204" spans="1:27" s="208" customFormat="1" ht="17">
      <c r="A204" s="215" t="s">
        <v>26</v>
      </c>
      <c r="B204" s="216"/>
      <c r="C204" s="212">
        <f t="shared" si="142"/>
        <v>2329845.1</v>
      </c>
      <c r="D204" s="246">
        <f t="shared" si="143"/>
        <v>0.10158094531024092</v>
      </c>
      <c r="E204" s="247"/>
      <c r="F204" s="212">
        <f t="shared" si="144"/>
        <v>2210917</v>
      </c>
      <c r="G204" s="246">
        <f t="shared" si="145"/>
        <v>9.936107255542892E-2</v>
      </c>
      <c r="H204" s="247">
        <f t="shared" si="146"/>
        <v>118928.10000000009</v>
      </c>
      <c r="I204" s="246">
        <f t="shared" si="147"/>
        <v>5.3791300170924594E-2</v>
      </c>
      <c r="J204" s="247"/>
      <c r="K204" s="212">
        <f t="shared" si="148"/>
        <v>1774301.94</v>
      </c>
      <c r="L204" s="246">
        <f t="shared" si="149"/>
        <v>8.5538189440843529E-2</v>
      </c>
      <c r="M204" s="247">
        <f t="shared" si="150"/>
        <v>555543.16000000015</v>
      </c>
      <c r="N204" s="246">
        <f t="shared" si="151"/>
        <v>0.3131051978672808</v>
      </c>
      <c r="O204" s="216"/>
      <c r="P204" s="212">
        <f t="shared" si="152"/>
        <v>12007875.43</v>
      </c>
      <c r="Q204" s="246">
        <f t="shared" si="153"/>
        <v>9.030068898325852E-2</v>
      </c>
      <c r="R204" s="247"/>
      <c r="S204" s="212">
        <f t="shared" si="154"/>
        <v>12476577</v>
      </c>
      <c r="T204" s="246">
        <f t="shared" si="155"/>
        <v>9.4692922479121727E-2</v>
      </c>
      <c r="U204" s="247">
        <f t="shared" si="156"/>
        <v>-468701.5700000003</v>
      </c>
      <c r="V204" s="246">
        <f t="shared" si="157"/>
        <v>-3.7566519246424741E-2</v>
      </c>
      <c r="W204" s="247"/>
      <c r="X204" s="212">
        <f t="shared" si="158"/>
        <v>9579806.629999999</v>
      </c>
      <c r="Y204" s="246">
        <f t="shared" si="159"/>
        <v>7.7310105111721997E-2</v>
      </c>
      <c r="Z204" s="247">
        <f t="shared" si="160"/>
        <v>2428068.8000000007</v>
      </c>
      <c r="AA204" s="246">
        <f t="shared" si="161"/>
        <v>0.25345697400574785</v>
      </c>
    </row>
    <row r="205" spans="1:27" s="208" customFormat="1" ht="17">
      <c r="A205" s="215" t="s">
        <v>27</v>
      </c>
      <c r="B205" s="216"/>
      <c r="C205" s="212">
        <f t="shared" si="142"/>
        <v>0</v>
      </c>
      <c r="D205" s="246">
        <f t="shared" si="143"/>
        <v>0</v>
      </c>
      <c r="E205" s="247"/>
      <c r="F205" s="212">
        <f t="shared" si="144"/>
        <v>0</v>
      </c>
      <c r="G205" s="246">
        <f t="shared" si="145"/>
        <v>0</v>
      </c>
      <c r="H205" s="247">
        <f t="shared" si="146"/>
        <v>0</v>
      </c>
      <c r="I205" s="246" t="str">
        <f t="shared" si="147"/>
        <v>N. D.</v>
      </c>
      <c r="J205" s="247"/>
      <c r="K205" s="212">
        <f t="shared" si="148"/>
        <v>0</v>
      </c>
      <c r="L205" s="246">
        <f t="shared" si="149"/>
        <v>0</v>
      </c>
      <c r="M205" s="247">
        <f t="shared" si="150"/>
        <v>0</v>
      </c>
      <c r="N205" s="246" t="str">
        <f t="shared" si="151"/>
        <v>N. D.</v>
      </c>
      <c r="O205" s="216"/>
      <c r="P205" s="212">
        <f t="shared" si="152"/>
        <v>0</v>
      </c>
      <c r="Q205" s="246">
        <f t="shared" si="153"/>
        <v>0</v>
      </c>
      <c r="R205" s="247"/>
      <c r="S205" s="212">
        <f t="shared" si="154"/>
        <v>0</v>
      </c>
      <c r="T205" s="246">
        <f t="shared" si="155"/>
        <v>0</v>
      </c>
      <c r="U205" s="247">
        <f t="shared" si="156"/>
        <v>0</v>
      </c>
      <c r="V205" s="246" t="str">
        <f t="shared" si="157"/>
        <v>N. D.</v>
      </c>
      <c r="W205" s="247"/>
      <c r="X205" s="212">
        <f t="shared" si="158"/>
        <v>0</v>
      </c>
      <c r="Y205" s="246">
        <f t="shared" si="159"/>
        <v>0</v>
      </c>
      <c r="Z205" s="247">
        <f t="shared" si="160"/>
        <v>0</v>
      </c>
      <c r="AA205" s="246" t="str">
        <f t="shared" si="161"/>
        <v>N. D.</v>
      </c>
    </row>
    <row r="206" spans="1:27" s="208" customFormat="1" ht="17">
      <c r="A206" s="215" t="s">
        <v>28</v>
      </c>
      <c r="B206" s="216"/>
      <c r="C206" s="212">
        <f t="shared" si="142"/>
        <v>210267.31</v>
      </c>
      <c r="D206" s="246">
        <f t="shared" si="143"/>
        <v>9.1676275464156274E-3</v>
      </c>
      <c r="E206" s="247"/>
      <c r="F206" s="212">
        <f t="shared" si="144"/>
        <v>163075.95869999999</v>
      </c>
      <c r="G206" s="246">
        <f t="shared" si="145"/>
        <v>7.3288152221168083E-3</v>
      </c>
      <c r="H206" s="247">
        <f t="shared" si="146"/>
        <v>47191.351300000009</v>
      </c>
      <c r="I206" s="246">
        <f t="shared" si="147"/>
        <v>0.28938263908547551</v>
      </c>
      <c r="J206" s="247"/>
      <c r="K206" s="212">
        <f t="shared" si="148"/>
        <v>173476.41</v>
      </c>
      <c r="L206" s="246">
        <f t="shared" si="149"/>
        <v>8.3632090387600229E-3</v>
      </c>
      <c r="M206" s="247">
        <f t="shared" si="150"/>
        <v>36790.899999999994</v>
      </c>
      <c r="N206" s="246">
        <f t="shared" si="151"/>
        <v>0.21208013239379345</v>
      </c>
      <c r="O206" s="216"/>
      <c r="P206" s="212">
        <f t="shared" si="152"/>
        <v>1210903.08</v>
      </c>
      <c r="Q206" s="246">
        <f t="shared" si="153"/>
        <v>9.1061389713259066E-3</v>
      </c>
      <c r="R206" s="247"/>
      <c r="S206" s="212">
        <f t="shared" si="154"/>
        <v>978455.75219999987</v>
      </c>
      <c r="T206" s="246">
        <f t="shared" si="155"/>
        <v>7.4261421776441834E-3</v>
      </c>
      <c r="U206" s="247">
        <f t="shared" si="156"/>
        <v>232447.3278000002</v>
      </c>
      <c r="V206" s="246">
        <f t="shared" si="157"/>
        <v>0.23756549775230626</v>
      </c>
      <c r="W206" s="247"/>
      <c r="X206" s="212">
        <f t="shared" si="158"/>
        <v>1025614.8400000001</v>
      </c>
      <c r="Y206" s="246">
        <f t="shared" si="159"/>
        <v>8.2768258428345693E-3</v>
      </c>
      <c r="Z206" s="247">
        <f t="shared" si="160"/>
        <v>185288.24</v>
      </c>
      <c r="AA206" s="246">
        <f t="shared" si="161"/>
        <v>0.18066064644696442</v>
      </c>
    </row>
    <row r="207" spans="1:27" s="208" customFormat="1" ht="17">
      <c r="A207" s="215" t="s">
        <v>29</v>
      </c>
      <c r="B207" s="216"/>
      <c r="C207" s="212">
        <f t="shared" si="142"/>
        <v>0</v>
      </c>
      <c r="D207" s="246">
        <f t="shared" si="143"/>
        <v>0</v>
      </c>
      <c r="E207" s="247"/>
      <c r="F207" s="212">
        <f t="shared" si="144"/>
        <v>0</v>
      </c>
      <c r="G207" s="246">
        <f t="shared" si="145"/>
        <v>0</v>
      </c>
      <c r="H207" s="247">
        <f t="shared" si="146"/>
        <v>0</v>
      </c>
      <c r="I207" s="246" t="str">
        <f t="shared" si="147"/>
        <v>N. D.</v>
      </c>
      <c r="J207" s="247"/>
      <c r="K207" s="212">
        <f t="shared" si="148"/>
        <v>0</v>
      </c>
      <c r="L207" s="246">
        <f t="shared" si="149"/>
        <v>0</v>
      </c>
      <c r="M207" s="247">
        <f t="shared" si="150"/>
        <v>0</v>
      </c>
      <c r="N207" s="246" t="str">
        <f t="shared" si="151"/>
        <v>N. D.</v>
      </c>
      <c r="O207" s="216"/>
      <c r="P207" s="212">
        <f t="shared" si="152"/>
        <v>0</v>
      </c>
      <c r="Q207" s="246">
        <f t="shared" si="153"/>
        <v>0</v>
      </c>
      <c r="R207" s="247"/>
      <c r="S207" s="212">
        <f t="shared" si="154"/>
        <v>0</v>
      </c>
      <c r="T207" s="246">
        <f t="shared" si="155"/>
        <v>0</v>
      </c>
      <c r="U207" s="247">
        <f t="shared" si="156"/>
        <v>0</v>
      </c>
      <c r="V207" s="246" t="str">
        <f t="shared" si="157"/>
        <v>N. D.</v>
      </c>
      <c r="W207" s="247"/>
      <c r="X207" s="212">
        <f t="shared" si="158"/>
        <v>0</v>
      </c>
      <c r="Y207" s="246">
        <f t="shared" si="159"/>
        <v>0</v>
      </c>
      <c r="Z207" s="247">
        <f t="shared" si="160"/>
        <v>0</v>
      </c>
      <c r="AA207" s="246" t="str">
        <f t="shared" si="161"/>
        <v>N. D.</v>
      </c>
    </row>
    <row r="208" spans="1:27" s="208" customFormat="1" ht="17">
      <c r="A208" s="220" t="s">
        <v>30</v>
      </c>
      <c r="B208" s="216"/>
      <c r="C208" s="212">
        <f t="shared" si="142"/>
        <v>126268</v>
      </c>
      <c r="D208" s="246">
        <f t="shared" si="143"/>
        <v>5.5052684843440881E-3</v>
      </c>
      <c r="E208" s="247"/>
      <c r="F208" s="212">
        <f t="shared" si="144"/>
        <v>49500</v>
      </c>
      <c r="G208" s="246">
        <f t="shared" si="145"/>
        <v>2.2245851343554424E-3</v>
      </c>
      <c r="H208" s="247">
        <f t="shared" si="146"/>
        <v>76768</v>
      </c>
      <c r="I208" s="246">
        <f t="shared" si="147"/>
        <v>1.550868686868687</v>
      </c>
      <c r="J208" s="247"/>
      <c r="K208" s="212">
        <f t="shared" si="148"/>
        <v>81479.25</v>
      </c>
      <c r="L208" s="246">
        <f t="shared" si="149"/>
        <v>3.9280729873957367E-3</v>
      </c>
      <c r="M208" s="247">
        <f t="shared" si="150"/>
        <v>44788.75</v>
      </c>
      <c r="N208" s="246">
        <f t="shared" si="151"/>
        <v>0.54969516778811789</v>
      </c>
      <c r="O208" s="216"/>
      <c r="P208" s="212">
        <f t="shared" si="152"/>
        <v>280560.31</v>
      </c>
      <c r="Q208" s="246">
        <f t="shared" si="153"/>
        <v>2.1098477779891989E-3</v>
      </c>
      <c r="R208" s="247"/>
      <c r="S208" s="212">
        <f t="shared" si="154"/>
        <v>532588</v>
      </c>
      <c r="T208" s="246">
        <f t="shared" si="155"/>
        <v>4.0421594959347013E-3</v>
      </c>
      <c r="U208" s="247">
        <f t="shared" si="156"/>
        <v>-252027.69</v>
      </c>
      <c r="V208" s="246">
        <f t="shared" si="157"/>
        <v>-0.47321323424485717</v>
      </c>
      <c r="W208" s="247"/>
      <c r="X208" s="212">
        <f t="shared" si="158"/>
        <v>467739.6</v>
      </c>
      <c r="Y208" s="246">
        <f t="shared" si="159"/>
        <v>3.7747106009085284E-3</v>
      </c>
      <c r="Z208" s="247">
        <f t="shared" si="160"/>
        <v>-187179.28999999998</v>
      </c>
      <c r="AA208" s="246">
        <f t="shared" si="161"/>
        <v>-0.40017841123565334</v>
      </c>
    </row>
    <row r="209" spans="1:27" s="208" customFormat="1" ht="6" customHeight="1">
      <c r="A209" s="210"/>
      <c r="B209" s="207"/>
      <c r="C209" s="207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</row>
    <row r="210" spans="1:27" s="252" customFormat="1" ht="17">
      <c r="A210" s="248" t="s">
        <v>46</v>
      </c>
      <c r="B210" s="226"/>
      <c r="C210" s="249">
        <f>+SUM(C200:C208)</f>
        <v>22935847.789999999</v>
      </c>
      <c r="D210" s="250">
        <f>+IF(ISERROR(C210/C$210),"N. D.",C210/C$210)</f>
        <v>1</v>
      </c>
      <c r="E210" s="251"/>
      <c r="F210" s="249">
        <f>+SUM(F200:F208)</f>
        <v>22251339.917517822</v>
      </c>
      <c r="G210" s="250">
        <f>+IF(ISERROR(F210/F$210),"N. D.",F210/F$210)</f>
        <v>1</v>
      </c>
      <c r="H210" s="251">
        <f>+$C210-F210</f>
        <v>684507.87248217687</v>
      </c>
      <c r="I210" s="250">
        <f>+IF(ISERROR(H210/F210),"N. D.",H210/F210)</f>
        <v>3.0762546211578208E-2</v>
      </c>
      <c r="J210" s="251"/>
      <c r="K210" s="249">
        <f>+SUM(K200:K208)</f>
        <v>20742804.490000002</v>
      </c>
      <c r="L210" s="250">
        <f>+IF(ISERROR(K210/K$210),"N. D.",K210/K$210)</f>
        <v>1</v>
      </c>
      <c r="M210" s="251">
        <f>+$C210-K210</f>
        <v>2193043.299999997</v>
      </c>
      <c r="N210" s="250">
        <f>+IF(ISERROR(M210/K210),"N. D.",M210/K210)</f>
        <v>0.10572549633089642</v>
      </c>
      <c r="O210" s="226"/>
      <c r="P210" s="249">
        <f>+SUM(P200:P208)</f>
        <v>132976564.91000001</v>
      </c>
      <c r="Q210" s="250">
        <f>+IF(ISERROR(P210/P$210),"N. D.",P210/P$210)</f>
        <v>1</v>
      </c>
      <c r="R210" s="251"/>
      <c r="S210" s="249">
        <f>+SUM(S200:S208)</f>
        <v>131758284.28730653</v>
      </c>
      <c r="T210" s="250">
        <f>+IF(ISERROR(S210/S$210),"N. D.",S210/S$210)</f>
        <v>1</v>
      </c>
      <c r="U210" s="251">
        <f>+$P210-S210</f>
        <v>1218280.6226934791</v>
      </c>
      <c r="V210" s="250">
        <f>+IF(ISERROR(U210/S210),"N. D.",U210/S210)</f>
        <v>9.2463303486629202E-3</v>
      </c>
      <c r="W210" s="251"/>
      <c r="X210" s="249">
        <f>+SUM(X200:X208)</f>
        <v>123914029.3</v>
      </c>
      <c r="Y210" s="250">
        <f>+IF(ISERROR(X210/X$210),"N. D.",X210/X$210)</f>
        <v>1</v>
      </c>
      <c r="Z210" s="251">
        <f>+$P210-X210</f>
        <v>9062535.6100000143</v>
      </c>
      <c r="AA210" s="250">
        <f>+IF(ISERROR(Z210/X210),"N. D.",Z210/X210)</f>
        <v>7.3135670441797293E-2</v>
      </c>
    </row>
    <row r="211" spans="1:27" s="208" customFormat="1" ht="17"/>
    <row r="212" spans="1:27" s="208" customFormat="1" ht="17">
      <c r="A212" s="209" t="s">
        <v>92</v>
      </c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</row>
    <row r="213" spans="1:27" s="208" customFormat="1" ht="6" customHeight="1">
      <c r="A213" s="210"/>
      <c r="B213" s="207"/>
      <c r="C213" s="207"/>
      <c r="D213" s="207"/>
      <c r="E213" s="207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</row>
    <row r="214" spans="1:27" s="208" customFormat="1" ht="17">
      <c r="A214" s="220" t="s">
        <v>53</v>
      </c>
      <c r="B214" s="216"/>
      <c r="C214" s="212">
        <f t="shared" ref="C214:C226" si="162">+C138</f>
        <v>831125.66500000004</v>
      </c>
      <c r="D214" s="246">
        <f t="shared" ref="D214:D226" si="163">+IF(ISERROR(C214/C$210),"N. D.",C214/C$210)</f>
        <v>3.6236971600516539E-2</v>
      </c>
      <c r="E214" s="247"/>
      <c r="F214" s="212">
        <f t="shared" ref="F214:F226" si="164">+F138</f>
        <v>814197.63356482051</v>
      </c>
      <c r="G214" s="246">
        <f t="shared" ref="G214:G226" si="165">+IF(ISERROR(F214/F$210),"N. D.",F214/F$210)</f>
        <v>3.6590948526377363E-2</v>
      </c>
      <c r="H214" s="247">
        <f t="shared" ref="H214:H226" si="166">+$C214-F214</f>
        <v>16928.031435179524</v>
      </c>
      <c r="I214" s="246">
        <f t="shared" ref="I214:I226" si="167">+IF(ISERROR(H214/F214),"N. D.",H214/F214)</f>
        <v>2.0791059488914417E-2</v>
      </c>
      <c r="J214" s="247"/>
      <c r="K214" s="212">
        <f t="shared" ref="K214:K226" si="168">+K138</f>
        <v>691424.87999999989</v>
      </c>
      <c r="L214" s="246">
        <f t="shared" ref="L214:L226" si="169">+IF(ISERROR(K214/K$210),"N. D.",K214/K$210)</f>
        <v>3.3333239983693246E-2</v>
      </c>
      <c r="M214" s="247">
        <f t="shared" ref="M214:M226" si="170">+$C214-K214</f>
        <v>139700.78500000015</v>
      </c>
      <c r="N214" s="246">
        <f t="shared" ref="N214:N226" si="171">+IF(ISERROR(M214/K214),"N. D.",M214/K214)</f>
        <v>0.20204766857680934</v>
      </c>
      <c r="O214" s="216"/>
      <c r="P214" s="212">
        <f t="shared" ref="P214:P226" si="172">+P138</f>
        <v>5020320.6850000005</v>
      </c>
      <c r="Q214" s="246">
        <f t="shared" ref="Q214:Q226" si="173">+IF(ISERROR(P214/P$210),"N. D.",P214/P$210)</f>
        <v>3.7753424360132994E-2</v>
      </c>
      <c r="R214" s="247"/>
      <c r="S214" s="212">
        <f t="shared" ref="S214:S226" si="174">+S138</f>
        <v>5395678.0463892855</v>
      </c>
      <c r="T214" s="246">
        <f t="shared" ref="T214:T226" si="175">+IF(ISERROR(S214/S$210),"N. D.",S214/S$210)</f>
        <v>4.0951338092895161E-2</v>
      </c>
      <c r="U214" s="247">
        <f t="shared" ref="U214:U226" si="176">+$P214-S214</f>
        <v>-375357.36138928495</v>
      </c>
      <c r="V214" s="246">
        <f t="shared" ref="V214:V226" si="177">+IF(ISERROR(U214/S214),"N. D.",U214/S214)</f>
        <v>-6.9566300687727095E-2</v>
      </c>
      <c r="W214" s="247"/>
      <c r="X214" s="212">
        <f t="shared" ref="X214:X226" si="178">+X138</f>
        <v>4466115.4844000004</v>
      </c>
      <c r="Y214" s="246">
        <f t="shared" ref="Y214:Y226" si="179">+IF(ISERROR(X214/X$210),"N. D.",X214/X$210)</f>
        <v>3.6042048746452962E-2</v>
      </c>
      <c r="Z214" s="247">
        <f t="shared" ref="Z214:Z226" si="180">+$P214-X214</f>
        <v>554205.2006000001</v>
      </c>
      <c r="AA214" s="246">
        <f t="shared" ref="AA214:AA226" si="181">+IF(ISERROR(Z214/X214),"N. D.",Z214/X214)</f>
        <v>0.12409110389908663</v>
      </c>
    </row>
    <row r="215" spans="1:27" s="208" customFormat="1" ht="17">
      <c r="A215" s="220" t="s">
        <v>54</v>
      </c>
      <c r="B215" s="216"/>
      <c r="C215" s="212">
        <f t="shared" si="162"/>
        <v>1201336.4600000002</v>
      </c>
      <c r="D215" s="246">
        <f t="shared" si="163"/>
        <v>5.2378114425915459E-2</v>
      </c>
      <c r="E215" s="247"/>
      <c r="F215" s="212">
        <f t="shared" si="164"/>
        <v>1346785.79</v>
      </c>
      <c r="G215" s="246">
        <f t="shared" si="165"/>
        <v>6.0526053486770717E-2</v>
      </c>
      <c r="H215" s="247">
        <f t="shared" si="166"/>
        <v>-145449.32999999984</v>
      </c>
      <c r="I215" s="246">
        <f t="shared" si="167"/>
        <v>-0.10799737499457863</v>
      </c>
      <c r="J215" s="247"/>
      <c r="K215" s="212">
        <f t="shared" si="168"/>
        <v>1208091.7720000001</v>
      </c>
      <c r="L215" s="246">
        <f t="shared" si="169"/>
        <v>5.8241486708434959E-2</v>
      </c>
      <c r="M215" s="247">
        <f t="shared" si="170"/>
        <v>-6755.311999999918</v>
      </c>
      <c r="N215" s="246">
        <f t="shared" si="171"/>
        <v>-5.5917208912171267E-3</v>
      </c>
      <c r="O215" s="216"/>
      <c r="P215" s="212">
        <f t="shared" si="172"/>
        <v>7017176.8087999998</v>
      </c>
      <c r="Q215" s="246">
        <f t="shared" si="173"/>
        <v>5.2770026158739332E-2</v>
      </c>
      <c r="R215" s="247"/>
      <c r="S215" s="212">
        <f t="shared" si="174"/>
        <v>6896758.0899999999</v>
      </c>
      <c r="T215" s="246">
        <f t="shared" si="175"/>
        <v>5.2344018649796785E-2</v>
      </c>
      <c r="U215" s="247">
        <f t="shared" si="176"/>
        <v>120418.71879999992</v>
      </c>
      <c r="V215" s="246">
        <f t="shared" si="177"/>
        <v>1.7460191763808829E-2</v>
      </c>
      <c r="W215" s="247"/>
      <c r="X215" s="212">
        <f t="shared" si="178"/>
        <v>5941075.4796000002</v>
      </c>
      <c r="Y215" s="246">
        <f t="shared" si="179"/>
        <v>4.7945139974558154E-2</v>
      </c>
      <c r="Z215" s="247">
        <f t="shared" si="180"/>
        <v>1076101.3291999996</v>
      </c>
      <c r="AA215" s="246">
        <f t="shared" si="181"/>
        <v>0.18112904522001649</v>
      </c>
    </row>
    <row r="216" spans="1:27" s="208" customFormat="1" ht="17">
      <c r="A216" s="220" t="s">
        <v>55</v>
      </c>
      <c r="B216" s="216"/>
      <c r="C216" s="212">
        <f t="shared" si="162"/>
        <v>3498.38</v>
      </c>
      <c r="D216" s="246">
        <f t="shared" si="163"/>
        <v>1.525289159585934E-4</v>
      </c>
      <c r="E216" s="247"/>
      <c r="F216" s="212">
        <f t="shared" si="164"/>
        <v>4700</v>
      </c>
      <c r="G216" s="246">
        <f t="shared" si="165"/>
        <v>2.112232349792036E-4</v>
      </c>
      <c r="H216" s="247">
        <f t="shared" si="166"/>
        <v>-1201.6199999999999</v>
      </c>
      <c r="I216" s="246">
        <f t="shared" si="167"/>
        <v>-0.25566382978723401</v>
      </c>
      <c r="J216" s="247"/>
      <c r="K216" s="212">
        <f t="shared" si="168"/>
        <v>5035.96</v>
      </c>
      <c r="L216" s="246">
        <f t="shared" si="169"/>
        <v>2.4278105703728781E-4</v>
      </c>
      <c r="M216" s="247">
        <f t="shared" si="170"/>
        <v>-1537.58</v>
      </c>
      <c r="N216" s="246">
        <f t="shared" si="171"/>
        <v>-0.30532013757059229</v>
      </c>
      <c r="O216" s="216"/>
      <c r="P216" s="212">
        <f t="shared" si="172"/>
        <v>30387.000000000004</v>
      </c>
      <c r="Q216" s="246">
        <f t="shared" si="173"/>
        <v>2.2851394921027067E-4</v>
      </c>
      <c r="R216" s="247"/>
      <c r="S216" s="212">
        <f t="shared" si="174"/>
        <v>46200</v>
      </c>
      <c r="T216" s="246">
        <f t="shared" si="175"/>
        <v>3.5064208865423778E-4</v>
      </c>
      <c r="U216" s="247">
        <f t="shared" si="176"/>
        <v>-15812.999999999996</v>
      </c>
      <c r="V216" s="246">
        <f t="shared" si="177"/>
        <v>-0.34227272727272717</v>
      </c>
      <c r="W216" s="247"/>
      <c r="X216" s="212">
        <f t="shared" si="178"/>
        <v>37612.58</v>
      </c>
      <c r="Y216" s="246">
        <f t="shared" si="179"/>
        <v>3.0353770442682231E-4</v>
      </c>
      <c r="Z216" s="247">
        <f t="shared" si="180"/>
        <v>-7225.5799999999981</v>
      </c>
      <c r="AA216" s="246">
        <f t="shared" si="181"/>
        <v>-0.19210540728660458</v>
      </c>
    </row>
    <row r="217" spans="1:27" s="208" customFormat="1" ht="17">
      <c r="A217" s="220" t="s">
        <v>56</v>
      </c>
      <c r="B217" s="216"/>
      <c r="C217" s="212">
        <f t="shared" si="162"/>
        <v>682284.92000000016</v>
      </c>
      <c r="D217" s="246">
        <f t="shared" si="163"/>
        <v>2.9747534350898313E-2</v>
      </c>
      <c r="E217" s="247"/>
      <c r="F217" s="212">
        <f t="shared" si="164"/>
        <v>770515.4</v>
      </c>
      <c r="G217" s="246">
        <f t="shared" si="165"/>
        <v>3.4627820295594691E-2</v>
      </c>
      <c r="H217" s="247">
        <f t="shared" si="166"/>
        <v>-88230.479999999865</v>
      </c>
      <c r="I217" s="246">
        <f t="shared" si="167"/>
        <v>-0.11450839269403293</v>
      </c>
      <c r="J217" s="247"/>
      <c r="K217" s="212">
        <f t="shared" si="168"/>
        <v>705030.29299999995</v>
      </c>
      <c r="L217" s="246">
        <f t="shared" si="169"/>
        <v>3.3989149988849936E-2</v>
      </c>
      <c r="M217" s="247">
        <f t="shared" si="170"/>
        <v>-22745.372999999789</v>
      </c>
      <c r="N217" s="246">
        <f t="shared" si="171"/>
        <v>-3.2261554185445178E-2</v>
      </c>
      <c r="O217" s="216"/>
      <c r="P217" s="212">
        <f t="shared" si="172"/>
        <v>4685526.801</v>
      </c>
      <c r="Q217" s="246">
        <f t="shared" si="173"/>
        <v>3.5235733485604895E-2</v>
      </c>
      <c r="R217" s="247"/>
      <c r="S217" s="212">
        <f t="shared" si="174"/>
        <v>4979147.6000000006</v>
      </c>
      <c r="T217" s="246">
        <f t="shared" si="175"/>
        <v>3.7790015458479119E-2</v>
      </c>
      <c r="U217" s="247">
        <f t="shared" si="176"/>
        <v>-293620.79900000058</v>
      </c>
      <c r="V217" s="246">
        <f t="shared" si="177"/>
        <v>-5.8970093395102514E-2</v>
      </c>
      <c r="W217" s="247"/>
      <c r="X217" s="212">
        <f t="shared" si="178"/>
        <v>4732207.0619999999</v>
      </c>
      <c r="Y217" s="246">
        <f t="shared" si="179"/>
        <v>3.8189437376321363E-2</v>
      </c>
      <c r="Z217" s="247">
        <f t="shared" si="180"/>
        <v>-46680.26099999994</v>
      </c>
      <c r="AA217" s="246">
        <f t="shared" si="181"/>
        <v>-9.864374146863978E-3</v>
      </c>
    </row>
    <row r="218" spans="1:27" s="208" customFormat="1" ht="17">
      <c r="A218" s="220" t="s">
        <v>57</v>
      </c>
      <c r="B218" s="216"/>
      <c r="C218" s="212">
        <f t="shared" si="162"/>
        <v>931020.14</v>
      </c>
      <c r="D218" s="246">
        <f t="shared" si="163"/>
        <v>4.0592357802702352E-2</v>
      </c>
      <c r="E218" s="247"/>
      <c r="F218" s="212">
        <f t="shared" si="164"/>
        <v>726861.01</v>
      </c>
      <c r="G218" s="246">
        <f t="shared" si="165"/>
        <v>3.2665943385627928E-2</v>
      </c>
      <c r="H218" s="247">
        <f t="shared" si="166"/>
        <v>204159.13</v>
      </c>
      <c r="I218" s="246">
        <f t="shared" si="167"/>
        <v>0.28087781183915755</v>
      </c>
      <c r="J218" s="247"/>
      <c r="K218" s="212">
        <f t="shared" si="168"/>
        <v>699314.39999999991</v>
      </c>
      <c r="L218" s="246">
        <f t="shared" si="169"/>
        <v>3.3713589709488692E-2</v>
      </c>
      <c r="M218" s="247">
        <f t="shared" si="170"/>
        <v>231705.74000000011</v>
      </c>
      <c r="N218" s="246">
        <f t="shared" si="171"/>
        <v>0.33133271672941406</v>
      </c>
      <c r="O218" s="216"/>
      <c r="P218" s="212">
        <f t="shared" si="172"/>
        <v>4382821.0949999997</v>
      </c>
      <c r="Q218" s="246">
        <f t="shared" si="173"/>
        <v>3.2959349626502543E-2</v>
      </c>
      <c r="R218" s="247"/>
      <c r="S218" s="212">
        <f t="shared" si="174"/>
        <v>4412537.68</v>
      </c>
      <c r="T218" s="246">
        <f t="shared" si="175"/>
        <v>3.348964130694209E-2</v>
      </c>
      <c r="U218" s="247">
        <f t="shared" si="176"/>
        <v>-29716.584999999963</v>
      </c>
      <c r="V218" s="246">
        <f t="shared" si="177"/>
        <v>-6.7345793180852709E-3</v>
      </c>
      <c r="W218" s="247"/>
      <c r="X218" s="212">
        <f t="shared" si="178"/>
        <v>4045367.929</v>
      </c>
      <c r="Y218" s="246">
        <f t="shared" si="179"/>
        <v>3.2646569172615873E-2</v>
      </c>
      <c r="Z218" s="247">
        <f t="shared" si="180"/>
        <v>337453.16599999974</v>
      </c>
      <c r="AA218" s="246">
        <f t="shared" si="181"/>
        <v>8.3417175377522926E-2</v>
      </c>
    </row>
    <row r="219" spans="1:27" s="208" customFormat="1" ht="17">
      <c r="A219" s="220" t="s">
        <v>58</v>
      </c>
      <c r="B219" s="216"/>
      <c r="C219" s="212">
        <f t="shared" si="162"/>
        <v>904331.9600000002</v>
      </c>
      <c r="D219" s="246">
        <f t="shared" si="163"/>
        <v>3.9428756603202074E-2</v>
      </c>
      <c r="E219" s="247"/>
      <c r="F219" s="212">
        <f t="shared" si="164"/>
        <v>1113195.3972499999</v>
      </c>
      <c r="G219" s="246">
        <f t="shared" si="165"/>
        <v>5.002824105768184E-2</v>
      </c>
      <c r="H219" s="247">
        <f t="shared" si="166"/>
        <v>-208863.43724999973</v>
      </c>
      <c r="I219" s="246">
        <f t="shared" si="167"/>
        <v>-0.18762513550268792</v>
      </c>
      <c r="J219" s="247"/>
      <c r="K219" s="212">
        <f t="shared" si="168"/>
        <v>1021003.6699999999</v>
      </c>
      <c r="L219" s="246">
        <f t="shared" si="169"/>
        <v>4.9222064957138295E-2</v>
      </c>
      <c r="M219" s="247">
        <f t="shared" si="170"/>
        <v>-116671.70999999973</v>
      </c>
      <c r="N219" s="246">
        <f t="shared" si="171"/>
        <v>-0.1142715872901806</v>
      </c>
      <c r="O219" s="216"/>
      <c r="P219" s="212">
        <f t="shared" si="172"/>
        <v>7107179.6299999999</v>
      </c>
      <c r="Q219" s="246">
        <f t="shared" si="173"/>
        <v>5.3446858360420249E-2</v>
      </c>
      <c r="R219" s="247"/>
      <c r="S219" s="212">
        <f t="shared" si="174"/>
        <v>7873799.4921249999</v>
      </c>
      <c r="T219" s="246">
        <f t="shared" si="175"/>
        <v>5.9759426397475897E-2</v>
      </c>
      <c r="U219" s="247">
        <f t="shared" si="176"/>
        <v>-766619.86212499999</v>
      </c>
      <c r="V219" s="246">
        <f t="shared" si="177"/>
        <v>-9.7363396526891077E-2</v>
      </c>
      <c r="W219" s="247"/>
      <c r="X219" s="212">
        <f t="shared" si="178"/>
        <v>5841939.8700000001</v>
      </c>
      <c r="Y219" s="246">
        <f t="shared" si="179"/>
        <v>4.7145104577759063E-2</v>
      </c>
      <c r="Z219" s="247">
        <f t="shared" si="180"/>
        <v>1265239.7599999998</v>
      </c>
      <c r="AA219" s="246">
        <f t="shared" si="181"/>
        <v>0.21657870299168275</v>
      </c>
    </row>
    <row r="220" spans="1:27" s="208" customFormat="1" ht="17">
      <c r="A220" s="220" t="s">
        <v>59</v>
      </c>
      <c r="B220" s="216"/>
      <c r="C220" s="212">
        <f t="shared" si="162"/>
        <v>2500</v>
      </c>
      <c r="D220" s="246">
        <f t="shared" si="163"/>
        <v>1.0899967696376137E-4</v>
      </c>
      <c r="E220" s="247"/>
      <c r="F220" s="212">
        <f t="shared" si="164"/>
        <v>25000</v>
      </c>
      <c r="G220" s="246">
        <f t="shared" si="165"/>
        <v>1.1235278456340617E-3</v>
      </c>
      <c r="H220" s="247">
        <f t="shared" si="166"/>
        <v>-22500</v>
      </c>
      <c r="I220" s="246">
        <f t="shared" si="167"/>
        <v>-0.9</v>
      </c>
      <c r="J220" s="247"/>
      <c r="K220" s="212">
        <f t="shared" si="168"/>
        <v>0</v>
      </c>
      <c r="L220" s="246">
        <f t="shared" si="169"/>
        <v>0</v>
      </c>
      <c r="M220" s="247">
        <f t="shared" si="170"/>
        <v>2500</v>
      </c>
      <c r="N220" s="246" t="str">
        <f t="shared" si="171"/>
        <v>N. D.</v>
      </c>
      <c r="O220" s="216"/>
      <c r="P220" s="212">
        <f t="shared" si="172"/>
        <v>42040</v>
      </c>
      <c r="Q220" s="246">
        <f t="shared" si="173"/>
        <v>3.1614593164181322E-4</v>
      </c>
      <c r="R220" s="247"/>
      <c r="S220" s="212">
        <f t="shared" si="174"/>
        <v>150000</v>
      </c>
      <c r="T220" s="246">
        <f t="shared" si="175"/>
        <v>1.1384483397864863E-3</v>
      </c>
      <c r="U220" s="247">
        <f t="shared" si="176"/>
        <v>-107960</v>
      </c>
      <c r="V220" s="246">
        <f t="shared" si="177"/>
        <v>-0.71973333333333334</v>
      </c>
      <c r="W220" s="247"/>
      <c r="X220" s="212">
        <f t="shared" si="178"/>
        <v>0</v>
      </c>
      <c r="Y220" s="246">
        <f t="shared" si="179"/>
        <v>0</v>
      </c>
      <c r="Z220" s="247">
        <f t="shared" si="180"/>
        <v>42040</v>
      </c>
      <c r="AA220" s="246" t="str">
        <f t="shared" si="181"/>
        <v>N. D.</v>
      </c>
    </row>
    <row r="221" spans="1:27" s="208" customFormat="1" ht="17">
      <c r="A221" s="220" t="s">
        <v>60</v>
      </c>
      <c r="B221" s="216"/>
      <c r="C221" s="212">
        <f t="shared" si="162"/>
        <v>21571.331699999999</v>
      </c>
      <c r="D221" s="246">
        <f t="shared" si="163"/>
        <v>9.4050727479125815E-4</v>
      </c>
      <c r="E221" s="247"/>
      <c r="F221" s="212">
        <f t="shared" si="164"/>
        <v>46002.684999999998</v>
      </c>
      <c r="G221" s="246">
        <f t="shared" si="165"/>
        <v>2.0674119028572945E-3</v>
      </c>
      <c r="H221" s="247">
        <f t="shared" si="166"/>
        <v>-24431.353299999999</v>
      </c>
      <c r="I221" s="246">
        <f t="shared" si="167"/>
        <v>-0.53108537686441559</v>
      </c>
      <c r="J221" s="247"/>
      <c r="K221" s="212">
        <f t="shared" si="168"/>
        <v>91498.1</v>
      </c>
      <c r="L221" s="246">
        <f t="shared" si="169"/>
        <v>4.4110766239015926E-3</v>
      </c>
      <c r="M221" s="247">
        <f t="shared" si="170"/>
        <v>-69926.768300000011</v>
      </c>
      <c r="N221" s="246">
        <f t="shared" si="171"/>
        <v>-0.76424284547985155</v>
      </c>
      <c r="O221" s="216"/>
      <c r="P221" s="212">
        <f t="shared" si="172"/>
        <v>322518.95330000005</v>
      </c>
      <c r="Q221" s="246">
        <f t="shared" si="173"/>
        <v>2.4253818973161505E-3</v>
      </c>
      <c r="R221" s="247"/>
      <c r="S221" s="212">
        <f t="shared" si="174"/>
        <v>349831.11</v>
      </c>
      <c r="T221" s="246">
        <f t="shared" si="175"/>
        <v>2.6550976425677576E-3</v>
      </c>
      <c r="U221" s="247">
        <f t="shared" si="176"/>
        <v>-27312.156699999934</v>
      </c>
      <c r="V221" s="246">
        <f t="shared" si="177"/>
        <v>-7.8072406710769482E-2</v>
      </c>
      <c r="W221" s="247"/>
      <c r="X221" s="212">
        <f t="shared" si="178"/>
        <v>775845.21180000005</v>
      </c>
      <c r="Y221" s="246">
        <f t="shared" si="179"/>
        <v>6.2611571601925145E-3</v>
      </c>
      <c r="Z221" s="247">
        <f t="shared" si="180"/>
        <v>-453326.2585</v>
      </c>
      <c r="AA221" s="246">
        <f t="shared" si="181"/>
        <v>-0.58429987271334727</v>
      </c>
    </row>
    <row r="222" spans="1:27" s="208" customFormat="1" ht="17">
      <c r="A222" s="220" t="s">
        <v>61</v>
      </c>
      <c r="B222" s="216"/>
      <c r="C222" s="212">
        <f t="shared" si="162"/>
        <v>281909.15509999997</v>
      </c>
      <c r="D222" s="246">
        <f t="shared" si="163"/>
        <v>1.2291202735610759E-2</v>
      </c>
      <c r="E222" s="247"/>
      <c r="F222" s="212">
        <f t="shared" si="164"/>
        <v>285493.23</v>
      </c>
      <c r="G222" s="246">
        <f t="shared" si="165"/>
        <v>1.2830383745800386E-2</v>
      </c>
      <c r="H222" s="247">
        <f t="shared" si="166"/>
        <v>-3584.0749000000069</v>
      </c>
      <c r="I222" s="246">
        <f t="shared" si="167"/>
        <v>-1.2553975097763289E-2</v>
      </c>
      <c r="J222" s="247"/>
      <c r="K222" s="212">
        <f t="shared" si="168"/>
        <v>308538.78999999998</v>
      </c>
      <c r="L222" s="246">
        <f t="shared" si="169"/>
        <v>1.4874497329844907E-2</v>
      </c>
      <c r="M222" s="247">
        <f t="shared" si="170"/>
        <v>-26629.634900000005</v>
      </c>
      <c r="N222" s="246">
        <f t="shared" si="171"/>
        <v>-8.630887189257469E-2</v>
      </c>
      <c r="O222" s="216"/>
      <c r="P222" s="212">
        <f t="shared" si="172"/>
        <v>1691454.7755</v>
      </c>
      <c r="Q222" s="246">
        <f t="shared" si="173"/>
        <v>1.2719946380362548E-2</v>
      </c>
      <c r="R222" s="247"/>
      <c r="S222" s="212">
        <f t="shared" si="174"/>
        <v>1712959.38</v>
      </c>
      <c r="T222" s="246">
        <f t="shared" si="175"/>
        <v>1.3000771748551259E-2</v>
      </c>
      <c r="U222" s="247">
        <f t="shared" si="176"/>
        <v>-21504.604499999899</v>
      </c>
      <c r="V222" s="246">
        <f t="shared" si="177"/>
        <v>-1.2554065642817462E-2</v>
      </c>
      <c r="W222" s="247"/>
      <c r="X222" s="212">
        <f t="shared" si="178"/>
        <v>1799758.9614000001</v>
      </c>
      <c r="Y222" s="246">
        <f t="shared" si="179"/>
        <v>1.4524255014278679E-2</v>
      </c>
      <c r="Z222" s="247">
        <f t="shared" si="180"/>
        <v>-108304.18590000016</v>
      </c>
      <c r="AA222" s="246">
        <f t="shared" si="181"/>
        <v>-6.0177050495557625E-2</v>
      </c>
    </row>
    <row r="223" spans="1:27" s="208" customFormat="1" ht="17">
      <c r="A223" s="220" t="s">
        <v>62</v>
      </c>
      <c r="B223" s="216"/>
      <c r="C223" s="212">
        <f t="shared" si="162"/>
        <v>0</v>
      </c>
      <c r="D223" s="246">
        <f t="shared" si="163"/>
        <v>0</v>
      </c>
      <c r="E223" s="247"/>
      <c r="F223" s="212">
        <f t="shared" si="164"/>
        <v>0</v>
      </c>
      <c r="G223" s="246">
        <f t="shared" si="165"/>
        <v>0</v>
      </c>
      <c r="H223" s="247">
        <f t="shared" si="166"/>
        <v>0</v>
      </c>
      <c r="I223" s="246" t="str">
        <f t="shared" si="167"/>
        <v>N. D.</v>
      </c>
      <c r="J223" s="247"/>
      <c r="K223" s="212">
        <f t="shared" si="168"/>
        <v>0</v>
      </c>
      <c r="L223" s="246">
        <f t="shared" si="169"/>
        <v>0</v>
      </c>
      <c r="M223" s="247">
        <f t="shared" si="170"/>
        <v>0</v>
      </c>
      <c r="N223" s="246" t="str">
        <f t="shared" si="171"/>
        <v>N. D.</v>
      </c>
      <c r="O223" s="216"/>
      <c r="P223" s="212">
        <f t="shared" si="172"/>
        <v>0</v>
      </c>
      <c r="Q223" s="246">
        <f t="shared" si="173"/>
        <v>0</v>
      </c>
      <c r="R223" s="247"/>
      <c r="S223" s="212">
        <f t="shared" si="174"/>
        <v>0</v>
      </c>
      <c r="T223" s="246">
        <f t="shared" si="175"/>
        <v>0</v>
      </c>
      <c r="U223" s="247">
        <f t="shared" si="176"/>
        <v>0</v>
      </c>
      <c r="V223" s="246" t="str">
        <f t="shared" si="177"/>
        <v>N. D.</v>
      </c>
      <c r="W223" s="247"/>
      <c r="X223" s="212">
        <f t="shared" si="178"/>
        <v>0</v>
      </c>
      <c r="Y223" s="246">
        <f t="shared" si="179"/>
        <v>0</v>
      </c>
      <c r="Z223" s="247">
        <f t="shared" si="180"/>
        <v>0</v>
      </c>
      <c r="AA223" s="246" t="str">
        <f t="shared" si="181"/>
        <v>N. D.</v>
      </c>
    </row>
    <row r="224" spans="1:27" s="208" customFormat="1" ht="17">
      <c r="A224" s="220" t="s">
        <v>25</v>
      </c>
      <c r="B224" s="216"/>
      <c r="C224" s="212">
        <f t="shared" si="162"/>
        <v>241218.1</v>
      </c>
      <c r="D224" s="246">
        <f t="shared" si="163"/>
        <v>1.0517077991124914E-2</v>
      </c>
      <c r="E224" s="247"/>
      <c r="F224" s="212">
        <f t="shared" si="164"/>
        <v>408987.18</v>
      </c>
      <c r="G224" s="246">
        <f t="shared" si="165"/>
        <v>1.8380339409494007E-2</v>
      </c>
      <c r="H224" s="247">
        <f t="shared" si="166"/>
        <v>-167769.07999999999</v>
      </c>
      <c r="I224" s="246">
        <f t="shared" si="167"/>
        <v>-0.41020620744151443</v>
      </c>
      <c r="J224" s="247"/>
      <c r="K224" s="212">
        <f t="shared" si="168"/>
        <v>155800</v>
      </c>
      <c r="L224" s="246">
        <f t="shared" si="169"/>
        <v>7.5110383494724816E-3</v>
      </c>
      <c r="M224" s="247">
        <f t="shared" si="170"/>
        <v>85418.1</v>
      </c>
      <c r="N224" s="246">
        <f t="shared" si="171"/>
        <v>0.54825481386392816</v>
      </c>
      <c r="O224" s="216"/>
      <c r="P224" s="212">
        <f t="shared" si="172"/>
        <v>1732912.59</v>
      </c>
      <c r="Q224" s="246">
        <f t="shared" si="173"/>
        <v>1.3031714205979483E-2</v>
      </c>
      <c r="R224" s="247"/>
      <c r="S224" s="212">
        <f t="shared" si="174"/>
        <v>1973776.1699999997</v>
      </c>
      <c r="T224" s="246">
        <f t="shared" si="175"/>
        <v>1.4980281358977528E-2</v>
      </c>
      <c r="U224" s="247">
        <f t="shared" si="176"/>
        <v>-240863.57999999961</v>
      </c>
      <c r="V224" s="246">
        <f t="shared" si="177"/>
        <v>-0.12203186139388827</v>
      </c>
      <c r="W224" s="247"/>
      <c r="X224" s="212">
        <f t="shared" si="178"/>
        <v>1391749.98</v>
      </c>
      <c r="Y224" s="246">
        <f t="shared" si="179"/>
        <v>1.123157714959399E-2</v>
      </c>
      <c r="Z224" s="247">
        <f t="shared" si="180"/>
        <v>341162.6100000001</v>
      </c>
      <c r="AA224" s="246">
        <f t="shared" si="181"/>
        <v>0.24513211058210332</v>
      </c>
    </row>
    <row r="225" spans="1:27" s="208" customFormat="1" ht="17">
      <c r="A225" s="220" t="s">
        <v>63</v>
      </c>
      <c r="B225" s="216"/>
      <c r="C225" s="212">
        <f t="shared" si="162"/>
        <v>12086.650000000001</v>
      </c>
      <c r="D225" s="246">
        <f t="shared" si="163"/>
        <v>5.269763782296186E-4</v>
      </c>
      <c r="E225" s="247"/>
      <c r="F225" s="212">
        <f t="shared" si="164"/>
        <v>0</v>
      </c>
      <c r="G225" s="246">
        <f t="shared" si="165"/>
        <v>0</v>
      </c>
      <c r="H225" s="247">
        <f t="shared" si="166"/>
        <v>12086.650000000001</v>
      </c>
      <c r="I225" s="246" t="str">
        <f t="shared" si="167"/>
        <v>N. D.</v>
      </c>
      <c r="J225" s="247"/>
      <c r="K225" s="212">
        <f t="shared" si="168"/>
        <v>8372.24</v>
      </c>
      <c r="L225" s="246">
        <f t="shared" si="169"/>
        <v>4.0362141021172971E-4</v>
      </c>
      <c r="M225" s="247">
        <f t="shared" si="170"/>
        <v>3714.4100000000017</v>
      </c>
      <c r="N225" s="246">
        <f t="shared" si="171"/>
        <v>0.44365785022885174</v>
      </c>
      <c r="O225" s="216"/>
      <c r="P225" s="212">
        <f t="shared" si="172"/>
        <v>29657.9</v>
      </c>
      <c r="Q225" s="246">
        <f t="shared" si="173"/>
        <v>2.2303102821217251E-4</v>
      </c>
      <c r="R225" s="247"/>
      <c r="S225" s="212">
        <f t="shared" si="174"/>
        <v>50000</v>
      </c>
      <c r="T225" s="246">
        <f t="shared" si="175"/>
        <v>3.7948277992882876E-4</v>
      </c>
      <c r="U225" s="247">
        <f t="shared" si="176"/>
        <v>-20342.099999999999</v>
      </c>
      <c r="V225" s="246">
        <f t="shared" si="177"/>
        <v>-0.40684199999999998</v>
      </c>
      <c r="W225" s="247"/>
      <c r="X225" s="212">
        <f t="shared" si="178"/>
        <v>11195.41</v>
      </c>
      <c r="Y225" s="246">
        <f t="shared" si="179"/>
        <v>9.0348204018897164E-5</v>
      </c>
      <c r="Z225" s="247">
        <f t="shared" si="180"/>
        <v>18462.490000000002</v>
      </c>
      <c r="AA225" s="246">
        <f t="shared" si="181"/>
        <v>1.649112448762484</v>
      </c>
    </row>
    <row r="226" spans="1:27" s="208" customFormat="1" ht="17">
      <c r="A226" s="220" t="s">
        <v>64</v>
      </c>
      <c r="B226" s="216"/>
      <c r="C226" s="212">
        <f t="shared" si="162"/>
        <v>2223695.6751999999</v>
      </c>
      <c r="D226" s="246">
        <f t="shared" si="163"/>
        <v>9.6952844105005292E-2</v>
      </c>
      <c r="E226" s="247"/>
      <c r="F226" s="212">
        <f t="shared" si="164"/>
        <v>2221612.0195013555</v>
      </c>
      <c r="G226" s="246">
        <f t="shared" si="165"/>
        <v>9.9841718644203797E-2</v>
      </c>
      <c r="H226" s="247">
        <f t="shared" si="166"/>
        <v>2083.655698644463</v>
      </c>
      <c r="I226" s="246">
        <f t="shared" si="167"/>
        <v>9.379026042144582E-4</v>
      </c>
      <c r="J226" s="247"/>
      <c r="K226" s="212">
        <f t="shared" si="168"/>
        <v>2164928.5942999991</v>
      </c>
      <c r="L226" s="246">
        <f t="shared" si="169"/>
        <v>0.10437010074234175</v>
      </c>
      <c r="M226" s="247">
        <f t="shared" si="170"/>
        <v>58767.080900000874</v>
      </c>
      <c r="N226" s="246">
        <f t="shared" si="171"/>
        <v>2.7145043515397066E-2</v>
      </c>
      <c r="O226" s="216"/>
      <c r="P226" s="212">
        <f t="shared" si="172"/>
        <v>13455008.213799998</v>
      </c>
      <c r="Q226" s="246">
        <f t="shared" si="173"/>
        <v>0.10118330416270337</v>
      </c>
      <c r="R226" s="247"/>
      <c r="S226" s="212">
        <f t="shared" si="174"/>
        <v>13389462.117008129</v>
      </c>
      <c r="T226" s="246">
        <f t="shared" si="175"/>
        <v>0.1016214061182797</v>
      </c>
      <c r="U226" s="247">
        <f t="shared" si="176"/>
        <v>65546.096791869029</v>
      </c>
      <c r="V226" s="246">
        <f t="shared" si="177"/>
        <v>4.8953495083725804E-3</v>
      </c>
      <c r="W226" s="247"/>
      <c r="X226" s="212">
        <f t="shared" si="178"/>
        <v>12759165.088800002</v>
      </c>
      <c r="Y226" s="246">
        <f t="shared" si="179"/>
        <v>0.1029678815294565</v>
      </c>
      <c r="Z226" s="247">
        <f t="shared" si="180"/>
        <v>695843.12499999627</v>
      </c>
      <c r="AA226" s="246">
        <f t="shared" si="181"/>
        <v>5.4536728708903338E-2</v>
      </c>
    </row>
    <row r="227" spans="1:27" s="208" customFormat="1" ht="6" customHeight="1">
      <c r="A227" s="210"/>
      <c r="B227" s="207"/>
      <c r="C227" s="207"/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</row>
    <row r="228" spans="1:27" s="252" customFormat="1" ht="17">
      <c r="A228" s="248" t="s">
        <v>93</v>
      </c>
      <c r="B228" s="226"/>
      <c r="C228" s="249">
        <f>+SUM(C214:C226)</f>
        <v>7336578.4370000008</v>
      </c>
      <c r="D228" s="250">
        <f>+IF(ISERROR(C228/C$210),"N. D.",C228/C$210)</f>
        <v>0.31987387186091898</v>
      </c>
      <c r="E228" s="251"/>
      <c r="F228" s="249">
        <f>+SUM(F214:F226)</f>
        <v>7763350.3453161744</v>
      </c>
      <c r="G228" s="250">
        <f>+IF(ISERROR(F228/F$210),"N. D.",F228/F$210)</f>
        <v>0.34889361153502124</v>
      </c>
      <c r="H228" s="251">
        <f>+$C228-F228</f>
        <v>-426771.90831617359</v>
      </c>
      <c r="I228" s="250">
        <f>+IF(ISERROR(H228/F228),"N. D.",H228/F228)</f>
        <v>-5.497264574355528E-2</v>
      </c>
      <c r="J228" s="251"/>
      <c r="K228" s="249">
        <f>+SUM(K214:K226)</f>
        <v>7059038.6992999986</v>
      </c>
      <c r="L228" s="250">
        <f>+IF(ISERROR(K228/K$210),"N. D.",K228/K$210)</f>
        <v>0.34031264686041485</v>
      </c>
      <c r="M228" s="251">
        <f>+$C228-K228</f>
        <v>277539.73770000227</v>
      </c>
      <c r="N228" s="250">
        <f>+IF(ISERROR(M228/K228),"N. D.",M228/K228)</f>
        <v>3.9316931033049042E-2</v>
      </c>
      <c r="O228" s="226"/>
      <c r="P228" s="249">
        <f>+SUM(P214:P226)</f>
        <v>45517004.452399991</v>
      </c>
      <c r="Q228" s="250">
        <f>+IF(ISERROR(P228/P$210),"N. D.",P228/P$210)</f>
        <v>0.34229342954682573</v>
      </c>
      <c r="R228" s="251"/>
      <c r="S228" s="249">
        <f>+SUM(S214:S226)</f>
        <v>47230149.685522415</v>
      </c>
      <c r="T228" s="250">
        <f>+IF(ISERROR(S228/S$210),"N. D.",S228/S$210)</f>
        <v>0.35846056998233489</v>
      </c>
      <c r="U228" s="251">
        <f>+$P228-S228</f>
        <v>-1713145.2331224233</v>
      </c>
      <c r="V228" s="250">
        <f>+IF(ISERROR(U228/S228),"N. D.",U228/S228)</f>
        <v>-3.6272280408367163E-2</v>
      </c>
      <c r="W228" s="251"/>
      <c r="X228" s="249">
        <f>+SUM(X214:X226)</f>
        <v>41802033.057000011</v>
      </c>
      <c r="Y228" s="250">
        <f>+IF(ISERROR(X228/X$210),"N. D.",X228/X$210)</f>
        <v>0.3373470566096749</v>
      </c>
      <c r="Z228" s="251">
        <f>+$P228-X228</f>
        <v>3714971.3953999802</v>
      </c>
      <c r="AA228" s="250">
        <f>+IF(ISERROR(Z228/X228),"N. D.",Z228/X228)</f>
        <v>8.8870591301967436E-2</v>
      </c>
    </row>
    <row r="229" spans="1:27" s="208" customFormat="1" ht="17"/>
    <row r="230" spans="1:27" s="208" customFormat="1" ht="17">
      <c r="A230" s="209" t="s">
        <v>94</v>
      </c>
      <c r="B230" s="207"/>
      <c r="C230" s="207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</row>
    <row r="231" spans="1:27" s="208" customFormat="1" ht="6" customHeight="1">
      <c r="A231" s="210"/>
      <c r="B231" s="207"/>
      <c r="C231" s="207"/>
      <c r="D231" s="207"/>
      <c r="E231" s="207"/>
      <c r="F231" s="207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</row>
    <row r="232" spans="1:27" s="208" customFormat="1" ht="17">
      <c r="A232" s="215" t="s">
        <v>95</v>
      </c>
      <c r="B232" s="216"/>
      <c r="C232" s="212">
        <f>+C106</f>
        <v>22935847.789999999</v>
      </c>
      <c r="D232" s="246">
        <f>+IF(ISERROR(C232/C$232),"N. D.",C232/C$232)</f>
        <v>1</v>
      </c>
      <c r="E232" s="247"/>
      <c r="F232" s="212">
        <f>+F106</f>
        <v>22251339.917517822</v>
      </c>
      <c r="G232" s="246">
        <f>+IF(ISERROR(F232/F$232),"N. D.",F232/F$232)</f>
        <v>1</v>
      </c>
      <c r="H232" s="247">
        <f>+$C232-F232</f>
        <v>684507.87248217687</v>
      </c>
      <c r="I232" s="246">
        <f>+IF(ISERROR(H232/F232),"N. D.",H232/F232)</f>
        <v>3.0762546211578208E-2</v>
      </c>
      <c r="J232" s="247"/>
      <c r="K232" s="212">
        <f>+K106</f>
        <v>20742804.490000002</v>
      </c>
      <c r="L232" s="246">
        <f>+IF(ISERROR(K232/K$232),"N. D.",K232/K$232)</f>
        <v>1</v>
      </c>
      <c r="M232" s="247">
        <f>+$C232-K232</f>
        <v>2193043.299999997</v>
      </c>
      <c r="N232" s="246">
        <f>+IF(ISERROR(M232/K232),"N. D.",M232/K232)</f>
        <v>0.10572549633089642</v>
      </c>
      <c r="O232" s="216"/>
      <c r="P232" s="212">
        <f>+P106</f>
        <v>132976564.91000001</v>
      </c>
      <c r="Q232" s="246">
        <f>+IF(ISERROR(P232/P$232),"N. D.",P232/P$232)</f>
        <v>1</v>
      </c>
      <c r="R232" s="247"/>
      <c r="S232" s="212">
        <f>+S106</f>
        <v>131758284.28730653</v>
      </c>
      <c r="T232" s="246">
        <f>+IF(ISERROR(S232/S$232),"N. D.",S232/S$232)</f>
        <v>1</v>
      </c>
      <c r="U232" s="247">
        <f>+$P232-S232</f>
        <v>1218280.6226934791</v>
      </c>
      <c r="V232" s="246">
        <f>+IF(ISERROR(U232/S232),"N. D.",U232/S232)</f>
        <v>9.2463303486629202E-3</v>
      </c>
      <c r="W232" s="247"/>
      <c r="X232" s="212">
        <f>+X106</f>
        <v>123914029.3</v>
      </c>
      <c r="Y232" s="246">
        <f>+IF(ISERROR(X232/X$232),"N. D.",X232/X$232)</f>
        <v>1</v>
      </c>
      <c r="Z232" s="247">
        <f>+$P232-X232</f>
        <v>9062535.6100000143</v>
      </c>
      <c r="AA232" s="246">
        <f>+IF(ISERROR(Z232/X232),"N. D.",Z232/X232)</f>
        <v>7.3135670441797293E-2</v>
      </c>
    </row>
    <row r="233" spans="1:27" s="208" customFormat="1" ht="17">
      <c r="A233" s="215" t="s">
        <v>96</v>
      </c>
      <c r="B233" s="216"/>
      <c r="C233" s="212">
        <f>+C135</f>
        <v>6663679.5770000005</v>
      </c>
      <c r="D233" s="246">
        <f>+IF(ISERROR(C233/C$232),"N. D.",C233/C$232)</f>
        <v>0.29053556851320561</v>
      </c>
      <c r="E233" s="247"/>
      <c r="F233" s="212">
        <f>+F135</f>
        <v>7127719.7868133094</v>
      </c>
      <c r="G233" s="246">
        <f>+IF(ISERROR(F233/F$232),"N. D.",F233/F$232)</f>
        <v>0.32032766625446524</v>
      </c>
      <c r="H233" s="247">
        <f>+$C233-F233</f>
        <v>-464040.2098133089</v>
      </c>
      <c r="I233" s="246">
        <f>+IF(ISERROR(H233/F233),"N. D.",H233/F233)</f>
        <v>-6.510359886366604E-2</v>
      </c>
      <c r="J233" s="247"/>
      <c r="K233" s="212">
        <f>+K135</f>
        <v>6553831.8692999985</v>
      </c>
      <c r="L233" s="246">
        <f>+IF(ISERROR(K233/K$232),"N. D.",K233/K$232)</f>
        <v>0.31595688386589993</v>
      </c>
      <c r="M233" s="247">
        <f>+$C233-K233</f>
        <v>109847.70770000201</v>
      </c>
      <c r="N233" s="246">
        <f>+IF(ISERROR(M233/K233),"N. D.",M233/K233)</f>
        <v>1.6760837002023157E-2</v>
      </c>
      <c r="O233" s="216"/>
      <c r="P233" s="212">
        <f>+P135</f>
        <v>42139599.28239999</v>
      </c>
      <c r="Q233" s="246">
        <f>+IF(ISERROR(P233/P$232),"N. D.",P233/P$232)</f>
        <v>0.31689493040311673</v>
      </c>
      <c r="R233" s="247"/>
      <c r="S233" s="212">
        <f>+S135</f>
        <v>44345269.834074542</v>
      </c>
      <c r="T233" s="246">
        <f>+IF(ISERROR(S233/S$232),"N. D.",S233/S$232)</f>
        <v>0.33656532546657275</v>
      </c>
      <c r="U233" s="247">
        <f>+$P233-S233</f>
        <v>-2205670.5516745523</v>
      </c>
      <c r="V233" s="246">
        <f>+IF(ISERROR(U233/S233),"N. D.",U233/S233)</f>
        <v>-4.9738575499200889E-2</v>
      </c>
      <c r="W233" s="247"/>
      <c r="X233" s="212">
        <f>+X135</f>
        <v>38427880.897000015</v>
      </c>
      <c r="Y233" s="246">
        <f>+IF(ISERROR(X233/X$232),"N. D.",X233/X$232)</f>
        <v>0.31011727335542316</v>
      </c>
      <c r="Z233" s="247">
        <f>+$P233-X233</f>
        <v>3711718.3853999749</v>
      </c>
      <c r="AA233" s="246">
        <f>+IF(ISERROR(Z233/X233),"N. D.",Z233/X233)</f>
        <v>9.6589202910997388E-2</v>
      </c>
    </row>
    <row r="234" spans="1:27" s="208" customFormat="1" ht="17">
      <c r="A234" s="215" t="s">
        <v>97</v>
      </c>
      <c r="B234" s="216"/>
      <c r="C234" s="212">
        <f>+C168</f>
        <v>16272168.213</v>
      </c>
      <c r="D234" s="246">
        <f>+IF(ISERROR(C234/C$232),"N. D.",C234/C$232)</f>
        <v>0.70946443148679439</v>
      </c>
      <c r="E234" s="247"/>
      <c r="F234" s="212">
        <f>+F168</f>
        <v>15123620.130704513</v>
      </c>
      <c r="G234" s="246">
        <f>+IF(ISERROR(F234/F$232),"N. D.",F234/F$232)</f>
        <v>0.67967233374553471</v>
      </c>
      <c r="H234" s="247">
        <f>+$C234-F234</f>
        <v>1148548.0822954867</v>
      </c>
      <c r="I234" s="246">
        <f>+IF(ISERROR(H234/F234),"N. D.",H234/F234)</f>
        <v>7.5943991740685377E-2</v>
      </c>
      <c r="J234" s="247"/>
      <c r="K234" s="212">
        <f>+K168</f>
        <v>14188972.620700004</v>
      </c>
      <c r="L234" s="246">
        <f>+IF(ISERROR(K234/K$232),"N. D.",K234/K$232)</f>
        <v>0.68404311613410007</v>
      </c>
      <c r="M234" s="247">
        <f>+$C234-K234</f>
        <v>2083195.5922999959</v>
      </c>
      <c r="N234" s="246">
        <f>+IF(ISERROR(M234/K234),"N. D.",M234/K234)</f>
        <v>0.14681793023272624</v>
      </c>
      <c r="O234" s="216"/>
      <c r="P234" s="212">
        <f>+P168</f>
        <v>90836965.627600014</v>
      </c>
      <c r="Q234" s="246">
        <f>+IF(ISERROR(P234/P$232),"N. D.",P234/P$232)</f>
        <v>0.68310506959688322</v>
      </c>
      <c r="R234" s="247"/>
      <c r="S234" s="212">
        <f>+S168</f>
        <v>87413014.45323199</v>
      </c>
      <c r="T234" s="246">
        <f>+IF(ISERROR(S234/S$232),"N. D.",S234/S$232)</f>
        <v>0.66343467453342719</v>
      </c>
      <c r="U234" s="247">
        <f>+$P234-S234</f>
        <v>3423951.1743680239</v>
      </c>
      <c r="V234" s="246">
        <f>+IF(ISERROR(U234/S234),"N. D.",U234/S234)</f>
        <v>3.9169810076735402E-2</v>
      </c>
      <c r="W234" s="247"/>
      <c r="X234" s="212">
        <f>+X168</f>
        <v>85486148.402999982</v>
      </c>
      <c r="Y234" s="246">
        <f>+IF(ISERROR(X234/X$232),"N. D.",X234/X$232)</f>
        <v>0.68988272664457684</v>
      </c>
      <c r="Z234" s="247">
        <f>+$P234-X234</f>
        <v>5350817.224600032</v>
      </c>
      <c r="AA234" s="246">
        <f>+IF(ISERROR(Z234/X234),"N. D.",Z234/X234)</f>
        <v>6.2592798067999694E-2</v>
      </c>
    </row>
    <row r="235" spans="1:27" s="208" customFormat="1" ht="17">
      <c r="A235" s="215" t="s">
        <v>98</v>
      </c>
      <c r="B235" s="216"/>
      <c r="C235" s="212">
        <f>+C177</f>
        <v>14996041.603</v>
      </c>
      <c r="D235" s="246">
        <f>+IF(ISERROR(C235/C$232),"N. D.",C235/C$232)</f>
        <v>0.65382547618485054</v>
      </c>
      <c r="E235" s="247"/>
      <c r="F235" s="212">
        <f>+F177</f>
        <v>13827606.095798437</v>
      </c>
      <c r="G235" s="246">
        <f>+IF(ISERROR(F235/F$232),"N. D.",F235/F$232)</f>
        <v>0.62142801948355353</v>
      </c>
      <c r="H235" s="247">
        <f>+$C235-F235</f>
        <v>1168435.5072015636</v>
      </c>
      <c r="I235" s="246">
        <f>+IF(ISERROR(H235/F235),"N. D.",H235/F235)</f>
        <v>8.4500201922630455E-2</v>
      </c>
      <c r="J235" s="247"/>
      <c r="K235" s="212">
        <f>+K177</f>
        <v>13271280.390700003</v>
      </c>
      <c r="L235" s="246">
        <f>+IF(ISERROR(K235/K$232),"N. D.",K235/K$232)</f>
        <v>0.63980164288286179</v>
      </c>
      <c r="M235" s="247">
        <f>+$C235-K235</f>
        <v>1724761.212299997</v>
      </c>
      <c r="N235" s="246">
        <f>+IF(ISERROR(M235/K235),"N. D.",M235/K235)</f>
        <v>0.12996192993621342</v>
      </c>
      <c r="O235" s="216"/>
      <c r="P235" s="212">
        <f>+P177</f>
        <v>83607047.967600018</v>
      </c>
      <c r="Q235" s="246">
        <f>+IF(ISERROR(P235/P$232),"N. D.",P235/P$232)</f>
        <v>0.62873520626876001</v>
      </c>
      <c r="R235" s="247"/>
      <c r="S235" s="212">
        <f>+S177</f>
        <v>80417644.695365116</v>
      </c>
      <c r="T235" s="246">
        <f>+IF(ISERROR(S235/S$232),"N. D.",S235/S$232)</f>
        <v>0.61034222728651966</v>
      </c>
      <c r="U235" s="247">
        <f>+$P235-S235</f>
        <v>3189403.2722349018</v>
      </c>
      <c r="V235" s="246">
        <f>+IF(ISERROR(U235/S235),"N. D.",U235/S235)</f>
        <v>3.966049098200862E-2</v>
      </c>
      <c r="W235" s="247"/>
      <c r="X235" s="212">
        <f>+X177</f>
        <v>79098815.572999984</v>
      </c>
      <c r="Y235" s="246">
        <f>+IF(ISERROR(X235/X$232),"N. D.",X235/X$232)</f>
        <v>0.63833624021295532</v>
      </c>
      <c r="Z235" s="247">
        <f>+$P235-X235</f>
        <v>4508232.3946000338</v>
      </c>
      <c r="AA235" s="246">
        <f>+IF(ISERROR(Z235/X235),"N. D.",Z235/X235)</f>
        <v>5.6994941857750121E-2</v>
      </c>
    </row>
  </sheetData>
  <mergeCells count="36">
    <mergeCell ref="C181:N181"/>
    <mergeCell ref="B184:B185"/>
    <mergeCell ref="D184:D185"/>
    <mergeCell ref="E184:E185"/>
    <mergeCell ref="G184:G185"/>
    <mergeCell ref="I184:I185"/>
    <mergeCell ref="J184:J185"/>
    <mergeCell ref="L184:L185"/>
    <mergeCell ref="N184:N185"/>
    <mergeCell ref="C2:N2"/>
    <mergeCell ref="B5:B6"/>
    <mergeCell ref="D5:D6"/>
    <mergeCell ref="E5:E6"/>
    <mergeCell ref="G5:G6"/>
    <mergeCell ref="I5:I6"/>
    <mergeCell ref="J5:J6"/>
    <mergeCell ref="L5:L6"/>
    <mergeCell ref="N5:N6"/>
    <mergeCell ref="P181:AA181"/>
    <mergeCell ref="O184:O185"/>
    <mergeCell ref="Y184:Y185"/>
    <mergeCell ref="AA184:AA185"/>
    <mergeCell ref="W184:W185"/>
    <mergeCell ref="Q184:Q185"/>
    <mergeCell ref="R184:R185"/>
    <mergeCell ref="T184:T185"/>
    <mergeCell ref="V184:V185"/>
    <mergeCell ref="O5:O6"/>
    <mergeCell ref="P2:AA2"/>
    <mergeCell ref="Y5:Y6"/>
    <mergeCell ref="AA5:AA6"/>
    <mergeCell ref="W5:W6"/>
    <mergeCell ref="Q5:Q6"/>
    <mergeCell ref="R5:R6"/>
    <mergeCell ref="T5:T6"/>
    <mergeCell ref="V5:V6"/>
  </mergeCells>
  <pageMargins left="0.7" right="0.7" top="0.75" bottom="0.75" header="0.3" footer="0.3"/>
  <pageSetup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CB20-9995-4020-A3A1-FEAEED453754}">
  <sheetPr>
    <tabColor rgb="FF8EC6D2"/>
  </sheetPr>
  <dimension ref="A1:AA183"/>
  <sheetViews>
    <sheetView showGridLines="0" zoomScaleNormal="100" workbookViewId="0">
      <pane xSplit="1" ySplit="6" topLeftCell="C7" activePane="bottomRight" state="frozen"/>
      <selection pane="topRight" activeCell="B1" sqref="B1"/>
      <selection pane="bottomLeft" activeCell="A7" sqref="A7"/>
      <selection pane="bottomRight" activeCell="D1" sqref="D1:K1048576"/>
    </sheetView>
  </sheetViews>
  <sheetFormatPr baseColWidth="10" defaultColWidth="10.7109375" defaultRowHeight="18"/>
  <cols>
    <col min="1" max="1" width="32.7109375" style="259" customWidth="1"/>
    <col min="2" max="2" width="1.5703125" style="259" customWidth="1"/>
    <col min="3" max="3" width="14.7109375" style="259" customWidth="1"/>
    <col min="4" max="4" width="8.7109375" style="259" customWidth="1"/>
    <col min="5" max="5" width="1.5703125" style="259" customWidth="1"/>
    <col min="6" max="6" width="14.7109375" style="259" customWidth="1"/>
    <col min="7" max="7" width="10.7109375" style="259" customWidth="1"/>
    <col min="8" max="8" width="14.7109375" style="259" customWidth="1"/>
    <col min="9" max="9" width="9.5703125" style="259" customWidth="1"/>
    <col min="10" max="10" width="1.5703125" style="259" customWidth="1"/>
    <col min="11" max="11" width="14.7109375" style="259" customWidth="1"/>
    <col min="12" max="12" width="8.7109375" style="259" customWidth="1"/>
    <col min="13" max="13" width="14.7109375" style="259" customWidth="1"/>
    <col min="14" max="14" width="9.7109375" style="259" customWidth="1"/>
    <col min="15" max="15" width="1.5703125" style="259" customWidth="1"/>
    <col min="16" max="16" width="14.7109375" style="259" customWidth="1"/>
    <col min="17" max="17" width="10.7109375" style="259" customWidth="1"/>
    <col min="18" max="18" width="1.5703125" style="259" customWidth="1"/>
    <col min="19" max="19" width="14.7109375" style="259" customWidth="1"/>
    <col min="20" max="20" width="10.7109375" style="259" customWidth="1"/>
    <col min="21" max="21" width="14.7109375" style="259" customWidth="1"/>
    <col min="22" max="22" width="9.5703125" style="259" customWidth="1"/>
    <col min="23" max="23" width="1.5703125" style="259" customWidth="1"/>
    <col min="24" max="24" width="14.7109375" style="259" customWidth="1"/>
    <col min="25" max="25" width="8.7109375" style="259" customWidth="1"/>
    <col min="26" max="26" width="14.7109375" style="259" customWidth="1"/>
    <col min="27" max="27" width="9.7109375" style="259" customWidth="1"/>
    <col min="28" max="16384" width="10.7109375" style="259"/>
  </cols>
  <sheetData>
    <row r="1" spans="1:27">
      <c r="C1" s="260"/>
      <c r="D1" s="260"/>
      <c r="F1" s="260"/>
      <c r="G1" s="260"/>
      <c r="H1" s="260"/>
      <c r="I1" s="260"/>
      <c r="K1" s="260"/>
      <c r="L1" s="260"/>
      <c r="M1" s="260"/>
      <c r="N1" s="260"/>
      <c r="P1" s="260"/>
      <c r="Q1" s="260"/>
      <c r="S1" s="260"/>
      <c r="T1" s="260"/>
      <c r="U1" s="260"/>
      <c r="V1" s="260"/>
      <c r="X1" s="260"/>
      <c r="Y1" s="260"/>
      <c r="Z1" s="260"/>
      <c r="AA1" s="260"/>
    </row>
    <row r="2" spans="1:27">
      <c r="C2" s="373" t="s">
        <v>0</v>
      </c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P2" s="370" t="s">
        <v>1</v>
      </c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</row>
    <row r="3" spans="1:27">
      <c r="B3" s="261"/>
      <c r="C3" s="261"/>
      <c r="D3" s="260"/>
      <c r="E3" s="261"/>
      <c r="F3" s="261"/>
      <c r="G3" s="260"/>
      <c r="H3" s="261"/>
      <c r="I3" s="260"/>
      <c r="J3" s="261"/>
      <c r="K3" s="261"/>
      <c r="L3" s="260"/>
      <c r="M3" s="261"/>
      <c r="N3" s="260"/>
      <c r="O3" s="261"/>
      <c r="P3" s="261"/>
      <c r="Q3" s="260"/>
      <c r="R3" s="261"/>
      <c r="S3" s="261"/>
      <c r="T3" s="260"/>
      <c r="U3" s="261"/>
      <c r="V3" s="260"/>
      <c r="W3" s="261"/>
      <c r="X3" s="261"/>
      <c r="Y3" s="260"/>
      <c r="Z3" s="261"/>
      <c r="AA3" s="260"/>
    </row>
    <row r="4" spans="1:27" ht="6" customHeight="1"/>
    <row r="5" spans="1:27" s="265" customFormat="1" ht="18" customHeight="1">
      <c r="A5" s="263" t="s">
        <v>2</v>
      </c>
      <c r="B5" s="372"/>
      <c r="C5" s="264">
        <v>46174</v>
      </c>
      <c r="D5" s="372" t="s">
        <v>99</v>
      </c>
      <c r="E5" s="372"/>
      <c r="F5" s="264">
        <f>+C5</f>
        <v>46174</v>
      </c>
      <c r="G5" s="372" t="s">
        <v>99</v>
      </c>
      <c r="H5" s="264" t="s">
        <v>100</v>
      </c>
      <c r="I5" s="372" t="s">
        <v>99</v>
      </c>
      <c r="J5" s="372"/>
      <c r="K5" s="264">
        <f>+EOMONTH(F5,-12)</f>
        <v>45838</v>
      </c>
      <c r="L5" s="372" t="s">
        <v>99</v>
      </c>
      <c r="M5" s="264" t="s">
        <v>100</v>
      </c>
      <c r="N5" s="372" t="s">
        <v>99</v>
      </c>
      <c r="O5" s="371"/>
      <c r="P5" s="264">
        <f>+C5</f>
        <v>46174</v>
      </c>
      <c r="Q5" s="372" t="s">
        <v>99</v>
      </c>
      <c r="R5" s="372"/>
      <c r="S5" s="264">
        <f>+P5</f>
        <v>46174</v>
      </c>
      <c r="T5" s="372" t="s">
        <v>99</v>
      </c>
      <c r="U5" s="264" t="s">
        <v>100</v>
      </c>
      <c r="V5" s="372" t="s">
        <v>99</v>
      </c>
      <c r="W5" s="372"/>
      <c r="X5" s="264">
        <f>+EOMONTH(S5,-12)</f>
        <v>45838</v>
      </c>
      <c r="Y5" s="372" t="s">
        <v>99</v>
      </c>
      <c r="Z5" s="264" t="s">
        <v>100</v>
      </c>
      <c r="AA5" s="372" t="s">
        <v>99</v>
      </c>
    </row>
    <row r="6" spans="1:27" s="265" customFormat="1" ht="18" customHeight="1">
      <c r="A6" s="263" t="s">
        <v>155</v>
      </c>
      <c r="B6" s="372"/>
      <c r="C6" s="264" t="s">
        <v>103</v>
      </c>
      <c r="D6" s="372"/>
      <c r="E6" s="372"/>
      <c r="F6" s="264" t="s">
        <v>102</v>
      </c>
      <c r="G6" s="372"/>
      <c r="H6" s="264" t="str">
        <f>+YEAR(C5)&amp;"R"&amp;" vs "&amp;YEAR(F5)&amp;"P"</f>
        <v>2026R vs 2026P</v>
      </c>
      <c r="I6" s="372"/>
      <c r="J6" s="372"/>
      <c r="K6" s="264" t="s">
        <v>103</v>
      </c>
      <c r="L6" s="372"/>
      <c r="M6" s="264" t="str">
        <f>+YEAR(C5)&amp;"R"&amp;" vs "&amp;YEAR(K5)&amp;"R"</f>
        <v>2026R vs 2025R</v>
      </c>
      <c r="N6" s="372"/>
      <c r="O6" s="371"/>
      <c r="P6" s="264" t="s">
        <v>103</v>
      </c>
      <c r="Q6" s="372"/>
      <c r="R6" s="372"/>
      <c r="S6" s="264" t="s">
        <v>102</v>
      </c>
      <c r="T6" s="372"/>
      <c r="U6" s="264" t="str">
        <f>+H6</f>
        <v>2026R vs 2026P</v>
      </c>
      <c r="V6" s="372"/>
      <c r="W6" s="372"/>
      <c r="X6" s="264" t="s">
        <v>103</v>
      </c>
      <c r="Y6" s="372"/>
      <c r="Z6" s="264" t="str">
        <f>+M6</f>
        <v>2026R vs 2025R</v>
      </c>
      <c r="AA6" s="372"/>
    </row>
    <row r="7" spans="1:27" ht="6" customHeight="1"/>
    <row r="8" spans="1:27" hidden="1">
      <c r="A8" s="266" t="s">
        <v>20</v>
      </c>
      <c r="B8" s="265"/>
      <c r="C8" s="265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</row>
    <row r="9" spans="1:27" ht="6" hidden="1" customHeight="1">
      <c r="A9" s="267"/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</row>
    <row r="10" spans="1:27" hidden="1">
      <c r="A10" s="268" t="s">
        <v>21</v>
      </c>
      <c r="B10" s="265"/>
      <c r="C10" s="269">
        <f>+SUM(C11:C19)</f>
        <v>23239852.279999997</v>
      </c>
      <c r="D10" s="270">
        <f>+IF(ISERROR(C10/C31),"N. D.",C10/C31)</f>
        <v>1</v>
      </c>
      <c r="E10" s="265"/>
      <c r="F10" s="269">
        <f>+SUM(F11:F19)</f>
        <v>22251339.917517822</v>
      </c>
      <c r="G10" s="270">
        <f>+IF(ISERROR(F10/F31),"N. D.",F10/F31)</f>
        <v>1</v>
      </c>
      <c r="H10" s="271">
        <f t="shared" ref="H10:H29" si="0">+$C10-F10</f>
        <v>988512.36248217523</v>
      </c>
      <c r="I10" s="270">
        <f t="shared" ref="I10:I29" si="1">+IF(ISERROR(H10/F10),"N. D.",H10/F10)</f>
        <v>4.4424846600089406E-2</v>
      </c>
      <c r="J10" s="265"/>
      <c r="K10" s="269">
        <f>+SUM(K11:K19)</f>
        <v>20989049.170000002</v>
      </c>
      <c r="L10" s="270">
        <f>+IF(ISERROR(K10/K31),"N. D.",K10/K31)</f>
        <v>1</v>
      </c>
      <c r="M10" s="271">
        <f t="shared" ref="M10:M29" si="2">+$C10-K10</f>
        <v>2250803.1099999957</v>
      </c>
      <c r="N10" s="270">
        <f t="shared" ref="N10:N29" si="3">+IF(ISERROR(M10/K10),"N. D.",M10/K10)</f>
        <v>0.10723702116135428</v>
      </c>
      <c r="O10" s="265"/>
      <c r="P10" s="269">
        <f>+SUM(P11:P19)</f>
        <v>134270767.09999999</v>
      </c>
      <c r="Q10" s="270">
        <f>+IF(ISERROR(P10/P31),"N. D.",P10/P31)</f>
        <v>1</v>
      </c>
      <c r="R10" s="265"/>
      <c r="S10" s="269">
        <f>+SUM(S11:S19)</f>
        <v>132314774.44730653</v>
      </c>
      <c r="T10" s="270">
        <f>+IF(ISERROR(S10/S31),"N. D.",S10/S31)</f>
        <v>1</v>
      </c>
      <c r="U10" s="271">
        <f t="shared" ref="U10:U29" si="4">+$P10-S10</f>
        <v>1955992.6526934654</v>
      </c>
      <c r="V10" s="270">
        <f t="shared" ref="V10:V29" si="5">+IF(ISERROR(U10/S10),"N. D.",U10/S10)</f>
        <v>1.4782874103544849E-2</v>
      </c>
      <c r="W10" s="265"/>
      <c r="X10" s="269">
        <f>+SUM(X11:X19)</f>
        <v>124853510.92</v>
      </c>
      <c r="Y10" s="270">
        <f>+IF(ISERROR(X10/X31),"N. D.",X10/X31)</f>
        <v>1</v>
      </c>
      <c r="Z10" s="271">
        <f t="shared" ref="Z10:Z29" si="6">+$P10-X10</f>
        <v>9417256.1799999923</v>
      </c>
      <c r="AA10" s="270">
        <f t="shared" ref="AA10:AA29" si="7">+IF(ISERROR(Z10/X10),"N. D.",Z10/X10)</f>
        <v>7.5426442641521776E-2</v>
      </c>
    </row>
    <row r="11" spans="1:27" hidden="1">
      <c r="A11" s="272" t="s">
        <v>22</v>
      </c>
      <c r="B11" s="273"/>
      <c r="C11" s="274">
        <f>+CBA!C11+TORR!C11</f>
        <v>14866620.739999998</v>
      </c>
      <c r="D11" s="275">
        <f t="shared" ref="D11:D19" si="8">+IF(ISERROR(C11/C86),"N. D.",C11/C86)</f>
        <v>1.0198981189567329</v>
      </c>
      <c r="E11" s="273"/>
      <c r="F11" s="274">
        <f>+CBA!F11+TORR!F11</f>
        <v>14278200.886660505</v>
      </c>
      <c r="G11" s="275">
        <f t="shared" ref="G11:G19" si="9">+IF(ISERROR(F11/F86),"N. D.",F11/F86)</f>
        <v>1</v>
      </c>
      <c r="H11" s="276">
        <f t="shared" si="0"/>
        <v>588419.85333949327</v>
      </c>
      <c r="I11" s="275">
        <f t="shared" si="1"/>
        <v>4.1211064195715866E-2</v>
      </c>
      <c r="J11" s="273"/>
      <c r="K11" s="274">
        <f>+CBA!K11+TORR!K11</f>
        <v>13675343.290000001</v>
      </c>
      <c r="L11" s="275">
        <f t="shared" ref="L11:L19" si="10">+IF(ISERROR(K11/K86),"N. D.",K11/K86)</f>
        <v>1.01833664992352</v>
      </c>
      <c r="M11" s="276">
        <f t="shared" si="2"/>
        <v>1191277.4499999974</v>
      </c>
      <c r="N11" s="275">
        <f t="shared" si="3"/>
        <v>8.7111337882911546E-2</v>
      </c>
      <c r="O11" s="311"/>
      <c r="P11" s="274">
        <f>+CBA!P11+TORR!P11</f>
        <v>85786506.489999995</v>
      </c>
      <c r="Q11" s="275">
        <f t="shared" ref="Q11:Q19" si="11">+IF(ISERROR(P11/P86),"N. D.",P11/P86)</f>
        <v>1.0148737372836574</v>
      </c>
      <c r="R11" s="273"/>
      <c r="S11" s="274">
        <f>+CBA!S11+TORR!S11</f>
        <v>84079761.153352022</v>
      </c>
      <c r="T11" s="275">
        <f t="shared" ref="T11:T19" si="12">+IF(ISERROR(S11/S86),"N. D.",S11/S86)</f>
        <v>1.0066626959574452</v>
      </c>
      <c r="U11" s="276">
        <f t="shared" si="4"/>
        <v>1706745.3366479725</v>
      </c>
      <c r="V11" s="275">
        <f t="shared" si="5"/>
        <v>2.0299122086408654E-2</v>
      </c>
      <c r="W11" s="273"/>
      <c r="X11" s="274">
        <f>+CBA!X11+TORR!X11</f>
        <v>80784284.330000013</v>
      </c>
      <c r="Y11" s="275">
        <f t="shared" ref="Y11:Y19" si="13">+IF(ISERROR(X11/X86),"N. D.",X11/X86)</f>
        <v>1.0114350970457393</v>
      </c>
      <c r="Z11" s="276">
        <f t="shared" si="6"/>
        <v>5002222.1599999815</v>
      </c>
      <c r="AA11" s="275">
        <f t="shared" si="7"/>
        <v>6.1920733735365392E-2</v>
      </c>
    </row>
    <row r="12" spans="1:27" hidden="1">
      <c r="A12" s="272" t="s">
        <v>23</v>
      </c>
      <c r="B12" s="273"/>
      <c r="C12" s="274">
        <f>+CBA!C12+TORR!C12</f>
        <v>3470411.2699999996</v>
      </c>
      <c r="D12" s="275">
        <f t="shared" si="8"/>
        <v>1</v>
      </c>
      <c r="E12" s="273"/>
      <c r="F12" s="274">
        <f>+CBA!F12+TORR!F12</f>
        <v>3356294.5560977496</v>
      </c>
      <c r="G12" s="275">
        <f t="shared" si="9"/>
        <v>1</v>
      </c>
      <c r="H12" s="276">
        <f t="shared" si="0"/>
        <v>114116.71390224993</v>
      </c>
      <c r="I12" s="275">
        <f t="shared" si="1"/>
        <v>3.4000804159134826E-2</v>
      </c>
      <c r="J12" s="273"/>
      <c r="K12" s="274">
        <f>+CBA!K12+TORR!K12</f>
        <v>3239102.33</v>
      </c>
      <c r="L12" s="275">
        <f t="shared" si="10"/>
        <v>1</v>
      </c>
      <c r="M12" s="276">
        <f t="shared" si="2"/>
        <v>231308.93999999948</v>
      </c>
      <c r="N12" s="275">
        <f t="shared" si="3"/>
        <v>7.1411433302880398E-2</v>
      </c>
      <c r="O12" s="311"/>
      <c r="P12" s="274">
        <f>+CBA!P12+TORR!P12</f>
        <v>21910227.699999999</v>
      </c>
      <c r="Q12" s="275">
        <f t="shared" si="11"/>
        <v>1</v>
      </c>
      <c r="R12" s="273"/>
      <c r="S12" s="274">
        <f>+CBA!S12+TORR!S12</f>
        <v>21352554.254126251</v>
      </c>
      <c r="T12" s="275">
        <f t="shared" si="12"/>
        <v>1</v>
      </c>
      <c r="U12" s="276">
        <f t="shared" si="4"/>
        <v>557673.44587374851</v>
      </c>
      <c r="V12" s="275">
        <f t="shared" si="5"/>
        <v>2.6117411492631217E-2</v>
      </c>
      <c r="W12" s="273"/>
      <c r="X12" s="274">
        <f>+CBA!X12+TORR!X12</f>
        <v>20558242.349999998</v>
      </c>
      <c r="Y12" s="275">
        <f t="shared" si="13"/>
        <v>1</v>
      </c>
      <c r="Z12" s="276">
        <f t="shared" si="6"/>
        <v>1351985.3500000015</v>
      </c>
      <c r="AA12" s="275">
        <f t="shared" si="7"/>
        <v>6.576366437279603E-2</v>
      </c>
    </row>
    <row r="13" spans="1:27" hidden="1">
      <c r="A13" s="272" t="s">
        <v>24</v>
      </c>
      <c r="B13" s="273"/>
      <c r="C13" s="274">
        <f>+CBA!C13+TORR!C13</f>
        <v>2236439.8600000003</v>
      </c>
      <c r="D13" s="275">
        <f t="shared" si="8"/>
        <v>1.0062804024427143</v>
      </c>
      <c r="E13" s="273"/>
      <c r="F13" s="274">
        <f>+CBA!F13+TORR!F13</f>
        <v>2193351.5160595672</v>
      </c>
      <c r="G13" s="275">
        <f t="shared" si="9"/>
        <v>1</v>
      </c>
      <c r="H13" s="276">
        <f t="shared" si="0"/>
        <v>43088.343940433115</v>
      </c>
      <c r="I13" s="275">
        <f t="shared" si="1"/>
        <v>1.9644978757368921E-2</v>
      </c>
      <c r="J13" s="273"/>
      <c r="K13" s="274">
        <f>+CBA!K13+TORR!K13</f>
        <v>2045345.9500000002</v>
      </c>
      <c r="L13" s="275">
        <f t="shared" si="10"/>
        <v>1</v>
      </c>
      <c r="M13" s="276">
        <f t="shared" si="2"/>
        <v>191093.91000000015</v>
      </c>
      <c r="N13" s="275">
        <f t="shared" si="3"/>
        <v>9.3428649564148369E-2</v>
      </c>
      <c r="O13" s="311"/>
      <c r="P13" s="274">
        <f>+CBA!P13+TORR!P13</f>
        <v>13074694.09</v>
      </c>
      <c r="Q13" s="275">
        <f t="shared" si="11"/>
        <v>1.0028330385543707</v>
      </c>
      <c r="R13" s="273"/>
      <c r="S13" s="274">
        <f>+CBA!S13+TORR!S13</f>
        <v>12894838.287628271</v>
      </c>
      <c r="T13" s="275">
        <f t="shared" si="12"/>
        <v>1</v>
      </c>
      <c r="U13" s="276">
        <f t="shared" si="4"/>
        <v>179855.80237172917</v>
      </c>
      <c r="V13" s="275">
        <f t="shared" si="5"/>
        <v>1.3947891269353002E-2</v>
      </c>
      <c r="W13" s="273"/>
      <c r="X13" s="274">
        <f>+CBA!X13+TORR!X13</f>
        <v>12437823.17</v>
      </c>
      <c r="Y13" s="275">
        <f t="shared" si="13"/>
        <v>1.0021068496287016</v>
      </c>
      <c r="Z13" s="276">
        <f t="shared" si="6"/>
        <v>636870.91999999993</v>
      </c>
      <c r="AA13" s="275">
        <f t="shared" si="7"/>
        <v>5.1204371640861647E-2</v>
      </c>
    </row>
    <row r="14" spans="1:27" hidden="1">
      <c r="A14" s="272" t="s">
        <v>25</v>
      </c>
      <c r="B14" s="273"/>
      <c r="C14" s="274">
        <f>+CBA!C14+TORR!C14</f>
        <v>0</v>
      </c>
      <c r="D14" s="275" t="str">
        <f t="shared" si="8"/>
        <v>N. D.</v>
      </c>
      <c r="E14" s="273"/>
      <c r="F14" s="274">
        <f>+CBA!F14+TORR!F14</f>
        <v>0</v>
      </c>
      <c r="G14" s="275" t="str">
        <f t="shared" si="9"/>
        <v>N. D.</v>
      </c>
      <c r="H14" s="276">
        <f t="shared" si="0"/>
        <v>0</v>
      </c>
      <c r="I14" s="275" t="str">
        <f t="shared" si="1"/>
        <v>N. D.</v>
      </c>
      <c r="J14" s="273"/>
      <c r="K14" s="274">
        <f>+CBA!K14+TORR!K14</f>
        <v>0</v>
      </c>
      <c r="L14" s="275" t="str">
        <f t="shared" si="10"/>
        <v>N. D.</v>
      </c>
      <c r="M14" s="276">
        <f t="shared" si="2"/>
        <v>0</v>
      </c>
      <c r="N14" s="275" t="str">
        <f t="shared" si="3"/>
        <v>N. D.</v>
      </c>
      <c r="O14" s="311"/>
      <c r="P14" s="274">
        <f>+CBA!P14+TORR!P14</f>
        <v>0</v>
      </c>
      <c r="Q14" s="275" t="str">
        <f t="shared" si="11"/>
        <v>N. D.</v>
      </c>
      <c r="R14" s="273"/>
      <c r="S14" s="274">
        <f>+CBA!S14+TORR!S14</f>
        <v>0</v>
      </c>
      <c r="T14" s="275" t="str">
        <f t="shared" si="12"/>
        <v>N. D.</v>
      </c>
      <c r="U14" s="276">
        <f t="shared" si="4"/>
        <v>0</v>
      </c>
      <c r="V14" s="275" t="str">
        <f t="shared" si="5"/>
        <v>N. D.</v>
      </c>
      <c r="W14" s="273"/>
      <c r="X14" s="274">
        <f>+CBA!X14+TORR!X14</f>
        <v>0</v>
      </c>
      <c r="Y14" s="275" t="str">
        <f t="shared" si="13"/>
        <v>N. D.</v>
      </c>
      <c r="Z14" s="276">
        <f t="shared" si="6"/>
        <v>0</v>
      </c>
      <c r="AA14" s="275" t="str">
        <f t="shared" si="7"/>
        <v>N. D.</v>
      </c>
    </row>
    <row r="15" spans="1:27" hidden="1">
      <c r="A15" s="272" t="s">
        <v>26</v>
      </c>
      <c r="B15" s="273"/>
      <c r="C15" s="274">
        <f>+CBA!C15+TORR!C15</f>
        <v>2329845.1</v>
      </c>
      <c r="D15" s="275">
        <f t="shared" si="8"/>
        <v>1</v>
      </c>
      <c r="E15" s="273"/>
      <c r="F15" s="274">
        <f>+CBA!F15+TORR!F15</f>
        <v>2210917</v>
      </c>
      <c r="G15" s="275">
        <f t="shared" si="9"/>
        <v>1</v>
      </c>
      <c r="H15" s="276">
        <f t="shared" si="0"/>
        <v>118928.10000000009</v>
      </c>
      <c r="I15" s="275">
        <f t="shared" si="1"/>
        <v>5.3791300170924594E-2</v>
      </c>
      <c r="J15" s="273"/>
      <c r="K15" s="274">
        <f>+CBA!K15+TORR!K15</f>
        <v>1774301.94</v>
      </c>
      <c r="L15" s="275">
        <f t="shared" si="10"/>
        <v>1</v>
      </c>
      <c r="M15" s="276">
        <f t="shared" si="2"/>
        <v>555543.16000000015</v>
      </c>
      <c r="N15" s="275">
        <f t="shared" si="3"/>
        <v>0.3131051978672808</v>
      </c>
      <c r="O15" s="311"/>
      <c r="P15" s="274">
        <f>+CBA!P15+TORR!P15</f>
        <v>12007875.43</v>
      </c>
      <c r="Q15" s="275">
        <f t="shared" si="11"/>
        <v>1</v>
      </c>
      <c r="R15" s="273"/>
      <c r="S15" s="274">
        <f>+CBA!S15+TORR!S15</f>
        <v>12476577</v>
      </c>
      <c r="T15" s="275">
        <f t="shared" si="12"/>
        <v>1</v>
      </c>
      <c r="U15" s="276">
        <f t="shared" si="4"/>
        <v>-468701.5700000003</v>
      </c>
      <c r="V15" s="275">
        <f t="shared" si="5"/>
        <v>-3.7566519246424741E-2</v>
      </c>
      <c r="W15" s="273"/>
      <c r="X15" s="274">
        <f>+CBA!X15+TORR!X15</f>
        <v>9579806.629999999</v>
      </c>
      <c r="Y15" s="275">
        <f t="shared" si="13"/>
        <v>1</v>
      </c>
      <c r="Z15" s="276">
        <f t="shared" si="6"/>
        <v>2428068.8000000007</v>
      </c>
      <c r="AA15" s="275">
        <f t="shared" si="7"/>
        <v>0.25345697400574785</v>
      </c>
    </row>
    <row r="16" spans="1:27" hidden="1">
      <c r="A16" s="272" t="s">
        <v>27</v>
      </c>
      <c r="B16" s="273"/>
      <c r="C16" s="274">
        <f>+CBA!C16+TORR!C16</f>
        <v>0</v>
      </c>
      <c r="D16" s="275" t="str">
        <f t="shared" si="8"/>
        <v>N. D.</v>
      </c>
      <c r="E16" s="273"/>
      <c r="F16" s="274">
        <f>+CBA!F16+TORR!F16</f>
        <v>0</v>
      </c>
      <c r="G16" s="275" t="str">
        <f t="shared" si="9"/>
        <v>N. D.</v>
      </c>
      <c r="H16" s="276">
        <f t="shared" si="0"/>
        <v>0</v>
      </c>
      <c r="I16" s="275" t="str">
        <f t="shared" si="1"/>
        <v>N. D.</v>
      </c>
      <c r="J16" s="273"/>
      <c r="K16" s="274">
        <f>+CBA!K16+TORR!K16</f>
        <v>0</v>
      </c>
      <c r="L16" s="275" t="str">
        <f t="shared" si="10"/>
        <v>N. D.</v>
      </c>
      <c r="M16" s="276">
        <f t="shared" si="2"/>
        <v>0</v>
      </c>
      <c r="N16" s="275" t="str">
        <f t="shared" si="3"/>
        <v>N. D.</v>
      </c>
      <c r="O16" s="311"/>
      <c r="P16" s="274">
        <f>+CBA!P16+TORR!P16</f>
        <v>0</v>
      </c>
      <c r="Q16" s="275" t="str">
        <f t="shared" si="11"/>
        <v>N. D.</v>
      </c>
      <c r="R16" s="273"/>
      <c r="S16" s="274">
        <f>+CBA!S16+TORR!S16</f>
        <v>0</v>
      </c>
      <c r="T16" s="275" t="str">
        <f t="shared" si="12"/>
        <v>N. D.</v>
      </c>
      <c r="U16" s="276">
        <f t="shared" si="4"/>
        <v>0</v>
      </c>
      <c r="V16" s="275" t="str">
        <f t="shared" si="5"/>
        <v>N. D.</v>
      </c>
      <c r="W16" s="273"/>
      <c r="X16" s="274">
        <f>+CBA!X16+TORR!X16</f>
        <v>0</v>
      </c>
      <c r="Y16" s="275" t="str">
        <f t="shared" si="13"/>
        <v>N. D.</v>
      </c>
      <c r="Z16" s="276">
        <f t="shared" si="6"/>
        <v>0</v>
      </c>
      <c r="AA16" s="275" t="str">
        <f t="shared" si="7"/>
        <v>N. D.</v>
      </c>
    </row>
    <row r="17" spans="1:27" hidden="1">
      <c r="A17" s="272" t="s">
        <v>28</v>
      </c>
      <c r="B17" s="273"/>
      <c r="C17" s="274">
        <f>+CBA!C17+TORR!C17</f>
        <v>210267.31</v>
      </c>
      <c r="D17" s="275">
        <f t="shared" si="8"/>
        <v>1</v>
      </c>
      <c r="E17" s="273"/>
      <c r="F17" s="274">
        <f>+CBA!F17+TORR!F17</f>
        <v>163075.95869999999</v>
      </c>
      <c r="G17" s="275">
        <f t="shared" si="9"/>
        <v>1</v>
      </c>
      <c r="H17" s="276">
        <f t="shared" si="0"/>
        <v>47191.351300000009</v>
      </c>
      <c r="I17" s="275">
        <f t="shared" si="1"/>
        <v>0.28938263908547551</v>
      </c>
      <c r="J17" s="273"/>
      <c r="K17" s="274">
        <f>+CBA!K17+TORR!K17</f>
        <v>173476.41</v>
      </c>
      <c r="L17" s="275">
        <f t="shared" si="10"/>
        <v>1</v>
      </c>
      <c r="M17" s="276">
        <f t="shared" si="2"/>
        <v>36790.899999999994</v>
      </c>
      <c r="N17" s="275">
        <f t="shared" si="3"/>
        <v>0.21208013239379345</v>
      </c>
      <c r="O17" s="311"/>
      <c r="P17" s="274">
        <f>+CBA!P17+TORR!P17</f>
        <v>1210903.08</v>
      </c>
      <c r="Q17" s="275">
        <f t="shared" si="11"/>
        <v>1</v>
      </c>
      <c r="R17" s="273"/>
      <c r="S17" s="274">
        <f>+CBA!S17+TORR!S17</f>
        <v>978455.75219999987</v>
      </c>
      <c r="T17" s="275">
        <f t="shared" si="12"/>
        <v>1</v>
      </c>
      <c r="U17" s="276">
        <f t="shared" si="4"/>
        <v>232447.3278000002</v>
      </c>
      <c r="V17" s="275">
        <f t="shared" si="5"/>
        <v>0.23756549775230626</v>
      </c>
      <c r="W17" s="273"/>
      <c r="X17" s="274">
        <f>+CBA!X17+TORR!X17</f>
        <v>1025614.8400000001</v>
      </c>
      <c r="Y17" s="275">
        <f t="shared" si="13"/>
        <v>1</v>
      </c>
      <c r="Z17" s="276">
        <f t="shared" si="6"/>
        <v>185288.24</v>
      </c>
      <c r="AA17" s="275">
        <f t="shared" si="7"/>
        <v>0.18066064644696442</v>
      </c>
    </row>
    <row r="18" spans="1:27" hidden="1">
      <c r="A18" s="272" t="s">
        <v>29</v>
      </c>
      <c r="B18" s="273"/>
      <c r="C18" s="274">
        <f>+CBA!C18+TORR!C18</f>
        <v>0</v>
      </c>
      <c r="D18" s="275" t="str">
        <f t="shared" si="8"/>
        <v>N. D.</v>
      </c>
      <c r="E18" s="273"/>
      <c r="F18" s="274">
        <f>+CBA!F18+TORR!F18</f>
        <v>0</v>
      </c>
      <c r="G18" s="275" t="str">
        <f t="shared" si="9"/>
        <v>N. D.</v>
      </c>
      <c r="H18" s="276">
        <f t="shared" si="0"/>
        <v>0</v>
      </c>
      <c r="I18" s="275" t="str">
        <f t="shared" si="1"/>
        <v>N. D.</v>
      </c>
      <c r="J18" s="273"/>
      <c r="K18" s="274">
        <f>+CBA!K18+TORR!K18</f>
        <v>0</v>
      </c>
      <c r="L18" s="275" t="str">
        <f t="shared" si="10"/>
        <v>N. D.</v>
      </c>
      <c r="M18" s="276">
        <f t="shared" si="2"/>
        <v>0</v>
      </c>
      <c r="N18" s="275" t="str">
        <f t="shared" si="3"/>
        <v>N. D.</v>
      </c>
      <c r="O18" s="311"/>
      <c r="P18" s="274">
        <f>+CBA!P18+TORR!P18</f>
        <v>0</v>
      </c>
      <c r="Q18" s="275" t="str">
        <f t="shared" si="11"/>
        <v>N. D.</v>
      </c>
      <c r="R18" s="273"/>
      <c r="S18" s="274">
        <f>+CBA!S18+TORR!S18</f>
        <v>0</v>
      </c>
      <c r="T18" s="275" t="str">
        <f t="shared" si="12"/>
        <v>N. D.</v>
      </c>
      <c r="U18" s="276">
        <f t="shared" si="4"/>
        <v>0</v>
      </c>
      <c r="V18" s="275" t="str">
        <f t="shared" si="5"/>
        <v>N. D.</v>
      </c>
      <c r="W18" s="273"/>
      <c r="X18" s="274">
        <f>+CBA!X18+TORR!X18</f>
        <v>0</v>
      </c>
      <c r="Y18" s="275" t="str">
        <f t="shared" si="13"/>
        <v>N. D.</v>
      </c>
      <c r="Z18" s="276">
        <f t="shared" si="6"/>
        <v>0</v>
      </c>
      <c r="AA18" s="275" t="str">
        <f t="shared" si="7"/>
        <v>N. D.</v>
      </c>
    </row>
    <row r="19" spans="1:27" hidden="1">
      <c r="A19" s="277" t="s">
        <v>30</v>
      </c>
      <c r="B19" s="273"/>
      <c r="C19" s="274">
        <f>+CBA!C19+TORR!C19</f>
        <v>126268</v>
      </c>
      <c r="D19" s="275">
        <f t="shared" si="8"/>
        <v>1</v>
      </c>
      <c r="E19" s="273"/>
      <c r="F19" s="274">
        <f>+CBA!F19+TORR!F19</f>
        <v>49500</v>
      </c>
      <c r="G19" s="275">
        <f t="shared" si="9"/>
        <v>1</v>
      </c>
      <c r="H19" s="276">
        <f t="shared" si="0"/>
        <v>76768</v>
      </c>
      <c r="I19" s="275">
        <f t="shared" si="1"/>
        <v>1.550868686868687</v>
      </c>
      <c r="J19" s="273"/>
      <c r="K19" s="274">
        <f>+CBA!K19+TORR!K19</f>
        <v>81479.25</v>
      </c>
      <c r="L19" s="275">
        <f t="shared" si="10"/>
        <v>1</v>
      </c>
      <c r="M19" s="276">
        <f t="shared" si="2"/>
        <v>44788.75</v>
      </c>
      <c r="N19" s="275">
        <f t="shared" si="3"/>
        <v>0.54969516778811789</v>
      </c>
      <c r="O19" s="311"/>
      <c r="P19" s="274">
        <f>+CBA!P19+TORR!P19</f>
        <v>280560.31</v>
      </c>
      <c r="Q19" s="275">
        <f t="shared" si="11"/>
        <v>1</v>
      </c>
      <c r="R19" s="273"/>
      <c r="S19" s="274">
        <f>+CBA!S19+TORR!S19</f>
        <v>532588</v>
      </c>
      <c r="T19" s="275">
        <f t="shared" si="12"/>
        <v>1</v>
      </c>
      <c r="U19" s="276">
        <f t="shared" si="4"/>
        <v>-252027.69</v>
      </c>
      <c r="V19" s="275">
        <f t="shared" si="5"/>
        <v>-0.47321323424485717</v>
      </c>
      <c r="W19" s="273"/>
      <c r="X19" s="274">
        <f>+CBA!X19+TORR!X19</f>
        <v>467739.6</v>
      </c>
      <c r="Y19" s="275">
        <f t="shared" si="13"/>
        <v>1</v>
      </c>
      <c r="Z19" s="276">
        <f t="shared" si="6"/>
        <v>-187179.28999999998</v>
      </c>
      <c r="AA19" s="275">
        <f t="shared" si="7"/>
        <v>-0.40017841123565334</v>
      </c>
    </row>
    <row r="20" spans="1:27" hidden="1">
      <c r="A20" s="278" t="s">
        <v>31</v>
      </c>
      <c r="B20" s="265"/>
      <c r="C20" s="279">
        <f>+SUM(C21:C29)</f>
        <v>0</v>
      </c>
      <c r="D20" s="270">
        <f>+IF(ISERROR(C20/C31),"N. D.",C20/C31)</f>
        <v>0</v>
      </c>
      <c r="E20" s="273"/>
      <c r="F20" s="279">
        <f>+SUM(F21:F29)</f>
        <v>0</v>
      </c>
      <c r="G20" s="270">
        <f>+IF(ISERROR(F20/F31),"N. D.",F20/F31)</f>
        <v>0</v>
      </c>
      <c r="H20" s="271">
        <f t="shared" si="0"/>
        <v>0</v>
      </c>
      <c r="I20" s="270" t="str">
        <f t="shared" si="1"/>
        <v>N. D.</v>
      </c>
      <c r="J20" s="265"/>
      <c r="K20" s="279">
        <f>+SUM(K21:K29)</f>
        <v>0</v>
      </c>
      <c r="L20" s="270">
        <f>+IF(ISERROR(K20/K31),"N. D.",K20/K31)</f>
        <v>0</v>
      </c>
      <c r="M20" s="271">
        <f t="shared" si="2"/>
        <v>0</v>
      </c>
      <c r="N20" s="270" t="str">
        <f t="shared" si="3"/>
        <v>N. D.</v>
      </c>
      <c r="O20" s="265"/>
      <c r="P20" s="279">
        <f>+SUM(P21:P29)</f>
        <v>0</v>
      </c>
      <c r="Q20" s="270">
        <f>+IF(ISERROR(P20/P31),"N. D.",P20/P31)</f>
        <v>0</v>
      </c>
      <c r="R20" s="273"/>
      <c r="S20" s="279">
        <f>+SUM(S21:S29)</f>
        <v>0</v>
      </c>
      <c r="T20" s="270">
        <f>+IF(ISERROR(S20/S31),"N. D.",S20/S31)</f>
        <v>0</v>
      </c>
      <c r="U20" s="271">
        <f t="shared" si="4"/>
        <v>0</v>
      </c>
      <c r="V20" s="270" t="str">
        <f t="shared" si="5"/>
        <v>N. D.</v>
      </c>
      <c r="W20" s="265"/>
      <c r="X20" s="279">
        <f>+SUM(X21:X29)</f>
        <v>0</v>
      </c>
      <c r="Y20" s="270">
        <f>+IF(ISERROR(X20/X31),"N. D.",X20/X31)</f>
        <v>0</v>
      </c>
      <c r="Z20" s="271">
        <f t="shared" si="6"/>
        <v>0</v>
      </c>
      <c r="AA20" s="270" t="str">
        <f t="shared" si="7"/>
        <v>N. D.</v>
      </c>
    </row>
    <row r="21" spans="1:27" hidden="1">
      <c r="A21" s="280" t="s">
        <v>32</v>
      </c>
      <c r="B21" s="273"/>
      <c r="C21" s="274">
        <f>+CBA!C21+TORR!C21</f>
        <v>0</v>
      </c>
      <c r="D21" s="275" t="str">
        <f t="shared" ref="D21:D29" si="14">+IF(ISERROR(C21/C96),"N. D.",C21/C96)</f>
        <v>N. D.</v>
      </c>
      <c r="E21" s="273"/>
      <c r="F21" s="274">
        <f>+CBA!F21+TORR!F21</f>
        <v>0</v>
      </c>
      <c r="G21" s="275" t="str">
        <f t="shared" ref="G21:G29" si="15">+IF(ISERROR(F21/F96),"N. D.",F21/F96)</f>
        <v>N. D.</v>
      </c>
      <c r="H21" s="276">
        <f t="shared" si="0"/>
        <v>0</v>
      </c>
      <c r="I21" s="275" t="str">
        <f t="shared" si="1"/>
        <v>N. D.</v>
      </c>
      <c r="J21" s="273"/>
      <c r="K21" s="274">
        <f>+CBA!K21+TORR!K21</f>
        <v>0</v>
      </c>
      <c r="L21" s="275" t="str">
        <f t="shared" ref="L21:L29" si="16">+IF(ISERROR(K21/K96),"N. D.",K21/K96)</f>
        <v>N. D.</v>
      </c>
      <c r="M21" s="276">
        <f t="shared" si="2"/>
        <v>0</v>
      </c>
      <c r="N21" s="275" t="str">
        <f t="shared" si="3"/>
        <v>N. D.</v>
      </c>
      <c r="O21" s="311"/>
      <c r="P21" s="274">
        <f>+CBA!P21+TORR!P21</f>
        <v>0</v>
      </c>
      <c r="Q21" s="275" t="str">
        <f t="shared" ref="Q21:Q29" si="17">+IF(ISERROR(P21/P96),"N. D.",P21/P96)</f>
        <v>N. D.</v>
      </c>
      <c r="R21" s="273"/>
      <c r="S21" s="274">
        <f>+CBA!S21+TORR!S21</f>
        <v>0</v>
      </c>
      <c r="T21" s="275" t="str">
        <f t="shared" ref="T21:T29" si="18">+IF(ISERROR(S21/S96),"N. D.",S21/S96)</f>
        <v>N. D.</v>
      </c>
      <c r="U21" s="276">
        <f t="shared" si="4"/>
        <v>0</v>
      </c>
      <c r="V21" s="275" t="str">
        <f t="shared" si="5"/>
        <v>N. D.</v>
      </c>
      <c r="W21" s="273"/>
      <c r="X21" s="274">
        <f>+CBA!X21+TORR!X21</f>
        <v>0</v>
      </c>
      <c r="Y21" s="275" t="str">
        <f t="shared" ref="Y21:Y29" si="19">+IF(ISERROR(X21/X96),"N. D.",X21/X96)</f>
        <v>N. D.</v>
      </c>
      <c r="Z21" s="276">
        <f t="shared" si="6"/>
        <v>0</v>
      </c>
      <c r="AA21" s="275" t="str">
        <f t="shared" si="7"/>
        <v>N. D.</v>
      </c>
    </row>
    <row r="22" spans="1:27" hidden="1">
      <c r="A22" s="280" t="s">
        <v>33</v>
      </c>
      <c r="B22" s="273"/>
      <c r="C22" s="274">
        <f>+CBA!C22+TORR!C22</f>
        <v>0</v>
      </c>
      <c r="D22" s="275" t="str">
        <f t="shared" si="14"/>
        <v>N. D.</v>
      </c>
      <c r="E22" s="273"/>
      <c r="F22" s="274">
        <f>+CBA!F22+TORR!F22</f>
        <v>0</v>
      </c>
      <c r="G22" s="275" t="str">
        <f t="shared" si="15"/>
        <v>N. D.</v>
      </c>
      <c r="H22" s="276">
        <f t="shared" si="0"/>
        <v>0</v>
      </c>
      <c r="I22" s="275" t="str">
        <f t="shared" si="1"/>
        <v>N. D.</v>
      </c>
      <c r="J22" s="273"/>
      <c r="K22" s="274">
        <f>+CBA!K22+TORR!K22</f>
        <v>0</v>
      </c>
      <c r="L22" s="275" t="str">
        <f t="shared" si="16"/>
        <v>N. D.</v>
      </c>
      <c r="M22" s="276">
        <f t="shared" si="2"/>
        <v>0</v>
      </c>
      <c r="N22" s="275" t="str">
        <f t="shared" si="3"/>
        <v>N. D.</v>
      </c>
      <c r="O22" s="311"/>
      <c r="P22" s="274">
        <f>+CBA!P22+TORR!P22</f>
        <v>0</v>
      </c>
      <c r="Q22" s="275" t="str">
        <f t="shared" si="17"/>
        <v>N. D.</v>
      </c>
      <c r="R22" s="273"/>
      <c r="S22" s="274">
        <f>+CBA!S22+TORR!S22</f>
        <v>0</v>
      </c>
      <c r="T22" s="275" t="str">
        <f t="shared" si="18"/>
        <v>N. D.</v>
      </c>
      <c r="U22" s="276">
        <f t="shared" si="4"/>
        <v>0</v>
      </c>
      <c r="V22" s="275" t="str">
        <f t="shared" si="5"/>
        <v>N. D.</v>
      </c>
      <c r="W22" s="273"/>
      <c r="X22" s="274">
        <f>+CBA!X22+TORR!X22</f>
        <v>0</v>
      </c>
      <c r="Y22" s="275" t="str">
        <f t="shared" si="19"/>
        <v>N. D.</v>
      </c>
      <c r="Z22" s="276">
        <f t="shared" si="6"/>
        <v>0</v>
      </c>
      <c r="AA22" s="275" t="str">
        <f t="shared" si="7"/>
        <v>N. D.</v>
      </c>
    </row>
    <row r="23" spans="1:27" hidden="1">
      <c r="A23" s="280" t="s">
        <v>34</v>
      </c>
      <c r="B23" s="273"/>
      <c r="C23" s="274">
        <f>+CBA!C23+TORR!C23</f>
        <v>0</v>
      </c>
      <c r="D23" s="275" t="str">
        <f t="shared" si="14"/>
        <v>N. D.</v>
      </c>
      <c r="E23" s="273"/>
      <c r="F23" s="274">
        <f>+CBA!F23+TORR!F23</f>
        <v>0</v>
      </c>
      <c r="G23" s="275" t="str">
        <f t="shared" si="15"/>
        <v>N. D.</v>
      </c>
      <c r="H23" s="276">
        <f t="shared" si="0"/>
        <v>0</v>
      </c>
      <c r="I23" s="275" t="str">
        <f t="shared" si="1"/>
        <v>N. D.</v>
      </c>
      <c r="J23" s="273"/>
      <c r="K23" s="274">
        <f>+CBA!K23+TORR!K23</f>
        <v>0</v>
      </c>
      <c r="L23" s="275" t="str">
        <f t="shared" si="16"/>
        <v>N. D.</v>
      </c>
      <c r="M23" s="276">
        <f t="shared" si="2"/>
        <v>0</v>
      </c>
      <c r="N23" s="275" t="str">
        <f t="shared" si="3"/>
        <v>N. D.</v>
      </c>
      <c r="O23" s="311"/>
      <c r="P23" s="274">
        <f>+CBA!P23+TORR!P23</f>
        <v>0</v>
      </c>
      <c r="Q23" s="275" t="str">
        <f t="shared" si="17"/>
        <v>N. D.</v>
      </c>
      <c r="R23" s="273"/>
      <c r="S23" s="274">
        <f>+CBA!S23+TORR!S23</f>
        <v>0</v>
      </c>
      <c r="T23" s="275" t="str">
        <f t="shared" si="18"/>
        <v>N. D.</v>
      </c>
      <c r="U23" s="276">
        <f t="shared" si="4"/>
        <v>0</v>
      </c>
      <c r="V23" s="275" t="str">
        <f t="shared" si="5"/>
        <v>N. D.</v>
      </c>
      <c r="W23" s="273"/>
      <c r="X23" s="274">
        <f>+CBA!X23+TORR!X23</f>
        <v>0</v>
      </c>
      <c r="Y23" s="275" t="str">
        <f t="shared" si="19"/>
        <v>N. D.</v>
      </c>
      <c r="Z23" s="276">
        <f t="shared" si="6"/>
        <v>0</v>
      </c>
      <c r="AA23" s="275" t="str">
        <f t="shared" si="7"/>
        <v>N. D.</v>
      </c>
    </row>
    <row r="24" spans="1:27" hidden="1">
      <c r="A24" s="280" t="s">
        <v>35</v>
      </c>
      <c r="B24" s="273"/>
      <c r="C24" s="274">
        <f>+CBA!C24+TORR!C24</f>
        <v>0</v>
      </c>
      <c r="D24" s="275" t="str">
        <f t="shared" si="14"/>
        <v>N. D.</v>
      </c>
      <c r="E24" s="273"/>
      <c r="F24" s="274">
        <f>+CBA!F24+TORR!F24</f>
        <v>0</v>
      </c>
      <c r="G24" s="275" t="str">
        <f t="shared" si="15"/>
        <v>N. D.</v>
      </c>
      <c r="H24" s="276">
        <f t="shared" si="0"/>
        <v>0</v>
      </c>
      <c r="I24" s="275" t="str">
        <f t="shared" si="1"/>
        <v>N. D.</v>
      </c>
      <c r="J24" s="273"/>
      <c r="K24" s="274">
        <f>+CBA!K24+TORR!K24</f>
        <v>0</v>
      </c>
      <c r="L24" s="275" t="str">
        <f t="shared" si="16"/>
        <v>N. D.</v>
      </c>
      <c r="M24" s="276">
        <f t="shared" si="2"/>
        <v>0</v>
      </c>
      <c r="N24" s="275" t="str">
        <f t="shared" si="3"/>
        <v>N. D.</v>
      </c>
      <c r="O24" s="311"/>
      <c r="P24" s="274">
        <f>+CBA!P24+TORR!P24</f>
        <v>0</v>
      </c>
      <c r="Q24" s="275" t="str">
        <f t="shared" si="17"/>
        <v>N. D.</v>
      </c>
      <c r="R24" s="273"/>
      <c r="S24" s="274">
        <f>+CBA!S24+TORR!S24</f>
        <v>0</v>
      </c>
      <c r="T24" s="275" t="str">
        <f t="shared" si="18"/>
        <v>N. D.</v>
      </c>
      <c r="U24" s="276">
        <f t="shared" si="4"/>
        <v>0</v>
      </c>
      <c r="V24" s="275" t="str">
        <f t="shared" si="5"/>
        <v>N. D.</v>
      </c>
      <c r="W24" s="273"/>
      <c r="X24" s="274">
        <f>+CBA!X24+TORR!X24</f>
        <v>0</v>
      </c>
      <c r="Y24" s="275" t="str">
        <f t="shared" si="19"/>
        <v>N. D.</v>
      </c>
      <c r="Z24" s="276">
        <f t="shared" si="6"/>
        <v>0</v>
      </c>
      <c r="AA24" s="275" t="str">
        <f t="shared" si="7"/>
        <v>N. D.</v>
      </c>
    </row>
    <row r="25" spans="1:27" hidden="1">
      <c r="A25" s="280" t="s">
        <v>36</v>
      </c>
      <c r="B25" s="273"/>
      <c r="C25" s="274">
        <f>+CBA!C25+TORR!C25</f>
        <v>0</v>
      </c>
      <c r="D25" s="275" t="str">
        <f t="shared" si="14"/>
        <v>N. D.</v>
      </c>
      <c r="E25" s="273"/>
      <c r="F25" s="274">
        <f>+CBA!F25+TORR!F25</f>
        <v>0</v>
      </c>
      <c r="G25" s="275" t="str">
        <f t="shared" si="15"/>
        <v>N. D.</v>
      </c>
      <c r="H25" s="276">
        <f t="shared" si="0"/>
        <v>0</v>
      </c>
      <c r="I25" s="275" t="str">
        <f t="shared" si="1"/>
        <v>N. D.</v>
      </c>
      <c r="J25" s="273"/>
      <c r="K25" s="274">
        <f>+CBA!K25+TORR!K25</f>
        <v>0</v>
      </c>
      <c r="L25" s="275" t="str">
        <f t="shared" si="16"/>
        <v>N. D.</v>
      </c>
      <c r="M25" s="276">
        <f t="shared" si="2"/>
        <v>0</v>
      </c>
      <c r="N25" s="275" t="str">
        <f t="shared" si="3"/>
        <v>N. D.</v>
      </c>
      <c r="O25" s="311"/>
      <c r="P25" s="274">
        <f>+CBA!P25+TORR!P25</f>
        <v>0</v>
      </c>
      <c r="Q25" s="275" t="str">
        <f t="shared" si="17"/>
        <v>N. D.</v>
      </c>
      <c r="R25" s="273"/>
      <c r="S25" s="274">
        <f>+CBA!S25+TORR!S25</f>
        <v>0</v>
      </c>
      <c r="T25" s="275" t="str">
        <f t="shared" si="18"/>
        <v>N. D.</v>
      </c>
      <c r="U25" s="276">
        <f t="shared" si="4"/>
        <v>0</v>
      </c>
      <c r="V25" s="275" t="str">
        <f t="shared" si="5"/>
        <v>N. D.</v>
      </c>
      <c r="W25" s="273"/>
      <c r="X25" s="274">
        <f>+CBA!X25+TORR!X25</f>
        <v>0</v>
      </c>
      <c r="Y25" s="275" t="str">
        <f t="shared" si="19"/>
        <v>N. D.</v>
      </c>
      <c r="Z25" s="276">
        <f t="shared" si="6"/>
        <v>0</v>
      </c>
      <c r="AA25" s="275" t="str">
        <f t="shared" si="7"/>
        <v>N. D.</v>
      </c>
    </row>
    <row r="26" spans="1:27" hidden="1">
      <c r="A26" s="280" t="s">
        <v>37</v>
      </c>
      <c r="B26" s="273"/>
      <c r="C26" s="274">
        <f>+CBA!C26+TORR!C26</f>
        <v>0</v>
      </c>
      <c r="D26" s="275" t="str">
        <f t="shared" si="14"/>
        <v>N. D.</v>
      </c>
      <c r="E26" s="273"/>
      <c r="F26" s="274">
        <f>+CBA!F26+TORR!F26</f>
        <v>0</v>
      </c>
      <c r="G26" s="275" t="str">
        <f t="shared" si="15"/>
        <v>N. D.</v>
      </c>
      <c r="H26" s="276">
        <f t="shared" si="0"/>
        <v>0</v>
      </c>
      <c r="I26" s="275" t="str">
        <f t="shared" si="1"/>
        <v>N. D.</v>
      </c>
      <c r="J26" s="273"/>
      <c r="K26" s="274">
        <f>+CBA!K26+TORR!K26</f>
        <v>0</v>
      </c>
      <c r="L26" s="275" t="str">
        <f t="shared" si="16"/>
        <v>N. D.</v>
      </c>
      <c r="M26" s="276">
        <f t="shared" si="2"/>
        <v>0</v>
      </c>
      <c r="N26" s="275" t="str">
        <f t="shared" si="3"/>
        <v>N. D.</v>
      </c>
      <c r="O26" s="311"/>
      <c r="P26" s="274">
        <f>+CBA!P26+TORR!P26</f>
        <v>0</v>
      </c>
      <c r="Q26" s="275" t="str">
        <f t="shared" si="17"/>
        <v>N. D.</v>
      </c>
      <c r="R26" s="273"/>
      <c r="S26" s="274">
        <f>+CBA!S26+TORR!S26</f>
        <v>0</v>
      </c>
      <c r="T26" s="275" t="str">
        <f t="shared" si="18"/>
        <v>N. D.</v>
      </c>
      <c r="U26" s="276">
        <f t="shared" si="4"/>
        <v>0</v>
      </c>
      <c r="V26" s="275" t="str">
        <f t="shared" si="5"/>
        <v>N. D.</v>
      </c>
      <c r="W26" s="273"/>
      <c r="X26" s="274">
        <f>+CBA!X26+TORR!X26</f>
        <v>0</v>
      </c>
      <c r="Y26" s="275" t="str">
        <f t="shared" si="19"/>
        <v>N. D.</v>
      </c>
      <c r="Z26" s="276">
        <f t="shared" si="6"/>
        <v>0</v>
      </c>
      <c r="AA26" s="275" t="str">
        <f t="shared" si="7"/>
        <v>N. D.</v>
      </c>
    </row>
    <row r="27" spans="1:27" hidden="1">
      <c r="A27" s="280" t="s">
        <v>38</v>
      </c>
      <c r="B27" s="273"/>
      <c r="C27" s="274">
        <f>+CBA!C27+TORR!C27</f>
        <v>0</v>
      </c>
      <c r="D27" s="275" t="str">
        <f t="shared" si="14"/>
        <v>N. D.</v>
      </c>
      <c r="E27" s="273"/>
      <c r="F27" s="274">
        <f>+CBA!F27+TORR!F27</f>
        <v>0</v>
      </c>
      <c r="G27" s="275" t="str">
        <f t="shared" si="15"/>
        <v>N. D.</v>
      </c>
      <c r="H27" s="276">
        <f t="shared" si="0"/>
        <v>0</v>
      </c>
      <c r="I27" s="275" t="str">
        <f t="shared" si="1"/>
        <v>N. D.</v>
      </c>
      <c r="J27" s="273"/>
      <c r="K27" s="274">
        <f>+CBA!K27+TORR!K27</f>
        <v>0</v>
      </c>
      <c r="L27" s="275" t="str">
        <f t="shared" si="16"/>
        <v>N. D.</v>
      </c>
      <c r="M27" s="276">
        <f t="shared" si="2"/>
        <v>0</v>
      </c>
      <c r="N27" s="275" t="str">
        <f t="shared" si="3"/>
        <v>N. D.</v>
      </c>
      <c r="O27" s="311"/>
      <c r="P27" s="274">
        <f>+CBA!P27+TORR!P27</f>
        <v>0</v>
      </c>
      <c r="Q27" s="275" t="str">
        <f t="shared" si="17"/>
        <v>N. D.</v>
      </c>
      <c r="R27" s="273"/>
      <c r="S27" s="274">
        <f>+CBA!S27+TORR!S27</f>
        <v>0</v>
      </c>
      <c r="T27" s="275" t="str">
        <f t="shared" si="18"/>
        <v>N. D.</v>
      </c>
      <c r="U27" s="276">
        <f t="shared" si="4"/>
        <v>0</v>
      </c>
      <c r="V27" s="275" t="str">
        <f t="shared" si="5"/>
        <v>N. D.</v>
      </c>
      <c r="W27" s="273"/>
      <c r="X27" s="274">
        <f>+CBA!X27+TORR!X27</f>
        <v>0</v>
      </c>
      <c r="Y27" s="275" t="str">
        <f t="shared" si="19"/>
        <v>N. D.</v>
      </c>
      <c r="Z27" s="276">
        <f t="shared" si="6"/>
        <v>0</v>
      </c>
      <c r="AA27" s="275" t="str">
        <f t="shared" si="7"/>
        <v>N. D.</v>
      </c>
    </row>
    <row r="28" spans="1:27" hidden="1">
      <c r="A28" s="280" t="s">
        <v>39</v>
      </c>
      <c r="B28" s="273"/>
      <c r="C28" s="274">
        <f>+CBA!C28+TORR!C28</f>
        <v>0</v>
      </c>
      <c r="D28" s="275" t="str">
        <f t="shared" si="14"/>
        <v>N. D.</v>
      </c>
      <c r="E28" s="273"/>
      <c r="F28" s="274">
        <f>+CBA!F28+TORR!F28</f>
        <v>0</v>
      </c>
      <c r="G28" s="275" t="str">
        <f t="shared" si="15"/>
        <v>N. D.</v>
      </c>
      <c r="H28" s="276">
        <f t="shared" si="0"/>
        <v>0</v>
      </c>
      <c r="I28" s="275" t="str">
        <f t="shared" si="1"/>
        <v>N. D.</v>
      </c>
      <c r="J28" s="273"/>
      <c r="K28" s="274">
        <f>+CBA!K28+TORR!K28</f>
        <v>0</v>
      </c>
      <c r="L28" s="275" t="str">
        <f t="shared" si="16"/>
        <v>N. D.</v>
      </c>
      <c r="M28" s="276">
        <f t="shared" si="2"/>
        <v>0</v>
      </c>
      <c r="N28" s="275" t="str">
        <f t="shared" si="3"/>
        <v>N. D.</v>
      </c>
      <c r="O28" s="311"/>
      <c r="P28" s="274">
        <f>+CBA!P28+TORR!P28</f>
        <v>0</v>
      </c>
      <c r="Q28" s="275" t="str">
        <f t="shared" si="17"/>
        <v>N. D.</v>
      </c>
      <c r="R28" s="273"/>
      <c r="S28" s="274">
        <f>+CBA!S28+TORR!S28</f>
        <v>0</v>
      </c>
      <c r="T28" s="275" t="str">
        <f t="shared" si="18"/>
        <v>N. D.</v>
      </c>
      <c r="U28" s="276">
        <f t="shared" si="4"/>
        <v>0</v>
      </c>
      <c r="V28" s="275" t="str">
        <f t="shared" si="5"/>
        <v>N. D.</v>
      </c>
      <c r="W28" s="273"/>
      <c r="X28" s="274">
        <f>+CBA!X28+TORR!X28</f>
        <v>0</v>
      </c>
      <c r="Y28" s="275" t="str">
        <f t="shared" si="19"/>
        <v>N. D.</v>
      </c>
      <c r="Z28" s="276">
        <f t="shared" si="6"/>
        <v>0</v>
      </c>
      <c r="AA28" s="275" t="str">
        <f t="shared" si="7"/>
        <v>N. D.</v>
      </c>
    </row>
    <row r="29" spans="1:27" hidden="1">
      <c r="A29" s="280" t="s">
        <v>40</v>
      </c>
      <c r="B29" s="273"/>
      <c r="C29" s="274">
        <f>+CBA!C29+TORR!C29</f>
        <v>0</v>
      </c>
      <c r="D29" s="275" t="str">
        <f t="shared" si="14"/>
        <v>N. D.</v>
      </c>
      <c r="E29" s="273"/>
      <c r="F29" s="274">
        <f>+CBA!F29+TORR!F29</f>
        <v>0</v>
      </c>
      <c r="G29" s="275" t="str">
        <f t="shared" si="15"/>
        <v>N. D.</v>
      </c>
      <c r="H29" s="276">
        <f t="shared" si="0"/>
        <v>0</v>
      </c>
      <c r="I29" s="275" t="str">
        <f t="shared" si="1"/>
        <v>N. D.</v>
      </c>
      <c r="J29" s="273"/>
      <c r="K29" s="274">
        <f>+CBA!K29+TORR!K29</f>
        <v>0</v>
      </c>
      <c r="L29" s="275" t="str">
        <f t="shared" si="16"/>
        <v>N. D.</v>
      </c>
      <c r="M29" s="276">
        <f t="shared" si="2"/>
        <v>0</v>
      </c>
      <c r="N29" s="275" t="str">
        <f t="shared" si="3"/>
        <v>N. D.</v>
      </c>
      <c r="O29" s="311"/>
      <c r="P29" s="274">
        <f>+CBA!P29+TORR!P29</f>
        <v>0</v>
      </c>
      <c r="Q29" s="275" t="str">
        <f t="shared" si="17"/>
        <v>N. D.</v>
      </c>
      <c r="R29" s="273"/>
      <c r="S29" s="274">
        <f>+CBA!S29+TORR!S29</f>
        <v>0</v>
      </c>
      <c r="T29" s="275" t="str">
        <f t="shared" si="18"/>
        <v>N. D.</v>
      </c>
      <c r="U29" s="276">
        <f t="shared" si="4"/>
        <v>0</v>
      </c>
      <c r="V29" s="275" t="str">
        <f t="shared" si="5"/>
        <v>N. D.</v>
      </c>
      <c r="W29" s="273"/>
      <c r="X29" s="274">
        <f>+CBA!X29+TORR!X29</f>
        <v>0</v>
      </c>
      <c r="Y29" s="275" t="str">
        <f t="shared" si="19"/>
        <v>N. D.</v>
      </c>
      <c r="Z29" s="276">
        <f t="shared" si="6"/>
        <v>0</v>
      </c>
      <c r="AA29" s="275" t="str">
        <f t="shared" si="7"/>
        <v>N. D.</v>
      </c>
    </row>
    <row r="30" spans="1:27" ht="6" hidden="1" customHeight="1">
      <c r="A30" s="267"/>
      <c r="B30" s="265"/>
      <c r="C30" s="267"/>
      <c r="D30" s="270"/>
      <c r="E30" s="265"/>
      <c r="F30" s="267"/>
      <c r="G30" s="270"/>
      <c r="H30" s="265"/>
      <c r="I30" s="270"/>
      <c r="J30" s="265"/>
      <c r="K30" s="267"/>
      <c r="L30" s="270"/>
      <c r="M30" s="265"/>
      <c r="N30" s="270"/>
      <c r="O30" s="265"/>
      <c r="P30" s="267"/>
      <c r="Q30" s="270"/>
      <c r="R30" s="265"/>
      <c r="S30" s="267"/>
      <c r="T30" s="270"/>
      <c r="U30" s="265"/>
      <c r="V30" s="270"/>
      <c r="W30" s="265"/>
      <c r="X30" s="267"/>
      <c r="Y30" s="270"/>
      <c r="Z30" s="265"/>
      <c r="AA30" s="270"/>
    </row>
    <row r="31" spans="1:27" hidden="1">
      <c r="A31" s="266" t="s">
        <v>41</v>
      </c>
      <c r="B31" s="265"/>
      <c r="C31" s="281">
        <f>+C10+C20</f>
        <v>23239852.279999997</v>
      </c>
      <c r="D31" s="282">
        <f>+IF(ISERROR(C31/C106),"N. D.",C31/C106)</f>
        <v>1.0132545564822131</v>
      </c>
      <c r="E31" s="265"/>
      <c r="F31" s="281">
        <f>+F10+F20</f>
        <v>22251339.917517822</v>
      </c>
      <c r="G31" s="282">
        <f>+IF(ISERROR(F31/F106),"N. D.",F31/F106)</f>
        <v>1</v>
      </c>
      <c r="H31" s="283">
        <f>+$C31-F31</f>
        <v>988512.36248217523</v>
      </c>
      <c r="I31" s="282">
        <f>+IF(ISERROR(H31/F31),"N. D.",H31/F31)</f>
        <v>4.4424846600089406E-2</v>
      </c>
      <c r="J31" s="265"/>
      <c r="K31" s="281">
        <f>+K10+K20</f>
        <v>20989049.170000002</v>
      </c>
      <c r="L31" s="282">
        <f>+IF(ISERROR(K31/K106),"N. D.",K31/K106)</f>
        <v>1.0118713301337201</v>
      </c>
      <c r="M31" s="283">
        <f>+$C31-K31</f>
        <v>2250803.1099999957</v>
      </c>
      <c r="N31" s="282">
        <f>+IF(ISERROR(M31/K31),"N. D.",M31/K31)</f>
        <v>0.10723702116135428</v>
      </c>
      <c r="O31" s="265"/>
      <c r="P31" s="281">
        <f>+P10+P20</f>
        <v>134270767.09999999</v>
      </c>
      <c r="Q31" s="282">
        <f>+IF(ISERROR(P31/P106),"N. D.",P31/P106)</f>
        <v>1.0097325584464896</v>
      </c>
      <c r="R31" s="265"/>
      <c r="S31" s="281">
        <f>+S10+S20</f>
        <v>132314774.44730653</v>
      </c>
      <c r="T31" s="282">
        <f>+IF(ISERROR(S31/S106),"N. D.",S31/S106)</f>
        <v>1.0042235686583967</v>
      </c>
      <c r="U31" s="283">
        <f>+$P31-S31</f>
        <v>1955992.6526934654</v>
      </c>
      <c r="V31" s="282">
        <f>+IF(ISERROR(U31/S31),"N. D.",U31/S31)</f>
        <v>1.4782874103544849E-2</v>
      </c>
      <c r="W31" s="265"/>
      <c r="X31" s="281">
        <f>+X10+X20</f>
        <v>124853510.92</v>
      </c>
      <c r="Y31" s="282">
        <f>+IF(ISERROR(X31/X106),"N. D.",X31/X106)</f>
        <v>1.0075817211764253</v>
      </c>
      <c r="Z31" s="283">
        <f>+$P31-X31</f>
        <v>9417256.1799999923</v>
      </c>
      <c r="AA31" s="282">
        <f>+IF(ISERROR(Z31/X31),"N. D.",Z31/X31)</f>
        <v>7.5426442641521776E-2</v>
      </c>
    </row>
    <row r="32" spans="1:27" ht="6" hidden="1" customHeight="1">
      <c r="A32" s="267"/>
      <c r="B32" s="265"/>
      <c r="C32" s="267"/>
      <c r="D32" s="270"/>
      <c r="E32" s="265"/>
      <c r="F32" s="267"/>
      <c r="G32" s="270"/>
      <c r="H32" s="265"/>
      <c r="I32" s="270"/>
      <c r="J32" s="265"/>
      <c r="K32" s="267"/>
      <c r="L32" s="270"/>
      <c r="M32" s="265"/>
      <c r="N32" s="270"/>
      <c r="O32" s="265"/>
      <c r="P32" s="267"/>
      <c r="Q32" s="270"/>
      <c r="R32" s="265"/>
      <c r="S32" s="267"/>
      <c r="T32" s="270"/>
      <c r="U32" s="265"/>
      <c r="V32" s="270"/>
      <c r="W32" s="265"/>
      <c r="X32" s="267"/>
      <c r="Y32" s="270"/>
      <c r="Z32" s="265"/>
      <c r="AA32" s="270"/>
    </row>
    <row r="33" spans="1:27" hidden="1">
      <c r="A33" s="266" t="s">
        <v>42</v>
      </c>
      <c r="B33" s="265"/>
      <c r="C33" s="267"/>
      <c r="D33" s="270"/>
      <c r="E33" s="265"/>
      <c r="F33" s="267"/>
      <c r="G33" s="270"/>
      <c r="H33" s="265"/>
      <c r="I33" s="270"/>
      <c r="J33" s="265"/>
      <c r="K33" s="267"/>
      <c r="L33" s="270"/>
      <c r="M33" s="265"/>
      <c r="N33" s="270"/>
      <c r="O33" s="265"/>
      <c r="P33" s="267"/>
      <c r="Q33" s="270"/>
      <c r="R33" s="265"/>
      <c r="S33" s="267"/>
      <c r="T33" s="270"/>
      <c r="U33" s="265"/>
      <c r="V33" s="270"/>
      <c r="W33" s="265"/>
      <c r="X33" s="267"/>
      <c r="Y33" s="270"/>
      <c r="Z33" s="265"/>
      <c r="AA33" s="270"/>
    </row>
    <row r="34" spans="1:27" ht="6" hidden="1" customHeight="1">
      <c r="A34" s="267"/>
      <c r="B34" s="265"/>
      <c r="C34" s="267"/>
      <c r="D34" s="270"/>
      <c r="E34" s="265"/>
      <c r="F34" s="267"/>
      <c r="G34" s="270"/>
      <c r="H34" s="265"/>
      <c r="I34" s="270"/>
      <c r="J34" s="265"/>
      <c r="K34" s="267"/>
      <c r="L34" s="270"/>
      <c r="M34" s="265"/>
      <c r="N34" s="270"/>
      <c r="O34" s="265"/>
      <c r="P34" s="267"/>
      <c r="Q34" s="270"/>
      <c r="R34" s="265"/>
      <c r="S34" s="267"/>
      <c r="T34" s="270"/>
      <c r="U34" s="265"/>
      <c r="V34" s="270"/>
      <c r="W34" s="265"/>
      <c r="X34" s="267"/>
      <c r="Y34" s="270"/>
      <c r="Z34" s="265"/>
      <c r="AA34" s="270"/>
    </row>
    <row r="35" spans="1:27" hidden="1">
      <c r="A35" s="268" t="s">
        <v>21</v>
      </c>
      <c r="B35" s="265"/>
      <c r="C35" s="269">
        <f>+SUM(C36:C44)</f>
        <v>304004.49000000005</v>
      </c>
      <c r="D35" s="270">
        <f>+IF(ISERROR(C35/C56),"N. D.",C35/C56)</f>
        <v>1</v>
      </c>
      <c r="E35" s="265"/>
      <c r="F35" s="269">
        <f>+SUM(F36:F44)</f>
        <v>0</v>
      </c>
      <c r="G35" s="270" t="str">
        <f>+IF(ISERROR(F35/F56),"N. D.",F35/F56)</f>
        <v>N. D.</v>
      </c>
      <c r="H35" s="271">
        <f t="shared" ref="H35:H54" si="20">+$C35-F35</f>
        <v>304004.49000000005</v>
      </c>
      <c r="I35" s="270" t="str">
        <f t="shared" ref="I35:I54" si="21">+IF(ISERROR(H35/F35),"N. D.",H35/F35)</f>
        <v>N. D.</v>
      </c>
      <c r="J35" s="265"/>
      <c r="K35" s="269">
        <f>+SUM(K36:K44)</f>
        <v>246244.68</v>
      </c>
      <c r="L35" s="270">
        <f>+IF(ISERROR(K35/K56),"N. D.",K35/K56)</f>
        <v>1</v>
      </c>
      <c r="M35" s="271">
        <f t="shared" ref="M35:M54" si="22">+$C35-K35</f>
        <v>57759.810000000056</v>
      </c>
      <c r="N35" s="270">
        <f t="shared" ref="N35:N54" si="23">+IF(ISERROR(M35/K35),"N. D.",M35/K35)</f>
        <v>0.23456267156715857</v>
      </c>
      <c r="O35" s="265"/>
      <c r="P35" s="269">
        <f>+SUM(P36:P44)</f>
        <v>917368.14</v>
      </c>
      <c r="Q35" s="270">
        <f>+IF(ISERROR(P35/P56),"N. D.",P35/P56)</f>
        <v>1</v>
      </c>
      <c r="R35" s="265"/>
      <c r="S35" s="269">
        <f>+SUM(S36:S44)</f>
        <v>556490.16</v>
      </c>
      <c r="T35" s="270">
        <f>+IF(ISERROR(S35/S56),"N. D.",S35/S56)</f>
        <v>1</v>
      </c>
      <c r="U35" s="271">
        <f t="shared" ref="U35:U54" si="24">+$P35-S35</f>
        <v>360877.98</v>
      </c>
      <c r="V35" s="270">
        <f t="shared" ref="V35:V54" si="25">+IF(ISERROR(U35/S35),"N. D.",U35/S35)</f>
        <v>0.64848941803391447</v>
      </c>
      <c r="W35" s="265"/>
      <c r="X35" s="269">
        <f>+SUM(X36:X44)</f>
        <v>932481.61999999988</v>
      </c>
      <c r="Y35" s="270">
        <f>+IF(ISERROR(X35/X56),"N. D.",X35/X56)</f>
        <v>1</v>
      </c>
      <c r="Z35" s="271">
        <f t="shared" ref="Z35:Z54" si="26">+$P35-X35</f>
        <v>-15113.479999999865</v>
      </c>
      <c r="AA35" s="270">
        <f t="shared" ref="AA35:AA54" si="27">+IF(ISERROR(Z35/X35),"N. D.",Z35/X35)</f>
        <v>-1.6207804717909471E-2</v>
      </c>
    </row>
    <row r="36" spans="1:27" hidden="1">
      <c r="A36" s="272" t="s">
        <v>22</v>
      </c>
      <c r="B36" s="273"/>
      <c r="C36" s="274">
        <f>+CBA!C36+TORR!C36</f>
        <v>290046.41000000003</v>
      </c>
      <c r="D36" s="275">
        <f t="shared" ref="D36:D44" si="28">+IF(ISERROR(C36/C86),"N. D.",C36/C86)</f>
        <v>1.9898118956732963E-2</v>
      </c>
      <c r="E36" s="273"/>
      <c r="F36" s="274">
        <f>+CBA!F36+TORR!F36</f>
        <v>0</v>
      </c>
      <c r="G36" s="275">
        <f t="shared" ref="G36:G44" si="29">+IF(ISERROR(F36/F86),"N. D.",F36/F86)</f>
        <v>0</v>
      </c>
      <c r="H36" s="276">
        <f t="shared" si="20"/>
        <v>290046.41000000003</v>
      </c>
      <c r="I36" s="275" t="str">
        <f t="shared" si="21"/>
        <v>N. D.</v>
      </c>
      <c r="J36" s="273"/>
      <c r="K36" s="274">
        <f>+CBA!K36+TORR!K36</f>
        <v>246244.68</v>
      </c>
      <c r="L36" s="275">
        <f t="shared" ref="L36:L44" si="30">+IF(ISERROR(K36/K86),"N. D.",K36/K86)</f>
        <v>1.8336649923520069E-2</v>
      </c>
      <c r="M36" s="276">
        <f t="shared" si="22"/>
        <v>43801.73000000004</v>
      </c>
      <c r="N36" s="275">
        <f t="shared" si="23"/>
        <v>0.17787888859162376</v>
      </c>
      <c r="O36" s="311"/>
      <c r="P36" s="274">
        <f>+CBA!P36+TORR!P36</f>
        <v>880431.67</v>
      </c>
      <c r="Q36" s="275">
        <f t="shared" ref="Q36:Q44" si="31">+IF(ISERROR(P36/P86),"N. D.",P36/P86)</f>
        <v>1.0415705405371052E-2</v>
      </c>
      <c r="R36" s="273"/>
      <c r="S36" s="274">
        <f>+CBA!S36+TORR!S36</f>
        <v>556490.16</v>
      </c>
      <c r="T36" s="275">
        <f t="shared" ref="T36:T44" si="32">+IF(ISERROR(S36/S86),"N. D.",S36/S86)</f>
        <v>6.6626959574451229E-3</v>
      </c>
      <c r="U36" s="276">
        <f t="shared" si="24"/>
        <v>323941.51</v>
      </c>
      <c r="V36" s="275">
        <f t="shared" si="25"/>
        <v>0.58211543219380557</v>
      </c>
      <c r="W36" s="273"/>
      <c r="X36" s="274">
        <f>+CBA!X36+TORR!X36</f>
        <v>913332.08999999985</v>
      </c>
      <c r="Y36" s="275">
        <f t="shared" ref="Y36:Y44" si="33">+IF(ISERROR(X36/X86),"N. D.",X36/X86)</f>
        <v>1.1435097045739187E-2</v>
      </c>
      <c r="Z36" s="276">
        <f t="shared" si="26"/>
        <v>-32900.419999999809</v>
      </c>
      <c r="AA36" s="275">
        <f t="shared" si="27"/>
        <v>-3.6022406702035201E-2</v>
      </c>
    </row>
    <row r="37" spans="1:27" hidden="1">
      <c r="A37" s="272" t="s">
        <v>23</v>
      </c>
      <c r="B37" s="273"/>
      <c r="C37" s="274">
        <f>+CBA!C37+TORR!C37</f>
        <v>0</v>
      </c>
      <c r="D37" s="275">
        <f t="shared" si="28"/>
        <v>0</v>
      </c>
      <c r="E37" s="273"/>
      <c r="F37" s="274">
        <f>+CBA!F37+TORR!F37</f>
        <v>0</v>
      </c>
      <c r="G37" s="275">
        <f t="shared" si="29"/>
        <v>0</v>
      </c>
      <c r="H37" s="276">
        <f t="shared" si="20"/>
        <v>0</v>
      </c>
      <c r="I37" s="275" t="str">
        <f t="shared" si="21"/>
        <v>N. D.</v>
      </c>
      <c r="J37" s="273"/>
      <c r="K37" s="274">
        <f>+CBA!K37+TORR!K37</f>
        <v>0</v>
      </c>
      <c r="L37" s="275">
        <f t="shared" si="30"/>
        <v>0</v>
      </c>
      <c r="M37" s="276">
        <f t="shared" si="22"/>
        <v>0</v>
      </c>
      <c r="N37" s="275" t="str">
        <f t="shared" si="23"/>
        <v>N. D.</v>
      </c>
      <c r="O37" s="311"/>
      <c r="P37" s="274">
        <f>+CBA!P37+TORR!P37</f>
        <v>0</v>
      </c>
      <c r="Q37" s="275">
        <f t="shared" si="31"/>
        <v>0</v>
      </c>
      <c r="R37" s="273"/>
      <c r="S37" s="274">
        <f>+CBA!S37+TORR!S37</f>
        <v>0</v>
      </c>
      <c r="T37" s="275">
        <f t="shared" si="32"/>
        <v>0</v>
      </c>
      <c r="U37" s="276">
        <f t="shared" si="24"/>
        <v>0</v>
      </c>
      <c r="V37" s="275" t="str">
        <f t="shared" si="25"/>
        <v>N. D.</v>
      </c>
      <c r="W37" s="273"/>
      <c r="X37" s="274">
        <f>+CBA!X37+TORR!X37</f>
        <v>0</v>
      </c>
      <c r="Y37" s="275">
        <f t="shared" si="33"/>
        <v>0</v>
      </c>
      <c r="Z37" s="276">
        <f t="shared" si="26"/>
        <v>0</v>
      </c>
      <c r="AA37" s="275" t="str">
        <f t="shared" si="27"/>
        <v>N. D.</v>
      </c>
    </row>
    <row r="38" spans="1:27" hidden="1">
      <c r="A38" s="272" t="s">
        <v>24</v>
      </c>
      <c r="B38" s="273"/>
      <c r="C38" s="274">
        <f>+CBA!C38+TORR!C38</f>
        <v>13958.08</v>
      </c>
      <c r="D38" s="275">
        <f t="shared" si="28"/>
        <v>6.280402442714288E-3</v>
      </c>
      <c r="E38" s="273"/>
      <c r="F38" s="274">
        <f>+CBA!F38+TORR!F38</f>
        <v>0</v>
      </c>
      <c r="G38" s="275">
        <f t="shared" si="29"/>
        <v>0</v>
      </c>
      <c r="H38" s="276">
        <f t="shared" si="20"/>
        <v>13958.08</v>
      </c>
      <c r="I38" s="275" t="str">
        <f t="shared" si="21"/>
        <v>N. D.</v>
      </c>
      <c r="J38" s="273"/>
      <c r="K38" s="274">
        <f>+CBA!K38+TORR!K38</f>
        <v>0</v>
      </c>
      <c r="L38" s="275">
        <f t="shared" si="30"/>
        <v>0</v>
      </c>
      <c r="M38" s="276">
        <f t="shared" si="22"/>
        <v>13958.08</v>
      </c>
      <c r="N38" s="275" t="str">
        <f t="shared" si="23"/>
        <v>N. D.</v>
      </c>
      <c r="O38" s="311"/>
      <c r="P38" s="274">
        <f>+CBA!P38+TORR!P38</f>
        <v>36936.47</v>
      </c>
      <c r="Q38" s="275">
        <f t="shared" si="31"/>
        <v>2.8330385543706713E-3</v>
      </c>
      <c r="R38" s="273"/>
      <c r="S38" s="274">
        <f>+CBA!S38+TORR!S38</f>
        <v>0</v>
      </c>
      <c r="T38" s="275">
        <f t="shared" si="32"/>
        <v>0</v>
      </c>
      <c r="U38" s="276">
        <f t="shared" si="24"/>
        <v>36936.47</v>
      </c>
      <c r="V38" s="275" t="str">
        <f t="shared" si="25"/>
        <v>N. D.</v>
      </c>
      <c r="W38" s="273"/>
      <c r="X38" s="274">
        <f>+CBA!X38+TORR!X38</f>
        <v>19149.53</v>
      </c>
      <c r="Y38" s="275">
        <f t="shared" si="33"/>
        <v>1.5428644480535985E-3</v>
      </c>
      <c r="Z38" s="276">
        <f t="shared" si="26"/>
        <v>17786.940000000002</v>
      </c>
      <c r="AA38" s="275">
        <f t="shared" si="27"/>
        <v>0.92884472882624292</v>
      </c>
    </row>
    <row r="39" spans="1:27" hidden="1">
      <c r="A39" s="272" t="s">
        <v>25</v>
      </c>
      <c r="B39" s="273"/>
      <c r="C39" s="274">
        <f>+CBA!C39+TORR!C39</f>
        <v>0</v>
      </c>
      <c r="D39" s="275" t="str">
        <f t="shared" si="28"/>
        <v>N. D.</v>
      </c>
      <c r="E39" s="273"/>
      <c r="F39" s="274">
        <f>+CBA!F39+TORR!F39</f>
        <v>0</v>
      </c>
      <c r="G39" s="275" t="str">
        <f t="shared" si="29"/>
        <v>N. D.</v>
      </c>
      <c r="H39" s="276">
        <f t="shared" si="20"/>
        <v>0</v>
      </c>
      <c r="I39" s="275" t="str">
        <f t="shared" si="21"/>
        <v>N. D.</v>
      </c>
      <c r="J39" s="273"/>
      <c r="K39" s="274">
        <f>+CBA!K39+TORR!K39</f>
        <v>0</v>
      </c>
      <c r="L39" s="275" t="str">
        <f t="shared" si="30"/>
        <v>N. D.</v>
      </c>
      <c r="M39" s="276">
        <f t="shared" si="22"/>
        <v>0</v>
      </c>
      <c r="N39" s="275" t="str">
        <f t="shared" si="23"/>
        <v>N. D.</v>
      </c>
      <c r="O39" s="311"/>
      <c r="P39" s="274">
        <f>+CBA!P39+TORR!P39</f>
        <v>0</v>
      </c>
      <c r="Q39" s="275" t="str">
        <f t="shared" si="31"/>
        <v>N. D.</v>
      </c>
      <c r="R39" s="273"/>
      <c r="S39" s="274">
        <f>+CBA!S39+TORR!S39</f>
        <v>0</v>
      </c>
      <c r="T39" s="275" t="str">
        <f t="shared" si="32"/>
        <v>N. D.</v>
      </c>
      <c r="U39" s="276">
        <f t="shared" si="24"/>
        <v>0</v>
      </c>
      <c r="V39" s="275" t="str">
        <f t="shared" si="25"/>
        <v>N. D.</v>
      </c>
      <c r="W39" s="273"/>
      <c r="X39" s="274">
        <f>+CBA!X39+TORR!X39</f>
        <v>0</v>
      </c>
      <c r="Y39" s="275" t="str">
        <f t="shared" si="33"/>
        <v>N. D.</v>
      </c>
      <c r="Z39" s="276">
        <f t="shared" si="26"/>
        <v>0</v>
      </c>
      <c r="AA39" s="275" t="str">
        <f t="shared" si="27"/>
        <v>N. D.</v>
      </c>
    </row>
    <row r="40" spans="1:27" hidden="1">
      <c r="A40" s="272" t="s">
        <v>26</v>
      </c>
      <c r="B40" s="273"/>
      <c r="C40" s="274">
        <f>+CBA!C40+TORR!C40</f>
        <v>0</v>
      </c>
      <c r="D40" s="275">
        <f t="shared" si="28"/>
        <v>0</v>
      </c>
      <c r="E40" s="273"/>
      <c r="F40" s="274">
        <f>+CBA!F40+TORR!F40</f>
        <v>0</v>
      </c>
      <c r="G40" s="275">
        <f t="shared" si="29"/>
        <v>0</v>
      </c>
      <c r="H40" s="276">
        <f t="shared" si="20"/>
        <v>0</v>
      </c>
      <c r="I40" s="275" t="str">
        <f t="shared" si="21"/>
        <v>N. D.</v>
      </c>
      <c r="J40" s="273"/>
      <c r="K40" s="274">
        <f>+CBA!K40+TORR!K40</f>
        <v>0</v>
      </c>
      <c r="L40" s="275">
        <f t="shared" si="30"/>
        <v>0</v>
      </c>
      <c r="M40" s="276">
        <f t="shared" si="22"/>
        <v>0</v>
      </c>
      <c r="N40" s="275" t="str">
        <f t="shared" si="23"/>
        <v>N. D.</v>
      </c>
      <c r="O40" s="311"/>
      <c r="P40" s="274">
        <f>+CBA!P40+TORR!P40</f>
        <v>0</v>
      </c>
      <c r="Q40" s="275">
        <f t="shared" si="31"/>
        <v>0</v>
      </c>
      <c r="R40" s="273"/>
      <c r="S40" s="274">
        <f>+CBA!S40+TORR!S40</f>
        <v>0</v>
      </c>
      <c r="T40" s="275">
        <f t="shared" si="32"/>
        <v>0</v>
      </c>
      <c r="U40" s="276">
        <f t="shared" si="24"/>
        <v>0</v>
      </c>
      <c r="V40" s="275" t="str">
        <f t="shared" si="25"/>
        <v>N. D.</v>
      </c>
      <c r="W40" s="273"/>
      <c r="X40" s="274">
        <f>+CBA!X40+TORR!X40</f>
        <v>0</v>
      </c>
      <c r="Y40" s="275">
        <f t="shared" si="33"/>
        <v>0</v>
      </c>
      <c r="Z40" s="276">
        <f t="shared" si="26"/>
        <v>0</v>
      </c>
      <c r="AA40" s="275" t="str">
        <f t="shared" si="27"/>
        <v>N. D.</v>
      </c>
    </row>
    <row r="41" spans="1:27" hidden="1">
      <c r="A41" s="272" t="s">
        <v>27</v>
      </c>
      <c r="B41" s="273"/>
      <c r="C41" s="274">
        <f>+CBA!C41+TORR!C41</f>
        <v>0</v>
      </c>
      <c r="D41" s="275" t="str">
        <f t="shared" si="28"/>
        <v>N. D.</v>
      </c>
      <c r="E41" s="273"/>
      <c r="F41" s="274">
        <f>+CBA!F41+TORR!F41</f>
        <v>0</v>
      </c>
      <c r="G41" s="275" t="str">
        <f t="shared" si="29"/>
        <v>N. D.</v>
      </c>
      <c r="H41" s="276">
        <f t="shared" si="20"/>
        <v>0</v>
      </c>
      <c r="I41" s="275" t="str">
        <f t="shared" si="21"/>
        <v>N. D.</v>
      </c>
      <c r="J41" s="273"/>
      <c r="K41" s="274">
        <f>+CBA!K41+TORR!K41</f>
        <v>0</v>
      </c>
      <c r="L41" s="275" t="str">
        <f t="shared" si="30"/>
        <v>N. D.</v>
      </c>
      <c r="M41" s="276">
        <f t="shared" si="22"/>
        <v>0</v>
      </c>
      <c r="N41" s="275" t="str">
        <f t="shared" si="23"/>
        <v>N. D.</v>
      </c>
      <c r="O41" s="311"/>
      <c r="P41" s="274">
        <f>+CBA!P41+TORR!P41</f>
        <v>0</v>
      </c>
      <c r="Q41" s="275" t="str">
        <f t="shared" si="31"/>
        <v>N. D.</v>
      </c>
      <c r="R41" s="273"/>
      <c r="S41" s="274">
        <f>+CBA!S41+TORR!S41</f>
        <v>0</v>
      </c>
      <c r="T41" s="275" t="str">
        <f t="shared" si="32"/>
        <v>N. D.</v>
      </c>
      <c r="U41" s="276">
        <f t="shared" si="24"/>
        <v>0</v>
      </c>
      <c r="V41" s="275" t="str">
        <f t="shared" si="25"/>
        <v>N. D.</v>
      </c>
      <c r="W41" s="273"/>
      <c r="X41" s="274">
        <f>+CBA!X41+TORR!X41</f>
        <v>0</v>
      </c>
      <c r="Y41" s="275" t="str">
        <f t="shared" si="33"/>
        <v>N. D.</v>
      </c>
      <c r="Z41" s="276">
        <f t="shared" si="26"/>
        <v>0</v>
      </c>
      <c r="AA41" s="275" t="str">
        <f t="shared" si="27"/>
        <v>N. D.</v>
      </c>
    </row>
    <row r="42" spans="1:27" hidden="1">
      <c r="A42" s="272" t="s">
        <v>28</v>
      </c>
      <c r="B42" s="273"/>
      <c r="C42" s="274">
        <f>+CBA!C42+TORR!C42</f>
        <v>0</v>
      </c>
      <c r="D42" s="275">
        <f t="shared" si="28"/>
        <v>0</v>
      </c>
      <c r="E42" s="273"/>
      <c r="F42" s="274">
        <f>+CBA!F42+TORR!F42</f>
        <v>0</v>
      </c>
      <c r="G42" s="275">
        <f t="shared" si="29"/>
        <v>0</v>
      </c>
      <c r="H42" s="276">
        <f t="shared" si="20"/>
        <v>0</v>
      </c>
      <c r="I42" s="275" t="str">
        <f t="shared" si="21"/>
        <v>N. D.</v>
      </c>
      <c r="J42" s="273"/>
      <c r="K42" s="274">
        <f>+CBA!K42+TORR!K42</f>
        <v>0</v>
      </c>
      <c r="L42" s="275">
        <f t="shared" si="30"/>
        <v>0</v>
      </c>
      <c r="M42" s="276">
        <f t="shared" si="22"/>
        <v>0</v>
      </c>
      <c r="N42" s="275" t="str">
        <f t="shared" si="23"/>
        <v>N. D.</v>
      </c>
      <c r="O42" s="311"/>
      <c r="P42" s="274">
        <f>+CBA!P42+TORR!P42</f>
        <v>0</v>
      </c>
      <c r="Q42" s="275">
        <f t="shared" si="31"/>
        <v>0</v>
      </c>
      <c r="R42" s="273"/>
      <c r="S42" s="274">
        <f>+CBA!S42+TORR!S42</f>
        <v>0</v>
      </c>
      <c r="T42" s="275">
        <f t="shared" si="32"/>
        <v>0</v>
      </c>
      <c r="U42" s="276">
        <f t="shared" si="24"/>
        <v>0</v>
      </c>
      <c r="V42" s="275" t="str">
        <f t="shared" si="25"/>
        <v>N. D.</v>
      </c>
      <c r="W42" s="273"/>
      <c r="X42" s="274">
        <f>+CBA!X42+TORR!X42</f>
        <v>0</v>
      </c>
      <c r="Y42" s="275">
        <f t="shared" si="33"/>
        <v>0</v>
      </c>
      <c r="Z42" s="276">
        <f t="shared" si="26"/>
        <v>0</v>
      </c>
      <c r="AA42" s="275" t="str">
        <f t="shared" si="27"/>
        <v>N. D.</v>
      </c>
    </row>
    <row r="43" spans="1:27" hidden="1">
      <c r="A43" s="272" t="s">
        <v>29</v>
      </c>
      <c r="B43" s="273"/>
      <c r="C43" s="274">
        <f>+CBA!C43+TORR!C43</f>
        <v>0</v>
      </c>
      <c r="D43" s="275" t="str">
        <f t="shared" si="28"/>
        <v>N. D.</v>
      </c>
      <c r="E43" s="273"/>
      <c r="F43" s="274">
        <f>+CBA!F43+TORR!F43</f>
        <v>0</v>
      </c>
      <c r="G43" s="275" t="str">
        <f t="shared" si="29"/>
        <v>N. D.</v>
      </c>
      <c r="H43" s="276">
        <f t="shared" si="20"/>
        <v>0</v>
      </c>
      <c r="I43" s="275" t="str">
        <f t="shared" si="21"/>
        <v>N. D.</v>
      </c>
      <c r="J43" s="273"/>
      <c r="K43" s="274">
        <f>+CBA!K43+TORR!K43</f>
        <v>0</v>
      </c>
      <c r="L43" s="275" t="str">
        <f t="shared" si="30"/>
        <v>N. D.</v>
      </c>
      <c r="M43" s="276">
        <f t="shared" si="22"/>
        <v>0</v>
      </c>
      <c r="N43" s="275" t="str">
        <f t="shared" si="23"/>
        <v>N. D.</v>
      </c>
      <c r="O43" s="311"/>
      <c r="P43" s="274">
        <f>+CBA!P43+TORR!P43</f>
        <v>0</v>
      </c>
      <c r="Q43" s="275" t="str">
        <f t="shared" si="31"/>
        <v>N. D.</v>
      </c>
      <c r="R43" s="273"/>
      <c r="S43" s="274">
        <f>+CBA!S43+TORR!S43</f>
        <v>0</v>
      </c>
      <c r="T43" s="275" t="str">
        <f t="shared" si="32"/>
        <v>N. D.</v>
      </c>
      <c r="U43" s="276">
        <f t="shared" si="24"/>
        <v>0</v>
      </c>
      <c r="V43" s="275" t="str">
        <f t="shared" si="25"/>
        <v>N. D.</v>
      </c>
      <c r="W43" s="273"/>
      <c r="X43" s="274">
        <f>+CBA!X43+TORR!X43</f>
        <v>0</v>
      </c>
      <c r="Y43" s="275" t="str">
        <f t="shared" si="33"/>
        <v>N. D.</v>
      </c>
      <c r="Z43" s="276">
        <f t="shared" si="26"/>
        <v>0</v>
      </c>
      <c r="AA43" s="275" t="str">
        <f t="shared" si="27"/>
        <v>N. D.</v>
      </c>
    </row>
    <row r="44" spans="1:27" hidden="1">
      <c r="A44" s="277" t="s">
        <v>30</v>
      </c>
      <c r="B44" s="273"/>
      <c r="C44" s="274">
        <f>+CBA!C44+TORR!C44</f>
        <v>0</v>
      </c>
      <c r="D44" s="275">
        <f t="shared" si="28"/>
        <v>0</v>
      </c>
      <c r="E44" s="273"/>
      <c r="F44" s="274">
        <f>+CBA!F44+TORR!F44</f>
        <v>0</v>
      </c>
      <c r="G44" s="275">
        <f t="shared" si="29"/>
        <v>0</v>
      </c>
      <c r="H44" s="276">
        <f t="shared" si="20"/>
        <v>0</v>
      </c>
      <c r="I44" s="275" t="str">
        <f t="shared" si="21"/>
        <v>N. D.</v>
      </c>
      <c r="J44" s="273"/>
      <c r="K44" s="274">
        <f>+CBA!K44+TORR!K44</f>
        <v>0</v>
      </c>
      <c r="L44" s="275">
        <f t="shared" si="30"/>
        <v>0</v>
      </c>
      <c r="M44" s="276">
        <f t="shared" si="22"/>
        <v>0</v>
      </c>
      <c r="N44" s="275" t="str">
        <f t="shared" si="23"/>
        <v>N. D.</v>
      </c>
      <c r="O44" s="311"/>
      <c r="P44" s="274">
        <f>+CBA!P44+TORR!P44</f>
        <v>0</v>
      </c>
      <c r="Q44" s="275">
        <f t="shared" si="31"/>
        <v>0</v>
      </c>
      <c r="R44" s="273"/>
      <c r="S44" s="274">
        <f>+CBA!S44+TORR!S44</f>
        <v>0</v>
      </c>
      <c r="T44" s="275">
        <f t="shared" si="32"/>
        <v>0</v>
      </c>
      <c r="U44" s="276">
        <f t="shared" si="24"/>
        <v>0</v>
      </c>
      <c r="V44" s="275" t="str">
        <f t="shared" si="25"/>
        <v>N. D.</v>
      </c>
      <c r="W44" s="273"/>
      <c r="X44" s="274">
        <f>+CBA!X44+TORR!X44</f>
        <v>0</v>
      </c>
      <c r="Y44" s="275">
        <f t="shared" si="33"/>
        <v>0</v>
      </c>
      <c r="Z44" s="276">
        <f t="shared" si="26"/>
        <v>0</v>
      </c>
      <c r="AA44" s="275" t="str">
        <f t="shared" si="27"/>
        <v>N. D.</v>
      </c>
    </row>
    <row r="45" spans="1:27" hidden="1">
      <c r="A45" s="278" t="s">
        <v>31</v>
      </c>
      <c r="B45" s="265"/>
      <c r="C45" s="279">
        <f>+SUM(C46:C54)</f>
        <v>0</v>
      </c>
      <c r="D45" s="270">
        <f>+IF(ISERROR(C45/C56),"N. D.",C45/C56)</f>
        <v>0</v>
      </c>
      <c r="E45" s="273"/>
      <c r="F45" s="279">
        <f>+SUM(F46:F54)</f>
        <v>0</v>
      </c>
      <c r="G45" s="270" t="str">
        <f>+IF(ISERROR(F45/F56),"N. D.",F45/F56)</f>
        <v>N. D.</v>
      </c>
      <c r="H45" s="271">
        <f t="shared" si="20"/>
        <v>0</v>
      </c>
      <c r="I45" s="270" t="str">
        <f t="shared" si="21"/>
        <v>N. D.</v>
      </c>
      <c r="J45" s="265"/>
      <c r="K45" s="279">
        <f>+SUM(K46:K54)</f>
        <v>0</v>
      </c>
      <c r="L45" s="270">
        <f>+IF(ISERROR(K45/K56),"N. D.",K45/K56)</f>
        <v>0</v>
      </c>
      <c r="M45" s="271">
        <f t="shared" si="22"/>
        <v>0</v>
      </c>
      <c r="N45" s="270" t="str">
        <f t="shared" si="23"/>
        <v>N. D.</v>
      </c>
      <c r="O45" s="265"/>
      <c r="P45" s="279">
        <f>+SUM(P46:P54)</f>
        <v>0</v>
      </c>
      <c r="Q45" s="270">
        <f>+IF(ISERROR(P45/P56),"N. D.",P45/P56)</f>
        <v>0</v>
      </c>
      <c r="R45" s="273"/>
      <c r="S45" s="279">
        <f>+SUM(S46:S54)</f>
        <v>0</v>
      </c>
      <c r="T45" s="270">
        <f>+IF(ISERROR(S45/S56),"N. D.",S45/S56)</f>
        <v>0</v>
      </c>
      <c r="U45" s="271">
        <f t="shared" si="24"/>
        <v>0</v>
      </c>
      <c r="V45" s="270" t="str">
        <f t="shared" si="25"/>
        <v>N. D.</v>
      </c>
      <c r="W45" s="265"/>
      <c r="X45" s="279">
        <f>+SUM(X46:X54)</f>
        <v>0</v>
      </c>
      <c r="Y45" s="270">
        <f>+IF(ISERROR(X45/X56),"N. D.",X45/X56)</f>
        <v>0</v>
      </c>
      <c r="Z45" s="271">
        <f t="shared" si="26"/>
        <v>0</v>
      </c>
      <c r="AA45" s="270" t="str">
        <f t="shared" si="27"/>
        <v>N. D.</v>
      </c>
    </row>
    <row r="46" spans="1:27" hidden="1">
      <c r="A46" s="280" t="s">
        <v>32</v>
      </c>
      <c r="B46" s="273"/>
      <c r="C46" s="274">
        <f>+CBA!C46+TORR!C46</f>
        <v>0</v>
      </c>
      <c r="D46" s="275" t="str">
        <f t="shared" ref="D46:D54" si="34">+IF(ISERROR(C46/C96),"N. D.",C46/C96)</f>
        <v>N. D.</v>
      </c>
      <c r="E46" s="273"/>
      <c r="F46" s="274">
        <f>+CBA!F46+TORR!F46</f>
        <v>0</v>
      </c>
      <c r="G46" s="275" t="str">
        <f t="shared" ref="G46:G54" si="35">+IF(ISERROR(F46/F96),"N. D.",F46/F96)</f>
        <v>N. D.</v>
      </c>
      <c r="H46" s="276">
        <f t="shared" si="20"/>
        <v>0</v>
      </c>
      <c r="I46" s="275" t="str">
        <f t="shared" si="21"/>
        <v>N. D.</v>
      </c>
      <c r="J46" s="273"/>
      <c r="K46" s="274">
        <f>+CBA!K46+TORR!K46</f>
        <v>0</v>
      </c>
      <c r="L46" s="275" t="str">
        <f t="shared" ref="L46:L54" si="36">+IF(ISERROR(K46/K96),"N. D.",K46/K96)</f>
        <v>N. D.</v>
      </c>
      <c r="M46" s="276">
        <f t="shared" si="22"/>
        <v>0</v>
      </c>
      <c r="N46" s="275" t="str">
        <f t="shared" si="23"/>
        <v>N. D.</v>
      </c>
      <c r="O46" s="311"/>
      <c r="P46" s="274">
        <f>+CBA!P46+TORR!P46</f>
        <v>0</v>
      </c>
      <c r="Q46" s="275" t="str">
        <f t="shared" ref="Q46:Q54" si="37">+IF(ISERROR(P46/P96),"N. D.",P46/P96)</f>
        <v>N. D.</v>
      </c>
      <c r="R46" s="273"/>
      <c r="S46" s="274">
        <f>+CBA!S46+TORR!S46</f>
        <v>0</v>
      </c>
      <c r="T46" s="275" t="str">
        <f t="shared" ref="T46:T54" si="38">+IF(ISERROR(S46/S96),"N. D.",S46/S96)</f>
        <v>N. D.</v>
      </c>
      <c r="U46" s="276">
        <f t="shared" si="24"/>
        <v>0</v>
      </c>
      <c r="V46" s="275" t="str">
        <f t="shared" si="25"/>
        <v>N. D.</v>
      </c>
      <c r="W46" s="273"/>
      <c r="X46" s="274">
        <f>+CBA!X46+TORR!X46</f>
        <v>0</v>
      </c>
      <c r="Y46" s="275" t="str">
        <f t="shared" ref="Y46:Y54" si="39">+IF(ISERROR(X46/X96),"N. D.",X46/X96)</f>
        <v>N. D.</v>
      </c>
      <c r="Z46" s="276">
        <f t="shared" si="26"/>
        <v>0</v>
      </c>
      <c r="AA46" s="275" t="str">
        <f t="shared" si="27"/>
        <v>N. D.</v>
      </c>
    </row>
    <row r="47" spans="1:27" hidden="1">
      <c r="A47" s="280" t="s">
        <v>33</v>
      </c>
      <c r="B47" s="273"/>
      <c r="C47" s="274">
        <f>+CBA!C47+TORR!C47</f>
        <v>0</v>
      </c>
      <c r="D47" s="275" t="str">
        <f t="shared" si="34"/>
        <v>N. D.</v>
      </c>
      <c r="E47" s="273"/>
      <c r="F47" s="274">
        <f>+CBA!F47+TORR!F47</f>
        <v>0</v>
      </c>
      <c r="G47" s="275" t="str">
        <f t="shared" si="35"/>
        <v>N. D.</v>
      </c>
      <c r="H47" s="276">
        <f t="shared" si="20"/>
        <v>0</v>
      </c>
      <c r="I47" s="275" t="str">
        <f t="shared" si="21"/>
        <v>N. D.</v>
      </c>
      <c r="J47" s="273"/>
      <c r="K47" s="274">
        <f>+CBA!K47+TORR!K47</f>
        <v>0</v>
      </c>
      <c r="L47" s="275" t="str">
        <f t="shared" si="36"/>
        <v>N. D.</v>
      </c>
      <c r="M47" s="276">
        <f t="shared" si="22"/>
        <v>0</v>
      </c>
      <c r="N47" s="275" t="str">
        <f t="shared" si="23"/>
        <v>N. D.</v>
      </c>
      <c r="O47" s="311"/>
      <c r="P47" s="274">
        <f>+CBA!P47+TORR!P47</f>
        <v>0</v>
      </c>
      <c r="Q47" s="275" t="str">
        <f t="shared" si="37"/>
        <v>N. D.</v>
      </c>
      <c r="R47" s="273"/>
      <c r="S47" s="274">
        <f>+CBA!S47+TORR!S47</f>
        <v>0</v>
      </c>
      <c r="T47" s="275" t="str">
        <f t="shared" si="38"/>
        <v>N. D.</v>
      </c>
      <c r="U47" s="276">
        <f t="shared" si="24"/>
        <v>0</v>
      </c>
      <c r="V47" s="275" t="str">
        <f t="shared" si="25"/>
        <v>N. D.</v>
      </c>
      <c r="W47" s="273"/>
      <c r="X47" s="274">
        <f>+CBA!X47+TORR!X47</f>
        <v>0</v>
      </c>
      <c r="Y47" s="275" t="str">
        <f t="shared" si="39"/>
        <v>N. D.</v>
      </c>
      <c r="Z47" s="276">
        <f t="shared" si="26"/>
        <v>0</v>
      </c>
      <c r="AA47" s="275" t="str">
        <f t="shared" si="27"/>
        <v>N. D.</v>
      </c>
    </row>
    <row r="48" spans="1:27" hidden="1">
      <c r="A48" s="280" t="s">
        <v>34</v>
      </c>
      <c r="B48" s="273"/>
      <c r="C48" s="274">
        <f>+CBA!C48+TORR!C48</f>
        <v>0</v>
      </c>
      <c r="D48" s="275" t="str">
        <f t="shared" si="34"/>
        <v>N. D.</v>
      </c>
      <c r="E48" s="273"/>
      <c r="F48" s="274">
        <f>+CBA!F48+TORR!F48</f>
        <v>0</v>
      </c>
      <c r="G48" s="275" t="str">
        <f t="shared" si="35"/>
        <v>N. D.</v>
      </c>
      <c r="H48" s="276">
        <f t="shared" si="20"/>
        <v>0</v>
      </c>
      <c r="I48" s="275" t="str">
        <f t="shared" si="21"/>
        <v>N. D.</v>
      </c>
      <c r="J48" s="273"/>
      <c r="K48" s="274">
        <f>+CBA!K48+TORR!K48</f>
        <v>0</v>
      </c>
      <c r="L48" s="275" t="str">
        <f t="shared" si="36"/>
        <v>N. D.</v>
      </c>
      <c r="M48" s="276">
        <f t="shared" si="22"/>
        <v>0</v>
      </c>
      <c r="N48" s="275" t="str">
        <f t="shared" si="23"/>
        <v>N. D.</v>
      </c>
      <c r="O48" s="311"/>
      <c r="P48" s="274">
        <f>+CBA!P48+TORR!P48</f>
        <v>0</v>
      </c>
      <c r="Q48" s="275" t="str">
        <f t="shared" si="37"/>
        <v>N. D.</v>
      </c>
      <c r="R48" s="273"/>
      <c r="S48" s="274">
        <f>+CBA!S48+TORR!S48</f>
        <v>0</v>
      </c>
      <c r="T48" s="275" t="str">
        <f t="shared" si="38"/>
        <v>N. D.</v>
      </c>
      <c r="U48" s="276">
        <f t="shared" si="24"/>
        <v>0</v>
      </c>
      <c r="V48" s="275" t="str">
        <f t="shared" si="25"/>
        <v>N. D.</v>
      </c>
      <c r="W48" s="273"/>
      <c r="X48" s="274">
        <f>+CBA!X48+TORR!X48</f>
        <v>0</v>
      </c>
      <c r="Y48" s="275" t="str">
        <f t="shared" si="39"/>
        <v>N. D.</v>
      </c>
      <c r="Z48" s="276">
        <f t="shared" si="26"/>
        <v>0</v>
      </c>
      <c r="AA48" s="275" t="str">
        <f t="shared" si="27"/>
        <v>N. D.</v>
      </c>
    </row>
    <row r="49" spans="1:27" hidden="1">
      <c r="A49" s="280" t="s">
        <v>35</v>
      </c>
      <c r="B49" s="273"/>
      <c r="C49" s="274">
        <f>+CBA!C49+TORR!C49</f>
        <v>0</v>
      </c>
      <c r="D49" s="275" t="str">
        <f t="shared" si="34"/>
        <v>N. D.</v>
      </c>
      <c r="E49" s="273"/>
      <c r="F49" s="274">
        <f>+CBA!F49+TORR!F49</f>
        <v>0</v>
      </c>
      <c r="G49" s="275" t="str">
        <f t="shared" si="35"/>
        <v>N. D.</v>
      </c>
      <c r="H49" s="276">
        <f t="shared" si="20"/>
        <v>0</v>
      </c>
      <c r="I49" s="275" t="str">
        <f t="shared" si="21"/>
        <v>N. D.</v>
      </c>
      <c r="J49" s="273"/>
      <c r="K49" s="274">
        <f>+CBA!K49+TORR!K49</f>
        <v>0</v>
      </c>
      <c r="L49" s="275" t="str">
        <f t="shared" si="36"/>
        <v>N. D.</v>
      </c>
      <c r="M49" s="276">
        <f t="shared" si="22"/>
        <v>0</v>
      </c>
      <c r="N49" s="275" t="str">
        <f t="shared" si="23"/>
        <v>N. D.</v>
      </c>
      <c r="O49" s="311"/>
      <c r="P49" s="274">
        <f>+CBA!P49+TORR!P49</f>
        <v>0</v>
      </c>
      <c r="Q49" s="275" t="str">
        <f t="shared" si="37"/>
        <v>N. D.</v>
      </c>
      <c r="R49" s="273"/>
      <c r="S49" s="274">
        <f>+CBA!S49+TORR!S49</f>
        <v>0</v>
      </c>
      <c r="T49" s="275" t="str">
        <f t="shared" si="38"/>
        <v>N. D.</v>
      </c>
      <c r="U49" s="276">
        <f t="shared" si="24"/>
        <v>0</v>
      </c>
      <c r="V49" s="275" t="str">
        <f t="shared" si="25"/>
        <v>N. D.</v>
      </c>
      <c r="W49" s="273"/>
      <c r="X49" s="274">
        <f>+CBA!X49+TORR!X49</f>
        <v>0</v>
      </c>
      <c r="Y49" s="275" t="str">
        <f t="shared" si="39"/>
        <v>N. D.</v>
      </c>
      <c r="Z49" s="276">
        <f t="shared" si="26"/>
        <v>0</v>
      </c>
      <c r="AA49" s="275" t="str">
        <f t="shared" si="27"/>
        <v>N. D.</v>
      </c>
    </row>
    <row r="50" spans="1:27" hidden="1">
      <c r="A50" s="280" t="s">
        <v>36</v>
      </c>
      <c r="B50" s="273"/>
      <c r="C50" s="274">
        <f>+CBA!C50+TORR!C50</f>
        <v>0</v>
      </c>
      <c r="D50" s="275" t="str">
        <f t="shared" si="34"/>
        <v>N. D.</v>
      </c>
      <c r="E50" s="273"/>
      <c r="F50" s="274">
        <f>+CBA!F50+TORR!F50</f>
        <v>0</v>
      </c>
      <c r="G50" s="275" t="str">
        <f t="shared" si="35"/>
        <v>N. D.</v>
      </c>
      <c r="H50" s="276">
        <f t="shared" si="20"/>
        <v>0</v>
      </c>
      <c r="I50" s="275" t="str">
        <f t="shared" si="21"/>
        <v>N. D.</v>
      </c>
      <c r="J50" s="273"/>
      <c r="K50" s="274">
        <f>+CBA!K50+TORR!K50</f>
        <v>0</v>
      </c>
      <c r="L50" s="275" t="str">
        <f t="shared" si="36"/>
        <v>N. D.</v>
      </c>
      <c r="M50" s="276">
        <f t="shared" si="22"/>
        <v>0</v>
      </c>
      <c r="N50" s="275" t="str">
        <f t="shared" si="23"/>
        <v>N. D.</v>
      </c>
      <c r="O50" s="311"/>
      <c r="P50" s="274">
        <f>+CBA!P50+TORR!P50</f>
        <v>0</v>
      </c>
      <c r="Q50" s="275" t="str">
        <f t="shared" si="37"/>
        <v>N. D.</v>
      </c>
      <c r="R50" s="273"/>
      <c r="S50" s="274">
        <f>+CBA!S50+TORR!S50</f>
        <v>0</v>
      </c>
      <c r="T50" s="275" t="str">
        <f t="shared" si="38"/>
        <v>N. D.</v>
      </c>
      <c r="U50" s="276">
        <f t="shared" si="24"/>
        <v>0</v>
      </c>
      <c r="V50" s="275" t="str">
        <f t="shared" si="25"/>
        <v>N. D.</v>
      </c>
      <c r="W50" s="273"/>
      <c r="X50" s="274">
        <f>+CBA!X50+TORR!X50</f>
        <v>0</v>
      </c>
      <c r="Y50" s="275" t="str">
        <f t="shared" si="39"/>
        <v>N. D.</v>
      </c>
      <c r="Z50" s="276">
        <f t="shared" si="26"/>
        <v>0</v>
      </c>
      <c r="AA50" s="275" t="str">
        <f t="shared" si="27"/>
        <v>N. D.</v>
      </c>
    </row>
    <row r="51" spans="1:27" hidden="1">
      <c r="A51" s="280" t="s">
        <v>37</v>
      </c>
      <c r="B51" s="273"/>
      <c r="C51" s="274">
        <f>+CBA!C51+TORR!C51</f>
        <v>0</v>
      </c>
      <c r="D51" s="275" t="str">
        <f t="shared" si="34"/>
        <v>N. D.</v>
      </c>
      <c r="E51" s="273"/>
      <c r="F51" s="274">
        <f>+CBA!F51+TORR!F51</f>
        <v>0</v>
      </c>
      <c r="G51" s="275" t="str">
        <f t="shared" si="35"/>
        <v>N. D.</v>
      </c>
      <c r="H51" s="276">
        <f t="shared" si="20"/>
        <v>0</v>
      </c>
      <c r="I51" s="275" t="str">
        <f t="shared" si="21"/>
        <v>N. D.</v>
      </c>
      <c r="J51" s="273"/>
      <c r="K51" s="274">
        <f>+CBA!K51+TORR!K51</f>
        <v>0</v>
      </c>
      <c r="L51" s="275" t="str">
        <f t="shared" si="36"/>
        <v>N. D.</v>
      </c>
      <c r="M51" s="276">
        <f t="shared" si="22"/>
        <v>0</v>
      </c>
      <c r="N51" s="275" t="str">
        <f t="shared" si="23"/>
        <v>N. D.</v>
      </c>
      <c r="O51" s="311"/>
      <c r="P51" s="274">
        <f>+CBA!P51+TORR!P51</f>
        <v>0</v>
      </c>
      <c r="Q51" s="275" t="str">
        <f t="shared" si="37"/>
        <v>N. D.</v>
      </c>
      <c r="R51" s="273"/>
      <c r="S51" s="274">
        <f>+CBA!S51+TORR!S51</f>
        <v>0</v>
      </c>
      <c r="T51" s="275" t="str">
        <f t="shared" si="38"/>
        <v>N. D.</v>
      </c>
      <c r="U51" s="276">
        <f t="shared" si="24"/>
        <v>0</v>
      </c>
      <c r="V51" s="275" t="str">
        <f t="shared" si="25"/>
        <v>N. D.</v>
      </c>
      <c r="W51" s="273"/>
      <c r="X51" s="274">
        <f>+CBA!X51+TORR!X51</f>
        <v>0</v>
      </c>
      <c r="Y51" s="275" t="str">
        <f t="shared" si="39"/>
        <v>N. D.</v>
      </c>
      <c r="Z51" s="276">
        <f t="shared" si="26"/>
        <v>0</v>
      </c>
      <c r="AA51" s="275" t="str">
        <f t="shared" si="27"/>
        <v>N. D.</v>
      </c>
    </row>
    <row r="52" spans="1:27" hidden="1">
      <c r="A52" s="280" t="s">
        <v>38</v>
      </c>
      <c r="B52" s="273"/>
      <c r="C52" s="274">
        <f>+CBA!C52+TORR!C52</f>
        <v>0</v>
      </c>
      <c r="D52" s="275" t="str">
        <f t="shared" si="34"/>
        <v>N. D.</v>
      </c>
      <c r="E52" s="273"/>
      <c r="F52" s="274">
        <f>+CBA!F52+TORR!F52</f>
        <v>0</v>
      </c>
      <c r="G52" s="275" t="str">
        <f t="shared" si="35"/>
        <v>N. D.</v>
      </c>
      <c r="H52" s="276">
        <f t="shared" si="20"/>
        <v>0</v>
      </c>
      <c r="I52" s="275" t="str">
        <f t="shared" si="21"/>
        <v>N. D.</v>
      </c>
      <c r="J52" s="273"/>
      <c r="K52" s="274">
        <f>+CBA!K52+TORR!K52</f>
        <v>0</v>
      </c>
      <c r="L52" s="275" t="str">
        <f t="shared" si="36"/>
        <v>N. D.</v>
      </c>
      <c r="M52" s="276">
        <f t="shared" si="22"/>
        <v>0</v>
      </c>
      <c r="N52" s="275" t="str">
        <f t="shared" si="23"/>
        <v>N. D.</v>
      </c>
      <c r="O52" s="311"/>
      <c r="P52" s="274">
        <f>+CBA!P52+TORR!P52</f>
        <v>0</v>
      </c>
      <c r="Q52" s="275" t="str">
        <f t="shared" si="37"/>
        <v>N. D.</v>
      </c>
      <c r="R52" s="273"/>
      <c r="S52" s="274">
        <f>+CBA!S52+TORR!S52</f>
        <v>0</v>
      </c>
      <c r="T52" s="275" t="str">
        <f t="shared" si="38"/>
        <v>N. D.</v>
      </c>
      <c r="U52" s="276">
        <f t="shared" si="24"/>
        <v>0</v>
      </c>
      <c r="V52" s="275" t="str">
        <f t="shared" si="25"/>
        <v>N. D.</v>
      </c>
      <c r="W52" s="273"/>
      <c r="X52" s="274">
        <f>+CBA!X52+TORR!X52</f>
        <v>0</v>
      </c>
      <c r="Y52" s="275" t="str">
        <f t="shared" si="39"/>
        <v>N. D.</v>
      </c>
      <c r="Z52" s="276">
        <f t="shared" si="26"/>
        <v>0</v>
      </c>
      <c r="AA52" s="275" t="str">
        <f t="shared" si="27"/>
        <v>N. D.</v>
      </c>
    </row>
    <row r="53" spans="1:27" hidden="1">
      <c r="A53" s="280" t="s">
        <v>39</v>
      </c>
      <c r="B53" s="273"/>
      <c r="C53" s="274">
        <f>+CBA!C53+TORR!C53</f>
        <v>0</v>
      </c>
      <c r="D53" s="275" t="str">
        <f t="shared" si="34"/>
        <v>N. D.</v>
      </c>
      <c r="E53" s="273"/>
      <c r="F53" s="274">
        <f>+CBA!F53+TORR!F53</f>
        <v>0</v>
      </c>
      <c r="G53" s="275" t="str">
        <f t="shared" si="35"/>
        <v>N. D.</v>
      </c>
      <c r="H53" s="276">
        <f t="shared" si="20"/>
        <v>0</v>
      </c>
      <c r="I53" s="275" t="str">
        <f t="shared" si="21"/>
        <v>N. D.</v>
      </c>
      <c r="J53" s="273"/>
      <c r="K53" s="274">
        <f>+CBA!K53+TORR!K53</f>
        <v>0</v>
      </c>
      <c r="L53" s="275" t="str">
        <f t="shared" si="36"/>
        <v>N. D.</v>
      </c>
      <c r="M53" s="276">
        <f t="shared" si="22"/>
        <v>0</v>
      </c>
      <c r="N53" s="275" t="str">
        <f t="shared" si="23"/>
        <v>N. D.</v>
      </c>
      <c r="O53" s="311"/>
      <c r="P53" s="274">
        <f>+CBA!P53+TORR!P53</f>
        <v>0</v>
      </c>
      <c r="Q53" s="275" t="str">
        <f t="shared" si="37"/>
        <v>N. D.</v>
      </c>
      <c r="R53" s="273"/>
      <c r="S53" s="274">
        <f>+CBA!S53+TORR!S53</f>
        <v>0</v>
      </c>
      <c r="T53" s="275" t="str">
        <f t="shared" si="38"/>
        <v>N. D.</v>
      </c>
      <c r="U53" s="276">
        <f t="shared" si="24"/>
        <v>0</v>
      </c>
      <c r="V53" s="275" t="str">
        <f t="shared" si="25"/>
        <v>N. D.</v>
      </c>
      <c r="W53" s="273"/>
      <c r="X53" s="274">
        <f>+CBA!X53+TORR!X53</f>
        <v>0</v>
      </c>
      <c r="Y53" s="275" t="str">
        <f t="shared" si="39"/>
        <v>N. D.</v>
      </c>
      <c r="Z53" s="276">
        <f t="shared" si="26"/>
        <v>0</v>
      </c>
      <c r="AA53" s="275" t="str">
        <f t="shared" si="27"/>
        <v>N. D.</v>
      </c>
    </row>
    <row r="54" spans="1:27" hidden="1">
      <c r="A54" s="280" t="s">
        <v>40</v>
      </c>
      <c r="B54" s="273"/>
      <c r="C54" s="274">
        <f>+CBA!C54+TORR!C54</f>
        <v>0</v>
      </c>
      <c r="D54" s="275" t="str">
        <f t="shared" si="34"/>
        <v>N. D.</v>
      </c>
      <c r="E54" s="273"/>
      <c r="F54" s="274">
        <f>+CBA!F54+TORR!F54</f>
        <v>0</v>
      </c>
      <c r="G54" s="275" t="str">
        <f t="shared" si="35"/>
        <v>N. D.</v>
      </c>
      <c r="H54" s="276">
        <f t="shared" si="20"/>
        <v>0</v>
      </c>
      <c r="I54" s="275" t="str">
        <f t="shared" si="21"/>
        <v>N. D.</v>
      </c>
      <c r="J54" s="273"/>
      <c r="K54" s="274">
        <f>+CBA!K54+TORR!K54</f>
        <v>0</v>
      </c>
      <c r="L54" s="275" t="str">
        <f t="shared" si="36"/>
        <v>N. D.</v>
      </c>
      <c r="M54" s="276">
        <f t="shared" si="22"/>
        <v>0</v>
      </c>
      <c r="N54" s="275" t="str">
        <f t="shared" si="23"/>
        <v>N. D.</v>
      </c>
      <c r="O54" s="311"/>
      <c r="P54" s="274">
        <f>+CBA!P54+TORR!P54</f>
        <v>0</v>
      </c>
      <c r="Q54" s="275" t="str">
        <f t="shared" si="37"/>
        <v>N. D.</v>
      </c>
      <c r="R54" s="273"/>
      <c r="S54" s="274">
        <f>+CBA!S54+TORR!S54</f>
        <v>0</v>
      </c>
      <c r="T54" s="275" t="str">
        <f t="shared" si="38"/>
        <v>N. D.</v>
      </c>
      <c r="U54" s="276">
        <f t="shared" si="24"/>
        <v>0</v>
      </c>
      <c r="V54" s="275" t="str">
        <f t="shared" si="25"/>
        <v>N. D.</v>
      </c>
      <c r="W54" s="273"/>
      <c r="X54" s="274">
        <f>+CBA!X54+TORR!X54</f>
        <v>0</v>
      </c>
      <c r="Y54" s="275" t="str">
        <f t="shared" si="39"/>
        <v>N. D.</v>
      </c>
      <c r="Z54" s="276">
        <f t="shared" si="26"/>
        <v>0</v>
      </c>
      <c r="AA54" s="275" t="str">
        <f t="shared" si="27"/>
        <v>N. D.</v>
      </c>
    </row>
    <row r="55" spans="1:27" ht="6" hidden="1" customHeight="1">
      <c r="A55" s="267"/>
      <c r="B55" s="265"/>
      <c r="C55" s="267"/>
      <c r="D55" s="270"/>
      <c r="E55" s="265"/>
      <c r="F55" s="267"/>
      <c r="G55" s="270"/>
      <c r="H55" s="265"/>
      <c r="I55" s="270"/>
      <c r="J55" s="265"/>
      <c r="K55" s="267"/>
      <c r="L55" s="270"/>
      <c r="M55" s="265"/>
      <c r="N55" s="270"/>
      <c r="O55" s="265"/>
      <c r="P55" s="267"/>
      <c r="Q55" s="270"/>
      <c r="R55" s="265"/>
      <c r="S55" s="267"/>
      <c r="T55" s="270"/>
      <c r="U55" s="265"/>
      <c r="V55" s="270"/>
      <c r="W55" s="265"/>
      <c r="X55" s="267"/>
      <c r="Y55" s="270"/>
      <c r="Z55" s="265"/>
      <c r="AA55" s="270"/>
    </row>
    <row r="56" spans="1:27" hidden="1">
      <c r="A56" s="266" t="s">
        <v>43</v>
      </c>
      <c r="B56" s="265"/>
      <c r="C56" s="281">
        <f>+C35+C45</f>
        <v>304004.49000000005</v>
      </c>
      <c r="D56" s="282">
        <f>+IF(ISERROR(C56/C106),"N. D.",C56/C106)</f>
        <v>1.3254556482213211E-2</v>
      </c>
      <c r="E56" s="265"/>
      <c r="F56" s="281">
        <f>+F35+F45</f>
        <v>0</v>
      </c>
      <c r="G56" s="282">
        <f>+IF(ISERROR(F56/F106),"N. D.",F56/F106)</f>
        <v>0</v>
      </c>
      <c r="H56" s="283">
        <f>+$C56-F56</f>
        <v>304004.49000000005</v>
      </c>
      <c r="I56" s="282" t="str">
        <f>+IF(ISERROR(H56/F56),"N. D.",H56/F56)</f>
        <v>N. D.</v>
      </c>
      <c r="J56" s="265"/>
      <c r="K56" s="281">
        <f>+K35+K45</f>
        <v>246244.68</v>
      </c>
      <c r="L56" s="282">
        <f>+IF(ISERROR(K56/K106),"N. D.",K56/K106)</f>
        <v>1.1871330133720022E-2</v>
      </c>
      <c r="M56" s="283">
        <f>+$C56-K56</f>
        <v>57759.810000000056</v>
      </c>
      <c r="N56" s="282">
        <f>+IF(ISERROR(M56/K56),"N. D.",M56/K56)</f>
        <v>0.23456267156715857</v>
      </c>
      <c r="O56" s="265"/>
      <c r="P56" s="281">
        <f>+P35+P45</f>
        <v>917368.14</v>
      </c>
      <c r="Q56" s="282">
        <f>+IF(ISERROR(P56/P106),"N. D.",P56/P106)</f>
        <v>6.8987203919794798E-3</v>
      </c>
      <c r="R56" s="265"/>
      <c r="S56" s="281">
        <f>+S35+S45</f>
        <v>556490.16</v>
      </c>
      <c r="T56" s="282">
        <f>+IF(ISERROR(S56/S106),"N. D.",S56/S106)</f>
        <v>4.2235686583967742E-3</v>
      </c>
      <c r="U56" s="283">
        <f>+$P56-S56</f>
        <v>360877.98</v>
      </c>
      <c r="V56" s="282">
        <f>+IF(ISERROR(U56/S56),"N. D.",U56/S56)</f>
        <v>0.64848941803391447</v>
      </c>
      <c r="W56" s="265"/>
      <c r="X56" s="281">
        <f>+X35+X45</f>
        <v>932481.61999999988</v>
      </c>
      <c r="Y56" s="282">
        <f>+IF(ISERROR(X56/X106),"N. D.",X56/X106)</f>
        <v>7.5252303977819237E-3</v>
      </c>
      <c r="Z56" s="283">
        <f>+$P56-X56</f>
        <v>-15113.479999999865</v>
      </c>
      <c r="AA56" s="282">
        <f>+IF(ISERROR(Z56/X56),"N. D.",Z56/X56)</f>
        <v>-1.6207804717909471E-2</v>
      </c>
    </row>
    <row r="57" spans="1:27" ht="6" hidden="1" customHeight="1">
      <c r="A57" s="267"/>
      <c r="B57" s="265"/>
      <c r="C57" s="267"/>
      <c r="D57" s="270"/>
      <c r="E57" s="265"/>
      <c r="F57" s="267"/>
      <c r="G57" s="270"/>
      <c r="H57" s="265"/>
      <c r="I57" s="270"/>
      <c r="J57" s="265"/>
      <c r="K57" s="267"/>
      <c r="L57" s="270"/>
      <c r="M57" s="265"/>
      <c r="N57" s="270"/>
      <c r="O57" s="265"/>
      <c r="P57" s="267"/>
      <c r="Q57" s="270"/>
      <c r="R57" s="265"/>
      <c r="S57" s="267"/>
      <c r="T57" s="270"/>
      <c r="U57" s="265"/>
      <c r="V57" s="270"/>
      <c r="W57" s="265"/>
      <c r="X57" s="267"/>
      <c r="Y57" s="270"/>
      <c r="Z57" s="265"/>
      <c r="AA57" s="270"/>
    </row>
    <row r="58" spans="1:27" hidden="1">
      <c r="A58" s="266" t="s">
        <v>44</v>
      </c>
      <c r="B58" s="265"/>
      <c r="C58" s="267"/>
      <c r="D58" s="270"/>
      <c r="E58" s="265"/>
      <c r="F58" s="267"/>
      <c r="G58" s="270"/>
      <c r="H58" s="265"/>
      <c r="I58" s="270"/>
      <c r="J58" s="265"/>
      <c r="K58" s="267"/>
      <c r="L58" s="270"/>
      <c r="M58" s="265"/>
      <c r="N58" s="270"/>
      <c r="O58" s="265"/>
      <c r="P58" s="267"/>
      <c r="Q58" s="270"/>
      <c r="R58" s="265"/>
      <c r="S58" s="267"/>
      <c r="T58" s="270"/>
      <c r="U58" s="265"/>
      <c r="V58" s="270"/>
      <c r="W58" s="265"/>
      <c r="X58" s="267"/>
      <c r="Y58" s="270"/>
      <c r="Z58" s="265"/>
      <c r="AA58" s="270"/>
    </row>
    <row r="59" spans="1:27" ht="6" hidden="1" customHeight="1">
      <c r="A59" s="267"/>
      <c r="B59" s="265"/>
      <c r="C59" s="267"/>
      <c r="D59" s="270"/>
      <c r="E59" s="265"/>
      <c r="F59" s="267"/>
      <c r="G59" s="270"/>
      <c r="H59" s="265"/>
      <c r="I59" s="270"/>
      <c r="J59" s="265"/>
      <c r="K59" s="267"/>
      <c r="L59" s="270"/>
      <c r="M59" s="265"/>
      <c r="N59" s="270"/>
      <c r="O59" s="265"/>
      <c r="P59" s="267"/>
      <c r="Q59" s="270"/>
      <c r="R59" s="265"/>
      <c r="S59" s="267"/>
      <c r="T59" s="270"/>
      <c r="U59" s="265"/>
      <c r="V59" s="270"/>
      <c r="W59" s="265"/>
      <c r="X59" s="267"/>
      <c r="Y59" s="270"/>
      <c r="Z59" s="265"/>
      <c r="AA59" s="270"/>
    </row>
    <row r="60" spans="1:27" hidden="1">
      <c r="A60" s="268" t="s">
        <v>21</v>
      </c>
      <c r="B60" s="265"/>
      <c r="C60" s="269">
        <f>+SUM(C61:C69)</f>
        <v>0</v>
      </c>
      <c r="D60" s="270" t="str">
        <f>+IF(ISERROR(C60/C81),"N. D.",C60/C81)</f>
        <v>N. D.</v>
      </c>
      <c r="E60" s="265"/>
      <c r="F60" s="269">
        <f>+SUM(F61:F69)</f>
        <v>0</v>
      </c>
      <c r="G60" s="270" t="str">
        <f>+IF(ISERROR(F60/F81),"N. D.",F60/F81)</f>
        <v>N. D.</v>
      </c>
      <c r="H60" s="271">
        <f t="shared" ref="H60:H79" si="40">+$C60-F60</f>
        <v>0</v>
      </c>
      <c r="I60" s="270" t="str">
        <f t="shared" ref="I60:I79" si="41">+IF(ISERROR(H60/F60),"N. D.",H60/F60)</f>
        <v>N. D.</v>
      </c>
      <c r="J60" s="265"/>
      <c r="K60" s="269">
        <f>+SUM(K61:K69)</f>
        <v>0</v>
      </c>
      <c r="L60" s="270" t="str">
        <f>+IF(ISERROR(K60/K81),"N. D.",K60/K81)</f>
        <v>N. D.</v>
      </c>
      <c r="M60" s="271">
        <f t="shared" ref="M60:M79" si="42">+$C60-K60</f>
        <v>0</v>
      </c>
      <c r="N60" s="270" t="str">
        <f t="shared" ref="N60:N79" si="43">+IF(ISERROR(M60/K60),"N. D.",M60/K60)</f>
        <v>N. D.</v>
      </c>
      <c r="O60" s="265"/>
      <c r="P60" s="269">
        <f>+SUM(P61:P69)</f>
        <v>376834.05</v>
      </c>
      <c r="Q60" s="270">
        <f>+IF(ISERROR(P60/P81),"N. D.",P60/P81)</f>
        <v>1</v>
      </c>
      <c r="R60" s="265"/>
      <c r="S60" s="269">
        <f>+SUM(S61:S69)</f>
        <v>0</v>
      </c>
      <c r="T60" s="270" t="str">
        <f>+IF(ISERROR(S60/S81),"N. D.",S60/S81)</f>
        <v>N. D.</v>
      </c>
      <c r="U60" s="271">
        <f t="shared" ref="U60:U79" si="44">+$P60-S60</f>
        <v>376834.05</v>
      </c>
      <c r="V60" s="270" t="str">
        <f t="shared" ref="V60:V79" si="45">+IF(ISERROR(U60/S60),"N. D.",U60/S60)</f>
        <v>N. D.</v>
      </c>
      <c r="W60" s="265"/>
      <c r="X60" s="269">
        <f>+SUM(X61:X69)</f>
        <v>7000</v>
      </c>
      <c r="Y60" s="270">
        <f>+IF(ISERROR(X60/X81),"N. D.",X60/X81)</f>
        <v>1</v>
      </c>
      <c r="Z60" s="271">
        <f t="shared" ref="Z60:Z79" si="46">+$P60-X60</f>
        <v>369834.05</v>
      </c>
      <c r="AA60" s="270">
        <f t="shared" ref="AA60:AA79" si="47">+IF(ISERROR(Z60/X60),"N. D.",Z60/X60)</f>
        <v>52.833435714285713</v>
      </c>
    </row>
    <row r="61" spans="1:27" hidden="1">
      <c r="A61" s="272" t="s">
        <v>22</v>
      </c>
      <c r="B61" s="273"/>
      <c r="C61" s="274">
        <f>+CBA!C61+TORR!C61</f>
        <v>0</v>
      </c>
      <c r="D61" s="275">
        <f t="shared" ref="D61:D69" si="48">+IF(ISERROR(C61/C86),"N. D.",C61/C86)</f>
        <v>0</v>
      </c>
      <c r="E61" s="273"/>
      <c r="F61" s="274">
        <f>+CBA!F61+TORR!F61</f>
        <v>0</v>
      </c>
      <c r="G61" s="275">
        <f t="shared" ref="G61:G69" si="49">+IF(ISERROR(F61/F86),"N. D.",F61/F86)</f>
        <v>0</v>
      </c>
      <c r="H61" s="276">
        <f t="shared" si="40"/>
        <v>0</v>
      </c>
      <c r="I61" s="275" t="str">
        <f t="shared" si="41"/>
        <v>N. D.</v>
      </c>
      <c r="J61" s="273"/>
      <c r="K61" s="274">
        <f>+CBA!K61+TORR!K61</f>
        <v>0</v>
      </c>
      <c r="L61" s="275">
        <f t="shared" ref="L61:L69" si="50">+IF(ISERROR(K61/K86),"N. D.",K61/K86)</f>
        <v>0</v>
      </c>
      <c r="M61" s="276">
        <f t="shared" si="42"/>
        <v>0</v>
      </c>
      <c r="N61" s="275" t="str">
        <f t="shared" si="43"/>
        <v>N. D.</v>
      </c>
      <c r="O61" s="311"/>
      <c r="P61" s="274">
        <f>+CBA!P61+TORR!P61</f>
        <v>376834.05</v>
      </c>
      <c r="Q61" s="275">
        <f t="shared" ref="Q61:Q69" si="51">+IF(ISERROR(P61/P86),"N. D.",P61/P86)</f>
        <v>4.4580318782863242E-3</v>
      </c>
      <c r="R61" s="273"/>
      <c r="S61" s="274">
        <f>+CBA!S61+TORR!S61</f>
        <v>0</v>
      </c>
      <c r="T61" s="275">
        <f t="shared" ref="T61:T69" si="52">+IF(ISERROR(S61/S86),"N. D.",S61/S86)</f>
        <v>0</v>
      </c>
      <c r="U61" s="276">
        <f t="shared" si="44"/>
        <v>376834.05</v>
      </c>
      <c r="V61" s="275" t="str">
        <f t="shared" si="45"/>
        <v>N. D.</v>
      </c>
      <c r="W61" s="273"/>
      <c r="X61" s="274">
        <f>+CBA!X61+TORR!X61</f>
        <v>0</v>
      </c>
      <c r="Y61" s="275">
        <f t="shared" ref="Y61:Y69" si="53">+IF(ISERROR(X61/X86),"N. D.",X61/X86)</f>
        <v>0</v>
      </c>
      <c r="Z61" s="276">
        <f t="shared" si="46"/>
        <v>376834.05</v>
      </c>
      <c r="AA61" s="275" t="str">
        <f t="shared" si="47"/>
        <v>N. D.</v>
      </c>
    </row>
    <row r="62" spans="1:27" hidden="1">
      <c r="A62" s="272" t="s">
        <v>23</v>
      </c>
      <c r="B62" s="273"/>
      <c r="C62" s="274">
        <f>+CBA!C62+TORR!C62</f>
        <v>0</v>
      </c>
      <c r="D62" s="275">
        <f t="shared" si="48"/>
        <v>0</v>
      </c>
      <c r="E62" s="273"/>
      <c r="F62" s="274">
        <f>+CBA!F62+TORR!F62</f>
        <v>0</v>
      </c>
      <c r="G62" s="275">
        <f t="shared" si="49"/>
        <v>0</v>
      </c>
      <c r="H62" s="276">
        <f t="shared" si="40"/>
        <v>0</v>
      </c>
      <c r="I62" s="275" t="str">
        <f t="shared" si="41"/>
        <v>N. D.</v>
      </c>
      <c r="J62" s="273"/>
      <c r="K62" s="274">
        <f>+CBA!K62+TORR!K62</f>
        <v>0</v>
      </c>
      <c r="L62" s="275">
        <f t="shared" si="50"/>
        <v>0</v>
      </c>
      <c r="M62" s="276">
        <f t="shared" si="42"/>
        <v>0</v>
      </c>
      <c r="N62" s="275" t="str">
        <f t="shared" si="43"/>
        <v>N. D.</v>
      </c>
      <c r="O62" s="311"/>
      <c r="P62" s="274">
        <f>+CBA!P62+TORR!P62</f>
        <v>0</v>
      </c>
      <c r="Q62" s="275">
        <f t="shared" si="51"/>
        <v>0</v>
      </c>
      <c r="R62" s="273"/>
      <c r="S62" s="274">
        <f>+CBA!S62+TORR!S62</f>
        <v>0</v>
      </c>
      <c r="T62" s="275">
        <f t="shared" si="52"/>
        <v>0</v>
      </c>
      <c r="U62" s="276">
        <f t="shared" si="44"/>
        <v>0</v>
      </c>
      <c r="V62" s="275" t="str">
        <f t="shared" si="45"/>
        <v>N. D.</v>
      </c>
      <c r="W62" s="273"/>
      <c r="X62" s="274">
        <f>+CBA!X62+TORR!X62</f>
        <v>0</v>
      </c>
      <c r="Y62" s="275">
        <f t="shared" si="53"/>
        <v>0</v>
      </c>
      <c r="Z62" s="276">
        <f t="shared" si="46"/>
        <v>0</v>
      </c>
      <c r="AA62" s="275" t="str">
        <f t="shared" si="47"/>
        <v>N. D.</v>
      </c>
    </row>
    <row r="63" spans="1:27" hidden="1">
      <c r="A63" s="272" t="s">
        <v>24</v>
      </c>
      <c r="B63" s="273"/>
      <c r="C63" s="274">
        <f>+CBA!C63+TORR!C63</f>
        <v>0</v>
      </c>
      <c r="D63" s="275">
        <f t="shared" si="48"/>
        <v>0</v>
      </c>
      <c r="E63" s="273"/>
      <c r="F63" s="274">
        <f>+CBA!F63+TORR!F63</f>
        <v>0</v>
      </c>
      <c r="G63" s="275">
        <f t="shared" si="49"/>
        <v>0</v>
      </c>
      <c r="H63" s="276">
        <f t="shared" si="40"/>
        <v>0</v>
      </c>
      <c r="I63" s="275" t="str">
        <f t="shared" si="41"/>
        <v>N. D.</v>
      </c>
      <c r="J63" s="273"/>
      <c r="K63" s="274">
        <f>+CBA!K63+TORR!K63</f>
        <v>0</v>
      </c>
      <c r="L63" s="275">
        <f t="shared" si="50"/>
        <v>0</v>
      </c>
      <c r="M63" s="276">
        <f t="shared" si="42"/>
        <v>0</v>
      </c>
      <c r="N63" s="275" t="str">
        <f t="shared" si="43"/>
        <v>N. D.</v>
      </c>
      <c r="O63" s="311"/>
      <c r="P63" s="274">
        <f>+CBA!P63+TORR!P63</f>
        <v>0</v>
      </c>
      <c r="Q63" s="275">
        <f t="shared" si="51"/>
        <v>0</v>
      </c>
      <c r="R63" s="273"/>
      <c r="S63" s="274">
        <f>+CBA!S63+TORR!S63</f>
        <v>0</v>
      </c>
      <c r="T63" s="275">
        <f t="shared" si="52"/>
        <v>0</v>
      </c>
      <c r="U63" s="276">
        <f t="shared" si="44"/>
        <v>0</v>
      </c>
      <c r="V63" s="275" t="str">
        <f t="shared" si="45"/>
        <v>N. D.</v>
      </c>
      <c r="W63" s="273"/>
      <c r="X63" s="274">
        <f>+CBA!X63+TORR!X63</f>
        <v>7000</v>
      </c>
      <c r="Y63" s="275">
        <f t="shared" si="53"/>
        <v>5.6398518064804668E-4</v>
      </c>
      <c r="Z63" s="276">
        <f t="shared" si="46"/>
        <v>-7000</v>
      </c>
      <c r="AA63" s="275">
        <f t="shared" si="47"/>
        <v>-1</v>
      </c>
    </row>
    <row r="64" spans="1:27" hidden="1">
      <c r="A64" s="272" t="s">
        <v>25</v>
      </c>
      <c r="B64" s="273"/>
      <c r="C64" s="274">
        <f>+CBA!C64+TORR!C64</f>
        <v>0</v>
      </c>
      <c r="D64" s="275" t="str">
        <f t="shared" si="48"/>
        <v>N. D.</v>
      </c>
      <c r="E64" s="273"/>
      <c r="F64" s="274">
        <f>+CBA!F64+TORR!F64</f>
        <v>0</v>
      </c>
      <c r="G64" s="275" t="str">
        <f t="shared" si="49"/>
        <v>N. D.</v>
      </c>
      <c r="H64" s="276">
        <f t="shared" si="40"/>
        <v>0</v>
      </c>
      <c r="I64" s="275" t="str">
        <f t="shared" si="41"/>
        <v>N. D.</v>
      </c>
      <c r="J64" s="273"/>
      <c r="K64" s="274">
        <f>+CBA!K64+TORR!K64</f>
        <v>0</v>
      </c>
      <c r="L64" s="275" t="str">
        <f t="shared" si="50"/>
        <v>N. D.</v>
      </c>
      <c r="M64" s="276">
        <f t="shared" si="42"/>
        <v>0</v>
      </c>
      <c r="N64" s="275" t="str">
        <f t="shared" si="43"/>
        <v>N. D.</v>
      </c>
      <c r="O64" s="311"/>
      <c r="P64" s="274">
        <f>+CBA!P64+TORR!P64</f>
        <v>0</v>
      </c>
      <c r="Q64" s="275" t="str">
        <f t="shared" si="51"/>
        <v>N. D.</v>
      </c>
      <c r="R64" s="273"/>
      <c r="S64" s="274">
        <f>+CBA!S64+TORR!S64</f>
        <v>0</v>
      </c>
      <c r="T64" s="275" t="str">
        <f t="shared" si="52"/>
        <v>N. D.</v>
      </c>
      <c r="U64" s="276">
        <f t="shared" si="44"/>
        <v>0</v>
      </c>
      <c r="V64" s="275" t="str">
        <f t="shared" si="45"/>
        <v>N. D.</v>
      </c>
      <c r="W64" s="273"/>
      <c r="X64" s="274">
        <f>+CBA!X64+TORR!X64</f>
        <v>0</v>
      </c>
      <c r="Y64" s="275" t="str">
        <f t="shared" si="53"/>
        <v>N. D.</v>
      </c>
      <c r="Z64" s="276">
        <f t="shared" si="46"/>
        <v>0</v>
      </c>
      <c r="AA64" s="275" t="str">
        <f t="shared" si="47"/>
        <v>N. D.</v>
      </c>
    </row>
    <row r="65" spans="1:27" hidden="1">
      <c r="A65" s="272" t="s">
        <v>26</v>
      </c>
      <c r="B65" s="273"/>
      <c r="C65" s="274">
        <f>+CBA!C65+TORR!C65</f>
        <v>0</v>
      </c>
      <c r="D65" s="275">
        <f t="shared" si="48"/>
        <v>0</v>
      </c>
      <c r="E65" s="273"/>
      <c r="F65" s="274">
        <f>+CBA!F65+TORR!F65</f>
        <v>0</v>
      </c>
      <c r="G65" s="275">
        <f t="shared" si="49"/>
        <v>0</v>
      </c>
      <c r="H65" s="276">
        <f t="shared" si="40"/>
        <v>0</v>
      </c>
      <c r="I65" s="275" t="str">
        <f t="shared" si="41"/>
        <v>N. D.</v>
      </c>
      <c r="J65" s="273"/>
      <c r="K65" s="274">
        <f>+CBA!K65+TORR!K65</f>
        <v>0</v>
      </c>
      <c r="L65" s="275">
        <f t="shared" si="50"/>
        <v>0</v>
      </c>
      <c r="M65" s="276">
        <f t="shared" si="42"/>
        <v>0</v>
      </c>
      <c r="N65" s="275" t="str">
        <f t="shared" si="43"/>
        <v>N. D.</v>
      </c>
      <c r="O65" s="311"/>
      <c r="P65" s="274">
        <f>+CBA!P65+TORR!P65</f>
        <v>0</v>
      </c>
      <c r="Q65" s="275">
        <f t="shared" si="51"/>
        <v>0</v>
      </c>
      <c r="R65" s="273"/>
      <c r="S65" s="274">
        <f>+CBA!S65+TORR!S65</f>
        <v>0</v>
      </c>
      <c r="T65" s="275">
        <f t="shared" si="52"/>
        <v>0</v>
      </c>
      <c r="U65" s="276">
        <f t="shared" si="44"/>
        <v>0</v>
      </c>
      <c r="V65" s="275" t="str">
        <f t="shared" si="45"/>
        <v>N. D.</v>
      </c>
      <c r="W65" s="273"/>
      <c r="X65" s="274">
        <f>+CBA!X65+TORR!X65</f>
        <v>0</v>
      </c>
      <c r="Y65" s="275">
        <f t="shared" si="53"/>
        <v>0</v>
      </c>
      <c r="Z65" s="276">
        <f t="shared" si="46"/>
        <v>0</v>
      </c>
      <c r="AA65" s="275" t="str">
        <f t="shared" si="47"/>
        <v>N. D.</v>
      </c>
    </row>
    <row r="66" spans="1:27" hidden="1">
      <c r="A66" s="272" t="s">
        <v>27</v>
      </c>
      <c r="B66" s="273"/>
      <c r="C66" s="274">
        <f>+CBA!C66+TORR!C66</f>
        <v>0</v>
      </c>
      <c r="D66" s="275" t="str">
        <f t="shared" si="48"/>
        <v>N. D.</v>
      </c>
      <c r="E66" s="273"/>
      <c r="F66" s="274">
        <f>+CBA!F66+TORR!F66</f>
        <v>0</v>
      </c>
      <c r="G66" s="275" t="str">
        <f t="shared" si="49"/>
        <v>N. D.</v>
      </c>
      <c r="H66" s="276">
        <f t="shared" si="40"/>
        <v>0</v>
      </c>
      <c r="I66" s="275" t="str">
        <f t="shared" si="41"/>
        <v>N. D.</v>
      </c>
      <c r="J66" s="273"/>
      <c r="K66" s="274">
        <f>+CBA!K66+TORR!K66</f>
        <v>0</v>
      </c>
      <c r="L66" s="275" t="str">
        <f t="shared" si="50"/>
        <v>N. D.</v>
      </c>
      <c r="M66" s="276">
        <f t="shared" si="42"/>
        <v>0</v>
      </c>
      <c r="N66" s="275" t="str">
        <f t="shared" si="43"/>
        <v>N. D.</v>
      </c>
      <c r="O66" s="311"/>
      <c r="P66" s="274">
        <f>+CBA!P66+TORR!P66</f>
        <v>0</v>
      </c>
      <c r="Q66" s="275" t="str">
        <f t="shared" si="51"/>
        <v>N. D.</v>
      </c>
      <c r="R66" s="273"/>
      <c r="S66" s="274">
        <f>+CBA!S66+TORR!S66</f>
        <v>0</v>
      </c>
      <c r="T66" s="275" t="str">
        <f t="shared" si="52"/>
        <v>N. D.</v>
      </c>
      <c r="U66" s="276">
        <f t="shared" si="44"/>
        <v>0</v>
      </c>
      <c r="V66" s="275" t="str">
        <f t="shared" si="45"/>
        <v>N. D.</v>
      </c>
      <c r="W66" s="273"/>
      <c r="X66" s="274">
        <f>+CBA!X66+TORR!X66</f>
        <v>0</v>
      </c>
      <c r="Y66" s="275" t="str">
        <f t="shared" si="53"/>
        <v>N. D.</v>
      </c>
      <c r="Z66" s="276">
        <f t="shared" si="46"/>
        <v>0</v>
      </c>
      <c r="AA66" s="275" t="str">
        <f t="shared" si="47"/>
        <v>N. D.</v>
      </c>
    </row>
    <row r="67" spans="1:27" hidden="1">
      <c r="A67" s="272" t="s">
        <v>28</v>
      </c>
      <c r="B67" s="273"/>
      <c r="C67" s="274">
        <f>+CBA!C67+TORR!C67</f>
        <v>0</v>
      </c>
      <c r="D67" s="275">
        <f t="shared" si="48"/>
        <v>0</v>
      </c>
      <c r="E67" s="273"/>
      <c r="F67" s="274">
        <f>+CBA!F67+TORR!F67</f>
        <v>0</v>
      </c>
      <c r="G67" s="275">
        <f t="shared" si="49"/>
        <v>0</v>
      </c>
      <c r="H67" s="276">
        <f t="shared" si="40"/>
        <v>0</v>
      </c>
      <c r="I67" s="275" t="str">
        <f t="shared" si="41"/>
        <v>N. D.</v>
      </c>
      <c r="J67" s="273"/>
      <c r="K67" s="274">
        <f>+CBA!K67+TORR!K67</f>
        <v>0</v>
      </c>
      <c r="L67" s="275">
        <f t="shared" si="50"/>
        <v>0</v>
      </c>
      <c r="M67" s="276">
        <f t="shared" si="42"/>
        <v>0</v>
      </c>
      <c r="N67" s="275" t="str">
        <f t="shared" si="43"/>
        <v>N. D.</v>
      </c>
      <c r="O67" s="311"/>
      <c r="P67" s="274">
        <f>+CBA!P67+TORR!P67</f>
        <v>0</v>
      </c>
      <c r="Q67" s="275">
        <f t="shared" si="51"/>
        <v>0</v>
      </c>
      <c r="R67" s="273"/>
      <c r="S67" s="274">
        <f>+CBA!S67+TORR!S67</f>
        <v>0</v>
      </c>
      <c r="T67" s="275">
        <f t="shared" si="52"/>
        <v>0</v>
      </c>
      <c r="U67" s="276">
        <f t="shared" si="44"/>
        <v>0</v>
      </c>
      <c r="V67" s="275" t="str">
        <f t="shared" si="45"/>
        <v>N. D.</v>
      </c>
      <c r="W67" s="273"/>
      <c r="X67" s="274">
        <f>+CBA!X67+TORR!X67</f>
        <v>0</v>
      </c>
      <c r="Y67" s="275">
        <f t="shared" si="53"/>
        <v>0</v>
      </c>
      <c r="Z67" s="276">
        <f t="shared" si="46"/>
        <v>0</v>
      </c>
      <c r="AA67" s="275" t="str">
        <f t="shared" si="47"/>
        <v>N. D.</v>
      </c>
    </row>
    <row r="68" spans="1:27" hidden="1">
      <c r="A68" s="272" t="s">
        <v>29</v>
      </c>
      <c r="B68" s="273"/>
      <c r="C68" s="274">
        <f>+CBA!C68+TORR!C68</f>
        <v>0</v>
      </c>
      <c r="D68" s="275" t="str">
        <f t="shared" si="48"/>
        <v>N. D.</v>
      </c>
      <c r="E68" s="273"/>
      <c r="F68" s="274">
        <f>+CBA!F68+TORR!F68</f>
        <v>0</v>
      </c>
      <c r="G68" s="275" t="str">
        <f t="shared" si="49"/>
        <v>N. D.</v>
      </c>
      <c r="H68" s="276">
        <f t="shared" si="40"/>
        <v>0</v>
      </c>
      <c r="I68" s="275" t="str">
        <f t="shared" si="41"/>
        <v>N. D.</v>
      </c>
      <c r="J68" s="273"/>
      <c r="K68" s="274">
        <f>+CBA!K68+TORR!K68</f>
        <v>0</v>
      </c>
      <c r="L68" s="275" t="str">
        <f t="shared" si="50"/>
        <v>N. D.</v>
      </c>
      <c r="M68" s="276">
        <f t="shared" si="42"/>
        <v>0</v>
      </c>
      <c r="N68" s="275" t="str">
        <f t="shared" si="43"/>
        <v>N. D.</v>
      </c>
      <c r="O68" s="311"/>
      <c r="P68" s="274">
        <f>+CBA!P68+TORR!P68</f>
        <v>0</v>
      </c>
      <c r="Q68" s="275" t="str">
        <f t="shared" si="51"/>
        <v>N. D.</v>
      </c>
      <c r="R68" s="273"/>
      <c r="S68" s="274">
        <f>+CBA!S68+TORR!S68</f>
        <v>0</v>
      </c>
      <c r="T68" s="275" t="str">
        <f t="shared" si="52"/>
        <v>N. D.</v>
      </c>
      <c r="U68" s="276">
        <f t="shared" si="44"/>
        <v>0</v>
      </c>
      <c r="V68" s="275" t="str">
        <f t="shared" si="45"/>
        <v>N. D.</v>
      </c>
      <c r="W68" s="273"/>
      <c r="X68" s="274">
        <f>+CBA!X68+TORR!X68</f>
        <v>0</v>
      </c>
      <c r="Y68" s="275" t="str">
        <f t="shared" si="53"/>
        <v>N. D.</v>
      </c>
      <c r="Z68" s="276">
        <f t="shared" si="46"/>
        <v>0</v>
      </c>
      <c r="AA68" s="275" t="str">
        <f t="shared" si="47"/>
        <v>N. D.</v>
      </c>
    </row>
    <row r="69" spans="1:27" hidden="1">
      <c r="A69" s="277" t="s">
        <v>30</v>
      </c>
      <c r="B69" s="273"/>
      <c r="C69" s="274">
        <f>+CBA!C69+TORR!C69</f>
        <v>0</v>
      </c>
      <c r="D69" s="275">
        <f t="shared" si="48"/>
        <v>0</v>
      </c>
      <c r="E69" s="273"/>
      <c r="F69" s="274">
        <f>+CBA!F69+TORR!F69</f>
        <v>0</v>
      </c>
      <c r="G69" s="275">
        <f t="shared" si="49"/>
        <v>0</v>
      </c>
      <c r="H69" s="276">
        <f t="shared" si="40"/>
        <v>0</v>
      </c>
      <c r="I69" s="275" t="str">
        <f t="shared" si="41"/>
        <v>N. D.</v>
      </c>
      <c r="J69" s="273"/>
      <c r="K69" s="274">
        <f>+CBA!K69+TORR!K69</f>
        <v>0</v>
      </c>
      <c r="L69" s="275">
        <f t="shared" si="50"/>
        <v>0</v>
      </c>
      <c r="M69" s="276">
        <f t="shared" si="42"/>
        <v>0</v>
      </c>
      <c r="N69" s="275" t="str">
        <f t="shared" si="43"/>
        <v>N. D.</v>
      </c>
      <c r="O69" s="311"/>
      <c r="P69" s="274">
        <f>+CBA!P69+TORR!P69</f>
        <v>0</v>
      </c>
      <c r="Q69" s="275">
        <f t="shared" si="51"/>
        <v>0</v>
      </c>
      <c r="R69" s="273"/>
      <c r="S69" s="274">
        <f>+CBA!S69+TORR!S69</f>
        <v>0</v>
      </c>
      <c r="T69" s="275">
        <f t="shared" si="52"/>
        <v>0</v>
      </c>
      <c r="U69" s="276">
        <f t="shared" si="44"/>
        <v>0</v>
      </c>
      <c r="V69" s="275" t="str">
        <f t="shared" si="45"/>
        <v>N. D.</v>
      </c>
      <c r="W69" s="273"/>
      <c r="X69" s="274">
        <f>+CBA!X69+TORR!X69</f>
        <v>0</v>
      </c>
      <c r="Y69" s="275">
        <f t="shared" si="53"/>
        <v>0</v>
      </c>
      <c r="Z69" s="276">
        <f t="shared" si="46"/>
        <v>0</v>
      </c>
      <c r="AA69" s="275" t="str">
        <f t="shared" si="47"/>
        <v>N. D.</v>
      </c>
    </row>
    <row r="70" spans="1:27" hidden="1">
      <c r="A70" s="278" t="s">
        <v>31</v>
      </c>
      <c r="B70" s="265"/>
      <c r="C70" s="279">
        <f>+SUM(C71:C79)</f>
        <v>0</v>
      </c>
      <c r="D70" s="270" t="str">
        <f>+IF(ISERROR(C70/C81),"N. D.",C70/C81)</f>
        <v>N. D.</v>
      </c>
      <c r="E70" s="273"/>
      <c r="F70" s="279">
        <f>+SUM(F71:F79)</f>
        <v>0</v>
      </c>
      <c r="G70" s="270" t="str">
        <f>+IF(ISERROR(F70/F81),"N. D.",F70/F81)</f>
        <v>N. D.</v>
      </c>
      <c r="H70" s="271">
        <f t="shared" si="40"/>
        <v>0</v>
      </c>
      <c r="I70" s="270" t="str">
        <f t="shared" si="41"/>
        <v>N. D.</v>
      </c>
      <c r="J70" s="265"/>
      <c r="K70" s="279">
        <f>+SUM(K71:K79)</f>
        <v>0</v>
      </c>
      <c r="L70" s="270" t="str">
        <f>+IF(ISERROR(K70/K81),"N. D.",K70/K81)</f>
        <v>N. D.</v>
      </c>
      <c r="M70" s="271">
        <f t="shared" si="42"/>
        <v>0</v>
      </c>
      <c r="N70" s="270" t="str">
        <f t="shared" si="43"/>
        <v>N. D.</v>
      </c>
      <c r="O70" s="265"/>
      <c r="P70" s="279">
        <f>+SUM(P71:P79)</f>
        <v>0</v>
      </c>
      <c r="Q70" s="270">
        <f>+IF(ISERROR(P70/P81),"N. D.",P70/P81)</f>
        <v>0</v>
      </c>
      <c r="R70" s="273"/>
      <c r="S70" s="279">
        <f>+SUM(S71:S79)</f>
        <v>0</v>
      </c>
      <c r="T70" s="270" t="str">
        <f>+IF(ISERROR(S70/S81),"N. D.",S70/S81)</f>
        <v>N. D.</v>
      </c>
      <c r="U70" s="271">
        <f t="shared" si="44"/>
        <v>0</v>
      </c>
      <c r="V70" s="270" t="str">
        <f t="shared" si="45"/>
        <v>N. D.</v>
      </c>
      <c r="W70" s="265"/>
      <c r="X70" s="279">
        <f>+SUM(X71:X79)</f>
        <v>0</v>
      </c>
      <c r="Y70" s="270">
        <f>+IF(ISERROR(X70/X81),"N. D.",X70/X81)</f>
        <v>0</v>
      </c>
      <c r="Z70" s="271">
        <f t="shared" si="46"/>
        <v>0</v>
      </c>
      <c r="AA70" s="270" t="str">
        <f t="shared" si="47"/>
        <v>N. D.</v>
      </c>
    </row>
    <row r="71" spans="1:27" hidden="1">
      <c r="A71" s="280" t="s">
        <v>32</v>
      </c>
      <c r="B71" s="273"/>
      <c r="C71" s="274">
        <f>+CBA!C71+TORR!C71</f>
        <v>0</v>
      </c>
      <c r="D71" s="275" t="str">
        <f t="shared" ref="D71:D79" si="54">+IF(ISERROR(C71/C96),"N. D.",C71/C96)</f>
        <v>N. D.</v>
      </c>
      <c r="E71" s="273"/>
      <c r="F71" s="274">
        <f>+CBA!F71+TORR!F71</f>
        <v>0</v>
      </c>
      <c r="G71" s="275" t="str">
        <f t="shared" ref="G71:G79" si="55">+IF(ISERROR(F71/F96),"N. D.",F71/F96)</f>
        <v>N. D.</v>
      </c>
      <c r="H71" s="276">
        <f t="shared" si="40"/>
        <v>0</v>
      </c>
      <c r="I71" s="275" t="str">
        <f t="shared" si="41"/>
        <v>N. D.</v>
      </c>
      <c r="J71" s="273"/>
      <c r="K71" s="274">
        <f>+CBA!K71+TORR!K71</f>
        <v>0</v>
      </c>
      <c r="L71" s="275" t="str">
        <f t="shared" ref="L71:L79" si="56">+IF(ISERROR(K71/K96),"N. D.",K71/K96)</f>
        <v>N. D.</v>
      </c>
      <c r="M71" s="276">
        <f t="shared" si="42"/>
        <v>0</v>
      </c>
      <c r="N71" s="275" t="str">
        <f t="shared" si="43"/>
        <v>N. D.</v>
      </c>
      <c r="O71" s="311"/>
      <c r="P71" s="274">
        <f>+CBA!P71+TORR!P71</f>
        <v>0</v>
      </c>
      <c r="Q71" s="275" t="str">
        <f t="shared" ref="Q71:Q79" si="57">+IF(ISERROR(P71/P96),"N. D.",P71/P96)</f>
        <v>N. D.</v>
      </c>
      <c r="R71" s="273"/>
      <c r="S71" s="274">
        <f>+CBA!S71+TORR!S71</f>
        <v>0</v>
      </c>
      <c r="T71" s="275" t="str">
        <f t="shared" ref="T71:T79" si="58">+IF(ISERROR(S71/S96),"N. D.",S71/S96)</f>
        <v>N. D.</v>
      </c>
      <c r="U71" s="276">
        <f t="shared" si="44"/>
        <v>0</v>
      </c>
      <c r="V71" s="275" t="str">
        <f t="shared" si="45"/>
        <v>N. D.</v>
      </c>
      <c r="W71" s="273"/>
      <c r="X71" s="274">
        <f>+CBA!X71+TORR!X71</f>
        <v>0</v>
      </c>
      <c r="Y71" s="275" t="str">
        <f t="shared" ref="Y71:Y79" si="59">+IF(ISERROR(X71/X96),"N. D.",X71/X96)</f>
        <v>N. D.</v>
      </c>
      <c r="Z71" s="276">
        <f t="shared" si="46"/>
        <v>0</v>
      </c>
      <c r="AA71" s="275" t="str">
        <f t="shared" si="47"/>
        <v>N. D.</v>
      </c>
    </row>
    <row r="72" spans="1:27" hidden="1">
      <c r="A72" s="280" t="s">
        <v>33</v>
      </c>
      <c r="B72" s="273"/>
      <c r="C72" s="274">
        <f>+CBA!C72+TORR!C72</f>
        <v>0</v>
      </c>
      <c r="D72" s="275" t="str">
        <f t="shared" si="54"/>
        <v>N. D.</v>
      </c>
      <c r="E72" s="273"/>
      <c r="F72" s="274">
        <f>+CBA!F72+TORR!F72</f>
        <v>0</v>
      </c>
      <c r="G72" s="275" t="str">
        <f t="shared" si="55"/>
        <v>N. D.</v>
      </c>
      <c r="H72" s="276">
        <f t="shared" si="40"/>
        <v>0</v>
      </c>
      <c r="I72" s="275" t="str">
        <f t="shared" si="41"/>
        <v>N. D.</v>
      </c>
      <c r="J72" s="273"/>
      <c r="K72" s="274">
        <f>+CBA!K72+TORR!K72</f>
        <v>0</v>
      </c>
      <c r="L72" s="275" t="str">
        <f t="shared" si="56"/>
        <v>N. D.</v>
      </c>
      <c r="M72" s="276">
        <f t="shared" si="42"/>
        <v>0</v>
      </c>
      <c r="N72" s="275" t="str">
        <f t="shared" si="43"/>
        <v>N. D.</v>
      </c>
      <c r="O72" s="311"/>
      <c r="P72" s="274">
        <f>+CBA!P72+TORR!P72</f>
        <v>0</v>
      </c>
      <c r="Q72" s="275" t="str">
        <f t="shared" si="57"/>
        <v>N. D.</v>
      </c>
      <c r="R72" s="273"/>
      <c r="S72" s="274">
        <f>+CBA!S72+TORR!S72</f>
        <v>0</v>
      </c>
      <c r="T72" s="275" t="str">
        <f t="shared" si="58"/>
        <v>N. D.</v>
      </c>
      <c r="U72" s="276">
        <f t="shared" si="44"/>
        <v>0</v>
      </c>
      <c r="V72" s="275" t="str">
        <f t="shared" si="45"/>
        <v>N. D.</v>
      </c>
      <c r="W72" s="273"/>
      <c r="X72" s="274">
        <f>+CBA!X72+TORR!X72</f>
        <v>0</v>
      </c>
      <c r="Y72" s="275" t="str">
        <f t="shared" si="59"/>
        <v>N. D.</v>
      </c>
      <c r="Z72" s="276">
        <f t="shared" si="46"/>
        <v>0</v>
      </c>
      <c r="AA72" s="275" t="str">
        <f t="shared" si="47"/>
        <v>N. D.</v>
      </c>
    </row>
    <row r="73" spans="1:27" hidden="1">
      <c r="A73" s="280" t="s">
        <v>34</v>
      </c>
      <c r="B73" s="273"/>
      <c r="C73" s="274">
        <f>+CBA!C73+TORR!C73</f>
        <v>0</v>
      </c>
      <c r="D73" s="275" t="str">
        <f t="shared" si="54"/>
        <v>N. D.</v>
      </c>
      <c r="E73" s="273"/>
      <c r="F73" s="274">
        <f>+CBA!F73+TORR!F73</f>
        <v>0</v>
      </c>
      <c r="G73" s="275" t="str">
        <f t="shared" si="55"/>
        <v>N. D.</v>
      </c>
      <c r="H73" s="276">
        <f t="shared" si="40"/>
        <v>0</v>
      </c>
      <c r="I73" s="275" t="str">
        <f t="shared" si="41"/>
        <v>N. D.</v>
      </c>
      <c r="J73" s="273"/>
      <c r="K73" s="274">
        <f>+CBA!K73+TORR!K73</f>
        <v>0</v>
      </c>
      <c r="L73" s="275" t="str">
        <f t="shared" si="56"/>
        <v>N. D.</v>
      </c>
      <c r="M73" s="276">
        <f t="shared" si="42"/>
        <v>0</v>
      </c>
      <c r="N73" s="275" t="str">
        <f t="shared" si="43"/>
        <v>N. D.</v>
      </c>
      <c r="O73" s="311"/>
      <c r="P73" s="274">
        <f>+CBA!P73+TORR!P73</f>
        <v>0</v>
      </c>
      <c r="Q73" s="275" t="str">
        <f t="shared" si="57"/>
        <v>N. D.</v>
      </c>
      <c r="R73" s="273"/>
      <c r="S73" s="274">
        <f>+CBA!S73+TORR!S73</f>
        <v>0</v>
      </c>
      <c r="T73" s="275" t="str">
        <f t="shared" si="58"/>
        <v>N. D.</v>
      </c>
      <c r="U73" s="276">
        <f t="shared" si="44"/>
        <v>0</v>
      </c>
      <c r="V73" s="275" t="str">
        <f t="shared" si="45"/>
        <v>N. D.</v>
      </c>
      <c r="W73" s="273"/>
      <c r="X73" s="274">
        <f>+CBA!X73+TORR!X73</f>
        <v>0</v>
      </c>
      <c r="Y73" s="275" t="str">
        <f t="shared" si="59"/>
        <v>N. D.</v>
      </c>
      <c r="Z73" s="276">
        <f t="shared" si="46"/>
        <v>0</v>
      </c>
      <c r="AA73" s="275" t="str">
        <f t="shared" si="47"/>
        <v>N. D.</v>
      </c>
    </row>
    <row r="74" spans="1:27" hidden="1">
      <c r="A74" s="280" t="s">
        <v>35</v>
      </c>
      <c r="B74" s="273"/>
      <c r="C74" s="274">
        <f>+CBA!C74+TORR!C74</f>
        <v>0</v>
      </c>
      <c r="D74" s="275" t="str">
        <f t="shared" si="54"/>
        <v>N. D.</v>
      </c>
      <c r="E74" s="273"/>
      <c r="F74" s="274">
        <f>+CBA!F74+TORR!F74</f>
        <v>0</v>
      </c>
      <c r="G74" s="275" t="str">
        <f t="shared" si="55"/>
        <v>N. D.</v>
      </c>
      <c r="H74" s="276">
        <f t="shared" si="40"/>
        <v>0</v>
      </c>
      <c r="I74" s="275" t="str">
        <f t="shared" si="41"/>
        <v>N. D.</v>
      </c>
      <c r="J74" s="273"/>
      <c r="K74" s="274">
        <f>+CBA!K74+TORR!K74</f>
        <v>0</v>
      </c>
      <c r="L74" s="275" t="str">
        <f t="shared" si="56"/>
        <v>N. D.</v>
      </c>
      <c r="M74" s="276">
        <f t="shared" si="42"/>
        <v>0</v>
      </c>
      <c r="N74" s="275" t="str">
        <f t="shared" si="43"/>
        <v>N. D.</v>
      </c>
      <c r="O74" s="311"/>
      <c r="P74" s="274">
        <f>+CBA!P74+TORR!P74</f>
        <v>0</v>
      </c>
      <c r="Q74" s="275" t="str">
        <f t="shared" si="57"/>
        <v>N. D.</v>
      </c>
      <c r="R74" s="273"/>
      <c r="S74" s="274">
        <f>+CBA!S74+TORR!S74</f>
        <v>0</v>
      </c>
      <c r="T74" s="275" t="str">
        <f t="shared" si="58"/>
        <v>N. D.</v>
      </c>
      <c r="U74" s="276">
        <f t="shared" si="44"/>
        <v>0</v>
      </c>
      <c r="V74" s="275" t="str">
        <f t="shared" si="45"/>
        <v>N. D.</v>
      </c>
      <c r="W74" s="273"/>
      <c r="X74" s="274">
        <f>+CBA!X74+TORR!X74</f>
        <v>0</v>
      </c>
      <c r="Y74" s="275" t="str">
        <f t="shared" si="59"/>
        <v>N. D.</v>
      </c>
      <c r="Z74" s="276">
        <f t="shared" si="46"/>
        <v>0</v>
      </c>
      <c r="AA74" s="275" t="str">
        <f t="shared" si="47"/>
        <v>N. D.</v>
      </c>
    </row>
    <row r="75" spans="1:27" hidden="1">
      <c r="A75" s="280" t="s">
        <v>36</v>
      </c>
      <c r="B75" s="273"/>
      <c r="C75" s="274">
        <f>+CBA!C75+TORR!C75</f>
        <v>0</v>
      </c>
      <c r="D75" s="275" t="str">
        <f t="shared" si="54"/>
        <v>N. D.</v>
      </c>
      <c r="E75" s="273"/>
      <c r="F75" s="274">
        <f>+CBA!F75+TORR!F75</f>
        <v>0</v>
      </c>
      <c r="G75" s="275" t="str">
        <f t="shared" si="55"/>
        <v>N. D.</v>
      </c>
      <c r="H75" s="276">
        <f t="shared" si="40"/>
        <v>0</v>
      </c>
      <c r="I75" s="275" t="str">
        <f t="shared" si="41"/>
        <v>N. D.</v>
      </c>
      <c r="J75" s="273"/>
      <c r="K75" s="274">
        <f>+CBA!K75+TORR!K75</f>
        <v>0</v>
      </c>
      <c r="L75" s="275" t="str">
        <f t="shared" si="56"/>
        <v>N. D.</v>
      </c>
      <c r="M75" s="276">
        <f t="shared" si="42"/>
        <v>0</v>
      </c>
      <c r="N75" s="275" t="str">
        <f t="shared" si="43"/>
        <v>N. D.</v>
      </c>
      <c r="O75" s="311"/>
      <c r="P75" s="274">
        <f>+CBA!P75+TORR!P75</f>
        <v>0</v>
      </c>
      <c r="Q75" s="275" t="str">
        <f t="shared" si="57"/>
        <v>N. D.</v>
      </c>
      <c r="R75" s="273"/>
      <c r="S75" s="274">
        <f>+CBA!S75+TORR!S75</f>
        <v>0</v>
      </c>
      <c r="T75" s="275" t="str">
        <f t="shared" si="58"/>
        <v>N. D.</v>
      </c>
      <c r="U75" s="276">
        <f t="shared" si="44"/>
        <v>0</v>
      </c>
      <c r="V75" s="275" t="str">
        <f t="shared" si="45"/>
        <v>N. D.</v>
      </c>
      <c r="W75" s="273"/>
      <c r="X75" s="274">
        <f>+CBA!X75+TORR!X75</f>
        <v>0</v>
      </c>
      <c r="Y75" s="275" t="str">
        <f t="shared" si="59"/>
        <v>N. D.</v>
      </c>
      <c r="Z75" s="276">
        <f t="shared" si="46"/>
        <v>0</v>
      </c>
      <c r="AA75" s="275" t="str">
        <f t="shared" si="47"/>
        <v>N. D.</v>
      </c>
    </row>
    <row r="76" spans="1:27" hidden="1">
      <c r="A76" s="280" t="s">
        <v>37</v>
      </c>
      <c r="B76" s="273"/>
      <c r="C76" s="274">
        <f>+CBA!C76+TORR!C76</f>
        <v>0</v>
      </c>
      <c r="D76" s="275" t="str">
        <f t="shared" si="54"/>
        <v>N. D.</v>
      </c>
      <c r="E76" s="273"/>
      <c r="F76" s="274">
        <f>+CBA!F76+TORR!F76</f>
        <v>0</v>
      </c>
      <c r="G76" s="275" t="str">
        <f t="shared" si="55"/>
        <v>N. D.</v>
      </c>
      <c r="H76" s="276">
        <f t="shared" si="40"/>
        <v>0</v>
      </c>
      <c r="I76" s="275" t="str">
        <f t="shared" si="41"/>
        <v>N. D.</v>
      </c>
      <c r="J76" s="273"/>
      <c r="K76" s="274">
        <f>+CBA!K76+TORR!K76</f>
        <v>0</v>
      </c>
      <c r="L76" s="275" t="str">
        <f t="shared" si="56"/>
        <v>N. D.</v>
      </c>
      <c r="M76" s="276">
        <f t="shared" si="42"/>
        <v>0</v>
      </c>
      <c r="N76" s="275" t="str">
        <f t="shared" si="43"/>
        <v>N. D.</v>
      </c>
      <c r="O76" s="311"/>
      <c r="P76" s="274">
        <f>+CBA!P76+TORR!P76</f>
        <v>0</v>
      </c>
      <c r="Q76" s="275" t="str">
        <f t="shared" si="57"/>
        <v>N. D.</v>
      </c>
      <c r="R76" s="273"/>
      <c r="S76" s="274">
        <f>+CBA!S76+TORR!S76</f>
        <v>0</v>
      </c>
      <c r="T76" s="275" t="str">
        <f t="shared" si="58"/>
        <v>N. D.</v>
      </c>
      <c r="U76" s="276">
        <f t="shared" si="44"/>
        <v>0</v>
      </c>
      <c r="V76" s="275" t="str">
        <f t="shared" si="45"/>
        <v>N. D.</v>
      </c>
      <c r="W76" s="273"/>
      <c r="X76" s="274">
        <f>+CBA!X76+TORR!X76</f>
        <v>0</v>
      </c>
      <c r="Y76" s="275" t="str">
        <f t="shared" si="59"/>
        <v>N. D.</v>
      </c>
      <c r="Z76" s="276">
        <f t="shared" si="46"/>
        <v>0</v>
      </c>
      <c r="AA76" s="275" t="str">
        <f t="shared" si="47"/>
        <v>N. D.</v>
      </c>
    </row>
    <row r="77" spans="1:27" hidden="1">
      <c r="A77" s="280" t="s">
        <v>38</v>
      </c>
      <c r="B77" s="273"/>
      <c r="C77" s="274">
        <f>+CBA!C77+TORR!C77</f>
        <v>0</v>
      </c>
      <c r="D77" s="275" t="str">
        <f t="shared" si="54"/>
        <v>N. D.</v>
      </c>
      <c r="E77" s="273"/>
      <c r="F77" s="274">
        <f>+CBA!F77+TORR!F77</f>
        <v>0</v>
      </c>
      <c r="G77" s="275" t="str">
        <f t="shared" si="55"/>
        <v>N. D.</v>
      </c>
      <c r="H77" s="276">
        <f t="shared" si="40"/>
        <v>0</v>
      </c>
      <c r="I77" s="275" t="str">
        <f t="shared" si="41"/>
        <v>N. D.</v>
      </c>
      <c r="J77" s="273"/>
      <c r="K77" s="274">
        <f>+CBA!K77+TORR!K77</f>
        <v>0</v>
      </c>
      <c r="L77" s="275" t="str">
        <f t="shared" si="56"/>
        <v>N. D.</v>
      </c>
      <c r="M77" s="276">
        <f t="shared" si="42"/>
        <v>0</v>
      </c>
      <c r="N77" s="275" t="str">
        <f t="shared" si="43"/>
        <v>N. D.</v>
      </c>
      <c r="O77" s="311"/>
      <c r="P77" s="274">
        <f>+CBA!P77+TORR!P77</f>
        <v>0</v>
      </c>
      <c r="Q77" s="275" t="str">
        <f t="shared" si="57"/>
        <v>N. D.</v>
      </c>
      <c r="R77" s="273"/>
      <c r="S77" s="274">
        <f>+CBA!S77+TORR!S77</f>
        <v>0</v>
      </c>
      <c r="T77" s="275" t="str">
        <f t="shared" si="58"/>
        <v>N. D.</v>
      </c>
      <c r="U77" s="276">
        <f t="shared" si="44"/>
        <v>0</v>
      </c>
      <c r="V77" s="275" t="str">
        <f t="shared" si="45"/>
        <v>N. D.</v>
      </c>
      <c r="W77" s="273"/>
      <c r="X77" s="274">
        <f>+CBA!X77+TORR!X77</f>
        <v>0</v>
      </c>
      <c r="Y77" s="275" t="str">
        <f t="shared" si="59"/>
        <v>N. D.</v>
      </c>
      <c r="Z77" s="276">
        <f t="shared" si="46"/>
        <v>0</v>
      </c>
      <c r="AA77" s="275" t="str">
        <f t="shared" si="47"/>
        <v>N. D.</v>
      </c>
    </row>
    <row r="78" spans="1:27" hidden="1">
      <c r="A78" s="280" t="s">
        <v>39</v>
      </c>
      <c r="B78" s="273"/>
      <c r="C78" s="274">
        <f>+CBA!C78+TORR!C78</f>
        <v>0</v>
      </c>
      <c r="D78" s="275" t="str">
        <f t="shared" si="54"/>
        <v>N. D.</v>
      </c>
      <c r="E78" s="273"/>
      <c r="F78" s="274">
        <f>+CBA!F78+TORR!F78</f>
        <v>0</v>
      </c>
      <c r="G78" s="275" t="str">
        <f t="shared" si="55"/>
        <v>N. D.</v>
      </c>
      <c r="H78" s="276">
        <f t="shared" si="40"/>
        <v>0</v>
      </c>
      <c r="I78" s="275" t="str">
        <f t="shared" si="41"/>
        <v>N. D.</v>
      </c>
      <c r="J78" s="273"/>
      <c r="K78" s="274">
        <f>+CBA!K78+TORR!K78</f>
        <v>0</v>
      </c>
      <c r="L78" s="275" t="str">
        <f t="shared" si="56"/>
        <v>N. D.</v>
      </c>
      <c r="M78" s="276">
        <f t="shared" si="42"/>
        <v>0</v>
      </c>
      <c r="N78" s="275" t="str">
        <f t="shared" si="43"/>
        <v>N. D.</v>
      </c>
      <c r="O78" s="311"/>
      <c r="P78" s="274">
        <f>+CBA!P78+TORR!P78</f>
        <v>0</v>
      </c>
      <c r="Q78" s="275" t="str">
        <f t="shared" si="57"/>
        <v>N. D.</v>
      </c>
      <c r="R78" s="273"/>
      <c r="S78" s="274">
        <f>+CBA!S78+TORR!S78</f>
        <v>0</v>
      </c>
      <c r="T78" s="275" t="str">
        <f t="shared" si="58"/>
        <v>N. D.</v>
      </c>
      <c r="U78" s="276">
        <f t="shared" si="44"/>
        <v>0</v>
      </c>
      <c r="V78" s="275" t="str">
        <f t="shared" si="45"/>
        <v>N. D.</v>
      </c>
      <c r="W78" s="273"/>
      <c r="X78" s="274">
        <f>+CBA!X78+TORR!X78</f>
        <v>0</v>
      </c>
      <c r="Y78" s="275" t="str">
        <f t="shared" si="59"/>
        <v>N. D.</v>
      </c>
      <c r="Z78" s="276">
        <f t="shared" si="46"/>
        <v>0</v>
      </c>
      <c r="AA78" s="275" t="str">
        <f t="shared" si="47"/>
        <v>N. D.</v>
      </c>
    </row>
    <row r="79" spans="1:27" hidden="1">
      <c r="A79" s="280" t="s">
        <v>40</v>
      </c>
      <c r="B79" s="273"/>
      <c r="C79" s="274">
        <f>+CBA!C79+TORR!C79</f>
        <v>0</v>
      </c>
      <c r="D79" s="275" t="str">
        <f t="shared" si="54"/>
        <v>N. D.</v>
      </c>
      <c r="E79" s="273"/>
      <c r="F79" s="274">
        <f>+CBA!F79+TORR!F79</f>
        <v>0</v>
      </c>
      <c r="G79" s="275" t="str">
        <f t="shared" si="55"/>
        <v>N. D.</v>
      </c>
      <c r="H79" s="276">
        <f t="shared" si="40"/>
        <v>0</v>
      </c>
      <c r="I79" s="275" t="str">
        <f t="shared" si="41"/>
        <v>N. D.</v>
      </c>
      <c r="J79" s="273"/>
      <c r="K79" s="274">
        <f>+CBA!K79+TORR!K79</f>
        <v>0</v>
      </c>
      <c r="L79" s="275" t="str">
        <f t="shared" si="56"/>
        <v>N. D.</v>
      </c>
      <c r="M79" s="276">
        <f t="shared" si="42"/>
        <v>0</v>
      </c>
      <c r="N79" s="275" t="str">
        <f t="shared" si="43"/>
        <v>N. D.</v>
      </c>
      <c r="O79" s="311"/>
      <c r="P79" s="274">
        <f>+CBA!P79+TORR!P79</f>
        <v>0</v>
      </c>
      <c r="Q79" s="275" t="str">
        <f t="shared" si="57"/>
        <v>N. D.</v>
      </c>
      <c r="R79" s="273"/>
      <c r="S79" s="274">
        <f>+CBA!S79+TORR!S79</f>
        <v>0</v>
      </c>
      <c r="T79" s="275" t="str">
        <f t="shared" si="58"/>
        <v>N. D.</v>
      </c>
      <c r="U79" s="276">
        <f t="shared" si="44"/>
        <v>0</v>
      </c>
      <c r="V79" s="275" t="str">
        <f t="shared" si="45"/>
        <v>N. D.</v>
      </c>
      <c r="W79" s="273"/>
      <c r="X79" s="274">
        <f>+CBA!X79+TORR!X79</f>
        <v>0</v>
      </c>
      <c r="Y79" s="275" t="str">
        <f t="shared" si="59"/>
        <v>N. D.</v>
      </c>
      <c r="Z79" s="276">
        <f t="shared" si="46"/>
        <v>0</v>
      </c>
      <c r="AA79" s="275" t="str">
        <f t="shared" si="47"/>
        <v>N. D.</v>
      </c>
    </row>
    <row r="80" spans="1:27" ht="6" hidden="1" customHeight="1">
      <c r="A80" s="267"/>
      <c r="B80" s="265"/>
      <c r="C80" s="267"/>
      <c r="D80" s="270"/>
      <c r="E80" s="265"/>
      <c r="F80" s="267"/>
      <c r="G80" s="270"/>
      <c r="H80" s="265"/>
      <c r="I80" s="270"/>
      <c r="J80" s="265"/>
      <c r="K80" s="267"/>
      <c r="L80" s="270"/>
      <c r="M80" s="265"/>
      <c r="N80" s="270"/>
      <c r="O80" s="265"/>
      <c r="P80" s="267"/>
      <c r="Q80" s="270"/>
      <c r="R80" s="265"/>
      <c r="S80" s="267"/>
      <c r="T80" s="270"/>
      <c r="U80" s="265"/>
      <c r="V80" s="270"/>
      <c r="W80" s="265"/>
      <c r="X80" s="267"/>
      <c r="Y80" s="270"/>
      <c r="Z80" s="265"/>
      <c r="AA80" s="270"/>
    </row>
    <row r="81" spans="1:27" hidden="1">
      <c r="A81" s="266" t="s">
        <v>45</v>
      </c>
      <c r="B81" s="265"/>
      <c r="C81" s="281">
        <f>+C60+C70</f>
        <v>0</v>
      </c>
      <c r="D81" s="282">
        <f>+IF(ISERROR(C81/C106),"N. D.",C81/C106)</f>
        <v>0</v>
      </c>
      <c r="E81" s="265"/>
      <c r="F81" s="281">
        <f>+F60+F70</f>
        <v>0</v>
      </c>
      <c r="G81" s="282">
        <f>+IF(ISERROR(F81/F106),"N. D.",F81/F106)</f>
        <v>0</v>
      </c>
      <c r="H81" s="283">
        <f>+$C81-F81</f>
        <v>0</v>
      </c>
      <c r="I81" s="282" t="str">
        <f>+IF(ISERROR(H81/F81),"N. D.",H81/F81)</f>
        <v>N. D.</v>
      </c>
      <c r="J81" s="265"/>
      <c r="K81" s="281">
        <f>+K60+K70</f>
        <v>0</v>
      </c>
      <c r="L81" s="282">
        <f>+IF(ISERROR(K81/K106),"N. D.",K81/K106)</f>
        <v>0</v>
      </c>
      <c r="M81" s="283">
        <f>+$C81-K81</f>
        <v>0</v>
      </c>
      <c r="N81" s="282" t="str">
        <f>+IF(ISERROR(M81/K81),"N. D.",M81/K81)</f>
        <v>N. D.</v>
      </c>
      <c r="O81" s="265"/>
      <c r="P81" s="281">
        <f>+P60+P70</f>
        <v>376834.05</v>
      </c>
      <c r="Q81" s="282">
        <f>+IF(ISERROR(P81/P106),"N. D.",P81/P106)</f>
        <v>2.8338380545101715E-3</v>
      </c>
      <c r="R81" s="265"/>
      <c r="S81" s="281">
        <f>+S60+S70</f>
        <v>0</v>
      </c>
      <c r="T81" s="282">
        <f>+IF(ISERROR(S81/S106),"N. D.",S81/S106)</f>
        <v>0</v>
      </c>
      <c r="U81" s="283">
        <f>+$P81-S81</f>
        <v>376834.05</v>
      </c>
      <c r="V81" s="282" t="str">
        <f>+IF(ISERROR(U81/S81),"N. D.",U81/S81)</f>
        <v>N. D.</v>
      </c>
      <c r="W81" s="265"/>
      <c r="X81" s="281">
        <f>+X60+X70</f>
        <v>7000</v>
      </c>
      <c r="Y81" s="282">
        <f>+IF(ISERROR(X81/X106),"N. D.",X81/X106)</f>
        <v>5.6490778643415481E-5</v>
      </c>
      <c r="Z81" s="283">
        <f>+$P81-X81</f>
        <v>369834.05</v>
      </c>
      <c r="AA81" s="282">
        <f>+IF(ISERROR(Z81/X81),"N. D.",Z81/X81)</f>
        <v>52.833435714285713</v>
      </c>
    </row>
    <row r="82" spans="1:27" ht="6" hidden="1" customHeight="1">
      <c r="A82" s="267"/>
      <c r="B82" s="265"/>
      <c r="C82" s="267"/>
      <c r="D82" s="270"/>
      <c r="E82" s="265"/>
      <c r="F82" s="267"/>
      <c r="G82" s="270"/>
      <c r="H82" s="265"/>
      <c r="I82" s="270"/>
      <c r="J82" s="265"/>
      <c r="K82" s="267"/>
      <c r="L82" s="270"/>
      <c r="M82" s="265"/>
      <c r="N82" s="270"/>
      <c r="O82" s="265"/>
      <c r="P82" s="267"/>
      <c r="Q82" s="270"/>
      <c r="R82" s="265"/>
      <c r="S82" s="267"/>
      <c r="T82" s="270"/>
      <c r="U82" s="265"/>
      <c r="V82" s="270"/>
      <c r="W82" s="265"/>
      <c r="X82" s="267"/>
      <c r="Y82" s="270"/>
      <c r="Z82" s="265"/>
      <c r="AA82" s="270"/>
    </row>
    <row r="83" spans="1:27">
      <c r="A83" s="266" t="s">
        <v>46</v>
      </c>
      <c r="B83" s="265"/>
      <c r="C83" s="267"/>
      <c r="D83" s="270"/>
      <c r="E83" s="265"/>
      <c r="F83" s="267"/>
      <c r="G83" s="270"/>
      <c r="H83" s="265"/>
      <c r="I83" s="270"/>
      <c r="J83" s="265"/>
      <c r="K83" s="267"/>
      <c r="L83" s="270"/>
      <c r="M83" s="265"/>
      <c r="N83" s="270"/>
      <c r="O83" s="265"/>
      <c r="P83" s="267"/>
      <c r="Q83" s="270"/>
      <c r="R83" s="265"/>
      <c r="S83" s="267"/>
      <c r="T83" s="270"/>
      <c r="U83" s="265"/>
      <c r="V83" s="270"/>
      <c r="W83" s="265"/>
      <c r="X83" s="267"/>
      <c r="Y83" s="270"/>
      <c r="Z83" s="265"/>
      <c r="AA83" s="270"/>
    </row>
    <row r="84" spans="1:27" ht="6" customHeight="1">
      <c r="A84" s="267"/>
      <c r="B84" s="265"/>
      <c r="C84" s="267"/>
      <c r="D84" s="270"/>
      <c r="E84" s="265"/>
      <c r="F84" s="267"/>
      <c r="G84" s="270"/>
      <c r="H84" s="265"/>
      <c r="I84" s="270"/>
      <c r="J84" s="265"/>
      <c r="K84" s="267"/>
      <c r="L84" s="270"/>
      <c r="M84" s="265"/>
      <c r="N84" s="270"/>
      <c r="O84" s="265"/>
      <c r="P84" s="267"/>
      <c r="Q84" s="270"/>
      <c r="R84" s="265"/>
      <c r="S84" s="267"/>
      <c r="T84" s="270"/>
      <c r="U84" s="265"/>
      <c r="V84" s="270"/>
      <c r="W84" s="265"/>
      <c r="X84" s="267"/>
      <c r="Y84" s="270"/>
      <c r="Z84" s="265"/>
      <c r="AA84" s="270"/>
    </row>
    <row r="85" spans="1:27" s="308" customFormat="1">
      <c r="A85" s="309" t="s">
        <v>21</v>
      </c>
      <c r="B85" s="297"/>
      <c r="C85" s="305">
        <f>+SUM(C86:C94)</f>
        <v>22935847.789999999</v>
      </c>
      <c r="D85" s="282">
        <f>+IF(ISERROR(C85/C106),"N. D.",C85/C106)</f>
        <v>1</v>
      </c>
      <c r="E85" s="297"/>
      <c r="F85" s="305">
        <f>+SUM(F86:F94)</f>
        <v>22251339.917517822</v>
      </c>
      <c r="G85" s="282">
        <f>+IF(ISERROR(F85/F106),"N. D.",F85/F106)</f>
        <v>1</v>
      </c>
      <c r="H85" s="310">
        <f t="shared" ref="H85:H104" si="60">+$C85-F85</f>
        <v>684507.87248217687</v>
      </c>
      <c r="I85" s="282">
        <f t="shared" ref="I85:I104" si="61">+IF(ISERROR(H85/F85),"N. D.",H85/F85)</f>
        <v>3.0762546211578208E-2</v>
      </c>
      <c r="J85" s="297"/>
      <c r="K85" s="305">
        <f>+SUM(K86:K94)</f>
        <v>20742804.490000002</v>
      </c>
      <c r="L85" s="282">
        <f>+IF(ISERROR(K85/K106),"N. D.",K85/K106)</f>
        <v>1</v>
      </c>
      <c r="M85" s="310">
        <f t="shared" ref="M85:M104" si="62">+$C85-K85</f>
        <v>2193043.299999997</v>
      </c>
      <c r="N85" s="282">
        <f t="shared" ref="N85:N104" si="63">+IF(ISERROR(M85/K85),"N. D.",M85/K85)</f>
        <v>0.10572549633089642</v>
      </c>
      <c r="O85" s="297"/>
      <c r="P85" s="305">
        <f>+SUM(P86:P94)</f>
        <v>132976564.91000001</v>
      </c>
      <c r="Q85" s="282">
        <f>+IF(ISERROR(P85/P106),"N. D.",P85/P106)</f>
        <v>1</v>
      </c>
      <c r="R85" s="297"/>
      <c r="S85" s="305">
        <f>+SUM(S86:S94)</f>
        <v>131758284.28730653</v>
      </c>
      <c r="T85" s="282">
        <f>+IF(ISERROR(S85/S106),"N. D.",S85/S106)</f>
        <v>1</v>
      </c>
      <c r="U85" s="310">
        <f t="shared" ref="U85:U104" si="64">+$P85-S85</f>
        <v>1218280.6226934791</v>
      </c>
      <c r="V85" s="282">
        <f t="shared" ref="V85:V104" si="65">+IF(ISERROR(U85/S85),"N. D.",U85/S85)</f>
        <v>9.2463303486629202E-3</v>
      </c>
      <c r="W85" s="297"/>
      <c r="X85" s="305">
        <f>+SUM(X86:X94)</f>
        <v>123914029.3</v>
      </c>
      <c r="Y85" s="282">
        <f>+IF(ISERROR(X85/X106),"N. D.",X85/X106)</f>
        <v>1</v>
      </c>
      <c r="Z85" s="310">
        <f t="shared" ref="Z85:Z104" si="66">+$P85-X85</f>
        <v>9062535.6100000143</v>
      </c>
      <c r="AA85" s="282">
        <f t="shared" ref="AA85:AA104" si="67">+IF(ISERROR(Z85/X85),"N. D.",Z85/X85)</f>
        <v>7.3135670441797293E-2</v>
      </c>
    </row>
    <row r="86" spans="1:27">
      <c r="A86" s="272" t="s">
        <v>22</v>
      </c>
      <c r="B86" s="273"/>
      <c r="C86" s="274">
        <f t="shared" ref="C86:C94" si="68">+C11-C36-C61</f>
        <v>14576574.329999998</v>
      </c>
      <c r="D86" s="275">
        <f t="shared" ref="D86:D94" si="69">+IF(ISERROR(C86/C86),"N. D.",C86/C86)</f>
        <v>1</v>
      </c>
      <c r="E86" s="273"/>
      <c r="F86" s="274">
        <f t="shared" ref="F86:F94" si="70">+F11-F36-F61</f>
        <v>14278200.886660505</v>
      </c>
      <c r="G86" s="275">
        <f t="shared" ref="G86:G94" si="71">+IF(ISERROR(F86/F86),"N. D.",F86/F86)</f>
        <v>1</v>
      </c>
      <c r="H86" s="276">
        <f t="shared" si="60"/>
        <v>298373.44333949313</v>
      </c>
      <c r="I86" s="275">
        <f t="shared" si="61"/>
        <v>2.0897131627994555E-2</v>
      </c>
      <c r="J86" s="273"/>
      <c r="K86" s="274">
        <f t="shared" ref="K86:K94" si="72">+K11-K36-K61</f>
        <v>13429098.610000001</v>
      </c>
      <c r="L86" s="275">
        <f t="shared" ref="L86:L94" si="73">+IF(ISERROR(K86/K86),"N. D.",K86/K86)</f>
        <v>1</v>
      </c>
      <c r="M86" s="276">
        <f t="shared" si="62"/>
        <v>1147475.7199999969</v>
      </c>
      <c r="N86" s="275">
        <f t="shared" si="63"/>
        <v>8.5446965081150503E-2</v>
      </c>
      <c r="O86" s="311"/>
      <c r="P86" s="274">
        <f t="shared" ref="P86:P94" si="74">+P11-P36-P61</f>
        <v>84529240.769999996</v>
      </c>
      <c r="Q86" s="275">
        <f t="shared" ref="Q86:Q94" si="75">+IF(ISERROR(P86/P86),"N. D.",P86/P86)</f>
        <v>1</v>
      </c>
      <c r="R86" s="273"/>
      <c r="S86" s="274">
        <f t="shared" ref="S86:S94" si="76">+S11-S36-S61</f>
        <v>83523270.993352026</v>
      </c>
      <c r="T86" s="275">
        <f t="shared" ref="T86:T94" si="77">+IF(ISERROR(S86/S86),"N. D.",S86/S86)</f>
        <v>1</v>
      </c>
      <c r="U86" s="276">
        <f t="shared" si="64"/>
        <v>1005969.7766479701</v>
      </c>
      <c r="V86" s="275">
        <f t="shared" si="65"/>
        <v>1.2044185586649731E-2</v>
      </c>
      <c r="W86" s="273"/>
      <c r="X86" s="274">
        <f t="shared" ref="X86:X94" si="78">+X11-X36-X61</f>
        <v>79870952.24000001</v>
      </c>
      <c r="Y86" s="275">
        <f t="shared" ref="Y86:Y94" si="79">+IF(ISERROR(X86/X86),"N. D.",X86/X86)</f>
        <v>1</v>
      </c>
      <c r="Z86" s="276">
        <f t="shared" si="66"/>
        <v>4658288.5299999863</v>
      </c>
      <c r="AA86" s="275">
        <f t="shared" si="67"/>
        <v>5.8322686776070241E-2</v>
      </c>
    </row>
    <row r="87" spans="1:27">
      <c r="A87" s="272" t="s">
        <v>23</v>
      </c>
      <c r="B87" s="273"/>
      <c r="C87" s="274">
        <f t="shared" si="68"/>
        <v>3470411.2699999996</v>
      </c>
      <c r="D87" s="275">
        <f t="shared" si="69"/>
        <v>1</v>
      </c>
      <c r="E87" s="273"/>
      <c r="F87" s="274">
        <f t="shared" si="70"/>
        <v>3356294.5560977496</v>
      </c>
      <c r="G87" s="275">
        <f t="shared" si="71"/>
        <v>1</v>
      </c>
      <c r="H87" s="276">
        <f t="shared" si="60"/>
        <v>114116.71390224993</v>
      </c>
      <c r="I87" s="275">
        <f t="shared" si="61"/>
        <v>3.4000804159134826E-2</v>
      </c>
      <c r="J87" s="273"/>
      <c r="K87" s="274">
        <f t="shared" si="72"/>
        <v>3239102.33</v>
      </c>
      <c r="L87" s="275">
        <f t="shared" si="73"/>
        <v>1</v>
      </c>
      <c r="M87" s="276">
        <f t="shared" si="62"/>
        <v>231308.93999999948</v>
      </c>
      <c r="N87" s="275">
        <f t="shared" si="63"/>
        <v>7.1411433302880398E-2</v>
      </c>
      <c r="O87" s="311"/>
      <c r="P87" s="274">
        <f t="shared" si="74"/>
        <v>21910227.699999999</v>
      </c>
      <c r="Q87" s="275">
        <f t="shared" si="75"/>
        <v>1</v>
      </c>
      <c r="R87" s="273"/>
      <c r="S87" s="274">
        <f t="shared" si="76"/>
        <v>21352554.254126251</v>
      </c>
      <c r="T87" s="275">
        <f t="shared" si="77"/>
        <v>1</v>
      </c>
      <c r="U87" s="276">
        <f t="shared" si="64"/>
        <v>557673.44587374851</v>
      </c>
      <c r="V87" s="275">
        <f t="shared" si="65"/>
        <v>2.6117411492631217E-2</v>
      </c>
      <c r="W87" s="273"/>
      <c r="X87" s="274">
        <f t="shared" si="78"/>
        <v>20558242.349999998</v>
      </c>
      <c r="Y87" s="275">
        <f t="shared" si="79"/>
        <v>1</v>
      </c>
      <c r="Z87" s="276">
        <f t="shared" si="66"/>
        <v>1351985.3500000015</v>
      </c>
      <c r="AA87" s="275">
        <f t="shared" si="67"/>
        <v>6.576366437279603E-2</v>
      </c>
    </row>
    <row r="88" spans="1:27">
      <c r="A88" s="272" t="s">
        <v>24</v>
      </c>
      <c r="B88" s="273"/>
      <c r="C88" s="274">
        <f t="shared" si="68"/>
        <v>2222481.7800000003</v>
      </c>
      <c r="D88" s="275">
        <f t="shared" si="69"/>
        <v>1</v>
      </c>
      <c r="E88" s="273"/>
      <c r="F88" s="274">
        <f t="shared" si="70"/>
        <v>2193351.5160595672</v>
      </c>
      <c r="G88" s="275">
        <f t="shared" si="71"/>
        <v>1</v>
      </c>
      <c r="H88" s="276">
        <f t="shared" si="60"/>
        <v>29130.26394043304</v>
      </c>
      <c r="I88" s="275">
        <f t="shared" si="61"/>
        <v>1.3281165251964072E-2</v>
      </c>
      <c r="J88" s="273"/>
      <c r="K88" s="274">
        <f t="shared" si="72"/>
        <v>2045345.9500000002</v>
      </c>
      <c r="L88" s="275">
        <f t="shared" si="73"/>
        <v>1</v>
      </c>
      <c r="M88" s="276">
        <f t="shared" si="62"/>
        <v>177135.83000000007</v>
      </c>
      <c r="N88" s="275">
        <f t="shared" si="63"/>
        <v>8.6604337031591191E-2</v>
      </c>
      <c r="O88" s="311"/>
      <c r="P88" s="274">
        <f t="shared" si="74"/>
        <v>13037757.619999999</v>
      </c>
      <c r="Q88" s="275">
        <f t="shared" si="75"/>
        <v>1</v>
      </c>
      <c r="R88" s="273"/>
      <c r="S88" s="274">
        <f t="shared" si="76"/>
        <v>12894838.287628271</v>
      </c>
      <c r="T88" s="275">
        <f t="shared" si="77"/>
        <v>1</v>
      </c>
      <c r="U88" s="276">
        <f t="shared" si="64"/>
        <v>142919.33237172849</v>
      </c>
      <c r="V88" s="275">
        <f t="shared" si="65"/>
        <v>1.1083452865698205E-2</v>
      </c>
      <c r="W88" s="273"/>
      <c r="X88" s="274">
        <f t="shared" si="78"/>
        <v>12411673.640000001</v>
      </c>
      <c r="Y88" s="275">
        <f t="shared" si="79"/>
        <v>1</v>
      </c>
      <c r="Z88" s="276">
        <f t="shared" si="66"/>
        <v>626083.97999999858</v>
      </c>
      <c r="AA88" s="275">
        <f t="shared" si="67"/>
        <v>5.0443155223021043E-2</v>
      </c>
    </row>
    <row r="89" spans="1:27">
      <c r="A89" s="272" t="s">
        <v>25</v>
      </c>
      <c r="B89" s="273"/>
      <c r="C89" s="274">
        <f t="shared" si="68"/>
        <v>0</v>
      </c>
      <c r="D89" s="275" t="str">
        <f t="shared" si="69"/>
        <v>N. D.</v>
      </c>
      <c r="E89" s="273"/>
      <c r="F89" s="274">
        <f t="shared" si="70"/>
        <v>0</v>
      </c>
      <c r="G89" s="275" t="str">
        <f t="shared" si="71"/>
        <v>N. D.</v>
      </c>
      <c r="H89" s="276">
        <f t="shared" si="60"/>
        <v>0</v>
      </c>
      <c r="I89" s="275" t="str">
        <f t="shared" si="61"/>
        <v>N. D.</v>
      </c>
      <c r="J89" s="273"/>
      <c r="K89" s="274">
        <f t="shared" si="72"/>
        <v>0</v>
      </c>
      <c r="L89" s="275" t="str">
        <f t="shared" si="73"/>
        <v>N. D.</v>
      </c>
      <c r="M89" s="276">
        <f t="shared" si="62"/>
        <v>0</v>
      </c>
      <c r="N89" s="275" t="str">
        <f t="shared" si="63"/>
        <v>N. D.</v>
      </c>
      <c r="O89" s="311"/>
      <c r="P89" s="274">
        <f t="shared" si="74"/>
        <v>0</v>
      </c>
      <c r="Q89" s="275" t="str">
        <f t="shared" si="75"/>
        <v>N. D.</v>
      </c>
      <c r="R89" s="273"/>
      <c r="S89" s="274">
        <f t="shared" si="76"/>
        <v>0</v>
      </c>
      <c r="T89" s="275" t="str">
        <f t="shared" si="77"/>
        <v>N. D.</v>
      </c>
      <c r="U89" s="276">
        <f t="shared" si="64"/>
        <v>0</v>
      </c>
      <c r="V89" s="275" t="str">
        <f t="shared" si="65"/>
        <v>N. D.</v>
      </c>
      <c r="W89" s="273"/>
      <c r="X89" s="274">
        <f t="shared" si="78"/>
        <v>0</v>
      </c>
      <c r="Y89" s="275" t="str">
        <f t="shared" si="79"/>
        <v>N. D.</v>
      </c>
      <c r="Z89" s="276">
        <f t="shared" si="66"/>
        <v>0</v>
      </c>
      <c r="AA89" s="275" t="str">
        <f t="shared" si="67"/>
        <v>N. D.</v>
      </c>
    </row>
    <row r="90" spans="1:27">
      <c r="A90" s="272" t="s">
        <v>26</v>
      </c>
      <c r="B90" s="273"/>
      <c r="C90" s="274">
        <f t="shared" si="68"/>
        <v>2329845.1</v>
      </c>
      <c r="D90" s="275">
        <f t="shared" si="69"/>
        <v>1</v>
      </c>
      <c r="E90" s="273"/>
      <c r="F90" s="274">
        <f t="shared" si="70"/>
        <v>2210917</v>
      </c>
      <c r="G90" s="275">
        <f t="shared" si="71"/>
        <v>1</v>
      </c>
      <c r="H90" s="276">
        <f t="shared" si="60"/>
        <v>118928.10000000009</v>
      </c>
      <c r="I90" s="275">
        <f t="shared" si="61"/>
        <v>5.3791300170924594E-2</v>
      </c>
      <c r="J90" s="273"/>
      <c r="K90" s="274">
        <f t="shared" si="72"/>
        <v>1774301.94</v>
      </c>
      <c r="L90" s="275">
        <f t="shared" si="73"/>
        <v>1</v>
      </c>
      <c r="M90" s="276">
        <f t="shared" si="62"/>
        <v>555543.16000000015</v>
      </c>
      <c r="N90" s="275">
        <f t="shared" si="63"/>
        <v>0.3131051978672808</v>
      </c>
      <c r="O90" s="311"/>
      <c r="P90" s="274">
        <f t="shared" si="74"/>
        <v>12007875.43</v>
      </c>
      <c r="Q90" s="275">
        <f t="shared" si="75"/>
        <v>1</v>
      </c>
      <c r="R90" s="273"/>
      <c r="S90" s="274">
        <f t="shared" si="76"/>
        <v>12476577</v>
      </c>
      <c r="T90" s="275">
        <f t="shared" si="77"/>
        <v>1</v>
      </c>
      <c r="U90" s="276">
        <f t="shared" si="64"/>
        <v>-468701.5700000003</v>
      </c>
      <c r="V90" s="275">
        <f t="shared" si="65"/>
        <v>-3.7566519246424741E-2</v>
      </c>
      <c r="W90" s="273"/>
      <c r="X90" s="274">
        <f t="shared" si="78"/>
        <v>9579806.629999999</v>
      </c>
      <c r="Y90" s="275">
        <f t="shared" si="79"/>
        <v>1</v>
      </c>
      <c r="Z90" s="276">
        <f t="shared" si="66"/>
        <v>2428068.8000000007</v>
      </c>
      <c r="AA90" s="275">
        <f t="shared" si="67"/>
        <v>0.25345697400574785</v>
      </c>
    </row>
    <row r="91" spans="1:27">
      <c r="A91" s="272" t="s">
        <v>27</v>
      </c>
      <c r="B91" s="273"/>
      <c r="C91" s="274">
        <f t="shared" si="68"/>
        <v>0</v>
      </c>
      <c r="D91" s="275" t="str">
        <f t="shared" si="69"/>
        <v>N. D.</v>
      </c>
      <c r="E91" s="273"/>
      <c r="F91" s="274">
        <f t="shared" si="70"/>
        <v>0</v>
      </c>
      <c r="G91" s="275" t="str">
        <f t="shared" si="71"/>
        <v>N. D.</v>
      </c>
      <c r="H91" s="276">
        <f t="shared" si="60"/>
        <v>0</v>
      </c>
      <c r="I91" s="275" t="str">
        <f t="shared" si="61"/>
        <v>N. D.</v>
      </c>
      <c r="J91" s="273"/>
      <c r="K91" s="274">
        <f t="shared" si="72"/>
        <v>0</v>
      </c>
      <c r="L91" s="275" t="str">
        <f t="shared" si="73"/>
        <v>N. D.</v>
      </c>
      <c r="M91" s="276">
        <f t="shared" si="62"/>
        <v>0</v>
      </c>
      <c r="N91" s="275" t="str">
        <f t="shared" si="63"/>
        <v>N. D.</v>
      </c>
      <c r="O91" s="311"/>
      <c r="P91" s="274">
        <f t="shared" si="74"/>
        <v>0</v>
      </c>
      <c r="Q91" s="275" t="str">
        <f t="shared" si="75"/>
        <v>N. D.</v>
      </c>
      <c r="R91" s="273"/>
      <c r="S91" s="274">
        <f t="shared" si="76"/>
        <v>0</v>
      </c>
      <c r="T91" s="275" t="str">
        <f t="shared" si="77"/>
        <v>N. D.</v>
      </c>
      <c r="U91" s="276">
        <f t="shared" si="64"/>
        <v>0</v>
      </c>
      <c r="V91" s="275" t="str">
        <f t="shared" si="65"/>
        <v>N. D.</v>
      </c>
      <c r="W91" s="273"/>
      <c r="X91" s="274">
        <f t="shared" si="78"/>
        <v>0</v>
      </c>
      <c r="Y91" s="275" t="str">
        <f t="shared" si="79"/>
        <v>N. D.</v>
      </c>
      <c r="Z91" s="276">
        <f t="shared" si="66"/>
        <v>0</v>
      </c>
      <c r="AA91" s="275" t="str">
        <f t="shared" si="67"/>
        <v>N. D.</v>
      </c>
    </row>
    <row r="92" spans="1:27">
      <c r="A92" s="272" t="s">
        <v>28</v>
      </c>
      <c r="B92" s="273"/>
      <c r="C92" s="274">
        <f t="shared" si="68"/>
        <v>210267.31</v>
      </c>
      <c r="D92" s="275">
        <f t="shared" si="69"/>
        <v>1</v>
      </c>
      <c r="E92" s="273"/>
      <c r="F92" s="274">
        <f t="shared" si="70"/>
        <v>163075.95869999999</v>
      </c>
      <c r="G92" s="275">
        <f t="shared" si="71"/>
        <v>1</v>
      </c>
      <c r="H92" s="276">
        <f t="shared" si="60"/>
        <v>47191.351300000009</v>
      </c>
      <c r="I92" s="275">
        <f t="shared" si="61"/>
        <v>0.28938263908547551</v>
      </c>
      <c r="J92" s="273"/>
      <c r="K92" s="274">
        <f t="shared" si="72"/>
        <v>173476.41</v>
      </c>
      <c r="L92" s="275">
        <f t="shared" si="73"/>
        <v>1</v>
      </c>
      <c r="M92" s="276">
        <f t="shared" si="62"/>
        <v>36790.899999999994</v>
      </c>
      <c r="N92" s="275">
        <f t="shared" si="63"/>
        <v>0.21208013239379345</v>
      </c>
      <c r="O92" s="311"/>
      <c r="P92" s="274">
        <f t="shared" si="74"/>
        <v>1210903.08</v>
      </c>
      <c r="Q92" s="275">
        <f t="shared" si="75"/>
        <v>1</v>
      </c>
      <c r="R92" s="273"/>
      <c r="S92" s="274">
        <f t="shared" si="76"/>
        <v>978455.75219999987</v>
      </c>
      <c r="T92" s="275">
        <f t="shared" si="77"/>
        <v>1</v>
      </c>
      <c r="U92" s="276">
        <f t="shared" si="64"/>
        <v>232447.3278000002</v>
      </c>
      <c r="V92" s="275">
        <f t="shared" si="65"/>
        <v>0.23756549775230626</v>
      </c>
      <c r="W92" s="273"/>
      <c r="X92" s="274">
        <f t="shared" si="78"/>
        <v>1025614.8400000001</v>
      </c>
      <c r="Y92" s="275">
        <f t="shared" si="79"/>
        <v>1</v>
      </c>
      <c r="Z92" s="276">
        <f t="shared" si="66"/>
        <v>185288.24</v>
      </c>
      <c r="AA92" s="275">
        <f t="shared" si="67"/>
        <v>0.18066064644696442</v>
      </c>
    </row>
    <row r="93" spans="1:27">
      <c r="A93" s="272" t="s">
        <v>29</v>
      </c>
      <c r="B93" s="273"/>
      <c r="C93" s="274">
        <f t="shared" si="68"/>
        <v>0</v>
      </c>
      <c r="D93" s="275" t="str">
        <f t="shared" si="69"/>
        <v>N. D.</v>
      </c>
      <c r="E93" s="273"/>
      <c r="F93" s="274">
        <f t="shared" si="70"/>
        <v>0</v>
      </c>
      <c r="G93" s="275" t="str">
        <f t="shared" si="71"/>
        <v>N. D.</v>
      </c>
      <c r="H93" s="276">
        <f t="shared" si="60"/>
        <v>0</v>
      </c>
      <c r="I93" s="275" t="str">
        <f t="shared" si="61"/>
        <v>N. D.</v>
      </c>
      <c r="J93" s="273"/>
      <c r="K93" s="274">
        <f t="shared" si="72"/>
        <v>0</v>
      </c>
      <c r="L93" s="275" t="str">
        <f t="shared" si="73"/>
        <v>N. D.</v>
      </c>
      <c r="M93" s="276">
        <f t="shared" si="62"/>
        <v>0</v>
      </c>
      <c r="N93" s="275" t="str">
        <f t="shared" si="63"/>
        <v>N. D.</v>
      </c>
      <c r="O93" s="311"/>
      <c r="P93" s="274">
        <f t="shared" si="74"/>
        <v>0</v>
      </c>
      <c r="Q93" s="275" t="str">
        <f t="shared" si="75"/>
        <v>N. D.</v>
      </c>
      <c r="R93" s="273"/>
      <c r="S93" s="274">
        <f t="shared" si="76"/>
        <v>0</v>
      </c>
      <c r="T93" s="275" t="str">
        <f t="shared" si="77"/>
        <v>N. D.</v>
      </c>
      <c r="U93" s="276">
        <f t="shared" si="64"/>
        <v>0</v>
      </c>
      <c r="V93" s="275" t="str">
        <f t="shared" si="65"/>
        <v>N. D.</v>
      </c>
      <c r="W93" s="273"/>
      <c r="X93" s="274">
        <f t="shared" si="78"/>
        <v>0</v>
      </c>
      <c r="Y93" s="275" t="str">
        <f t="shared" si="79"/>
        <v>N. D.</v>
      </c>
      <c r="Z93" s="276">
        <f t="shared" si="66"/>
        <v>0</v>
      </c>
      <c r="AA93" s="275" t="str">
        <f t="shared" si="67"/>
        <v>N. D.</v>
      </c>
    </row>
    <row r="94" spans="1:27">
      <c r="A94" s="277" t="s">
        <v>30</v>
      </c>
      <c r="B94" s="273"/>
      <c r="C94" s="274">
        <f t="shared" si="68"/>
        <v>126268</v>
      </c>
      <c r="D94" s="275">
        <f t="shared" si="69"/>
        <v>1</v>
      </c>
      <c r="E94" s="273"/>
      <c r="F94" s="274">
        <f t="shared" si="70"/>
        <v>49500</v>
      </c>
      <c r="G94" s="275">
        <f t="shared" si="71"/>
        <v>1</v>
      </c>
      <c r="H94" s="276">
        <f t="shared" si="60"/>
        <v>76768</v>
      </c>
      <c r="I94" s="275">
        <f t="shared" si="61"/>
        <v>1.550868686868687</v>
      </c>
      <c r="J94" s="273"/>
      <c r="K94" s="274">
        <f t="shared" si="72"/>
        <v>81479.25</v>
      </c>
      <c r="L94" s="275">
        <f t="shared" si="73"/>
        <v>1</v>
      </c>
      <c r="M94" s="276">
        <f t="shared" si="62"/>
        <v>44788.75</v>
      </c>
      <c r="N94" s="275">
        <f t="shared" si="63"/>
        <v>0.54969516778811789</v>
      </c>
      <c r="O94" s="311"/>
      <c r="P94" s="274">
        <f t="shared" si="74"/>
        <v>280560.31</v>
      </c>
      <c r="Q94" s="275">
        <f t="shared" si="75"/>
        <v>1</v>
      </c>
      <c r="R94" s="273"/>
      <c r="S94" s="274">
        <f t="shared" si="76"/>
        <v>532588</v>
      </c>
      <c r="T94" s="275">
        <f t="shared" si="77"/>
        <v>1</v>
      </c>
      <c r="U94" s="276">
        <f t="shared" si="64"/>
        <v>-252027.69</v>
      </c>
      <c r="V94" s="275">
        <f t="shared" si="65"/>
        <v>-0.47321323424485717</v>
      </c>
      <c r="W94" s="273"/>
      <c r="X94" s="274">
        <f t="shared" si="78"/>
        <v>467739.6</v>
      </c>
      <c r="Y94" s="275">
        <f t="shared" si="79"/>
        <v>1</v>
      </c>
      <c r="Z94" s="276">
        <f t="shared" si="66"/>
        <v>-187179.28999999998</v>
      </c>
      <c r="AA94" s="275">
        <f t="shared" si="67"/>
        <v>-0.40017841123565334</v>
      </c>
    </row>
    <row r="95" spans="1:27" hidden="1">
      <c r="A95" s="278" t="s">
        <v>31</v>
      </c>
      <c r="B95" s="265"/>
      <c r="C95" s="279">
        <f>+SUM(C96:C104)</f>
        <v>0</v>
      </c>
      <c r="D95" s="270">
        <f>+IF(ISERROR(C95/C106),"N. D.",C95/C106)</f>
        <v>0</v>
      </c>
      <c r="E95" s="273"/>
      <c r="F95" s="279">
        <f>+SUM(F96:F104)</f>
        <v>0</v>
      </c>
      <c r="G95" s="270">
        <f>+IF(ISERROR(F95/F106),"N. D.",F95/F106)</f>
        <v>0</v>
      </c>
      <c r="H95" s="271">
        <f t="shared" si="60"/>
        <v>0</v>
      </c>
      <c r="I95" s="270" t="str">
        <f t="shared" si="61"/>
        <v>N. D.</v>
      </c>
      <c r="J95" s="265"/>
      <c r="K95" s="279">
        <f>+SUM(K96:K104)</f>
        <v>0</v>
      </c>
      <c r="L95" s="270">
        <f>+IF(ISERROR(K95/K106),"N. D.",K95/K106)</f>
        <v>0</v>
      </c>
      <c r="M95" s="271">
        <f t="shared" si="62"/>
        <v>0</v>
      </c>
      <c r="N95" s="270" t="str">
        <f t="shared" si="63"/>
        <v>N. D.</v>
      </c>
      <c r="O95" s="265"/>
      <c r="P95" s="279">
        <f>+SUM(P96:P104)</f>
        <v>0</v>
      </c>
      <c r="Q95" s="270">
        <f>+IF(ISERROR(P95/P106),"N. D.",P95/P106)</f>
        <v>0</v>
      </c>
      <c r="R95" s="273"/>
      <c r="S95" s="279">
        <f>+SUM(S96:S104)</f>
        <v>0</v>
      </c>
      <c r="T95" s="270">
        <f>+IF(ISERROR(S95/S106),"N. D.",S95/S106)</f>
        <v>0</v>
      </c>
      <c r="U95" s="271">
        <f t="shared" si="64"/>
        <v>0</v>
      </c>
      <c r="V95" s="270" t="str">
        <f t="shared" si="65"/>
        <v>N. D.</v>
      </c>
      <c r="W95" s="265"/>
      <c r="X95" s="279">
        <f>+SUM(X96:X104)</f>
        <v>0</v>
      </c>
      <c r="Y95" s="270">
        <f>+IF(ISERROR(X95/X106),"N. D.",X95/X106)</f>
        <v>0</v>
      </c>
      <c r="Z95" s="271">
        <f t="shared" si="66"/>
        <v>0</v>
      </c>
      <c r="AA95" s="270" t="str">
        <f t="shared" si="67"/>
        <v>N. D.</v>
      </c>
    </row>
    <row r="96" spans="1:27" hidden="1">
      <c r="A96" s="280" t="s">
        <v>32</v>
      </c>
      <c r="B96" s="273"/>
      <c r="C96" s="274">
        <f t="shared" ref="C96:C104" si="80">+C21-C46-C71</f>
        <v>0</v>
      </c>
      <c r="D96" s="275" t="str">
        <f t="shared" ref="D96:D104" si="81">+IF(ISERROR(C96/C96),"N. D.",C96/C96)</f>
        <v>N. D.</v>
      </c>
      <c r="E96" s="273"/>
      <c r="F96" s="274">
        <f t="shared" ref="F96:F104" si="82">+F21-F46-F71</f>
        <v>0</v>
      </c>
      <c r="G96" s="275" t="str">
        <f t="shared" ref="G96:G104" si="83">+IF(ISERROR(F96/F96),"N. D.",F96/F96)</f>
        <v>N. D.</v>
      </c>
      <c r="H96" s="276">
        <f t="shared" si="60"/>
        <v>0</v>
      </c>
      <c r="I96" s="275" t="str">
        <f t="shared" si="61"/>
        <v>N. D.</v>
      </c>
      <c r="J96" s="273"/>
      <c r="K96" s="274">
        <f t="shared" ref="K96:K104" si="84">+K21-K46-K71</f>
        <v>0</v>
      </c>
      <c r="L96" s="275" t="str">
        <f t="shared" ref="L96:L104" si="85">+IF(ISERROR(K96/K96),"N. D.",K96/K96)</f>
        <v>N. D.</v>
      </c>
      <c r="M96" s="276">
        <f t="shared" si="62"/>
        <v>0</v>
      </c>
      <c r="N96" s="275" t="str">
        <f t="shared" si="63"/>
        <v>N. D.</v>
      </c>
      <c r="O96" s="311"/>
      <c r="P96" s="274">
        <f t="shared" ref="P96:P104" si="86">+P21-P46-P71</f>
        <v>0</v>
      </c>
      <c r="Q96" s="275" t="str">
        <f t="shared" ref="Q96:Q104" si="87">+IF(ISERROR(P96/P96),"N. D.",P96/P96)</f>
        <v>N. D.</v>
      </c>
      <c r="R96" s="273"/>
      <c r="S96" s="274">
        <f t="shared" ref="S96:S104" si="88">+S21-S46-S71</f>
        <v>0</v>
      </c>
      <c r="T96" s="275" t="str">
        <f t="shared" ref="T96:T104" si="89">+IF(ISERROR(S96/S96),"N. D.",S96/S96)</f>
        <v>N. D.</v>
      </c>
      <c r="U96" s="276">
        <f t="shared" si="64"/>
        <v>0</v>
      </c>
      <c r="V96" s="275" t="str">
        <f t="shared" si="65"/>
        <v>N. D.</v>
      </c>
      <c r="W96" s="273"/>
      <c r="X96" s="274">
        <f t="shared" ref="X96:X104" si="90">+X21-X46-X71</f>
        <v>0</v>
      </c>
      <c r="Y96" s="275" t="str">
        <f t="shared" ref="Y96:Y104" si="91">+IF(ISERROR(X96/X96),"N. D.",X96/X96)</f>
        <v>N. D.</v>
      </c>
      <c r="Z96" s="276">
        <f t="shared" si="66"/>
        <v>0</v>
      </c>
      <c r="AA96" s="275" t="str">
        <f t="shared" si="67"/>
        <v>N. D.</v>
      </c>
    </row>
    <row r="97" spans="1:27" hidden="1">
      <c r="A97" s="280" t="s">
        <v>33</v>
      </c>
      <c r="B97" s="273"/>
      <c r="C97" s="274">
        <f t="shared" si="80"/>
        <v>0</v>
      </c>
      <c r="D97" s="275" t="str">
        <f t="shared" si="81"/>
        <v>N. D.</v>
      </c>
      <c r="E97" s="273"/>
      <c r="F97" s="274">
        <f t="shared" si="82"/>
        <v>0</v>
      </c>
      <c r="G97" s="275" t="str">
        <f t="shared" si="83"/>
        <v>N. D.</v>
      </c>
      <c r="H97" s="276">
        <f t="shared" si="60"/>
        <v>0</v>
      </c>
      <c r="I97" s="275" t="str">
        <f t="shared" si="61"/>
        <v>N. D.</v>
      </c>
      <c r="J97" s="273"/>
      <c r="K97" s="274">
        <f t="shared" si="84"/>
        <v>0</v>
      </c>
      <c r="L97" s="275" t="str">
        <f t="shared" si="85"/>
        <v>N. D.</v>
      </c>
      <c r="M97" s="276">
        <f t="shared" si="62"/>
        <v>0</v>
      </c>
      <c r="N97" s="275" t="str">
        <f t="shared" si="63"/>
        <v>N. D.</v>
      </c>
      <c r="O97" s="311"/>
      <c r="P97" s="274">
        <f t="shared" si="86"/>
        <v>0</v>
      </c>
      <c r="Q97" s="275" t="str">
        <f t="shared" si="87"/>
        <v>N. D.</v>
      </c>
      <c r="R97" s="273"/>
      <c r="S97" s="274">
        <f t="shared" si="88"/>
        <v>0</v>
      </c>
      <c r="T97" s="275" t="str">
        <f t="shared" si="89"/>
        <v>N. D.</v>
      </c>
      <c r="U97" s="276">
        <f t="shared" si="64"/>
        <v>0</v>
      </c>
      <c r="V97" s="275" t="str">
        <f t="shared" si="65"/>
        <v>N. D.</v>
      </c>
      <c r="W97" s="273"/>
      <c r="X97" s="274">
        <f t="shared" si="90"/>
        <v>0</v>
      </c>
      <c r="Y97" s="275" t="str">
        <f t="shared" si="91"/>
        <v>N. D.</v>
      </c>
      <c r="Z97" s="276">
        <f t="shared" si="66"/>
        <v>0</v>
      </c>
      <c r="AA97" s="275" t="str">
        <f t="shared" si="67"/>
        <v>N. D.</v>
      </c>
    </row>
    <row r="98" spans="1:27" hidden="1">
      <c r="A98" s="280" t="s">
        <v>34</v>
      </c>
      <c r="B98" s="273"/>
      <c r="C98" s="274">
        <f t="shared" si="80"/>
        <v>0</v>
      </c>
      <c r="D98" s="275" t="str">
        <f t="shared" si="81"/>
        <v>N. D.</v>
      </c>
      <c r="E98" s="273"/>
      <c r="F98" s="274">
        <f t="shared" si="82"/>
        <v>0</v>
      </c>
      <c r="G98" s="275" t="str">
        <f t="shared" si="83"/>
        <v>N. D.</v>
      </c>
      <c r="H98" s="276">
        <f t="shared" si="60"/>
        <v>0</v>
      </c>
      <c r="I98" s="275" t="str">
        <f t="shared" si="61"/>
        <v>N. D.</v>
      </c>
      <c r="J98" s="273"/>
      <c r="K98" s="274">
        <f t="shared" si="84"/>
        <v>0</v>
      </c>
      <c r="L98" s="275" t="str">
        <f t="shared" si="85"/>
        <v>N. D.</v>
      </c>
      <c r="M98" s="276">
        <f t="shared" si="62"/>
        <v>0</v>
      </c>
      <c r="N98" s="275" t="str">
        <f t="shared" si="63"/>
        <v>N. D.</v>
      </c>
      <c r="O98" s="311"/>
      <c r="P98" s="274">
        <f t="shared" si="86"/>
        <v>0</v>
      </c>
      <c r="Q98" s="275" t="str">
        <f t="shared" si="87"/>
        <v>N. D.</v>
      </c>
      <c r="R98" s="273"/>
      <c r="S98" s="274">
        <f t="shared" si="88"/>
        <v>0</v>
      </c>
      <c r="T98" s="275" t="str">
        <f t="shared" si="89"/>
        <v>N. D.</v>
      </c>
      <c r="U98" s="276">
        <f t="shared" si="64"/>
        <v>0</v>
      </c>
      <c r="V98" s="275" t="str">
        <f t="shared" si="65"/>
        <v>N. D.</v>
      </c>
      <c r="W98" s="273"/>
      <c r="X98" s="274">
        <f t="shared" si="90"/>
        <v>0</v>
      </c>
      <c r="Y98" s="275" t="str">
        <f t="shared" si="91"/>
        <v>N. D.</v>
      </c>
      <c r="Z98" s="276">
        <f t="shared" si="66"/>
        <v>0</v>
      </c>
      <c r="AA98" s="275" t="str">
        <f t="shared" si="67"/>
        <v>N. D.</v>
      </c>
    </row>
    <row r="99" spans="1:27" hidden="1">
      <c r="A99" s="280" t="s">
        <v>35</v>
      </c>
      <c r="B99" s="273"/>
      <c r="C99" s="274">
        <f t="shared" si="80"/>
        <v>0</v>
      </c>
      <c r="D99" s="275" t="str">
        <f t="shared" si="81"/>
        <v>N. D.</v>
      </c>
      <c r="E99" s="273"/>
      <c r="F99" s="274">
        <f t="shared" si="82"/>
        <v>0</v>
      </c>
      <c r="G99" s="275" t="str">
        <f t="shared" si="83"/>
        <v>N. D.</v>
      </c>
      <c r="H99" s="276">
        <f t="shared" si="60"/>
        <v>0</v>
      </c>
      <c r="I99" s="275" t="str">
        <f t="shared" si="61"/>
        <v>N. D.</v>
      </c>
      <c r="J99" s="273"/>
      <c r="K99" s="274">
        <f t="shared" si="84"/>
        <v>0</v>
      </c>
      <c r="L99" s="275" t="str">
        <f t="shared" si="85"/>
        <v>N. D.</v>
      </c>
      <c r="M99" s="276">
        <f t="shared" si="62"/>
        <v>0</v>
      </c>
      <c r="N99" s="275" t="str">
        <f t="shared" si="63"/>
        <v>N. D.</v>
      </c>
      <c r="O99" s="311"/>
      <c r="P99" s="274">
        <f t="shared" si="86"/>
        <v>0</v>
      </c>
      <c r="Q99" s="275" t="str">
        <f t="shared" si="87"/>
        <v>N. D.</v>
      </c>
      <c r="R99" s="273"/>
      <c r="S99" s="274">
        <f t="shared" si="88"/>
        <v>0</v>
      </c>
      <c r="T99" s="275" t="str">
        <f t="shared" si="89"/>
        <v>N. D.</v>
      </c>
      <c r="U99" s="276">
        <f t="shared" si="64"/>
        <v>0</v>
      </c>
      <c r="V99" s="275" t="str">
        <f t="shared" si="65"/>
        <v>N. D.</v>
      </c>
      <c r="W99" s="273"/>
      <c r="X99" s="274">
        <f t="shared" si="90"/>
        <v>0</v>
      </c>
      <c r="Y99" s="275" t="str">
        <f t="shared" si="91"/>
        <v>N. D.</v>
      </c>
      <c r="Z99" s="276">
        <f t="shared" si="66"/>
        <v>0</v>
      </c>
      <c r="AA99" s="275" t="str">
        <f t="shared" si="67"/>
        <v>N. D.</v>
      </c>
    </row>
    <row r="100" spans="1:27" hidden="1">
      <c r="A100" s="280" t="s">
        <v>36</v>
      </c>
      <c r="B100" s="273"/>
      <c r="C100" s="274">
        <f t="shared" si="80"/>
        <v>0</v>
      </c>
      <c r="D100" s="275" t="str">
        <f t="shared" si="81"/>
        <v>N. D.</v>
      </c>
      <c r="E100" s="273"/>
      <c r="F100" s="274">
        <f t="shared" si="82"/>
        <v>0</v>
      </c>
      <c r="G100" s="275" t="str">
        <f t="shared" si="83"/>
        <v>N. D.</v>
      </c>
      <c r="H100" s="276">
        <f t="shared" si="60"/>
        <v>0</v>
      </c>
      <c r="I100" s="275" t="str">
        <f t="shared" si="61"/>
        <v>N. D.</v>
      </c>
      <c r="J100" s="273"/>
      <c r="K100" s="274">
        <f t="shared" si="84"/>
        <v>0</v>
      </c>
      <c r="L100" s="275" t="str">
        <f t="shared" si="85"/>
        <v>N. D.</v>
      </c>
      <c r="M100" s="276">
        <f t="shared" si="62"/>
        <v>0</v>
      </c>
      <c r="N100" s="275" t="str">
        <f t="shared" si="63"/>
        <v>N. D.</v>
      </c>
      <c r="O100" s="311"/>
      <c r="P100" s="274">
        <f t="shared" si="86"/>
        <v>0</v>
      </c>
      <c r="Q100" s="275" t="str">
        <f t="shared" si="87"/>
        <v>N. D.</v>
      </c>
      <c r="R100" s="273"/>
      <c r="S100" s="274">
        <f t="shared" si="88"/>
        <v>0</v>
      </c>
      <c r="T100" s="275" t="str">
        <f t="shared" si="89"/>
        <v>N. D.</v>
      </c>
      <c r="U100" s="276">
        <f t="shared" si="64"/>
        <v>0</v>
      </c>
      <c r="V100" s="275" t="str">
        <f t="shared" si="65"/>
        <v>N. D.</v>
      </c>
      <c r="W100" s="273"/>
      <c r="X100" s="274">
        <f t="shared" si="90"/>
        <v>0</v>
      </c>
      <c r="Y100" s="275" t="str">
        <f t="shared" si="91"/>
        <v>N. D.</v>
      </c>
      <c r="Z100" s="276">
        <f t="shared" si="66"/>
        <v>0</v>
      </c>
      <c r="AA100" s="275" t="str">
        <f t="shared" si="67"/>
        <v>N. D.</v>
      </c>
    </row>
    <row r="101" spans="1:27" hidden="1">
      <c r="A101" s="280" t="s">
        <v>37</v>
      </c>
      <c r="B101" s="273"/>
      <c r="C101" s="274">
        <f t="shared" si="80"/>
        <v>0</v>
      </c>
      <c r="D101" s="275" t="str">
        <f t="shared" si="81"/>
        <v>N. D.</v>
      </c>
      <c r="E101" s="273"/>
      <c r="F101" s="274">
        <f t="shared" si="82"/>
        <v>0</v>
      </c>
      <c r="G101" s="275" t="str">
        <f t="shared" si="83"/>
        <v>N. D.</v>
      </c>
      <c r="H101" s="276">
        <f t="shared" si="60"/>
        <v>0</v>
      </c>
      <c r="I101" s="275" t="str">
        <f t="shared" si="61"/>
        <v>N. D.</v>
      </c>
      <c r="J101" s="273"/>
      <c r="K101" s="274">
        <f t="shared" si="84"/>
        <v>0</v>
      </c>
      <c r="L101" s="275" t="str">
        <f t="shared" si="85"/>
        <v>N. D.</v>
      </c>
      <c r="M101" s="276">
        <f t="shared" si="62"/>
        <v>0</v>
      </c>
      <c r="N101" s="275" t="str">
        <f t="shared" si="63"/>
        <v>N. D.</v>
      </c>
      <c r="O101" s="311"/>
      <c r="P101" s="274">
        <f t="shared" si="86"/>
        <v>0</v>
      </c>
      <c r="Q101" s="275" t="str">
        <f t="shared" si="87"/>
        <v>N. D.</v>
      </c>
      <c r="R101" s="273"/>
      <c r="S101" s="274">
        <f t="shared" si="88"/>
        <v>0</v>
      </c>
      <c r="T101" s="275" t="str">
        <f t="shared" si="89"/>
        <v>N. D.</v>
      </c>
      <c r="U101" s="276">
        <f t="shared" si="64"/>
        <v>0</v>
      </c>
      <c r="V101" s="275" t="str">
        <f t="shared" si="65"/>
        <v>N. D.</v>
      </c>
      <c r="W101" s="273"/>
      <c r="X101" s="274">
        <f t="shared" si="90"/>
        <v>0</v>
      </c>
      <c r="Y101" s="275" t="str">
        <f t="shared" si="91"/>
        <v>N. D.</v>
      </c>
      <c r="Z101" s="276">
        <f t="shared" si="66"/>
        <v>0</v>
      </c>
      <c r="AA101" s="275" t="str">
        <f t="shared" si="67"/>
        <v>N. D.</v>
      </c>
    </row>
    <row r="102" spans="1:27" hidden="1">
      <c r="A102" s="280" t="s">
        <v>38</v>
      </c>
      <c r="B102" s="273"/>
      <c r="C102" s="274">
        <f t="shared" si="80"/>
        <v>0</v>
      </c>
      <c r="D102" s="275" t="str">
        <f t="shared" si="81"/>
        <v>N. D.</v>
      </c>
      <c r="E102" s="273"/>
      <c r="F102" s="274">
        <f t="shared" si="82"/>
        <v>0</v>
      </c>
      <c r="G102" s="275" t="str">
        <f t="shared" si="83"/>
        <v>N. D.</v>
      </c>
      <c r="H102" s="276">
        <f t="shared" si="60"/>
        <v>0</v>
      </c>
      <c r="I102" s="275" t="str">
        <f t="shared" si="61"/>
        <v>N. D.</v>
      </c>
      <c r="J102" s="273"/>
      <c r="K102" s="274">
        <f t="shared" si="84"/>
        <v>0</v>
      </c>
      <c r="L102" s="275" t="str">
        <f t="shared" si="85"/>
        <v>N. D.</v>
      </c>
      <c r="M102" s="276">
        <f t="shared" si="62"/>
        <v>0</v>
      </c>
      <c r="N102" s="275" t="str">
        <f t="shared" si="63"/>
        <v>N. D.</v>
      </c>
      <c r="O102" s="311"/>
      <c r="P102" s="274">
        <f t="shared" si="86"/>
        <v>0</v>
      </c>
      <c r="Q102" s="275" t="str">
        <f t="shared" si="87"/>
        <v>N. D.</v>
      </c>
      <c r="R102" s="273"/>
      <c r="S102" s="274">
        <f t="shared" si="88"/>
        <v>0</v>
      </c>
      <c r="T102" s="275" t="str">
        <f t="shared" si="89"/>
        <v>N. D.</v>
      </c>
      <c r="U102" s="276">
        <f t="shared" si="64"/>
        <v>0</v>
      </c>
      <c r="V102" s="275" t="str">
        <f t="shared" si="65"/>
        <v>N. D.</v>
      </c>
      <c r="W102" s="273"/>
      <c r="X102" s="274">
        <f t="shared" si="90"/>
        <v>0</v>
      </c>
      <c r="Y102" s="275" t="str">
        <f t="shared" si="91"/>
        <v>N. D.</v>
      </c>
      <c r="Z102" s="276">
        <f t="shared" si="66"/>
        <v>0</v>
      </c>
      <c r="AA102" s="275" t="str">
        <f t="shared" si="67"/>
        <v>N. D.</v>
      </c>
    </row>
    <row r="103" spans="1:27" hidden="1">
      <c r="A103" s="280" t="s">
        <v>39</v>
      </c>
      <c r="B103" s="273"/>
      <c r="C103" s="274">
        <f t="shared" si="80"/>
        <v>0</v>
      </c>
      <c r="D103" s="275" t="str">
        <f t="shared" si="81"/>
        <v>N. D.</v>
      </c>
      <c r="E103" s="273"/>
      <c r="F103" s="274">
        <f t="shared" si="82"/>
        <v>0</v>
      </c>
      <c r="G103" s="275" t="str">
        <f t="shared" si="83"/>
        <v>N. D.</v>
      </c>
      <c r="H103" s="276">
        <f t="shared" si="60"/>
        <v>0</v>
      </c>
      <c r="I103" s="275" t="str">
        <f t="shared" si="61"/>
        <v>N. D.</v>
      </c>
      <c r="J103" s="273"/>
      <c r="K103" s="274">
        <f t="shared" si="84"/>
        <v>0</v>
      </c>
      <c r="L103" s="275" t="str">
        <f t="shared" si="85"/>
        <v>N. D.</v>
      </c>
      <c r="M103" s="276">
        <f t="shared" si="62"/>
        <v>0</v>
      </c>
      <c r="N103" s="275" t="str">
        <f t="shared" si="63"/>
        <v>N. D.</v>
      </c>
      <c r="O103" s="311"/>
      <c r="P103" s="274">
        <f t="shared" si="86"/>
        <v>0</v>
      </c>
      <c r="Q103" s="275" t="str">
        <f t="shared" si="87"/>
        <v>N. D.</v>
      </c>
      <c r="R103" s="273"/>
      <c r="S103" s="274">
        <f t="shared" si="88"/>
        <v>0</v>
      </c>
      <c r="T103" s="275" t="str">
        <f t="shared" si="89"/>
        <v>N. D.</v>
      </c>
      <c r="U103" s="276">
        <f t="shared" si="64"/>
        <v>0</v>
      </c>
      <c r="V103" s="275" t="str">
        <f t="shared" si="65"/>
        <v>N. D.</v>
      </c>
      <c r="W103" s="273"/>
      <c r="X103" s="274">
        <f t="shared" si="90"/>
        <v>0</v>
      </c>
      <c r="Y103" s="275" t="str">
        <f t="shared" si="91"/>
        <v>N. D.</v>
      </c>
      <c r="Z103" s="276">
        <f t="shared" si="66"/>
        <v>0</v>
      </c>
      <c r="AA103" s="275" t="str">
        <f t="shared" si="67"/>
        <v>N. D.</v>
      </c>
    </row>
    <row r="104" spans="1:27" hidden="1">
      <c r="A104" s="280" t="s">
        <v>40</v>
      </c>
      <c r="B104" s="273"/>
      <c r="C104" s="274">
        <f t="shared" si="80"/>
        <v>0</v>
      </c>
      <c r="D104" s="275" t="str">
        <f t="shared" si="81"/>
        <v>N. D.</v>
      </c>
      <c r="E104" s="273"/>
      <c r="F104" s="274">
        <f t="shared" si="82"/>
        <v>0</v>
      </c>
      <c r="G104" s="275" t="str">
        <f t="shared" si="83"/>
        <v>N. D.</v>
      </c>
      <c r="H104" s="276">
        <f t="shared" si="60"/>
        <v>0</v>
      </c>
      <c r="I104" s="275" t="str">
        <f t="shared" si="61"/>
        <v>N. D.</v>
      </c>
      <c r="J104" s="273"/>
      <c r="K104" s="274">
        <f t="shared" si="84"/>
        <v>0</v>
      </c>
      <c r="L104" s="275" t="str">
        <f t="shared" si="85"/>
        <v>N. D.</v>
      </c>
      <c r="M104" s="276">
        <f t="shared" si="62"/>
        <v>0</v>
      </c>
      <c r="N104" s="275" t="str">
        <f t="shared" si="63"/>
        <v>N. D.</v>
      </c>
      <c r="O104" s="311"/>
      <c r="P104" s="274">
        <f t="shared" si="86"/>
        <v>0</v>
      </c>
      <c r="Q104" s="275" t="str">
        <f t="shared" si="87"/>
        <v>N. D.</v>
      </c>
      <c r="R104" s="273"/>
      <c r="S104" s="274">
        <f t="shared" si="88"/>
        <v>0</v>
      </c>
      <c r="T104" s="275" t="str">
        <f t="shared" si="89"/>
        <v>N. D.</v>
      </c>
      <c r="U104" s="276">
        <f t="shared" si="64"/>
        <v>0</v>
      </c>
      <c r="V104" s="275" t="str">
        <f t="shared" si="65"/>
        <v>N. D.</v>
      </c>
      <c r="W104" s="273"/>
      <c r="X104" s="274">
        <f t="shared" si="90"/>
        <v>0</v>
      </c>
      <c r="Y104" s="275" t="str">
        <f t="shared" si="91"/>
        <v>N. D.</v>
      </c>
      <c r="Z104" s="276">
        <f t="shared" si="66"/>
        <v>0</v>
      </c>
      <c r="AA104" s="275" t="str">
        <f t="shared" si="67"/>
        <v>N. D.</v>
      </c>
    </row>
    <row r="105" spans="1:27" ht="6" customHeight="1">
      <c r="A105" s="267"/>
      <c r="B105" s="265"/>
      <c r="C105" s="267"/>
      <c r="D105" s="270"/>
      <c r="E105" s="265"/>
      <c r="F105" s="267"/>
      <c r="G105" s="270"/>
      <c r="H105" s="265"/>
      <c r="I105" s="270"/>
      <c r="J105" s="265"/>
      <c r="K105" s="267"/>
      <c r="L105" s="270"/>
      <c r="M105" s="265"/>
      <c r="N105" s="270"/>
      <c r="O105" s="265"/>
      <c r="P105" s="267"/>
      <c r="Q105" s="270"/>
      <c r="R105" s="265"/>
      <c r="S105" s="267"/>
      <c r="T105" s="270"/>
      <c r="U105" s="265"/>
      <c r="V105" s="270"/>
      <c r="W105" s="265"/>
      <c r="X105" s="267"/>
      <c r="Y105" s="270"/>
      <c r="Z105" s="265"/>
      <c r="AA105" s="270"/>
    </row>
    <row r="106" spans="1:27">
      <c r="A106" s="284" t="s">
        <v>47</v>
      </c>
      <c r="B106" s="285"/>
      <c r="C106" s="286">
        <f>+C85+C95</f>
        <v>22935847.789999999</v>
      </c>
      <c r="D106" s="287">
        <f>+IF(ISERROR(C106/C106),"N. D.",C106/C106)</f>
        <v>1</v>
      </c>
      <c r="E106" s="285"/>
      <c r="F106" s="286">
        <f>+F85+F95</f>
        <v>22251339.917517822</v>
      </c>
      <c r="G106" s="287">
        <f>+IF(ISERROR(F106/F106),"N. D.",F106/F106)</f>
        <v>1</v>
      </c>
      <c r="H106" s="285">
        <f>+$C106-F106</f>
        <v>684507.87248217687</v>
      </c>
      <c r="I106" s="287">
        <f>+IF(ISERROR(H106/F106),"N. D.",H106/F106)</f>
        <v>3.0762546211578208E-2</v>
      </c>
      <c r="J106" s="285"/>
      <c r="K106" s="286">
        <f>+K85+K95</f>
        <v>20742804.490000002</v>
      </c>
      <c r="L106" s="287">
        <f>+IF(ISERROR(K106/K106),"N. D.",K106/K106)</f>
        <v>1</v>
      </c>
      <c r="M106" s="285">
        <f>+$C106-K106</f>
        <v>2193043.299999997</v>
      </c>
      <c r="N106" s="287">
        <f>+IF(ISERROR(M106/K106),"N. D.",M106/K106)</f>
        <v>0.10572549633089642</v>
      </c>
      <c r="O106" s="312"/>
      <c r="P106" s="286">
        <f>+P85+P95</f>
        <v>132976564.91000001</v>
      </c>
      <c r="Q106" s="287">
        <f>+IF(ISERROR(P106/P106),"N. D.",P106/P106)</f>
        <v>1</v>
      </c>
      <c r="R106" s="285"/>
      <c r="S106" s="286">
        <f>+S85+S95</f>
        <v>131758284.28730653</v>
      </c>
      <c r="T106" s="287">
        <f>+IF(ISERROR(S106/S106),"N. D.",S106/S106)</f>
        <v>1</v>
      </c>
      <c r="U106" s="285">
        <f>+$P106-S106</f>
        <v>1218280.6226934791</v>
      </c>
      <c r="V106" s="287">
        <f>+IF(ISERROR(U106/S106),"N. D.",U106/S106)</f>
        <v>9.2463303486629202E-3</v>
      </c>
      <c r="W106" s="285"/>
      <c r="X106" s="286">
        <f>+X85+X95</f>
        <v>123914029.3</v>
      </c>
      <c r="Y106" s="287">
        <f>+IF(ISERROR(X106/X106),"N. D.",X106/X106)</f>
        <v>1</v>
      </c>
      <c r="Z106" s="285">
        <f>+$P106-X106</f>
        <v>9062535.6100000143</v>
      </c>
      <c r="AA106" s="287">
        <f>+IF(ISERROR(Z106/X106),"N. D.",Z106/X106)</f>
        <v>7.3135670441797293E-2</v>
      </c>
    </row>
    <row r="107" spans="1:27" ht="6" customHeight="1">
      <c r="A107" s="267"/>
      <c r="B107" s="265"/>
      <c r="C107" s="267"/>
      <c r="D107" s="288"/>
      <c r="E107" s="265"/>
      <c r="F107" s="267"/>
      <c r="G107" s="288"/>
      <c r="H107" s="265"/>
      <c r="I107" s="288"/>
      <c r="J107" s="265"/>
      <c r="K107" s="267"/>
      <c r="L107" s="288"/>
      <c r="M107" s="265"/>
      <c r="N107" s="288"/>
      <c r="O107" s="265"/>
      <c r="P107" s="267"/>
      <c r="Q107" s="288"/>
      <c r="R107" s="265"/>
      <c r="S107" s="267"/>
      <c r="T107" s="288"/>
      <c r="U107" s="265"/>
      <c r="V107" s="288"/>
      <c r="W107" s="265"/>
      <c r="X107" s="267"/>
      <c r="Y107" s="288"/>
      <c r="Z107" s="265"/>
      <c r="AA107" s="288"/>
    </row>
    <row r="108" spans="1:27" hidden="1">
      <c r="A108" s="266" t="s">
        <v>48</v>
      </c>
      <c r="B108" s="265"/>
      <c r="C108" s="267"/>
      <c r="D108" s="288"/>
      <c r="E108" s="265"/>
      <c r="F108" s="267"/>
      <c r="G108" s="288"/>
      <c r="H108" s="265"/>
      <c r="I108" s="288"/>
      <c r="J108" s="265"/>
      <c r="K108" s="267"/>
      <c r="L108" s="288"/>
      <c r="M108" s="265"/>
      <c r="N108" s="288"/>
      <c r="O108" s="265"/>
      <c r="P108" s="267"/>
      <c r="Q108" s="288"/>
      <c r="R108" s="265"/>
      <c r="S108" s="267"/>
      <c r="T108" s="288"/>
      <c r="U108" s="265"/>
      <c r="V108" s="288"/>
      <c r="W108" s="265"/>
      <c r="X108" s="267"/>
      <c r="Y108" s="288"/>
      <c r="Z108" s="265"/>
      <c r="AA108" s="288"/>
    </row>
    <row r="109" spans="1:27" ht="6" hidden="1" customHeight="1">
      <c r="A109" s="267"/>
      <c r="B109" s="265"/>
      <c r="C109" s="267"/>
      <c r="D109" s="288"/>
      <c r="E109" s="265"/>
      <c r="F109" s="267"/>
      <c r="G109" s="288"/>
      <c r="H109" s="265"/>
      <c r="I109" s="288"/>
      <c r="J109" s="265"/>
      <c r="K109" s="267"/>
      <c r="L109" s="288"/>
      <c r="M109" s="265"/>
      <c r="N109" s="288"/>
      <c r="O109" s="265"/>
      <c r="P109" s="267"/>
      <c r="Q109" s="288"/>
      <c r="R109" s="265"/>
      <c r="S109" s="267"/>
      <c r="T109" s="288"/>
      <c r="U109" s="265"/>
      <c r="V109" s="288"/>
      <c r="W109" s="265"/>
      <c r="X109" s="267"/>
      <c r="Y109" s="288"/>
      <c r="Z109" s="265"/>
      <c r="AA109" s="288"/>
    </row>
    <row r="110" spans="1:27" hidden="1">
      <c r="A110" s="268" t="s">
        <v>21</v>
      </c>
      <c r="B110" s="265"/>
      <c r="C110" s="269">
        <f>+SUM(C111:C119)</f>
        <v>0</v>
      </c>
      <c r="D110" s="270" t="str">
        <f>+IF(ISERROR(C110/#REF!),"N. D.",C110/#REF!)</f>
        <v>N. D.</v>
      </c>
      <c r="E110" s="265"/>
      <c r="F110" s="269">
        <f>+SUM(F111:F119)</f>
        <v>0</v>
      </c>
      <c r="G110" s="270" t="str">
        <f>+IF(ISERROR(F110/#REF!),"N. D.",F110/#REF!)</f>
        <v>N. D.</v>
      </c>
      <c r="H110" s="271">
        <f t="shared" ref="H110:H129" si="92">+$C110-F110</f>
        <v>0</v>
      </c>
      <c r="I110" s="270" t="str">
        <f t="shared" ref="I110:I129" si="93">+IF(ISERROR(H110/F110),"N. D.",H110/F110)</f>
        <v>N. D.</v>
      </c>
      <c r="J110" s="265"/>
      <c r="K110" s="269">
        <f>+SUM(K111:K119)</f>
        <v>0</v>
      </c>
      <c r="L110" s="270" t="str">
        <f>+IF(ISERROR(K110/#REF!),"N. D.",K110/#REF!)</f>
        <v>N. D.</v>
      </c>
      <c r="M110" s="271">
        <f t="shared" ref="M110:M129" si="94">+$C110-K110</f>
        <v>0</v>
      </c>
      <c r="N110" s="270" t="str">
        <f t="shared" ref="N110:N129" si="95">+IF(ISERROR(M110/K110),"N. D.",M110/K110)</f>
        <v>N. D.</v>
      </c>
      <c r="O110" s="265"/>
      <c r="P110" s="269">
        <f>+SUM(P111:P119)</f>
        <v>0</v>
      </c>
      <c r="Q110" s="270" t="str">
        <f>+IF(ISERROR(P110/#REF!),"N. D.",P110/#REF!)</f>
        <v>N. D.</v>
      </c>
      <c r="R110" s="265"/>
      <c r="S110" s="269">
        <f>+SUM(S111:S119)</f>
        <v>0</v>
      </c>
      <c r="T110" s="270" t="str">
        <f>+IF(ISERROR(S110/#REF!),"N. D.",S110/#REF!)</f>
        <v>N. D.</v>
      </c>
      <c r="U110" s="271">
        <f t="shared" ref="U110:U129" si="96">+$P110-S110</f>
        <v>0</v>
      </c>
      <c r="V110" s="270" t="str">
        <f t="shared" ref="V110:V129" si="97">+IF(ISERROR(U110/S110),"N. D.",U110/S110)</f>
        <v>N. D.</v>
      </c>
      <c r="W110" s="265"/>
      <c r="X110" s="269">
        <f>+SUM(X111:X119)</f>
        <v>0</v>
      </c>
      <c r="Y110" s="270" t="str">
        <f>+IF(ISERROR(X110/#REF!),"N. D.",X110/#REF!)</f>
        <v>N. D.</v>
      </c>
      <c r="Z110" s="271">
        <f t="shared" ref="Z110:Z129" si="98">+$P110-X110</f>
        <v>0</v>
      </c>
      <c r="AA110" s="270" t="str">
        <f t="shared" ref="AA110:AA129" si="99">+IF(ISERROR(Z110/X110),"N. D.",Z110/X110)</f>
        <v>N. D.</v>
      </c>
    </row>
    <row r="111" spans="1:27" hidden="1">
      <c r="A111" s="272" t="s">
        <v>22</v>
      </c>
      <c r="B111" s="273"/>
      <c r="C111" s="274">
        <f>+CBA!C111+TORR!C111</f>
        <v>0</v>
      </c>
      <c r="D111" s="275" t="str">
        <f>+IF(ISERROR(C111/#REF!),"N. D.",C111/#REF!)</f>
        <v>N. D.</v>
      </c>
      <c r="E111" s="273"/>
      <c r="F111" s="274">
        <f>+CBA!F111+TORR!F111</f>
        <v>0</v>
      </c>
      <c r="G111" s="275" t="str">
        <f>+IF(ISERROR(F111/#REF!),"N. D.",F111/#REF!)</f>
        <v>N. D.</v>
      </c>
      <c r="H111" s="276">
        <f t="shared" si="92"/>
        <v>0</v>
      </c>
      <c r="I111" s="275" t="str">
        <f t="shared" si="93"/>
        <v>N. D.</v>
      </c>
      <c r="J111" s="273"/>
      <c r="K111" s="274">
        <f>+CBA!K111+TORR!K111</f>
        <v>0</v>
      </c>
      <c r="L111" s="275" t="str">
        <f>+IF(ISERROR(K111/#REF!),"N. D.",K111/#REF!)</f>
        <v>N. D.</v>
      </c>
      <c r="M111" s="276">
        <f t="shared" si="94"/>
        <v>0</v>
      </c>
      <c r="N111" s="275" t="str">
        <f t="shared" si="95"/>
        <v>N. D.</v>
      </c>
      <c r="O111" s="311"/>
      <c r="P111" s="274">
        <f>+CBA!P111+TORR!P111</f>
        <v>0</v>
      </c>
      <c r="Q111" s="275" t="str">
        <f>+IF(ISERROR(P111/#REF!),"N. D.",P111/#REF!)</f>
        <v>N. D.</v>
      </c>
      <c r="R111" s="273"/>
      <c r="S111" s="274">
        <f>+CBA!S111+TORR!S111</f>
        <v>0</v>
      </c>
      <c r="T111" s="275" t="str">
        <f>+IF(ISERROR(S111/#REF!),"N. D.",S111/#REF!)</f>
        <v>N. D.</v>
      </c>
      <c r="U111" s="276">
        <f t="shared" si="96"/>
        <v>0</v>
      </c>
      <c r="V111" s="275" t="str">
        <f t="shared" si="97"/>
        <v>N. D.</v>
      </c>
      <c r="W111" s="273"/>
      <c r="X111" s="274">
        <f>+CBA!X111+TORR!X111</f>
        <v>0</v>
      </c>
      <c r="Y111" s="275" t="str">
        <f>+IF(ISERROR(X111/#REF!),"N. D.",X111/#REF!)</f>
        <v>N. D.</v>
      </c>
      <c r="Z111" s="276">
        <f t="shared" si="98"/>
        <v>0</v>
      </c>
      <c r="AA111" s="275" t="str">
        <f t="shared" si="99"/>
        <v>N. D.</v>
      </c>
    </row>
    <row r="112" spans="1:27" hidden="1">
      <c r="A112" s="272" t="s">
        <v>23</v>
      </c>
      <c r="B112" s="273"/>
      <c r="C112" s="274">
        <f>+CBA!C112+TORR!C112</f>
        <v>0</v>
      </c>
      <c r="D112" s="275" t="str">
        <f>+IF(ISERROR(C112/#REF!),"N. D.",C112/#REF!)</f>
        <v>N. D.</v>
      </c>
      <c r="E112" s="273"/>
      <c r="F112" s="274">
        <f>+CBA!F112+TORR!F112</f>
        <v>0</v>
      </c>
      <c r="G112" s="275" t="str">
        <f>+IF(ISERROR(F112/#REF!),"N. D.",F112/#REF!)</f>
        <v>N. D.</v>
      </c>
      <c r="H112" s="276">
        <f t="shared" si="92"/>
        <v>0</v>
      </c>
      <c r="I112" s="275" t="str">
        <f t="shared" si="93"/>
        <v>N. D.</v>
      </c>
      <c r="J112" s="273"/>
      <c r="K112" s="274">
        <f>+CBA!K112+TORR!K112</f>
        <v>0</v>
      </c>
      <c r="L112" s="275" t="str">
        <f>+IF(ISERROR(K112/#REF!),"N. D.",K112/#REF!)</f>
        <v>N. D.</v>
      </c>
      <c r="M112" s="276">
        <f t="shared" si="94"/>
        <v>0</v>
      </c>
      <c r="N112" s="275" t="str">
        <f t="shared" si="95"/>
        <v>N. D.</v>
      </c>
      <c r="O112" s="311"/>
      <c r="P112" s="274">
        <f>+CBA!P112+TORR!P112</f>
        <v>0</v>
      </c>
      <c r="Q112" s="275" t="str">
        <f>+IF(ISERROR(P112/#REF!),"N. D.",P112/#REF!)</f>
        <v>N. D.</v>
      </c>
      <c r="R112" s="273"/>
      <c r="S112" s="274">
        <f>+CBA!S112+TORR!S112</f>
        <v>0</v>
      </c>
      <c r="T112" s="275" t="str">
        <f>+IF(ISERROR(S112/#REF!),"N. D.",S112/#REF!)</f>
        <v>N. D.</v>
      </c>
      <c r="U112" s="276">
        <f t="shared" si="96"/>
        <v>0</v>
      </c>
      <c r="V112" s="275" t="str">
        <f t="shared" si="97"/>
        <v>N. D.</v>
      </c>
      <c r="W112" s="273"/>
      <c r="X112" s="274">
        <f>+CBA!X112+TORR!X112</f>
        <v>0</v>
      </c>
      <c r="Y112" s="275" t="str">
        <f>+IF(ISERROR(X112/#REF!),"N. D.",X112/#REF!)</f>
        <v>N. D.</v>
      </c>
      <c r="Z112" s="276">
        <f t="shared" si="98"/>
        <v>0</v>
      </c>
      <c r="AA112" s="275" t="str">
        <f t="shared" si="99"/>
        <v>N. D.</v>
      </c>
    </row>
    <row r="113" spans="1:27" hidden="1">
      <c r="A113" s="272" t="s">
        <v>24</v>
      </c>
      <c r="B113" s="273"/>
      <c r="C113" s="274">
        <f>+CBA!C113+TORR!C113</f>
        <v>0</v>
      </c>
      <c r="D113" s="275" t="str">
        <f>+IF(ISERROR(C113/#REF!),"N. D.",C113/#REF!)</f>
        <v>N. D.</v>
      </c>
      <c r="E113" s="273"/>
      <c r="F113" s="274">
        <f>+CBA!F113+TORR!F113</f>
        <v>0</v>
      </c>
      <c r="G113" s="275" t="str">
        <f>+IF(ISERROR(F113/#REF!),"N. D.",F113/#REF!)</f>
        <v>N. D.</v>
      </c>
      <c r="H113" s="276">
        <f t="shared" si="92"/>
        <v>0</v>
      </c>
      <c r="I113" s="275" t="str">
        <f t="shared" si="93"/>
        <v>N. D.</v>
      </c>
      <c r="J113" s="273"/>
      <c r="K113" s="274">
        <f>+CBA!K113+TORR!K113</f>
        <v>0</v>
      </c>
      <c r="L113" s="275" t="str">
        <f>+IF(ISERROR(K113/#REF!),"N. D.",K113/#REF!)</f>
        <v>N. D.</v>
      </c>
      <c r="M113" s="276">
        <f t="shared" si="94"/>
        <v>0</v>
      </c>
      <c r="N113" s="275" t="str">
        <f t="shared" si="95"/>
        <v>N. D.</v>
      </c>
      <c r="O113" s="311"/>
      <c r="P113" s="274">
        <f>+CBA!P113+TORR!P113</f>
        <v>0</v>
      </c>
      <c r="Q113" s="275" t="str">
        <f>+IF(ISERROR(P113/#REF!),"N. D.",P113/#REF!)</f>
        <v>N. D.</v>
      </c>
      <c r="R113" s="273"/>
      <c r="S113" s="274">
        <f>+CBA!S113+TORR!S113</f>
        <v>0</v>
      </c>
      <c r="T113" s="275" t="str">
        <f>+IF(ISERROR(S113/#REF!),"N. D.",S113/#REF!)</f>
        <v>N. D.</v>
      </c>
      <c r="U113" s="276">
        <f t="shared" si="96"/>
        <v>0</v>
      </c>
      <c r="V113" s="275" t="str">
        <f t="shared" si="97"/>
        <v>N. D.</v>
      </c>
      <c r="W113" s="273"/>
      <c r="X113" s="274">
        <f>+CBA!X113+TORR!X113</f>
        <v>0</v>
      </c>
      <c r="Y113" s="275" t="str">
        <f>+IF(ISERROR(X113/#REF!),"N. D.",X113/#REF!)</f>
        <v>N. D.</v>
      </c>
      <c r="Z113" s="276">
        <f t="shared" si="98"/>
        <v>0</v>
      </c>
      <c r="AA113" s="275" t="str">
        <f t="shared" si="99"/>
        <v>N. D.</v>
      </c>
    </row>
    <row r="114" spans="1:27" hidden="1">
      <c r="A114" s="272" t="s">
        <v>25</v>
      </c>
      <c r="B114" s="273"/>
      <c r="C114" s="274">
        <f>+CBA!C114+TORR!C114</f>
        <v>0</v>
      </c>
      <c r="D114" s="275" t="str">
        <f>+IF(ISERROR(C114/#REF!),"N. D.",C114/#REF!)</f>
        <v>N. D.</v>
      </c>
      <c r="E114" s="273"/>
      <c r="F114" s="274">
        <f>+CBA!F114+TORR!F114</f>
        <v>0</v>
      </c>
      <c r="G114" s="275" t="str">
        <f>+IF(ISERROR(F114/#REF!),"N. D.",F114/#REF!)</f>
        <v>N. D.</v>
      </c>
      <c r="H114" s="276">
        <f t="shared" si="92"/>
        <v>0</v>
      </c>
      <c r="I114" s="275" t="str">
        <f t="shared" si="93"/>
        <v>N. D.</v>
      </c>
      <c r="J114" s="273"/>
      <c r="K114" s="274">
        <f>+CBA!K114+TORR!K114</f>
        <v>0</v>
      </c>
      <c r="L114" s="275" t="str">
        <f>+IF(ISERROR(K114/#REF!),"N. D.",K114/#REF!)</f>
        <v>N. D.</v>
      </c>
      <c r="M114" s="276">
        <f t="shared" si="94"/>
        <v>0</v>
      </c>
      <c r="N114" s="275" t="str">
        <f t="shared" si="95"/>
        <v>N. D.</v>
      </c>
      <c r="O114" s="311"/>
      <c r="P114" s="274">
        <f>+CBA!P114+TORR!P114</f>
        <v>0</v>
      </c>
      <c r="Q114" s="275" t="str">
        <f>+IF(ISERROR(P114/#REF!),"N. D.",P114/#REF!)</f>
        <v>N. D.</v>
      </c>
      <c r="R114" s="273"/>
      <c r="S114" s="274">
        <f>+CBA!S114+TORR!S114</f>
        <v>0</v>
      </c>
      <c r="T114" s="275" t="str">
        <f>+IF(ISERROR(S114/#REF!),"N. D.",S114/#REF!)</f>
        <v>N. D.</v>
      </c>
      <c r="U114" s="276">
        <f t="shared" si="96"/>
        <v>0</v>
      </c>
      <c r="V114" s="275" t="str">
        <f t="shared" si="97"/>
        <v>N. D.</v>
      </c>
      <c r="W114" s="273"/>
      <c r="X114" s="274">
        <f>+CBA!X114+TORR!X114</f>
        <v>0</v>
      </c>
      <c r="Y114" s="275" t="str">
        <f>+IF(ISERROR(X114/#REF!),"N. D.",X114/#REF!)</f>
        <v>N. D.</v>
      </c>
      <c r="Z114" s="276">
        <f t="shared" si="98"/>
        <v>0</v>
      </c>
      <c r="AA114" s="275" t="str">
        <f t="shared" si="99"/>
        <v>N. D.</v>
      </c>
    </row>
    <row r="115" spans="1:27" hidden="1">
      <c r="A115" s="272" t="s">
        <v>26</v>
      </c>
      <c r="B115" s="273"/>
      <c r="C115" s="274">
        <f>+CBA!C115+TORR!C115</f>
        <v>0</v>
      </c>
      <c r="D115" s="275" t="str">
        <f>+IF(ISERROR(C115/#REF!),"N. D.",C115/#REF!)</f>
        <v>N. D.</v>
      </c>
      <c r="E115" s="273"/>
      <c r="F115" s="274">
        <f>+CBA!F115+TORR!F115</f>
        <v>0</v>
      </c>
      <c r="G115" s="275" t="str">
        <f>+IF(ISERROR(F115/#REF!),"N. D.",F115/#REF!)</f>
        <v>N. D.</v>
      </c>
      <c r="H115" s="276">
        <f t="shared" si="92"/>
        <v>0</v>
      </c>
      <c r="I115" s="275" t="str">
        <f t="shared" si="93"/>
        <v>N. D.</v>
      </c>
      <c r="J115" s="273"/>
      <c r="K115" s="274">
        <f>+CBA!K115+TORR!K115</f>
        <v>0</v>
      </c>
      <c r="L115" s="275" t="str">
        <f>+IF(ISERROR(K115/#REF!),"N. D.",K115/#REF!)</f>
        <v>N. D.</v>
      </c>
      <c r="M115" s="276">
        <f t="shared" si="94"/>
        <v>0</v>
      </c>
      <c r="N115" s="275" t="str">
        <f t="shared" si="95"/>
        <v>N. D.</v>
      </c>
      <c r="O115" s="311"/>
      <c r="P115" s="274">
        <f>+CBA!P115+TORR!P115</f>
        <v>0</v>
      </c>
      <c r="Q115" s="275" t="str">
        <f>+IF(ISERROR(P115/#REF!),"N. D.",P115/#REF!)</f>
        <v>N. D.</v>
      </c>
      <c r="R115" s="273"/>
      <c r="S115" s="274">
        <f>+CBA!S115+TORR!S115</f>
        <v>0</v>
      </c>
      <c r="T115" s="275" t="str">
        <f>+IF(ISERROR(S115/#REF!),"N. D.",S115/#REF!)</f>
        <v>N. D.</v>
      </c>
      <c r="U115" s="276">
        <f t="shared" si="96"/>
        <v>0</v>
      </c>
      <c r="V115" s="275" t="str">
        <f t="shared" si="97"/>
        <v>N. D.</v>
      </c>
      <c r="W115" s="273"/>
      <c r="X115" s="274">
        <f>+CBA!X115+TORR!X115</f>
        <v>0</v>
      </c>
      <c r="Y115" s="275" t="str">
        <f>+IF(ISERROR(X115/#REF!),"N. D.",X115/#REF!)</f>
        <v>N. D.</v>
      </c>
      <c r="Z115" s="276">
        <f t="shared" si="98"/>
        <v>0</v>
      </c>
      <c r="AA115" s="275" t="str">
        <f t="shared" si="99"/>
        <v>N. D.</v>
      </c>
    </row>
    <row r="116" spans="1:27" hidden="1">
      <c r="A116" s="272" t="s">
        <v>27</v>
      </c>
      <c r="B116" s="273"/>
      <c r="C116" s="274">
        <f>+CBA!C116+TORR!C116</f>
        <v>0</v>
      </c>
      <c r="D116" s="275" t="str">
        <f>+IF(ISERROR(C116/#REF!),"N. D.",C116/#REF!)</f>
        <v>N. D.</v>
      </c>
      <c r="E116" s="273"/>
      <c r="F116" s="274">
        <f>+CBA!F116+TORR!F116</f>
        <v>0</v>
      </c>
      <c r="G116" s="275" t="str">
        <f>+IF(ISERROR(F116/#REF!),"N. D.",F116/#REF!)</f>
        <v>N. D.</v>
      </c>
      <c r="H116" s="276">
        <f t="shared" si="92"/>
        <v>0</v>
      </c>
      <c r="I116" s="275" t="str">
        <f t="shared" si="93"/>
        <v>N. D.</v>
      </c>
      <c r="J116" s="273"/>
      <c r="K116" s="274">
        <f>+CBA!K116+TORR!K116</f>
        <v>0</v>
      </c>
      <c r="L116" s="275" t="str">
        <f>+IF(ISERROR(K116/#REF!),"N. D.",K116/#REF!)</f>
        <v>N. D.</v>
      </c>
      <c r="M116" s="276">
        <f t="shared" si="94"/>
        <v>0</v>
      </c>
      <c r="N116" s="275" t="str">
        <f t="shared" si="95"/>
        <v>N. D.</v>
      </c>
      <c r="O116" s="311"/>
      <c r="P116" s="274">
        <f>+CBA!P116+TORR!P116</f>
        <v>0</v>
      </c>
      <c r="Q116" s="275" t="str">
        <f>+IF(ISERROR(P116/#REF!),"N. D.",P116/#REF!)</f>
        <v>N. D.</v>
      </c>
      <c r="R116" s="273"/>
      <c r="S116" s="274">
        <f>+CBA!S116+TORR!S116</f>
        <v>0</v>
      </c>
      <c r="T116" s="275" t="str">
        <f>+IF(ISERROR(S116/#REF!),"N. D.",S116/#REF!)</f>
        <v>N. D.</v>
      </c>
      <c r="U116" s="276">
        <f t="shared" si="96"/>
        <v>0</v>
      </c>
      <c r="V116" s="275" t="str">
        <f t="shared" si="97"/>
        <v>N. D.</v>
      </c>
      <c r="W116" s="273"/>
      <c r="X116" s="274">
        <f>+CBA!X116+TORR!X116</f>
        <v>0</v>
      </c>
      <c r="Y116" s="275" t="str">
        <f>+IF(ISERROR(X116/#REF!),"N. D.",X116/#REF!)</f>
        <v>N. D.</v>
      </c>
      <c r="Z116" s="276">
        <f t="shared" si="98"/>
        <v>0</v>
      </c>
      <c r="AA116" s="275" t="str">
        <f t="shared" si="99"/>
        <v>N. D.</v>
      </c>
    </row>
    <row r="117" spans="1:27" hidden="1">
      <c r="A117" s="272" t="s">
        <v>28</v>
      </c>
      <c r="B117" s="273"/>
      <c r="C117" s="274">
        <f>+CBA!C117+TORR!C117</f>
        <v>0</v>
      </c>
      <c r="D117" s="275" t="str">
        <f>+IF(ISERROR(C117/#REF!),"N. D.",C117/#REF!)</f>
        <v>N. D.</v>
      </c>
      <c r="E117" s="273"/>
      <c r="F117" s="274">
        <f>+CBA!F117+TORR!F117</f>
        <v>0</v>
      </c>
      <c r="G117" s="275" t="str">
        <f>+IF(ISERROR(F117/#REF!),"N. D.",F117/#REF!)</f>
        <v>N. D.</v>
      </c>
      <c r="H117" s="276">
        <f t="shared" si="92"/>
        <v>0</v>
      </c>
      <c r="I117" s="275" t="str">
        <f t="shared" si="93"/>
        <v>N. D.</v>
      </c>
      <c r="J117" s="273"/>
      <c r="K117" s="274">
        <f>+CBA!K117+TORR!K117</f>
        <v>0</v>
      </c>
      <c r="L117" s="275" t="str">
        <f>+IF(ISERROR(K117/#REF!),"N. D.",K117/#REF!)</f>
        <v>N. D.</v>
      </c>
      <c r="M117" s="276">
        <f t="shared" si="94"/>
        <v>0</v>
      </c>
      <c r="N117" s="275" t="str">
        <f t="shared" si="95"/>
        <v>N. D.</v>
      </c>
      <c r="O117" s="311"/>
      <c r="P117" s="274">
        <f>+CBA!P117+TORR!P117</f>
        <v>0</v>
      </c>
      <c r="Q117" s="275" t="str">
        <f>+IF(ISERROR(P117/#REF!),"N. D.",P117/#REF!)</f>
        <v>N. D.</v>
      </c>
      <c r="R117" s="273"/>
      <c r="S117" s="274">
        <f>+CBA!S117+TORR!S117</f>
        <v>0</v>
      </c>
      <c r="T117" s="275" t="str">
        <f>+IF(ISERROR(S117/#REF!),"N. D.",S117/#REF!)</f>
        <v>N. D.</v>
      </c>
      <c r="U117" s="276">
        <f t="shared" si="96"/>
        <v>0</v>
      </c>
      <c r="V117" s="275" t="str">
        <f t="shared" si="97"/>
        <v>N. D.</v>
      </c>
      <c r="W117" s="273"/>
      <c r="X117" s="274">
        <f>+CBA!X117+TORR!X117</f>
        <v>0</v>
      </c>
      <c r="Y117" s="275" t="str">
        <f>+IF(ISERROR(X117/#REF!),"N. D.",X117/#REF!)</f>
        <v>N. D.</v>
      </c>
      <c r="Z117" s="276">
        <f t="shared" si="98"/>
        <v>0</v>
      </c>
      <c r="AA117" s="275" t="str">
        <f t="shared" si="99"/>
        <v>N. D.</v>
      </c>
    </row>
    <row r="118" spans="1:27" hidden="1">
      <c r="A118" s="272" t="s">
        <v>29</v>
      </c>
      <c r="B118" s="273"/>
      <c r="C118" s="274">
        <f>+CBA!C118+TORR!C118</f>
        <v>0</v>
      </c>
      <c r="D118" s="275" t="str">
        <f>+IF(ISERROR(C118/#REF!),"N. D.",C118/#REF!)</f>
        <v>N. D.</v>
      </c>
      <c r="E118" s="273"/>
      <c r="F118" s="274">
        <f>+CBA!F118+TORR!F118</f>
        <v>0</v>
      </c>
      <c r="G118" s="275" t="str">
        <f>+IF(ISERROR(F118/#REF!),"N. D.",F118/#REF!)</f>
        <v>N. D.</v>
      </c>
      <c r="H118" s="276">
        <f t="shared" si="92"/>
        <v>0</v>
      </c>
      <c r="I118" s="275" t="str">
        <f t="shared" si="93"/>
        <v>N. D.</v>
      </c>
      <c r="J118" s="273"/>
      <c r="K118" s="274">
        <f>+CBA!K118+TORR!K118</f>
        <v>0</v>
      </c>
      <c r="L118" s="275" t="str">
        <f>+IF(ISERROR(K118/#REF!),"N. D.",K118/#REF!)</f>
        <v>N. D.</v>
      </c>
      <c r="M118" s="276">
        <f t="shared" si="94"/>
        <v>0</v>
      </c>
      <c r="N118" s="275" t="str">
        <f t="shared" si="95"/>
        <v>N. D.</v>
      </c>
      <c r="O118" s="311"/>
      <c r="P118" s="274">
        <f>+CBA!P118+TORR!P118</f>
        <v>0</v>
      </c>
      <c r="Q118" s="275" t="str">
        <f>+IF(ISERROR(P118/#REF!),"N. D.",P118/#REF!)</f>
        <v>N. D.</v>
      </c>
      <c r="R118" s="273"/>
      <c r="S118" s="274">
        <f>+CBA!S118+TORR!S118</f>
        <v>0</v>
      </c>
      <c r="T118" s="275" t="str">
        <f>+IF(ISERROR(S118/#REF!),"N. D.",S118/#REF!)</f>
        <v>N. D.</v>
      </c>
      <c r="U118" s="276">
        <f t="shared" si="96"/>
        <v>0</v>
      </c>
      <c r="V118" s="275" t="str">
        <f t="shared" si="97"/>
        <v>N. D.</v>
      </c>
      <c r="W118" s="273"/>
      <c r="X118" s="274">
        <f>+CBA!X118+TORR!X118</f>
        <v>0</v>
      </c>
      <c r="Y118" s="275" t="str">
        <f>+IF(ISERROR(X118/#REF!),"N. D.",X118/#REF!)</f>
        <v>N. D.</v>
      </c>
      <c r="Z118" s="276">
        <f t="shared" si="98"/>
        <v>0</v>
      </c>
      <c r="AA118" s="275" t="str">
        <f t="shared" si="99"/>
        <v>N. D.</v>
      </c>
    </row>
    <row r="119" spans="1:27" hidden="1">
      <c r="A119" s="277" t="s">
        <v>30</v>
      </c>
      <c r="B119" s="273"/>
      <c r="C119" s="274">
        <f>+CBA!C119+TORR!C119</f>
        <v>0</v>
      </c>
      <c r="D119" s="275" t="str">
        <f>+IF(ISERROR(C119/C130),"N. D.",C119/C130)</f>
        <v>N. D.</v>
      </c>
      <c r="E119" s="273"/>
      <c r="F119" s="274">
        <f>+CBA!F119+TORR!F119</f>
        <v>0</v>
      </c>
      <c r="G119" s="275" t="str">
        <f>+IF(ISERROR(F119/F130),"N. D.",F119/F130)</f>
        <v>N. D.</v>
      </c>
      <c r="H119" s="276">
        <f t="shared" si="92"/>
        <v>0</v>
      </c>
      <c r="I119" s="275" t="str">
        <f t="shared" si="93"/>
        <v>N. D.</v>
      </c>
      <c r="J119" s="273"/>
      <c r="K119" s="274">
        <f>+CBA!K119+TORR!K119</f>
        <v>0</v>
      </c>
      <c r="L119" s="275" t="str">
        <f>+IF(ISERROR(K119/K130),"N. D.",K119/K130)</f>
        <v>N. D.</v>
      </c>
      <c r="M119" s="276">
        <f t="shared" si="94"/>
        <v>0</v>
      </c>
      <c r="N119" s="275" t="str">
        <f t="shared" si="95"/>
        <v>N. D.</v>
      </c>
      <c r="O119" s="311"/>
      <c r="P119" s="274">
        <f>+CBA!P119+TORR!P119</f>
        <v>0</v>
      </c>
      <c r="Q119" s="275" t="str">
        <f>+IF(ISERROR(P119/P130),"N. D.",P119/P130)</f>
        <v>N. D.</v>
      </c>
      <c r="R119" s="273"/>
      <c r="S119" s="274">
        <f>+CBA!S119+TORR!S119</f>
        <v>0</v>
      </c>
      <c r="T119" s="275" t="str">
        <f>+IF(ISERROR(S119/S130),"N. D.",S119/S130)</f>
        <v>N. D.</v>
      </c>
      <c r="U119" s="276">
        <f t="shared" si="96"/>
        <v>0</v>
      </c>
      <c r="V119" s="275" t="str">
        <f t="shared" si="97"/>
        <v>N. D.</v>
      </c>
      <c r="W119" s="273"/>
      <c r="X119" s="274">
        <f>+CBA!X119+TORR!X119</f>
        <v>0</v>
      </c>
      <c r="Y119" s="275" t="str">
        <f>+IF(ISERROR(X119/X130),"N. D.",X119/X130)</f>
        <v>N. D.</v>
      </c>
      <c r="Z119" s="276">
        <f t="shared" si="98"/>
        <v>0</v>
      </c>
      <c r="AA119" s="275" t="str">
        <f t="shared" si="99"/>
        <v>N. D.</v>
      </c>
    </row>
    <row r="120" spans="1:27" hidden="1">
      <c r="A120" s="278" t="s">
        <v>31</v>
      </c>
      <c r="B120" s="265"/>
      <c r="C120" s="279">
        <f>+SUM(C121:C129)</f>
        <v>0</v>
      </c>
      <c r="D120" s="270" t="str">
        <f>+IF(ISERROR(C120/#REF!),"N. D.",C120/#REF!)</f>
        <v>N. D.</v>
      </c>
      <c r="E120" s="273"/>
      <c r="F120" s="279">
        <f>+SUM(F121:F129)</f>
        <v>0</v>
      </c>
      <c r="G120" s="270" t="str">
        <f>+IF(ISERROR(F120/#REF!),"N. D.",F120/#REF!)</f>
        <v>N. D.</v>
      </c>
      <c r="H120" s="271">
        <f t="shared" si="92"/>
        <v>0</v>
      </c>
      <c r="I120" s="270" t="str">
        <f t="shared" si="93"/>
        <v>N. D.</v>
      </c>
      <c r="J120" s="265"/>
      <c r="K120" s="279">
        <f>+SUM(K121:K129)</f>
        <v>0</v>
      </c>
      <c r="L120" s="270" t="str">
        <f>+IF(ISERROR(K120/#REF!),"N. D.",K120/#REF!)</f>
        <v>N. D.</v>
      </c>
      <c r="M120" s="271">
        <f t="shared" si="94"/>
        <v>0</v>
      </c>
      <c r="N120" s="270" t="str">
        <f t="shared" si="95"/>
        <v>N. D.</v>
      </c>
      <c r="O120" s="265"/>
      <c r="P120" s="279">
        <f>+SUM(P121:P129)</f>
        <v>0</v>
      </c>
      <c r="Q120" s="270" t="str">
        <f>+IF(ISERROR(P120/#REF!),"N. D.",P120/#REF!)</f>
        <v>N. D.</v>
      </c>
      <c r="R120" s="273"/>
      <c r="S120" s="279">
        <f>+SUM(S121:S129)</f>
        <v>0</v>
      </c>
      <c r="T120" s="270" t="str">
        <f>+IF(ISERROR(S120/#REF!),"N. D.",S120/#REF!)</f>
        <v>N. D.</v>
      </c>
      <c r="U120" s="271">
        <f t="shared" si="96"/>
        <v>0</v>
      </c>
      <c r="V120" s="270" t="str">
        <f t="shared" si="97"/>
        <v>N. D.</v>
      </c>
      <c r="W120" s="265"/>
      <c r="X120" s="279">
        <f>+SUM(X121:X129)</f>
        <v>0</v>
      </c>
      <c r="Y120" s="270" t="str">
        <f>+IF(ISERROR(X120/#REF!),"N. D.",X120/#REF!)</f>
        <v>N. D.</v>
      </c>
      <c r="Z120" s="271">
        <f t="shared" si="98"/>
        <v>0</v>
      </c>
      <c r="AA120" s="270" t="str">
        <f t="shared" si="99"/>
        <v>N. D.</v>
      </c>
    </row>
    <row r="121" spans="1:27" hidden="1">
      <c r="A121" s="280" t="s">
        <v>32</v>
      </c>
      <c r="B121" s="273"/>
      <c r="C121" s="274">
        <f>+CBA!C121+TORR!C121</f>
        <v>0</v>
      </c>
      <c r="D121" s="275" t="str">
        <f>+IF(ISERROR(C121/C132),"N. D.",C121/C132)</f>
        <v>N. D.</v>
      </c>
      <c r="E121" s="273"/>
      <c r="F121" s="274">
        <f>+CBA!F121+TORR!F121</f>
        <v>0</v>
      </c>
      <c r="G121" s="275" t="str">
        <f>+IF(ISERROR(F121/F132),"N. D.",F121/F132)</f>
        <v>N. D.</v>
      </c>
      <c r="H121" s="276">
        <f t="shared" si="92"/>
        <v>0</v>
      </c>
      <c r="I121" s="275" t="str">
        <f t="shared" si="93"/>
        <v>N. D.</v>
      </c>
      <c r="J121" s="273"/>
      <c r="K121" s="274">
        <f>+CBA!K121+TORR!K121</f>
        <v>0</v>
      </c>
      <c r="L121" s="275" t="str">
        <f>+IF(ISERROR(K121/K132),"N. D.",K121/K132)</f>
        <v>N. D.</v>
      </c>
      <c r="M121" s="276">
        <f t="shared" si="94"/>
        <v>0</v>
      </c>
      <c r="N121" s="275" t="str">
        <f t="shared" si="95"/>
        <v>N. D.</v>
      </c>
      <c r="O121" s="311"/>
      <c r="P121" s="274">
        <f>+CBA!P121+TORR!P121</f>
        <v>0</v>
      </c>
      <c r="Q121" s="275" t="str">
        <f>+IF(ISERROR(P121/P132),"N. D.",P121/P132)</f>
        <v>N. D.</v>
      </c>
      <c r="R121" s="273"/>
      <c r="S121" s="274">
        <f>+CBA!S121+TORR!S121</f>
        <v>0</v>
      </c>
      <c r="T121" s="275" t="str">
        <f>+IF(ISERROR(S121/S132),"N. D.",S121/S132)</f>
        <v>N. D.</v>
      </c>
      <c r="U121" s="276">
        <f t="shared" si="96"/>
        <v>0</v>
      </c>
      <c r="V121" s="275" t="str">
        <f t="shared" si="97"/>
        <v>N. D.</v>
      </c>
      <c r="W121" s="273"/>
      <c r="X121" s="274">
        <f>+CBA!X121+TORR!X121</f>
        <v>0</v>
      </c>
      <c r="Y121" s="275" t="str">
        <f>+IF(ISERROR(X121/X132),"N. D.",X121/X132)</f>
        <v>N. D.</v>
      </c>
      <c r="Z121" s="276">
        <f t="shared" si="98"/>
        <v>0</v>
      </c>
      <c r="AA121" s="275" t="str">
        <f t="shared" si="99"/>
        <v>N. D.</v>
      </c>
    </row>
    <row r="122" spans="1:27" hidden="1">
      <c r="A122" s="280" t="s">
        <v>33</v>
      </c>
      <c r="B122" s="273"/>
      <c r="C122" s="274">
        <f>+CBA!C122+TORR!C122</f>
        <v>0</v>
      </c>
      <c r="D122" s="275">
        <f>+IF(ISERROR(C122/C133),"N. D.",C122/C133)</f>
        <v>0</v>
      </c>
      <c r="E122" s="273"/>
      <c r="F122" s="274">
        <f>+CBA!F122+TORR!F122</f>
        <v>0</v>
      </c>
      <c r="G122" s="275">
        <f>+IF(ISERROR(F122/F133),"N. D.",F122/F133)</f>
        <v>0</v>
      </c>
      <c r="H122" s="276">
        <f t="shared" si="92"/>
        <v>0</v>
      </c>
      <c r="I122" s="275" t="str">
        <f t="shared" si="93"/>
        <v>N. D.</v>
      </c>
      <c r="J122" s="273"/>
      <c r="K122" s="274">
        <f>+CBA!K122+TORR!K122</f>
        <v>0</v>
      </c>
      <c r="L122" s="275">
        <f>+IF(ISERROR(K122/K133),"N. D.",K122/K133)</f>
        <v>0</v>
      </c>
      <c r="M122" s="276">
        <f t="shared" si="94"/>
        <v>0</v>
      </c>
      <c r="N122" s="275" t="str">
        <f t="shared" si="95"/>
        <v>N. D.</v>
      </c>
      <c r="O122" s="311"/>
      <c r="P122" s="274">
        <f>+CBA!P122+TORR!P122</f>
        <v>0</v>
      </c>
      <c r="Q122" s="275">
        <f>+IF(ISERROR(P122/P133),"N. D.",P122/P133)</f>
        <v>0</v>
      </c>
      <c r="R122" s="273"/>
      <c r="S122" s="274">
        <f>+CBA!S122+TORR!S122</f>
        <v>0</v>
      </c>
      <c r="T122" s="275">
        <f>+IF(ISERROR(S122/S133),"N. D.",S122/S133)</f>
        <v>0</v>
      </c>
      <c r="U122" s="276">
        <f t="shared" si="96"/>
        <v>0</v>
      </c>
      <c r="V122" s="275" t="str">
        <f t="shared" si="97"/>
        <v>N. D.</v>
      </c>
      <c r="W122" s="273"/>
      <c r="X122" s="274">
        <f>+CBA!X122+TORR!X122</f>
        <v>0</v>
      </c>
      <c r="Y122" s="275">
        <f>+IF(ISERROR(X122/X133),"N. D.",X122/X133)</f>
        <v>0</v>
      </c>
      <c r="Z122" s="276">
        <f t="shared" si="98"/>
        <v>0</v>
      </c>
      <c r="AA122" s="275" t="str">
        <f t="shared" si="99"/>
        <v>N. D.</v>
      </c>
    </row>
    <row r="123" spans="1:27" hidden="1">
      <c r="A123" s="280" t="s">
        <v>34</v>
      </c>
      <c r="B123" s="273"/>
      <c r="C123" s="274">
        <f>+CBA!C123+TORR!C123</f>
        <v>0</v>
      </c>
      <c r="D123" s="275" t="str">
        <f>+IF(ISERROR(C123/#REF!),"N. D.",C123/#REF!)</f>
        <v>N. D.</v>
      </c>
      <c r="E123" s="273"/>
      <c r="F123" s="274">
        <f>+CBA!F123+TORR!F123</f>
        <v>0</v>
      </c>
      <c r="G123" s="275" t="str">
        <f>+IF(ISERROR(F123/#REF!),"N. D.",F123/#REF!)</f>
        <v>N. D.</v>
      </c>
      <c r="H123" s="276">
        <f t="shared" si="92"/>
        <v>0</v>
      </c>
      <c r="I123" s="275" t="str">
        <f t="shared" si="93"/>
        <v>N. D.</v>
      </c>
      <c r="J123" s="273"/>
      <c r="K123" s="274">
        <f>+CBA!K123+TORR!K123</f>
        <v>0</v>
      </c>
      <c r="L123" s="275" t="str">
        <f>+IF(ISERROR(K123/#REF!),"N. D.",K123/#REF!)</f>
        <v>N. D.</v>
      </c>
      <c r="M123" s="276">
        <f t="shared" si="94"/>
        <v>0</v>
      </c>
      <c r="N123" s="275" t="str">
        <f t="shared" si="95"/>
        <v>N. D.</v>
      </c>
      <c r="O123" s="311"/>
      <c r="P123" s="274">
        <f>+CBA!P123+TORR!P123</f>
        <v>0</v>
      </c>
      <c r="Q123" s="275" t="str">
        <f>+IF(ISERROR(P123/#REF!),"N. D.",P123/#REF!)</f>
        <v>N. D.</v>
      </c>
      <c r="R123" s="273"/>
      <c r="S123" s="274">
        <f>+CBA!S123+TORR!S123</f>
        <v>0</v>
      </c>
      <c r="T123" s="275" t="str">
        <f>+IF(ISERROR(S123/#REF!),"N. D.",S123/#REF!)</f>
        <v>N. D.</v>
      </c>
      <c r="U123" s="276">
        <f t="shared" si="96"/>
        <v>0</v>
      </c>
      <c r="V123" s="275" t="str">
        <f t="shared" si="97"/>
        <v>N. D.</v>
      </c>
      <c r="W123" s="273"/>
      <c r="X123" s="274">
        <f>+CBA!X123+TORR!X123</f>
        <v>0</v>
      </c>
      <c r="Y123" s="275" t="str">
        <f>+IF(ISERROR(X123/#REF!),"N. D.",X123/#REF!)</f>
        <v>N. D.</v>
      </c>
      <c r="Z123" s="276">
        <f t="shared" si="98"/>
        <v>0</v>
      </c>
      <c r="AA123" s="275" t="str">
        <f t="shared" si="99"/>
        <v>N. D.</v>
      </c>
    </row>
    <row r="124" spans="1:27" hidden="1">
      <c r="A124" s="280" t="s">
        <v>35</v>
      </c>
      <c r="B124" s="273"/>
      <c r="C124" s="274">
        <f>+CBA!C124+TORR!C124</f>
        <v>0</v>
      </c>
      <c r="D124" s="275" t="str">
        <f>+IF(ISERROR(C124/C134),"N. D.",C124/C134)</f>
        <v>N. D.</v>
      </c>
      <c r="E124" s="273"/>
      <c r="F124" s="274">
        <f>+CBA!F124+TORR!F124</f>
        <v>0</v>
      </c>
      <c r="G124" s="275" t="str">
        <f>+IF(ISERROR(F124/F134),"N. D.",F124/F134)</f>
        <v>N. D.</v>
      </c>
      <c r="H124" s="276">
        <f t="shared" si="92"/>
        <v>0</v>
      </c>
      <c r="I124" s="275" t="str">
        <f t="shared" si="93"/>
        <v>N. D.</v>
      </c>
      <c r="J124" s="273"/>
      <c r="K124" s="274">
        <f>+CBA!K124+TORR!K124</f>
        <v>0</v>
      </c>
      <c r="L124" s="275" t="str">
        <f>+IF(ISERROR(K124/K134),"N. D.",K124/K134)</f>
        <v>N. D.</v>
      </c>
      <c r="M124" s="276">
        <f t="shared" si="94"/>
        <v>0</v>
      </c>
      <c r="N124" s="275" t="str">
        <f t="shared" si="95"/>
        <v>N. D.</v>
      </c>
      <c r="O124" s="311"/>
      <c r="P124" s="274">
        <f>+CBA!P124+TORR!P124</f>
        <v>0</v>
      </c>
      <c r="Q124" s="275" t="str">
        <f>+IF(ISERROR(P124/P134),"N. D.",P124/P134)</f>
        <v>N. D.</v>
      </c>
      <c r="R124" s="273"/>
      <c r="S124" s="274">
        <f>+CBA!S124+TORR!S124</f>
        <v>0</v>
      </c>
      <c r="T124" s="275" t="str">
        <f>+IF(ISERROR(S124/S134),"N. D.",S124/S134)</f>
        <v>N. D.</v>
      </c>
      <c r="U124" s="276">
        <f t="shared" si="96"/>
        <v>0</v>
      </c>
      <c r="V124" s="275" t="str">
        <f t="shared" si="97"/>
        <v>N. D.</v>
      </c>
      <c r="W124" s="273"/>
      <c r="X124" s="274">
        <f>+CBA!X124+TORR!X124</f>
        <v>0</v>
      </c>
      <c r="Y124" s="275" t="str">
        <f>+IF(ISERROR(X124/X134),"N. D.",X124/X134)</f>
        <v>N. D.</v>
      </c>
      <c r="Z124" s="276">
        <f t="shared" si="98"/>
        <v>0</v>
      </c>
      <c r="AA124" s="275" t="str">
        <f t="shared" si="99"/>
        <v>N. D.</v>
      </c>
    </row>
    <row r="125" spans="1:27" hidden="1">
      <c r="A125" s="280" t="s">
        <v>36</v>
      </c>
      <c r="B125" s="273"/>
      <c r="C125" s="274">
        <f>+CBA!C125+TORR!C125</f>
        <v>0</v>
      </c>
      <c r="D125" s="275">
        <f>+IF(ISERROR(C125/C135),"N. D.",C125/C135)</f>
        <v>0</v>
      </c>
      <c r="E125" s="273"/>
      <c r="F125" s="274">
        <f>+CBA!F125+TORR!F125</f>
        <v>0</v>
      </c>
      <c r="G125" s="275">
        <f>+IF(ISERROR(F125/F135),"N. D.",F125/F135)</f>
        <v>0</v>
      </c>
      <c r="H125" s="276">
        <f t="shared" si="92"/>
        <v>0</v>
      </c>
      <c r="I125" s="275" t="str">
        <f t="shared" si="93"/>
        <v>N. D.</v>
      </c>
      <c r="J125" s="273"/>
      <c r="K125" s="274">
        <f>+CBA!K125+TORR!K125</f>
        <v>0</v>
      </c>
      <c r="L125" s="275">
        <f>+IF(ISERROR(K125/K135),"N. D.",K125/K135)</f>
        <v>0</v>
      </c>
      <c r="M125" s="276">
        <f t="shared" si="94"/>
        <v>0</v>
      </c>
      <c r="N125" s="275" t="str">
        <f t="shared" si="95"/>
        <v>N. D.</v>
      </c>
      <c r="O125" s="311"/>
      <c r="P125" s="274">
        <f>+CBA!P125+TORR!P125</f>
        <v>0</v>
      </c>
      <c r="Q125" s="275">
        <f>+IF(ISERROR(P125/P135),"N. D.",P125/P135)</f>
        <v>0</v>
      </c>
      <c r="R125" s="273"/>
      <c r="S125" s="274">
        <f>+CBA!S125+TORR!S125</f>
        <v>0</v>
      </c>
      <c r="T125" s="275">
        <f>+IF(ISERROR(S125/S135),"N. D.",S125/S135)</f>
        <v>0</v>
      </c>
      <c r="U125" s="276">
        <f t="shared" si="96"/>
        <v>0</v>
      </c>
      <c r="V125" s="275" t="str">
        <f t="shared" si="97"/>
        <v>N. D.</v>
      </c>
      <c r="W125" s="273"/>
      <c r="X125" s="274">
        <f>+CBA!X125+TORR!X125</f>
        <v>0</v>
      </c>
      <c r="Y125" s="275">
        <f>+IF(ISERROR(X125/X135),"N. D.",X125/X135)</f>
        <v>0</v>
      </c>
      <c r="Z125" s="276">
        <f t="shared" si="98"/>
        <v>0</v>
      </c>
      <c r="AA125" s="275" t="str">
        <f t="shared" si="99"/>
        <v>N. D.</v>
      </c>
    </row>
    <row r="126" spans="1:27" hidden="1">
      <c r="A126" s="280" t="s">
        <v>37</v>
      </c>
      <c r="B126" s="273"/>
      <c r="C126" s="274">
        <f>+CBA!C126+TORR!C126</f>
        <v>0</v>
      </c>
      <c r="D126" s="275" t="str">
        <f>+IF(ISERROR(C126/C136),"N. D.",C126/C136)</f>
        <v>N. D.</v>
      </c>
      <c r="E126" s="273"/>
      <c r="F126" s="274">
        <f>+CBA!F126+TORR!F126</f>
        <v>0</v>
      </c>
      <c r="G126" s="275" t="str">
        <f>+IF(ISERROR(F126/F136),"N. D.",F126/F136)</f>
        <v>N. D.</v>
      </c>
      <c r="H126" s="276">
        <f t="shared" si="92"/>
        <v>0</v>
      </c>
      <c r="I126" s="275" t="str">
        <f t="shared" si="93"/>
        <v>N. D.</v>
      </c>
      <c r="J126" s="273"/>
      <c r="K126" s="274">
        <f>+CBA!K126+TORR!K126</f>
        <v>0</v>
      </c>
      <c r="L126" s="275" t="str">
        <f>+IF(ISERROR(K126/K136),"N. D.",K126/K136)</f>
        <v>N. D.</v>
      </c>
      <c r="M126" s="276">
        <f t="shared" si="94"/>
        <v>0</v>
      </c>
      <c r="N126" s="275" t="str">
        <f t="shared" si="95"/>
        <v>N. D.</v>
      </c>
      <c r="O126" s="311"/>
      <c r="P126" s="274">
        <f>+CBA!P126+TORR!P126</f>
        <v>0</v>
      </c>
      <c r="Q126" s="275" t="str">
        <f>+IF(ISERROR(P126/P136),"N. D.",P126/P136)</f>
        <v>N. D.</v>
      </c>
      <c r="R126" s="273"/>
      <c r="S126" s="274">
        <f>+CBA!S126+TORR!S126</f>
        <v>0</v>
      </c>
      <c r="T126" s="275" t="str">
        <f>+IF(ISERROR(S126/S136),"N. D.",S126/S136)</f>
        <v>N. D.</v>
      </c>
      <c r="U126" s="276">
        <f t="shared" si="96"/>
        <v>0</v>
      </c>
      <c r="V126" s="275" t="str">
        <f t="shared" si="97"/>
        <v>N. D.</v>
      </c>
      <c r="W126" s="273"/>
      <c r="X126" s="274">
        <f>+CBA!X126+TORR!X126</f>
        <v>0</v>
      </c>
      <c r="Y126" s="275" t="str">
        <f>+IF(ISERROR(X126/X136),"N. D.",X126/X136)</f>
        <v>N. D.</v>
      </c>
      <c r="Z126" s="276">
        <f t="shared" si="98"/>
        <v>0</v>
      </c>
      <c r="AA126" s="275" t="str">
        <f t="shared" si="99"/>
        <v>N. D.</v>
      </c>
    </row>
    <row r="127" spans="1:27" hidden="1">
      <c r="A127" s="280" t="s">
        <v>38</v>
      </c>
      <c r="B127" s="273"/>
      <c r="C127" s="274">
        <f>+CBA!C127+TORR!C127</f>
        <v>0</v>
      </c>
      <c r="D127" s="275">
        <f>+IF(ISERROR(C127/C137),"N. D.",C127/C137)</f>
        <v>0</v>
      </c>
      <c r="E127" s="273"/>
      <c r="F127" s="274">
        <f>+CBA!F127+TORR!F127</f>
        <v>0</v>
      </c>
      <c r="G127" s="275">
        <f>+IF(ISERROR(F127/F137),"N. D.",F127/F137)</f>
        <v>0</v>
      </c>
      <c r="H127" s="276">
        <f t="shared" si="92"/>
        <v>0</v>
      </c>
      <c r="I127" s="275" t="str">
        <f t="shared" si="93"/>
        <v>N. D.</v>
      </c>
      <c r="J127" s="273"/>
      <c r="K127" s="274">
        <f>+CBA!K127+TORR!K127</f>
        <v>0</v>
      </c>
      <c r="L127" s="275">
        <f>+IF(ISERROR(K127/K137),"N. D.",K127/K137)</f>
        <v>0</v>
      </c>
      <c r="M127" s="276">
        <f t="shared" si="94"/>
        <v>0</v>
      </c>
      <c r="N127" s="275" t="str">
        <f t="shared" si="95"/>
        <v>N. D.</v>
      </c>
      <c r="O127" s="311"/>
      <c r="P127" s="274">
        <f>+CBA!P127+TORR!P127</f>
        <v>0</v>
      </c>
      <c r="Q127" s="275">
        <f>+IF(ISERROR(P127/P137),"N. D.",P127/P137)</f>
        <v>0</v>
      </c>
      <c r="R127" s="273"/>
      <c r="S127" s="274">
        <f>+CBA!S127+TORR!S127</f>
        <v>0</v>
      </c>
      <c r="T127" s="275">
        <f>+IF(ISERROR(S127/S137),"N. D.",S127/S137)</f>
        <v>0</v>
      </c>
      <c r="U127" s="276">
        <f t="shared" si="96"/>
        <v>0</v>
      </c>
      <c r="V127" s="275" t="str">
        <f t="shared" si="97"/>
        <v>N. D.</v>
      </c>
      <c r="W127" s="273"/>
      <c r="X127" s="274">
        <f>+CBA!X127+TORR!X127</f>
        <v>0</v>
      </c>
      <c r="Y127" s="275">
        <f>+IF(ISERROR(X127/X137),"N. D.",X127/X137)</f>
        <v>0</v>
      </c>
      <c r="Z127" s="276">
        <f t="shared" si="98"/>
        <v>0</v>
      </c>
      <c r="AA127" s="275" t="str">
        <f t="shared" si="99"/>
        <v>N. D.</v>
      </c>
    </row>
    <row r="128" spans="1:27" hidden="1">
      <c r="A128" s="280" t="s">
        <v>39</v>
      </c>
      <c r="B128" s="273"/>
      <c r="C128" s="274">
        <f>+CBA!C128+TORR!C128</f>
        <v>0</v>
      </c>
      <c r="D128" s="275">
        <f>+IF(ISERROR(C128/C137),"N. D.",C128/C137)</f>
        <v>0</v>
      </c>
      <c r="E128" s="273"/>
      <c r="F128" s="274">
        <f>+CBA!F128+TORR!F128</f>
        <v>0</v>
      </c>
      <c r="G128" s="275">
        <f>+IF(ISERROR(F128/F137),"N. D.",F128/F137)</f>
        <v>0</v>
      </c>
      <c r="H128" s="276">
        <f t="shared" si="92"/>
        <v>0</v>
      </c>
      <c r="I128" s="275" t="str">
        <f t="shared" si="93"/>
        <v>N. D.</v>
      </c>
      <c r="J128" s="273"/>
      <c r="K128" s="274">
        <f>+CBA!K128+TORR!K128</f>
        <v>0</v>
      </c>
      <c r="L128" s="275">
        <f>+IF(ISERROR(K128/K137),"N. D.",K128/K137)</f>
        <v>0</v>
      </c>
      <c r="M128" s="276">
        <f t="shared" si="94"/>
        <v>0</v>
      </c>
      <c r="N128" s="275" t="str">
        <f t="shared" si="95"/>
        <v>N. D.</v>
      </c>
      <c r="O128" s="311"/>
      <c r="P128" s="274">
        <f>+CBA!P128+TORR!P128</f>
        <v>0</v>
      </c>
      <c r="Q128" s="275">
        <f>+IF(ISERROR(P128/P137),"N. D.",P128/P137)</f>
        <v>0</v>
      </c>
      <c r="R128" s="273"/>
      <c r="S128" s="274">
        <f>+CBA!S128+TORR!S128</f>
        <v>0</v>
      </c>
      <c r="T128" s="275">
        <f>+IF(ISERROR(S128/S137),"N. D.",S128/S137)</f>
        <v>0</v>
      </c>
      <c r="U128" s="276">
        <f t="shared" si="96"/>
        <v>0</v>
      </c>
      <c r="V128" s="275" t="str">
        <f t="shared" si="97"/>
        <v>N. D.</v>
      </c>
      <c r="W128" s="273"/>
      <c r="X128" s="274">
        <f>+CBA!X128+TORR!X128</f>
        <v>0</v>
      </c>
      <c r="Y128" s="275">
        <f>+IF(ISERROR(X128/X137),"N. D.",X128/X137)</f>
        <v>0</v>
      </c>
      <c r="Z128" s="276">
        <f t="shared" si="98"/>
        <v>0</v>
      </c>
      <c r="AA128" s="275" t="str">
        <f t="shared" si="99"/>
        <v>N. D.</v>
      </c>
    </row>
    <row r="129" spans="1:27" hidden="1">
      <c r="A129" s="280" t="s">
        <v>40</v>
      </c>
      <c r="B129" s="273"/>
      <c r="C129" s="274">
        <f>+CBA!C129+TORR!C129</f>
        <v>0</v>
      </c>
      <c r="D129" s="275">
        <f>+IF(ISERROR(C129/C138),"N. D.",C129/C138)</f>
        <v>0</v>
      </c>
      <c r="E129" s="273"/>
      <c r="F129" s="274">
        <f>+CBA!F129+TORR!F129</f>
        <v>0</v>
      </c>
      <c r="G129" s="275">
        <f>+IF(ISERROR(F129/F138),"N. D.",F129/F138)</f>
        <v>0</v>
      </c>
      <c r="H129" s="276">
        <f t="shared" si="92"/>
        <v>0</v>
      </c>
      <c r="I129" s="275" t="str">
        <f t="shared" si="93"/>
        <v>N. D.</v>
      </c>
      <c r="J129" s="273"/>
      <c r="K129" s="274">
        <f>+CBA!K129+TORR!K129</f>
        <v>0</v>
      </c>
      <c r="L129" s="275">
        <f>+IF(ISERROR(K129/K138),"N. D.",K129/K138)</f>
        <v>0</v>
      </c>
      <c r="M129" s="276">
        <f t="shared" si="94"/>
        <v>0</v>
      </c>
      <c r="N129" s="275" t="str">
        <f t="shared" si="95"/>
        <v>N. D.</v>
      </c>
      <c r="O129" s="311"/>
      <c r="P129" s="274">
        <f>+CBA!P129+TORR!P129</f>
        <v>0</v>
      </c>
      <c r="Q129" s="275">
        <f>+IF(ISERROR(P129/P138),"N. D.",P129/P138)</f>
        <v>0</v>
      </c>
      <c r="R129" s="273"/>
      <c r="S129" s="274">
        <f>+CBA!S129+TORR!S129</f>
        <v>0</v>
      </c>
      <c r="T129" s="275">
        <f>+IF(ISERROR(S129/S138),"N. D.",S129/S138)</f>
        <v>0</v>
      </c>
      <c r="U129" s="276">
        <f t="shared" si="96"/>
        <v>0</v>
      </c>
      <c r="V129" s="275" t="str">
        <f t="shared" si="97"/>
        <v>N. D.</v>
      </c>
      <c r="W129" s="273"/>
      <c r="X129" s="274">
        <f>+CBA!X129+TORR!X129</f>
        <v>0</v>
      </c>
      <c r="Y129" s="275">
        <f>+IF(ISERROR(X129/X138),"N. D.",X129/X138)</f>
        <v>0</v>
      </c>
      <c r="Z129" s="276">
        <f t="shared" si="98"/>
        <v>0</v>
      </c>
      <c r="AA129" s="275" t="str">
        <f t="shared" si="99"/>
        <v>N. D.</v>
      </c>
    </row>
    <row r="130" spans="1:27" ht="6" hidden="1" customHeight="1">
      <c r="A130" s="267"/>
      <c r="B130" s="265"/>
      <c r="C130" s="265"/>
      <c r="D130" s="288"/>
      <c r="E130" s="265"/>
      <c r="F130" s="265"/>
      <c r="G130" s="288"/>
      <c r="H130" s="265"/>
      <c r="I130" s="270"/>
      <c r="J130" s="265"/>
      <c r="K130" s="265"/>
      <c r="L130" s="288"/>
      <c r="M130" s="265"/>
      <c r="N130" s="270"/>
      <c r="O130" s="265"/>
      <c r="P130" s="265"/>
      <c r="Q130" s="288"/>
      <c r="R130" s="265"/>
      <c r="S130" s="265"/>
      <c r="T130" s="288"/>
      <c r="U130" s="265"/>
      <c r="V130" s="270"/>
      <c r="W130" s="265"/>
      <c r="X130" s="265"/>
      <c r="Y130" s="288"/>
      <c r="Z130" s="265"/>
      <c r="AA130" s="270"/>
    </row>
    <row r="131" spans="1:27" hidden="1">
      <c r="A131" s="284" t="s">
        <v>49</v>
      </c>
      <c r="B131" s="285"/>
      <c r="C131" s="285">
        <f>+C110+C120</f>
        <v>0</v>
      </c>
      <c r="D131" s="287">
        <f>+IF(ISERROR(C131/C106),"N. D.",C131/C106)</f>
        <v>0</v>
      </c>
      <c r="E131" s="285"/>
      <c r="F131" s="285">
        <f>+F110+F120</f>
        <v>0</v>
      </c>
      <c r="G131" s="287">
        <f>+IF(ISERROR(F131/F106),"N. D.",F131/F106)</f>
        <v>0</v>
      </c>
      <c r="H131" s="289">
        <f>+$C131-F131</f>
        <v>0</v>
      </c>
      <c r="I131" s="287" t="str">
        <f>+IF(ISERROR(H131/F131),"N. D.",H131/F131)</f>
        <v>N. D.</v>
      </c>
      <c r="J131" s="285"/>
      <c r="K131" s="285">
        <f>+K110+K120</f>
        <v>0</v>
      </c>
      <c r="L131" s="287">
        <f>+IF(ISERROR(K131/K106),"N. D.",K131/K106)</f>
        <v>0</v>
      </c>
      <c r="M131" s="289">
        <f>+$C131-K131</f>
        <v>0</v>
      </c>
      <c r="N131" s="287" t="str">
        <f>+IF(ISERROR(M131/K131),"N. D.",M131/K131)</f>
        <v>N. D.</v>
      </c>
      <c r="O131" s="312"/>
      <c r="P131" s="285">
        <f>+P110+P120</f>
        <v>0</v>
      </c>
      <c r="Q131" s="287">
        <f>+IF(ISERROR(P131/P106),"N. D.",P131/P106)</f>
        <v>0</v>
      </c>
      <c r="R131" s="285"/>
      <c r="S131" s="285">
        <f>+S110+S120</f>
        <v>0</v>
      </c>
      <c r="T131" s="287">
        <f>+IF(ISERROR(S131/S106),"N. D.",S131/S106)</f>
        <v>0</v>
      </c>
      <c r="U131" s="289">
        <f>+$P131-S131</f>
        <v>0</v>
      </c>
      <c r="V131" s="287" t="str">
        <f>+IF(ISERROR(U131/S131),"N. D.",U131/S131)</f>
        <v>N. D.</v>
      </c>
      <c r="W131" s="285"/>
      <c r="X131" s="285">
        <f>+X110+X120</f>
        <v>0</v>
      </c>
      <c r="Y131" s="287">
        <f>+IF(ISERROR(X131/X106),"N. D.",X131/X106)</f>
        <v>0</v>
      </c>
      <c r="Z131" s="289">
        <f>+$P131-X131</f>
        <v>0</v>
      </c>
      <c r="AA131" s="287" t="str">
        <f>+IF(ISERROR(Z131/X131),"N. D.",Z131/X131)</f>
        <v>N. D.</v>
      </c>
    </row>
    <row r="132" spans="1:27" ht="6" hidden="1" customHeight="1">
      <c r="A132" s="265"/>
      <c r="B132" s="265"/>
      <c r="C132" s="265"/>
      <c r="D132" s="288"/>
      <c r="E132" s="265"/>
      <c r="F132" s="265"/>
      <c r="G132" s="288"/>
      <c r="H132" s="265"/>
      <c r="I132" s="288"/>
      <c r="J132" s="265"/>
      <c r="K132" s="265"/>
      <c r="L132" s="288"/>
      <c r="M132" s="265"/>
      <c r="N132" s="288"/>
      <c r="O132" s="265"/>
      <c r="P132" s="265"/>
      <c r="Q132" s="288"/>
      <c r="R132" s="265"/>
      <c r="S132" s="265"/>
      <c r="T132" s="288"/>
      <c r="U132" s="265"/>
      <c r="V132" s="288"/>
      <c r="W132" s="265"/>
      <c r="X132" s="265"/>
      <c r="Y132" s="288"/>
      <c r="Z132" s="265"/>
      <c r="AA132" s="288"/>
    </row>
    <row r="133" spans="1:27" ht="19" hidden="1" thickBot="1">
      <c r="A133" s="290" t="s">
        <v>50</v>
      </c>
      <c r="B133" s="291"/>
      <c r="C133" s="291">
        <f>+C106-C131</f>
        <v>22935847.789999999</v>
      </c>
      <c r="D133" s="292">
        <f>+IF(OR(C106&lt;=0,C133&lt;=0),"N. D.",C133/C106)</f>
        <v>1</v>
      </c>
      <c r="E133" s="291"/>
      <c r="F133" s="291">
        <f>+F106-F131</f>
        <v>22251339.917517822</v>
      </c>
      <c r="G133" s="292">
        <f>+IF(OR(F106&lt;=0,F133&lt;=0),"N. D.",F133/F106)</f>
        <v>1</v>
      </c>
      <c r="H133" s="291">
        <f>+$C133-F133</f>
        <v>684507.87248217687</v>
      </c>
      <c r="I133" s="292">
        <f>+IF(ISERROR(H133/F133),"N. D.",H133/F133)</f>
        <v>3.0762546211578208E-2</v>
      </c>
      <c r="J133" s="291"/>
      <c r="K133" s="291">
        <f>+K106-K131</f>
        <v>20742804.490000002</v>
      </c>
      <c r="L133" s="292">
        <f>+IF(OR(K106&lt;=0,K133&lt;=0),"N. D.",K133/K106)</f>
        <v>1</v>
      </c>
      <c r="M133" s="291">
        <f>+$C133-K133</f>
        <v>2193043.299999997</v>
      </c>
      <c r="N133" s="292">
        <f>+IF(ISERROR(M133/K133),"N. D.",M133/K133)</f>
        <v>0.10572549633089642</v>
      </c>
      <c r="O133" s="312"/>
      <c r="P133" s="291">
        <f>+P106-P131</f>
        <v>132976564.91000001</v>
      </c>
      <c r="Q133" s="292">
        <f>+IF(OR(P106&lt;=0,P133&lt;=0),"N. D.",P133/P106)</f>
        <v>1</v>
      </c>
      <c r="R133" s="291"/>
      <c r="S133" s="291">
        <f>+S106-S131</f>
        <v>131758284.28730653</v>
      </c>
      <c r="T133" s="292">
        <f>+IF(OR(S106&lt;=0,S133&lt;=0),"N. D.",S133/S106)</f>
        <v>1</v>
      </c>
      <c r="U133" s="291">
        <f>+$P133-S133</f>
        <v>1218280.6226934791</v>
      </c>
      <c r="V133" s="292">
        <f>+IF(ISERROR(U133/S133),"N. D.",U133/S133)</f>
        <v>9.2463303486629202E-3</v>
      </c>
      <c r="W133" s="291"/>
      <c r="X133" s="291">
        <f>+X106-X131</f>
        <v>123914029.3</v>
      </c>
      <c r="Y133" s="292">
        <f>+IF(OR(X106&lt;=0,X133&lt;=0),"N. D.",X133/X106)</f>
        <v>1</v>
      </c>
      <c r="Z133" s="291">
        <f>+$P133-X133</f>
        <v>9062535.6100000143</v>
      </c>
      <c r="AA133" s="292">
        <f>+IF(ISERROR(Z133/X133),"N. D.",Z133/X133)</f>
        <v>7.3135670441797293E-2</v>
      </c>
    </row>
    <row r="134" spans="1:27" ht="6" hidden="1" customHeight="1">
      <c r="A134" s="265"/>
      <c r="B134" s="293"/>
      <c r="C134" s="293"/>
      <c r="D134" s="294"/>
      <c r="E134" s="293"/>
      <c r="F134" s="293"/>
      <c r="G134" s="294"/>
      <c r="H134" s="293"/>
      <c r="I134" s="294"/>
      <c r="J134" s="293"/>
      <c r="K134" s="293"/>
      <c r="L134" s="294"/>
      <c r="M134" s="293"/>
      <c r="N134" s="294"/>
      <c r="O134" s="293"/>
      <c r="P134" s="293"/>
      <c r="Q134" s="294"/>
      <c r="R134" s="293"/>
      <c r="S134" s="293"/>
      <c r="T134" s="294"/>
      <c r="U134" s="293"/>
      <c r="V134" s="294"/>
      <c r="W134" s="293"/>
      <c r="X134" s="293"/>
      <c r="Y134" s="294"/>
      <c r="Z134" s="293"/>
      <c r="AA134" s="294"/>
    </row>
    <row r="135" spans="1:27">
      <c r="A135" s="295" t="s">
        <v>51</v>
      </c>
      <c r="B135" s="283"/>
      <c r="C135" s="283">
        <f>+C137+C160</f>
        <v>6663679.5770000005</v>
      </c>
      <c r="D135" s="282">
        <f>+D137+D160</f>
        <v>0.29053556851320567</v>
      </c>
      <c r="E135" s="283"/>
      <c r="F135" s="283">
        <f>+F137+F160</f>
        <v>7127719.7868133094</v>
      </c>
      <c r="G135" s="282">
        <f>+G137+G160</f>
        <v>0.32032766625446529</v>
      </c>
      <c r="H135" s="283">
        <f>+$C135-F135</f>
        <v>-464040.2098133089</v>
      </c>
      <c r="I135" s="282">
        <f>+IF(ISERROR(H135/F135),"N. D.",H135/F135)</f>
        <v>-6.510359886366604E-2</v>
      </c>
      <c r="J135" s="283"/>
      <c r="K135" s="283">
        <f>+K137+K160</f>
        <v>6553831.8692999985</v>
      </c>
      <c r="L135" s="282">
        <f>+L137+L160</f>
        <v>0.31595688386589998</v>
      </c>
      <c r="M135" s="283">
        <f>+$C135-K135</f>
        <v>109847.70770000201</v>
      </c>
      <c r="N135" s="282">
        <f>+IF(ISERROR(M135/K135),"N. D.",M135/K135)</f>
        <v>1.6760837002023157E-2</v>
      </c>
      <c r="O135" s="313"/>
      <c r="P135" s="283">
        <f>+P137+P160</f>
        <v>42139599.28239999</v>
      </c>
      <c r="Q135" s="282">
        <f>+Q137+Q160</f>
        <v>0.31689493040311678</v>
      </c>
      <c r="R135" s="283"/>
      <c r="S135" s="283">
        <f>+S137+S160</f>
        <v>44345269.834074542</v>
      </c>
      <c r="T135" s="282">
        <f>+T137+T160</f>
        <v>0.33656532546657275</v>
      </c>
      <c r="U135" s="283">
        <f>+$P135-S135</f>
        <v>-2205670.5516745523</v>
      </c>
      <c r="V135" s="282">
        <f>+IF(ISERROR(U135/S135),"N. D.",U135/S135)</f>
        <v>-4.9738575499200889E-2</v>
      </c>
      <c r="W135" s="283"/>
      <c r="X135" s="283">
        <f>+X137+X160</f>
        <v>38427880.897000015</v>
      </c>
      <c r="Y135" s="282">
        <f>+Y137+Y160</f>
        <v>0.31011727335542311</v>
      </c>
      <c r="Z135" s="283">
        <f>+$P135-X135</f>
        <v>3711718.3853999749</v>
      </c>
      <c r="AA135" s="282">
        <f>+IF(ISERROR(Z135/X135),"N. D.",Z135/X135)</f>
        <v>9.6589202910997388E-2</v>
      </c>
    </row>
    <row r="136" spans="1:27" ht="6" customHeight="1">
      <c r="A136" s="296"/>
      <c r="B136" s="265"/>
      <c r="C136" s="265"/>
      <c r="D136" s="270"/>
      <c r="E136" s="265"/>
      <c r="F136" s="265"/>
      <c r="G136" s="270"/>
      <c r="H136" s="265"/>
      <c r="I136" s="270"/>
      <c r="J136" s="265"/>
      <c r="K136" s="265"/>
      <c r="L136" s="270"/>
      <c r="M136" s="265"/>
      <c r="N136" s="270"/>
      <c r="O136" s="265"/>
      <c r="P136" s="265"/>
      <c r="Q136" s="270"/>
      <c r="R136" s="265"/>
      <c r="S136" s="265"/>
      <c r="T136" s="270"/>
      <c r="U136" s="265"/>
      <c r="V136" s="270"/>
      <c r="W136" s="265"/>
      <c r="X136" s="265"/>
      <c r="Y136" s="270"/>
      <c r="Z136" s="265"/>
      <c r="AA136" s="270"/>
    </row>
    <row r="137" spans="1:27">
      <c r="A137" s="297" t="s">
        <v>52</v>
      </c>
      <c r="B137" s="283"/>
      <c r="C137" s="283">
        <f>+SUM(C138:C150)</f>
        <v>7336578.4370000008</v>
      </c>
      <c r="D137" s="282">
        <f>+SUM(D138:D150)</f>
        <v>0.31987387186091898</v>
      </c>
      <c r="E137" s="283"/>
      <c r="F137" s="283">
        <f>+SUM(F138:F150)</f>
        <v>7763350.3453161744</v>
      </c>
      <c r="G137" s="282">
        <f>+SUM(G138:G150)</f>
        <v>0.3488936115350213</v>
      </c>
      <c r="H137" s="283">
        <f t="shared" ref="H137:H150" si="100">+$C137-F137</f>
        <v>-426771.90831617359</v>
      </c>
      <c r="I137" s="282">
        <f t="shared" ref="I137:I150" si="101">+IF(ISERROR(H137/F137),"N. D.",H137/F137)</f>
        <v>-5.497264574355528E-2</v>
      </c>
      <c r="J137" s="283"/>
      <c r="K137" s="283">
        <f>+SUM(K138:K150)</f>
        <v>7059038.6992999986</v>
      </c>
      <c r="L137" s="282">
        <f>+SUM(L138:L150)</f>
        <v>0.3403126468604149</v>
      </c>
      <c r="M137" s="283">
        <f t="shared" ref="M137:M150" si="102">+$C137-K137</f>
        <v>277539.73770000227</v>
      </c>
      <c r="N137" s="282">
        <f t="shared" ref="N137:N150" si="103">+IF(ISERROR(M137/K137),"N. D.",M137/K137)</f>
        <v>3.9316931033049042E-2</v>
      </c>
      <c r="O137" s="313"/>
      <c r="P137" s="283">
        <f>+SUM(P138:P150)</f>
        <v>45517004.452399991</v>
      </c>
      <c r="Q137" s="282">
        <f>+SUM(Q138:Q150)</f>
        <v>0.34229342954682579</v>
      </c>
      <c r="R137" s="283"/>
      <c r="S137" s="283">
        <f>+SUM(S138:S150)</f>
        <v>47230149.685522415</v>
      </c>
      <c r="T137" s="282">
        <f>+SUM(T138:T150)</f>
        <v>0.35846056998233483</v>
      </c>
      <c r="U137" s="283">
        <f t="shared" ref="U137:U150" si="104">+$P137-S137</f>
        <v>-1713145.2331224233</v>
      </c>
      <c r="V137" s="282">
        <f t="shared" ref="V137:V150" si="105">+IF(ISERROR(U137/S137),"N. D.",U137/S137)</f>
        <v>-3.6272280408367163E-2</v>
      </c>
      <c r="W137" s="283"/>
      <c r="X137" s="283">
        <f>+SUM(X138:X150)</f>
        <v>41802033.057000011</v>
      </c>
      <c r="Y137" s="282">
        <f>+SUM(Y138:Y150)</f>
        <v>0.33734705660967484</v>
      </c>
      <c r="Z137" s="283">
        <f t="shared" ref="Z137:Z150" si="106">+$P137-X137</f>
        <v>3714971.3953999802</v>
      </c>
      <c r="AA137" s="282">
        <f t="shared" ref="AA137:AA150" si="107">+IF(ISERROR(Z137/X137),"N. D.",Z137/X137)</f>
        <v>8.8870591301967436E-2</v>
      </c>
    </row>
    <row r="138" spans="1:27">
      <c r="A138" s="277" t="s">
        <v>53</v>
      </c>
      <c r="B138" s="273"/>
      <c r="C138" s="273">
        <f>+CBA!C138+TORR!C138</f>
        <v>831125.66500000004</v>
      </c>
      <c r="D138" s="270">
        <f t="shared" ref="D138:D150" si="108">+IF(ISERROR(C138/C$106),"N. D.",C138/C$106)</f>
        <v>3.6236971600516539E-2</v>
      </c>
      <c r="E138" s="273"/>
      <c r="F138" s="273">
        <f>+CBA!F138+TORR!F138</f>
        <v>814197.63356482051</v>
      </c>
      <c r="G138" s="270">
        <f t="shared" ref="G138:G150" si="109">+IF(ISERROR(F138/F$106),"N. D.",F138/F$106)</f>
        <v>3.6590948526377363E-2</v>
      </c>
      <c r="H138" s="273">
        <f t="shared" si="100"/>
        <v>16928.031435179524</v>
      </c>
      <c r="I138" s="270">
        <f t="shared" si="101"/>
        <v>2.0791059488914417E-2</v>
      </c>
      <c r="J138" s="273"/>
      <c r="K138" s="273">
        <f>+CBA!K138+TORR!K138</f>
        <v>691424.87999999989</v>
      </c>
      <c r="L138" s="270">
        <f t="shared" ref="L138:L150" si="110">+IF(ISERROR(K138/K$106),"N. D.",K138/K$106)</f>
        <v>3.3333239983693246E-2</v>
      </c>
      <c r="M138" s="273">
        <f t="shared" si="102"/>
        <v>139700.78500000015</v>
      </c>
      <c r="N138" s="270">
        <f t="shared" si="103"/>
        <v>0.20204766857680934</v>
      </c>
      <c r="O138" s="311"/>
      <c r="P138" s="273">
        <f>+CBA!P138+TORR!P138</f>
        <v>5020320.6850000005</v>
      </c>
      <c r="Q138" s="270">
        <f t="shared" ref="Q138:Q150" si="111">+IF(ISERROR(P138/P$106),"N. D.",P138/P$106)</f>
        <v>3.7753424360132994E-2</v>
      </c>
      <c r="R138" s="273"/>
      <c r="S138" s="273">
        <f>+CBA!S138+TORR!S138</f>
        <v>5395678.0463892855</v>
      </c>
      <c r="T138" s="270">
        <f t="shared" ref="T138:T150" si="112">+IF(ISERROR(S138/S$106),"N. D.",S138/S$106)</f>
        <v>4.0951338092895161E-2</v>
      </c>
      <c r="U138" s="273">
        <f t="shared" si="104"/>
        <v>-375357.36138928495</v>
      </c>
      <c r="V138" s="270">
        <f t="shared" si="105"/>
        <v>-6.9566300687727095E-2</v>
      </c>
      <c r="W138" s="273"/>
      <c r="X138" s="273">
        <f>+CBA!X138+TORR!X138</f>
        <v>4466115.4844000004</v>
      </c>
      <c r="Y138" s="270">
        <f t="shared" ref="Y138:Y150" si="113">+IF(ISERROR(X138/X$106),"N. D.",X138/X$106)</f>
        <v>3.6042048746452962E-2</v>
      </c>
      <c r="Z138" s="273">
        <f t="shared" si="106"/>
        <v>554205.2006000001</v>
      </c>
      <c r="AA138" s="270">
        <f t="shared" si="107"/>
        <v>0.12409110389908663</v>
      </c>
    </row>
    <row r="139" spans="1:27">
      <c r="A139" s="277" t="s">
        <v>54</v>
      </c>
      <c r="B139" s="273"/>
      <c r="C139" s="273">
        <f>+CBA!C139+TORR!C139</f>
        <v>1201336.4600000002</v>
      </c>
      <c r="D139" s="270">
        <f t="shared" si="108"/>
        <v>5.2378114425915459E-2</v>
      </c>
      <c r="E139" s="273"/>
      <c r="F139" s="273">
        <f>+CBA!F139+TORR!F139</f>
        <v>1346785.79</v>
      </c>
      <c r="G139" s="270">
        <f t="shared" si="109"/>
        <v>6.0526053486770717E-2</v>
      </c>
      <c r="H139" s="273">
        <f t="shared" si="100"/>
        <v>-145449.32999999984</v>
      </c>
      <c r="I139" s="270">
        <f t="shared" si="101"/>
        <v>-0.10799737499457863</v>
      </c>
      <c r="J139" s="273"/>
      <c r="K139" s="273">
        <f>+CBA!K139+TORR!K139</f>
        <v>1208091.7720000001</v>
      </c>
      <c r="L139" s="270">
        <f t="shared" si="110"/>
        <v>5.8241486708434959E-2</v>
      </c>
      <c r="M139" s="273">
        <f t="shared" si="102"/>
        <v>-6755.311999999918</v>
      </c>
      <c r="N139" s="270">
        <f t="shared" si="103"/>
        <v>-5.5917208912171267E-3</v>
      </c>
      <c r="O139" s="311"/>
      <c r="P139" s="273">
        <f>+CBA!P139+TORR!P139</f>
        <v>7017176.8087999998</v>
      </c>
      <c r="Q139" s="270">
        <f t="shared" si="111"/>
        <v>5.2770026158739332E-2</v>
      </c>
      <c r="R139" s="273"/>
      <c r="S139" s="273">
        <f>+CBA!S139+TORR!S139</f>
        <v>6896758.0899999999</v>
      </c>
      <c r="T139" s="270">
        <f t="shared" si="112"/>
        <v>5.2344018649796785E-2</v>
      </c>
      <c r="U139" s="273">
        <f t="shared" si="104"/>
        <v>120418.71879999992</v>
      </c>
      <c r="V139" s="270">
        <f t="shared" si="105"/>
        <v>1.7460191763808829E-2</v>
      </c>
      <c r="W139" s="273"/>
      <c r="X139" s="273">
        <f>+CBA!X139+TORR!X139</f>
        <v>5941075.4796000002</v>
      </c>
      <c r="Y139" s="270">
        <f t="shared" si="113"/>
        <v>4.7945139974558154E-2</v>
      </c>
      <c r="Z139" s="273">
        <f t="shared" si="106"/>
        <v>1076101.3291999996</v>
      </c>
      <c r="AA139" s="270">
        <f t="shared" si="107"/>
        <v>0.18112904522001649</v>
      </c>
    </row>
    <row r="140" spans="1:27">
      <c r="A140" s="277" t="s">
        <v>55</v>
      </c>
      <c r="B140" s="273"/>
      <c r="C140" s="273">
        <f>+CBA!C140+TORR!C140</f>
        <v>3498.38</v>
      </c>
      <c r="D140" s="270">
        <f t="shared" si="108"/>
        <v>1.525289159585934E-4</v>
      </c>
      <c r="E140" s="273"/>
      <c r="F140" s="273">
        <f>+CBA!F140+TORR!F140</f>
        <v>4700</v>
      </c>
      <c r="G140" s="270">
        <f t="shared" si="109"/>
        <v>2.112232349792036E-4</v>
      </c>
      <c r="H140" s="273">
        <f t="shared" si="100"/>
        <v>-1201.6199999999999</v>
      </c>
      <c r="I140" s="270">
        <f t="shared" si="101"/>
        <v>-0.25566382978723401</v>
      </c>
      <c r="J140" s="273"/>
      <c r="K140" s="273">
        <f>+CBA!K140+TORR!K140</f>
        <v>5035.96</v>
      </c>
      <c r="L140" s="270">
        <f t="shared" si="110"/>
        <v>2.4278105703728781E-4</v>
      </c>
      <c r="M140" s="273">
        <f t="shared" si="102"/>
        <v>-1537.58</v>
      </c>
      <c r="N140" s="270">
        <f t="shared" si="103"/>
        <v>-0.30532013757059229</v>
      </c>
      <c r="O140" s="311"/>
      <c r="P140" s="273">
        <f>+CBA!P140+TORR!P140</f>
        <v>30387.000000000004</v>
      </c>
      <c r="Q140" s="270">
        <f t="shared" si="111"/>
        <v>2.2851394921027067E-4</v>
      </c>
      <c r="R140" s="273"/>
      <c r="S140" s="273">
        <f>+CBA!S140+TORR!S140</f>
        <v>46200</v>
      </c>
      <c r="T140" s="270">
        <f t="shared" si="112"/>
        <v>3.5064208865423778E-4</v>
      </c>
      <c r="U140" s="273">
        <f t="shared" si="104"/>
        <v>-15812.999999999996</v>
      </c>
      <c r="V140" s="270">
        <f t="shared" si="105"/>
        <v>-0.34227272727272717</v>
      </c>
      <c r="W140" s="273"/>
      <c r="X140" s="273">
        <f>+CBA!X140+TORR!X140</f>
        <v>37612.58</v>
      </c>
      <c r="Y140" s="270">
        <f t="shared" si="113"/>
        <v>3.0353770442682231E-4</v>
      </c>
      <c r="Z140" s="273">
        <f t="shared" si="106"/>
        <v>-7225.5799999999981</v>
      </c>
      <c r="AA140" s="270">
        <f t="shared" si="107"/>
        <v>-0.19210540728660458</v>
      </c>
    </row>
    <row r="141" spans="1:27">
      <c r="A141" s="277" t="s">
        <v>56</v>
      </c>
      <c r="B141" s="273"/>
      <c r="C141" s="273">
        <f>+CBA!C141+TORR!C141</f>
        <v>682284.92000000016</v>
      </c>
      <c r="D141" s="270">
        <f t="shared" si="108"/>
        <v>2.9747534350898313E-2</v>
      </c>
      <c r="E141" s="273"/>
      <c r="F141" s="273">
        <f>+CBA!F141+TORR!F141</f>
        <v>770515.4</v>
      </c>
      <c r="G141" s="270">
        <f t="shared" si="109"/>
        <v>3.4627820295594691E-2</v>
      </c>
      <c r="H141" s="273">
        <f t="shared" si="100"/>
        <v>-88230.479999999865</v>
      </c>
      <c r="I141" s="270">
        <f t="shared" si="101"/>
        <v>-0.11450839269403293</v>
      </c>
      <c r="J141" s="273"/>
      <c r="K141" s="273">
        <f>+CBA!K141+TORR!K141</f>
        <v>705030.29299999995</v>
      </c>
      <c r="L141" s="270">
        <f t="shared" si="110"/>
        <v>3.3989149988849936E-2</v>
      </c>
      <c r="M141" s="273">
        <f t="shared" si="102"/>
        <v>-22745.372999999789</v>
      </c>
      <c r="N141" s="270">
        <f t="shared" si="103"/>
        <v>-3.2261554185445178E-2</v>
      </c>
      <c r="O141" s="311"/>
      <c r="P141" s="273">
        <f>+CBA!P141+TORR!P141</f>
        <v>4685526.801</v>
      </c>
      <c r="Q141" s="270">
        <f t="shared" si="111"/>
        <v>3.5235733485604895E-2</v>
      </c>
      <c r="R141" s="273"/>
      <c r="S141" s="273">
        <f>+CBA!S141+TORR!S141</f>
        <v>4979147.6000000006</v>
      </c>
      <c r="T141" s="270">
        <f t="shared" si="112"/>
        <v>3.7790015458479119E-2</v>
      </c>
      <c r="U141" s="273">
        <f t="shared" si="104"/>
        <v>-293620.79900000058</v>
      </c>
      <c r="V141" s="270">
        <f t="shared" si="105"/>
        <v>-5.8970093395102514E-2</v>
      </c>
      <c r="W141" s="273"/>
      <c r="X141" s="273">
        <f>+CBA!X141+TORR!X141</f>
        <v>4732207.0619999999</v>
      </c>
      <c r="Y141" s="270">
        <f t="shared" si="113"/>
        <v>3.8189437376321363E-2</v>
      </c>
      <c r="Z141" s="273">
        <f t="shared" si="106"/>
        <v>-46680.26099999994</v>
      </c>
      <c r="AA141" s="270">
        <f t="shared" si="107"/>
        <v>-9.864374146863978E-3</v>
      </c>
    </row>
    <row r="142" spans="1:27">
      <c r="A142" s="277" t="s">
        <v>57</v>
      </c>
      <c r="B142" s="273"/>
      <c r="C142" s="273">
        <f>+CBA!C142+TORR!C142</f>
        <v>931020.14</v>
      </c>
      <c r="D142" s="270">
        <f t="shared" si="108"/>
        <v>4.0592357802702352E-2</v>
      </c>
      <c r="E142" s="273"/>
      <c r="F142" s="273">
        <f>+CBA!F142+TORR!F142</f>
        <v>726861.01</v>
      </c>
      <c r="G142" s="270">
        <f t="shared" si="109"/>
        <v>3.2665943385627928E-2</v>
      </c>
      <c r="H142" s="273">
        <f t="shared" si="100"/>
        <v>204159.13</v>
      </c>
      <c r="I142" s="270">
        <f t="shared" si="101"/>
        <v>0.28087781183915755</v>
      </c>
      <c r="J142" s="273"/>
      <c r="K142" s="273">
        <f>+CBA!K142+TORR!K142</f>
        <v>699314.39999999991</v>
      </c>
      <c r="L142" s="270">
        <f t="shared" si="110"/>
        <v>3.3713589709488692E-2</v>
      </c>
      <c r="M142" s="273">
        <f t="shared" si="102"/>
        <v>231705.74000000011</v>
      </c>
      <c r="N142" s="270">
        <f t="shared" si="103"/>
        <v>0.33133271672941406</v>
      </c>
      <c r="O142" s="311"/>
      <c r="P142" s="273">
        <f>+CBA!P142+TORR!P142</f>
        <v>4382821.0949999997</v>
      </c>
      <c r="Q142" s="270">
        <f t="shared" si="111"/>
        <v>3.2959349626502543E-2</v>
      </c>
      <c r="R142" s="273"/>
      <c r="S142" s="273">
        <f>+CBA!S142+TORR!S142</f>
        <v>4412537.68</v>
      </c>
      <c r="T142" s="270">
        <f t="shared" si="112"/>
        <v>3.348964130694209E-2</v>
      </c>
      <c r="U142" s="273">
        <f t="shared" si="104"/>
        <v>-29716.584999999963</v>
      </c>
      <c r="V142" s="270">
        <f t="shared" si="105"/>
        <v>-6.7345793180852709E-3</v>
      </c>
      <c r="W142" s="273"/>
      <c r="X142" s="273">
        <f>+CBA!X142+TORR!X142</f>
        <v>4045367.929</v>
      </c>
      <c r="Y142" s="270">
        <f t="shared" si="113"/>
        <v>3.2646569172615873E-2</v>
      </c>
      <c r="Z142" s="273">
        <f t="shared" si="106"/>
        <v>337453.16599999974</v>
      </c>
      <c r="AA142" s="270">
        <f t="shared" si="107"/>
        <v>8.3417175377522926E-2</v>
      </c>
    </row>
    <row r="143" spans="1:27">
      <c r="A143" s="277" t="s">
        <v>58</v>
      </c>
      <c r="B143" s="273"/>
      <c r="C143" s="273">
        <f>+CBA!C143+TORR!C143</f>
        <v>904331.9600000002</v>
      </c>
      <c r="D143" s="270">
        <f t="shared" si="108"/>
        <v>3.9428756603202074E-2</v>
      </c>
      <c r="E143" s="273"/>
      <c r="F143" s="273">
        <f>+CBA!F143+TORR!F143</f>
        <v>1113195.3972499999</v>
      </c>
      <c r="G143" s="270">
        <f t="shared" si="109"/>
        <v>5.002824105768184E-2</v>
      </c>
      <c r="H143" s="273">
        <f t="shared" si="100"/>
        <v>-208863.43724999973</v>
      </c>
      <c r="I143" s="270">
        <f t="shared" si="101"/>
        <v>-0.18762513550268792</v>
      </c>
      <c r="J143" s="273"/>
      <c r="K143" s="273">
        <f>+CBA!K143+TORR!K143</f>
        <v>1021003.6699999999</v>
      </c>
      <c r="L143" s="270">
        <f t="shared" si="110"/>
        <v>4.9222064957138295E-2</v>
      </c>
      <c r="M143" s="273">
        <f t="shared" si="102"/>
        <v>-116671.70999999973</v>
      </c>
      <c r="N143" s="270">
        <f t="shared" si="103"/>
        <v>-0.1142715872901806</v>
      </c>
      <c r="O143" s="311"/>
      <c r="P143" s="273">
        <f>+CBA!P143+TORR!P143</f>
        <v>7107179.6299999999</v>
      </c>
      <c r="Q143" s="270">
        <f t="shared" si="111"/>
        <v>5.3446858360420249E-2</v>
      </c>
      <c r="R143" s="273"/>
      <c r="S143" s="273">
        <f>+CBA!S143+TORR!S143</f>
        <v>7873799.4921249999</v>
      </c>
      <c r="T143" s="270">
        <f t="shared" si="112"/>
        <v>5.9759426397475897E-2</v>
      </c>
      <c r="U143" s="273">
        <f t="shared" si="104"/>
        <v>-766619.86212499999</v>
      </c>
      <c r="V143" s="270">
        <f t="shared" si="105"/>
        <v>-9.7363396526891077E-2</v>
      </c>
      <c r="W143" s="273"/>
      <c r="X143" s="273">
        <f>+CBA!X143+TORR!X143</f>
        <v>5841939.8700000001</v>
      </c>
      <c r="Y143" s="270">
        <f t="shared" si="113"/>
        <v>4.7145104577759063E-2</v>
      </c>
      <c r="Z143" s="273">
        <f t="shared" si="106"/>
        <v>1265239.7599999998</v>
      </c>
      <c r="AA143" s="270">
        <f t="shared" si="107"/>
        <v>0.21657870299168275</v>
      </c>
    </row>
    <row r="144" spans="1:27">
      <c r="A144" s="277" t="s">
        <v>59</v>
      </c>
      <c r="B144" s="273"/>
      <c r="C144" s="273">
        <f>+CBA!C144+TORR!C144</f>
        <v>2500</v>
      </c>
      <c r="D144" s="270">
        <f t="shared" si="108"/>
        <v>1.0899967696376137E-4</v>
      </c>
      <c r="E144" s="273"/>
      <c r="F144" s="273">
        <f>+CBA!F144+TORR!F144</f>
        <v>25000</v>
      </c>
      <c r="G144" s="270">
        <f t="shared" si="109"/>
        <v>1.1235278456340617E-3</v>
      </c>
      <c r="H144" s="273">
        <f t="shared" si="100"/>
        <v>-22500</v>
      </c>
      <c r="I144" s="270">
        <f t="shared" si="101"/>
        <v>-0.9</v>
      </c>
      <c r="J144" s="273"/>
      <c r="K144" s="273">
        <f>+CBA!K144+TORR!K144</f>
        <v>0</v>
      </c>
      <c r="L144" s="270">
        <f t="shared" si="110"/>
        <v>0</v>
      </c>
      <c r="M144" s="273">
        <f t="shared" si="102"/>
        <v>2500</v>
      </c>
      <c r="N144" s="270" t="str">
        <f t="shared" si="103"/>
        <v>N. D.</v>
      </c>
      <c r="O144" s="311"/>
      <c r="P144" s="273">
        <f>+CBA!P144+TORR!P144</f>
        <v>42040</v>
      </c>
      <c r="Q144" s="270">
        <f t="shared" si="111"/>
        <v>3.1614593164181322E-4</v>
      </c>
      <c r="R144" s="273"/>
      <c r="S144" s="273">
        <f>+CBA!S144+TORR!S144</f>
        <v>150000</v>
      </c>
      <c r="T144" s="270">
        <f t="shared" si="112"/>
        <v>1.1384483397864863E-3</v>
      </c>
      <c r="U144" s="273">
        <f t="shared" si="104"/>
        <v>-107960</v>
      </c>
      <c r="V144" s="270">
        <f t="shared" si="105"/>
        <v>-0.71973333333333334</v>
      </c>
      <c r="W144" s="273"/>
      <c r="X144" s="273">
        <f>+CBA!X144+TORR!X144</f>
        <v>0</v>
      </c>
      <c r="Y144" s="270">
        <f t="shared" si="113"/>
        <v>0</v>
      </c>
      <c r="Z144" s="273">
        <f t="shared" si="106"/>
        <v>42040</v>
      </c>
      <c r="AA144" s="270" t="str">
        <f t="shared" si="107"/>
        <v>N. D.</v>
      </c>
    </row>
    <row r="145" spans="1:27">
      <c r="A145" s="277" t="s">
        <v>60</v>
      </c>
      <c r="B145" s="273"/>
      <c r="C145" s="273">
        <f>+CBA!C145+TORR!C145</f>
        <v>21571.331699999999</v>
      </c>
      <c r="D145" s="270">
        <f t="shared" si="108"/>
        <v>9.4050727479125815E-4</v>
      </c>
      <c r="E145" s="273"/>
      <c r="F145" s="273">
        <f>+CBA!F145+TORR!F145</f>
        <v>46002.684999999998</v>
      </c>
      <c r="G145" s="270">
        <f t="shared" si="109"/>
        <v>2.0674119028572945E-3</v>
      </c>
      <c r="H145" s="273">
        <f t="shared" si="100"/>
        <v>-24431.353299999999</v>
      </c>
      <c r="I145" s="270">
        <f t="shared" si="101"/>
        <v>-0.53108537686441559</v>
      </c>
      <c r="J145" s="273"/>
      <c r="K145" s="273">
        <f>+CBA!K145+TORR!K145</f>
        <v>91498.1</v>
      </c>
      <c r="L145" s="270">
        <f t="shared" si="110"/>
        <v>4.4110766239015926E-3</v>
      </c>
      <c r="M145" s="273">
        <f t="shared" si="102"/>
        <v>-69926.768300000011</v>
      </c>
      <c r="N145" s="270">
        <f t="shared" si="103"/>
        <v>-0.76424284547985155</v>
      </c>
      <c r="O145" s="311"/>
      <c r="P145" s="273">
        <f>+CBA!P145+TORR!P145</f>
        <v>322518.95330000005</v>
      </c>
      <c r="Q145" s="270">
        <f t="shared" si="111"/>
        <v>2.4253818973161505E-3</v>
      </c>
      <c r="R145" s="273"/>
      <c r="S145" s="273">
        <f>+CBA!S145+TORR!S145</f>
        <v>349831.11</v>
      </c>
      <c r="T145" s="270">
        <f t="shared" si="112"/>
        <v>2.6550976425677576E-3</v>
      </c>
      <c r="U145" s="273">
        <f t="shared" si="104"/>
        <v>-27312.156699999934</v>
      </c>
      <c r="V145" s="270">
        <f t="shared" si="105"/>
        <v>-7.8072406710769482E-2</v>
      </c>
      <c r="W145" s="273"/>
      <c r="X145" s="273">
        <f>+CBA!X145+TORR!X145</f>
        <v>775845.21180000005</v>
      </c>
      <c r="Y145" s="270">
        <f t="shared" si="113"/>
        <v>6.2611571601925145E-3</v>
      </c>
      <c r="Z145" s="273">
        <f t="shared" si="106"/>
        <v>-453326.2585</v>
      </c>
      <c r="AA145" s="270">
        <f t="shared" si="107"/>
        <v>-0.58429987271334727</v>
      </c>
    </row>
    <row r="146" spans="1:27">
      <c r="A146" s="277" t="s">
        <v>61</v>
      </c>
      <c r="B146" s="273"/>
      <c r="C146" s="273">
        <f>+CBA!C146+TORR!C146</f>
        <v>281909.15509999997</v>
      </c>
      <c r="D146" s="270">
        <f t="shared" si="108"/>
        <v>1.2291202735610759E-2</v>
      </c>
      <c r="E146" s="273"/>
      <c r="F146" s="273">
        <f>+CBA!F146+TORR!F146</f>
        <v>285493.23</v>
      </c>
      <c r="G146" s="270">
        <f t="shared" si="109"/>
        <v>1.2830383745800386E-2</v>
      </c>
      <c r="H146" s="273">
        <f t="shared" si="100"/>
        <v>-3584.0749000000069</v>
      </c>
      <c r="I146" s="270">
        <f t="shared" si="101"/>
        <v>-1.2553975097763289E-2</v>
      </c>
      <c r="J146" s="273"/>
      <c r="K146" s="273">
        <f>+CBA!K146+TORR!K146</f>
        <v>308538.78999999998</v>
      </c>
      <c r="L146" s="270">
        <f t="shared" si="110"/>
        <v>1.4874497329844907E-2</v>
      </c>
      <c r="M146" s="273">
        <f t="shared" si="102"/>
        <v>-26629.634900000005</v>
      </c>
      <c r="N146" s="270">
        <f t="shared" si="103"/>
        <v>-8.630887189257469E-2</v>
      </c>
      <c r="O146" s="311"/>
      <c r="P146" s="273">
        <f>+CBA!P146+TORR!P146</f>
        <v>1691454.7755</v>
      </c>
      <c r="Q146" s="270">
        <f t="shared" si="111"/>
        <v>1.2719946380362548E-2</v>
      </c>
      <c r="R146" s="273"/>
      <c r="S146" s="273">
        <f>+CBA!S146+TORR!S146</f>
        <v>1712959.38</v>
      </c>
      <c r="T146" s="270">
        <f t="shared" si="112"/>
        <v>1.3000771748551259E-2</v>
      </c>
      <c r="U146" s="273">
        <f t="shared" si="104"/>
        <v>-21504.604499999899</v>
      </c>
      <c r="V146" s="270">
        <f t="shared" si="105"/>
        <v>-1.2554065642817462E-2</v>
      </c>
      <c r="W146" s="273"/>
      <c r="X146" s="273">
        <f>+CBA!X146+TORR!X146</f>
        <v>1799758.9614000001</v>
      </c>
      <c r="Y146" s="270">
        <f t="shared" si="113"/>
        <v>1.4524255014278679E-2</v>
      </c>
      <c r="Z146" s="273">
        <f t="shared" si="106"/>
        <v>-108304.18590000016</v>
      </c>
      <c r="AA146" s="270">
        <f t="shared" si="107"/>
        <v>-6.0177050495557625E-2</v>
      </c>
    </row>
    <row r="147" spans="1:27">
      <c r="A147" s="277" t="s">
        <v>62</v>
      </c>
      <c r="B147" s="273"/>
      <c r="C147" s="273">
        <f>+CBA!C147+TORR!C147</f>
        <v>0</v>
      </c>
      <c r="D147" s="270">
        <f t="shared" si="108"/>
        <v>0</v>
      </c>
      <c r="E147" s="273"/>
      <c r="F147" s="273">
        <f>+CBA!F147+TORR!F147</f>
        <v>0</v>
      </c>
      <c r="G147" s="270">
        <f t="shared" si="109"/>
        <v>0</v>
      </c>
      <c r="H147" s="273">
        <f t="shared" si="100"/>
        <v>0</v>
      </c>
      <c r="I147" s="270" t="str">
        <f t="shared" si="101"/>
        <v>N. D.</v>
      </c>
      <c r="J147" s="273"/>
      <c r="K147" s="273">
        <f>+CBA!K147+TORR!K147</f>
        <v>0</v>
      </c>
      <c r="L147" s="270">
        <f t="shared" si="110"/>
        <v>0</v>
      </c>
      <c r="M147" s="273">
        <f t="shared" si="102"/>
        <v>0</v>
      </c>
      <c r="N147" s="270" t="str">
        <f t="shared" si="103"/>
        <v>N. D.</v>
      </c>
      <c r="O147" s="311"/>
      <c r="P147" s="273">
        <f>+CBA!P147+TORR!P147</f>
        <v>0</v>
      </c>
      <c r="Q147" s="270">
        <f t="shared" si="111"/>
        <v>0</v>
      </c>
      <c r="R147" s="273"/>
      <c r="S147" s="273">
        <f>+CBA!S147+TORR!S147</f>
        <v>0</v>
      </c>
      <c r="T147" s="270">
        <f t="shared" si="112"/>
        <v>0</v>
      </c>
      <c r="U147" s="273">
        <f t="shared" si="104"/>
        <v>0</v>
      </c>
      <c r="V147" s="270" t="str">
        <f t="shared" si="105"/>
        <v>N. D.</v>
      </c>
      <c r="W147" s="273"/>
      <c r="X147" s="273">
        <f>+CBA!X147+TORR!X147</f>
        <v>0</v>
      </c>
      <c r="Y147" s="270">
        <f t="shared" si="113"/>
        <v>0</v>
      </c>
      <c r="Z147" s="273">
        <f t="shared" si="106"/>
        <v>0</v>
      </c>
      <c r="AA147" s="270" t="str">
        <f t="shared" si="107"/>
        <v>N. D.</v>
      </c>
    </row>
    <row r="148" spans="1:27">
      <c r="A148" s="277" t="s">
        <v>25</v>
      </c>
      <c r="B148" s="273"/>
      <c r="C148" s="273">
        <f>+CBA!C148+TORR!C148</f>
        <v>241218.1</v>
      </c>
      <c r="D148" s="270">
        <f t="shared" si="108"/>
        <v>1.0517077991124914E-2</v>
      </c>
      <c r="E148" s="273"/>
      <c r="F148" s="273">
        <f>+CBA!F148+TORR!F148</f>
        <v>408987.18</v>
      </c>
      <c r="G148" s="270">
        <f t="shared" si="109"/>
        <v>1.8380339409494007E-2</v>
      </c>
      <c r="H148" s="273">
        <f t="shared" si="100"/>
        <v>-167769.07999999999</v>
      </c>
      <c r="I148" s="270">
        <f t="shared" si="101"/>
        <v>-0.41020620744151443</v>
      </c>
      <c r="J148" s="273"/>
      <c r="K148" s="273">
        <f>+CBA!K148+TORR!K148</f>
        <v>155800</v>
      </c>
      <c r="L148" s="270">
        <f t="shared" si="110"/>
        <v>7.5110383494724816E-3</v>
      </c>
      <c r="M148" s="273">
        <f t="shared" si="102"/>
        <v>85418.1</v>
      </c>
      <c r="N148" s="270">
        <f t="shared" si="103"/>
        <v>0.54825481386392816</v>
      </c>
      <c r="O148" s="311"/>
      <c r="P148" s="273">
        <f>+CBA!P148+TORR!P148</f>
        <v>1732912.59</v>
      </c>
      <c r="Q148" s="270">
        <f t="shared" si="111"/>
        <v>1.3031714205979483E-2</v>
      </c>
      <c r="R148" s="273"/>
      <c r="S148" s="273">
        <f>+CBA!S148+TORR!S148</f>
        <v>1973776.1699999997</v>
      </c>
      <c r="T148" s="270">
        <f t="shared" si="112"/>
        <v>1.4980281358977528E-2</v>
      </c>
      <c r="U148" s="273">
        <f t="shared" si="104"/>
        <v>-240863.57999999961</v>
      </c>
      <c r="V148" s="270">
        <f t="shared" si="105"/>
        <v>-0.12203186139388827</v>
      </c>
      <c r="W148" s="273"/>
      <c r="X148" s="273">
        <f>+CBA!X148+TORR!X148</f>
        <v>1391749.98</v>
      </c>
      <c r="Y148" s="270">
        <f t="shared" si="113"/>
        <v>1.123157714959399E-2</v>
      </c>
      <c r="Z148" s="273">
        <f t="shared" si="106"/>
        <v>341162.6100000001</v>
      </c>
      <c r="AA148" s="270">
        <f t="shared" si="107"/>
        <v>0.24513211058210332</v>
      </c>
    </row>
    <row r="149" spans="1:27">
      <c r="A149" s="277" t="s">
        <v>63</v>
      </c>
      <c r="B149" s="273"/>
      <c r="C149" s="273">
        <f>+CBA!C149+TORR!C149</f>
        <v>12086.650000000001</v>
      </c>
      <c r="D149" s="270">
        <f t="shared" si="108"/>
        <v>5.269763782296186E-4</v>
      </c>
      <c r="E149" s="273"/>
      <c r="F149" s="273">
        <f>+CBA!F149+TORR!F149</f>
        <v>0</v>
      </c>
      <c r="G149" s="270">
        <f t="shared" si="109"/>
        <v>0</v>
      </c>
      <c r="H149" s="273">
        <f t="shared" si="100"/>
        <v>12086.650000000001</v>
      </c>
      <c r="I149" s="270" t="str">
        <f t="shared" si="101"/>
        <v>N. D.</v>
      </c>
      <c r="J149" s="273"/>
      <c r="K149" s="273">
        <f>+CBA!K149+TORR!K149</f>
        <v>8372.24</v>
      </c>
      <c r="L149" s="270">
        <f t="shared" si="110"/>
        <v>4.0362141021172971E-4</v>
      </c>
      <c r="M149" s="273">
        <f t="shared" si="102"/>
        <v>3714.4100000000017</v>
      </c>
      <c r="N149" s="270">
        <f t="shared" si="103"/>
        <v>0.44365785022885174</v>
      </c>
      <c r="O149" s="311"/>
      <c r="P149" s="273">
        <f>+CBA!P149+TORR!P149</f>
        <v>29657.9</v>
      </c>
      <c r="Q149" s="270">
        <f t="shared" si="111"/>
        <v>2.2303102821217251E-4</v>
      </c>
      <c r="R149" s="273"/>
      <c r="S149" s="273">
        <f>+CBA!S149+TORR!S149</f>
        <v>50000</v>
      </c>
      <c r="T149" s="270">
        <f t="shared" si="112"/>
        <v>3.7948277992882876E-4</v>
      </c>
      <c r="U149" s="273">
        <f t="shared" si="104"/>
        <v>-20342.099999999999</v>
      </c>
      <c r="V149" s="270">
        <f t="shared" si="105"/>
        <v>-0.40684199999999998</v>
      </c>
      <c r="W149" s="273"/>
      <c r="X149" s="273">
        <f>+CBA!X149+TORR!X149</f>
        <v>11195.41</v>
      </c>
      <c r="Y149" s="270">
        <f t="shared" si="113"/>
        <v>9.0348204018897164E-5</v>
      </c>
      <c r="Z149" s="273">
        <f t="shared" si="106"/>
        <v>18462.490000000002</v>
      </c>
      <c r="AA149" s="270">
        <f t="shared" si="107"/>
        <v>1.649112448762484</v>
      </c>
    </row>
    <row r="150" spans="1:27">
      <c r="A150" s="277" t="s">
        <v>64</v>
      </c>
      <c r="B150" s="273"/>
      <c r="C150" s="273">
        <f>+CBA!C150+TORR!C150</f>
        <v>2223695.6751999999</v>
      </c>
      <c r="D150" s="270">
        <f t="shared" si="108"/>
        <v>9.6952844105005292E-2</v>
      </c>
      <c r="E150" s="273"/>
      <c r="F150" s="273">
        <f>+CBA!F150+TORR!F150</f>
        <v>2221612.0195013555</v>
      </c>
      <c r="G150" s="270">
        <f t="shared" si="109"/>
        <v>9.9841718644203797E-2</v>
      </c>
      <c r="H150" s="273">
        <f t="shared" si="100"/>
        <v>2083.655698644463</v>
      </c>
      <c r="I150" s="270">
        <f t="shared" si="101"/>
        <v>9.379026042144582E-4</v>
      </c>
      <c r="J150" s="273"/>
      <c r="K150" s="273">
        <f>+CBA!K150+TORR!K150</f>
        <v>2164928.5942999991</v>
      </c>
      <c r="L150" s="270">
        <f t="shared" si="110"/>
        <v>0.10437010074234175</v>
      </c>
      <c r="M150" s="273">
        <f t="shared" si="102"/>
        <v>58767.080900000874</v>
      </c>
      <c r="N150" s="270">
        <f t="shared" si="103"/>
        <v>2.7145043515397066E-2</v>
      </c>
      <c r="O150" s="311"/>
      <c r="P150" s="273">
        <f>+CBA!P150+TORR!P150</f>
        <v>13455008.213799998</v>
      </c>
      <c r="Q150" s="270">
        <f t="shared" si="111"/>
        <v>0.10118330416270337</v>
      </c>
      <c r="R150" s="273"/>
      <c r="S150" s="273">
        <f>+CBA!S150+TORR!S150</f>
        <v>13389462.117008129</v>
      </c>
      <c r="T150" s="270">
        <f t="shared" si="112"/>
        <v>0.1016214061182797</v>
      </c>
      <c r="U150" s="273">
        <f t="shared" si="104"/>
        <v>65546.096791869029</v>
      </c>
      <c r="V150" s="270">
        <f t="shared" si="105"/>
        <v>4.8953495083725804E-3</v>
      </c>
      <c r="W150" s="273"/>
      <c r="X150" s="273">
        <f>+CBA!X150+TORR!X150</f>
        <v>12759165.088800002</v>
      </c>
      <c r="Y150" s="270">
        <f t="shared" si="113"/>
        <v>0.1029678815294565</v>
      </c>
      <c r="Z150" s="273">
        <f t="shared" si="106"/>
        <v>695843.12499999627</v>
      </c>
      <c r="AA150" s="270">
        <f t="shared" si="107"/>
        <v>5.4536728708903338E-2</v>
      </c>
    </row>
    <row r="151" spans="1:27" ht="6" customHeight="1">
      <c r="A151" s="296"/>
      <c r="B151" s="265"/>
      <c r="C151" s="265"/>
      <c r="D151" s="270"/>
      <c r="E151" s="265"/>
      <c r="F151" s="265"/>
      <c r="G151" s="270"/>
      <c r="H151" s="265"/>
      <c r="I151" s="270"/>
      <c r="J151" s="265"/>
      <c r="K151" s="265"/>
      <c r="L151" s="270"/>
      <c r="M151" s="265"/>
      <c r="N151" s="270"/>
      <c r="O151" s="265"/>
      <c r="P151" s="265"/>
      <c r="Q151" s="270"/>
      <c r="R151" s="265"/>
      <c r="S151" s="265"/>
      <c r="T151" s="270"/>
      <c r="U151" s="265"/>
      <c r="V151" s="270"/>
      <c r="W151" s="265"/>
      <c r="X151" s="265"/>
      <c r="Y151" s="270"/>
      <c r="Z151" s="265"/>
      <c r="AA151" s="270"/>
    </row>
    <row r="152" spans="1:27">
      <c r="A152" s="297" t="s">
        <v>65</v>
      </c>
      <c r="B152" s="283"/>
      <c r="C152" s="283">
        <f>+SUM(C153:C158)</f>
        <v>7157168.730299999</v>
      </c>
      <c r="D152" s="282">
        <f>+SUM(D153:D166)</f>
        <v>0.22403672178799366</v>
      </c>
      <c r="E152" s="283"/>
      <c r="F152" s="283">
        <f>+SUM(F153:F158)</f>
        <v>8291850</v>
      </c>
      <c r="G152" s="282">
        <f>+SUM(G153:G166)</f>
        <v>0.28694713883116374</v>
      </c>
      <c r="H152" s="283">
        <f t="shared" ref="H152:H158" si="114">+$C152-F152</f>
        <v>-1134681.269700001</v>
      </c>
      <c r="I152" s="282">
        <f t="shared" ref="I152:I158" si="115">+IF(ISERROR(H152/F152),"N. D.",H152/F152)</f>
        <v>-0.13684295660196469</v>
      </c>
      <c r="J152" s="283"/>
      <c r="K152" s="283">
        <f>+SUM(K153:K158)</f>
        <v>7050200.8747000005</v>
      </c>
      <c r="L152" s="282">
        <f>+SUM(L153:L166)</f>
        <v>0.26681929087111594</v>
      </c>
      <c r="M152" s="283">
        <f t="shared" ref="M152:M158" si="116">+$C152-K152</f>
        <v>106967.8555999985</v>
      </c>
      <c r="N152" s="282">
        <f t="shared" ref="N152:N158" si="117">+IF(ISERROR(M152/K152),"N. D.",M152/K152)</f>
        <v>1.5172313172502363E-2</v>
      </c>
      <c r="O152" s="313"/>
      <c r="P152" s="283">
        <f>+SUM(P153:P158)</f>
        <v>34742994.357699998</v>
      </c>
      <c r="Q152" s="282">
        <f>+SUM(Q153:Q166)</f>
        <v>0.18507606106652585</v>
      </c>
      <c r="R152" s="283"/>
      <c r="S152" s="283">
        <f>+SUM(S153:S158)</f>
        <v>38482683</v>
      </c>
      <c r="T152" s="282">
        <f>+SUM(T153:T166)</f>
        <v>0.22638457693191127</v>
      </c>
      <c r="U152" s="283">
        <f t="shared" ref="U152:U158" si="118">+$P152-S152</f>
        <v>-3739688.6423000023</v>
      </c>
      <c r="V152" s="282">
        <f t="shared" ref="V152:V158" si="119">+IF(ISERROR(U152/S152),"N. D.",U152/S152)</f>
        <v>-9.7178480052963104E-2</v>
      </c>
      <c r="W152" s="283"/>
      <c r="X152" s="283">
        <f>+SUM(X153:X158)</f>
        <v>33349805.146399997</v>
      </c>
      <c r="Y152" s="282">
        <f>+SUM(Y153:Y166)</f>
        <v>0.18744728742671918</v>
      </c>
      <c r="Z152" s="283">
        <f t="shared" ref="Z152:Z158" si="120">+$P152-X152</f>
        <v>1393189.2113000005</v>
      </c>
      <c r="AA152" s="282">
        <f t="shared" ref="AA152:AA158" si="121">+IF(ISERROR(Z152/X152),"N. D.",Z152/X152)</f>
        <v>4.1775033022955779E-2</v>
      </c>
    </row>
    <row r="153" spans="1:27" hidden="1">
      <c r="A153" s="277" t="s">
        <v>26</v>
      </c>
      <c r="B153" s="273"/>
      <c r="C153" s="274">
        <f>+CBA!C153+TORR!C153</f>
        <v>250363.47</v>
      </c>
      <c r="D153" s="275">
        <f t="shared" ref="D153:D158" si="122">+IF(ISERROR(C153/C$106),"N. D.",C153/C$106)</f>
        <v>1.0915814941410544E-2</v>
      </c>
      <c r="E153" s="273"/>
      <c r="F153" s="274">
        <f>+CBA!F153+TORR!F153</f>
        <v>537948</v>
      </c>
      <c r="G153" s="275">
        <f t="shared" ref="G153:G158" si="123">+IF(ISERROR(F153/F$106),"N. D.",F153/F$106)</f>
        <v>2.4175982300126089E-2</v>
      </c>
      <c r="H153" s="274">
        <f t="shared" si="114"/>
        <v>-287584.53000000003</v>
      </c>
      <c r="I153" s="275">
        <f t="shared" si="115"/>
        <v>-0.53459540699101038</v>
      </c>
      <c r="J153" s="273"/>
      <c r="K153" s="274">
        <f>+CBA!K153+TORR!K153</f>
        <v>234338.04819999999</v>
      </c>
      <c r="L153" s="275">
        <f t="shared" ref="L153:L158" si="124">+IF(ISERROR(K153/K$106),"N. D.",K153/K$106)</f>
        <v>1.1297317501737682E-2</v>
      </c>
      <c r="M153" s="274">
        <f t="shared" si="116"/>
        <v>16025.421800000011</v>
      </c>
      <c r="N153" s="275">
        <f t="shared" si="117"/>
        <v>6.8385914805959416E-2</v>
      </c>
      <c r="O153" s="311"/>
      <c r="P153" s="274">
        <f>+CBA!P153+TORR!P153</f>
        <v>965354.14999999991</v>
      </c>
      <c r="Q153" s="275">
        <f t="shared" ref="Q153:Q158" si="125">+IF(ISERROR(P153/P$106),"N. D.",P153/P$106)</f>
        <v>7.2595810446251345E-3</v>
      </c>
      <c r="R153" s="273"/>
      <c r="S153" s="274">
        <f>+CBA!S153+TORR!S153</f>
        <v>1897897</v>
      </c>
      <c r="T153" s="275">
        <f t="shared" ref="T153:T158" si="126">+IF(ISERROR(S153/S$106),"N. D.",S153/S$106)</f>
        <v>1.4404384591571687E-2</v>
      </c>
      <c r="U153" s="274">
        <f t="shared" si="118"/>
        <v>-932542.85000000009</v>
      </c>
      <c r="V153" s="275">
        <f t="shared" si="119"/>
        <v>-0.49135587969210137</v>
      </c>
      <c r="W153" s="273"/>
      <c r="X153" s="274">
        <f>+CBA!X153+TORR!X153</f>
        <v>878929.15819999995</v>
      </c>
      <c r="Y153" s="275">
        <f t="shared" ref="Y153:Y158" si="127">+IF(ISERROR(X153/X$106),"N. D.",X153/X$106)</f>
        <v>7.093056074159958E-3</v>
      </c>
      <c r="Z153" s="274">
        <f t="shared" si="120"/>
        <v>86424.99179999996</v>
      </c>
      <c r="AA153" s="275">
        <f t="shared" si="121"/>
        <v>9.8329872201525018E-2</v>
      </c>
    </row>
    <row r="154" spans="1:27" hidden="1">
      <c r="A154" s="277" t="s">
        <v>66</v>
      </c>
      <c r="B154" s="273"/>
      <c r="C154" s="274">
        <f>+CBA!C154+TORR!C154</f>
        <v>6906805.2602999993</v>
      </c>
      <c r="D154" s="275">
        <f t="shared" si="122"/>
        <v>0.30113581688972307</v>
      </c>
      <c r="E154" s="273"/>
      <c r="F154" s="274">
        <f>+CBA!F154+TORR!F154</f>
        <v>7723902</v>
      </c>
      <c r="G154" s="275">
        <f t="shared" si="123"/>
        <v>0.34712075895794481</v>
      </c>
      <c r="H154" s="274">
        <f t="shared" si="114"/>
        <v>-817096.73970000073</v>
      </c>
      <c r="I154" s="275">
        <f t="shared" si="115"/>
        <v>-0.10578807702376347</v>
      </c>
      <c r="J154" s="273"/>
      <c r="K154" s="274">
        <f>+CBA!K154+TORR!K154</f>
        <v>6815862.8265000004</v>
      </c>
      <c r="L154" s="275">
        <f t="shared" si="124"/>
        <v>0.32858926235292302</v>
      </c>
      <c r="M154" s="274">
        <f t="shared" si="116"/>
        <v>90942.433799998835</v>
      </c>
      <c r="N154" s="275">
        <f t="shared" si="117"/>
        <v>1.3342761747847336E-2</v>
      </c>
      <c r="O154" s="311"/>
      <c r="P154" s="274">
        <f>+CBA!P154+TORR!P154</f>
        <v>33777640.207699999</v>
      </c>
      <c r="Q154" s="275">
        <f t="shared" si="125"/>
        <v>0.25401197745302773</v>
      </c>
      <c r="R154" s="273"/>
      <c r="S154" s="274">
        <f>+CBA!S154+TORR!S154</f>
        <v>36434786</v>
      </c>
      <c r="T154" s="275">
        <f t="shared" si="126"/>
        <v>0.27652747754783941</v>
      </c>
      <c r="U154" s="274">
        <f t="shared" si="118"/>
        <v>-2657145.7923000008</v>
      </c>
      <c r="V154" s="275">
        <f t="shared" si="119"/>
        <v>-7.2928815673570874E-2</v>
      </c>
      <c r="W154" s="273"/>
      <c r="X154" s="274">
        <f>+CBA!X154+TORR!X154</f>
        <v>32470875.988199998</v>
      </c>
      <c r="Y154" s="275">
        <f t="shared" si="127"/>
        <v>0.26204358111531445</v>
      </c>
      <c r="Z154" s="274">
        <f t="shared" si="120"/>
        <v>1306764.2195000015</v>
      </c>
      <c r="AA154" s="275">
        <f t="shared" si="121"/>
        <v>4.0244193595974531E-2</v>
      </c>
    </row>
    <row r="155" spans="1:27" hidden="1">
      <c r="A155" s="277" t="s">
        <v>67</v>
      </c>
      <c r="B155" s="273"/>
      <c r="C155" s="274">
        <f>+CBA!C155+TORR!C155</f>
        <v>0</v>
      </c>
      <c r="D155" s="275">
        <f t="shared" si="122"/>
        <v>0</v>
      </c>
      <c r="E155" s="273"/>
      <c r="F155" s="274">
        <f>+CBA!F155+TORR!F155</f>
        <v>0</v>
      </c>
      <c r="G155" s="275">
        <f t="shared" si="123"/>
        <v>0</v>
      </c>
      <c r="H155" s="274">
        <f t="shared" si="114"/>
        <v>0</v>
      </c>
      <c r="I155" s="275" t="str">
        <f t="shared" si="115"/>
        <v>N. D.</v>
      </c>
      <c r="J155" s="273"/>
      <c r="K155" s="274">
        <f>+CBA!K155+TORR!K155</f>
        <v>0</v>
      </c>
      <c r="L155" s="275">
        <f t="shared" si="124"/>
        <v>0</v>
      </c>
      <c r="M155" s="274">
        <f t="shared" si="116"/>
        <v>0</v>
      </c>
      <c r="N155" s="275" t="str">
        <f t="shared" si="117"/>
        <v>N. D.</v>
      </c>
      <c r="O155" s="311"/>
      <c r="P155" s="274">
        <f>+CBA!P155+TORR!P155</f>
        <v>0</v>
      </c>
      <c r="Q155" s="275">
        <f t="shared" si="125"/>
        <v>0</v>
      </c>
      <c r="R155" s="273"/>
      <c r="S155" s="274">
        <f>+CBA!S155+TORR!S155</f>
        <v>0</v>
      </c>
      <c r="T155" s="275">
        <f t="shared" si="126"/>
        <v>0</v>
      </c>
      <c r="U155" s="274">
        <f t="shared" si="118"/>
        <v>0</v>
      </c>
      <c r="V155" s="275" t="str">
        <f t="shared" si="119"/>
        <v>N. D.</v>
      </c>
      <c r="W155" s="273"/>
      <c r="X155" s="274">
        <f>+CBA!X155+TORR!X155</f>
        <v>0</v>
      </c>
      <c r="Y155" s="275">
        <f t="shared" si="127"/>
        <v>0</v>
      </c>
      <c r="Z155" s="274">
        <f t="shared" si="120"/>
        <v>0</v>
      </c>
      <c r="AA155" s="275" t="str">
        <f t="shared" si="121"/>
        <v>N. D.</v>
      </c>
    </row>
    <row r="156" spans="1:27" hidden="1">
      <c r="A156" s="277" t="s">
        <v>68</v>
      </c>
      <c r="B156" s="273"/>
      <c r="C156" s="274">
        <f>+CBA!C156+TORR!C156</f>
        <v>0</v>
      </c>
      <c r="D156" s="275">
        <f t="shared" si="122"/>
        <v>0</v>
      </c>
      <c r="E156" s="273"/>
      <c r="F156" s="274">
        <f>+CBA!F156+TORR!F156</f>
        <v>0</v>
      </c>
      <c r="G156" s="275">
        <f t="shared" si="123"/>
        <v>0</v>
      </c>
      <c r="H156" s="274">
        <f t="shared" si="114"/>
        <v>0</v>
      </c>
      <c r="I156" s="275" t="str">
        <f t="shared" si="115"/>
        <v>N. D.</v>
      </c>
      <c r="J156" s="273"/>
      <c r="K156" s="274">
        <f>+CBA!K156+TORR!K156</f>
        <v>0</v>
      </c>
      <c r="L156" s="275">
        <f t="shared" si="124"/>
        <v>0</v>
      </c>
      <c r="M156" s="274">
        <f t="shared" si="116"/>
        <v>0</v>
      </c>
      <c r="N156" s="275" t="str">
        <f t="shared" si="117"/>
        <v>N. D.</v>
      </c>
      <c r="O156" s="311"/>
      <c r="P156" s="274">
        <f>+CBA!P156+TORR!P156</f>
        <v>0</v>
      </c>
      <c r="Q156" s="275">
        <f t="shared" si="125"/>
        <v>0</v>
      </c>
      <c r="R156" s="273"/>
      <c r="S156" s="274">
        <f>+CBA!S156+TORR!S156</f>
        <v>0</v>
      </c>
      <c r="T156" s="275">
        <f t="shared" si="126"/>
        <v>0</v>
      </c>
      <c r="U156" s="274">
        <f t="shared" si="118"/>
        <v>0</v>
      </c>
      <c r="V156" s="275" t="str">
        <f t="shared" si="119"/>
        <v>N. D.</v>
      </c>
      <c r="W156" s="273"/>
      <c r="X156" s="274">
        <f>+CBA!X156+TORR!X156</f>
        <v>0</v>
      </c>
      <c r="Y156" s="275">
        <f t="shared" si="127"/>
        <v>0</v>
      </c>
      <c r="Z156" s="274">
        <f t="shared" si="120"/>
        <v>0</v>
      </c>
      <c r="AA156" s="275" t="str">
        <f t="shared" si="121"/>
        <v>N. D.</v>
      </c>
    </row>
    <row r="157" spans="1:27" hidden="1">
      <c r="A157" s="277" t="s">
        <v>69</v>
      </c>
      <c r="B157" s="273"/>
      <c r="C157" s="274">
        <f>+CBA!C157+TORR!C157</f>
        <v>0</v>
      </c>
      <c r="D157" s="275">
        <f t="shared" si="122"/>
        <v>0</v>
      </c>
      <c r="E157" s="273"/>
      <c r="F157" s="274">
        <f>+CBA!F157+TORR!F157</f>
        <v>30000</v>
      </c>
      <c r="G157" s="275">
        <f t="shared" si="123"/>
        <v>1.3482334147608742E-3</v>
      </c>
      <c r="H157" s="274">
        <f t="shared" si="114"/>
        <v>-30000</v>
      </c>
      <c r="I157" s="275">
        <f t="shared" si="115"/>
        <v>-1</v>
      </c>
      <c r="J157" s="273"/>
      <c r="K157" s="274">
        <f>+CBA!K157+TORR!K157</f>
        <v>0</v>
      </c>
      <c r="L157" s="275">
        <f t="shared" si="124"/>
        <v>0</v>
      </c>
      <c r="M157" s="274">
        <f t="shared" si="116"/>
        <v>0</v>
      </c>
      <c r="N157" s="275" t="str">
        <f t="shared" si="117"/>
        <v>N. D.</v>
      </c>
      <c r="O157" s="311"/>
      <c r="P157" s="274">
        <f>+CBA!P157+TORR!P157</f>
        <v>0</v>
      </c>
      <c r="Q157" s="275">
        <f t="shared" si="125"/>
        <v>0</v>
      </c>
      <c r="R157" s="273"/>
      <c r="S157" s="274">
        <f>+CBA!S157+TORR!S157</f>
        <v>150000</v>
      </c>
      <c r="T157" s="275">
        <f t="shared" si="126"/>
        <v>1.1384483397864863E-3</v>
      </c>
      <c r="U157" s="274">
        <f t="shared" si="118"/>
        <v>-150000</v>
      </c>
      <c r="V157" s="275">
        <f t="shared" si="119"/>
        <v>-1</v>
      </c>
      <c r="W157" s="273"/>
      <c r="X157" s="274">
        <f>+CBA!X157+TORR!X157</f>
        <v>0</v>
      </c>
      <c r="Y157" s="275">
        <f t="shared" si="127"/>
        <v>0</v>
      </c>
      <c r="Z157" s="274">
        <f t="shared" si="120"/>
        <v>0</v>
      </c>
      <c r="AA157" s="275" t="str">
        <f t="shared" si="121"/>
        <v>N. D.</v>
      </c>
    </row>
    <row r="158" spans="1:27" hidden="1">
      <c r="A158" s="277" t="s">
        <v>70</v>
      </c>
      <c r="B158" s="273"/>
      <c r="C158" s="274">
        <f>+CBA!C158+TORR!C158</f>
        <v>0</v>
      </c>
      <c r="D158" s="275">
        <f t="shared" si="122"/>
        <v>0</v>
      </c>
      <c r="E158" s="273"/>
      <c r="F158" s="274">
        <f>+CBA!F158+TORR!F158</f>
        <v>0</v>
      </c>
      <c r="G158" s="275">
        <f t="shared" si="123"/>
        <v>0</v>
      </c>
      <c r="H158" s="274">
        <f t="shared" si="114"/>
        <v>0</v>
      </c>
      <c r="I158" s="275" t="str">
        <f t="shared" si="115"/>
        <v>N. D.</v>
      </c>
      <c r="J158" s="273"/>
      <c r="K158" s="274">
        <f>+CBA!K158+TORR!K158</f>
        <v>0</v>
      </c>
      <c r="L158" s="275">
        <f t="shared" si="124"/>
        <v>0</v>
      </c>
      <c r="M158" s="274">
        <f t="shared" si="116"/>
        <v>0</v>
      </c>
      <c r="N158" s="275" t="str">
        <f t="shared" si="117"/>
        <v>N. D.</v>
      </c>
      <c r="O158" s="311"/>
      <c r="P158" s="274">
        <f>+CBA!P158+TORR!P158</f>
        <v>0</v>
      </c>
      <c r="Q158" s="275">
        <f t="shared" si="125"/>
        <v>0</v>
      </c>
      <c r="R158" s="273"/>
      <c r="S158" s="274">
        <f>+CBA!S158+TORR!S158</f>
        <v>0</v>
      </c>
      <c r="T158" s="275">
        <f t="shared" si="126"/>
        <v>0</v>
      </c>
      <c r="U158" s="274">
        <f t="shared" si="118"/>
        <v>0</v>
      </c>
      <c r="V158" s="275" t="str">
        <f t="shared" si="119"/>
        <v>N. D.</v>
      </c>
      <c r="W158" s="273"/>
      <c r="X158" s="274">
        <f>+CBA!X158+TORR!X158</f>
        <v>0</v>
      </c>
      <c r="Y158" s="275">
        <f t="shared" si="127"/>
        <v>0</v>
      </c>
      <c r="Z158" s="274">
        <f t="shared" si="120"/>
        <v>0</v>
      </c>
      <c r="AA158" s="275" t="str">
        <f t="shared" si="121"/>
        <v>N. D.</v>
      </c>
    </row>
    <row r="159" spans="1:27" ht="6" customHeight="1">
      <c r="A159" s="296"/>
      <c r="B159" s="265"/>
      <c r="C159" s="265"/>
      <c r="D159" s="288"/>
      <c r="E159" s="265"/>
      <c r="F159" s="265"/>
      <c r="G159" s="288"/>
      <c r="H159" s="265"/>
      <c r="I159" s="288"/>
      <c r="J159" s="265"/>
      <c r="K159" s="265"/>
      <c r="L159" s="288"/>
      <c r="M159" s="265"/>
      <c r="N159" s="288"/>
      <c r="O159" s="265"/>
      <c r="P159" s="265"/>
      <c r="Q159" s="288"/>
      <c r="R159" s="265"/>
      <c r="S159" s="265"/>
      <c r="T159" s="288"/>
      <c r="U159" s="265"/>
      <c r="V159" s="288"/>
      <c r="W159" s="265"/>
      <c r="X159" s="265"/>
      <c r="Y159" s="288"/>
      <c r="Z159" s="265"/>
      <c r="AA159" s="288"/>
    </row>
    <row r="160" spans="1:27">
      <c r="A160" s="297" t="s">
        <v>71</v>
      </c>
      <c r="B160" s="283"/>
      <c r="C160" s="283">
        <f>+C161+C164</f>
        <v>-672898.86</v>
      </c>
      <c r="D160" s="282">
        <f>+SUM(D161:D164)</f>
        <v>-2.9338303347713313E-2</v>
      </c>
      <c r="E160" s="283"/>
      <c r="F160" s="283">
        <f>+F161+F164</f>
        <v>-635630.55850286526</v>
      </c>
      <c r="G160" s="282">
        <f>+SUM(G161:G164)</f>
        <v>-2.8565945280555987E-2</v>
      </c>
      <c r="H160" s="283">
        <f t="shared" ref="H160:H166" si="128">+$C160-F160</f>
        <v>-37268.301497134729</v>
      </c>
      <c r="I160" s="282">
        <f t="shared" ref="I160:I166" si="129">+IF(ISERROR(H160/F160),"N. D.",H160/F160)</f>
        <v>5.8632016662186218E-2</v>
      </c>
      <c r="J160" s="283"/>
      <c r="K160" s="283">
        <f>+K161+K164</f>
        <v>-505206.83</v>
      </c>
      <c r="L160" s="282">
        <f>+SUM(L161:L164)</f>
        <v>-2.4355762994514921E-2</v>
      </c>
      <c r="M160" s="283">
        <f t="shared" ref="M160:M166" si="130">+$C160-K160</f>
        <v>-167692.02999999997</v>
      </c>
      <c r="N160" s="282">
        <f t="shared" ref="N160:N166" si="131">+IF(ISERROR(M160/K160),"N. D.",M160/K160)</f>
        <v>0.33192748007781281</v>
      </c>
      <c r="O160" s="313"/>
      <c r="P160" s="283">
        <f>+P161+P164</f>
        <v>-3377405.17</v>
      </c>
      <c r="Q160" s="282">
        <f>+SUM(Q161:Q164)</f>
        <v>-2.5398499143709004E-2</v>
      </c>
      <c r="R160" s="283"/>
      <c r="S160" s="283">
        <f>+S161+S164</f>
        <v>-2884879.8514478719</v>
      </c>
      <c r="T160" s="282">
        <f>+SUM(T161:T164)</f>
        <v>-2.1895244515762097E-2</v>
      </c>
      <c r="U160" s="283">
        <f t="shared" ref="U160:U166" si="132">+$P160-S160</f>
        <v>-492525.31855212804</v>
      </c>
      <c r="V160" s="282">
        <f t="shared" ref="V160:V166" si="133">+IF(ISERROR(U160/S160),"N. D.",U160/S160)</f>
        <v>0.17072645791641478</v>
      </c>
      <c r="W160" s="283"/>
      <c r="X160" s="283">
        <f>+X161+X164</f>
        <v>-3374152.16</v>
      </c>
      <c r="Y160" s="282">
        <f>+SUM(Y161:Y164)</f>
        <v>-2.7229783254251745E-2</v>
      </c>
      <c r="Z160" s="283">
        <f t="shared" ref="Z160:Z166" si="134">+$P160-X160</f>
        <v>-3253.0099999997765</v>
      </c>
      <c r="AA160" s="282">
        <f t="shared" ref="AA160:AA166" si="135">+IF(ISERROR(Z160/X160),"N. D.",Z160/X160)</f>
        <v>9.6409700740934464E-4</v>
      </c>
    </row>
    <row r="161" spans="1:27" hidden="1">
      <c r="A161" s="298" t="s">
        <v>72</v>
      </c>
      <c r="B161" s="273"/>
      <c r="C161" s="273">
        <f>+SUM(C162:C163)</f>
        <v>0</v>
      </c>
      <c r="D161" s="270">
        <f t="shared" ref="D161:D166" si="136">+IF(ISERROR(C161/C$106),"N. D.",C161/C$106)</f>
        <v>0</v>
      </c>
      <c r="E161" s="273"/>
      <c r="F161" s="273">
        <f>+SUM(F162:F163)</f>
        <v>0</v>
      </c>
      <c r="G161" s="270">
        <f t="shared" ref="G161:G166" si="137">+IF(ISERROR(F161/F$106),"N. D.",F161/F$106)</f>
        <v>0</v>
      </c>
      <c r="H161" s="273">
        <f t="shared" si="128"/>
        <v>0</v>
      </c>
      <c r="I161" s="270" t="str">
        <f t="shared" si="129"/>
        <v>N. D.</v>
      </c>
      <c r="J161" s="273"/>
      <c r="K161" s="273">
        <f>+SUM(K162:K163)</f>
        <v>0</v>
      </c>
      <c r="L161" s="270">
        <f t="shared" ref="L161:L166" si="138">+IF(ISERROR(K161/K$106),"N. D.",K161/K$106)</f>
        <v>0</v>
      </c>
      <c r="M161" s="273">
        <f t="shared" si="130"/>
        <v>0</v>
      </c>
      <c r="N161" s="270" t="str">
        <f t="shared" si="131"/>
        <v>N. D.</v>
      </c>
      <c r="O161" s="311"/>
      <c r="P161" s="273">
        <f>+SUM(P162:P163)</f>
        <v>0</v>
      </c>
      <c r="Q161" s="270">
        <f t="shared" ref="Q161:Q166" si="139">+IF(ISERROR(P161/P$106),"N. D.",P161/P$106)</f>
        <v>0</v>
      </c>
      <c r="R161" s="273"/>
      <c r="S161" s="273">
        <f>+SUM(S162:S163)</f>
        <v>0</v>
      </c>
      <c r="T161" s="270">
        <f t="shared" ref="T161:T166" si="140">+IF(ISERROR(S161/S$106),"N. D.",S161/S$106)</f>
        <v>0</v>
      </c>
      <c r="U161" s="273">
        <f t="shared" si="132"/>
        <v>0</v>
      </c>
      <c r="V161" s="270" t="str">
        <f t="shared" si="133"/>
        <v>N. D.</v>
      </c>
      <c r="W161" s="273"/>
      <c r="X161" s="273">
        <f>+SUM(X162:X163)</f>
        <v>0</v>
      </c>
      <c r="Y161" s="270">
        <f t="shared" ref="Y161:Y166" si="141">+IF(ISERROR(X161/X$106),"N. D.",X161/X$106)</f>
        <v>0</v>
      </c>
      <c r="Z161" s="273">
        <f t="shared" si="134"/>
        <v>0</v>
      </c>
      <c r="AA161" s="270" t="str">
        <f t="shared" si="135"/>
        <v>N. D.</v>
      </c>
    </row>
    <row r="162" spans="1:27" hidden="1">
      <c r="A162" s="299" t="s">
        <v>72</v>
      </c>
      <c r="B162" s="273"/>
      <c r="C162" s="274">
        <f>+CBA!C162+TORR!C162</f>
        <v>0</v>
      </c>
      <c r="D162" s="275">
        <f t="shared" si="136"/>
        <v>0</v>
      </c>
      <c r="E162" s="273"/>
      <c r="F162" s="274">
        <f>+CBA!F162+TORR!F162</f>
        <v>0</v>
      </c>
      <c r="G162" s="275">
        <f t="shared" si="137"/>
        <v>0</v>
      </c>
      <c r="H162" s="276">
        <f t="shared" si="128"/>
        <v>0</v>
      </c>
      <c r="I162" s="275" t="str">
        <f t="shared" si="129"/>
        <v>N. D.</v>
      </c>
      <c r="J162" s="273"/>
      <c r="K162" s="274">
        <f>+CBA!K162+TORR!K162</f>
        <v>0</v>
      </c>
      <c r="L162" s="275">
        <f t="shared" si="138"/>
        <v>0</v>
      </c>
      <c r="M162" s="276">
        <f t="shared" si="130"/>
        <v>0</v>
      </c>
      <c r="N162" s="275" t="str">
        <f t="shared" si="131"/>
        <v>N. D.</v>
      </c>
      <c r="O162" s="311"/>
      <c r="P162" s="274">
        <f>+CBA!P162+TORR!P162</f>
        <v>0</v>
      </c>
      <c r="Q162" s="275">
        <f t="shared" si="139"/>
        <v>0</v>
      </c>
      <c r="R162" s="273"/>
      <c r="S162" s="274">
        <f>+CBA!S162+TORR!S162</f>
        <v>0</v>
      </c>
      <c r="T162" s="275">
        <f t="shared" si="140"/>
        <v>0</v>
      </c>
      <c r="U162" s="276">
        <f t="shared" si="132"/>
        <v>0</v>
      </c>
      <c r="V162" s="275" t="str">
        <f t="shared" si="133"/>
        <v>N. D.</v>
      </c>
      <c r="W162" s="273"/>
      <c r="X162" s="274">
        <f>+CBA!X162+TORR!X162</f>
        <v>0</v>
      </c>
      <c r="Y162" s="275">
        <f t="shared" si="141"/>
        <v>0</v>
      </c>
      <c r="Z162" s="276">
        <f t="shared" si="134"/>
        <v>0</v>
      </c>
      <c r="AA162" s="275" t="str">
        <f t="shared" si="135"/>
        <v>N. D.</v>
      </c>
    </row>
    <row r="163" spans="1:27" hidden="1">
      <c r="A163" s="299" t="s">
        <v>73</v>
      </c>
      <c r="B163" s="273"/>
      <c r="C163" s="274">
        <f>+CBA!C163+TORR!C163</f>
        <v>0</v>
      </c>
      <c r="D163" s="275">
        <f t="shared" si="136"/>
        <v>0</v>
      </c>
      <c r="E163" s="273"/>
      <c r="F163" s="274">
        <f>+CBA!F163+TORR!F163</f>
        <v>0</v>
      </c>
      <c r="G163" s="275">
        <f t="shared" si="137"/>
        <v>0</v>
      </c>
      <c r="H163" s="276">
        <f t="shared" si="128"/>
        <v>0</v>
      </c>
      <c r="I163" s="275" t="str">
        <f t="shared" si="129"/>
        <v>N. D.</v>
      </c>
      <c r="J163" s="273"/>
      <c r="K163" s="274">
        <f>+CBA!K163+TORR!K163</f>
        <v>0</v>
      </c>
      <c r="L163" s="275">
        <f t="shared" si="138"/>
        <v>0</v>
      </c>
      <c r="M163" s="276">
        <f t="shared" si="130"/>
        <v>0</v>
      </c>
      <c r="N163" s="275" t="str">
        <f t="shared" si="131"/>
        <v>N. D.</v>
      </c>
      <c r="O163" s="311"/>
      <c r="P163" s="274">
        <f>+CBA!P163+TORR!P163</f>
        <v>0</v>
      </c>
      <c r="Q163" s="275">
        <f t="shared" si="139"/>
        <v>0</v>
      </c>
      <c r="R163" s="273"/>
      <c r="S163" s="274">
        <f>+CBA!S163+TORR!S163</f>
        <v>0</v>
      </c>
      <c r="T163" s="275">
        <f t="shared" si="140"/>
        <v>0</v>
      </c>
      <c r="U163" s="276">
        <f t="shared" si="132"/>
        <v>0</v>
      </c>
      <c r="V163" s="275" t="str">
        <f t="shared" si="133"/>
        <v>N. D.</v>
      </c>
      <c r="W163" s="273"/>
      <c r="X163" s="274">
        <f>+CBA!X163+TORR!X163</f>
        <v>0</v>
      </c>
      <c r="Y163" s="275">
        <f t="shared" si="141"/>
        <v>0</v>
      </c>
      <c r="Z163" s="276">
        <f t="shared" si="134"/>
        <v>0</v>
      </c>
      <c r="AA163" s="275" t="str">
        <f t="shared" si="135"/>
        <v>N. D.</v>
      </c>
    </row>
    <row r="164" spans="1:27" hidden="1">
      <c r="A164" s="298" t="s">
        <v>74</v>
      </c>
      <c r="B164" s="273"/>
      <c r="C164" s="273">
        <f>+SUM(C165:C166)</f>
        <v>-672898.86</v>
      </c>
      <c r="D164" s="270">
        <f t="shared" si="136"/>
        <v>-2.9338303347713313E-2</v>
      </c>
      <c r="E164" s="273"/>
      <c r="F164" s="273">
        <f>+SUM(F165:F166)</f>
        <v>-635630.55850286526</v>
      </c>
      <c r="G164" s="270">
        <f t="shared" si="137"/>
        <v>-2.8565945280555987E-2</v>
      </c>
      <c r="H164" s="273">
        <f t="shared" si="128"/>
        <v>-37268.301497134729</v>
      </c>
      <c r="I164" s="270">
        <f t="shared" si="129"/>
        <v>5.8632016662186218E-2</v>
      </c>
      <c r="J164" s="273"/>
      <c r="K164" s="273">
        <f>+SUM(K165:K166)</f>
        <v>-505206.83</v>
      </c>
      <c r="L164" s="270">
        <f t="shared" si="138"/>
        <v>-2.4355762994514921E-2</v>
      </c>
      <c r="M164" s="273">
        <f t="shared" si="130"/>
        <v>-167692.02999999997</v>
      </c>
      <c r="N164" s="270">
        <f t="shared" si="131"/>
        <v>0.33192748007781281</v>
      </c>
      <c r="O164" s="311"/>
      <c r="P164" s="273">
        <f>+SUM(P165:P166)</f>
        <v>-3377405.17</v>
      </c>
      <c r="Q164" s="270">
        <f t="shared" si="139"/>
        <v>-2.5398499143709004E-2</v>
      </c>
      <c r="R164" s="273"/>
      <c r="S164" s="273">
        <f>+SUM(S165:S166)</f>
        <v>-2884879.8514478719</v>
      </c>
      <c r="T164" s="270">
        <f t="shared" si="140"/>
        <v>-2.1895244515762097E-2</v>
      </c>
      <c r="U164" s="273">
        <f t="shared" si="132"/>
        <v>-492525.31855212804</v>
      </c>
      <c r="V164" s="270">
        <f t="shared" si="133"/>
        <v>0.17072645791641478</v>
      </c>
      <c r="W164" s="273"/>
      <c r="X164" s="273">
        <f>+SUM(X165:X166)</f>
        <v>-3374152.16</v>
      </c>
      <c r="Y164" s="270">
        <f t="shared" si="141"/>
        <v>-2.7229783254251745E-2</v>
      </c>
      <c r="Z164" s="273">
        <f t="shared" si="134"/>
        <v>-3253.0099999997765</v>
      </c>
      <c r="AA164" s="270">
        <f t="shared" si="135"/>
        <v>9.6409700740934464E-4</v>
      </c>
    </row>
    <row r="165" spans="1:27" hidden="1">
      <c r="A165" s="299" t="s">
        <v>75</v>
      </c>
      <c r="B165" s="273"/>
      <c r="C165" s="274">
        <f>+CBA!C165+TORR!C165</f>
        <v>0</v>
      </c>
      <c r="D165" s="275">
        <f t="shared" si="136"/>
        <v>0</v>
      </c>
      <c r="E165" s="273"/>
      <c r="F165" s="274">
        <f>+CBA!F165+TORR!F165</f>
        <v>0</v>
      </c>
      <c r="G165" s="275">
        <f t="shared" si="137"/>
        <v>0</v>
      </c>
      <c r="H165" s="276">
        <f t="shared" si="128"/>
        <v>0</v>
      </c>
      <c r="I165" s="275" t="str">
        <f t="shared" si="129"/>
        <v>N. D.</v>
      </c>
      <c r="J165" s="273"/>
      <c r="K165" s="274">
        <f>+CBA!K165+TORR!K165</f>
        <v>0</v>
      </c>
      <c r="L165" s="275">
        <f t="shared" si="138"/>
        <v>0</v>
      </c>
      <c r="M165" s="276">
        <f t="shared" si="130"/>
        <v>0</v>
      </c>
      <c r="N165" s="275" t="str">
        <f t="shared" si="131"/>
        <v>N. D.</v>
      </c>
      <c r="O165" s="311"/>
      <c r="P165" s="274">
        <f>+CBA!P165+TORR!P165</f>
        <v>0</v>
      </c>
      <c r="Q165" s="275">
        <f t="shared" si="139"/>
        <v>0</v>
      </c>
      <c r="R165" s="273"/>
      <c r="S165" s="274">
        <f>+CBA!S165+TORR!S165</f>
        <v>0</v>
      </c>
      <c r="T165" s="275">
        <f t="shared" si="140"/>
        <v>0</v>
      </c>
      <c r="U165" s="276">
        <f t="shared" si="132"/>
        <v>0</v>
      </c>
      <c r="V165" s="275" t="str">
        <f t="shared" si="133"/>
        <v>N. D.</v>
      </c>
      <c r="W165" s="273"/>
      <c r="X165" s="274">
        <f>+CBA!X165+TORR!X165</f>
        <v>0</v>
      </c>
      <c r="Y165" s="275">
        <f t="shared" si="141"/>
        <v>0</v>
      </c>
      <c r="Z165" s="276">
        <f t="shared" si="134"/>
        <v>0</v>
      </c>
      <c r="AA165" s="275" t="str">
        <f t="shared" si="135"/>
        <v>N. D.</v>
      </c>
    </row>
    <row r="166" spans="1:27" hidden="1">
      <c r="A166" s="299" t="s">
        <v>64</v>
      </c>
      <c r="B166" s="273"/>
      <c r="C166" s="274">
        <f>+CBA!C166+TORR!C166</f>
        <v>-672898.86</v>
      </c>
      <c r="D166" s="275">
        <f t="shared" si="136"/>
        <v>-2.9338303347713313E-2</v>
      </c>
      <c r="E166" s="273"/>
      <c r="F166" s="274">
        <f>+CBA!F166+TORR!F166</f>
        <v>-635630.55850286526</v>
      </c>
      <c r="G166" s="275">
        <f t="shared" si="137"/>
        <v>-2.8565945280555987E-2</v>
      </c>
      <c r="H166" s="276">
        <f t="shared" si="128"/>
        <v>-37268.301497134729</v>
      </c>
      <c r="I166" s="275">
        <f t="shared" si="129"/>
        <v>5.8632016662186218E-2</v>
      </c>
      <c r="J166" s="273"/>
      <c r="K166" s="274">
        <f>+CBA!K166+TORR!K166</f>
        <v>-505206.83</v>
      </c>
      <c r="L166" s="275">
        <f t="shared" si="138"/>
        <v>-2.4355762994514921E-2</v>
      </c>
      <c r="M166" s="276">
        <f t="shared" si="130"/>
        <v>-167692.02999999997</v>
      </c>
      <c r="N166" s="275">
        <f t="shared" si="131"/>
        <v>0.33192748007781281</v>
      </c>
      <c r="O166" s="311"/>
      <c r="P166" s="274">
        <f>+CBA!P166+TORR!P166</f>
        <v>-3377405.17</v>
      </c>
      <c r="Q166" s="275">
        <f t="shared" si="139"/>
        <v>-2.5398499143709004E-2</v>
      </c>
      <c r="R166" s="273"/>
      <c r="S166" s="274">
        <f>+CBA!S166+TORR!S166</f>
        <v>-2884879.8514478719</v>
      </c>
      <c r="T166" s="275">
        <f t="shared" si="140"/>
        <v>-2.1895244515762097E-2</v>
      </c>
      <c r="U166" s="276">
        <f t="shared" si="132"/>
        <v>-492525.31855212804</v>
      </c>
      <c r="V166" s="275">
        <f t="shared" si="133"/>
        <v>0.17072645791641478</v>
      </c>
      <c r="W166" s="273"/>
      <c r="X166" s="274">
        <f>+CBA!X166+TORR!X166</f>
        <v>-3374152.16</v>
      </c>
      <c r="Y166" s="275">
        <f t="shared" si="141"/>
        <v>-2.7229783254251745E-2</v>
      </c>
      <c r="Z166" s="276">
        <f t="shared" si="134"/>
        <v>-3253.0099999997765</v>
      </c>
      <c r="AA166" s="275">
        <f t="shared" si="135"/>
        <v>9.6409700740934464E-4</v>
      </c>
    </row>
    <row r="167" spans="1:27" ht="6" customHeight="1">
      <c r="A167" s="296"/>
      <c r="B167" s="265"/>
      <c r="C167" s="265"/>
      <c r="D167" s="288"/>
      <c r="E167" s="265"/>
      <c r="F167" s="265"/>
      <c r="G167" s="288"/>
      <c r="H167" s="265"/>
      <c r="I167" s="288"/>
      <c r="J167" s="265"/>
      <c r="K167" s="265"/>
      <c r="L167" s="288"/>
      <c r="M167" s="265"/>
      <c r="N167" s="288"/>
      <c r="O167" s="265"/>
      <c r="P167" s="265"/>
      <c r="Q167" s="288"/>
      <c r="R167" s="265"/>
      <c r="S167" s="265"/>
      <c r="T167" s="288"/>
      <c r="U167" s="265"/>
      <c r="V167" s="288"/>
      <c r="W167" s="265"/>
      <c r="X167" s="265"/>
      <c r="Y167" s="288"/>
      <c r="Z167" s="265"/>
      <c r="AA167" s="288"/>
    </row>
    <row r="168" spans="1:27" ht="19" thickBot="1">
      <c r="A168" s="290" t="s">
        <v>76</v>
      </c>
      <c r="B168" s="291"/>
      <c r="C168" s="291">
        <f>+C133-C135</f>
        <v>16272168.213</v>
      </c>
      <c r="D168" s="292">
        <f>+IF(OR(C106&lt;=0,C168&lt;=0),"N. D.",C168/C$106)</f>
        <v>0.70946443148679439</v>
      </c>
      <c r="E168" s="291"/>
      <c r="F168" s="291">
        <f>+F133-F135</f>
        <v>15123620.130704513</v>
      </c>
      <c r="G168" s="292">
        <f>+IF(OR(F106&lt;=0,F168&lt;=0),"N. D.",F168/F$106)</f>
        <v>0.67967233374553471</v>
      </c>
      <c r="H168" s="291">
        <f>+$C168-F168</f>
        <v>1148548.0822954867</v>
      </c>
      <c r="I168" s="292">
        <f>+IF(ISERROR(H168/F168),"N. D.",H168/F168)</f>
        <v>7.5943991740685377E-2</v>
      </c>
      <c r="J168" s="291"/>
      <c r="K168" s="291">
        <f>+K133-K135</f>
        <v>14188972.620700004</v>
      </c>
      <c r="L168" s="292">
        <f>+IF(OR(K106&lt;=0,K168&lt;=0),"N. D.",K168/K$106)</f>
        <v>0.68404311613410007</v>
      </c>
      <c r="M168" s="291">
        <f>+$C168-K168</f>
        <v>2083195.5922999959</v>
      </c>
      <c r="N168" s="292">
        <f>+IF(ISERROR(M168/K168),"N. D.",M168/K168)</f>
        <v>0.14681793023272624</v>
      </c>
      <c r="O168" s="312"/>
      <c r="P168" s="291">
        <f>+P133-P135</f>
        <v>90836965.627600014</v>
      </c>
      <c r="Q168" s="292">
        <f>+IF(OR(P106&lt;=0,P168&lt;=0),"N. D.",P168/P$106)</f>
        <v>0.68310506959688322</v>
      </c>
      <c r="R168" s="291"/>
      <c r="S168" s="291">
        <f>+S133-S135</f>
        <v>87413014.45323199</v>
      </c>
      <c r="T168" s="292">
        <f>+IF(OR(S106&lt;=0,S168&lt;=0),"N. D.",S168/S$106)</f>
        <v>0.66343467453342719</v>
      </c>
      <c r="U168" s="291">
        <f>+$P168-S168</f>
        <v>3423951.1743680239</v>
      </c>
      <c r="V168" s="292">
        <f>+IF(ISERROR(U168/S168),"N. D.",U168/S168)</f>
        <v>3.9169810076735402E-2</v>
      </c>
      <c r="W168" s="291"/>
      <c r="X168" s="291">
        <f>+X133-X135</f>
        <v>85486148.402999982</v>
      </c>
      <c r="Y168" s="292">
        <f>+IF(OR(X106&lt;=0,X168&lt;=0),"N. D.",X168/X$106)</f>
        <v>0.68988272664457684</v>
      </c>
      <c r="Z168" s="291">
        <f>+$P168-X168</f>
        <v>5350817.224600032</v>
      </c>
      <c r="AA168" s="292">
        <f>+IF(ISERROR(Z168/X168),"N. D.",Z168/X168)</f>
        <v>6.2592798067999694E-2</v>
      </c>
    </row>
    <row r="169" spans="1:27" ht="6" customHeight="1">
      <c r="A169" s="296"/>
      <c r="B169" s="265"/>
      <c r="C169" s="265"/>
      <c r="D169" s="288"/>
      <c r="E169" s="265"/>
      <c r="F169" s="265"/>
      <c r="G169" s="288"/>
      <c r="H169" s="265"/>
      <c r="I169" s="288"/>
      <c r="J169" s="265"/>
      <c r="K169" s="265"/>
      <c r="L169" s="288"/>
      <c r="M169" s="265"/>
      <c r="N169" s="288"/>
      <c r="O169" s="265"/>
      <c r="P169" s="265"/>
      <c r="Q169" s="288"/>
      <c r="R169" s="265"/>
      <c r="S169" s="265"/>
      <c r="T169" s="288"/>
      <c r="U169" s="265"/>
      <c r="V169" s="288"/>
      <c r="W169" s="265"/>
      <c r="X169" s="265"/>
      <c r="Y169" s="288"/>
      <c r="Z169" s="265"/>
      <c r="AA169" s="288"/>
    </row>
    <row r="170" spans="1:27">
      <c r="A170" s="295" t="s">
        <v>77</v>
      </c>
      <c r="B170" s="283"/>
      <c r="C170" s="283">
        <f>+SUM(C172:C176)</f>
        <v>4251961.18</v>
      </c>
      <c r="D170" s="282">
        <f>+SUM(D172:D175)</f>
        <v>5.5638955301943953E-2</v>
      </c>
      <c r="E170" s="283"/>
      <c r="F170" s="283">
        <f>+SUM(F172:F176)</f>
        <v>4266340.0349060753</v>
      </c>
      <c r="G170" s="282">
        <f>+SUM(G172:G175)</f>
        <v>5.8244314261981213E-2</v>
      </c>
      <c r="H170" s="283">
        <f>+$C170-F170</f>
        <v>-14378.854906075634</v>
      </c>
      <c r="I170" s="282">
        <f>+IF(ISERROR(H170/F170),"N. D.",H170/F170)</f>
        <v>-3.370302129795472E-3</v>
      </c>
      <c r="J170" s="283"/>
      <c r="K170" s="283">
        <f>+SUM(K172:K176)</f>
        <v>3787572.42</v>
      </c>
      <c r="L170" s="282">
        <f>+SUM(L172:L175)</f>
        <v>4.4241473251238263E-2</v>
      </c>
      <c r="M170" s="283">
        <f>+$C170-K170</f>
        <v>464388.75999999978</v>
      </c>
      <c r="N170" s="282">
        <f>+IF(ISERROR(M170/K170),"N. D.",M170/K170)</f>
        <v>0.12260854935679349</v>
      </c>
      <c r="O170" s="313"/>
      <c r="P170" s="283">
        <f>+SUM(P172:P176)</f>
        <v>25094633.280000001</v>
      </c>
      <c r="Q170" s="282">
        <f>+SUM(Q172:Q175)</f>
        <v>5.4369863328123172E-2</v>
      </c>
      <c r="R170" s="283"/>
      <c r="S170" s="283">
        <f>+SUM(S172:S176)</f>
        <v>24817325.757866874</v>
      </c>
      <c r="T170" s="282">
        <f>+SUM(T172:T175)</f>
        <v>5.3092447246907599E-2</v>
      </c>
      <c r="U170" s="283">
        <f>+$P170-S170</f>
        <v>277307.52213312685</v>
      </c>
      <c r="V170" s="282">
        <f>+IF(ISERROR(U170/S170),"N. D.",U170/S170)</f>
        <v>1.1173948588929764E-2</v>
      </c>
      <c r="W170" s="283"/>
      <c r="X170" s="283">
        <f>+SUM(X172:X176)</f>
        <v>23606613.969999999</v>
      </c>
      <c r="Y170" s="282">
        <f>+SUM(Y172:Y175)</f>
        <v>5.1546486431621505E-2</v>
      </c>
      <c r="Z170" s="283">
        <f>+$P170-X170</f>
        <v>1488019.3100000024</v>
      </c>
      <c r="AA170" s="282">
        <f>+IF(ISERROR(Z170/X170),"N. D.",Z170/X170)</f>
        <v>6.3034000212441418E-2</v>
      </c>
    </row>
    <row r="171" spans="1:27" ht="6" customHeight="1">
      <c r="A171" s="296"/>
      <c r="B171" s="265"/>
      <c r="C171" s="265"/>
      <c r="D171" s="288"/>
      <c r="E171" s="265"/>
      <c r="F171" s="265"/>
      <c r="G171" s="288"/>
      <c r="H171" s="265"/>
      <c r="I171" s="288"/>
      <c r="J171" s="265"/>
      <c r="K171" s="265"/>
      <c r="L171" s="288"/>
      <c r="M171" s="265"/>
      <c r="N171" s="288"/>
      <c r="O171" s="265"/>
      <c r="P171" s="265"/>
      <c r="Q171" s="288"/>
      <c r="R171" s="265"/>
      <c r="S171" s="265"/>
      <c r="T171" s="288"/>
      <c r="U171" s="265"/>
      <c r="V171" s="288"/>
      <c r="W171" s="265"/>
      <c r="X171" s="265"/>
      <c r="Y171" s="288"/>
      <c r="Z171" s="265"/>
      <c r="AA171" s="288"/>
    </row>
    <row r="172" spans="1:27">
      <c r="A172" s="298" t="s">
        <v>78</v>
      </c>
      <c r="B172" s="273"/>
      <c r="C172" s="273">
        <f>+CBA!C172+TORR!C172</f>
        <v>0</v>
      </c>
      <c r="D172" s="270">
        <f>+IF(ISERROR(C172/C$106),"N. D.",C172/C$106)</f>
        <v>0</v>
      </c>
      <c r="E172" s="273"/>
      <c r="F172" s="273">
        <f>+CBA!F172+TORR!F172</f>
        <v>0</v>
      </c>
      <c r="G172" s="270">
        <f>+IF(ISERROR(F172/F$106),"N. D.",F172/F$106)</f>
        <v>0</v>
      </c>
      <c r="H172" s="273">
        <f t="shared" ref="H172:H177" si="142">+$C172-F172</f>
        <v>0</v>
      </c>
      <c r="I172" s="270" t="str">
        <f t="shared" ref="I172:I177" si="143">+IF(ISERROR(H172/F172),"N. D.",H172/F172)</f>
        <v>N. D.</v>
      </c>
      <c r="J172" s="273"/>
      <c r="K172" s="273">
        <f>+CBA!K172+TORR!K172</f>
        <v>0</v>
      </c>
      <c r="L172" s="270">
        <f>+IF(ISERROR(K172/K$106),"N. D.",K172/K$106)</f>
        <v>0</v>
      </c>
      <c r="M172" s="273">
        <f t="shared" ref="M172:M177" si="144">+$C172-K172</f>
        <v>0</v>
      </c>
      <c r="N172" s="270" t="str">
        <f t="shared" ref="N172:N177" si="145">+IF(ISERROR(M172/K172),"N. D.",M172/K172)</f>
        <v>N. D.</v>
      </c>
      <c r="O172" s="311"/>
      <c r="P172" s="273">
        <f>+CBA!P172+TORR!P172</f>
        <v>936865</v>
      </c>
      <c r="Q172" s="270">
        <f>+IF(ISERROR(P172/P$106),"N. D.",P172/P$106)</f>
        <v>7.0453391590772439E-3</v>
      </c>
      <c r="R172" s="273"/>
      <c r="S172" s="273">
        <f>+CBA!S172+TORR!S172</f>
        <v>511597.04508000007</v>
      </c>
      <c r="T172" s="270">
        <f>+IF(ISERROR(S172/S$106),"N. D.",S172/S$106)</f>
        <v>3.8828453774066548E-3</v>
      </c>
      <c r="U172" s="273">
        <f t="shared" ref="U172:U177" si="146">+$P172-S172</f>
        <v>425267.95491999993</v>
      </c>
      <c r="V172" s="270">
        <f t="shared" ref="V172:V177" si="147">+IF(ISERROR(U172/S172),"N. D.",U172/S172)</f>
        <v>0.83125569041060321</v>
      </c>
      <c r="W172" s="273"/>
      <c r="X172" s="273">
        <f>+CBA!X172+TORR!X172</f>
        <v>953908.2</v>
      </c>
      <c r="Y172" s="270">
        <f>+IF(ISERROR(X172/X$106),"N. D.",X172/X$106)</f>
        <v>7.6981452817627E-3</v>
      </c>
      <c r="Z172" s="273">
        <f t="shared" ref="Z172:Z177" si="148">+$P172-X172</f>
        <v>-17043.199999999953</v>
      </c>
      <c r="AA172" s="270">
        <f t="shared" ref="AA172:AA177" si="149">+IF(ISERROR(Z172/X172),"N. D.",Z172/X172)</f>
        <v>-1.7866708767153856E-2</v>
      </c>
    </row>
    <row r="173" spans="1:27">
      <c r="A173" s="298" t="s">
        <v>79</v>
      </c>
      <c r="B173" s="273"/>
      <c r="C173" s="273">
        <f>+CBA!C173+TORR!C173</f>
        <v>0</v>
      </c>
      <c r="D173" s="270">
        <f>+IF(ISERROR(C173/C$106),"N. D.",C173/C$106)</f>
        <v>0</v>
      </c>
      <c r="E173" s="273"/>
      <c r="F173" s="273">
        <f>+CBA!F173+TORR!F173</f>
        <v>285404.5549060753</v>
      </c>
      <c r="G173" s="270">
        <f>+IF(ISERROR(F173/F$106),"N. D.",F173/F$106)</f>
        <v>1.2826398588310842E-2</v>
      </c>
      <c r="H173" s="273">
        <f t="shared" si="142"/>
        <v>-285404.5549060753</v>
      </c>
      <c r="I173" s="270">
        <f t="shared" si="143"/>
        <v>-1</v>
      </c>
      <c r="J173" s="273"/>
      <c r="K173" s="273">
        <f>+CBA!K173+TORR!K173</f>
        <v>128596.48</v>
      </c>
      <c r="L173" s="270">
        <f>+IF(ISERROR(K173/K$106),"N. D.",K173/K$106)</f>
        <v>6.1995705576840246E-3</v>
      </c>
      <c r="M173" s="273">
        <f t="shared" si="144"/>
        <v>-128596.48</v>
      </c>
      <c r="N173" s="270">
        <f t="shared" si="145"/>
        <v>-1</v>
      </c>
      <c r="O173" s="311"/>
      <c r="P173" s="273">
        <f>+CBA!P173+TORR!P173</f>
        <v>137759</v>
      </c>
      <c r="Q173" s="270">
        <f>+IF(ISERROR(P173/P$106),"N. D.",P173/P$106)</f>
        <v>1.0359644956480624E-3</v>
      </c>
      <c r="R173" s="273"/>
      <c r="S173" s="273">
        <f>+CBA!S173+TORR!S173</f>
        <v>420115.83278687531</v>
      </c>
      <c r="T173" s="270">
        <f>+IF(ISERROR(S173/S$106),"N. D.",S173/S$106)</f>
        <v>3.1885344823615685E-3</v>
      </c>
      <c r="U173" s="273">
        <f t="shared" si="146"/>
        <v>-282356.83278687531</v>
      </c>
      <c r="V173" s="270">
        <f t="shared" si="147"/>
        <v>-0.67209281524534892</v>
      </c>
      <c r="W173" s="273"/>
      <c r="X173" s="273">
        <f>+CBA!X173+TORR!X173</f>
        <v>314688.88</v>
      </c>
      <c r="Y173" s="270">
        <f>+IF(ISERROR(X173/X$106),"N. D.",X173/X$106)</f>
        <v>2.5395742659463337E-3</v>
      </c>
      <c r="Z173" s="273">
        <f t="shared" si="148"/>
        <v>-176929.88</v>
      </c>
      <c r="AA173" s="270">
        <f t="shared" si="149"/>
        <v>-0.56223747086328568</v>
      </c>
    </row>
    <row r="174" spans="1:27">
      <c r="A174" s="298" t="s">
        <v>80</v>
      </c>
      <c r="B174" s="273"/>
      <c r="C174" s="273">
        <f>+CBA!C174+TORR!C174</f>
        <v>1276126.6099999999</v>
      </c>
      <c r="D174" s="270">
        <f>+IF(ISERROR(C174/C$106),"N. D.",C174/C$106)</f>
        <v>5.5638955301943953E-2</v>
      </c>
      <c r="E174" s="273"/>
      <c r="F174" s="273">
        <f>+CBA!F174+TORR!F174</f>
        <v>1010609.48</v>
      </c>
      <c r="G174" s="270">
        <f>+IF(ISERROR(F174/F$106),"N. D.",F174/F$106)</f>
        <v>4.5417915673670373E-2</v>
      </c>
      <c r="H174" s="273">
        <f t="shared" si="142"/>
        <v>265517.12999999989</v>
      </c>
      <c r="I174" s="270">
        <f t="shared" si="143"/>
        <v>0.26272970445517679</v>
      </c>
      <c r="J174" s="273"/>
      <c r="K174" s="273">
        <f>+CBA!K174+TORR!K174</f>
        <v>789095.75</v>
      </c>
      <c r="L174" s="270">
        <f>+IF(ISERROR(K174/K$106),"N. D.",K174/K$106)</f>
        <v>3.8041902693554237E-2</v>
      </c>
      <c r="M174" s="273">
        <f t="shared" si="144"/>
        <v>487030.85999999987</v>
      </c>
      <c r="N174" s="270">
        <f t="shared" si="145"/>
        <v>0.61720122051094539</v>
      </c>
      <c r="O174" s="311"/>
      <c r="P174" s="273">
        <f>+CBA!P174+TORR!P174</f>
        <v>6155293.6600000001</v>
      </c>
      <c r="Q174" s="270">
        <f>+IF(ISERROR(P174/P$106),"N. D.",P174/P$106)</f>
        <v>4.6288559673397865E-2</v>
      </c>
      <c r="R174" s="273"/>
      <c r="S174" s="273">
        <f>+CBA!S174+TORR!S174</f>
        <v>6063656.8800000008</v>
      </c>
      <c r="T174" s="270">
        <f>+IF(ISERROR(S174/S$106),"N. D.",S174/S$106)</f>
        <v>4.6021067387139375E-2</v>
      </c>
      <c r="U174" s="273">
        <f t="shared" si="146"/>
        <v>91636.779999999329</v>
      </c>
      <c r="V174" s="270">
        <f t="shared" si="147"/>
        <v>1.5112461310640538E-2</v>
      </c>
      <c r="W174" s="273"/>
      <c r="X174" s="273">
        <f>+CBA!X174+TORR!X174</f>
        <v>5118735.75</v>
      </c>
      <c r="Y174" s="270">
        <f>+IF(ISERROR(X174/X$106),"N. D.",X174/X$106)</f>
        <v>4.1308766883912475E-2</v>
      </c>
      <c r="Z174" s="273">
        <f t="shared" si="148"/>
        <v>1036557.9100000001</v>
      </c>
      <c r="AA174" s="270">
        <f t="shared" si="149"/>
        <v>0.20250271954359045</v>
      </c>
    </row>
    <row r="175" spans="1:27">
      <c r="A175" s="298" t="s">
        <v>81</v>
      </c>
      <c r="B175" s="273"/>
      <c r="C175" s="273">
        <f>+CBA!C175+TORR!C175</f>
        <v>0</v>
      </c>
      <c r="D175" s="270">
        <f>+IF(ISERROR(C175/C$106),"N. D.",C175/C$106)</f>
        <v>0</v>
      </c>
      <c r="E175" s="273"/>
      <c r="F175" s="273">
        <f>+CBA!F175+TORR!F175</f>
        <v>0</v>
      </c>
      <c r="G175" s="270">
        <f>+IF(ISERROR(F175/F$106),"N. D.",F175/F$106)</f>
        <v>0</v>
      </c>
      <c r="H175" s="273">
        <f t="shared" si="142"/>
        <v>0</v>
      </c>
      <c r="I175" s="270" t="str">
        <f t="shared" si="143"/>
        <v>N. D.</v>
      </c>
      <c r="J175" s="273"/>
      <c r="K175" s="273">
        <f>+CBA!K175+TORR!K175</f>
        <v>0</v>
      </c>
      <c r="L175" s="270">
        <f>+IF(ISERROR(K175/K$106),"N. D.",K175/K$106)</f>
        <v>0</v>
      </c>
      <c r="M175" s="273">
        <f t="shared" si="144"/>
        <v>0</v>
      </c>
      <c r="N175" s="270" t="str">
        <f t="shared" si="145"/>
        <v>N. D.</v>
      </c>
      <c r="O175" s="311"/>
      <c r="P175" s="273">
        <f>+CBA!P175+TORR!P175</f>
        <v>0</v>
      </c>
      <c r="Q175" s="270">
        <f>+IF(ISERROR(P175/P$106),"N. D.",P175/P$106)</f>
        <v>0</v>
      </c>
      <c r="R175" s="273"/>
      <c r="S175" s="273">
        <f>+CBA!S175+TORR!S175</f>
        <v>0</v>
      </c>
      <c r="T175" s="270">
        <f>+IF(ISERROR(S175/S$106),"N. D.",S175/S$106)</f>
        <v>0</v>
      </c>
      <c r="U175" s="273">
        <f t="shared" si="146"/>
        <v>0</v>
      </c>
      <c r="V175" s="270" t="str">
        <f t="shared" si="147"/>
        <v>N. D.</v>
      </c>
      <c r="W175" s="273"/>
      <c r="X175" s="273">
        <f>+CBA!X175+TORR!X175</f>
        <v>0</v>
      </c>
      <c r="Y175" s="270">
        <f>+IF(ISERROR(X175/X$106),"N. D.",X175/X$106)</f>
        <v>0</v>
      </c>
      <c r="Z175" s="273">
        <f t="shared" si="148"/>
        <v>0</v>
      </c>
      <c r="AA175" s="270" t="str">
        <f t="shared" si="149"/>
        <v>N. D.</v>
      </c>
    </row>
    <row r="176" spans="1:27" ht="17.5" customHeight="1">
      <c r="A176" s="298" t="s">
        <v>124</v>
      </c>
      <c r="B176" s="265"/>
      <c r="C176" s="273">
        <v>2975834.57</v>
      </c>
      <c r="D176" s="270">
        <f>+IF(ISERROR(C176/C$106),"N. D.",C176/C$106)</f>
        <v>0.12974600273103748</v>
      </c>
      <c r="E176" s="273"/>
      <c r="F176" s="273">
        <v>2970326</v>
      </c>
      <c r="G176" s="270">
        <f>+IF(ISERROR(F176/F$106),"N. D.",F176/F$106)</f>
        <v>0.13348975886443359</v>
      </c>
      <c r="H176" s="273">
        <f t="shared" si="142"/>
        <v>5508.5699999998324</v>
      </c>
      <c r="I176" s="270">
        <f t="shared" si="143"/>
        <v>1.854533812113496E-3</v>
      </c>
      <c r="J176" s="273"/>
      <c r="K176" s="273">
        <v>2869880.19</v>
      </c>
      <c r="L176" s="270">
        <f>+IF(ISERROR(K176/K$106),"N. D.",K176/K$106)</f>
        <v>0.1383554567745916</v>
      </c>
      <c r="M176" s="273">
        <f t="shared" si="144"/>
        <v>105954.37999999989</v>
      </c>
      <c r="N176" s="270">
        <f t="shared" si="145"/>
        <v>3.6919443664998393E-2</v>
      </c>
      <c r="O176" s="265"/>
      <c r="P176" s="273">
        <v>17864715.620000001</v>
      </c>
      <c r="Q176" s="270">
        <f>+IF(ISERROR(P176/P$106),"N. D.",P176/P$106)</f>
        <v>0.13434484213132619</v>
      </c>
      <c r="R176" s="273"/>
      <c r="S176" s="273">
        <v>17821956</v>
      </c>
      <c r="T176" s="270">
        <f>+IF(ISERROR(S176/S$106),"N. D.",S176/S$106)</f>
        <v>0.13526250813298538</v>
      </c>
      <c r="U176" s="273">
        <f t="shared" si="146"/>
        <v>42759.620000001043</v>
      </c>
      <c r="V176" s="270">
        <f t="shared" si="147"/>
        <v>2.3992663880441092E-3</v>
      </c>
      <c r="W176" s="273"/>
      <c r="X176" s="273">
        <v>17219281.140000001</v>
      </c>
      <c r="Y176" s="270">
        <f>+IF(ISERROR(X176/X$106),"N. D.",X176/X$106)</f>
        <v>0.13896151418263986</v>
      </c>
      <c r="Z176" s="273">
        <f>+$P176-X176</f>
        <v>645434.48000000045</v>
      </c>
      <c r="AA176" s="270">
        <f t="shared" si="149"/>
        <v>3.748324188172239E-2</v>
      </c>
    </row>
    <row r="177" spans="1:27" ht="19" thickBot="1">
      <c r="A177" s="290" t="s">
        <v>82</v>
      </c>
      <c r="B177" s="291"/>
      <c r="C177" s="291">
        <f>+C168-C170</f>
        <v>12020207.033</v>
      </c>
      <c r="D177" s="292">
        <f>+IF(OR(C106&lt;=0,C177&lt;=0),"N. D.",C177/C$106)</f>
        <v>0.52407947345381301</v>
      </c>
      <c r="E177" s="291"/>
      <c r="F177" s="291">
        <f>+F168-F170</f>
        <v>10857280.095798437</v>
      </c>
      <c r="G177" s="292">
        <f>+IF(OR(F106&lt;=0,F177&lt;=0),"N. D.",F177/F$106)</f>
        <v>0.48793826061911988</v>
      </c>
      <c r="H177" s="291">
        <f t="shared" si="142"/>
        <v>1162926.9372015633</v>
      </c>
      <c r="I177" s="292">
        <f t="shared" si="143"/>
        <v>0.10711033766657582</v>
      </c>
      <c r="J177" s="291"/>
      <c r="K177" s="291">
        <f>+K168-K170</f>
        <v>10401400.200700004</v>
      </c>
      <c r="L177" s="292">
        <f>+IF(OR(K106&lt;=0,K177&lt;=0),"N. D.",K177/K$106)</f>
        <v>0.50144618610827019</v>
      </c>
      <c r="M177" s="291">
        <f t="shared" si="144"/>
        <v>1618806.8322999962</v>
      </c>
      <c r="N177" s="292">
        <f t="shared" si="145"/>
        <v>0.15563354943222471</v>
      </c>
      <c r="O177" s="312"/>
      <c r="P177" s="291">
        <f>+P168-P170</f>
        <v>65742332.347600013</v>
      </c>
      <c r="Q177" s="292">
        <f>+IF(OR(P106&lt;=0,P177&lt;=0),"N. D.",P177/P$106)</f>
        <v>0.49439036413743387</v>
      </c>
      <c r="R177" s="291"/>
      <c r="S177" s="291">
        <f>+S168-S170</f>
        <v>62595688.695365116</v>
      </c>
      <c r="T177" s="292">
        <f>+IF(OR(S106&lt;=0,S177&lt;=0),"N. D.",S177/S$106)</f>
        <v>0.47507971915353431</v>
      </c>
      <c r="U177" s="291">
        <f t="shared" si="146"/>
        <v>3146643.652234897</v>
      </c>
      <c r="V177" s="292">
        <f t="shared" si="147"/>
        <v>5.0269335122242846E-2</v>
      </c>
      <c r="W177" s="291"/>
      <c r="X177" s="291">
        <f>+X168-X170</f>
        <v>61879534.432999983</v>
      </c>
      <c r="Y177" s="292">
        <f>+IF(OR(X106&lt;=0,X177&lt;=0),"N. D.",X177/X$106)</f>
        <v>0.49937472603031546</v>
      </c>
      <c r="Z177" s="291">
        <f t="shared" si="148"/>
        <v>3862797.9146000296</v>
      </c>
      <c r="AA177" s="292">
        <f t="shared" si="149"/>
        <v>6.2424482504509965E-2</v>
      </c>
    </row>
    <row r="179" spans="1:27" ht="19" thickBot="1">
      <c r="A179" s="290" t="s">
        <v>76</v>
      </c>
      <c r="B179" s="291"/>
      <c r="C179" s="291">
        <f>C168-C176</f>
        <v>13296333.642999999</v>
      </c>
      <c r="D179" s="292">
        <f>C179/C106</f>
        <v>0.57971842875575696</v>
      </c>
      <c r="E179" s="291"/>
      <c r="F179" s="291">
        <f>F168-F176</f>
        <v>12153294.130704513</v>
      </c>
      <c r="G179" s="292" t="str">
        <f>+IF(OR(F117&lt;=0,F179&lt;=0),"N. D.",F179/F$106)</f>
        <v>N. D.</v>
      </c>
      <c r="H179" s="291">
        <f>+$C179-F179</f>
        <v>1143039.5122954864</v>
      </c>
      <c r="I179" s="292">
        <f>+IF(ISERROR(H179/F179),"N. D.",H179/F179)</f>
        <v>9.4051826607871758E-2</v>
      </c>
      <c r="J179" s="291"/>
      <c r="K179" s="291">
        <f>K168-K176</f>
        <v>11319092.430700004</v>
      </c>
      <c r="L179" s="292">
        <f>K179/K106</f>
        <v>0.54568765935950847</v>
      </c>
      <c r="M179" s="291">
        <f>+$C179-K179</f>
        <v>1977241.2122999951</v>
      </c>
      <c r="N179" s="292">
        <f>+IF(ISERROR(M179/K179),"N. D.",M179/K179)</f>
        <v>0.17468195656192878</v>
      </c>
      <c r="O179" s="312"/>
      <c r="P179" s="291">
        <f>P168-P176</f>
        <v>72972250.007600009</v>
      </c>
      <c r="Q179" s="292">
        <f>P179/P106</f>
        <v>0.54876022746555697</v>
      </c>
      <c r="R179" s="291"/>
      <c r="S179" s="291">
        <f>S168-S176</f>
        <v>69591058.45323199</v>
      </c>
      <c r="T179" s="292" t="str">
        <f>+IF(OR(S117&lt;=0,S179&lt;=0),"N. D.",S179/S$106)</f>
        <v>N. D.</v>
      </c>
      <c r="U179" s="291">
        <f>+$P179-S179</f>
        <v>3381191.5543680191</v>
      </c>
      <c r="V179" s="292">
        <f>+IF(ISERROR(U179/S179),"N. D.",U179/S179)</f>
        <v>4.858658036707858E-2</v>
      </c>
      <c r="W179" s="291"/>
      <c r="X179" s="291">
        <f>X168-X176</f>
        <v>68266867.262999982</v>
      </c>
      <c r="Y179" s="292">
        <f>X179/X106</f>
        <v>0.55092121246193693</v>
      </c>
      <c r="Z179" s="291">
        <f>+$P179-X179</f>
        <v>4705382.7446000278</v>
      </c>
      <c r="AA179" s="292">
        <f>+IF(ISERROR(Z179/X179),"N. D.",Z179/X179)</f>
        <v>6.8926302513229606E-2</v>
      </c>
    </row>
    <row r="181" spans="1:27">
      <c r="M181" s="315"/>
    </row>
    <row r="182" spans="1:27">
      <c r="M182" s="260"/>
    </row>
    <row r="183" spans="1:27">
      <c r="M183" s="315"/>
    </row>
  </sheetData>
  <mergeCells count="18">
    <mergeCell ref="C2:N2"/>
    <mergeCell ref="B5:B6"/>
    <mergeCell ref="D5:D6"/>
    <mergeCell ref="E5:E6"/>
    <mergeCell ref="G5:G6"/>
    <mergeCell ref="I5:I6"/>
    <mergeCell ref="J5:J6"/>
    <mergeCell ref="L5:L6"/>
    <mergeCell ref="N5:N6"/>
    <mergeCell ref="P2:AA2"/>
    <mergeCell ref="O5:O6"/>
    <mergeCell ref="Q5:Q6"/>
    <mergeCell ref="R5:R6"/>
    <mergeCell ref="T5:T6"/>
    <mergeCell ref="V5:V6"/>
    <mergeCell ref="W5:W6"/>
    <mergeCell ref="Y5:Y6"/>
    <mergeCell ref="AA5:AA6"/>
  </mergeCells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53C96569-5003-F84F-A779-C5ED2D7D238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I85:I106 N85:N106 V85:V106 AA85:AA106 I168 N168 V168 AA168</xm:sqref>
        </x14:conditionalFormatting>
        <x14:conditionalFormatting xmlns:xm="http://schemas.microsoft.com/office/excel/2006/main">
          <x14:cfRule type="iconSet" priority="2" id="{8567FC4A-5691-E94A-A5C2-89D91B9F8A64}">
            <x14:iconSet iconSet="3Triangles" revers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I135:I160 N135:N160 V135:V160 AA135:AA160</xm:sqref>
        </x14:conditionalFormatting>
        <x14:conditionalFormatting xmlns:xm="http://schemas.microsoft.com/office/excel/2006/main">
          <x14:cfRule type="iconSet" priority="1" id="{ADFEB7E8-3666-4247-AB5F-80B675FEA79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I179 N179 V179 AA179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7EED-22BA-7540-8BB4-773DAEE655D1}">
  <sheetPr>
    <tabColor theme="3"/>
  </sheetPr>
  <dimension ref="A1:AA235"/>
  <sheetViews>
    <sheetView zoomScale="70" zoomScaleNormal="70" workbookViewId="0">
      <pane ySplit="7" topLeftCell="A8" activePane="bottomLeft" state="frozen"/>
      <selection pane="bottomLeft" activeCell="K31" sqref="K31"/>
    </sheetView>
  </sheetViews>
  <sheetFormatPr baseColWidth="10" defaultColWidth="10.7109375" defaultRowHeight="18"/>
  <cols>
    <col min="1" max="1" width="48.7109375" style="1" customWidth="1"/>
    <col min="2" max="2" width="1.5703125" style="1" customWidth="1"/>
    <col min="3" max="3" width="15.7109375" style="1" customWidth="1"/>
    <col min="4" max="4" width="10.7109375" style="1" customWidth="1"/>
    <col min="5" max="5" width="1.5703125" style="1" customWidth="1"/>
    <col min="6" max="6" width="15.7109375" style="1" customWidth="1"/>
    <col min="7" max="7" width="10.7109375" style="1" customWidth="1"/>
    <col min="8" max="8" width="15.7109375" style="1" customWidth="1"/>
    <col min="9" max="9" width="10.7109375" style="1" customWidth="1"/>
    <col min="10" max="10" width="1.5703125" style="1" customWidth="1"/>
    <col min="11" max="11" width="15.7109375" style="1" customWidth="1"/>
    <col min="12" max="12" width="10.7109375" style="1" customWidth="1"/>
    <col min="13" max="13" width="15.7109375" style="1" customWidth="1"/>
    <col min="14" max="14" width="10.7109375" style="1" customWidth="1"/>
    <col min="15" max="15" width="1.5703125" style="1" customWidth="1"/>
    <col min="16" max="16" width="15.7109375" style="1" customWidth="1"/>
    <col min="17" max="17" width="10.7109375" style="1" customWidth="1"/>
    <col min="18" max="18" width="1.5703125" style="1" customWidth="1"/>
    <col min="19" max="19" width="15.7109375" style="1" customWidth="1"/>
    <col min="20" max="20" width="10.7109375" style="1" customWidth="1"/>
    <col min="21" max="21" width="15.7109375" style="1" customWidth="1"/>
    <col min="22" max="22" width="10.7109375" style="1" customWidth="1"/>
    <col min="23" max="23" width="1.5703125" style="1" customWidth="1"/>
    <col min="24" max="24" width="15.7109375" style="1" customWidth="1"/>
    <col min="25" max="25" width="10.7109375" style="1" customWidth="1"/>
    <col min="26" max="26" width="15.7109375" style="1" customWidth="1"/>
    <col min="27" max="27" width="10.7109375" style="1" customWidth="1"/>
    <col min="28" max="16384" width="10.7109375" style="1"/>
  </cols>
  <sheetData>
    <row r="1" spans="1:27">
      <c r="C1" s="2"/>
      <c r="D1" s="2"/>
      <c r="F1" s="2"/>
      <c r="G1" s="2"/>
      <c r="H1" s="2"/>
      <c r="I1" s="2"/>
      <c r="K1" s="2"/>
      <c r="L1" s="2"/>
      <c r="M1" s="2"/>
      <c r="N1" s="2"/>
      <c r="P1" s="2"/>
      <c r="Q1" s="2"/>
      <c r="S1" s="2"/>
      <c r="T1" s="2"/>
      <c r="U1" s="2"/>
      <c r="V1" s="2"/>
      <c r="X1" s="2"/>
      <c r="Y1" s="2"/>
      <c r="Z1" s="2"/>
      <c r="AA1" s="2"/>
    </row>
    <row r="2" spans="1:27" ht="19">
      <c r="C2" s="400" t="s">
        <v>0</v>
      </c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P2" s="378" t="s">
        <v>1</v>
      </c>
      <c r="Q2" s="378"/>
      <c r="R2" s="378"/>
      <c r="S2" s="378"/>
      <c r="T2" s="378"/>
      <c r="U2" s="378"/>
      <c r="V2" s="378"/>
      <c r="W2" s="378"/>
      <c r="X2" s="378"/>
      <c r="Y2" s="378"/>
      <c r="Z2" s="378"/>
      <c r="AA2" s="378"/>
    </row>
    <row r="3" spans="1:27">
      <c r="B3" s="3"/>
      <c r="C3" s="3"/>
      <c r="D3" s="2"/>
      <c r="E3" s="3"/>
      <c r="F3" s="3"/>
      <c r="G3" s="2"/>
      <c r="H3" s="3"/>
      <c r="I3" s="2"/>
      <c r="J3" s="3"/>
      <c r="K3" s="3"/>
      <c r="L3" s="2"/>
      <c r="M3" s="3"/>
      <c r="N3" s="2"/>
      <c r="O3" s="3"/>
      <c r="P3" s="3"/>
      <c r="Q3" s="2"/>
      <c r="R3" s="3"/>
      <c r="S3" s="3"/>
      <c r="T3" s="2"/>
      <c r="U3" s="3"/>
      <c r="V3" s="2"/>
      <c r="W3" s="3"/>
      <c r="X3" s="3"/>
      <c r="Y3" s="2"/>
      <c r="Z3" s="3"/>
      <c r="AA3" s="2"/>
    </row>
    <row r="4" spans="1:27" ht="6" customHeight="1"/>
    <row r="5" spans="1:27" s="54" customFormat="1" ht="18" customHeight="1">
      <c r="A5" s="52" t="s">
        <v>2</v>
      </c>
      <c r="B5" s="395"/>
      <c r="C5" s="53">
        <v>45747</v>
      </c>
      <c r="D5" s="395" t="s">
        <v>99</v>
      </c>
      <c r="E5" s="395"/>
      <c r="F5" s="53">
        <f>+C5</f>
        <v>45747</v>
      </c>
      <c r="G5" s="395" t="s">
        <v>99</v>
      </c>
      <c r="H5" s="53" t="s">
        <v>100</v>
      </c>
      <c r="I5" s="395" t="s">
        <v>99</v>
      </c>
      <c r="J5" s="395"/>
      <c r="K5" s="53">
        <f>+EOMONTH(F5,-12)</f>
        <v>45382</v>
      </c>
      <c r="L5" s="395" t="s">
        <v>99</v>
      </c>
      <c r="M5" s="53" t="s">
        <v>100</v>
      </c>
      <c r="N5" s="395" t="s">
        <v>99</v>
      </c>
      <c r="O5" s="395"/>
      <c r="P5" s="53">
        <v>45688</v>
      </c>
      <c r="Q5" s="395" t="s">
        <v>99</v>
      </c>
      <c r="R5" s="395"/>
      <c r="S5" s="53">
        <f>+P5</f>
        <v>45688</v>
      </c>
      <c r="T5" s="395" t="s">
        <v>99</v>
      </c>
      <c r="U5" s="53" t="s">
        <v>100</v>
      </c>
      <c r="V5" s="395" t="s">
        <v>99</v>
      </c>
      <c r="W5" s="395"/>
      <c r="X5" s="53">
        <f>+EOMONTH(S5,-12)</f>
        <v>45322</v>
      </c>
      <c r="Y5" s="395" t="s">
        <v>99</v>
      </c>
      <c r="Z5" s="53" t="s">
        <v>100</v>
      </c>
      <c r="AA5" s="395" t="s">
        <v>99</v>
      </c>
    </row>
    <row r="6" spans="1:27" s="54" customFormat="1" ht="18" customHeight="1">
      <c r="A6" s="52" t="s">
        <v>125</v>
      </c>
      <c r="B6" s="395"/>
      <c r="C6" s="53" t="s">
        <v>103</v>
      </c>
      <c r="D6" s="395"/>
      <c r="E6" s="395"/>
      <c r="F6" s="53" t="s">
        <v>102</v>
      </c>
      <c r="G6" s="395"/>
      <c r="H6" s="53" t="s">
        <v>111</v>
      </c>
      <c r="I6" s="395"/>
      <c r="J6" s="395"/>
      <c r="K6" s="53" t="s">
        <v>103</v>
      </c>
      <c r="L6" s="395"/>
      <c r="M6" s="53" t="s">
        <v>112</v>
      </c>
      <c r="N6" s="395"/>
      <c r="O6" s="395"/>
      <c r="P6" s="53" t="s">
        <v>103</v>
      </c>
      <c r="Q6" s="395"/>
      <c r="R6" s="395"/>
      <c r="S6" s="53" t="s">
        <v>102</v>
      </c>
      <c r="T6" s="395"/>
      <c r="U6" s="53" t="s">
        <v>111</v>
      </c>
      <c r="V6" s="395"/>
      <c r="W6" s="395"/>
      <c r="X6" s="53" t="s">
        <v>103</v>
      </c>
      <c r="Y6" s="395"/>
      <c r="Z6" s="53" t="s">
        <v>112</v>
      </c>
      <c r="AA6" s="395"/>
    </row>
    <row r="7" spans="1:27" s="49" customFormat="1" ht="6" customHeight="1"/>
    <row r="8" spans="1:27" s="49" customFormat="1" ht="17">
      <c r="A8" s="55" t="s">
        <v>20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s="49" customFormat="1" ht="6" customHeight="1">
      <c r="A9" s="56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27" s="49" customFormat="1" ht="17">
      <c r="A10" s="57" t="s">
        <v>21</v>
      </c>
      <c r="B10" s="54"/>
      <c r="C10" s="58">
        <f>+SUM(C11:C19)</f>
        <v>1336692.44</v>
      </c>
      <c r="D10" s="83">
        <f>+IF(ISERROR(C10/C31),"N. D.",C10/C31)</f>
        <v>1</v>
      </c>
      <c r="E10" s="54"/>
      <c r="F10" s="58">
        <f>+SUM(F11:F19)</f>
        <v>6127332.9307224993</v>
      </c>
      <c r="G10" s="83">
        <f>+IF(ISERROR(F10/F31),"N. D.",F10/F31)</f>
        <v>1</v>
      </c>
      <c r="H10" s="84">
        <f t="shared" ref="H10:H29" si="0">+$C10-F10</f>
        <v>-4790640.4907224998</v>
      </c>
      <c r="I10" s="83">
        <f t="shared" ref="I10:I29" si="1">+IF(ISERROR(H10/F10),"N. D.",H10/F10)</f>
        <v>-0.78184759093180456</v>
      </c>
      <c r="J10" s="54"/>
      <c r="K10" s="58">
        <f>+SUM(K11:K19)</f>
        <v>1523127.1300000004</v>
      </c>
      <c r="L10" s="83">
        <f>+IF(ISERROR(K10/K31),"N. D.",K10/K31)</f>
        <v>1</v>
      </c>
      <c r="M10" s="84">
        <f t="shared" ref="M10:M29" si="2">+$C10-K10</f>
        <v>-186434.69000000041</v>
      </c>
      <c r="N10" s="83">
        <f t="shared" ref="N10:N29" si="3">+IF(ISERROR(M10/K10),"N. D.",M10/K10)</f>
        <v>-0.12240257975051654</v>
      </c>
      <c r="O10" s="54"/>
      <c r="P10" s="58">
        <f>+SUM(P11:P19)</f>
        <v>1336692.44</v>
      </c>
      <c r="Q10" s="83">
        <f>+IF(ISERROR(P10/P31),"N. D.",P10/P31)</f>
        <v>1</v>
      </c>
      <c r="R10" s="54"/>
      <c r="S10" s="58">
        <f>+SUM(S11:S19)</f>
        <v>6127332.9307224993</v>
      </c>
      <c r="T10" s="83">
        <f>+IF(ISERROR(S10/S31),"N. D.",S10/S31)</f>
        <v>1</v>
      </c>
      <c r="U10" s="84">
        <f t="shared" ref="U10:U29" si="4">+$P10-S10</f>
        <v>-4790640.4907224998</v>
      </c>
      <c r="V10" s="83">
        <f t="shared" ref="V10:V29" si="5">+IF(ISERROR(U10/S10),"N. D.",U10/S10)</f>
        <v>-0.78184759093180456</v>
      </c>
      <c r="W10" s="54"/>
      <c r="X10" s="58">
        <f>+SUM(X11:X19)</f>
        <v>1523127.1300000004</v>
      </c>
      <c r="Y10" s="83">
        <f>+IF(ISERROR(X10/X31),"N. D.",X10/X31)</f>
        <v>1</v>
      </c>
      <c r="Z10" s="84">
        <f t="shared" ref="Z10:Z29" si="6">+$P10-X10</f>
        <v>-186434.69000000041</v>
      </c>
      <c r="AA10" s="83">
        <f t="shared" ref="AA10:AA29" si="7">+IF(ISERROR(Z10/X10),"N. D.",Z10/X10)</f>
        <v>-0.12240257975051654</v>
      </c>
    </row>
    <row r="11" spans="1:27" s="49" customFormat="1" ht="17">
      <c r="A11" s="59" t="s">
        <v>22</v>
      </c>
      <c r="B11" s="60"/>
      <c r="C11" s="61">
        <f>+'2026R'!$AC11</f>
        <v>994996.91</v>
      </c>
      <c r="D11" s="85">
        <f t="shared" ref="D11:D19" si="8">+IF(ISERROR(C11/C86),"N. D.",C11/C86)</f>
        <v>1</v>
      </c>
      <c r="E11" s="60"/>
      <c r="F11" s="61">
        <f>+'2026P'!$AC11</f>
        <v>2493454.482475</v>
      </c>
      <c r="G11" s="85">
        <f t="shared" ref="G11:G19" si="9">+IF(ISERROR(F11/F86),"N. D.",F11/F86)</f>
        <v>1</v>
      </c>
      <c r="H11" s="86">
        <f t="shared" si="0"/>
        <v>-1498457.5724749998</v>
      </c>
      <c r="I11" s="85">
        <f t="shared" si="1"/>
        <v>-0.60095645739946801</v>
      </c>
      <c r="J11" s="60"/>
      <c r="K11" s="61">
        <f>+'2025R'!$AC11</f>
        <v>1238248.0500000003</v>
      </c>
      <c r="L11" s="85">
        <f t="shared" ref="L11:L19" si="10">+IF(ISERROR(K11/K86),"N. D.",K11/K86)</f>
        <v>1</v>
      </c>
      <c r="M11" s="86">
        <f t="shared" si="2"/>
        <v>-243251.14000000025</v>
      </c>
      <c r="N11" s="85">
        <f t="shared" si="3"/>
        <v>-0.19644782804220867</v>
      </c>
      <c r="O11" s="60"/>
      <c r="P11" s="61">
        <f>+'2026R'!$AC11</f>
        <v>994996.91</v>
      </c>
      <c r="Q11" s="85">
        <f t="shared" ref="Q11:Q19" si="11">+IF(ISERROR(P11/P86),"N. D.",P11/P86)</f>
        <v>1</v>
      </c>
      <c r="R11" s="60"/>
      <c r="S11" s="61">
        <f>+'2026P'!$AC11</f>
        <v>2493454.482475</v>
      </c>
      <c r="T11" s="85">
        <f t="shared" ref="T11:T19" si="12">+IF(ISERROR(S11/S86),"N. D.",S11/S86)</f>
        <v>1</v>
      </c>
      <c r="U11" s="86">
        <f t="shared" si="4"/>
        <v>-1498457.5724749998</v>
      </c>
      <c r="V11" s="85">
        <f t="shared" si="5"/>
        <v>-0.60095645739946801</v>
      </c>
      <c r="W11" s="60"/>
      <c r="X11" s="61">
        <f>+'2025R'!$AC11</f>
        <v>1238248.0500000003</v>
      </c>
      <c r="Y11" s="85">
        <f t="shared" ref="Y11:Y19" si="13">+IF(ISERROR(X11/X86),"N. D.",X11/X86)</f>
        <v>1</v>
      </c>
      <c r="Z11" s="86">
        <f t="shared" si="6"/>
        <v>-243251.14000000025</v>
      </c>
      <c r="AA11" s="85">
        <f t="shared" si="7"/>
        <v>-0.19644782804220867</v>
      </c>
    </row>
    <row r="12" spans="1:27" s="49" customFormat="1" ht="17">
      <c r="A12" s="59" t="s">
        <v>23</v>
      </c>
      <c r="B12" s="60"/>
      <c r="C12" s="61">
        <f>+'2026R'!$AC12</f>
        <v>242195.82</v>
      </c>
      <c r="D12" s="85">
        <f t="shared" si="8"/>
        <v>1.0479974681467312</v>
      </c>
      <c r="E12" s="60"/>
      <c r="F12" s="61">
        <f>+'2026P'!$AC12</f>
        <v>3534533</v>
      </c>
      <c r="G12" s="85">
        <f t="shared" si="9"/>
        <v>1</v>
      </c>
      <c r="H12" s="86">
        <f t="shared" si="0"/>
        <v>-3292337.18</v>
      </c>
      <c r="I12" s="85">
        <f t="shared" si="1"/>
        <v>-0.93147727861078111</v>
      </c>
      <c r="J12" s="60"/>
      <c r="K12" s="61">
        <f>+'2025R'!$AC12</f>
        <v>188999.53000000003</v>
      </c>
      <c r="L12" s="85">
        <f t="shared" si="10"/>
        <v>1</v>
      </c>
      <c r="M12" s="86">
        <f t="shared" si="2"/>
        <v>53196.289999999979</v>
      </c>
      <c r="N12" s="85">
        <f t="shared" si="3"/>
        <v>0.28146255178518154</v>
      </c>
      <c r="O12" s="60"/>
      <c r="P12" s="61">
        <f>+'2026R'!$AC12</f>
        <v>242195.82</v>
      </c>
      <c r="Q12" s="85">
        <f t="shared" si="11"/>
        <v>1.0479974681467312</v>
      </c>
      <c r="R12" s="60"/>
      <c r="S12" s="61">
        <f>+'2026P'!$AC12</f>
        <v>3534533</v>
      </c>
      <c r="T12" s="85">
        <f t="shared" si="12"/>
        <v>1</v>
      </c>
      <c r="U12" s="86">
        <f t="shared" si="4"/>
        <v>-3292337.18</v>
      </c>
      <c r="V12" s="85">
        <f t="shared" si="5"/>
        <v>-0.93147727861078111</v>
      </c>
      <c r="W12" s="60"/>
      <c r="X12" s="61">
        <f>+'2025R'!$AC12</f>
        <v>188999.53000000003</v>
      </c>
      <c r="Y12" s="85">
        <f t="shared" si="13"/>
        <v>1</v>
      </c>
      <c r="Z12" s="86">
        <f t="shared" si="6"/>
        <v>53196.289999999979</v>
      </c>
      <c r="AA12" s="85">
        <f t="shared" si="7"/>
        <v>0.28146255178518154</v>
      </c>
    </row>
    <row r="13" spans="1:27" s="49" customFormat="1" ht="17">
      <c r="A13" s="59" t="s">
        <v>24</v>
      </c>
      <c r="B13" s="60"/>
      <c r="C13" s="61">
        <f>+'2026R'!$AC13</f>
        <v>99499.709999999992</v>
      </c>
      <c r="D13" s="85">
        <f t="shared" si="8"/>
        <v>1</v>
      </c>
      <c r="E13" s="60"/>
      <c r="F13" s="61">
        <f>+'2026P'!$AC13</f>
        <v>99345.448247499982</v>
      </c>
      <c r="G13" s="85">
        <f t="shared" si="9"/>
        <v>1</v>
      </c>
      <c r="H13" s="86">
        <f t="shared" si="0"/>
        <v>154.26175250000961</v>
      </c>
      <c r="I13" s="85">
        <f t="shared" si="1"/>
        <v>1.5527812820945381E-3</v>
      </c>
      <c r="J13" s="60"/>
      <c r="K13" s="61">
        <f>+'2025R'!$AC13</f>
        <v>95879.549999999988</v>
      </c>
      <c r="L13" s="85">
        <f t="shared" si="10"/>
        <v>1</v>
      </c>
      <c r="M13" s="86">
        <f t="shared" si="2"/>
        <v>3620.1600000000035</v>
      </c>
      <c r="N13" s="85">
        <f t="shared" si="3"/>
        <v>3.775737370482031E-2</v>
      </c>
      <c r="O13" s="60"/>
      <c r="P13" s="61">
        <f>+'2026R'!$AC13</f>
        <v>99499.709999999992</v>
      </c>
      <c r="Q13" s="85">
        <f t="shared" si="11"/>
        <v>1</v>
      </c>
      <c r="R13" s="60"/>
      <c r="S13" s="61">
        <f>+'2026P'!$AC13</f>
        <v>99345.448247499982</v>
      </c>
      <c r="T13" s="85">
        <f t="shared" si="12"/>
        <v>1</v>
      </c>
      <c r="U13" s="86">
        <f t="shared" si="4"/>
        <v>154.26175250000961</v>
      </c>
      <c r="V13" s="85">
        <f t="shared" si="5"/>
        <v>1.5527812820945381E-3</v>
      </c>
      <c r="W13" s="60"/>
      <c r="X13" s="61">
        <f>+'2025R'!$AC13</f>
        <v>95879.549999999988</v>
      </c>
      <c r="Y13" s="85">
        <f t="shared" si="13"/>
        <v>1</v>
      </c>
      <c r="Z13" s="86">
        <f t="shared" si="6"/>
        <v>3620.1600000000035</v>
      </c>
      <c r="AA13" s="85">
        <f t="shared" si="7"/>
        <v>3.775737370482031E-2</v>
      </c>
    </row>
    <row r="14" spans="1:27" s="49" customFormat="1" ht="17">
      <c r="A14" s="59" t="s">
        <v>25</v>
      </c>
      <c r="B14" s="60"/>
      <c r="C14" s="61">
        <f>+'2026R'!$AC14</f>
        <v>0</v>
      </c>
      <c r="D14" s="85" t="str">
        <f t="shared" si="8"/>
        <v>N. D.</v>
      </c>
      <c r="E14" s="60"/>
      <c r="F14" s="61">
        <f>+'2026P'!$AC14</f>
        <v>0</v>
      </c>
      <c r="G14" s="85" t="str">
        <f t="shared" si="9"/>
        <v>N. D.</v>
      </c>
      <c r="H14" s="86">
        <f t="shared" si="0"/>
        <v>0</v>
      </c>
      <c r="I14" s="85" t="str">
        <f t="shared" si="1"/>
        <v>N. D.</v>
      </c>
      <c r="J14" s="60"/>
      <c r="K14" s="61">
        <f>+'2025R'!$AC14</f>
        <v>0</v>
      </c>
      <c r="L14" s="85" t="str">
        <f t="shared" si="10"/>
        <v>N. D.</v>
      </c>
      <c r="M14" s="86">
        <f t="shared" si="2"/>
        <v>0</v>
      </c>
      <c r="N14" s="85" t="str">
        <f t="shared" si="3"/>
        <v>N. D.</v>
      </c>
      <c r="O14" s="60"/>
      <c r="P14" s="61">
        <f>+'2026R'!$AC14</f>
        <v>0</v>
      </c>
      <c r="Q14" s="85" t="str">
        <f t="shared" si="11"/>
        <v>N. D.</v>
      </c>
      <c r="R14" s="60"/>
      <c r="S14" s="61">
        <f>+'2026P'!$AC14</f>
        <v>0</v>
      </c>
      <c r="T14" s="85" t="str">
        <f t="shared" si="12"/>
        <v>N. D.</v>
      </c>
      <c r="U14" s="86">
        <f t="shared" si="4"/>
        <v>0</v>
      </c>
      <c r="V14" s="85" t="str">
        <f t="shared" si="5"/>
        <v>N. D.</v>
      </c>
      <c r="W14" s="60"/>
      <c r="X14" s="61">
        <f>+'2025R'!$AC14</f>
        <v>0</v>
      </c>
      <c r="Y14" s="85" t="str">
        <f t="shared" si="13"/>
        <v>N. D.</v>
      </c>
      <c r="Z14" s="86">
        <f t="shared" si="6"/>
        <v>0</v>
      </c>
      <c r="AA14" s="85" t="str">
        <f t="shared" si="7"/>
        <v>N. D.</v>
      </c>
    </row>
    <row r="15" spans="1:27" s="49" customFormat="1" ht="17">
      <c r="A15" s="59" t="s">
        <v>26</v>
      </c>
      <c r="B15" s="60"/>
      <c r="C15" s="61">
        <f>+'2026R'!$AC15</f>
        <v>0</v>
      </c>
      <c r="D15" s="85" t="str">
        <f t="shared" si="8"/>
        <v>N. D.</v>
      </c>
      <c r="E15" s="60"/>
      <c r="F15" s="61">
        <f>+'2026P'!$AC15</f>
        <v>0</v>
      </c>
      <c r="G15" s="85" t="str">
        <f t="shared" si="9"/>
        <v>N. D.</v>
      </c>
      <c r="H15" s="86">
        <f t="shared" si="0"/>
        <v>0</v>
      </c>
      <c r="I15" s="85" t="str">
        <f t="shared" si="1"/>
        <v>N. D.</v>
      </c>
      <c r="J15" s="60"/>
      <c r="K15" s="61">
        <f>+'2025R'!$AC15</f>
        <v>0</v>
      </c>
      <c r="L15" s="85" t="str">
        <f t="shared" si="10"/>
        <v>N. D.</v>
      </c>
      <c r="M15" s="86">
        <f t="shared" si="2"/>
        <v>0</v>
      </c>
      <c r="N15" s="85" t="str">
        <f t="shared" si="3"/>
        <v>N. D.</v>
      </c>
      <c r="O15" s="60"/>
      <c r="P15" s="61">
        <f>+'2026R'!$AC15</f>
        <v>0</v>
      </c>
      <c r="Q15" s="85" t="str">
        <f t="shared" si="11"/>
        <v>N. D.</v>
      </c>
      <c r="R15" s="60"/>
      <c r="S15" s="61">
        <f>+'2026P'!$AC15</f>
        <v>0</v>
      </c>
      <c r="T15" s="85" t="str">
        <f t="shared" si="12"/>
        <v>N. D.</v>
      </c>
      <c r="U15" s="86">
        <f t="shared" si="4"/>
        <v>0</v>
      </c>
      <c r="V15" s="85" t="str">
        <f t="shared" si="5"/>
        <v>N. D.</v>
      </c>
      <c r="W15" s="60"/>
      <c r="X15" s="61">
        <f>+'2025R'!$AC15</f>
        <v>0</v>
      </c>
      <c r="Y15" s="85" t="str">
        <f t="shared" si="13"/>
        <v>N. D.</v>
      </c>
      <c r="Z15" s="86">
        <f t="shared" si="6"/>
        <v>0</v>
      </c>
      <c r="AA15" s="85" t="str">
        <f t="shared" si="7"/>
        <v>N. D.</v>
      </c>
    </row>
    <row r="16" spans="1:27" s="49" customFormat="1" ht="17">
      <c r="A16" s="59" t="s">
        <v>27</v>
      </c>
      <c r="B16" s="60"/>
      <c r="C16" s="61">
        <f>+'2026R'!$AC16</f>
        <v>0</v>
      </c>
      <c r="D16" s="85" t="str">
        <f t="shared" si="8"/>
        <v>N. D.</v>
      </c>
      <c r="E16" s="60"/>
      <c r="F16" s="61">
        <f>+'2026P'!$AC16</f>
        <v>0</v>
      </c>
      <c r="G16" s="85" t="str">
        <f t="shared" si="9"/>
        <v>N. D.</v>
      </c>
      <c r="H16" s="86">
        <f t="shared" si="0"/>
        <v>0</v>
      </c>
      <c r="I16" s="85" t="str">
        <f t="shared" si="1"/>
        <v>N. D.</v>
      </c>
      <c r="J16" s="60"/>
      <c r="K16" s="61">
        <f>+'2025R'!$AC16</f>
        <v>0</v>
      </c>
      <c r="L16" s="85" t="str">
        <f t="shared" si="10"/>
        <v>N. D.</v>
      </c>
      <c r="M16" s="86">
        <f t="shared" si="2"/>
        <v>0</v>
      </c>
      <c r="N16" s="85" t="str">
        <f t="shared" si="3"/>
        <v>N. D.</v>
      </c>
      <c r="O16" s="60"/>
      <c r="P16" s="61">
        <f>+'2026R'!$AC16</f>
        <v>0</v>
      </c>
      <c r="Q16" s="85" t="str">
        <f t="shared" si="11"/>
        <v>N. D.</v>
      </c>
      <c r="R16" s="60"/>
      <c r="S16" s="61">
        <f>+'2026P'!$AC16</f>
        <v>0</v>
      </c>
      <c r="T16" s="85" t="str">
        <f t="shared" si="12"/>
        <v>N. D.</v>
      </c>
      <c r="U16" s="86">
        <f t="shared" si="4"/>
        <v>0</v>
      </c>
      <c r="V16" s="85" t="str">
        <f t="shared" si="5"/>
        <v>N. D.</v>
      </c>
      <c r="W16" s="60"/>
      <c r="X16" s="61">
        <f>+'2025R'!$AC16</f>
        <v>0</v>
      </c>
      <c r="Y16" s="85" t="str">
        <f t="shared" si="13"/>
        <v>N. D.</v>
      </c>
      <c r="Z16" s="86">
        <f t="shared" si="6"/>
        <v>0</v>
      </c>
      <c r="AA16" s="85" t="str">
        <f t="shared" si="7"/>
        <v>N. D.</v>
      </c>
    </row>
    <row r="17" spans="1:27" s="49" customFormat="1" ht="17">
      <c r="A17" s="59" t="s">
        <v>28</v>
      </c>
      <c r="B17" s="60"/>
      <c r="C17" s="61">
        <f>+'2026R'!$AC17</f>
        <v>0</v>
      </c>
      <c r="D17" s="85" t="str">
        <f t="shared" si="8"/>
        <v>N. D.</v>
      </c>
      <c r="E17" s="60"/>
      <c r="F17" s="61">
        <f>+'2026P'!$AC17</f>
        <v>0</v>
      </c>
      <c r="G17" s="85" t="str">
        <f t="shared" si="9"/>
        <v>N. D.</v>
      </c>
      <c r="H17" s="86">
        <f t="shared" si="0"/>
        <v>0</v>
      </c>
      <c r="I17" s="85" t="str">
        <f t="shared" si="1"/>
        <v>N. D.</v>
      </c>
      <c r="J17" s="60"/>
      <c r="K17" s="61">
        <f>+'2025R'!$AC17</f>
        <v>0</v>
      </c>
      <c r="L17" s="85" t="str">
        <f t="shared" si="10"/>
        <v>N. D.</v>
      </c>
      <c r="M17" s="86">
        <f t="shared" si="2"/>
        <v>0</v>
      </c>
      <c r="N17" s="85" t="str">
        <f t="shared" si="3"/>
        <v>N. D.</v>
      </c>
      <c r="O17" s="60"/>
      <c r="P17" s="61">
        <f>+'2026R'!$AC17</f>
        <v>0</v>
      </c>
      <c r="Q17" s="85" t="str">
        <f t="shared" si="11"/>
        <v>N. D.</v>
      </c>
      <c r="R17" s="60"/>
      <c r="S17" s="61">
        <f>+'2026P'!$AC17</f>
        <v>0</v>
      </c>
      <c r="T17" s="85" t="str">
        <f t="shared" si="12"/>
        <v>N. D.</v>
      </c>
      <c r="U17" s="86">
        <f t="shared" si="4"/>
        <v>0</v>
      </c>
      <c r="V17" s="85" t="str">
        <f t="shared" si="5"/>
        <v>N. D.</v>
      </c>
      <c r="W17" s="60"/>
      <c r="X17" s="61">
        <f>+'2025R'!$AC17</f>
        <v>0</v>
      </c>
      <c r="Y17" s="85" t="str">
        <f t="shared" si="13"/>
        <v>N. D.</v>
      </c>
      <c r="Z17" s="86">
        <f t="shared" si="6"/>
        <v>0</v>
      </c>
      <c r="AA17" s="85" t="str">
        <f t="shared" si="7"/>
        <v>N. D.</v>
      </c>
    </row>
    <row r="18" spans="1:27" s="49" customFormat="1" ht="17">
      <c r="A18" s="59" t="s">
        <v>29</v>
      </c>
      <c r="B18" s="60"/>
      <c r="C18" s="61">
        <f>+'2026R'!$AC18</f>
        <v>0</v>
      </c>
      <c r="D18" s="85" t="str">
        <f t="shared" si="8"/>
        <v>N. D.</v>
      </c>
      <c r="E18" s="60"/>
      <c r="F18" s="61">
        <f>+'2026P'!$AC18</f>
        <v>0</v>
      </c>
      <c r="G18" s="85" t="str">
        <f t="shared" si="9"/>
        <v>N. D.</v>
      </c>
      <c r="H18" s="86">
        <f t="shared" si="0"/>
        <v>0</v>
      </c>
      <c r="I18" s="85" t="str">
        <f t="shared" si="1"/>
        <v>N. D.</v>
      </c>
      <c r="J18" s="60"/>
      <c r="K18" s="61">
        <f>+'2025R'!$AC18</f>
        <v>0</v>
      </c>
      <c r="L18" s="85" t="str">
        <f t="shared" si="10"/>
        <v>N. D.</v>
      </c>
      <c r="M18" s="86">
        <f t="shared" si="2"/>
        <v>0</v>
      </c>
      <c r="N18" s="85" t="str">
        <f t="shared" si="3"/>
        <v>N. D.</v>
      </c>
      <c r="O18" s="60"/>
      <c r="P18" s="61">
        <f>+'2026R'!$AC18</f>
        <v>0</v>
      </c>
      <c r="Q18" s="85" t="str">
        <f t="shared" si="11"/>
        <v>N. D.</v>
      </c>
      <c r="R18" s="60"/>
      <c r="S18" s="61">
        <f>+'2026P'!$AC18</f>
        <v>0</v>
      </c>
      <c r="T18" s="85" t="str">
        <f t="shared" si="12"/>
        <v>N. D.</v>
      </c>
      <c r="U18" s="86">
        <f t="shared" si="4"/>
        <v>0</v>
      </c>
      <c r="V18" s="85" t="str">
        <f t="shared" si="5"/>
        <v>N. D.</v>
      </c>
      <c r="W18" s="60"/>
      <c r="X18" s="61">
        <f>+'2025R'!$AC18</f>
        <v>0</v>
      </c>
      <c r="Y18" s="85" t="str">
        <f t="shared" si="13"/>
        <v>N. D.</v>
      </c>
      <c r="Z18" s="86">
        <f t="shared" si="6"/>
        <v>0</v>
      </c>
      <c r="AA18" s="85" t="str">
        <f t="shared" si="7"/>
        <v>N. D.</v>
      </c>
    </row>
    <row r="19" spans="1:27" s="49" customFormat="1" ht="17">
      <c r="A19" s="62" t="s">
        <v>30</v>
      </c>
      <c r="B19" s="60"/>
      <c r="C19" s="61">
        <f>+'2026R'!$AC19</f>
        <v>0</v>
      </c>
      <c r="D19" s="85" t="str">
        <f t="shared" si="8"/>
        <v>N. D.</v>
      </c>
      <c r="E19" s="60"/>
      <c r="F19" s="61">
        <f>+'2026P'!$AC19</f>
        <v>0</v>
      </c>
      <c r="G19" s="85" t="str">
        <f t="shared" si="9"/>
        <v>N. D.</v>
      </c>
      <c r="H19" s="86">
        <f t="shared" si="0"/>
        <v>0</v>
      </c>
      <c r="I19" s="85" t="str">
        <f t="shared" si="1"/>
        <v>N. D.</v>
      </c>
      <c r="J19" s="60"/>
      <c r="K19" s="61">
        <f>+'2025R'!$AC19</f>
        <v>0</v>
      </c>
      <c r="L19" s="85" t="str">
        <f t="shared" si="10"/>
        <v>N. D.</v>
      </c>
      <c r="M19" s="86">
        <f t="shared" si="2"/>
        <v>0</v>
      </c>
      <c r="N19" s="85" t="str">
        <f t="shared" si="3"/>
        <v>N. D.</v>
      </c>
      <c r="O19" s="60"/>
      <c r="P19" s="61">
        <f>+'2026R'!$AC19</f>
        <v>0</v>
      </c>
      <c r="Q19" s="85" t="str">
        <f t="shared" si="11"/>
        <v>N. D.</v>
      </c>
      <c r="R19" s="60"/>
      <c r="S19" s="61">
        <f>+'2026P'!$AC19</f>
        <v>0</v>
      </c>
      <c r="T19" s="85" t="str">
        <f t="shared" si="12"/>
        <v>N. D.</v>
      </c>
      <c r="U19" s="86">
        <f t="shared" si="4"/>
        <v>0</v>
      </c>
      <c r="V19" s="85" t="str">
        <f t="shared" si="5"/>
        <v>N. D.</v>
      </c>
      <c r="W19" s="60"/>
      <c r="X19" s="61">
        <f>+'2025R'!$AC19</f>
        <v>0</v>
      </c>
      <c r="Y19" s="85" t="str">
        <f t="shared" si="13"/>
        <v>N. D.</v>
      </c>
      <c r="Z19" s="86">
        <f t="shared" si="6"/>
        <v>0</v>
      </c>
      <c r="AA19" s="85" t="str">
        <f t="shared" si="7"/>
        <v>N. D.</v>
      </c>
    </row>
    <row r="20" spans="1:27" s="49" customFormat="1" ht="17">
      <c r="A20" s="63" t="s">
        <v>31</v>
      </c>
      <c r="B20" s="54"/>
      <c r="C20" s="64">
        <f>+SUM(C21:C29)</f>
        <v>0</v>
      </c>
      <c r="D20" s="83">
        <f>+IF(ISERROR(C20/C31),"N. D.",C20/C31)</f>
        <v>0</v>
      </c>
      <c r="E20" s="60"/>
      <c r="F20" s="64">
        <f>+SUM(F21:F29)</f>
        <v>0</v>
      </c>
      <c r="G20" s="83">
        <f>+IF(ISERROR(F20/F31),"N. D.",F20/F31)</f>
        <v>0</v>
      </c>
      <c r="H20" s="84">
        <f t="shared" si="0"/>
        <v>0</v>
      </c>
      <c r="I20" s="83" t="str">
        <f t="shared" si="1"/>
        <v>N. D.</v>
      </c>
      <c r="J20" s="54"/>
      <c r="K20" s="64">
        <f>+SUM(K21:K29)</f>
        <v>0</v>
      </c>
      <c r="L20" s="83">
        <f>+IF(ISERROR(K20/K31),"N. D.",K20/K31)</f>
        <v>0</v>
      </c>
      <c r="M20" s="84">
        <f t="shared" si="2"/>
        <v>0</v>
      </c>
      <c r="N20" s="83" t="str">
        <f t="shared" si="3"/>
        <v>N. D.</v>
      </c>
      <c r="O20" s="54"/>
      <c r="P20" s="64">
        <f>+SUM(P21:P29)</f>
        <v>0</v>
      </c>
      <c r="Q20" s="83">
        <f>+IF(ISERROR(P20/P31),"N. D.",P20/P31)</f>
        <v>0</v>
      </c>
      <c r="R20" s="60"/>
      <c r="S20" s="64">
        <f>+SUM(S21:S29)</f>
        <v>0</v>
      </c>
      <c r="T20" s="83">
        <f>+IF(ISERROR(S20/S31),"N. D.",S20/S31)</f>
        <v>0</v>
      </c>
      <c r="U20" s="84">
        <f t="shared" si="4"/>
        <v>0</v>
      </c>
      <c r="V20" s="83" t="str">
        <f t="shared" si="5"/>
        <v>N. D.</v>
      </c>
      <c r="W20" s="54"/>
      <c r="X20" s="64">
        <f>+SUM(X21:X29)</f>
        <v>0</v>
      </c>
      <c r="Y20" s="83">
        <f>+IF(ISERROR(X20/X31),"N. D.",X20/X31)</f>
        <v>0</v>
      </c>
      <c r="Z20" s="84">
        <f t="shared" si="6"/>
        <v>0</v>
      </c>
      <c r="AA20" s="83" t="str">
        <f t="shared" si="7"/>
        <v>N. D.</v>
      </c>
    </row>
    <row r="21" spans="1:27" s="49" customFormat="1" ht="17">
      <c r="A21" s="65" t="s">
        <v>32</v>
      </c>
      <c r="B21" s="60"/>
      <c r="C21" s="61">
        <f>+'2026R'!$AC21</f>
        <v>0</v>
      </c>
      <c r="D21" s="85" t="str">
        <f t="shared" ref="D21:D29" si="14">+IF(ISERROR(C21/C96),"N. D.",C21/C96)</f>
        <v>N. D.</v>
      </c>
      <c r="E21" s="60"/>
      <c r="F21" s="61">
        <f>+'2026P'!$AC21</f>
        <v>0</v>
      </c>
      <c r="G21" s="85" t="str">
        <f t="shared" ref="G21:G29" si="15">+IF(ISERROR(F21/F96),"N. D.",F21/F96)</f>
        <v>N. D.</v>
      </c>
      <c r="H21" s="86">
        <f t="shared" si="0"/>
        <v>0</v>
      </c>
      <c r="I21" s="85" t="str">
        <f t="shared" si="1"/>
        <v>N. D.</v>
      </c>
      <c r="J21" s="60"/>
      <c r="K21" s="61">
        <f>+'2025R'!$AC21</f>
        <v>0</v>
      </c>
      <c r="L21" s="85" t="str">
        <f t="shared" ref="L21:L29" si="16">+IF(ISERROR(K21/K96),"N. D.",K21/K96)</f>
        <v>N. D.</v>
      </c>
      <c r="M21" s="86">
        <f t="shared" si="2"/>
        <v>0</v>
      </c>
      <c r="N21" s="85" t="str">
        <f t="shared" si="3"/>
        <v>N. D.</v>
      </c>
      <c r="O21" s="60"/>
      <c r="P21" s="61">
        <f>+'2026R'!$AC21</f>
        <v>0</v>
      </c>
      <c r="Q21" s="85" t="str">
        <f t="shared" ref="Q21:Q29" si="17">+IF(ISERROR(P21/P96),"N. D.",P21/P96)</f>
        <v>N. D.</v>
      </c>
      <c r="R21" s="60"/>
      <c r="S21" s="61">
        <f>+'2026P'!$AC21</f>
        <v>0</v>
      </c>
      <c r="T21" s="85" t="str">
        <f t="shared" ref="T21:T29" si="18">+IF(ISERROR(S21/S96),"N. D.",S21/S96)</f>
        <v>N. D.</v>
      </c>
      <c r="U21" s="86">
        <f t="shared" si="4"/>
        <v>0</v>
      </c>
      <c r="V21" s="85" t="str">
        <f t="shared" si="5"/>
        <v>N. D.</v>
      </c>
      <c r="W21" s="60"/>
      <c r="X21" s="61">
        <f>+'2025R'!$AC21</f>
        <v>0</v>
      </c>
      <c r="Y21" s="85" t="str">
        <f t="shared" ref="Y21:Y29" si="19">+IF(ISERROR(X21/X96),"N. D.",X21/X96)</f>
        <v>N. D.</v>
      </c>
      <c r="Z21" s="86">
        <f t="shared" si="6"/>
        <v>0</v>
      </c>
      <c r="AA21" s="85" t="str">
        <f t="shared" si="7"/>
        <v>N. D.</v>
      </c>
    </row>
    <row r="22" spans="1:27" s="49" customFormat="1" ht="17">
      <c r="A22" s="65" t="s">
        <v>33</v>
      </c>
      <c r="B22" s="60"/>
      <c r="C22" s="61">
        <f>+'2026R'!$AC22</f>
        <v>0</v>
      </c>
      <c r="D22" s="85" t="str">
        <f t="shared" si="14"/>
        <v>N. D.</v>
      </c>
      <c r="E22" s="60"/>
      <c r="F22" s="61">
        <f>+'2026P'!$AC22</f>
        <v>0</v>
      </c>
      <c r="G22" s="85" t="str">
        <f t="shared" si="15"/>
        <v>N. D.</v>
      </c>
      <c r="H22" s="86">
        <f t="shared" si="0"/>
        <v>0</v>
      </c>
      <c r="I22" s="85" t="str">
        <f t="shared" si="1"/>
        <v>N. D.</v>
      </c>
      <c r="J22" s="60"/>
      <c r="K22" s="61">
        <f>+'2025R'!$AC22</f>
        <v>0</v>
      </c>
      <c r="L22" s="85" t="str">
        <f t="shared" si="16"/>
        <v>N. D.</v>
      </c>
      <c r="M22" s="86">
        <f t="shared" si="2"/>
        <v>0</v>
      </c>
      <c r="N22" s="85" t="str">
        <f t="shared" si="3"/>
        <v>N. D.</v>
      </c>
      <c r="O22" s="60"/>
      <c r="P22" s="61">
        <f>+'2026R'!$AC22</f>
        <v>0</v>
      </c>
      <c r="Q22" s="85" t="str">
        <f t="shared" si="17"/>
        <v>N. D.</v>
      </c>
      <c r="R22" s="60"/>
      <c r="S22" s="61">
        <f>+'2026P'!$AC22</f>
        <v>0</v>
      </c>
      <c r="T22" s="85" t="str">
        <f t="shared" si="18"/>
        <v>N. D.</v>
      </c>
      <c r="U22" s="86">
        <f t="shared" si="4"/>
        <v>0</v>
      </c>
      <c r="V22" s="85" t="str">
        <f t="shared" si="5"/>
        <v>N. D.</v>
      </c>
      <c r="W22" s="60"/>
      <c r="X22" s="61">
        <f>+'2025R'!$AC22</f>
        <v>0</v>
      </c>
      <c r="Y22" s="85" t="str">
        <f t="shared" si="19"/>
        <v>N. D.</v>
      </c>
      <c r="Z22" s="86">
        <f t="shared" si="6"/>
        <v>0</v>
      </c>
      <c r="AA22" s="85" t="str">
        <f t="shared" si="7"/>
        <v>N. D.</v>
      </c>
    </row>
    <row r="23" spans="1:27" s="49" customFormat="1" ht="17">
      <c r="A23" s="65" t="s">
        <v>34</v>
      </c>
      <c r="B23" s="60"/>
      <c r="C23" s="61">
        <f>+'2026R'!$AC23</f>
        <v>0</v>
      </c>
      <c r="D23" s="85" t="str">
        <f t="shared" si="14"/>
        <v>N. D.</v>
      </c>
      <c r="E23" s="60"/>
      <c r="F23" s="61">
        <f>+'2026P'!$AC23</f>
        <v>0</v>
      </c>
      <c r="G23" s="85" t="str">
        <f t="shared" si="15"/>
        <v>N. D.</v>
      </c>
      <c r="H23" s="86">
        <f t="shared" si="0"/>
        <v>0</v>
      </c>
      <c r="I23" s="85" t="str">
        <f t="shared" si="1"/>
        <v>N. D.</v>
      </c>
      <c r="J23" s="60"/>
      <c r="K23" s="61">
        <f>+'2025R'!$AC23</f>
        <v>0</v>
      </c>
      <c r="L23" s="85" t="str">
        <f t="shared" si="16"/>
        <v>N. D.</v>
      </c>
      <c r="M23" s="86">
        <f t="shared" si="2"/>
        <v>0</v>
      </c>
      <c r="N23" s="85" t="str">
        <f t="shared" si="3"/>
        <v>N. D.</v>
      </c>
      <c r="O23" s="60"/>
      <c r="P23" s="61">
        <f>+'2026R'!$AC23</f>
        <v>0</v>
      </c>
      <c r="Q23" s="85" t="str">
        <f t="shared" si="17"/>
        <v>N. D.</v>
      </c>
      <c r="R23" s="60"/>
      <c r="S23" s="61">
        <f>+'2026P'!$AC23</f>
        <v>0</v>
      </c>
      <c r="T23" s="85" t="str">
        <f t="shared" si="18"/>
        <v>N. D.</v>
      </c>
      <c r="U23" s="86">
        <f t="shared" si="4"/>
        <v>0</v>
      </c>
      <c r="V23" s="85" t="str">
        <f t="shared" si="5"/>
        <v>N. D.</v>
      </c>
      <c r="W23" s="60"/>
      <c r="X23" s="61">
        <f>+'2025R'!$AC23</f>
        <v>0</v>
      </c>
      <c r="Y23" s="85" t="str">
        <f t="shared" si="19"/>
        <v>N. D.</v>
      </c>
      <c r="Z23" s="86">
        <f t="shared" si="6"/>
        <v>0</v>
      </c>
      <c r="AA23" s="85" t="str">
        <f t="shared" si="7"/>
        <v>N. D.</v>
      </c>
    </row>
    <row r="24" spans="1:27" s="49" customFormat="1" ht="17">
      <c r="A24" s="65" t="s">
        <v>35</v>
      </c>
      <c r="B24" s="60"/>
      <c r="C24" s="61">
        <f>+'2026R'!$AC24</f>
        <v>0</v>
      </c>
      <c r="D24" s="85" t="str">
        <f t="shared" si="14"/>
        <v>N. D.</v>
      </c>
      <c r="E24" s="60"/>
      <c r="F24" s="61">
        <f>+'2026P'!$AC24</f>
        <v>0</v>
      </c>
      <c r="G24" s="85" t="str">
        <f t="shared" si="15"/>
        <v>N. D.</v>
      </c>
      <c r="H24" s="86">
        <f t="shared" si="0"/>
        <v>0</v>
      </c>
      <c r="I24" s="85" t="str">
        <f t="shared" si="1"/>
        <v>N. D.</v>
      </c>
      <c r="J24" s="60"/>
      <c r="K24" s="61">
        <f>+'2025R'!$AC24</f>
        <v>0</v>
      </c>
      <c r="L24" s="85" t="str">
        <f t="shared" si="16"/>
        <v>N. D.</v>
      </c>
      <c r="M24" s="86">
        <f t="shared" si="2"/>
        <v>0</v>
      </c>
      <c r="N24" s="85" t="str">
        <f t="shared" si="3"/>
        <v>N. D.</v>
      </c>
      <c r="O24" s="60"/>
      <c r="P24" s="61">
        <f>+'2026R'!$AC24</f>
        <v>0</v>
      </c>
      <c r="Q24" s="85" t="str">
        <f t="shared" si="17"/>
        <v>N. D.</v>
      </c>
      <c r="R24" s="60"/>
      <c r="S24" s="61">
        <f>+'2026P'!$AC24</f>
        <v>0</v>
      </c>
      <c r="T24" s="85" t="str">
        <f t="shared" si="18"/>
        <v>N. D.</v>
      </c>
      <c r="U24" s="86">
        <f t="shared" si="4"/>
        <v>0</v>
      </c>
      <c r="V24" s="85" t="str">
        <f t="shared" si="5"/>
        <v>N. D.</v>
      </c>
      <c r="W24" s="60"/>
      <c r="X24" s="61">
        <f>+'2025R'!$AC24</f>
        <v>0</v>
      </c>
      <c r="Y24" s="85" t="str">
        <f t="shared" si="19"/>
        <v>N. D.</v>
      </c>
      <c r="Z24" s="86">
        <f t="shared" si="6"/>
        <v>0</v>
      </c>
      <c r="AA24" s="85" t="str">
        <f t="shared" si="7"/>
        <v>N. D.</v>
      </c>
    </row>
    <row r="25" spans="1:27" s="49" customFormat="1" ht="17">
      <c r="A25" s="65" t="s">
        <v>36</v>
      </c>
      <c r="B25" s="60"/>
      <c r="C25" s="61">
        <f>+'2026R'!$AC25</f>
        <v>0</v>
      </c>
      <c r="D25" s="85" t="str">
        <f t="shared" si="14"/>
        <v>N. D.</v>
      </c>
      <c r="E25" s="60"/>
      <c r="F25" s="61">
        <f>+'2026P'!$AC25</f>
        <v>0</v>
      </c>
      <c r="G25" s="85" t="str">
        <f t="shared" si="15"/>
        <v>N. D.</v>
      </c>
      <c r="H25" s="86">
        <f t="shared" si="0"/>
        <v>0</v>
      </c>
      <c r="I25" s="85" t="str">
        <f t="shared" si="1"/>
        <v>N. D.</v>
      </c>
      <c r="J25" s="60"/>
      <c r="K25" s="61">
        <f>+'2025R'!$AC25</f>
        <v>0</v>
      </c>
      <c r="L25" s="85" t="str">
        <f t="shared" si="16"/>
        <v>N. D.</v>
      </c>
      <c r="M25" s="86">
        <f t="shared" si="2"/>
        <v>0</v>
      </c>
      <c r="N25" s="85" t="str">
        <f t="shared" si="3"/>
        <v>N. D.</v>
      </c>
      <c r="O25" s="60"/>
      <c r="P25" s="61">
        <f>+'2026R'!$AC25</f>
        <v>0</v>
      </c>
      <c r="Q25" s="85" t="str">
        <f t="shared" si="17"/>
        <v>N. D.</v>
      </c>
      <c r="R25" s="60"/>
      <c r="S25" s="61">
        <f>+'2026P'!$AC25</f>
        <v>0</v>
      </c>
      <c r="T25" s="85" t="str">
        <f t="shared" si="18"/>
        <v>N. D.</v>
      </c>
      <c r="U25" s="86">
        <f t="shared" si="4"/>
        <v>0</v>
      </c>
      <c r="V25" s="85" t="str">
        <f t="shared" si="5"/>
        <v>N. D.</v>
      </c>
      <c r="W25" s="60"/>
      <c r="X25" s="61">
        <f>+'2025R'!$AC25</f>
        <v>0</v>
      </c>
      <c r="Y25" s="85" t="str">
        <f t="shared" si="19"/>
        <v>N. D.</v>
      </c>
      <c r="Z25" s="86">
        <f t="shared" si="6"/>
        <v>0</v>
      </c>
      <c r="AA25" s="85" t="str">
        <f t="shared" si="7"/>
        <v>N. D.</v>
      </c>
    </row>
    <row r="26" spans="1:27" s="49" customFormat="1" ht="17">
      <c r="A26" s="65" t="s">
        <v>37</v>
      </c>
      <c r="B26" s="60"/>
      <c r="C26" s="61">
        <f>+'2026R'!$AC26</f>
        <v>0</v>
      </c>
      <c r="D26" s="85" t="str">
        <f t="shared" si="14"/>
        <v>N. D.</v>
      </c>
      <c r="E26" s="60"/>
      <c r="F26" s="61">
        <f>+'2026P'!$AC26</f>
        <v>0</v>
      </c>
      <c r="G26" s="85" t="str">
        <f t="shared" si="15"/>
        <v>N. D.</v>
      </c>
      <c r="H26" s="86">
        <f t="shared" si="0"/>
        <v>0</v>
      </c>
      <c r="I26" s="85" t="str">
        <f t="shared" si="1"/>
        <v>N. D.</v>
      </c>
      <c r="J26" s="60"/>
      <c r="K26" s="61">
        <f>+'2025R'!$AC26</f>
        <v>0</v>
      </c>
      <c r="L26" s="85" t="str">
        <f t="shared" si="16"/>
        <v>N. D.</v>
      </c>
      <c r="M26" s="86">
        <f t="shared" si="2"/>
        <v>0</v>
      </c>
      <c r="N26" s="85" t="str">
        <f t="shared" si="3"/>
        <v>N. D.</v>
      </c>
      <c r="O26" s="60"/>
      <c r="P26" s="61">
        <f>+'2026R'!$AC26</f>
        <v>0</v>
      </c>
      <c r="Q26" s="85" t="str">
        <f t="shared" si="17"/>
        <v>N. D.</v>
      </c>
      <c r="R26" s="60"/>
      <c r="S26" s="61">
        <f>+'2026P'!$AC26</f>
        <v>0</v>
      </c>
      <c r="T26" s="85" t="str">
        <f t="shared" si="18"/>
        <v>N. D.</v>
      </c>
      <c r="U26" s="86">
        <f t="shared" si="4"/>
        <v>0</v>
      </c>
      <c r="V26" s="85" t="str">
        <f t="shared" si="5"/>
        <v>N. D.</v>
      </c>
      <c r="W26" s="60"/>
      <c r="X26" s="61">
        <f>+'2025R'!$AC26</f>
        <v>0</v>
      </c>
      <c r="Y26" s="85" t="str">
        <f t="shared" si="19"/>
        <v>N. D.</v>
      </c>
      <c r="Z26" s="86">
        <f t="shared" si="6"/>
        <v>0</v>
      </c>
      <c r="AA26" s="85" t="str">
        <f t="shared" si="7"/>
        <v>N. D.</v>
      </c>
    </row>
    <row r="27" spans="1:27" s="49" customFormat="1" ht="17">
      <c r="A27" s="65" t="s">
        <v>38</v>
      </c>
      <c r="B27" s="60"/>
      <c r="C27" s="61">
        <f>+'2026R'!$AC27</f>
        <v>0</v>
      </c>
      <c r="D27" s="85" t="str">
        <f t="shared" si="14"/>
        <v>N. D.</v>
      </c>
      <c r="E27" s="60"/>
      <c r="F27" s="61">
        <f>+'2026P'!$AC27</f>
        <v>0</v>
      </c>
      <c r="G27" s="85" t="str">
        <f t="shared" si="15"/>
        <v>N. D.</v>
      </c>
      <c r="H27" s="86">
        <f t="shared" si="0"/>
        <v>0</v>
      </c>
      <c r="I27" s="85" t="str">
        <f t="shared" si="1"/>
        <v>N. D.</v>
      </c>
      <c r="J27" s="60"/>
      <c r="K27" s="61">
        <f>+'2025R'!$AC27</f>
        <v>0</v>
      </c>
      <c r="L27" s="85" t="str">
        <f t="shared" si="16"/>
        <v>N. D.</v>
      </c>
      <c r="M27" s="86">
        <f t="shared" si="2"/>
        <v>0</v>
      </c>
      <c r="N27" s="85" t="str">
        <f t="shared" si="3"/>
        <v>N. D.</v>
      </c>
      <c r="O27" s="60"/>
      <c r="P27" s="61">
        <f>+'2026R'!$AC27</f>
        <v>0</v>
      </c>
      <c r="Q27" s="85" t="str">
        <f t="shared" si="17"/>
        <v>N. D.</v>
      </c>
      <c r="R27" s="60"/>
      <c r="S27" s="61">
        <f>+'2026P'!$AC27</f>
        <v>0</v>
      </c>
      <c r="T27" s="85" t="str">
        <f t="shared" si="18"/>
        <v>N. D.</v>
      </c>
      <c r="U27" s="86">
        <f t="shared" si="4"/>
        <v>0</v>
      </c>
      <c r="V27" s="85" t="str">
        <f t="shared" si="5"/>
        <v>N. D.</v>
      </c>
      <c r="W27" s="60"/>
      <c r="X27" s="61">
        <f>+'2025R'!$AC27</f>
        <v>0</v>
      </c>
      <c r="Y27" s="85" t="str">
        <f t="shared" si="19"/>
        <v>N. D.</v>
      </c>
      <c r="Z27" s="86">
        <f t="shared" si="6"/>
        <v>0</v>
      </c>
      <c r="AA27" s="85" t="str">
        <f t="shared" si="7"/>
        <v>N. D.</v>
      </c>
    </row>
    <row r="28" spans="1:27" s="49" customFormat="1" ht="17">
      <c r="A28" s="65" t="s">
        <v>39</v>
      </c>
      <c r="B28" s="60"/>
      <c r="C28" s="61">
        <f>+'2026R'!$AC28</f>
        <v>0</v>
      </c>
      <c r="D28" s="85" t="str">
        <f t="shared" si="14"/>
        <v>N. D.</v>
      </c>
      <c r="E28" s="60"/>
      <c r="F28" s="61">
        <f>+'2026P'!$AC28</f>
        <v>0</v>
      </c>
      <c r="G28" s="85" t="str">
        <f t="shared" si="15"/>
        <v>N. D.</v>
      </c>
      <c r="H28" s="86">
        <f t="shared" si="0"/>
        <v>0</v>
      </c>
      <c r="I28" s="85" t="str">
        <f t="shared" si="1"/>
        <v>N. D.</v>
      </c>
      <c r="J28" s="60"/>
      <c r="K28" s="61">
        <f>+'2025R'!$AC28</f>
        <v>0</v>
      </c>
      <c r="L28" s="85" t="str">
        <f t="shared" si="16"/>
        <v>N. D.</v>
      </c>
      <c r="M28" s="86">
        <f t="shared" si="2"/>
        <v>0</v>
      </c>
      <c r="N28" s="85" t="str">
        <f t="shared" si="3"/>
        <v>N. D.</v>
      </c>
      <c r="O28" s="60"/>
      <c r="P28" s="61">
        <f>+'2026R'!$AC28</f>
        <v>0</v>
      </c>
      <c r="Q28" s="85" t="str">
        <f t="shared" si="17"/>
        <v>N. D.</v>
      </c>
      <c r="R28" s="60"/>
      <c r="S28" s="61">
        <f>+'2026P'!$AC28</f>
        <v>0</v>
      </c>
      <c r="T28" s="85" t="str">
        <f t="shared" si="18"/>
        <v>N. D.</v>
      </c>
      <c r="U28" s="86">
        <f t="shared" si="4"/>
        <v>0</v>
      </c>
      <c r="V28" s="85" t="str">
        <f t="shared" si="5"/>
        <v>N. D.</v>
      </c>
      <c r="W28" s="60"/>
      <c r="X28" s="61">
        <f>+'2025R'!$AC28</f>
        <v>0</v>
      </c>
      <c r="Y28" s="85" t="str">
        <f t="shared" si="19"/>
        <v>N. D.</v>
      </c>
      <c r="Z28" s="86">
        <f t="shared" si="6"/>
        <v>0</v>
      </c>
      <c r="AA28" s="85" t="str">
        <f t="shared" si="7"/>
        <v>N. D.</v>
      </c>
    </row>
    <row r="29" spans="1:27" s="49" customFormat="1" ht="17">
      <c r="A29" s="65" t="s">
        <v>40</v>
      </c>
      <c r="B29" s="60"/>
      <c r="C29" s="61">
        <f>+'2026R'!$AC29</f>
        <v>0</v>
      </c>
      <c r="D29" s="85" t="str">
        <f t="shared" si="14"/>
        <v>N. D.</v>
      </c>
      <c r="E29" s="60"/>
      <c r="F29" s="61">
        <f>+'2026P'!$AC29</f>
        <v>0</v>
      </c>
      <c r="G29" s="85" t="str">
        <f t="shared" si="15"/>
        <v>N. D.</v>
      </c>
      <c r="H29" s="86">
        <f t="shared" si="0"/>
        <v>0</v>
      </c>
      <c r="I29" s="85" t="str">
        <f t="shared" si="1"/>
        <v>N. D.</v>
      </c>
      <c r="J29" s="60"/>
      <c r="K29" s="61">
        <f>+'2025R'!$AC29</f>
        <v>0</v>
      </c>
      <c r="L29" s="85" t="str">
        <f t="shared" si="16"/>
        <v>N. D.</v>
      </c>
      <c r="M29" s="86">
        <f t="shared" si="2"/>
        <v>0</v>
      </c>
      <c r="N29" s="85" t="str">
        <f t="shared" si="3"/>
        <v>N. D.</v>
      </c>
      <c r="O29" s="60"/>
      <c r="P29" s="61">
        <f>+'2026R'!$AC29</f>
        <v>0</v>
      </c>
      <c r="Q29" s="85" t="str">
        <f t="shared" si="17"/>
        <v>N. D.</v>
      </c>
      <c r="R29" s="60"/>
      <c r="S29" s="61">
        <f>+'2026P'!$AC29</f>
        <v>0</v>
      </c>
      <c r="T29" s="85" t="str">
        <f t="shared" si="18"/>
        <v>N. D.</v>
      </c>
      <c r="U29" s="86">
        <f t="shared" si="4"/>
        <v>0</v>
      </c>
      <c r="V29" s="85" t="str">
        <f t="shared" si="5"/>
        <v>N. D.</v>
      </c>
      <c r="W29" s="60"/>
      <c r="X29" s="61">
        <f>+'2025R'!$AC29</f>
        <v>0</v>
      </c>
      <c r="Y29" s="85" t="str">
        <f t="shared" si="19"/>
        <v>N. D.</v>
      </c>
      <c r="Z29" s="86">
        <f t="shared" si="6"/>
        <v>0</v>
      </c>
      <c r="AA29" s="85" t="str">
        <f t="shared" si="7"/>
        <v>N. D.</v>
      </c>
    </row>
    <row r="30" spans="1:27" s="49" customFormat="1" ht="6" customHeight="1">
      <c r="A30" s="56"/>
      <c r="B30" s="54"/>
      <c r="C30" s="56"/>
      <c r="D30" s="83"/>
      <c r="E30" s="54"/>
      <c r="F30" s="56"/>
      <c r="G30" s="83"/>
      <c r="H30" s="54"/>
      <c r="I30" s="83"/>
      <c r="J30" s="54"/>
      <c r="K30" s="56"/>
      <c r="L30" s="83"/>
      <c r="M30" s="54"/>
      <c r="N30" s="83"/>
      <c r="O30" s="54"/>
      <c r="P30" s="56"/>
      <c r="Q30" s="83"/>
      <c r="R30" s="54"/>
      <c r="S30" s="56"/>
      <c r="T30" s="83"/>
      <c r="U30" s="54"/>
      <c r="V30" s="83"/>
      <c r="W30" s="54"/>
      <c r="X30" s="56"/>
      <c r="Y30" s="83"/>
      <c r="Z30" s="54"/>
      <c r="AA30" s="83"/>
    </row>
    <row r="31" spans="1:27" s="49" customFormat="1" ht="17">
      <c r="A31" s="55" t="s">
        <v>41</v>
      </c>
      <c r="B31" s="54"/>
      <c r="C31" s="66">
        <f>+C10+C20</f>
        <v>1336692.44</v>
      </c>
      <c r="D31" s="87">
        <f>+IF(ISERROR(C31/C106),"N. D.",C31/C106)</f>
        <v>1.0083678179676605</v>
      </c>
      <c r="E31" s="54"/>
      <c r="F31" s="66">
        <f>+F10+F20</f>
        <v>6127332.9307224993</v>
      </c>
      <c r="G31" s="87">
        <f>+IF(ISERROR(F31/F106),"N. D.",F31/F106)</f>
        <v>1</v>
      </c>
      <c r="H31" s="74">
        <f>+$C31-F31</f>
        <v>-4790640.4907224998</v>
      </c>
      <c r="I31" s="87">
        <f>+IF(ISERROR(H31/F31),"N. D.",H31/F31)</f>
        <v>-0.78184759093180456</v>
      </c>
      <c r="J31" s="54"/>
      <c r="K31" s="66">
        <f>+K10+K20</f>
        <v>1523127.1300000004</v>
      </c>
      <c r="L31" s="87">
        <f>+IF(ISERROR(K31/K106),"N. D.",K31/K106)</f>
        <v>1</v>
      </c>
      <c r="M31" s="74">
        <f>+$C31-K31</f>
        <v>-186434.69000000041</v>
      </c>
      <c r="N31" s="87">
        <f>+IF(ISERROR(M31/K31),"N. D.",M31/K31)</f>
        <v>-0.12240257975051654</v>
      </c>
      <c r="O31" s="54"/>
      <c r="P31" s="66">
        <f>+P10+P20</f>
        <v>1336692.44</v>
      </c>
      <c r="Q31" s="87">
        <f>+IF(ISERROR(P31/P106),"N. D.",P31/P106)</f>
        <v>1.0083678179676605</v>
      </c>
      <c r="R31" s="54"/>
      <c r="S31" s="66">
        <f>+S10+S20</f>
        <v>6127332.9307224993</v>
      </c>
      <c r="T31" s="87">
        <f>+IF(ISERROR(S31/S106),"N. D.",S31/S106)</f>
        <v>1</v>
      </c>
      <c r="U31" s="74">
        <f>+$P31-S31</f>
        <v>-4790640.4907224998</v>
      </c>
      <c r="V31" s="87">
        <f>+IF(ISERROR(U31/S31),"N. D.",U31/S31)</f>
        <v>-0.78184759093180456</v>
      </c>
      <c r="W31" s="54"/>
      <c r="X31" s="66">
        <f>+X10+X20</f>
        <v>1523127.1300000004</v>
      </c>
      <c r="Y31" s="87">
        <f>+IF(ISERROR(X31/X106),"N. D.",X31/X106)</f>
        <v>1</v>
      </c>
      <c r="Z31" s="74">
        <f>+$P31-X31</f>
        <v>-186434.69000000041</v>
      </c>
      <c r="AA31" s="87">
        <f>+IF(ISERROR(Z31/X31),"N. D.",Z31/X31)</f>
        <v>-0.12240257975051654</v>
      </c>
    </row>
    <row r="32" spans="1:27" s="49" customFormat="1" ht="6" customHeight="1">
      <c r="A32" s="56"/>
      <c r="B32" s="54"/>
      <c r="C32" s="56"/>
      <c r="D32" s="83"/>
      <c r="E32" s="54"/>
      <c r="F32" s="56"/>
      <c r="G32" s="83"/>
      <c r="H32" s="54"/>
      <c r="I32" s="83"/>
      <c r="J32" s="54"/>
      <c r="K32" s="56"/>
      <c r="L32" s="83"/>
      <c r="M32" s="54"/>
      <c r="N32" s="83"/>
      <c r="O32" s="54"/>
      <c r="P32" s="56"/>
      <c r="Q32" s="83"/>
      <c r="R32" s="54"/>
      <c r="S32" s="56"/>
      <c r="T32" s="83"/>
      <c r="U32" s="54"/>
      <c r="V32" s="83"/>
      <c r="W32" s="54"/>
      <c r="X32" s="56"/>
      <c r="Y32" s="83"/>
      <c r="Z32" s="54"/>
      <c r="AA32" s="83"/>
    </row>
    <row r="33" spans="1:27" s="49" customFormat="1" ht="17">
      <c r="A33" s="55" t="s">
        <v>42</v>
      </c>
      <c r="B33" s="54"/>
      <c r="C33" s="56"/>
      <c r="D33" s="83"/>
      <c r="E33" s="54"/>
      <c r="F33" s="56"/>
      <c r="G33" s="83"/>
      <c r="H33" s="54"/>
      <c r="I33" s="83"/>
      <c r="J33" s="54"/>
      <c r="K33" s="56"/>
      <c r="L33" s="83"/>
      <c r="M33" s="54"/>
      <c r="N33" s="83"/>
      <c r="O33" s="54"/>
      <c r="P33" s="56"/>
      <c r="Q33" s="83"/>
      <c r="R33" s="54"/>
      <c r="S33" s="56"/>
      <c r="T33" s="83"/>
      <c r="U33" s="54"/>
      <c r="V33" s="83"/>
      <c r="W33" s="54"/>
      <c r="X33" s="56"/>
      <c r="Y33" s="83"/>
      <c r="Z33" s="54"/>
      <c r="AA33" s="83"/>
    </row>
    <row r="34" spans="1:27" s="49" customFormat="1" ht="6" customHeight="1">
      <c r="A34" s="56"/>
      <c r="B34" s="54"/>
      <c r="C34" s="56"/>
      <c r="D34" s="83"/>
      <c r="E34" s="54"/>
      <c r="F34" s="56"/>
      <c r="G34" s="83"/>
      <c r="H34" s="54"/>
      <c r="I34" s="83"/>
      <c r="J34" s="54"/>
      <c r="K34" s="56"/>
      <c r="L34" s="83"/>
      <c r="M34" s="54"/>
      <c r="N34" s="83"/>
      <c r="O34" s="54"/>
      <c r="P34" s="56"/>
      <c r="Q34" s="83"/>
      <c r="R34" s="54"/>
      <c r="S34" s="56"/>
      <c r="T34" s="83"/>
      <c r="U34" s="54"/>
      <c r="V34" s="83"/>
      <c r="W34" s="54"/>
      <c r="X34" s="56"/>
      <c r="Y34" s="83"/>
      <c r="Z34" s="54"/>
      <c r="AA34" s="83"/>
    </row>
    <row r="35" spans="1:27" s="49" customFormat="1" ht="17">
      <c r="A35" s="57" t="s">
        <v>21</v>
      </c>
      <c r="B35" s="54"/>
      <c r="C35" s="58">
        <f>+SUM(C36:C44)</f>
        <v>11092.38</v>
      </c>
      <c r="D35" s="83">
        <f>+IF(ISERROR(C35/C56),"N. D.",C35/C56)</f>
        <v>1</v>
      </c>
      <c r="E35" s="54"/>
      <c r="F35" s="58">
        <f>+SUM(F36:F44)</f>
        <v>0</v>
      </c>
      <c r="G35" s="83" t="str">
        <f>+IF(ISERROR(F35/F56),"N. D.",F35/F56)</f>
        <v>N. D.</v>
      </c>
      <c r="H35" s="84">
        <f t="shared" ref="H35:H54" si="20">+$C35-F35</f>
        <v>11092.38</v>
      </c>
      <c r="I35" s="83" t="str">
        <f t="shared" ref="I35:I54" si="21">+IF(ISERROR(H35/F35),"N. D.",H35/F35)</f>
        <v>N. D.</v>
      </c>
      <c r="J35" s="54"/>
      <c r="K35" s="58">
        <f>+SUM(K36:K44)</f>
        <v>0</v>
      </c>
      <c r="L35" s="83" t="str">
        <f>+IF(ISERROR(K35/K56),"N. D.",K35/K56)</f>
        <v>N. D.</v>
      </c>
      <c r="M35" s="84">
        <f t="shared" ref="M35:M54" si="22">+$C35-K35</f>
        <v>11092.38</v>
      </c>
      <c r="N35" s="83" t="str">
        <f t="shared" ref="N35:N54" si="23">+IF(ISERROR(M35/K35),"N. D.",M35/K35)</f>
        <v>N. D.</v>
      </c>
      <c r="O35" s="54"/>
      <c r="P35" s="58">
        <f>+SUM(P36:P44)</f>
        <v>11092.38</v>
      </c>
      <c r="Q35" s="83">
        <f>+IF(ISERROR(P35/P56),"N. D.",P35/P56)</f>
        <v>1</v>
      </c>
      <c r="R35" s="54"/>
      <c r="S35" s="58">
        <f>+SUM(S36:S44)</f>
        <v>0</v>
      </c>
      <c r="T35" s="83" t="str">
        <f>+IF(ISERROR(S35/S56),"N. D.",S35/S56)</f>
        <v>N. D.</v>
      </c>
      <c r="U35" s="84">
        <f t="shared" ref="U35:U54" si="24">+$P35-S35</f>
        <v>11092.38</v>
      </c>
      <c r="V35" s="83" t="str">
        <f t="shared" ref="V35:V54" si="25">+IF(ISERROR(U35/S35),"N. D.",U35/S35)</f>
        <v>N. D.</v>
      </c>
      <c r="W35" s="54"/>
      <c r="X35" s="58">
        <f>+SUM(X36:X44)</f>
        <v>0</v>
      </c>
      <c r="Y35" s="83" t="str">
        <f>+IF(ISERROR(X35/X56),"N. D.",X35/X56)</f>
        <v>N. D.</v>
      </c>
      <c r="Z35" s="84">
        <f t="shared" ref="Z35:Z54" si="26">+$P35-X35</f>
        <v>11092.38</v>
      </c>
      <c r="AA35" s="83" t="str">
        <f t="shared" ref="AA35:AA54" si="27">+IF(ISERROR(Z35/X35),"N. D.",Z35/X35)</f>
        <v>N. D.</v>
      </c>
    </row>
    <row r="36" spans="1:27" s="49" customFormat="1" ht="17">
      <c r="A36" s="59" t="s">
        <v>22</v>
      </c>
      <c r="B36" s="60"/>
      <c r="C36" s="61">
        <f>+'2026R'!$AC36</f>
        <v>0</v>
      </c>
      <c r="D36" s="85">
        <f t="shared" ref="D36:D44" si="28">+IF(ISERROR(C36/C86),"N. D.",C36/C86)</f>
        <v>0</v>
      </c>
      <c r="E36" s="60"/>
      <c r="F36" s="61">
        <f>+'2026P'!$AC36</f>
        <v>0</v>
      </c>
      <c r="G36" s="85">
        <f t="shared" ref="G36:G44" si="29">+IF(ISERROR(F36/F86),"N. D.",F36/F86)</f>
        <v>0</v>
      </c>
      <c r="H36" s="86">
        <f t="shared" si="20"/>
        <v>0</v>
      </c>
      <c r="I36" s="85" t="str">
        <f t="shared" si="21"/>
        <v>N. D.</v>
      </c>
      <c r="J36" s="60"/>
      <c r="K36" s="61">
        <f>+'2025R'!$AC36</f>
        <v>0</v>
      </c>
      <c r="L36" s="85">
        <f t="shared" ref="L36:L44" si="30">+IF(ISERROR(K36/K86),"N. D.",K36/K86)</f>
        <v>0</v>
      </c>
      <c r="M36" s="86">
        <f t="shared" si="22"/>
        <v>0</v>
      </c>
      <c r="N36" s="85" t="str">
        <f t="shared" si="23"/>
        <v>N. D.</v>
      </c>
      <c r="O36" s="60"/>
      <c r="P36" s="61">
        <f>+'2026R'!$AC36</f>
        <v>0</v>
      </c>
      <c r="Q36" s="85">
        <f t="shared" ref="Q36:Q44" si="31">+IF(ISERROR(P36/P86),"N. D.",P36/P86)</f>
        <v>0</v>
      </c>
      <c r="R36" s="60"/>
      <c r="S36" s="61">
        <f>+'2026P'!$AC36</f>
        <v>0</v>
      </c>
      <c r="T36" s="85">
        <f t="shared" ref="T36:T44" si="32">+IF(ISERROR(S36/S86),"N. D.",S36/S86)</f>
        <v>0</v>
      </c>
      <c r="U36" s="86">
        <f t="shared" si="24"/>
        <v>0</v>
      </c>
      <c r="V36" s="85" t="str">
        <f t="shared" si="25"/>
        <v>N. D.</v>
      </c>
      <c r="W36" s="60"/>
      <c r="X36" s="61">
        <f>+'2025R'!$AC36</f>
        <v>0</v>
      </c>
      <c r="Y36" s="85">
        <f t="shared" ref="Y36:Y44" si="33">+IF(ISERROR(X36/X86),"N. D.",X36/X86)</f>
        <v>0</v>
      </c>
      <c r="Z36" s="86">
        <f t="shared" si="26"/>
        <v>0</v>
      </c>
      <c r="AA36" s="85" t="str">
        <f t="shared" si="27"/>
        <v>N. D.</v>
      </c>
    </row>
    <row r="37" spans="1:27" s="49" customFormat="1" ht="17">
      <c r="A37" s="59" t="s">
        <v>23</v>
      </c>
      <c r="B37" s="60"/>
      <c r="C37" s="61">
        <f>+'2026R'!$AC37</f>
        <v>11092.38</v>
      </c>
      <c r="D37" s="85">
        <f t="shared" si="28"/>
        <v>4.7997468146731177E-2</v>
      </c>
      <c r="E37" s="60"/>
      <c r="F37" s="61">
        <f>+'2026P'!$AC37</f>
        <v>0</v>
      </c>
      <c r="G37" s="85">
        <f t="shared" si="29"/>
        <v>0</v>
      </c>
      <c r="H37" s="86">
        <f t="shared" si="20"/>
        <v>11092.38</v>
      </c>
      <c r="I37" s="85" t="str">
        <f t="shared" si="21"/>
        <v>N. D.</v>
      </c>
      <c r="J37" s="60"/>
      <c r="K37" s="61">
        <f>+'2025R'!$AC37</f>
        <v>0</v>
      </c>
      <c r="L37" s="85">
        <f t="shared" si="30"/>
        <v>0</v>
      </c>
      <c r="M37" s="86">
        <f t="shared" si="22"/>
        <v>11092.38</v>
      </c>
      <c r="N37" s="85" t="str">
        <f t="shared" si="23"/>
        <v>N. D.</v>
      </c>
      <c r="O37" s="60"/>
      <c r="P37" s="61">
        <f>+'2026R'!$AC37</f>
        <v>11092.38</v>
      </c>
      <c r="Q37" s="85">
        <f t="shared" si="31"/>
        <v>4.7997468146731177E-2</v>
      </c>
      <c r="R37" s="60"/>
      <c r="S37" s="61">
        <f>+'2026P'!$AC37</f>
        <v>0</v>
      </c>
      <c r="T37" s="85">
        <f t="shared" si="32"/>
        <v>0</v>
      </c>
      <c r="U37" s="86">
        <f t="shared" si="24"/>
        <v>11092.38</v>
      </c>
      <c r="V37" s="85" t="str">
        <f t="shared" si="25"/>
        <v>N. D.</v>
      </c>
      <c r="W37" s="60"/>
      <c r="X37" s="61">
        <f>+'2025R'!$AC37</f>
        <v>0</v>
      </c>
      <c r="Y37" s="85">
        <f t="shared" si="33"/>
        <v>0</v>
      </c>
      <c r="Z37" s="86">
        <f t="shared" si="26"/>
        <v>11092.38</v>
      </c>
      <c r="AA37" s="85" t="str">
        <f t="shared" si="27"/>
        <v>N. D.</v>
      </c>
    </row>
    <row r="38" spans="1:27" s="49" customFormat="1" ht="17">
      <c r="A38" s="59" t="s">
        <v>24</v>
      </c>
      <c r="B38" s="60"/>
      <c r="C38" s="61">
        <f>+'2026R'!$AC38</f>
        <v>0</v>
      </c>
      <c r="D38" s="85">
        <f t="shared" si="28"/>
        <v>0</v>
      </c>
      <c r="E38" s="60"/>
      <c r="F38" s="61">
        <f>+'2026P'!$AC38</f>
        <v>0</v>
      </c>
      <c r="G38" s="85">
        <f t="shared" si="29"/>
        <v>0</v>
      </c>
      <c r="H38" s="86">
        <f t="shared" si="20"/>
        <v>0</v>
      </c>
      <c r="I38" s="85" t="str">
        <f t="shared" si="21"/>
        <v>N. D.</v>
      </c>
      <c r="J38" s="60"/>
      <c r="K38" s="61">
        <f>+'2025R'!$AC38</f>
        <v>0</v>
      </c>
      <c r="L38" s="85">
        <f t="shared" si="30"/>
        <v>0</v>
      </c>
      <c r="M38" s="86">
        <f t="shared" si="22"/>
        <v>0</v>
      </c>
      <c r="N38" s="85" t="str">
        <f t="shared" si="23"/>
        <v>N. D.</v>
      </c>
      <c r="O38" s="60"/>
      <c r="P38" s="61">
        <f>+'2026R'!$AC38</f>
        <v>0</v>
      </c>
      <c r="Q38" s="85">
        <f t="shared" si="31"/>
        <v>0</v>
      </c>
      <c r="R38" s="60"/>
      <c r="S38" s="61">
        <f>+'2026P'!$AC38</f>
        <v>0</v>
      </c>
      <c r="T38" s="85">
        <f t="shared" si="32"/>
        <v>0</v>
      </c>
      <c r="U38" s="86">
        <f t="shared" si="24"/>
        <v>0</v>
      </c>
      <c r="V38" s="85" t="str">
        <f t="shared" si="25"/>
        <v>N. D.</v>
      </c>
      <c r="W38" s="60"/>
      <c r="X38" s="61">
        <f>+'2025R'!$AC38</f>
        <v>0</v>
      </c>
      <c r="Y38" s="85">
        <f t="shared" si="33"/>
        <v>0</v>
      </c>
      <c r="Z38" s="86">
        <f t="shared" si="26"/>
        <v>0</v>
      </c>
      <c r="AA38" s="85" t="str">
        <f t="shared" si="27"/>
        <v>N. D.</v>
      </c>
    </row>
    <row r="39" spans="1:27" s="49" customFormat="1" ht="17">
      <c r="A39" s="59" t="s">
        <v>25</v>
      </c>
      <c r="B39" s="60"/>
      <c r="C39" s="61">
        <f>+'2026R'!$AC39</f>
        <v>0</v>
      </c>
      <c r="D39" s="85" t="str">
        <f t="shared" si="28"/>
        <v>N. D.</v>
      </c>
      <c r="E39" s="60"/>
      <c r="F39" s="61">
        <f>+'2026P'!$AC39</f>
        <v>0</v>
      </c>
      <c r="G39" s="85" t="str">
        <f t="shared" si="29"/>
        <v>N. D.</v>
      </c>
      <c r="H39" s="86">
        <f t="shared" si="20"/>
        <v>0</v>
      </c>
      <c r="I39" s="85" t="str">
        <f t="shared" si="21"/>
        <v>N. D.</v>
      </c>
      <c r="J39" s="60"/>
      <c r="K39" s="61">
        <f>+'2025R'!$AC39</f>
        <v>0</v>
      </c>
      <c r="L39" s="85" t="str">
        <f t="shared" si="30"/>
        <v>N. D.</v>
      </c>
      <c r="M39" s="86">
        <f t="shared" si="22"/>
        <v>0</v>
      </c>
      <c r="N39" s="85" t="str">
        <f t="shared" si="23"/>
        <v>N. D.</v>
      </c>
      <c r="O39" s="60"/>
      <c r="P39" s="61">
        <f>+'2026R'!$AC39</f>
        <v>0</v>
      </c>
      <c r="Q39" s="85" t="str">
        <f t="shared" si="31"/>
        <v>N. D.</v>
      </c>
      <c r="R39" s="60"/>
      <c r="S39" s="61">
        <f>+'2026P'!$AC39</f>
        <v>0</v>
      </c>
      <c r="T39" s="85" t="str">
        <f t="shared" si="32"/>
        <v>N. D.</v>
      </c>
      <c r="U39" s="86">
        <f t="shared" si="24"/>
        <v>0</v>
      </c>
      <c r="V39" s="85" t="str">
        <f t="shared" si="25"/>
        <v>N. D.</v>
      </c>
      <c r="W39" s="60"/>
      <c r="X39" s="61">
        <f>+'2025R'!$AC39</f>
        <v>0</v>
      </c>
      <c r="Y39" s="85" t="str">
        <f t="shared" si="33"/>
        <v>N. D.</v>
      </c>
      <c r="Z39" s="86">
        <f t="shared" si="26"/>
        <v>0</v>
      </c>
      <c r="AA39" s="85" t="str">
        <f t="shared" si="27"/>
        <v>N. D.</v>
      </c>
    </row>
    <row r="40" spans="1:27" s="49" customFormat="1" ht="17">
      <c r="A40" s="59" t="s">
        <v>26</v>
      </c>
      <c r="B40" s="60"/>
      <c r="C40" s="61">
        <f>+'2026R'!$AC40</f>
        <v>0</v>
      </c>
      <c r="D40" s="85" t="str">
        <f t="shared" si="28"/>
        <v>N. D.</v>
      </c>
      <c r="E40" s="60"/>
      <c r="F40" s="61">
        <f>+'2026P'!$AC40</f>
        <v>0</v>
      </c>
      <c r="G40" s="85" t="str">
        <f t="shared" si="29"/>
        <v>N. D.</v>
      </c>
      <c r="H40" s="86">
        <f t="shared" si="20"/>
        <v>0</v>
      </c>
      <c r="I40" s="85" t="str">
        <f t="shared" si="21"/>
        <v>N. D.</v>
      </c>
      <c r="J40" s="60"/>
      <c r="K40" s="61">
        <f>+'2025R'!$AC40</f>
        <v>0</v>
      </c>
      <c r="L40" s="85" t="str">
        <f t="shared" si="30"/>
        <v>N. D.</v>
      </c>
      <c r="M40" s="86">
        <f t="shared" si="22"/>
        <v>0</v>
      </c>
      <c r="N40" s="85" t="str">
        <f t="shared" si="23"/>
        <v>N. D.</v>
      </c>
      <c r="O40" s="60"/>
      <c r="P40" s="61">
        <f>+'2026R'!$AC40</f>
        <v>0</v>
      </c>
      <c r="Q40" s="85" t="str">
        <f t="shared" si="31"/>
        <v>N. D.</v>
      </c>
      <c r="R40" s="60"/>
      <c r="S40" s="61">
        <f>+'2026P'!$AC40</f>
        <v>0</v>
      </c>
      <c r="T40" s="85" t="str">
        <f t="shared" si="32"/>
        <v>N. D.</v>
      </c>
      <c r="U40" s="86">
        <f t="shared" si="24"/>
        <v>0</v>
      </c>
      <c r="V40" s="85" t="str">
        <f t="shared" si="25"/>
        <v>N. D.</v>
      </c>
      <c r="W40" s="60"/>
      <c r="X40" s="61">
        <f>+'2025R'!$AC40</f>
        <v>0</v>
      </c>
      <c r="Y40" s="85" t="str">
        <f t="shared" si="33"/>
        <v>N. D.</v>
      </c>
      <c r="Z40" s="86">
        <f t="shared" si="26"/>
        <v>0</v>
      </c>
      <c r="AA40" s="85" t="str">
        <f t="shared" si="27"/>
        <v>N. D.</v>
      </c>
    </row>
    <row r="41" spans="1:27" s="49" customFormat="1" ht="17">
      <c r="A41" s="59" t="s">
        <v>27</v>
      </c>
      <c r="B41" s="60"/>
      <c r="C41" s="61">
        <f>+'2026R'!$AC41</f>
        <v>0</v>
      </c>
      <c r="D41" s="85" t="str">
        <f t="shared" si="28"/>
        <v>N. D.</v>
      </c>
      <c r="E41" s="60"/>
      <c r="F41" s="61">
        <f>+'2026P'!$AC41</f>
        <v>0</v>
      </c>
      <c r="G41" s="85" t="str">
        <f t="shared" si="29"/>
        <v>N. D.</v>
      </c>
      <c r="H41" s="86">
        <f t="shared" si="20"/>
        <v>0</v>
      </c>
      <c r="I41" s="85" t="str">
        <f t="shared" si="21"/>
        <v>N. D.</v>
      </c>
      <c r="J41" s="60"/>
      <c r="K41" s="61">
        <f>+'2025R'!$AC41</f>
        <v>0</v>
      </c>
      <c r="L41" s="85" t="str">
        <f t="shared" si="30"/>
        <v>N. D.</v>
      </c>
      <c r="M41" s="86">
        <f t="shared" si="22"/>
        <v>0</v>
      </c>
      <c r="N41" s="85" t="str">
        <f t="shared" si="23"/>
        <v>N. D.</v>
      </c>
      <c r="O41" s="60"/>
      <c r="P41" s="61">
        <f>+'2026R'!$AC41</f>
        <v>0</v>
      </c>
      <c r="Q41" s="85" t="str">
        <f t="shared" si="31"/>
        <v>N. D.</v>
      </c>
      <c r="R41" s="60"/>
      <c r="S41" s="61">
        <f>+'2026P'!$AC41</f>
        <v>0</v>
      </c>
      <c r="T41" s="85" t="str">
        <f t="shared" si="32"/>
        <v>N. D.</v>
      </c>
      <c r="U41" s="86">
        <f t="shared" si="24"/>
        <v>0</v>
      </c>
      <c r="V41" s="85" t="str">
        <f t="shared" si="25"/>
        <v>N. D.</v>
      </c>
      <c r="W41" s="60"/>
      <c r="X41" s="61">
        <f>+'2025R'!$AC41</f>
        <v>0</v>
      </c>
      <c r="Y41" s="85" t="str">
        <f t="shared" si="33"/>
        <v>N. D.</v>
      </c>
      <c r="Z41" s="86">
        <f t="shared" si="26"/>
        <v>0</v>
      </c>
      <c r="AA41" s="85" t="str">
        <f t="shared" si="27"/>
        <v>N. D.</v>
      </c>
    </row>
    <row r="42" spans="1:27" s="49" customFormat="1" ht="17">
      <c r="A42" s="59" t="s">
        <v>28</v>
      </c>
      <c r="B42" s="60"/>
      <c r="C42" s="61">
        <f>+'2026R'!$AC42</f>
        <v>0</v>
      </c>
      <c r="D42" s="85" t="str">
        <f t="shared" si="28"/>
        <v>N. D.</v>
      </c>
      <c r="E42" s="60"/>
      <c r="F42" s="61">
        <f>+'2026P'!$AC42</f>
        <v>0</v>
      </c>
      <c r="G42" s="85" t="str">
        <f t="shared" si="29"/>
        <v>N. D.</v>
      </c>
      <c r="H42" s="86">
        <f t="shared" si="20"/>
        <v>0</v>
      </c>
      <c r="I42" s="85" t="str">
        <f t="shared" si="21"/>
        <v>N. D.</v>
      </c>
      <c r="J42" s="60"/>
      <c r="K42" s="61">
        <f>+'2025R'!$AC42</f>
        <v>0</v>
      </c>
      <c r="L42" s="85" t="str">
        <f t="shared" si="30"/>
        <v>N. D.</v>
      </c>
      <c r="M42" s="86">
        <f t="shared" si="22"/>
        <v>0</v>
      </c>
      <c r="N42" s="85" t="str">
        <f t="shared" si="23"/>
        <v>N. D.</v>
      </c>
      <c r="O42" s="60"/>
      <c r="P42" s="61">
        <f>+'2026R'!$AC42</f>
        <v>0</v>
      </c>
      <c r="Q42" s="85" t="str">
        <f t="shared" si="31"/>
        <v>N. D.</v>
      </c>
      <c r="R42" s="60"/>
      <c r="S42" s="61">
        <f>+'2026P'!$AC42</f>
        <v>0</v>
      </c>
      <c r="T42" s="85" t="str">
        <f t="shared" si="32"/>
        <v>N. D.</v>
      </c>
      <c r="U42" s="86">
        <f t="shared" si="24"/>
        <v>0</v>
      </c>
      <c r="V42" s="85" t="str">
        <f t="shared" si="25"/>
        <v>N. D.</v>
      </c>
      <c r="W42" s="60"/>
      <c r="X42" s="61">
        <f>+'2025R'!$AC42</f>
        <v>0</v>
      </c>
      <c r="Y42" s="85" t="str">
        <f t="shared" si="33"/>
        <v>N. D.</v>
      </c>
      <c r="Z42" s="86">
        <f t="shared" si="26"/>
        <v>0</v>
      </c>
      <c r="AA42" s="85" t="str">
        <f t="shared" si="27"/>
        <v>N. D.</v>
      </c>
    </row>
    <row r="43" spans="1:27" s="49" customFormat="1" ht="17">
      <c r="A43" s="59" t="s">
        <v>29</v>
      </c>
      <c r="B43" s="60"/>
      <c r="C43" s="61">
        <f>+'2026R'!$AC43</f>
        <v>0</v>
      </c>
      <c r="D43" s="85" t="str">
        <f t="shared" si="28"/>
        <v>N. D.</v>
      </c>
      <c r="E43" s="60"/>
      <c r="F43" s="61">
        <f>+'2026P'!$AC43</f>
        <v>0</v>
      </c>
      <c r="G43" s="85" t="str">
        <f t="shared" si="29"/>
        <v>N. D.</v>
      </c>
      <c r="H43" s="86">
        <f t="shared" si="20"/>
        <v>0</v>
      </c>
      <c r="I43" s="85" t="str">
        <f t="shared" si="21"/>
        <v>N. D.</v>
      </c>
      <c r="J43" s="60"/>
      <c r="K43" s="61">
        <f>+'2025R'!$AC43</f>
        <v>0</v>
      </c>
      <c r="L43" s="85" t="str">
        <f t="shared" si="30"/>
        <v>N. D.</v>
      </c>
      <c r="M43" s="86">
        <f t="shared" si="22"/>
        <v>0</v>
      </c>
      <c r="N43" s="85" t="str">
        <f t="shared" si="23"/>
        <v>N. D.</v>
      </c>
      <c r="O43" s="60"/>
      <c r="P43" s="61">
        <f>+'2026R'!$AC43</f>
        <v>0</v>
      </c>
      <c r="Q43" s="85" t="str">
        <f t="shared" si="31"/>
        <v>N. D.</v>
      </c>
      <c r="R43" s="60"/>
      <c r="S43" s="61">
        <f>+'2026P'!$AC43</f>
        <v>0</v>
      </c>
      <c r="T43" s="85" t="str">
        <f t="shared" si="32"/>
        <v>N. D.</v>
      </c>
      <c r="U43" s="86">
        <f t="shared" si="24"/>
        <v>0</v>
      </c>
      <c r="V43" s="85" t="str">
        <f t="shared" si="25"/>
        <v>N. D.</v>
      </c>
      <c r="W43" s="60"/>
      <c r="X43" s="61">
        <f>+'2025R'!$AC43</f>
        <v>0</v>
      </c>
      <c r="Y43" s="85" t="str">
        <f t="shared" si="33"/>
        <v>N. D.</v>
      </c>
      <c r="Z43" s="86">
        <f t="shared" si="26"/>
        <v>0</v>
      </c>
      <c r="AA43" s="85" t="str">
        <f t="shared" si="27"/>
        <v>N. D.</v>
      </c>
    </row>
    <row r="44" spans="1:27" s="49" customFormat="1" ht="17">
      <c r="A44" s="62" t="s">
        <v>30</v>
      </c>
      <c r="B44" s="60"/>
      <c r="C44" s="61">
        <f>+'2026R'!$AC44</f>
        <v>0</v>
      </c>
      <c r="D44" s="85" t="str">
        <f t="shared" si="28"/>
        <v>N. D.</v>
      </c>
      <c r="E44" s="60"/>
      <c r="F44" s="61">
        <f>+'2026P'!$AC44</f>
        <v>0</v>
      </c>
      <c r="G44" s="85" t="str">
        <f t="shared" si="29"/>
        <v>N. D.</v>
      </c>
      <c r="H44" s="86">
        <f t="shared" si="20"/>
        <v>0</v>
      </c>
      <c r="I44" s="85" t="str">
        <f t="shared" si="21"/>
        <v>N. D.</v>
      </c>
      <c r="J44" s="60"/>
      <c r="K44" s="61">
        <f>+'2025R'!$AC44</f>
        <v>0</v>
      </c>
      <c r="L44" s="85" t="str">
        <f t="shared" si="30"/>
        <v>N. D.</v>
      </c>
      <c r="M44" s="86">
        <f t="shared" si="22"/>
        <v>0</v>
      </c>
      <c r="N44" s="85" t="str">
        <f t="shared" si="23"/>
        <v>N. D.</v>
      </c>
      <c r="O44" s="60"/>
      <c r="P44" s="61">
        <f>+'2026R'!$AC44</f>
        <v>0</v>
      </c>
      <c r="Q44" s="85" t="str">
        <f t="shared" si="31"/>
        <v>N. D.</v>
      </c>
      <c r="R44" s="60"/>
      <c r="S44" s="61">
        <f>+'2026P'!$AC44</f>
        <v>0</v>
      </c>
      <c r="T44" s="85" t="str">
        <f t="shared" si="32"/>
        <v>N. D.</v>
      </c>
      <c r="U44" s="86">
        <f t="shared" si="24"/>
        <v>0</v>
      </c>
      <c r="V44" s="85" t="str">
        <f t="shared" si="25"/>
        <v>N. D.</v>
      </c>
      <c r="W44" s="60"/>
      <c r="X44" s="61">
        <f>+'2025R'!$AC44</f>
        <v>0</v>
      </c>
      <c r="Y44" s="85" t="str">
        <f t="shared" si="33"/>
        <v>N. D.</v>
      </c>
      <c r="Z44" s="86">
        <f t="shared" si="26"/>
        <v>0</v>
      </c>
      <c r="AA44" s="85" t="str">
        <f t="shared" si="27"/>
        <v>N. D.</v>
      </c>
    </row>
    <row r="45" spans="1:27" s="49" customFormat="1" ht="17">
      <c r="A45" s="63" t="s">
        <v>31</v>
      </c>
      <c r="B45" s="54"/>
      <c r="C45" s="64">
        <f>+SUM(C46:C54)</f>
        <v>0</v>
      </c>
      <c r="D45" s="83">
        <f>+IF(ISERROR(C45/C56),"N. D.",C45/C56)</f>
        <v>0</v>
      </c>
      <c r="E45" s="60"/>
      <c r="F45" s="64">
        <f>+SUM(F46:F54)</f>
        <v>0</v>
      </c>
      <c r="G45" s="83" t="str">
        <f>+IF(ISERROR(F45/F56),"N. D.",F45/F56)</f>
        <v>N. D.</v>
      </c>
      <c r="H45" s="84">
        <f t="shared" si="20"/>
        <v>0</v>
      </c>
      <c r="I45" s="83" t="str">
        <f t="shared" si="21"/>
        <v>N. D.</v>
      </c>
      <c r="J45" s="54"/>
      <c r="K45" s="64">
        <f>+SUM(K46:K54)</f>
        <v>0</v>
      </c>
      <c r="L45" s="83" t="str">
        <f>+IF(ISERROR(K45/K56),"N. D.",K45/K56)</f>
        <v>N. D.</v>
      </c>
      <c r="M45" s="84">
        <f t="shared" si="22"/>
        <v>0</v>
      </c>
      <c r="N45" s="83" t="str">
        <f t="shared" si="23"/>
        <v>N. D.</v>
      </c>
      <c r="O45" s="54"/>
      <c r="P45" s="64">
        <f>+SUM(P46:P54)</f>
        <v>0</v>
      </c>
      <c r="Q45" s="83">
        <f>+IF(ISERROR(P45/P56),"N. D.",P45/P56)</f>
        <v>0</v>
      </c>
      <c r="R45" s="60"/>
      <c r="S45" s="64">
        <f>+SUM(S46:S54)</f>
        <v>0</v>
      </c>
      <c r="T45" s="83" t="str">
        <f>+IF(ISERROR(S45/S56),"N. D.",S45/S56)</f>
        <v>N. D.</v>
      </c>
      <c r="U45" s="84">
        <f t="shared" si="24"/>
        <v>0</v>
      </c>
      <c r="V45" s="83" t="str">
        <f t="shared" si="25"/>
        <v>N. D.</v>
      </c>
      <c r="W45" s="54"/>
      <c r="X45" s="64">
        <f>+SUM(X46:X54)</f>
        <v>0</v>
      </c>
      <c r="Y45" s="83" t="str">
        <f>+IF(ISERROR(X45/X56),"N. D.",X45/X56)</f>
        <v>N. D.</v>
      </c>
      <c r="Z45" s="84">
        <f t="shared" si="26"/>
        <v>0</v>
      </c>
      <c r="AA45" s="83" t="str">
        <f t="shared" si="27"/>
        <v>N. D.</v>
      </c>
    </row>
    <row r="46" spans="1:27" s="49" customFormat="1" ht="17">
      <c r="A46" s="65" t="s">
        <v>32</v>
      </c>
      <c r="B46" s="60"/>
      <c r="C46" s="61">
        <f>+'2026R'!$AC46</f>
        <v>0</v>
      </c>
      <c r="D46" s="85" t="str">
        <f t="shared" ref="D46:D54" si="34">+IF(ISERROR(C46/C96),"N. D.",C46/C96)</f>
        <v>N. D.</v>
      </c>
      <c r="E46" s="60"/>
      <c r="F46" s="61">
        <f>+'2026P'!$AC46</f>
        <v>0</v>
      </c>
      <c r="G46" s="85" t="str">
        <f t="shared" ref="G46:G54" si="35">+IF(ISERROR(F46/F96),"N. D.",F46/F96)</f>
        <v>N. D.</v>
      </c>
      <c r="H46" s="86">
        <f t="shared" si="20"/>
        <v>0</v>
      </c>
      <c r="I46" s="85" t="str">
        <f t="shared" si="21"/>
        <v>N. D.</v>
      </c>
      <c r="J46" s="60"/>
      <c r="K46" s="61">
        <f>+'2025R'!$AC46</f>
        <v>0</v>
      </c>
      <c r="L46" s="85" t="str">
        <f t="shared" ref="L46:L54" si="36">+IF(ISERROR(K46/K96),"N. D.",K46/K96)</f>
        <v>N. D.</v>
      </c>
      <c r="M46" s="86">
        <f t="shared" si="22"/>
        <v>0</v>
      </c>
      <c r="N46" s="85" t="str">
        <f t="shared" si="23"/>
        <v>N. D.</v>
      </c>
      <c r="O46" s="60"/>
      <c r="P46" s="61">
        <f>+'2026R'!$AC46</f>
        <v>0</v>
      </c>
      <c r="Q46" s="85" t="str">
        <f t="shared" ref="Q46:Q54" si="37">+IF(ISERROR(P46/P96),"N. D.",P46/P96)</f>
        <v>N. D.</v>
      </c>
      <c r="R46" s="60"/>
      <c r="S46" s="61">
        <f>+'2026P'!$AC46</f>
        <v>0</v>
      </c>
      <c r="T46" s="85" t="str">
        <f t="shared" ref="T46:T54" si="38">+IF(ISERROR(S46/S96),"N. D.",S46/S96)</f>
        <v>N. D.</v>
      </c>
      <c r="U46" s="86">
        <f t="shared" si="24"/>
        <v>0</v>
      </c>
      <c r="V46" s="85" t="str">
        <f t="shared" si="25"/>
        <v>N. D.</v>
      </c>
      <c r="W46" s="60"/>
      <c r="X46" s="61">
        <f>+'2025R'!$AC46</f>
        <v>0</v>
      </c>
      <c r="Y46" s="85" t="str">
        <f t="shared" ref="Y46:Y54" si="39">+IF(ISERROR(X46/X96),"N. D.",X46/X96)</f>
        <v>N. D.</v>
      </c>
      <c r="Z46" s="86">
        <f t="shared" si="26"/>
        <v>0</v>
      </c>
      <c r="AA46" s="85" t="str">
        <f t="shared" si="27"/>
        <v>N. D.</v>
      </c>
    </row>
    <row r="47" spans="1:27" s="49" customFormat="1" ht="17">
      <c r="A47" s="65" t="s">
        <v>33</v>
      </c>
      <c r="B47" s="60"/>
      <c r="C47" s="61">
        <f>+'2026R'!$AC47</f>
        <v>0</v>
      </c>
      <c r="D47" s="85" t="str">
        <f t="shared" si="34"/>
        <v>N. D.</v>
      </c>
      <c r="E47" s="60"/>
      <c r="F47" s="61">
        <f>+'2026P'!$AC47</f>
        <v>0</v>
      </c>
      <c r="G47" s="85" t="str">
        <f t="shared" si="35"/>
        <v>N. D.</v>
      </c>
      <c r="H47" s="86">
        <f t="shared" si="20"/>
        <v>0</v>
      </c>
      <c r="I47" s="85" t="str">
        <f t="shared" si="21"/>
        <v>N. D.</v>
      </c>
      <c r="J47" s="60"/>
      <c r="K47" s="61">
        <f>+'2025R'!$AC47</f>
        <v>0</v>
      </c>
      <c r="L47" s="85" t="str">
        <f t="shared" si="36"/>
        <v>N. D.</v>
      </c>
      <c r="M47" s="86">
        <f t="shared" si="22"/>
        <v>0</v>
      </c>
      <c r="N47" s="85" t="str">
        <f t="shared" si="23"/>
        <v>N. D.</v>
      </c>
      <c r="O47" s="60"/>
      <c r="P47" s="61">
        <f>+'2026R'!$AC47</f>
        <v>0</v>
      </c>
      <c r="Q47" s="85" t="str">
        <f t="shared" si="37"/>
        <v>N. D.</v>
      </c>
      <c r="R47" s="60"/>
      <c r="S47" s="61">
        <f>+'2026P'!$AC47</f>
        <v>0</v>
      </c>
      <c r="T47" s="85" t="str">
        <f t="shared" si="38"/>
        <v>N. D.</v>
      </c>
      <c r="U47" s="86">
        <f t="shared" si="24"/>
        <v>0</v>
      </c>
      <c r="V47" s="85" t="str">
        <f t="shared" si="25"/>
        <v>N. D.</v>
      </c>
      <c r="W47" s="60"/>
      <c r="X47" s="61">
        <f>+'2025R'!$AC47</f>
        <v>0</v>
      </c>
      <c r="Y47" s="85" t="str">
        <f t="shared" si="39"/>
        <v>N. D.</v>
      </c>
      <c r="Z47" s="86">
        <f t="shared" si="26"/>
        <v>0</v>
      </c>
      <c r="AA47" s="85" t="str">
        <f t="shared" si="27"/>
        <v>N. D.</v>
      </c>
    </row>
    <row r="48" spans="1:27" s="49" customFormat="1" ht="17">
      <c r="A48" s="65" t="s">
        <v>34</v>
      </c>
      <c r="B48" s="60"/>
      <c r="C48" s="61">
        <f>+'2026R'!$AC48</f>
        <v>0</v>
      </c>
      <c r="D48" s="85" t="str">
        <f t="shared" si="34"/>
        <v>N. D.</v>
      </c>
      <c r="E48" s="60"/>
      <c r="F48" s="61">
        <f>+'2026P'!$AC48</f>
        <v>0</v>
      </c>
      <c r="G48" s="85" t="str">
        <f t="shared" si="35"/>
        <v>N. D.</v>
      </c>
      <c r="H48" s="86">
        <f t="shared" si="20"/>
        <v>0</v>
      </c>
      <c r="I48" s="85" t="str">
        <f t="shared" si="21"/>
        <v>N. D.</v>
      </c>
      <c r="J48" s="60"/>
      <c r="K48" s="61">
        <f>+'2025R'!$AC48</f>
        <v>0</v>
      </c>
      <c r="L48" s="85" t="str">
        <f t="shared" si="36"/>
        <v>N. D.</v>
      </c>
      <c r="M48" s="86">
        <f t="shared" si="22"/>
        <v>0</v>
      </c>
      <c r="N48" s="85" t="str">
        <f t="shared" si="23"/>
        <v>N. D.</v>
      </c>
      <c r="O48" s="60"/>
      <c r="P48" s="61">
        <f>+'2026R'!$AC48</f>
        <v>0</v>
      </c>
      <c r="Q48" s="85" t="str">
        <f t="shared" si="37"/>
        <v>N. D.</v>
      </c>
      <c r="R48" s="60"/>
      <c r="S48" s="61">
        <f>+'2026P'!$AC48</f>
        <v>0</v>
      </c>
      <c r="T48" s="85" t="str">
        <f t="shared" si="38"/>
        <v>N. D.</v>
      </c>
      <c r="U48" s="86">
        <f t="shared" si="24"/>
        <v>0</v>
      </c>
      <c r="V48" s="85" t="str">
        <f t="shared" si="25"/>
        <v>N. D.</v>
      </c>
      <c r="W48" s="60"/>
      <c r="X48" s="61">
        <f>+'2025R'!$AC48</f>
        <v>0</v>
      </c>
      <c r="Y48" s="85" t="str">
        <f t="shared" si="39"/>
        <v>N. D.</v>
      </c>
      <c r="Z48" s="86">
        <f t="shared" si="26"/>
        <v>0</v>
      </c>
      <c r="AA48" s="85" t="str">
        <f t="shared" si="27"/>
        <v>N. D.</v>
      </c>
    </row>
    <row r="49" spans="1:27" s="49" customFormat="1" ht="17">
      <c r="A49" s="65" t="s">
        <v>35</v>
      </c>
      <c r="B49" s="60"/>
      <c r="C49" s="61">
        <f>+'2026R'!$AC49</f>
        <v>0</v>
      </c>
      <c r="D49" s="85" t="str">
        <f t="shared" si="34"/>
        <v>N. D.</v>
      </c>
      <c r="E49" s="60"/>
      <c r="F49" s="61">
        <f>+'2026P'!$AC49</f>
        <v>0</v>
      </c>
      <c r="G49" s="85" t="str">
        <f t="shared" si="35"/>
        <v>N. D.</v>
      </c>
      <c r="H49" s="86">
        <f t="shared" si="20"/>
        <v>0</v>
      </c>
      <c r="I49" s="85" t="str">
        <f t="shared" si="21"/>
        <v>N. D.</v>
      </c>
      <c r="J49" s="60"/>
      <c r="K49" s="61">
        <f>+'2025R'!$AC49</f>
        <v>0</v>
      </c>
      <c r="L49" s="85" t="str">
        <f t="shared" si="36"/>
        <v>N. D.</v>
      </c>
      <c r="M49" s="86">
        <f t="shared" si="22"/>
        <v>0</v>
      </c>
      <c r="N49" s="85" t="str">
        <f t="shared" si="23"/>
        <v>N. D.</v>
      </c>
      <c r="O49" s="60"/>
      <c r="P49" s="61">
        <f>+'2026R'!$AC49</f>
        <v>0</v>
      </c>
      <c r="Q49" s="85" t="str">
        <f t="shared" si="37"/>
        <v>N. D.</v>
      </c>
      <c r="R49" s="60"/>
      <c r="S49" s="61">
        <f>+'2026P'!$AC49</f>
        <v>0</v>
      </c>
      <c r="T49" s="85" t="str">
        <f t="shared" si="38"/>
        <v>N. D.</v>
      </c>
      <c r="U49" s="86">
        <f t="shared" si="24"/>
        <v>0</v>
      </c>
      <c r="V49" s="85" t="str">
        <f t="shared" si="25"/>
        <v>N. D.</v>
      </c>
      <c r="W49" s="60"/>
      <c r="X49" s="61">
        <f>+'2025R'!$AC49</f>
        <v>0</v>
      </c>
      <c r="Y49" s="85" t="str">
        <f t="shared" si="39"/>
        <v>N. D.</v>
      </c>
      <c r="Z49" s="86">
        <f t="shared" si="26"/>
        <v>0</v>
      </c>
      <c r="AA49" s="85" t="str">
        <f t="shared" si="27"/>
        <v>N. D.</v>
      </c>
    </row>
    <row r="50" spans="1:27" s="49" customFormat="1" ht="17">
      <c r="A50" s="65" t="s">
        <v>36</v>
      </c>
      <c r="B50" s="60"/>
      <c r="C50" s="61">
        <f>+'2026R'!$AC50</f>
        <v>0</v>
      </c>
      <c r="D50" s="85" t="str">
        <f t="shared" si="34"/>
        <v>N. D.</v>
      </c>
      <c r="E50" s="60"/>
      <c r="F50" s="61">
        <f>+'2026P'!$AC50</f>
        <v>0</v>
      </c>
      <c r="G50" s="85" t="str">
        <f t="shared" si="35"/>
        <v>N. D.</v>
      </c>
      <c r="H50" s="86">
        <f t="shared" si="20"/>
        <v>0</v>
      </c>
      <c r="I50" s="85" t="str">
        <f t="shared" si="21"/>
        <v>N. D.</v>
      </c>
      <c r="J50" s="60"/>
      <c r="K50" s="61">
        <f>+'2025R'!$AC50</f>
        <v>0</v>
      </c>
      <c r="L50" s="85" t="str">
        <f t="shared" si="36"/>
        <v>N. D.</v>
      </c>
      <c r="M50" s="86">
        <f t="shared" si="22"/>
        <v>0</v>
      </c>
      <c r="N50" s="85" t="str">
        <f t="shared" si="23"/>
        <v>N. D.</v>
      </c>
      <c r="O50" s="60"/>
      <c r="P50" s="61">
        <f>+'2026R'!$AC50</f>
        <v>0</v>
      </c>
      <c r="Q50" s="85" t="str">
        <f t="shared" si="37"/>
        <v>N. D.</v>
      </c>
      <c r="R50" s="60"/>
      <c r="S50" s="61">
        <f>+'2026P'!$AC50</f>
        <v>0</v>
      </c>
      <c r="T50" s="85" t="str">
        <f t="shared" si="38"/>
        <v>N. D.</v>
      </c>
      <c r="U50" s="86">
        <f t="shared" si="24"/>
        <v>0</v>
      </c>
      <c r="V50" s="85" t="str">
        <f t="shared" si="25"/>
        <v>N. D.</v>
      </c>
      <c r="W50" s="60"/>
      <c r="X50" s="61">
        <f>+'2025R'!$AC50</f>
        <v>0</v>
      </c>
      <c r="Y50" s="85" t="str">
        <f t="shared" si="39"/>
        <v>N. D.</v>
      </c>
      <c r="Z50" s="86">
        <f t="shared" si="26"/>
        <v>0</v>
      </c>
      <c r="AA50" s="85" t="str">
        <f t="shared" si="27"/>
        <v>N. D.</v>
      </c>
    </row>
    <row r="51" spans="1:27" s="49" customFormat="1" ht="17">
      <c r="A51" s="65" t="s">
        <v>37</v>
      </c>
      <c r="B51" s="60"/>
      <c r="C51" s="61">
        <f>+'2026R'!$AC51</f>
        <v>0</v>
      </c>
      <c r="D51" s="85" t="str">
        <f t="shared" si="34"/>
        <v>N. D.</v>
      </c>
      <c r="E51" s="60"/>
      <c r="F51" s="61">
        <f>+'2026P'!$AC51</f>
        <v>0</v>
      </c>
      <c r="G51" s="85" t="str">
        <f t="shared" si="35"/>
        <v>N. D.</v>
      </c>
      <c r="H51" s="86">
        <f t="shared" si="20"/>
        <v>0</v>
      </c>
      <c r="I51" s="85" t="str">
        <f t="shared" si="21"/>
        <v>N. D.</v>
      </c>
      <c r="J51" s="60"/>
      <c r="K51" s="61">
        <f>+'2025R'!$AC51</f>
        <v>0</v>
      </c>
      <c r="L51" s="85" t="str">
        <f t="shared" si="36"/>
        <v>N. D.</v>
      </c>
      <c r="M51" s="86">
        <f t="shared" si="22"/>
        <v>0</v>
      </c>
      <c r="N51" s="85" t="str">
        <f t="shared" si="23"/>
        <v>N. D.</v>
      </c>
      <c r="O51" s="60"/>
      <c r="P51" s="61">
        <f>+'2026R'!$AC51</f>
        <v>0</v>
      </c>
      <c r="Q51" s="85" t="str">
        <f t="shared" si="37"/>
        <v>N. D.</v>
      </c>
      <c r="R51" s="60"/>
      <c r="S51" s="61">
        <f>+'2026P'!$AC51</f>
        <v>0</v>
      </c>
      <c r="T51" s="85" t="str">
        <f t="shared" si="38"/>
        <v>N. D.</v>
      </c>
      <c r="U51" s="86">
        <f t="shared" si="24"/>
        <v>0</v>
      </c>
      <c r="V51" s="85" t="str">
        <f t="shared" si="25"/>
        <v>N. D.</v>
      </c>
      <c r="W51" s="60"/>
      <c r="X51" s="61">
        <f>+'2025R'!$AC51</f>
        <v>0</v>
      </c>
      <c r="Y51" s="85" t="str">
        <f t="shared" si="39"/>
        <v>N. D.</v>
      </c>
      <c r="Z51" s="86">
        <f t="shared" si="26"/>
        <v>0</v>
      </c>
      <c r="AA51" s="85" t="str">
        <f t="shared" si="27"/>
        <v>N. D.</v>
      </c>
    </row>
    <row r="52" spans="1:27" s="49" customFormat="1" ht="17">
      <c r="A52" s="65" t="s">
        <v>38</v>
      </c>
      <c r="B52" s="60"/>
      <c r="C52" s="61">
        <f>+'2026R'!$AC52</f>
        <v>0</v>
      </c>
      <c r="D52" s="85" t="str">
        <f t="shared" si="34"/>
        <v>N. D.</v>
      </c>
      <c r="E52" s="60"/>
      <c r="F52" s="61">
        <f>+'2026P'!$AC52</f>
        <v>0</v>
      </c>
      <c r="G52" s="85" t="str">
        <f t="shared" si="35"/>
        <v>N. D.</v>
      </c>
      <c r="H52" s="86">
        <f t="shared" si="20"/>
        <v>0</v>
      </c>
      <c r="I52" s="85" t="str">
        <f t="shared" si="21"/>
        <v>N. D.</v>
      </c>
      <c r="J52" s="60"/>
      <c r="K52" s="61">
        <f>+'2025R'!$AC52</f>
        <v>0</v>
      </c>
      <c r="L52" s="85" t="str">
        <f t="shared" si="36"/>
        <v>N. D.</v>
      </c>
      <c r="M52" s="86">
        <f t="shared" si="22"/>
        <v>0</v>
      </c>
      <c r="N52" s="85" t="str">
        <f t="shared" si="23"/>
        <v>N. D.</v>
      </c>
      <c r="O52" s="60"/>
      <c r="P52" s="61">
        <f>+'2026R'!$AC52</f>
        <v>0</v>
      </c>
      <c r="Q52" s="85" t="str">
        <f t="shared" si="37"/>
        <v>N. D.</v>
      </c>
      <c r="R52" s="60"/>
      <c r="S52" s="61">
        <f>+'2026P'!$AC52</f>
        <v>0</v>
      </c>
      <c r="T52" s="85" t="str">
        <f t="shared" si="38"/>
        <v>N. D.</v>
      </c>
      <c r="U52" s="86">
        <f t="shared" si="24"/>
        <v>0</v>
      </c>
      <c r="V52" s="85" t="str">
        <f t="shared" si="25"/>
        <v>N. D.</v>
      </c>
      <c r="W52" s="60"/>
      <c r="X52" s="61">
        <f>+'2025R'!$AC52</f>
        <v>0</v>
      </c>
      <c r="Y52" s="85" t="str">
        <f t="shared" si="39"/>
        <v>N. D.</v>
      </c>
      <c r="Z52" s="86">
        <f t="shared" si="26"/>
        <v>0</v>
      </c>
      <c r="AA52" s="85" t="str">
        <f t="shared" si="27"/>
        <v>N. D.</v>
      </c>
    </row>
    <row r="53" spans="1:27" s="49" customFormat="1" ht="17">
      <c r="A53" s="65" t="s">
        <v>39</v>
      </c>
      <c r="B53" s="60"/>
      <c r="C53" s="61">
        <f>+'2026R'!$AC53</f>
        <v>0</v>
      </c>
      <c r="D53" s="85" t="str">
        <f t="shared" si="34"/>
        <v>N. D.</v>
      </c>
      <c r="E53" s="60"/>
      <c r="F53" s="61">
        <f>+'2026P'!$AC53</f>
        <v>0</v>
      </c>
      <c r="G53" s="85" t="str">
        <f t="shared" si="35"/>
        <v>N. D.</v>
      </c>
      <c r="H53" s="86">
        <f t="shared" si="20"/>
        <v>0</v>
      </c>
      <c r="I53" s="85" t="str">
        <f t="shared" si="21"/>
        <v>N. D.</v>
      </c>
      <c r="J53" s="60"/>
      <c r="K53" s="61">
        <f>+'2025R'!$AC53</f>
        <v>0</v>
      </c>
      <c r="L53" s="85" t="str">
        <f t="shared" si="36"/>
        <v>N. D.</v>
      </c>
      <c r="M53" s="86">
        <f t="shared" si="22"/>
        <v>0</v>
      </c>
      <c r="N53" s="85" t="str">
        <f t="shared" si="23"/>
        <v>N. D.</v>
      </c>
      <c r="O53" s="60"/>
      <c r="P53" s="61">
        <f>+'2026R'!$AC53</f>
        <v>0</v>
      </c>
      <c r="Q53" s="85" t="str">
        <f t="shared" si="37"/>
        <v>N. D.</v>
      </c>
      <c r="R53" s="60"/>
      <c r="S53" s="61">
        <f>+'2026P'!$AC53</f>
        <v>0</v>
      </c>
      <c r="T53" s="85" t="str">
        <f t="shared" si="38"/>
        <v>N. D.</v>
      </c>
      <c r="U53" s="86">
        <f t="shared" si="24"/>
        <v>0</v>
      </c>
      <c r="V53" s="85" t="str">
        <f t="shared" si="25"/>
        <v>N. D.</v>
      </c>
      <c r="W53" s="60"/>
      <c r="X53" s="61">
        <f>+'2025R'!$AC53</f>
        <v>0</v>
      </c>
      <c r="Y53" s="85" t="str">
        <f t="shared" si="39"/>
        <v>N. D.</v>
      </c>
      <c r="Z53" s="86">
        <f t="shared" si="26"/>
        <v>0</v>
      </c>
      <c r="AA53" s="85" t="str">
        <f t="shared" si="27"/>
        <v>N. D.</v>
      </c>
    </row>
    <row r="54" spans="1:27" s="49" customFormat="1" ht="17">
      <c r="A54" s="65" t="s">
        <v>40</v>
      </c>
      <c r="B54" s="60"/>
      <c r="C54" s="61">
        <f>+'2026R'!$AC54</f>
        <v>0</v>
      </c>
      <c r="D54" s="85" t="str">
        <f t="shared" si="34"/>
        <v>N. D.</v>
      </c>
      <c r="E54" s="60"/>
      <c r="F54" s="61">
        <f>+'2026P'!$AC54</f>
        <v>0</v>
      </c>
      <c r="G54" s="85" t="str">
        <f t="shared" si="35"/>
        <v>N. D.</v>
      </c>
      <c r="H54" s="86">
        <f t="shared" si="20"/>
        <v>0</v>
      </c>
      <c r="I54" s="85" t="str">
        <f t="shared" si="21"/>
        <v>N. D.</v>
      </c>
      <c r="J54" s="60"/>
      <c r="K54" s="61">
        <f>+'2025R'!$AC54</f>
        <v>0</v>
      </c>
      <c r="L54" s="85" t="str">
        <f t="shared" si="36"/>
        <v>N. D.</v>
      </c>
      <c r="M54" s="86">
        <f t="shared" si="22"/>
        <v>0</v>
      </c>
      <c r="N54" s="85" t="str">
        <f t="shared" si="23"/>
        <v>N. D.</v>
      </c>
      <c r="O54" s="60"/>
      <c r="P54" s="61">
        <f>+'2026R'!$AC54</f>
        <v>0</v>
      </c>
      <c r="Q54" s="85" t="str">
        <f t="shared" si="37"/>
        <v>N. D.</v>
      </c>
      <c r="R54" s="60"/>
      <c r="S54" s="61">
        <f>+'2026P'!$AC54</f>
        <v>0</v>
      </c>
      <c r="T54" s="85" t="str">
        <f t="shared" si="38"/>
        <v>N. D.</v>
      </c>
      <c r="U54" s="86">
        <f t="shared" si="24"/>
        <v>0</v>
      </c>
      <c r="V54" s="85" t="str">
        <f t="shared" si="25"/>
        <v>N. D.</v>
      </c>
      <c r="W54" s="60"/>
      <c r="X54" s="61">
        <f>+'2025R'!$AC54</f>
        <v>0</v>
      </c>
      <c r="Y54" s="85" t="str">
        <f t="shared" si="39"/>
        <v>N. D.</v>
      </c>
      <c r="Z54" s="86">
        <f t="shared" si="26"/>
        <v>0</v>
      </c>
      <c r="AA54" s="85" t="str">
        <f t="shared" si="27"/>
        <v>N. D.</v>
      </c>
    </row>
    <row r="55" spans="1:27" s="49" customFormat="1" ht="6" customHeight="1">
      <c r="A55" s="56"/>
      <c r="B55" s="54"/>
      <c r="C55" s="56"/>
      <c r="D55" s="83"/>
      <c r="E55" s="54"/>
      <c r="F55" s="56"/>
      <c r="G55" s="83"/>
      <c r="H55" s="54"/>
      <c r="I55" s="83"/>
      <c r="J55" s="54"/>
      <c r="K55" s="56"/>
      <c r="L55" s="83"/>
      <c r="M55" s="54"/>
      <c r="N55" s="83"/>
      <c r="O55" s="54"/>
      <c r="P55" s="56"/>
      <c r="Q55" s="83"/>
      <c r="R55" s="54"/>
      <c r="S55" s="56"/>
      <c r="T55" s="83"/>
      <c r="U55" s="54"/>
      <c r="V55" s="83"/>
      <c r="W55" s="54"/>
      <c r="X55" s="56"/>
      <c r="Y55" s="83"/>
      <c r="Z55" s="54"/>
      <c r="AA55" s="83"/>
    </row>
    <row r="56" spans="1:27" s="49" customFormat="1" ht="17">
      <c r="A56" s="55" t="s">
        <v>43</v>
      </c>
      <c r="B56" s="54"/>
      <c r="C56" s="66">
        <f>+C35+C45</f>
        <v>11092.38</v>
      </c>
      <c r="D56" s="87">
        <f>+IF(ISERROR(C56/C106),"N. D.",C56/C106)</f>
        <v>8.3678179676606214E-3</v>
      </c>
      <c r="E56" s="54"/>
      <c r="F56" s="66">
        <f>+F35+F45</f>
        <v>0</v>
      </c>
      <c r="G56" s="87">
        <f>+IF(ISERROR(F56/F106),"N. D.",F56/F106)</f>
        <v>0</v>
      </c>
      <c r="H56" s="74">
        <f>+$C56-F56</f>
        <v>11092.38</v>
      </c>
      <c r="I56" s="87" t="str">
        <f>+IF(ISERROR(H56/F56),"N. D.",H56/F56)</f>
        <v>N. D.</v>
      </c>
      <c r="J56" s="54"/>
      <c r="K56" s="66">
        <f>+K35+K45</f>
        <v>0</v>
      </c>
      <c r="L56" s="87">
        <f>+IF(ISERROR(K56/K106),"N. D.",K56/K106)</f>
        <v>0</v>
      </c>
      <c r="M56" s="74">
        <f>+$C56-K56</f>
        <v>11092.38</v>
      </c>
      <c r="N56" s="87" t="str">
        <f>+IF(ISERROR(M56/K56),"N. D.",M56/K56)</f>
        <v>N. D.</v>
      </c>
      <c r="O56" s="54"/>
      <c r="P56" s="66">
        <f>+P35+P45</f>
        <v>11092.38</v>
      </c>
      <c r="Q56" s="87">
        <f>+IF(ISERROR(P56/P106),"N. D.",P56/P106)</f>
        <v>8.3678179676606214E-3</v>
      </c>
      <c r="R56" s="54"/>
      <c r="S56" s="66">
        <f>+S35+S45</f>
        <v>0</v>
      </c>
      <c r="T56" s="87">
        <f>+IF(ISERROR(S56/S106),"N. D.",S56/S106)</f>
        <v>0</v>
      </c>
      <c r="U56" s="74">
        <f>+$P56-S56</f>
        <v>11092.38</v>
      </c>
      <c r="V56" s="87" t="str">
        <f>+IF(ISERROR(U56/S56),"N. D.",U56/S56)</f>
        <v>N. D.</v>
      </c>
      <c r="W56" s="54"/>
      <c r="X56" s="66">
        <f>+X35+X45</f>
        <v>0</v>
      </c>
      <c r="Y56" s="87">
        <f>+IF(ISERROR(X56/X106),"N. D.",X56/X106)</f>
        <v>0</v>
      </c>
      <c r="Z56" s="74">
        <f>+$P56-X56</f>
        <v>11092.38</v>
      </c>
      <c r="AA56" s="87" t="str">
        <f>+IF(ISERROR(Z56/X56),"N. D.",Z56/X56)</f>
        <v>N. D.</v>
      </c>
    </row>
    <row r="57" spans="1:27" s="49" customFormat="1" ht="6" customHeight="1">
      <c r="A57" s="56"/>
      <c r="B57" s="54"/>
      <c r="C57" s="56"/>
      <c r="D57" s="83"/>
      <c r="E57" s="54"/>
      <c r="F57" s="56"/>
      <c r="G57" s="83"/>
      <c r="H57" s="54"/>
      <c r="I57" s="83"/>
      <c r="J57" s="54"/>
      <c r="K57" s="56"/>
      <c r="L57" s="83"/>
      <c r="M57" s="54"/>
      <c r="N57" s="83"/>
      <c r="O57" s="54"/>
      <c r="P57" s="56"/>
      <c r="Q57" s="83"/>
      <c r="R57" s="54"/>
      <c r="S57" s="56"/>
      <c r="T57" s="83"/>
      <c r="U57" s="54"/>
      <c r="V57" s="83"/>
      <c r="W57" s="54"/>
      <c r="X57" s="56"/>
      <c r="Y57" s="83"/>
      <c r="Z57" s="54"/>
      <c r="AA57" s="83"/>
    </row>
    <row r="58" spans="1:27" s="49" customFormat="1" ht="17">
      <c r="A58" s="55" t="s">
        <v>44</v>
      </c>
      <c r="B58" s="54"/>
      <c r="C58" s="56"/>
      <c r="D58" s="83"/>
      <c r="E58" s="54"/>
      <c r="F58" s="56"/>
      <c r="G58" s="83"/>
      <c r="H58" s="54"/>
      <c r="I58" s="83"/>
      <c r="J58" s="54"/>
      <c r="K58" s="56"/>
      <c r="L58" s="83"/>
      <c r="M58" s="54"/>
      <c r="N58" s="83"/>
      <c r="O58" s="54"/>
      <c r="P58" s="56"/>
      <c r="Q58" s="83"/>
      <c r="R58" s="54"/>
      <c r="S58" s="56"/>
      <c r="T58" s="83"/>
      <c r="U58" s="54"/>
      <c r="V58" s="83"/>
      <c r="W58" s="54"/>
      <c r="X58" s="56"/>
      <c r="Y58" s="83"/>
      <c r="Z58" s="54"/>
      <c r="AA58" s="83"/>
    </row>
    <row r="59" spans="1:27" s="49" customFormat="1" ht="6" customHeight="1">
      <c r="A59" s="56"/>
      <c r="B59" s="54"/>
      <c r="C59" s="56"/>
      <c r="D59" s="83"/>
      <c r="E59" s="54"/>
      <c r="F59" s="56"/>
      <c r="G59" s="83"/>
      <c r="H59" s="54"/>
      <c r="I59" s="83"/>
      <c r="J59" s="54"/>
      <c r="K59" s="56"/>
      <c r="L59" s="83"/>
      <c r="M59" s="54"/>
      <c r="N59" s="83"/>
      <c r="O59" s="54"/>
      <c r="P59" s="56"/>
      <c r="Q59" s="83"/>
      <c r="R59" s="54"/>
      <c r="S59" s="56"/>
      <c r="T59" s="83"/>
      <c r="U59" s="54"/>
      <c r="V59" s="83"/>
      <c r="W59" s="54"/>
      <c r="X59" s="56"/>
      <c r="Y59" s="83"/>
      <c r="Z59" s="54"/>
      <c r="AA59" s="83"/>
    </row>
    <row r="60" spans="1:27" s="49" customFormat="1" ht="17">
      <c r="A60" s="57" t="s">
        <v>21</v>
      </c>
      <c r="B60" s="54"/>
      <c r="C60" s="58">
        <f>+SUM(C61:C69)</f>
        <v>0</v>
      </c>
      <c r="D60" s="83" t="str">
        <f>+IF(ISERROR(C60/C81),"N. D.",C60/C81)</f>
        <v>N. D.</v>
      </c>
      <c r="E60" s="54"/>
      <c r="F60" s="58">
        <f>+SUM(F61:F69)</f>
        <v>0</v>
      </c>
      <c r="G60" s="83" t="str">
        <f>+IF(ISERROR(F60/F81),"N. D.",F60/F81)</f>
        <v>N. D.</v>
      </c>
      <c r="H60" s="84">
        <f t="shared" ref="H60:H79" si="40">+$C60-F60</f>
        <v>0</v>
      </c>
      <c r="I60" s="83" t="str">
        <f t="shared" ref="I60:I79" si="41">+IF(ISERROR(H60/F60),"N. D.",H60/F60)</f>
        <v>N. D.</v>
      </c>
      <c r="J60" s="54"/>
      <c r="K60" s="58">
        <f>+SUM(K61:K69)</f>
        <v>0</v>
      </c>
      <c r="L60" s="83" t="str">
        <f>+IF(ISERROR(K60/K81),"N. D.",K60/K81)</f>
        <v>N. D.</v>
      </c>
      <c r="M60" s="84">
        <f t="shared" ref="M60:M79" si="42">+$C60-K60</f>
        <v>0</v>
      </c>
      <c r="N60" s="83" t="str">
        <f t="shared" ref="N60:N79" si="43">+IF(ISERROR(M60/K60),"N. D.",M60/K60)</f>
        <v>N. D.</v>
      </c>
      <c r="O60" s="54"/>
      <c r="P60" s="58">
        <f>+SUM(P61:P69)</f>
        <v>0</v>
      </c>
      <c r="Q60" s="83" t="str">
        <f>+IF(ISERROR(P60/P81),"N. D.",P60/P81)</f>
        <v>N. D.</v>
      </c>
      <c r="R60" s="54"/>
      <c r="S60" s="58">
        <f>+SUM(S61:S69)</f>
        <v>0</v>
      </c>
      <c r="T60" s="83" t="str">
        <f>+IF(ISERROR(S60/S81),"N. D.",S60/S81)</f>
        <v>N. D.</v>
      </c>
      <c r="U60" s="84">
        <f t="shared" ref="U60:U79" si="44">+$P60-S60</f>
        <v>0</v>
      </c>
      <c r="V60" s="83" t="str">
        <f t="shared" ref="V60:V79" si="45">+IF(ISERROR(U60/S60),"N. D.",U60/S60)</f>
        <v>N. D.</v>
      </c>
      <c r="W60" s="54"/>
      <c r="X60" s="58">
        <f>+SUM(X61:X69)</f>
        <v>0</v>
      </c>
      <c r="Y60" s="83" t="str">
        <f>+IF(ISERROR(X60/X81),"N. D.",X60/X81)</f>
        <v>N. D.</v>
      </c>
      <c r="Z60" s="84">
        <f t="shared" ref="Z60:Z79" si="46">+$P60-X60</f>
        <v>0</v>
      </c>
      <c r="AA60" s="83" t="str">
        <f t="shared" ref="AA60:AA79" si="47">+IF(ISERROR(Z60/X60),"N. D.",Z60/X60)</f>
        <v>N. D.</v>
      </c>
    </row>
    <row r="61" spans="1:27" s="49" customFormat="1" ht="17">
      <c r="A61" s="59" t="s">
        <v>22</v>
      </c>
      <c r="B61" s="60"/>
      <c r="C61" s="61">
        <f>+'2026R'!$AC61</f>
        <v>0</v>
      </c>
      <c r="D61" s="85">
        <f t="shared" ref="D61:D69" si="48">+IF(ISERROR(C61/C86),"N. D.",C61/C86)</f>
        <v>0</v>
      </c>
      <c r="E61" s="60"/>
      <c r="F61" s="61">
        <f>+'2026P'!$AC61</f>
        <v>0</v>
      </c>
      <c r="G61" s="85">
        <f t="shared" ref="G61:G69" si="49">+IF(ISERROR(F61/F86),"N. D.",F61/F86)</f>
        <v>0</v>
      </c>
      <c r="H61" s="86">
        <f t="shared" si="40"/>
        <v>0</v>
      </c>
      <c r="I61" s="85" t="str">
        <f t="shared" si="41"/>
        <v>N. D.</v>
      </c>
      <c r="J61" s="60"/>
      <c r="K61" s="61">
        <f>+'2025R'!$AC61</f>
        <v>0</v>
      </c>
      <c r="L61" s="85">
        <f t="shared" ref="L61:L69" si="50">+IF(ISERROR(K61/K86),"N. D.",K61/K86)</f>
        <v>0</v>
      </c>
      <c r="M61" s="86">
        <f t="shared" si="42"/>
        <v>0</v>
      </c>
      <c r="N61" s="85" t="str">
        <f t="shared" si="43"/>
        <v>N. D.</v>
      </c>
      <c r="O61" s="60"/>
      <c r="P61" s="61">
        <f>+'2026R'!$AC61</f>
        <v>0</v>
      </c>
      <c r="Q61" s="85">
        <f t="shared" ref="Q61:Q69" si="51">+IF(ISERROR(P61/P86),"N. D.",P61/P86)</f>
        <v>0</v>
      </c>
      <c r="R61" s="60"/>
      <c r="S61" s="61">
        <f>+'2026P'!$AC61</f>
        <v>0</v>
      </c>
      <c r="T61" s="85">
        <f t="shared" ref="T61:T69" si="52">+IF(ISERROR(S61/S86),"N. D.",S61/S86)</f>
        <v>0</v>
      </c>
      <c r="U61" s="86">
        <f t="shared" si="44"/>
        <v>0</v>
      </c>
      <c r="V61" s="85" t="str">
        <f t="shared" si="45"/>
        <v>N. D.</v>
      </c>
      <c r="W61" s="60"/>
      <c r="X61" s="61">
        <f>+'2025R'!$AC61</f>
        <v>0</v>
      </c>
      <c r="Y61" s="85">
        <f t="shared" ref="Y61:Y69" si="53">+IF(ISERROR(X61/X86),"N. D.",X61/X86)</f>
        <v>0</v>
      </c>
      <c r="Z61" s="86">
        <f t="shared" si="46"/>
        <v>0</v>
      </c>
      <c r="AA61" s="85" t="str">
        <f t="shared" si="47"/>
        <v>N. D.</v>
      </c>
    </row>
    <row r="62" spans="1:27" s="49" customFormat="1" ht="17">
      <c r="A62" s="59" t="s">
        <v>23</v>
      </c>
      <c r="B62" s="60"/>
      <c r="C62" s="61">
        <f>+'2026R'!$AC62</f>
        <v>0</v>
      </c>
      <c r="D62" s="85">
        <f t="shared" si="48"/>
        <v>0</v>
      </c>
      <c r="E62" s="60"/>
      <c r="F62" s="61">
        <f>+'2026P'!$AC62</f>
        <v>0</v>
      </c>
      <c r="G62" s="85">
        <f t="shared" si="49"/>
        <v>0</v>
      </c>
      <c r="H62" s="86">
        <f t="shared" si="40"/>
        <v>0</v>
      </c>
      <c r="I62" s="85" t="str">
        <f t="shared" si="41"/>
        <v>N. D.</v>
      </c>
      <c r="J62" s="60"/>
      <c r="K62" s="61">
        <f>+'2025R'!$AC62</f>
        <v>0</v>
      </c>
      <c r="L62" s="85">
        <f t="shared" si="50"/>
        <v>0</v>
      </c>
      <c r="M62" s="86">
        <f t="shared" si="42"/>
        <v>0</v>
      </c>
      <c r="N62" s="85" t="str">
        <f t="shared" si="43"/>
        <v>N. D.</v>
      </c>
      <c r="O62" s="60"/>
      <c r="P62" s="61">
        <f>+'2026R'!$AC62</f>
        <v>0</v>
      </c>
      <c r="Q62" s="85">
        <f t="shared" si="51"/>
        <v>0</v>
      </c>
      <c r="R62" s="60"/>
      <c r="S62" s="61">
        <f>+'2026P'!$AC62</f>
        <v>0</v>
      </c>
      <c r="T62" s="85">
        <f t="shared" si="52"/>
        <v>0</v>
      </c>
      <c r="U62" s="86">
        <f t="shared" si="44"/>
        <v>0</v>
      </c>
      <c r="V62" s="85" t="str">
        <f t="shared" si="45"/>
        <v>N. D.</v>
      </c>
      <c r="W62" s="60"/>
      <c r="X62" s="61">
        <f>+'2025R'!$AC62</f>
        <v>0</v>
      </c>
      <c r="Y62" s="85">
        <f t="shared" si="53"/>
        <v>0</v>
      </c>
      <c r="Z62" s="86">
        <f t="shared" si="46"/>
        <v>0</v>
      </c>
      <c r="AA62" s="85" t="str">
        <f t="shared" si="47"/>
        <v>N. D.</v>
      </c>
    </row>
    <row r="63" spans="1:27" s="49" customFormat="1" ht="17">
      <c r="A63" s="59" t="s">
        <v>24</v>
      </c>
      <c r="B63" s="60"/>
      <c r="C63" s="61">
        <f>+'2026R'!$AC63</f>
        <v>0</v>
      </c>
      <c r="D63" s="85">
        <f t="shared" si="48"/>
        <v>0</v>
      </c>
      <c r="E63" s="60"/>
      <c r="F63" s="61">
        <f>+'2026P'!$AC63</f>
        <v>0</v>
      </c>
      <c r="G63" s="85">
        <f t="shared" si="49"/>
        <v>0</v>
      </c>
      <c r="H63" s="86">
        <f t="shared" si="40"/>
        <v>0</v>
      </c>
      <c r="I63" s="85" t="str">
        <f t="shared" si="41"/>
        <v>N. D.</v>
      </c>
      <c r="J63" s="60"/>
      <c r="K63" s="61">
        <f>+'2025R'!$AC63</f>
        <v>0</v>
      </c>
      <c r="L63" s="85">
        <f t="shared" si="50"/>
        <v>0</v>
      </c>
      <c r="M63" s="86">
        <f t="shared" si="42"/>
        <v>0</v>
      </c>
      <c r="N63" s="85" t="str">
        <f t="shared" si="43"/>
        <v>N. D.</v>
      </c>
      <c r="O63" s="60"/>
      <c r="P63" s="61">
        <f>+'2026R'!$AC63</f>
        <v>0</v>
      </c>
      <c r="Q63" s="85">
        <f t="shared" si="51"/>
        <v>0</v>
      </c>
      <c r="R63" s="60"/>
      <c r="S63" s="61">
        <f>+'2026P'!$AC63</f>
        <v>0</v>
      </c>
      <c r="T63" s="85">
        <f t="shared" si="52"/>
        <v>0</v>
      </c>
      <c r="U63" s="86">
        <f t="shared" si="44"/>
        <v>0</v>
      </c>
      <c r="V63" s="85" t="str">
        <f t="shared" si="45"/>
        <v>N. D.</v>
      </c>
      <c r="W63" s="60"/>
      <c r="X63" s="61">
        <f>+'2025R'!$AC63</f>
        <v>0</v>
      </c>
      <c r="Y63" s="85">
        <f t="shared" si="53"/>
        <v>0</v>
      </c>
      <c r="Z63" s="86">
        <f t="shared" si="46"/>
        <v>0</v>
      </c>
      <c r="AA63" s="85" t="str">
        <f t="shared" si="47"/>
        <v>N. D.</v>
      </c>
    </row>
    <row r="64" spans="1:27" s="49" customFormat="1" ht="17">
      <c r="A64" s="59" t="s">
        <v>25</v>
      </c>
      <c r="B64" s="60"/>
      <c r="C64" s="61">
        <f>+'2026R'!$AC64</f>
        <v>0</v>
      </c>
      <c r="D64" s="85" t="str">
        <f t="shared" si="48"/>
        <v>N. D.</v>
      </c>
      <c r="E64" s="60"/>
      <c r="F64" s="61">
        <f>+'2026P'!$AC64</f>
        <v>0</v>
      </c>
      <c r="G64" s="85" t="str">
        <f t="shared" si="49"/>
        <v>N. D.</v>
      </c>
      <c r="H64" s="86">
        <f t="shared" si="40"/>
        <v>0</v>
      </c>
      <c r="I64" s="85" t="str">
        <f t="shared" si="41"/>
        <v>N. D.</v>
      </c>
      <c r="J64" s="60"/>
      <c r="K64" s="61">
        <f>+'2025R'!$AC64</f>
        <v>0</v>
      </c>
      <c r="L64" s="85" t="str">
        <f t="shared" si="50"/>
        <v>N. D.</v>
      </c>
      <c r="M64" s="86">
        <f t="shared" si="42"/>
        <v>0</v>
      </c>
      <c r="N64" s="85" t="str">
        <f t="shared" si="43"/>
        <v>N. D.</v>
      </c>
      <c r="O64" s="60"/>
      <c r="P64" s="61">
        <f>+'2026R'!$AC64</f>
        <v>0</v>
      </c>
      <c r="Q64" s="85" t="str">
        <f t="shared" si="51"/>
        <v>N. D.</v>
      </c>
      <c r="R64" s="60"/>
      <c r="S64" s="61">
        <f>+'2026P'!$AC64</f>
        <v>0</v>
      </c>
      <c r="T64" s="85" t="str">
        <f t="shared" si="52"/>
        <v>N. D.</v>
      </c>
      <c r="U64" s="86">
        <f t="shared" si="44"/>
        <v>0</v>
      </c>
      <c r="V64" s="85" t="str">
        <f t="shared" si="45"/>
        <v>N. D.</v>
      </c>
      <c r="W64" s="60"/>
      <c r="X64" s="61">
        <f>+'2025R'!$AC64</f>
        <v>0</v>
      </c>
      <c r="Y64" s="85" t="str">
        <f t="shared" si="53"/>
        <v>N. D.</v>
      </c>
      <c r="Z64" s="86">
        <f t="shared" si="46"/>
        <v>0</v>
      </c>
      <c r="AA64" s="85" t="str">
        <f t="shared" si="47"/>
        <v>N. D.</v>
      </c>
    </row>
    <row r="65" spans="1:27" s="49" customFormat="1" ht="17">
      <c r="A65" s="59" t="s">
        <v>26</v>
      </c>
      <c r="B65" s="60"/>
      <c r="C65" s="61">
        <f>+'2026R'!$AC65</f>
        <v>0</v>
      </c>
      <c r="D65" s="85" t="str">
        <f t="shared" si="48"/>
        <v>N. D.</v>
      </c>
      <c r="E65" s="60"/>
      <c r="F65" s="61">
        <f>+'2026P'!$AC65</f>
        <v>0</v>
      </c>
      <c r="G65" s="85" t="str">
        <f t="shared" si="49"/>
        <v>N. D.</v>
      </c>
      <c r="H65" s="86">
        <f t="shared" si="40"/>
        <v>0</v>
      </c>
      <c r="I65" s="85" t="str">
        <f t="shared" si="41"/>
        <v>N. D.</v>
      </c>
      <c r="J65" s="60"/>
      <c r="K65" s="61">
        <f>+'2025R'!$AC65</f>
        <v>0</v>
      </c>
      <c r="L65" s="85" t="str">
        <f t="shared" si="50"/>
        <v>N. D.</v>
      </c>
      <c r="M65" s="86">
        <f t="shared" si="42"/>
        <v>0</v>
      </c>
      <c r="N65" s="85" t="str">
        <f t="shared" si="43"/>
        <v>N. D.</v>
      </c>
      <c r="O65" s="60"/>
      <c r="P65" s="61">
        <f>+'2026R'!$AC65</f>
        <v>0</v>
      </c>
      <c r="Q65" s="85" t="str">
        <f t="shared" si="51"/>
        <v>N. D.</v>
      </c>
      <c r="R65" s="60"/>
      <c r="S65" s="61">
        <f>+'2026P'!$AC65</f>
        <v>0</v>
      </c>
      <c r="T65" s="85" t="str">
        <f t="shared" si="52"/>
        <v>N. D.</v>
      </c>
      <c r="U65" s="86">
        <f t="shared" si="44"/>
        <v>0</v>
      </c>
      <c r="V65" s="85" t="str">
        <f t="shared" si="45"/>
        <v>N. D.</v>
      </c>
      <c r="W65" s="60"/>
      <c r="X65" s="61">
        <f>+'2025R'!$AC65</f>
        <v>0</v>
      </c>
      <c r="Y65" s="85" t="str">
        <f t="shared" si="53"/>
        <v>N. D.</v>
      </c>
      <c r="Z65" s="86">
        <f t="shared" si="46"/>
        <v>0</v>
      </c>
      <c r="AA65" s="85" t="str">
        <f t="shared" si="47"/>
        <v>N. D.</v>
      </c>
    </row>
    <row r="66" spans="1:27" s="49" customFormat="1" ht="17">
      <c r="A66" s="59" t="s">
        <v>27</v>
      </c>
      <c r="B66" s="60"/>
      <c r="C66" s="61">
        <f>+'2026R'!$AC66</f>
        <v>0</v>
      </c>
      <c r="D66" s="85" t="str">
        <f t="shared" si="48"/>
        <v>N. D.</v>
      </c>
      <c r="E66" s="60"/>
      <c r="F66" s="61">
        <f>+'2026P'!$AC66</f>
        <v>0</v>
      </c>
      <c r="G66" s="85" t="str">
        <f t="shared" si="49"/>
        <v>N. D.</v>
      </c>
      <c r="H66" s="86">
        <f t="shared" si="40"/>
        <v>0</v>
      </c>
      <c r="I66" s="85" t="str">
        <f t="shared" si="41"/>
        <v>N. D.</v>
      </c>
      <c r="J66" s="60"/>
      <c r="K66" s="61">
        <f>+'2025R'!$AC66</f>
        <v>0</v>
      </c>
      <c r="L66" s="85" t="str">
        <f t="shared" si="50"/>
        <v>N. D.</v>
      </c>
      <c r="M66" s="86">
        <f t="shared" si="42"/>
        <v>0</v>
      </c>
      <c r="N66" s="85" t="str">
        <f t="shared" si="43"/>
        <v>N. D.</v>
      </c>
      <c r="O66" s="60"/>
      <c r="P66" s="61">
        <f>+'2026R'!$AC66</f>
        <v>0</v>
      </c>
      <c r="Q66" s="85" t="str">
        <f t="shared" si="51"/>
        <v>N. D.</v>
      </c>
      <c r="R66" s="60"/>
      <c r="S66" s="61">
        <f>+'2026P'!$AC66</f>
        <v>0</v>
      </c>
      <c r="T66" s="85" t="str">
        <f t="shared" si="52"/>
        <v>N. D.</v>
      </c>
      <c r="U66" s="86">
        <f t="shared" si="44"/>
        <v>0</v>
      </c>
      <c r="V66" s="85" t="str">
        <f t="shared" si="45"/>
        <v>N. D.</v>
      </c>
      <c r="W66" s="60"/>
      <c r="X66" s="61">
        <f>+'2025R'!$AC66</f>
        <v>0</v>
      </c>
      <c r="Y66" s="85" t="str">
        <f t="shared" si="53"/>
        <v>N. D.</v>
      </c>
      <c r="Z66" s="86">
        <f t="shared" si="46"/>
        <v>0</v>
      </c>
      <c r="AA66" s="85" t="str">
        <f t="shared" si="47"/>
        <v>N. D.</v>
      </c>
    </row>
    <row r="67" spans="1:27" s="49" customFormat="1" ht="17">
      <c r="A67" s="59" t="s">
        <v>28</v>
      </c>
      <c r="B67" s="60"/>
      <c r="C67" s="61">
        <f>+'2026R'!$AC67</f>
        <v>0</v>
      </c>
      <c r="D67" s="85" t="str">
        <f t="shared" si="48"/>
        <v>N. D.</v>
      </c>
      <c r="E67" s="60"/>
      <c r="F67" s="61">
        <f>+'2026P'!$AC67</f>
        <v>0</v>
      </c>
      <c r="G67" s="85" t="str">
        <f t="shared" si="49"/>
        <v>N. D.</v>
      </c>
      <c r="H67" s="86">
        <f t="shared" si="40"/>
        <v>0</v>
      </c>
      <c r="I67" s="85" t="str">
        <f t="shared" si="41"/>
        <v>N. D.</v>
      </c>
      <c r="J67" s="60"/>
      <c r="K67" s="61">
        <f>+'2025R'!$AC67</f>
        <v>0</v>
      </c>
      <c r="L67" s="85" t="str">
        <f t="shared" si="50"/>
        <v>N. D.</v>
      </c>
      <c r="M67" s="86">
        <f t="shared" si="42"/>
        <v>0</v>
      </c>
      <c r="N67" s="85" t="str">
        <f t="shared" si="43"/>
        <v>N. D.</v>
      </c>
      <c r="O67" s="60"/>
      <c r="P67" s="61">
        <f>+'2026R'!$AC67</f>
        <v>0</v>
      </c>
      <c r="Q67" s="85" t="str">
        <f t="shared" si="51"/>
        <v>N. D.</v>
      </c>
      <c r="R67" s="60"/>
      <c r="S67" s="61">
        <f>+'2026P'!$AC67</f>
        <v>0</v>
      </c>
      <c r="T67" s="85" t="str">
        <f t="shared" si="52"/>
        <v>N. D.</v>
      </c>
      <c r="U67" s="86">
        <f t="shared" si="44"/>
        <v>0</v>
      </c>
      <c r="V67" s="85" t="str">
        <f t="shared" si="45"/>
        <v>N. D.</v>
      </c>
      <c r="W67" s="60"/>
      <c r="X67" s="61">
        <f>+'2025R'!$AC67</f>
        <v>0</v>
      </c>
      <c r="Y67" s="85" t="str">
        <f t="shared" si="53"/>
        <v>N. D.</v>
      </c>
      <c r="Z67" s="86">
        <f t="shared" si="46"/>
        <v>0</v>
      </c>
      <c r="AA67" s="85" t="str">
        <f t="shared" si="47"/>
        <v>N. D.</v>
      </c>
    </row>
    <row r="68" spans="1:27" s="49" customFormat="1" ht="17">
      <c r="A68" s="59" t="s">
        <v>29</v>
      </c>
      <c r="B68" s="60"/>
      <c r="C68" s="61">
        <f>+'2026R'!$AC68</f>
        <v>0</v>
      </c>
      <c r="D68" s="85" t="str">
        <f t="shared" si="48"/>
        <v>N. D.</v>
      </c>
      <c r="E68" s="60"/>
      <c r="F68" s="61">
        <f>+'2026P'!$AC68</f>
        <v>0</v>
      </c>
      <c r="G68" s="85" t="str">
        <f t="shared" si="49"/>
        <v>N. D.</v>
      </c>
      <c r="H68" s="86">
        <f t="shared" si="40"/>
        <v>0</v>
      </c>
      <c r="I68" s="85" t="str">
        <f t="shared" si="41"/>
        <v>N. D.</v>
      </c>
      <c r="J68" s="60"/>
      <c r="K68" s="61">
        <f>+'2025R'!$AC68</f>
        <v>0</v>
      </c>
      <c r="L68" s="85" t="str">
        <f t="shared" si="50"/>
        <v>N. D.</v>
      </c>
      <c r="M68" s="86">
        <f t="shared" si="42"/>
        <v>0</v>
      </c>
      <c r="N68" s="85" t="str">
        <f t="shared" si="43"/>
        <v>N. D.</v>
      </c>
      <c r="O68" s="60"/>
      <c r="P68" s="61">
        <f>+'2026R'!$AC68</f>
        <v>0</v>
      </c>
      <c r="Q68" s="85" t="str">
        <f t="shared" si="51"/>
        <v>N. D.</v>
      </c>
      <c r="R68" s="60"/>
      <c r="S68" s="61">
        <f>+'2026P'!$AC68</f>
        <v>0</v>
      </c>
      <c r="T68" s="85" t="str">
        <f t="shared" si="52"/>
        <v>N. D.</v>
      </c>
      <c r="U68" s="86">
        <f t="shared" si="44"/>
        <v>0</v>
      </c>
      <c r="V68" s="85" t="str">
        <f t="shared" si="45"/>
        <v>N. D.</v>
      </c>
      <c r="W68" s="60"/>
      <c r="X68" s="61">
        <f>+'2025R'!$AC68</f>
        <v>0</v>
      </c>
      <c r="Y68" s="85" t="str">
        <f t="shared" si="53"/>
        <v>N. D.</v>
      </c>
      <c r="Z68" s="86">
        <f t="shared" si="46"/>
        <v>0</v>
      </c>
      <c r="AA68" s="85" t="str">
        <f t="shared" si="47"/>
        <v>N. D.</v>
      </c>
    </row>
    <row r="69" spans="1:27" s="49" customFormat="1" ht="17">
      <c r="A69" s="62" t="s">
        <v>30</v>
      </c>
      <c r="B69" s="60"/>
      <c r="C69" s="61">
        <f>+'2026R'!$AC69</f>
        <v>0</v>
      </c>
      <c r="D69" s="85" t="str">
        <f t="shared" si="48"/>
        <v>N. D.</v>
      </c>
      <c r="E69" s="60"/>
      <c r="F69" s="61">
        <f>+'2026P'!$AC69</f>
        <v>0</v>
      </c>
      <c r="G69" s="85" t="str">
        <f t="shared" si="49"/>
        <v>N. D.</v>
      </c>
      <c r="H69" s="86">
        <f t="shared" si="40"/>
        <v>0</v>
      </c>
      <c r="I69" s="85" t="str">
        <f t="shared" si="41"/>
        <v>N. D.</v>
      </c>
      <c r="J69" s="60"/>
      <c r="K69" s="61">
        <f>+'2025R'!$AC69</f>
        <v>0</v>
      </c>
      <c r="L69" s="85" t="str">
        <f t="shared" si="50"/>
        <v>N. D.</v>
      </c>
      <c r="M69" s="86">
        <f t="shared" si="42"/>
        <v>0</v>
      </c>
      <c r="N69" s="85" t="str">
        <f t="shared" si="43"/>
        <v>N. D.</v>
      </c>
      <c r="O69" s="60"/>
      <c r="P69" s="61">
        <f>+'2026R'!$AC69</f>
        <v>0</v>
      </c>
      <c r="Q69" s="85" t="str">
        <f t="shared" si="51"/>
        <v>N. D.</v>
      </c>
      <c r="R69" s="60"/>
      <c r="S69" s="61">
        <f>+'2026P'!$AC69</f>
        <v>0</v>
      </c>
      <c r="T69" s="85" t="str">
        <f t="shared" si="52"/>
        <v>N. D.</v>
      </c>
      <c r="U69" s="86">
        <f t="shared" si="44"/>
        <v>0</v>
      </c>
      <c r="V69" s="85" t="str">
        <f t="shared" si="45"/>
        <v>N. D.</v>
      </c>
      <c r="W69" s="60"/>
      <c r="X69" s="61">
        <f>+'2025R'!$AC69</f>
        <v>0</v>
      </c>
      <c r="Y69" s="85" t="str">
        <f t="shared" si="53"/>
        <v>N. D.</v>
      </c>
      <c r="Z69" s="86">
        <f t="shared" si="46"/>
        <v>0</v>
      </c>
      <c r="AA69" s="85" t="str">
        <f t="shared" si="47"/>
        <v>N. D.</v>
      </c>
    </row>
    <row r="70" spans="1:27" s="49" customFormat="1" ht="17">
      <c r="A70" s="63" t="s">
        <v>31</v>
      </c>
      <c r="B70" s="54"/>
      <c r="C70" s="64">
        <f>+SUM(C71:C79)</f>
        <v>0</v>
      </c>
      <c r="D70" s="83" t="str">
        <f>+IF(ISERROR(C70/C81),"N. D.",C70/C81)</f>
        <v>N. D.</v>
      </c>
      <c r="E70" s="60"/>
      <c r="F70" s="64">
        <f>+SUM(F71:F79)</f>
        <v>0</v>
      </c>
      <c r="G70" s="83" t="str">
        <f>+IF(ISERROR(F70/F81),"N. D.",F70/F81)</f>
        <v>N. D.</v>
      </c>
      <c r="H70" s="84">
        <f t="shared" si="40"/>
        <v>0</v>
      </c>
      <c r="I70" s="83" t="str">
        <f t="shared" si="41"/>
        <v>N. D.</v>
      </c>
      <c r="J70" s="54"/>
      <c r="K70" s="64">
        <f>+SUM(K71:K79)</f>
        <v>0</v>
      </c>
      <c r="L70" s="83" t="str">
        <f>+IF(ISERROR(K70/K81),"N. D.",K70/K81)</f>
        <v>N. D.</v>
      </c>
      <c r="M70" s="84">
        <f t="shared" si="42"/>
        <v>0</v>
      </c>
      <c r="N70" s="83" t="str">
        <f t="shared" si="43"/>
        <v>N. D.</v>
      </c>
      <c r="O70" s="54"/>
      <c r="P70" s="64">
        <f>+SUM(P71:P79)</f>
        <v>0</v>
      </c>
      <c r="Q70" s="83" t="str">
        <f>+IF(ISERROR(P70/P81),"N. D.",P70/P81)</f>
        <v>N. D.</v>
      </c>
      <c r="R70" s="60"/>
      <c r="S70" s="64">
        <f>+SUM(S71:S79)</f>
        <v>0</v>
      </c>
      <c r="T70" s="83" t="str">
        <f>+IF(ISERROR(S70/S81),"N. D.",S70/S81)</f>
        <v>N. D.</v>
      </c>
      <c r="U70" s="84">
        <f t="shared" si="44"/>
        <v>0</v>
      </c>
      <c r="V70" s="83" t="str">
        <f t="shared" si="45"/>
        <v>N. D.</v>
      </c>
      <c r="W70" s="54"/>
      <c r="X70" s="64">
        <f>+SUM(X71:X79)</f>
        <v>0</v>
      </c>
      <c r="Y70" s="83" t="str">
        <f>+IF(ISERROR(X70/X81),"N. D.",X70/X81)</f>
        <v>N. D.</v>
      </c>
      <c r="Z70" s="84">
        <f t="shared" si="46"/>
        <v>0</v>
      </c>
      <c r="AA70" s="83" t="str">
        <f t="shared" si="47"/>
        <v>N. D.</v>
      </c>
    </row>
    <row r="71" spans="1:27" s="49" customFormat="1" ht="17">
      <c r="A71" s="65" t="s">
        <v>32</v>
      </c>
      <c r="B71" s="60"/>
      <c r="C71" s="61">
        <f>+'2026R'!$AC71</f>
        <v>0</v>
      </c>
      <c r="D71" s="85" t="str">
        <f t="shared" ref="D71:D79" si="54">+IF(ISERROR(C71/C96),"N. D.",C71/C96)</f>
        <v>N. D.</v>
      </c>
      <c r="E71" s="60"/>
      <c r="F71" s="61">
        <f>+'2026P'!$AC71</f>
        <v>0</v>
      </c>
      <c r="G71" s="85" t="str">
        <f t="shared" ref="G71:G79" si="55">+IF(ISERROR(F71/F96),"N. D.",F71/F96)</f>
        <v>N. D.</v>
      </c>
      <c r="H71" s="86">
        <f t="shared" si="40"/>
        <v>0</v>
      </c>
      <c r="I71" s="85" t="str">
        <f t="shared" si="41"/>
        <v>N. D.</v>
      </c>
      <c r="J71" s="60"/>
      <c r="K71" s="61">
        <f>+'2025R'!$AC71</f>
        <v>0</v>
      </c>
      <c r="L71" s="85" t="str">
        <f t="shared" ref="L71:L79" si="56">+IF(ISERROR(K71/K96),"N. D.",K71/K96)</f>
        <v>N. D.</v>
      </c>
      <c r="M71" s="86">
        <f t="shared" si="42"/>
        <v>0</v>
      </c>
      <c r="N71" s="85" t="str">
        <f t="shared" si="43"/>
        <v>N. D.</v>
      </c>
      <c r="O71" s="60"/>
      <c r="P71" s="61">
        <f>+'2026R'!$AC71</f>
        <v>0</v>
      </c>
      <c r="Q71" s="85" t="str">
        <f t="shared" ref="Q71:Q79" si="57">+IF(ISERROR(P71/P96),"N. D.",P71/P96)</f>
        <v>N. D.</v>
      </c>
      <c r="R71" s="60"/>
      <c r="S71" s="61">
        <f>+'2026P'!$AC71</f>
        <v>0</v>
      </c>
      <c r="T71" s="85" t="str">
        <f t="shared" ref="T71:T79" si="58">+IF(ISERROR(S71/S96),"N. D.",S71/S96)</f>
        <v>N. D.</v>
      </c>
      <c r="U71" s="86">
        <f t="shared" si="44"/>
        <v>0</v>
      </c>
      <c r="V71" s="85" t="str">
        <f t="shared" si="45"/>
        <v>N. D.</v>
      </c>
      <c r="W71" s="60"/>
      <c r="X71" s="61">
        <f>+'2025R'!$AC71</f>
        <v>0</v>
      </c>
      <c r="Y71" s="85" t="str">
        <f t="shared" ref="Y71:Y79" si="59">+IF(ISERROR(X71/X96),"N. D.",X71/X96)</f>
        <v>N. D.</v>
      </c>
      <c r="Z71" s="86">
        <f t="shared" si="46"/>
        <v>0</v>
      </c>
      <c r="AA71" s="85" t="str">
        <f t="shared" si="47"/>
        <v>N. D.</v>
      </c>
    </row>
    <row r="72" spans="1:27" s="49" customFormat="1" ht="17">
      <c r="A72" s="65" t="s">
        <v>33</v>
      </c>
      <c r="B72" s="60"/>
      <c r="C72" s="61">
        <f>+'2026R'!$AC72</f>
        <v>0</v>
      </c>
      <c r="D72" s="85" t="str">
        <f t="shared" si="54"/>
        <v>N. D.</v>
      </c>
      <c r="E72" s="60"/>
      <c r="F72" s="61">
        <f>+'2026P'!$AC72</f>
        <v>0</v>
      </c>
      <c r="G72" s="85" t="str">
        <f t="shared" si="55"/>
        <v>N. D.</v>
      </c>
      <c r="H72" s="86">
        <f t="shared" si="40"/>
        <v>0</v>
      </c>
      <c r="I72" s="85" t="str">
        <f t="shared" si="41"/>
        <v>N. D.</v>
      </c>
      <c r="J72" s="60"/>
      <c r="K72" s="61">
        <f>+'2025R'!$AC72</f>
        <v>0</v>
      </c>
      <c r="L72" s="85" t="str">
        <f t="shared" si="56"/>
        <v>N. D.</v>
      </c>
      <c r="M72" s="86">
        <f t="shared" si="42"/>
        <v>0</v>
      </c>
      <c r="N72" s="85" t="str">
        <f t="shared" si="43"/>
        <v>N. D.</v>
      </c>
      <c r="O72" s="60"/>
      <c r="P72" s="61">
        <f>+'2026R'!$AC72</f>
        <v>0</v>
      </c>
      <c r="Q72" s="85" t="str">
        <f t="shared" si="57"/>
        <v>N. D.</v>
      </c>
      <c r="R72" s="60"/>
      <c r="S72" s="61">
        <f>+'2026P'!$AC72</f>
        <v>0</v>
      </c>
      <c r="T72" s="85" t="str">
        <f t="shared" si="58"/>
        <v>N. D.</v>
      </c>
      <c r="U72" s="86">
        <f t="shared" si="44"/>
        <v>0</v>
      </c>
      <c r="V72" s="85" t="str">
        <f t="shared" si="45"/>
        <v>N. D.</v>
      </c>
      <c r="W72" s="60"/>
      <c r="X72" s="61">
        <f>+'2025R'!$AC72</f>
        <v>0</v>
      </c>
      <c r="Y72" s="85" t="str">
        <f t="shared" si="59"/>
        <v>N. D.</v>
      </c>
      <c r="Z72" s="86">
        <f t="shared" si="46"/>
        <v>0</v>
      </c>
      <c r="AA72" s="85" t="str">
        <f t="shared" si="47"/>
        <v>N. D.</v>
      </c>
    </row>
    <row r="73" spans="1:27" s="49" customFormat="1" ht="17">
      <c r="A73" s="65" t="s">
        <v>34</v>
      </c>
      <c r="B73" s="60"/>
      <c r="C73" s="61">
        <f>+'2026R'!$AC73</f>
        <v>0</v>
      </c>
      <c r="D73" s="85" t="str">
        <f t="shared" si="54"/>
        <v>N. D.</v>
      </c>
      <c r="E73" s="60"/>
      <c r="F73" s="61">
        <f>+'2026P'!$AC73</f>
        <v>0</v>
      </c>
      <c r="G73" s="85" t="str">
        <f t="shared" si="55"/>
        <v>N. D.</v>
      </c>
      <c r="H73" s="86">
        <f t="shared" si="40"/>
        <v>0</v>
      </c>
      <c r="I73" s="85" t="str">
        <f t="shared" si="41"/>
        <v>N. D.</v>
      </c>
      <c r="J73" s="60"/>
      <c r="K73" s="61">
        <f>+'2025R'!$AC73</f>
        <v>0</v>
      </c>
      <c r="L73" s="85" t="str">
        <f t="shared" si="56"/>
        <v>N. D.</v>
      </c>
      <c r="M73" s="86">
        <f t="shared" si="42"/>
        <v>0</v>
      </c>
      <c r="N73" s="85" t="str">
        <f t="shared" si="43"/>
        <v>N. D.</v>
      </c>
      <c r="O73" s="60"/>
      <c r="P73" s="61">
        <f>+'2026R'!$AC73</f>
        <v>0</v>
      </c>
      <c r="Q73" s="85" t="str">
        <f t="shared" si="57"/>
        <v>N. D.</v>
      </c>
      <c r="R73" s="60"/>
      <c r="S73" s="61">
        <f>+'2026P'!$AC73</f>
        <v>0</v>
      </c>
      <c r="T73" s="85" t="str">
        <f t="shared" si="58"/>
        <v>N. D.</v>
      </c>
      <c r="U73" s="86">
        <f t="shared" si="44"/>
        <v>0</v>
      </c>
      <c r="V73" s="85" t="str">
        <f t="shared" si="45"/>
        <v>N. D.</v>
      </c>
      <c r="W73" s="60"/>
      <c r="X73" s="61">
        <f>+'2025R'!$AC73</f>
        <v>0</v>
      </c>
      <c r="Y73" s="85" t="str">
        <f t="shared" si="59"/>
        <v>N. D.</v>
      </c>
      <c r="Z73" s="86">
        <f t="shared" si="46"/>
        <v>0</v>
      </c>
      <c r="AA73" s="85" t="str">
        <f t="shared" si="47"/>
        <v>N. D.</v>
      </c>
    </row>
    <row r="74" spans="1:27" s="49" customFormat="1" ht="17">
      <c r="A74" s="65" t="s">
        <v>35</v>
      </c>
      <c r="B74" s="60"/>
      <c r="C74" s="61">
        <f>+'2026R'!$AC74</f>
        <v>0</v>
      </c>
      <c r="D74" s="85" t="str">
        <f t="shared" si="54"/>
        <v>N. D.</v>
      </c>
      <c r="E74" s="60"/>
      <c r="F74" s="61">
        <f>+'2026P'!$AC74</f>
        <v>0</v>
      </c>
      <c r="G74" s="85" t="str">
        <f t="shared" si="55"/>
        <v>N. D.</v>
      </c>
      <c r="H74" s="86">
        <f t="shared" si="40"/>
        <v>0</v>
      </c>
      <c r="I74" s="85" t="str">
        <f t="shared" si="41"/>
        <v>N. D.</v>
      </c>
      <c r="J74" s="60"/>
      <c r="K74" s="61">
        <f>+'2025R'!$AC74</f>
        <v>0</v>
      </c>
      <c r="L74" s="85" t="str">
        <f t="shared" si="56"/>
        <v>N. D.</v>
      </c>
      <c r="M74" s="86">
        <f t="shared" si="42"/>
        <v>0</v>
      </c>
      <c r="N74" s="85" t="str">
        <f t="shared" si="43"/>
        <v>N. D.</v>
      </c>
      <c r="O74" s="60"/>
      <c r="P74" s="61">
        <f>+'2026R'!$AC74</f>
        <v>0</v>
      </c>
      <c r="Q74" s="85" t="str">
        <f t="shared" si="57"/>
        <v>N. D.</v>
      </c>
      <c r="R74" s="60"/>
      <c r="S74" s="61">
        <f>+'2026P'!$AC74</f>
        <v>0</v>
      </c>
      <c r="T74" s="85" t="str">
        <f t="shared" si="58"/>
        <v>N. D.</v>
      </c>
      <c r="U74" s="86">
        <f t="shared" si="44"/>
        <v>0</v>
      </c>
      <c r="V74" s="85" t="str">
        <f t="shared" si="45"/>
        <v>N. D.</v>
      </c>
      <c r="W74" s="60"/>
      <c r="X74" s="61">
        <f>+'2025R'!$AC74</f>
        <v>0</v>
      </c>
      <c r="Y74" s="85" t="str">
        <f t="shared" si="59"/>
        <v>N. D.</v>
      </c>
      <c r="Z74" s="86">
        <f t="shared" si="46"/>
        <v>0</v>
      </c>
      <c r="AA74" s="85" t="str">
        <f t="shared" si="47"/>
        <v>N. D.</v>
      </c>
    </row>
    <row r="75" spans="1:27" s="49" customFormat="1" ht="17">
      <c r="A75" s="65" t="s">
        <v>36</v>
      </c>
      <c r="B75" s="60"/>
      <c r="C75" s="61">
        <f>+'2026R'!$AC75</f>
        <v>0</v>
      </c>
      <c r="D75" s="85" t="str">
        <f t="shared" si="54"/>
        <v>N. D.</v>
      </c>
      <c r="E75" s="60"/>
      <c r="F75" s="61">
        <f>+'2026P'!$AC75</f>
        <v>0</v>
      </c>
      <c r="G75" s="85" t="str">
        <f t="shared" si="55"/>
        <v>N. D.</v>
      </c>
      <c r="H75" s="86">
        <f t="shared" si="40"/>
        <v>0</v>
      </c>
      <c r="I75" s="85" t="str">
        <f t="shared" si="41"/>
        <v>N. D.</v>
      </c>
      <c r="J75" s="60"/>
      <c r="K75" s="61">
        <f>+'2025R'!$AC75</f>
        <v>0</v>
      </c>
      <c r="L75" s="85" t="str">
        <f t="shared" si="56"/>
        <v>N. D.</v>
      </c>
      <c r="M75" s="86">
        <f t="shared" si="42"/>
        <v>0</v>
      </c>
      <c r="N75" s="85" t="str">
        <f t="shared" si="43"/>
        <v>N. D.</v>
      </c>
      <c r="O75" s="60"/>
      <c r="P75" s="61">
        <f>+'2026R'!$AC75</f>
        <v>0</v>
      </c>
      <c r="Q75" s="85" t="str">
        <f t="shared" si="57"/>
        <v>N. D.</v>
      </c>
      <c r="R75" s="60"/>
      <c r="S75" s="61">
        <f>+'2026P'!$AC75</f>
        <v>0</v>
      </c>
      <c r="T75" s="85" t="str">
        <f t="shared" si="58"/>
        <v>N. D.</v>
      </c>
      <c r="U75" s="86">
        <f t="shared" si="44"/>
        <v>0</v>
      </c>
      <c r="V75" s="85" t="str">
        <f t="shared" si="45"/>
        <v>N. D.</v>
      </c>
      <c r="W75" s="60"/>
      <c r="X75" s="61">
        <f>+'2025R'!$AC75</f>
        <v>0</v>
      </c>
      <c r="Y75" s="85" t="str">
        <f t="shared" si="59"/>
        <v>N. D.</v>
      </c>
      <c r="Z75" s="86">
        <f t="shared" si="46"/>
        <v>0</v>
      </c>
      <c r="AA75" s="85" t="str">
        <f t="shared" si="47"/>
        <v>N. D.</v>
      </c>
    </row>
    <row r="76" spans="1:27" s="49" customFormat="1" ht="17">
      <c r="A76" s="65" t="s">
        <v>37</v>
      </c>
      <c r="B76" s="60"/>
      <c r="C76" s="61">
        <f>+'2026R'!$AC76</f>
        <v>0</v>
      </c>
      <c r="D76" s="85" t="str">
        <f t="shared" si="54"/>
        <v>N. D.</v>
      </c>
      <c r="E76" s="60"/>
      <c r="F76" s="61">
        <f>+'2026P'!$AC76</f>
        <v>0</v>
      </c>
      <c r="G76" s="85" t="str">
        <f t="shared" si="55"/>
        <v>N. D.</v>
      </c>
      <c r="H76" s="86">
        <f t="shared" si="40"/>
        <v>0</v>
      </c>
      <c r="I76" s="85" t="str">
        <f t="shared" si="41"/>
        <v>N. D.</v>
      </c>
      <c r="J76" s="60"/>
      <c r="K76" s="61">
        <f>+'2025R'!$AC76</f>
        <v>0</v>
      </c>
      <c r="L76" s="85" t="str">
        <f t="shared" si="56"/>
        <v>N. D.</v>
      </c>
      <c r="M76" s="86">
        <f t="shared" si="42"/>
        <v>0</v>
      </c>
      <c r="N76" s="85" t="str">
        <f t="shared" si="43"/>
        <v>N. D.</v>
      </c>
      <c r="O76" s="60"/>
      <c r="P76" s="61">
        <f>+'2026R'!$AC76</f>
        <v>0</v>
      </c>
      <c r="Q76" s="85" t="str">
        <f t="shared" si="57"/>
        <v>N. D.</v>
      </c>
      <c r="R76" s="60"/>
      <c r="S76" s="61">
        <f>+'2026P'!$AC76</f>
        <v>0</v>
      </c>
      <c r="T76" s="85" t="str">
        <f t="shared" si="58"/>
        <v>N. D.</v>
      </c>
      <c r="U76" s="86">
        <f t="shared" si="44"/>
        <v>0</v>
      </c>
      <c r="V76" s="85" t="str">
        <f t="shared" si="45"/>
        <v>N. D.</v>
      </c>
      <c r="W76" s="60"/>
      <c r="X76" s="61">
        <f>+'2025R'!$AC76</f>
        <v>0</v>
      </c>
      <c r="Y76" s="85" t="str">
        <f t="shared" si="59"/>
        <v>N. D.</v>
      </c>
      <c r="Z76" s="86">
        <f t="shared" si="46"/>
        <v>0</v>
      </c>
      <c r="AA76" s="85" t="str">
        <f t="shared" si="47"/>
        <v>N. D.</v>
      </c>
    </row>
    <row r="77" spans="1:27" s="49" customFormat="1" ht="17">
      <c r="A77" s="65" t="s">
        <v>38</v>
      </c>
      <c r="B77" s="60"/>
      <c r="C77" s="61">
        <f>+'2026R'!$AC77</f>
        <v>0</v>
      </c>
      <c r="D77" s="85" t="str">
        <f t="shared" si="54"/>
        <v>N. D.</v>
      </c>
      <c r="E77" s="60"/>
      <c r="F77" s="61">
        <f>+'2026P'!$AC77</f>
        <v>0</v>
      </c>
      <c r="G77" s="85" t="str">
        <f t="shared" si="55"/>
        <v>N. D.</v>
      </c>
      <c r="H77" s="86">
        <f t="shared" si="40"/>
        <v>0</v>
      </c>
      <c r="I77" s="85" t="str">
        <f t="shared" si="41"/>
        <v>N. D.</v>
      </c>
      <c r="J77" s="60"/>
      <c r="K77" s="61">
        <f>+'2025R'!$AC77</f>
        <v>0</v>
      </c>
      <c r="L77" s="85" t="str">
        <f t="shared" si="56"/>
        <v>N. D.</v>
      </c>
      <c r="M77" s="86">
        <f t="shared" si="42"/>
        <v>0</v>
      </c>
      <c r="N77" s="85" t="str">
        <f t="shared" si="43"/>
        <v>N. D.</v>
      </c>
      <c r="O77" s="60"/>
      <c r="P77" s="61">
        <f>+'2026R'!$AC77</f>
        <v>0</v>
      </c>
      <c r="Q77" s="85" t="str">
        <f t="shared" si="57"/>
        <v>N. D.</v>
      </c>
      <c r="R77" s="60"/>
      <c r="S77" s="61">
        <f>+'2026P'!$AC77</f>
        <v>0</v>
      </c>
      <c r="T77" s="85" t="str">
        <f t="shared" si="58"/>
        <v>N. D.</v>
      </c>
      <c r="U77" s="86">
        <f t="shared" si="44"/>
        <v>0</v>
      </c>
      <c r="V77" s="85" t="str">
        <f t="shared" si="45"/>
        <v>N. D.</v>
      </c>
      <c r="W77" s="60"/>
      <c r="X77" s="61">
        <f>+'2025R'!$AC77</f>
        <v>0</v>
      </c>
      <c r="Y77" s="85" t="str">
        <f t="shared" si="59"/>
        <v>N. D.</v>
      </c>
      <c r="Z77" s="86">
        <f t="shared" si="46"/>
        <v>0</v>
      </c>
      <c r="AA77" s="85" t="str">
        <f t="shared" si="47"/>
        <v>N. D.</v>
      </c>
    </row>
    <row r="78" spans="1:27" s="49" customFormat="1" ht="17">
      <c r="A78" s="65" t="s">
        <v>39</v>
      </c>
      <c r="B78" s="60"/>
      <c r="C78" s="61">
        <f>+'2026R'!$AC78</f>
        <v>0</v>
      </c>
      <c r="D78" s="85" t="str">
        <f t="shared" si="54"/>
        <v>N. D.</v>
      </c>
      <c r="E78" s="60"/>
      <c r="F78" s="61">
        <f>+'2026P'!$AC78</f>
        <v>0</v>
      </c>
      <c r="G78" s="85" t="str">
        <f t="shared" si="55"/>
        <v>N. D.</v>
      </c>
      <c r="H78" s="86">
        <f t="shared" si="40"/>
        <v>0</v>
      </c>
      <c r="I78" s="85" t="str">
        <f t="shared" si="41"/>
        <v>N. D.</v>
      </c>
      <c r="J78" s="60"/>
      <c r="K78" s="61">
        <f>+'2025R'!$AC78</f>
        <v>0</v>
      </c>
      <c r="L78" s="85" t="str">
        <f t="shared" si="56"/>
        <v>N. D.</v>
      </c>
      <c r="M78" s="86">
        <f t="shared" si="42"/>
        <v>0</v>
      </c>
      <c r="N78" s="85" t="str">
        <f t="shared" si="43"/>
        <v>N. D.</v>
      </c>
      <c r="O78" s="60"/>
      <c r="P78" s="61">
        <f>+'2026R'!$AC78</f>
        <v>0</v>
      </c>
      <c r="Q78" s="85" t="str">
        <f t="shared" si="57"/>
        <v>N. D.</v>
      </c>
      <c r="R78" s="60"/>
      <c r="S78" s="61">
        <f>+'2026P'!$AC78</f>
        <v>0</v>
      </c>
      <c r="T78" s="85" t="str">
        <f t="shared" si="58"/>
        <v>N. D.</v>
      </c>
      <c r="U78" s="86">
        <f t="shared" si="44"/>
        <v>0</v>
      </c>
      <c r="V78" s="85" t="str">
        <f t="shared" si="45"/>
        <v>N. D.</v>
      </c>
      <c r="W78" s="60"/>
      <c r="X78" s="61">
        <f>+'2025R'!$AC78</f>
        <v>0</v>
      </c>
      <c r="Y78" s="85" t="str">
        <f t="shared" si="59"/>
        <v>N. D.</v>
      </c>
      <c r="Z78" s="86">
        <f t="shared" si="46"/>
        <v>0</v>
      </c>
      <c r="AA78" s="85" t="str">
        <f t="shared" si="47"/>
        <v>N. D.</v>
      </c>
    </row>
    <row r="79" spans="1:27" s="49" customFormat="1" ht="17">
      <c r="A79" s="65" t="s">
        <v>40</v>
      </c>
      <c r="B79" s="60"/>
      <c r="C79" s="61">
        <f>+'2026R'!$AC79</f>
        <v>0</v>
      </c>
      <c r="D79" s="85" t="str">
        <f t="shared" si="54"/>
        <v>N. D.</v>
      </c>
      <c r="E79" s="60"/>
      <c r="F79" s="61">
        <f>+'2026P'!$AC79</f>
        <v>0</v>
      </c>
      <c r="G79" s="85" t="str">
        <f t="shared" si="55"/>
        <v>N. D.</v>
      </c>
      <c r="H79" s="86">
        <f t="shared" si="40"/>
        <v>0</v>
      </c>
      <c r="I79" s="85" t="str">
        <f t="shared" si="41"/>
        <v>N. D.</v>
      </c>
      <c r="J79" s="60"/>
      <c r="K79" s="61">
        <f>+'2025R'!$AC79</f>
        <v>0</v>
      </c>
      <c r="L79" s="85" t="str">
        <f t="shared" si="56"/>
        <v>N. D.</v>
      </c>
      <c r="M79" s="86">
        <f t="shared" si="42"/>
        <v>0</v>
      </c>
      <c r="N79" s="85" t="str">
        <f t="shared" si="43"/>
        <v>N. D.</v>
      </c>
      <c r="O79" s="60"/>
      <c r="P79" s="61">
        <f>+'2026R'!$AC79</f>
        <v>0</v>
      </c>
      <c r="Q79" s="85" t="str">
        <f t="shared" si="57"/>
        <v>N. D.</v>
      </c>
      <c r="R79" s="60"/>
      <c r="S79" s="61">
        <f>+'2026P'!$AC79</f>
        <v>0</v>
      </c>
      <c r="T79" s="85" t="str">
        <f t="shared" si="58"/>
        <v>N. D.</v>
      </c>
      <c r="U79" s="86">
        <f t="shared" si="44"/>
        <v>0</v>
      </c>
      <c r="V79" s="85" t="str">
        <f t="shared" si="45"/>
        <v>N. D.</v>
      </c>
      <c r="W79" s="60"/>
      <c r="X79" s="61">
        <f>+'2025R'!$AC79</f>
        <v>0</v>
      </c>
      <c r="Y79" s="85" t="str">
        <f t="shared" si="59"/>
        <v>N. D.</v>
      </c>
      <c r="Z79" s="86">
        <f t="shared" si="46"/>
        <v>0</v>
      </c>
      <c r="AA79" s="85" t="str">
        <f t="shared" si="47"/>
        <v>N. D.</v>
      </c>
    </row>
    <row r="80" spans="1:27" s="49" customFormat="1" ht="6" customHeight="1">
      <c r="A80" s="56"/>
      <c r="B80" s="54"/>
      <c r="C80" s="56"/>
      <c r="D80" s="83"/>
      <c r="E80" s="54"/>
      <c r="F80" s="56"/>
      <c r="G80" s="83"/>
      <c r="H80" s="54"/>
      <c r="I80" s="83"/>
      <c r="J80" s="54"/>
      <c r="K80" s="56"/>
      <c r="L80" s="83"/>
      <c r="M80" s="54"/>
      <c r="N80" s="83"/>
      <c r="O80" s="54"/>
      <c r="P80" s="56"/>
      <c r="Q80" s="83"/>
      <c r="R80" s="54"/>
      <c r="S80" s="56"/>
      <c r="T80" s="83"/>
      <c r="U80" s="54"/>
      <c r="V80" s="83"/>
      <c r="W80" s="54"/>
      <c r="X80" s="56"/>
      <c r="Y80" s="83"/>
      <c r="Z80" s="54"/>
      <c r="AA80" s="83"/>
    </row>
    <row r="81" spans="1:27" s="49" customFormat="1" ht="17">
      <c r="A81" s="55" t="s">
        <v>45</v>
      </c>
      <c r="B81" s="54"/>
      <c r="C81" s="66">
        <f>+C60+C70</f>
        <v>0</v>
      </c>
      <c r="D81" s="87">
        <f>+IF(ISERROR(C81/C106),"N. D.",C81/C106)</f>
        <v>0</v>
      </c>
      <c r="E81" s="54"/>
      <c r="F81" s="66">
        <f>+F60+F70</f>
        <v>0</v>
      </c>
      <c r="G81" s="87">
        <f>+IF(ISERROR(F81/F106),"N. D.",F81/F106)</f>
        <v>0</v>
      </c>
      <c r="H81" s="74">
        <f>+$C81-F81</f>
        <v>0</v>
      </c>
      <c r="I81" s="87" t="str">
        <f>+IF(ISERROR(H81/F81),"N. D.",H81/F81)</f>
        <v>N. D.</v>
      </c>
      <c r="J81" s="54"/>
      <c r="K81" s="66">
        <f>+K60+K70</f>
        <v>0</v>
      </c>
      <c r="L81" s="87">
        <f>+IF(ISERROR(K81/K106),"N. D.",K81/K106)</f>
        <v>0</v>
      </c>
      <c r="M81" s="74">
        <f>+$C81-K81</f>
        <v>0</v>
      </c>
      <c r="N81" s="87" t="str">
        <f>+IF(ISERROR(M81/K81),"N. D.",M81/K81)</f>
        <v>N. D.</v>
      </c>
      <c r="O81" s="54"/>
      <c r="P81" s="66">
        <f>+P60+P70</f>
        <v>0</v>
      </c>
      <c r="Q81" s="87">
        <f>+IF(ISERROR(P81/P106),"N. D.",P81/P106)</f>
        <v>0</v>
      </c>
      <c r="R81" s="54"/>
      <c r="S81" s="66">
        <f>+S60+S70</f>
        <v>0</v>
      </c>
      <c r="T81" s="87">
        <f>+IF(ISERROR(S81/S106),"N. D.",S81/S106)</f>
        <v>0</v>
      </c>
      <c r="U81" s="74">
        <f>+$P81-S81</f>
        <v>0</v>
      </c>
      <c r="V81" s="87" t="str">
        <f>+IF(ISERROR(U81/S81),"N. D.",U81/S81)</f>
        <v>N. D.</v>
      </c>
      <c r="W81" s="54"/>
      <c r="X81" s="66">
        <f>+X60+X70</f>
        <v>0</v>
      </c>
      <c r="Y81" s="87">
        <f>+IF(ISERROR(X81/X106),"N. D.",X81/X106)</f>
        <v>0</v>
      </c>
      <c r="Z81" s="74">
        <f>+$P81-X81</f>
        <v>0</v>
      </c>
      <c r="AA81" s="87" t="str">
        <f>+IF(ISERROR(Z81/X81),"N. D.",Z81/X81)</f>
        <v>N. D.</v>
      </c>
    </row>
    <row r="82" spans="1:27" s="49" customFormat="1" ht="6" customHeight="1">
      <c r="A82" s="56"/>
      <c r="B82" s="54"/>
      <c r="C82" s="56"/>
      <c r="D82" s="83"/>
      <c r="E82" s="54"/>
      <c r="F82" s="56"/>
      <c r="G82" s="83"/>
      <c r="H82" s="54"/>
      <c r="I82" s="83"/>
      <c r="J82" s="54"/>
      <c r="K82" s="56"/>
      <c r="L82" s="83"/>
      <c r="M82" s="54"/>
      <c r="N82" s="83"/>
      <c r="O82" s="54"/>
      <c r="P82" s="56"/>
      <c r="Q82" s="83"/>
      <c r="R82" s="54"/>
      <c r="S82" s="56"/>
      <c r="T82" s="83"/>
      <c r="U82" s="54"/>
      <c r="V82" s="83"/>
      <c r="W82" s="54"/>
      <c r="X82" s="56"/>
      <c r="Y82" s="83"/>
      <c r="Z82" s="54"/>
      <c r="AA82" s="83"/>
    </row>
    <row r="83" spans="1:27" s="49" customFormat="1" ht="17">
      <c r="A83" s="55" t="s">
        <v>46</v>
      </c>
      <c r="B83" s="54"/>
      <c r="C83" s="56"/>
      <c r="D83" s="83"/>
      <c r="E83" s="54"/>
      <c r="F83" s="56"/>
      <c r="G83" s="83"/>
      <c r="H83" s="54"/>
      <c r="I83" s="83"/>
      <c r="J83" s="54"/>
      <c r="K83" s="56"/>
      <c r="L83" s="83"/>
      <c r="M83" s="54"/>
      <c r="N83" s="83"/>
      <c r="O83" s="54"/>
      <c r="P83" s="56"/>
      <c r="Q83" s="83"/>
      <c r="R83" s="54"/>
      <c r="S83" s="56"/>
      <c r="T83" s="83"/>
      <c r="U83" s="54"/>
      <c r="V83" s="83"/>
      <c r="W83" s="54"/>
      <c r="X83" s="56"/>
      <c r="Y83" s="83"/>
      <c r="Z83" s="54"/>
      <c r="AA83" s="83"/>
    </row>
    <row r="84" spans="1:27" s="49" customFormat="1" ht="6" customHeight="1">
      <c r="A84" s="56"/>
      <c r="B84" s="54"/>
      <c r="C84" s="56"/>
      <c r="D84" s="83"/>
      <c r="E84" s="54"/>
      <c r="F84" s="56"/>
      <c r="G84" s="83"/>
      <c r="H84" s="54"/>
      <c r="I84" s="83"/>
      <c r="J84" s="54"/>
      <c r="K84" s="56"/>
      <c r="L84" s="83"/>
      <c r="M84" s="54"/>
      <c r="N84" s="83"/>
      <c r="O84" s="54"/>
      <c r="P84" s="56"/>
      <c r="Q84" s="83"/>
      <c r="R84" s="54"/>
      <c r="S84" s="56"/>
      <c r="T84" s="83"/>
      <c r="U84" s="54"/>
      <c r="V84" s="83"/>
      <c r="W84" s="54"/>
      <c r="X84" s="56"/>
      <c r="Y84" s="83"/>
      <c r="Z84" s="54"/>
      <c r="AA84" s="83"/>
    </row>
    <row r="85" spans="1:27" s="49" customFormat="1" ht="17">
      <c r="A85" s="57" t="s">
        <v>21</v>
      </c>
      <c r="B85" s="54"/>
      <c r="C85" s="58">
        <f>+SUM(C86:C94)</f>
        <v>1325600.06</v>
      </c>
      <c r="D85" s="83">
        <f>+IF(ISERROR(C85/C106),"N. D.",C85/C106)</f>
        <v>1</v>
      </c>
      <c r="E85" s="54"/>
      <c r="F85" s="58">
        <f>+SUM(F86:F94)</f>
        <v>6127332.9307224993</v>
      </c>
      <c r="G85" s="83">
        <f>+IF(ISERROR(F85/F106),"N. D.",F85/F106)</f>
        <v>1</v>
      </c>
      <c r="H85" s="84">
        <f t="shared" ref="H85:H104" si="60">+$C85-F85</f>
        <v>-4801732.8707224987</v>
      </c>
      <c r="I85" s="83">
        <f t="shared" ref="I85:I104" si="61">+IF(ISERROR(H85/F85),"N. D.",H85/F85)</f>
        <v>-0.78365790222472964</v>
      </c>
      <c r="J85" s="54"/>
      <c r="K85" s="58">
        <f>+SUM(K86:K94)</f>
        <v>1523127.1300000004</v>
      </c>
      <c r="L85" s="83">
        <f>+IF(ISERROR(K85/K106),"N. D.",K85/K106)</f>
        <v>1</v>
      </c>
      <c r="M85" s="84">
        <f t="shared" ref="M85:M104" si="62">+$C85-K85</f>
        <v>-197527.0700000003</v>
      </c>
      <c r="N85" s="83">
        <f t="shared" ref="N85:N104" si="63">+IF(ISERROR(M85/K85),"N. D.",M85/K85)</f>
        <v>-0.12968521544225942</v>
      </c>
      <c r="O85" s="54"/>
      <c r="P85" s="58">
        <f>+SUM(P86:P94)</f>
        <v>1325600.06</v>
      </c>
      <c r="Q85" s="83">
        <f>+IF(ISERROR(P85/P106),"N. D.",P85/P106)</f>
        <v>1</v>
      </c>
      <c r="R85" s="54"/>
      <c r="S85" s="58">
        <f>+SUM(S86:S94)</f>
        <v>6127332.9307224993</v>
      </c>
      <c r="T85" s="83">
        <f>+IF(ISERROR(S85/S106),"N. D.",S85/S106)</f>
        <v>1</v>
      </c>
      <c r="U85" s="84">
        <f t="shared" ref="U85:U104" si="64">+$P85-S85</f>
        <v>-4801732.8707224987</v>
      </c>
      <c r="V85" s="83">
        <f t="shared" ref="V85:V104" si="65">+IF(ISERROR(U85/S85),"N. D.",U85/S85)</f>
        <v>-0.78365790222472964</v>
      </c>
      <c r="W85" s="54"/>
      <c r="X85" s="58">
        <f>+SUM(X86:X94)</f>
        <v>1523127.1300000004</v>
      </c>
      <c r="Y85" s="83">
        <f>+IF(ISERROR(X85/X106),"N. D.",X85/X106)</f>
        <v>1</v>
      </c>
      <c r="Z85" s="84">
        <f t="shared" ref="Z85:Z104" si="66">+$P85-X85</f>
        <v>-197527.0700000003</v>
      </c>
      <c r="AA85" s="83">
        <f t="shared" ref="AA85:AA104" si="67">+IF(ISERROR(Z85/X85),"N. D.",Z85/X85)</f>
        <v>-0.12968521544225942</v>
      </c>
    </row>
    <row r="86" spans="1:27" s="49" customFormat="1" ht="17">
      <c r="A86" s="59" t="s">
        <v>22</v>
      </c>
      <c r="B86" s="60"/>
      <c r="C86" s="61">
        <f t="shared" ref="C86:C94" si="68">+C11-C36-C61</f>
        <v>994996.91</v>
      </c>
      <c r="D86" s="85">
        <f t="shared" ref="D86:D94" si="69">+IF(ISERROR(C86/C86),"N. D.",C86/C86)</f>
        <v>1</v>
      </c>
      <c r="E86" s="60"/>
      <c r="F86" s="61">
        <f t="shared" ref="F86:F94" si="70">+F11-F36-F61</f>
        <v>2493454.482475</v>
      </c>
      <c r="G86" s="85">
        <f t="shared" ref="G86:G94" si="71">+IF(ISERROR(F86/F86),"N. D.",F86/F86)</f>
        <v>1</v>
      </c>
      <c r="H86" s="86">
        <f t="shared" si="60"/>
        <v>-1498457.5724749998</v>
      </c>
      <c r="I86" s="85">
        <f t="shared" si="61"/>
        <v>-0.60095645739946801</v>
      </c>
      <c r="J86" s="60"/>
      <c r="K86" s="61">
        <f t="shared" ref="K86:K94" si="72">+K11-K36-K61</f>
        <v>1238248.0500000003</v>
      </c>
      <c r="L86" s="85">
        <f t="shared" ref="L86:L94" si="73">+IF(ISERROR(K86/K86),"N. D.",K86/K86)</f>
        <v>1</v>
      </c>
      <c r="M86" s="86">
        <f t="shared" si="62"/>
        <v>-243251.14000000025</v>
      </c>
      <c r="N86" s="85">
        <f t="shared" si="63"/>
        <v>-0.19644782804220867</v>
      </c>
      <c r="O86" s="60"/>
      <c r="P86" s="61">
        <f t="shared" ref="P86:P94" si="74">+P11-P36-P61</f>
        <v>994996.91</v>
      </c>
      <c r="Q86" s="85">
        <f t="shared" ref="Q86:Q94" si="75">+IF(ISERROR(P86/P86),"N. D.",P86/P86)</f>
        <v>1</v>
      </c>
      <c r="R86" s="60"/>
      <c r="S86" s="61">
        <f t="shared" ref="S86:S94" si="76">+S11-S36-S61</f>
        <v>2493454.482475</v>
      </c>
      <c r="T86" s="85">
        <f t="shared" ref="T86:T94" si="77">+IF(ISERROR(S86/S86),"N. D.",S86/S86)</f>
        <v>1</v>
      </c>
      <c r="U86" s="86">
        <f t="shared" si="64"/>
        <v>-1498457.5724749998</v>
      </c>
      <c r="V86" s="85">
        <f t="shared" si="65"/>
        <v>-0.60095645739946801</v>
      </c>
      <c r="W86" s="60"/>
      <c r="X86" s="61">
        <f t="shared" ref="X86:X94" si="78">+X11-X36-X61</f>
        <v>1238248.0500000003</v>
      </c>
      <c r="Y86" s="85">
        <f t="shared" ref="Y86:Y94" si="79">+IF(ISERROR(X86/X86),"N. D.",X86/X86)</f>
        <v>1</v>
      </c>
      <c r="Z86" s="86">
        <f t="shared" si="66"/>
        <v>-243251.14000000025</v>
      </c>
      <c r="AA86" s="85">
        <f t="shared" si="67"/>
        <v>-0.19644782804220867</v>
      </c>
    </row>
    <row r="87" spans="1:27" s="49" customFormat="1" ht="17">
      <c r="A87" s="59" t="s">
        <v>23</v>
      </c>
      <c r="B87" s="60"/>
      <c r="C87" s="61">
        <f t="shared" si="68"/>
        <v>231103.44</v>
      </c>
      <c r="D87" s="85">
        <f t="shared" si="69"/>
        <v>1</v>
      </c>
      <c r="E87" s="60"/>
      <c r="F87" s="61">
        <f t="shared" si="70"/>
        <v>3534533</v>
      </c>
      <c r="G87" s="85">
        <f t="shared" si="71"/>
        <v>1</v>
      </c>
      <c r="H87" s="86">
        <f t="shared" si="60"/>
        <v>-3303429.56</v>
      </c>
      <c r="I87" s="85">
        <f t="shared" si="61"/>
        <v>-0.93461556590361439</v>
      </c>
      <c r="J87" s="60"/>
      <c r="K87" s="61">
        <f t="shared" si="72"/>
        <v>188999.53000000003</v>
      </c>
      <c r="L87" s="85">
        <f t="shared" si="73"/>
        <v>1</v>
      </c>
      <c r="M87" s="86">
        <f t="shared" si="62"/>
        <v>42103.909999999974</v>
      </c>
      <c r="N87" s="85">
        <f t="shared" si="63"/>
        <v>0.22277256456669478</v>
      </c>
      <c r="O87" s="60"/>
      <c r="P87" s="61">
        <f t="shared" si="74"/>
        <v>231103.44</v>
      </c>
      <c r="Q87" s="85">
        <f t="shared" si="75"/>
        <v>1</v>
      </c>
      <c r="R87" s="60"/>
      <c r="S87" s="61">
        <f t="shared" si="76"/>
        <v>3534533</v>
      </c>
      <c r="T87" s="85">
        <f t="shared" si="77"/>
        <v>1</v>
      </c>
      <c r="U87" s="86">
        <f t="shared" si="64"/>
        <v>-3303429.56</v>
      </c>
      <c r="V87" s="85">
        <f t="shared" si="65"/>
        <v>-0.93461556590361439</v>
      </c>
      <c r="W87" s="60"/>
      <c r="X87" s="61">
        <f t="shared" si="78"/>
        <v>188999.53000000003</v>
      </c>
      <c r="Y87" s="85">
        <f t="shared" si="79"/>
        <v>1</v>
      </c>
      <c r="Z87" s="86">
        <f t="shared" si="66"/>
        <v>42103.909999999974</v>
      </c>
      <c r="AA87" s="85">
        <f t="shared" si="67"/>
        <v>0.22277256456669478</v>
      </c>
    </row>
    <row r="88" spans="1:27" s="49" customFormat="1" ht="17">
      <c r="A88" s="59" t="s">
        <v>24</v>
      </c>
      <c r="B88" s="60"/>
      <c r="C88" s="61">
        <f t="shared" si="68"/>
        <v>99499.709999999992</v>
      </c>
      <c r="D88" s="85">
        <f t="shared" si="69"/>
        <v>1</v>
      </c>
      <c r="E88" s="60"/>
      <c r="F88" s="61">
        <f t="shared" si="70"/>
        <v>99345.448247499982</v>
      </c>
      <c r="G88" s="85">
        <f t="shared" si="71"/>
        <v>1</v>
      </c>
      <c r="H88" s="86">
        <f t="shared" si="60"/>
        <v>154.26175250000961</v>
      </c>
      <c r="I88" s="85">
        <f t="shared" si="61"/>
        <v>1.5527812820945381E-3</v>
      </c>
      <c r="J88" s="60"/>
      <c r="K88" s="61">
        <f t="shared" si="72"/>
        <v>95879.549999999988</v>
      </c>
      <c r="L88" s="85">
        <f t="shared" si="73"/>
        <v>1</v>
      </c>
      <c r="M88" s="86">
        <f t="shared" si="62"/>
        <v>3620.1600000000035</v>
      </c>
      <c r="N88" s="85">
        <f t="shared" si="63"/>
        <v>3.775737370482031E-2</v>
      </c>
      <c r="O88" s="60"/>
      <c r="P88" s="61">
        <f t="shared" si="74"/>
        <v>99499.709999999992</v>
      </c>
      <c r="Q88" s="85">
        <f t="shared" si="75"/>
        <v>1</v>
      </c>
      <c r="R88" s="60"/>
      <c r="S88" s="61">
        <f t="shared" si="76"/>
        <v>99345.448247499982</v>
      </c>
      <c r="T88" s="85">
        <f t="shared" si="77"/>
        <v>1</v>
      </c>
      <c r="U88" s="86">
        <f t="shared" si="64"/>
        <v>154.26175250000961</v>
      </c>
      <c r="V88" s="85">
        <f t="shared" si="65"/>
        <v>1.5527812820945381E-3</v>
      </c>
      <c r="W88" s="60"/>
      <c r="X88" s="61">
        <f t="shared" si="78"/>
        <v>95879.549999999988</v>
      </c>
      <c r="Y88" s="85">
        <f t="shared" si="79"/>
        <v>1</v>
      </c>
      <c r="Z88" s="86">
        <f t="shared" si="66"/>
        <v>3620.1600000000035</v>
      </c>
      <c r="AA88" s="85">
        <f t="shared" si="67"/>
        <v>3.775737370482031E-2</v>
      </c>
    </row>
    <row r="89" spans="1:27" s="49" customFormat="1" ht="17">
      <c r="A89" s="59" t="s">
        <v>25</v>
      </c>
      <c r="B89" s="60"/>
      <c r="C89" s="61">
        <f t="shared" si="68"/>
        <v>0</v>
      </c>
      <c r="D89" s="85" t="str">
        <f t="shared" si="69"/>
        <v>N. D.</v>
      </c>
      <c r="E89" s="60"/>
      <c r="F89" s="61">
        <f t="shared" si="70"/>
        <v>0</v>
      </c>
      <c r="G89" s="85" t="str">
        <f t="shared" si="71"/>
        <v>N. D.</v>
      </c>
      <c r="H89" s="86">
        <f t="shared" si="60"/>
        <v>0</v>
      </c>
      <c r="I89" s="85" t="str">
        <f t="shared" si="61"/>
        <v>N. D.</v>
      </c>
      <c r="J89" s="60"/>
      <c r="K89" s="61">
        <f t="shared" si="72"/>
        <v>0</v>
      </c>
      <c r="L89" s="85" t="str">
        <f t="shared" si="73"/>
        <v>N. D.</v>
      </c>
      <c r="M89" s="86">
        <f t="shared" si="62"/>
        <v>0</v>
      </c>
      <c r="N89" s="85" t="str">
        <f t="shared" si="63"/>
        <v>N. D.</v>
      </c>
      <c r="O89" s="60"/>
      <c r="P89" s="61">
        <f t="shared" si="74"/>
        <v>0</v>
      </c>
      <c r="Q89" s="85" t="str">
        <f t="shared" si="75"/>
        <v>N. D.</v>
      </c>
      <c r="R89" s="60"/>
      <c r="S89" s="61">
        <f t="shared" si="76"/>
        <v>0</v>
      </c>
      <c r="T89" s="85" t="str">
        <f t="shared" si="77"/>
        <v>N. D.</v>
      </c>
      <c r="U89" s="86">
        <f t="shared" si="64"/>
        <v>0</v>
      </c>
      <c r="V89" s="85" t="str">
        <f t="shared" si="65"/>
        <v>N. D.</v>
      </c>
      <c r="W89" s="60"/>
      <c r="X89" s="61">
        <f t="shared" si="78"/>
        <v>0</v>
      </c>
      <c r="Y89" s="85" t="str">
        <f t="shared" si="79"/>
        <v>N. D.</v>
      </c>
      <c r="Z89" s="86">
        <f t="shared" si="66"/>
        <v>0</v>
      </c>
      <c r="AA89" s="85" t="str">
        <f t="shared" si="67"/>
        <v>N. D.</v>
      </c>
    </row>
    <row r="90" spans="1:27" s="49" customFormat="1" ht="17">
      <c r="A90" s="59" t="s">
        <v>26</v>
      </c>
      <c r="B90" s="60"/>
      <c r="C90" s="61">
        <f t="shared" si="68"/>
        <v>0</v>
      </c>
      <c r="D90" s="85" t="str">
        <f t="shared" si="69"/>
        <v>N. D.</v>
      </c>
      <c r="E90" s="60"/>
      <c r="F90" s="61">
        <f t="shared" si="70"/>
        <v>0</v>
      </c>
      <c r="G90" s="85" t="str">
        <f t="shared" si="71"/>
        <v>N. D.</v>
      </c>
      <c r="H90" s="86">
        <f t="shared" si="60"/>
        <v>0</v>
      </c>
      <c r="I90" s="85" t="str">
        <f t="shared" si="61"/>
        <v>N. D.</v>
      </c>
      <c r="J90" s="60"/>
      <c r="K90" s="61">
        <f t="shared" si="72"/>
        <v>0</v>
      </c>
      <c r="L90" s="85" t="str">
        <f t="shared" si="73"/>
        <v>N. D.</v>
      </c>
      <c r="M90" s="86">
        <f t="shared" si="62"/>
        <v>0</v>
      </c>
      <c r="N90" s="85" t="str">
        <f t="shared" si="63"/>
        <v>N. D.</v>
      </c>
      <c r="O90" s="60"/>
      <c r="P90" s="61">
        <f t="shared" si="74"/>
        <v>0</v>
      </c>
      <c r="Q90" s="85" t="str">
        <f t="shared" si="75"/>
        <v>N. D.</v>
      </c>
      <c r="R90" s="60"/>
      <c r="S90" s="61">
        <f t="shared" si="76"/>
        <v>0</v>
      </c>
      <c r="T90" s="85" t="str">
        <f t="shared" si="77"/>
        <v>N. D.</v>
      </c>
      <c r="U90" s="86">
        <f t="shared" si="64"/>
        <v>0</v>
      </c>
      <c r="V90" s="85" t="str">
        <f t="shared" si="65"/>
        <v>N. D.</v>
      </c>
      <c r="W90" s="60"/>
      <c r="X90" s="61">
        <f t="shared" si="78"/>
        <v>0</v>
      </c>
      <c r="Y90" s="85" t="str">
        <f t="shared" si="79"/>
        <v>N. D.</v>
      </c>
      <c r="Z90" s="86">
        <f t="shared" si="66"/>
        <v>0</v>
      </c>
      <c r="AA90" s="85" t="str">
        <f t="shared" si="67"/>
        <v>N. D.</v>
      </c>
    </row>
    <row r="91" spans="1:27" s="49" customFormat="1" ht="17">
      <c r="A91" s="59" t="s">
        <v>27</v>
      </c>
      <c r="B91" s="60"/>
      <c r="C91" s="61">
        <f t="shared" si="68"/>
        <v>0</v>
      </c>
      <c r="D91" s="85" t="str">
        <f t="shared" si="69"/>
        <v>N. D.</v>
      </c>
      <c r="E91" s="60"/>
      <c r="F91" s="61">
        <f t="shared" si="70"/>
        <v>0</v>
      </c>
      <c r="G91" s="85" t="str">
        <f t="shared" si="71"/>
        <v>N. D.</v>
      </c>
      <c r="H91" s="86">
        <f t="shared" si="60"/>
        <v>0</v>
      </c>
      <c r="I91" s="85" t="str">
        <f t="shared" si="61"/>
        <v>N. D.</v>
      </c>
      <c r="J91" s="60"/>
      <c r="K91" s="61">
        <f t="shared" si="72"/>
        <v>0</v>
      </c>
      <c r="L91" s="85" t="str">
        <f t="shared" si="73"/>
        <v>N. D.</v>
      </c>
      <c r="M91" s="86">
        <f t="shared" si="62"/>
        <v>0</v>
      </c>
      <c r="N91" s="85" t="str">
        <f t="shared" si="63"/>
        <v>N. D.</v>
      </c>
      <c r="O91" s="60"/>
      <c r="P91" s="61">
        <f t="shared" si="74"/>
        <v>0</v>
      </c>
      <c r="Q91" s="85" t="str">
        <f t="shared" si="75"/>
        <v>N. D.</v>
      </c>
      <c r="R91" s="60"/>
      <c r="S91" s="61">
        <f t="shared" si="76"/>
        <v>0</v>
      </c>
      <c r="T91" s="85" t="str">
        <f t="shared" si="77"/>
        <v>N. D.</v>
      </c>
      <c r="U91" s="86">
        <f t="shared" si="64"/>
        <v>0</v>
      </c>
      <c r="V91" s="85" t="str">
        <f t="shared" si="65"/>
        <v>N. D.</v>
      </c>
      <c r="W91" s="60"/>
      <c r="X91" s="61">
        <f t="shared" si="78"/>
        <v>0</v>
      </c>
      <c r="Y91" s="85" t="str">
        <f t="shared" si="79"/>
        <v>N. D.</v>
      </c>
      <c r="Z91" s="86">
        <f t="shared" si="66"/>
        <v>0</v>
      </c>
      <c r="AA91" s="85" t="str">
        <f t="shared" si="67"/>
        <v>N. D.</v>
      </c>
    </row>
    <row r="92" spans="1:27" s="49" customFormat="1" ht="17">
      <c r="A92" s="59" t="s">
        <v>28</v>
      </c>
      <c r="B92" s="60"/>
      <c r="C92" s="61">
        <f t="shared" si="68"/>
        <v>0</v>
      </c>
      <c r="D92" s="85" t="str">
        <f t="shared" si="69"/>
        <v>N. D.</v>
      </c>
      <c r="E92" s="60"/>
      <c r="F92" s="61">
        <f t="shared" si="70"/>
        <v>0</v>
      </c>
      <c r="G92" s="85" t="str">
        <f t="shared" si="71"/>
        <v>N. D.</v>
      </c>
      <c r="H92" s="86">
        <f t="shared" si="60"/>
        <v>0</v>
      </c>
      <c r="I92" s="85" t="str">
        <f t="shared" si="61"/>
        <v>N. D.</v>
      </c>
      <c r="J92" s="60"/>
      <c r="K92" s="61">
        <f t="shared" si="72"/>
        <v>0</v>
      </c>
      <c r="L92" s="85" t="str">
        <f t="shared" si="73"/>
        <v>N. D.</v>
      </c>
      <c r="M92" s="86">
        <f t="shared" si="62"/>
        <v>0</v>
      </c>
      <c r="N92" s="85" t="str">
        <f t="shared" si="63"/>
        <v>N. D.</v>
      </c>
      <c r="O92" s="60"/>
      <c r="P92" s="61">
        <f t="shared" si="74"/>
        <v>0</v>
      </c>
      <c r="Q92" s="85" t="str">
        <f t="shared" si="75"/>
        <v>N. D.</v>
      </c>
      <c r="R92" s="60"/>
      <c r="S92" s="61">
        <f t="shared" si="76"/>
        <v>0</v>
      </c>
      <c r="T92" s="85" t="str">
        <f t="shared" si="77"/>
        <v>N. D.</v>
      </c>
      <c r="U92" s="86">
        <f t="shared" si="64"/>
        <v>0</v>
      </c>
      <c r="V92" s="85" t="str">
        <f t="shared" si="65"/>
        <v>N. D.</v>
      </c>
      <c r="W92" s="60"/>
      <c r="X92" s="61">
        <f t="shared" si="78"/>
        <v>0</v>
      </c>
      <c r="Y92" s="85" t="str">
        <f t="shared" si="79"/>
        <v>N. D.</v>
      </c>
      <c r="Z92" s="86">
        <f t="shared" si="66"/>
        <v>0</v>
      </c>
      <c r="AA92" s="85" t="str">
        <f t="shared" si="67"/>
        <v>N. D.</v>
      </c>
    </row>
    <row r="93" spans="1:27" s="49" customFormat="1" ht="17">
      <c r="A93" s="59" t="s">
        <v>29</v>
      </c>
      <c r="B93" s="60"/>
      <c r="C93" s="61">
        <f t="shared" si="68"/>
        <v>0</v>
      </c>
      <c r="D93" s="85" t="str">
        <f t="shared" si="69"/>
        <v>N. D.</v>
      </c>
      <c r="E93" s="60"/>
      <c r="F93" s="61">
        <f t="shared" si="70"/>
        <v>0</v>
      </c>
      <c r="G93" s="85" t="str">
        <f t="shared" si="71"/>
        <v>N. D.</v>
      </c>
      <c r="H93" s="86">
        <f t="shared" si="60"/>
        <v>0</v>
      </c>
      <c r="I93" s="85" t="str">
        <f t="shared" si="61"/>
        <v>N. D.</v>
      </c>
      <c r="J93" s="60"/>
      <c r="K93" s="61">
        <f t="shared" si="72"/>
        <v>0</v>
      </c>
      <c r="L93" s="85" t="str">
        <f t="shared" si="73"/>
        <v>N. D.</v>
      </c>
      <c r="M93" s="86">
        <f t="shared" si="62"/>
        <v>0</v>
      </c>
      <c r="N93" s="85" t="str">
        <f t="shared" si="63"/>
        <v>N. D.</v>
      </c>
      <c r="O93" s="60"/>
      <c r="P93" s="61">
        <f t="shared" si="74"/>
        <v>0</v>
      </c>
      <c r="Q93" s="85" t="str">
        <f t="shared" si="75"/>
        <v>N. D.</v>
      </c>
      <c r="R93" s="60"/>
      <c r="S93" s="61">
        <f t="shared" si="76"/>
        <v>0</v>
      </c>
      <c r="T93" s="85" t="str">
        <f t="shared" si="77"/>
        <v>N. D.</v>
      </c>
      <c r="U93" s="86">
        <f t="shared" si="64"/>
        <v>0</v>
      </c>
      <c r="V93" s="85" t="str">
        <f t="shared" si="65"/>
        <v>N. D.</v>
      </c>
      <c r="W93" s="60"/>
      <c r="X93" s="61">
        <f t="shared" si="78"/>
        <v>0</v>
      </c>
      <c r="Y93" s="85" t="str">
        <f t="shared" si="79"/>
        <v>N. D.</v>
      </c>
      <c r="Z93" s="86">
        <f t="shared" si="66"/>
        <v>0</v>
      </c>
      <c r="AA93" s="85" t="str">
        <f t="shared" si="67"/>
        <v>N. D.</v>
      </c>
    </row>
    <row r="94" spans="1:27" s="49" customFormat="1" ht="17">
      <c r="A94" s="62" t="s">
        <v>30</v>
      </c>
      <c r="B94" s="60"/>
      <c r="C94" s="61">
        <f t="shared" si="68"/>
        <v>0</v>
      </c>
      <c r="D94" s="85" t="str">
        <f t="shared" si="69"/>
        <v>N. D.</v>
      </c>
      <c r="E94" s="60"/>
      <c r="F94" s="61">
        <f t="shared" si="70"/>
        <v>0</v>
      </c>
      <c r="G94" s="85" t="str">
        <f t="shared" si="71"/>
        <v>N. D.</v>
      </c>
      <c r="H94" s="86">
        <f t="shared" si="60"/>
        <v>0</v>
      </c>
      <c r="I94" s="85" t="str">
        <f t="shared" si="61"/>
        <v>N. D.</v>
      </c>
      <c r="J94" s="60"/>
      <c r="K94" s="61">
        <f t="shared" si="72"/>
        <v>0</v>
      </c>
      <c r="L94" s="85" t="str">
        <f t="shared" si="73"/>
        <v>N. D.</v>
      </c>
      <c r="M94" s="86">
        <f t="shared" si="62"/>
        <v>0</v>
      </c>
      <c r="N94" s="85" t="str">
        <f t="shared" si="63"/>
        <v>N. D.</v>
      </c>
      <c r="O94" s="60"/>
      <c r="P94" s="61">
        <f t="shared" si="74"/>
        <v>0</v>
      </c>
      <c r="Q94" s="85" t="str">
        <f t="shared" si="75"/>
        <v>N. D.</v>
      </c>
      <c r="R94" s="60"/>
      <c r="S94" s="61">
        <f t="shared" si="76"/>
        <v>0</v>
      </c>
      <c r="T94" s="85" t="str">
        <f t="shared" si="77"/>
        <v>N. D.</v>
      </c>
      <c r="U94" s="86">
        <f t="shared" si="64"/>
        <v>0</v>
      </c>
      <c r="V94" s="85" t="str">
        <f t="shared" si="65"/>
        <v>N. D.</v>
      </c>
      <c r="W94" s="60"/>
      <c r="X94" s="61">
        <f t="shared" si="78"/>
        <v>0</v>
      </c>
      <c r="Y94" s="85" t="str">
        <f t="shared" si="79"/>
        <v>N. D.</v>
      </c>
      <c r="Z94" s="86">
        <f t="shared" si="66"/>
        <v>0</v>
      </c>
      <c r="AA94" s="85" t="str">
        <f t="shared" si="67"/>
        <v>N. D.</v>
      </c>
    </row>
    <row r="95" spans="1:27" s="49" customFormat="1" ht="17">
      <c r="A95" s="63" t="s">
        <v>31</v>
      </c>
      <c r="B95" s="54"/>
      <c r="C95" s="64">
        <f>+SUM(C96:C104)</f>
        <v>0</v>
      </c>
      <c r="D95" s="83">
        <f>+IF(ISERROR(C95/C106),"N. D.",C95/C106)</f>
        <v>0</v>
      </c>
      <c r="E95" s="60"/>
      <c r="F95" s="64">
        <f>+SUM(F96:F104)</f>
        <v>0</v>
      </c>
      <c r="G95" s="83">
        <f>+IF(ISERROR(F95/F106),"N. D.",F95/F106)</f>
        <v>0</v>
      </c>
      <c r="H95" s="84">
        <f t="shared" si="60"/>
        <v>0</v>
      </c>
      <c r="I95" s="83" t="str">
        <f t="shared" si="61"/>
        <v>N. D.</v>
      </c>
      <c r="J95" s="54"/>
      <c r="K95" s="64">
        <f>+SUM(K96:K104)</f>
        <v>0</v>
      </c>
      <c r="L95" s="83">
        <f>+IF(ISERROR(K95/K106),"N. D.",K95/K106)</f>
        <v>0</v>
      </c>
      <c r="M95" s="84">
        <f t="shared" si="62"/>
        <v>0</v>
      </c>
      <c r="N95" s="83" t="str">
        <f t="shared" si="63"/>
        <v>N. D.</v>
      </c>
      <c r="O95" s="54"/>
      <c r="P95" s="64">
        <f>+SUM(P96:P104)</f>
        <v>0</v>
      </c>
      <c r="Q95" s="83">
        <f>+IF(ISERROR(P95/P106),"N. D.",P95/P106)</f>
        <v>0</v>
      </c>
      <c r="R95" s="60"/>
      <c r="S95" s="64">
        <f>+SUM(S96:S104)</f>
        <v>0</v>
      </c>
      <c r="T95" s="83">
        <f>+IF(ISERROR(S95/S106),"N. D.",S95/S106)</f>
        <v>0</v>
      </c>
      <c r="U95" s="84">
        <f t="shared" si="64"/>
        <v>0</v>
      </c>
      <c r="V95" s="83" t="str">
        <f t="shared" si="65"/>
        <v>N. D.</v>
      </c>
      <c r="W95" s="54"/>
      <c r="X95" s="64">
        <f>+SUM(X96:X104)</f>
        <v>0</v>
      </c>
      <c r="Y95" s="83">
        <f>+IF(ISERROR(X95/X106),"N. D.",X95/X106)</f>
        <v>0</v>
      </c>
      <c r="Z95" s="84">
        <f t="shared" si="66"/>
        <v>0</v>
      </c>
      <c r="AA95" s="83" t="str">
        <f t="shared" si="67"/>
        <v>N. D.</v>
      </c>
    </row>
    <row r="96" spans="1:27" s="49" customFormat="1" ht="17">
      <c r="A96" s="65" t="s">
        <v>32</v>
      </c>
      <c r="B96" s="60"/>
      <c r="C96" s="61">
        <f t="shared" ref="C96:C104" si="80">+C21-C46-C71</f>
        <v>0</v>
      </c>
      <c r="D96" s="85" t="str">
        <f t="shared" ref="D96:D104" si="81">+IF(ISERROR(C96/C96),"N. D.",C96/C96)</f>
        <v>N. D.</v>
      </c>
      <c r="E96" s="60"/>
      <c r="F96" s="61">
        <f t="shared" ref="F96:F104" si="82">+F21-F46-F71</f>
        <v>0</v>
      </c>
      <c r="G96" s="85" t="str">
        <f t="shared" ref="G96:G104" si="83">+IF(ISERROR(F96/F96),"N. D.",F96/F96)</f>
        <v>N. D.</v>
      </c>
      <c r="H96" s="86">
        <f t="shared" si="60"/>
        <v>0</v>
      </c>
      <c r="I96" s="85" t="str">
        <f t="shared" si="61"/>
        <v>N. D.</v>
      </c>
      <c r="J96" s="60"/>
      <c r="K96" s="61">
        <f t="shared" ref="K96:K104" si="84">+K21-K46-K71</f>
        <v>0</v>
      </c>
      <c r="L96" s="85" t="str">
        <f t="shared" ref="L96:L104" si="85">+IF(ISERROR(K96/K96),"N. D.",K96/K96)</f>
        <v>N. D.</v>
      </c>
      <c r="M96" s="86">
        <f t="shared" si="62"/>
        <v>0</v>
      </c>
      <c r="N96" s="85" t="str">
        <f t="shared" si="63"/>
        <v>N. D.</v>
      </c>
      <c r="O96" s="60"/>
      <c r="P96" s="61">
        <f t="shared" ref="P96:P104" si="86">+P21-P46-P71</f>
        <v>0</v>
      </c>
      <c r="Q96" s="85" t="str">
        <f t="shared" ref="Q96:Q104" si="87">+IF(ISERROR(P96/P96),"N. D.",P96/P96)</f>
        <v>N. D.</v>
      </c>
      <c r="R96" s="60"/>
      <c r="S96" s="61">
        <f t="shared" ref="S96:S104" si="88">+S21-S46-S71</f>
        <v>0</v>
      </c>
      <c r="T96" s="85" t="str">
        <f t="shared" ref="T96:T104" si="89">+IF(ISERROR(S96/S96),"N. D.",S96/S96)</f>
        <v>N. D.</v>
      </c>
      <c r="U96" s="86">
        <f t="shared" si="64"/>
        <v>0</v>
      </c>
      <c r="V96" s="85" t="str">
        <f t="shared" si="65"/>
        <v>N. D.</v>
      </c>
      <c r="W96" s="60"/>
      <c r="X96" s="61">
        <f t="shared" ref="X96:X104" si="90">+X21-X46-X71</f>
        <v>0</v>
      </c>
      <c r="Y96" s="85" t="str">
        <f t="shared" ref="Y96:Y104" si="91">+IF(ISERROR(X96/X96),"N. D.",X96/X96)</f>
        <v>N. D.</v>
      </c>
      <c r="Z96" s="86">
        <f t="shared" si="66"/>
        <v>0</v>
      </c>
      <c r="AA96" s="85" t="str">
        <f t="shared" si="67"/>
        <v>N. D.</v>
      </c>
    </row>
    <row r="97" spans="1:27" s="49" customFormat="1" ht="17">
      <c r="A97" s="65" t="s">
        <v>33</v>
      </c>
      <c r="B97" s="60"/>
      <c r="C97" s="61">
        <f t="shared" si="80"/>
        <v>0</v>
      </c>
      <c r="D97" s="85" t="str">
        <f t="shared" si="81"/>
        <v>N. D.</v>
      </c>
      <c r="E97" s="60"/>
      <c r="F97" s="61">
        <f t="shared" si="82"/>
        <v>0</v>
      </c>
      <c r="G97" s="85" t="str">
        <f t="shared" si="83"/>
        <v>N. D.</v>
      </c>
      <c r="H97" s="86">
        <f t="shared" si="60"/>
        <v>0</v>
      </c>
      <c r="I97" s="85" t="str">
        <f t="shared" si="61"/>
        <v>N. D.</v>
      </c>
      <c r="J97" s="60"/>
      <c r="K97" s="61">
        <f t="shared" si="84"/>
        <v>0</v>
      </c>
      <c r="L97" s="85" t="str">
        <f t="shared" si="85"/>
        <v>N. D.</v>
      </c>
      <c r="M97" s="86">
        <f t="shared" si="62"/>
        <v>0</v>
      </c>
      <c r="N97" s="85" t="str">
        <f t="shared" si="63"/>
        <v>N. D.</v>
      </c>
      <c r="O97" s="60"/>
      <c r="P97" s="61">
        <f t="shared" si="86"/>
        <v>0</v>
      </c>
      <c r="Q97" s="85" t="str">
        <f t="shared" si="87"/>
        <v>N. D.</v>
      </c>
      <c r="R97" s="60"/>
      <c r="S97" s="61">
        <f t="shared" si="88"/>
        <v>0</v>
      </c>
      <c r="T97" s="85" t="str">
        <f t="shared" si="89"/>
        <v>N. D.</v>
      </c>
      <c r="U97" s="86">
        <f t="shared" si="64"/>
        <v>0</v>
      </c>
      <c r="V97" s="85" t="str">
        <f t="shared" si="65"/>
        <v>N. D.</v>
      </c>
      <c r="W97" s="60"/>
      <c r="X97" s="61">
        <f t="shared" si="90"/>
        <v>0</v>
      </c>
      <c r="Y97" s="85" t="str">
        <f t="shared" si="91"/>
        <v>N. D.</v>
      </c>
      <c r="Z97" s="86">
        <f t="shared" si="66"/>
        <v>0</v>
      </c>
      <c r="AA97" s="85" t="str">
        <f t="shared" si="67"/>
        <v>N. D.</v>
      </c>
    </row>
    <row r="98" spans="1:27" s="49" customFormat="1" ht="17">
      <c r="A98" s="65" t="s">
        <v>34</v>
      </c>
      <c r="B98" s="60"/>
      <c r="C98" s="61">
        <f t="shared" si="80"/>
        <v>0</v>
      </c>
      <c r="D98" s="85" t="str">
        <f t="shared" si="81"/>
        <v>N. D.</v>
      </c>
      <c r="E98" s="60"/>
      <c r="F98" s="61">
        <f t="shared" si="82"/>
        <v>0</v>
      </c>
      <c r="G98" s="85" t="str">
        <f t="shared" si="83"/>
        <v>N. D.</v>
      </c>
      <c r="H98" s="86">
        <f t="shared" si="60"/>
        <v>0</v>
      </c>
      <c r="I98" s="85" t="str">
        <f t="shared" si="61"/>
        <v>N. D.</v>
      </c>
      <c r="J98" s="60"/>
      <c r="K98" s="61">
        <f t="shared" si="84"/>
        <v>0</v>
      </c>
      <c r="L98" s="85" t="str">
        <f t="shared" si="85"/>
        <v>N. D.</v>
      </c>
      <c r="M98" s="86">
        <f t="shared" si="62"/>
        <v>0</v>
      </c>
      <c r="N98" s="85" t="str">
        <f t="shared" si="63"/>
        <v>N. D.</v>
      </c>
      <c r="O98" s="60"/>
      <c r="P98" s="61">
        <f t="shared" si="86"/>
        <v>0</v>
      </c>
      <c r="Q98" s="85" t="str">
        <f t="shared" si="87"/>
        <v>N. D.</v>
      </c>
      <c r="R98" s="60"/>
      <c r="S98" s="61">
        <f t="shared" si="88"/>
        <v>0</v>
      </c>
      <c r="T98" s="85" t="str">
        <f t="shared" si="89"/>
        <v>N. D.</v>
      </c>
      <c r="U98" s="86">
        <f t="shared" si="64"/>
        <v>0</v>
      </c>
      <c r="V98" s="85" t="str">
        <f t="shared" si="65"/>
        <v>N. D.</v>
      </c>
      <c r="W98" s="60"/>
      <c r="X98" s="61">
        <f t="shared" si="90"/>
        <v>0</v>
      </c>
      <c r="Y98" s="85" t="str">
        <f t="shared" si="91"/>
        <v>N. D.</v>
      </c>
      <c r="Z98" s="86">
        <f t="shared" si="66"/>
        <v>0</v>
      </c>
      <c r="AA98" s="85" t="str">
        <f t="shared" si="67"/>
        <v>N. D.</v>
      </c>
    </row>
    <row r="99" spans="1:27" s="49" customFormat="1" ht="17">
      <c r="A99" s="65" t="s">
        <v>35</v>
      </c>
      <c r="B99" s="60"/>
      <c r="C99" s="61">
        <f t="shared" si="80"/>
        <v>0</v>
      </c>
      <c r="D99" s="85" t="str">
        <f t="shared" si="81"/>
        <v>N. D.</v>
      </c>
      <c r="E99" s="60"/>
      <c r="F99" s="61">
        <f t="shared" si="82"/>
        <v>0</v>
      </c>
      <c r="G99" s="85" t="str">
        <f t="shared" si="83"/>
        <v>N. D.</v>
      </c>
      <c r="H99" s="86">
        <f t="shared" si="60"/>
        <v>0</v>
      </c>
      <c r="I99" s="85" t="str">
        <f t="shared" si="61"/>
        <v>N. D.</v>
      </c>
      <c r="J99" s="60"/>
      <c r="K99" s="61">
        <f t="shared" si="84"/>
        <v>0</v>
      </c>
      <c r="L99" s="85" t="str">
        <f t="shared" si="85"/>
        <v>N. D.</v>
      </c>
      <c r="M99" s="86">
        <f t="shared" si="62"/>
        <v>0</v>
      </c>
      <c r="N99" s="85" t="str">
        <f t="shared" si="63"/>
        <v>N. D.</v>
      </c>
      <c r="O99" s="60"/>
      <c r="P99" s="61">
        <f t="shared" si="86"/>
        <v>0</v>
      </c>
      <c r="Q99" s="85" t="str">
        <f t="shared" si="87"/>
        <v>N. D.</v>
      </c>
      <c r="R99" s="60"/>
      <c r="S99" s="61">
        <f t="shared" si="88"/>
        <v>0</v>
      </c>
      <c r="T99" s="85" t="str">
        <f t="shared" si="89"/>
        <v>N. D.</v>
      </c>
      <c r="U99" s="86">
        <f t="shared" si="64"/>
        <v>0</v>
      </c>
      <c r="V99" s="85" t="str">
        <f t="shared" si="65"/>
        <v>N. D.</v>
      </c>
      <c r="W99" s="60"/>
      <c r="X99" s="61">
        <f t="shared" si="90"/>
        <v>0</v>
      </c>
      <c r="Y99" s="85" t="str">
        <f t="shared" si="91"/>
        <v>N. D.</v>
      </c>
      <c r="Z99" s="86">
        <f t="shared" si="66"/>
        <v>0</v>
      </c>
      <c r="AA99" s="85" t="str">
        <f t="shared" si="67"/>
        <v>N. D.</v>
      </c>
    </row>
    <row r="100" spans="1:27" s="49" customFormat="1" ht="17">
      <c r="A100" s="65" t="s">
        <v>36</v>
      </c>
      <c r="B100" s="60"/>
      <c r="C100" s="61">
        <f t="shared" si="80"/>
        <v>0</v>
      </c>
      <c r="D100" s="85" t="str">
        <f t="shared" si="81"/>
        <v>N. D.</v>
      </c>
      <c r="E100" s="60"/>
      <c r="F100" s="61">
        <f t="shared" si="82"/>
        <v>0</v>
      </c>
      <c r="G100" s="85" t="str">
        <f t="shared" si="83"/>
        <v>N. D.</v>
      </c>
      <c r="H100" s="86">
        <f t="shared" si="60"/>
        <v>0</v>
      </c>
      <c r="I100" s="85" t="str">
        <f t="shared" si="61"/>
        <v>N. D.</v>
      </c>
      <c r="J100" s="60"/>
      <c r="K100" s="61">
        <f t="shared" si="84"/>
        <v>0</v>
      </c>
      <c r="L100" s="85" t="str">
        <f t="shared" si="85"/>
        <v>N. D.</v>
      </c>
      <c r="M100" s="86">
        <f t="shared" si="62"/>
        <v>0</v>
      </c>
      <c r="N100" s="85" t="str">
        <f t="shared" si="63"/>
        <v>N. D.</v>
      </c>
      <c r="O100" s="60"/>
      <c r="P100" s="61">
        <f t="shared" si="86"/>
        <v>0</v>
      </c>
      <c r="Q100" s="85" t="str">
        <f t="shared" si="87"/>
        <v>N. D.</v>
      </c>
      <c r="R100" s="60"/>
      <c r="S100" s="61">
        <f t="shared" si="88"/>
        <v>0</v>
      </c>
      <c r="T100" s="85" t="str">
        <f t="shared" si="89"/>
        <v>N. D.</v>
      </c>
      <c r="U100" s="86">
        <f t="shared" si="64"/>
        <v>0</v>
      </c>
      <c r="V100" s="85" t="str">
        <f t="shared" si="65"/>
        <v>N. D.</v>
      </c>
      <c r="W100" s="60"/>
      <c r="X100" s="61">
        <f t="shared" si="90"/>
        <v>0</v>
      </c>
      <c r="Y100" s="85" t="str">
        <f t="shared" si="91"/>
        <v>N. D.</v>
      </c>
      <c r="Z100" s="86">
        <f t="shared" si="66"/>
        <v>0</v>
      </c>
      <c r="AA100" s="85" t="str">
        <f t="shared" si="67"/>
        <v>N. D.</v>
      </c>
    </row>
    <row r="101" spans="1:27" s="49" customFormat="1" ht="17">
      <c r="A101" s="65" t="s">
        <v>37</v>
      </c>
      <c r="B101" s="60"/>
      <c r="C101" s="61">
        <f t="shared" si="80"/>
        <v>0</v>
      </c>
      <c r="D101" s="85" t="str">
        <f t="shared" si="81"/>
        <v>N. D.</v>
      </c>
      <c r="E101" s="60"/>
      <c r="F101" s="61">
        <f t="shared" si="82"/>
        <v>0</v>
      </c>
      <c r="G101" s="85" t="str">
        <f t="shared" si="83"/>
        <v>N. D.</v>
      </c>
      <c r="H101" s="86">
        <f t="shared" si="60"/>
        <v>0</v>
      </c>
      <c r="I101" s="85" t="str">
        <f t="shared" si="61"/>
        <v>N. D.</v>
      </c>
      <c r="J101" s="60"/>
      <c r="K101" s="61">
        <f t="shared" si="84"/>
        <v>0</v>
      </c>
      <c r="L101" s="85" t="str">
        <f t="shared" si="85"/>
        <v>N. D.</v>
      </c>
      <c r="M101" s="86">
        <f t="shared" si="62"/>
        <v>0</v>
      </c>
      <c r="N101" s="85" t="str">
        <f t="shared" si="63"/>
        <v>N. D.</v>
      </c>
      <c r="O101" s="60"/>
      <c r="P101" s="61">
        <f t="shared" si="86"/>
        <v>0</v>
      </c>
      <c r="Q101" s="85" t="str">
        <f t="shared" si="87"/>
        <v>N. D.</v>
      </c>
      <c r="R101" s="60"/>
      <c r="S101" s="61">
        <f t="shared" si="88"/>
        <v>0</v>
      </c>
      <c r="T101" s="85" t="str">
        <f t="shared" si="89"/>
        <v>N. D.</v>
      </c>
      <c r="U101" s="86">
        <f t="shared" si="64"/>
        <v>0</v>
      </c>
      <c r="V101" s="85" t="str">
        <f t="shared" si="65"/>
        <v>N. D.</v>
      </c>
      <c r="W101" s="60"/>
      <c r="X101" s="61">
        <f t="shared" si="90"/>
        <v>0</v>
      </c>
      <c r="Y101" s="85" t="str">
        <f t="shared" si="91"/>
        <v>N. D.</v>
      </c>
      <c r="Z101" s="86">
        <f t="shared" si="66"/>
        <v>0</v>
      </c>
      <c r="AA101" s="85" t="str">
        <f t="shared" si="67"/>
        <v>N. D.</v>
      </c>
    </row>
    <row r="102" spans="1:27" s="49" customFormat="1" ht="17">
      <c r="A102" s="65" t="s">
        <v>38</v>
      </c>
      <c r="B102" s="60"/>
      <c r="C102" s="61">
        <f t="shared" si="80"/>
        <v>0</v>
      </c>
      <c r="D102" s="85" t="str">
        <f t="shared" si="81"/>
        <v>N. D.</v>
      </c>
      <c r="E102" s="60"/>
      <c r="F102" s="61">
        <f t="shared" si="82"/>
        <v>0</v>
      </c>
      <c r="G102" s="85" t="str">
        <f t="shared" si="83"/>
        <v>N. D.</v>
      </c>
      <c r="H102" s="86">
        <f t="shared" si="60"/>
        <v>0</v>
      </c>
      <c r="I102" s="85" t="str">
        <f t="shared" si="61"/>
        <v>N. D.</v>
      </c>
      <c r="J102" s="60"/>
      <c r="K102" s="61">
        <f t="shared" si="84"/>
        <v>0</v>
      </c>
      <c r="L102" s="85" t="str">
        <f t="shared" si="85"/>
        <v>N. D.</v>
      </c>
      <c r="M102" s="86">
        <f t="shared" si="62"/>
        <v>0</v>
      </c>
      <c r="N102" s="85" t="str">
        <f t="shared" si="63"/>
        <v>N. D.</v>
      </c>
      <c r="O102" s="60"/>
      <c r="P102" s="61">
        <f t="shared" si="86"/>
        <v>0</v>
      </c>
      <c r="Q102" s="85" t="str">
        <f t="shared" si="87"/>
        <v>N. D.</v>
      </c>
      <c r="R102" s="60"/>
      <c r="S102" s="61">
        <f t="shared" si="88"/>
        <v>0</v>
      </c>
      <c r="T102" s="85" t="str">
        <f t="shared" si="89"/>
        <v>N. D.</v>
      </c>
      <c r="U102" s="86">
        <f t="shared" si="64"/>
        <v>0</v>
      </c>
      <c r="V102" s="85" t="str">
        <f t="shared" si="65"/>
        <v>N. D.</v>
      </c>
      <c r="W102" s="60"/>
      <c r="X102" s="61">
        <f t="shared" si="90"/>
        <v>0</v>
      </c>
      <c r="Y102" s="85" t="str">
        <f t="shared" si="91"/>
        <v>N. D.</v>
      </c>
      <c r="Z102" s="86">
        <f t="shared" si="66"/>
        <v>0</v>
      </c>
      <c r="AA102" s="85" t="str">
        <f t="shared" si="67"/>
        <v>N. D.</v>
      </c>
    </row>
    <row r="103" spans="1:27" s="49" customFormat="1" ht="17">
      <c r="A103" s="65" t="s">
        <v>39</v>
      </c>
      <c r="B103" s="60"/>
      <c r="C103" s="61">
        <f t="shared" si="80"/>
        <v>0</v>
      </c>
      <c r="D103" s="85" t="str">
        <f t="shared" si="81"/>
        <v>N. D.</v>
      </c>
      <c r="E103" s="60"/>
      <c r="F103" s="61">
        <f t="shared" si="82"/>
        <v>0</v>
      </c>
      <c r="G103" s="85" t="str">
        <f t="shared" si="83"/>
        <v>N. D.</v>
      </c>
      <c r="H103" s="86">
        <f t="shared" si="60"/>
        <v>0</v>
      </c>
      <c r="I103" s="85" t="str">
        <f t="shared" si="61"/>
        <v>N. D.</v>
      </c>
      <c r="J103" s="60"/>
      <c r="K103" s="61">
        <f t="shared" si="84"/>
        <v>0</v>
      </c>
      <c r="L103" s="85" t="str">
        <f t="shared" si="85"/>
        <v>N. D.</v>
      </c>
      <c r="M103" s="86">
        <f t="shared" si="62"/>
        <v>0</v>
      </c>
      <c r="N103" s="85" t="str">
        <f t="shared" si="63"/>
        <v>N. D.</v>
      </c>
      <c r="O103" s="60"/>
      <c r="P103" s="61">
        <f t="shared" si="86"/>
        <v>0</v>
      </c>
      <c r="Q103" s="85" t="str">
        <f t="shared" si="87"/>
        <v>N. D.</v>
      </c>
      <c r="R103" s="60"/>
      <c r="S103" s="61">
        <f t="shared" si="88"/>
        <v>0</v>
      </c>
      <c r="T103" s="85" t="str">
        <f t="shared" si="89"/>
        <v>N. D.</v>
      </c>
      <c r="U103" s="86">
        <f t="shared" si="64"/>
        <v>0</v>
      </c>
      <c r="V103" s="85" t="str">
        <f t="shared" si="65"/>
        <v>N. D.</v>
      </c>
      <c r="W103" s="60"/>
      <c r="X103" s="61">
        <f t="shared" si="90"/>
        <v>0</v>
      </c>
      <c r="Y103" s="85" t="str">
        <f t="shared" si="91"/>
        <v>N. D.</v>
      </c>
      <c r="Z103" s="86">
        <f t="shared" si="66"/>
        <v>0</v>
      </c>
      <c r="AA103" s="85" t="str">
        <f t="shared" si="67"/>
        <v>N. D.</v>
      </c>
    </row>
    <row r="104" spans="1:27" s="49" customFormat="1" ht="17">
      <c r="A104" s="65" t="s">
        <v>40</v>
      </c>
      <c r="B104" s="60"/>
      <c r="C104" s="61">
        <f t="shared" si="80"/>
        <v>0</v>
      </c>
      <c r="D104" s="85" t="str">
        <f t="shared" si="81"/>
        <v>N. D.</v>
      </c>
      <c r="E104" s="60"/>
      <c r="F104" s="61">
        <f t="shared" si="82"/>
        <v>0</v>
      </c>
      <c r="G104" s="85" t="str">
        <f t="shared" si="83"/>
        <v>N. D.</v>
      </c>
      <c r="H104" s="86">
        <f t="shared" si="60"/>
        <v>0</v>
      </c>
      <c r="I104" s="85" t="str">
        <f t="shared" si="61"/>
        <v>N. D.</v>
      </c>
      <c r="J104" s="60"/>
      <c r="K104" s="61">
        <f t="shared" si="84"/>
        <v>0</v>
      </c>
      <c r="L104" s="85" t="str">
        <f t="shared" si="85"/>
        <v>N. D.</v>
      </c>
      <c r="M104" s="86">
        <f t="shared" si="62"/>
        <v>0</v>
      </c>
      <c r="N104" s="85" t="str">
        <f t="shared" si="63"/>
        <v>N. D.</v>
      </c>
      <c r="O104" s="60"/>
      <c r="P104" s="61">
        <f t="shared" si="86"/>
        <v>0</v>
      </c>
      <c r="Q104" s="85" t="str">
        <f t="shared" si="87"/>
        <v>N. D.</v>
      </c>
      <c r="R104" s="60"/>
      <c r="S104" s="61">
        <f t="shared" si="88"/>
        <v>0</v>
      </c>
      <c r="T104" s="85" t="str">
        <f t="shared" si="89"/>
        <v>N. D.</v>
      </c>
      <c r="U104" s="86">
        <f t="shared" si="64"/>
        <v>0</v>
      </c>
      <c r="V104" s="85" t="str">
        <f t="shared" si="65"/>
        <v>N. D.</v>
      </c>
      <c r="W104" s="60"/>
      <c r="X104" s="61">
        <f t="shared" si="90"/>
        <v>0</v>
      </c>
      <c r="Y104" s="85" t="str">
        <f t="shared" si="91"/>
        <v>N. D.</v>
      </c>
      <c r="Z104" s="86">
        <f t="shared" si="66"/>
        <v>0</v>
      </c>
      <c r="AA104" s="85" t="str">
        <f t="shared" si="67"/>
        <v>N. D.</v>
      </c>
    </row>
    <row r="105" spans="1:27" s="49" customFormat="1" ht="6" customHeight="1">
      <c r="A105" s="56"/>
      <c r="B105" s="54"/>
      <c r="C105" s="56"/>
      <c r="D105" s="83"/>
      <c r="E105" s="54"/>
      <c r="F105" s="56"/>
      <c r="G105" s="83"/>
      <c r="H105" s="54"/>
      <c r="I105" s="83"/>
      <c r="J105" s="54"/>
      <c r="K105" s="56"/>
      <c r="L105" s="83"/>
      <c r="M105" s="54"/>
      <c r="N105" s="83"/>
      <c r="O105" s="54"/>
      <c r="P105" s="56"/>
      <c r="Q105" s="83"/>
      <c r="R105" s="54"/>
      <c r="S105" s="56"/>
      <c r="T105" s="83"/>
      <c r="U105" s="54"/>
      <c r="V105" s="83"/>
      <c r="W105" s="54"/>
      <c r="X105" s="56"/>
      <c r="Y105" s="83"/>
      <c r="Z105" s="54"/>
      <c r="AA105" s="83"/>
    </row>
    <row r="106" spans="1:27" s="49" customFormat="1" ht="17">
      <c r="A106" s="67" t="s">
        <v>47</v>
      </c>
      <c r="B106" s="68"/>
      <c r="C106" s="69">
        <f>+C85+C95</f>
        <v>1325600.06</v>
      </c>
      <c r="D106" s="88">
        <f>+IF(ISERROR(C106/C106),"N. D.",C106/C106)</f>
        <v>1</v>
      </c>
      <c r="E106" s="68"/>
      <c r="F106" s="69">
        <f>+F85+F95</f>
        <v>6127332.9307224993</v>
      </c>
      <c r="G106" s="88">
        <f>+IF(ISERROR(F106/F106),"N. D.",F106/F106)</f>
        <v>1</v>
      </c>
      <c r="H106" s="68">
        <f>+$C106-F106</f>
        <v>-4801732.8707224987</v>
      </c>
      <c r="I106" s="88">
        <f>+IF(ISERROR(H106/F106),"N. D.",H106/F106)</f>
        <v>-0.78365790222472964</v>
      </c>
      <c r="J106" s="68"/>
      <c r="K106" s="69">
        <f>+K85+K95</f>
        <v>1523127.1300000004</v>
      </c>
      <c r="L106" s="88">
        <f>+IF(ISERROR(K106/K106),"N. D.",K106/K106)</f>
        <v>1</v>
      </c>
      <c r="M106" s="68">
        <f>+$C106-K106</f>
        <v>-197527.0700000003</v>
      </c>
      <c r="N106" s="88">
        <f>+IF(ISERROR(M106/K106),"N. D.",M106/K106)</f>
        <v>-0.12968521544225942</v>
      </c>
      <c r="O106" s="68"/>
      <c r="P106" s="69">
        <f>+P85+P95</f>
        <v>1325600.06</v>
      </c>
      <c r="Q106" s="88">
        <f>+IF(ISERROR(P106/P106),"N. D.",P106/P106)</f>
        <v>1</v>
      </c>
      <c r="R106" s="68"/>
      <c r="S106" s="69">
        <f>+S85+S95</f>
        <v>6127332.9307224993</v>
      </c>
      <c r="T106" s="88">
        <f>+IF(ISERROR(S106/S106),"N. D.",S106/S106)</f>
        <v>1</v>
      </c>
      <c r="U106" s="68">
        <f>+$P106-S106</f>
        <v>-4801732.8707224987</v>
      </c>
      <c r="V106" s="88">
        <f>+IF(ISERROR(U106/S106),"N. D.",U106/S106)</f>
        <v>-0.78365790222472964</v>
      </c>
      <c r="W106" s="68"/>
      <c r="X106" s="69">
        <f>+X85+X95</f>
        <v>1523127.1300000004</v>
      </c>
      <c r="Y106" s="88">
        <f>+IF(ISERROR(X106/X106),"N. D.",X106/X106)</f>
        <v>1</v>
      </c>
      <c r="Z106" s="68">
        <f>+$P106-X106</f>
        <v>-197527.0700000003</v>
      </c>
      <c r="AA106" s="88">
        <f>+IF(ISERROR(Z106/X106),"N. D.",Z106/X106)</f>
        <v>-0.12968521544225942</v>
      </c>
    </row>
    <row r="107" spans="1:27" s="49" customFormat="1" ht="6" customHeight="1">
      <c r="A107" s="56"/>
      <c r="B107" s="54"/>
      <c r="C107" s="56"/>
      <c r="D107" s="89"/>
      <c r="E107" s="54"/>
      <c r="F107" s="56"/>
      <c r="G107" s="89"/>
      <c r="H107" s="54"/>
      <c r="I107" s="89"/>
      <c r="J107" s="54"/>
      <c r="K107" s="56"/>
      <c r="L107" s="89"/>
      <c r="M107" s="54"/>
      <c r="N107" s="89"/>
      <c r="O107" s="54"/>
      <c r="P107" s="56"/>
      <c r="Q107" s="89"/>
      <c r="R107" s="54"/>
      <c r="S107" s="56"/>
      <c r="T107" s="89"/>
      <c r="U107" s="54"/>
      <c r="V107" s="89"/>
      <c r="W107" s="54"/>
      <c r="X107" s="56"/>
      <c r="Y107" s="89"/>
      <c r="Z107" s="54"/>
      <c r="AA107" s="89"/>
    </row>
    <row r="108" spans="1:27" s="49" customFormat="1" ht="17">
      <c r="A108" s="55" t="s">
        <v>48</v>
      </c>
      <c r="B108" s="54"/>
      <c r="C108" s="56"/>
      <c r="D108" s="89"/>
      <c r="E108" s="54"/>
      <c r="F108" s="56"/>
      <c r="G108" s="89"/>
      <c r="H108" s="54"/>
      <c r="I108" s="89"/>
      <c r="J108" s="54"/>
      <c r="K108" s="56"/>
      <c r="L108" s="89"/>
      <c r="M108" s="54"/>
      <c r="N108" s="89"/>
      <c r="O108" s="54"/>
      <c r="P108" s="56"/>
      <c r="Q108" s="89"/>
      <c r="R108" s="54"/>
      <c r="S108" s="56"/>
      <c r="T108" s="89"/>
      <c r="U108" s="54"/>
      <c r="V108" s="89"/>
      <c r="W108" s="54"/>
      <c r="X108" s="56"/>
      <c r="Y108" s="89"/>
      <c r="Z108" s="54"/>
      <c r="AA108" s="89"/>
    </row>
    <row r="109" spans="1:27" s="49" customFormat="1" ht="6" customHeight="1">
      <c r="A109" s="56"/>
      <c r="B109" s="54"/>
      <c r="C109" s="56"/>
      <c r="D109" s="89"/>
      <c r="E109" s="54"/>
      <c r="F109" s="56"/>
      <c r="G109" s="89"/>
      <c r="H109" s="54"/>
      <c r="I109" s="89"/>
      <c r="J109" s="54"/>
      <c r="K109" s="56"/>
      <c r="L109" s="89"/>
      <c r="M109" s="54"/>
      <c r="N109" s="89"/>
      <c r="O109" s="54"/>
      <c r="P109" s="56"/>
      <c r="Q109" s="89"/>
      <c r="R109" s="54"/>
      <c r="S109" s="56"/>
      <c r="T109" s="89"/>
      <c r="U109" s="54"/>
      <c r="V109" s="89"/>
      <c r="W109" s="54"/>
      <c r="X109" s="56"/>
      <c r="Y109" s="89"/>
      <c r="Z109" s="54"/>
      <c r="AA109" s="89"/>
    </row>
    <row r="110" spans="1:27" s="49" customFormat="1" ht="17">
      <c r="A110" s="57" t="s">
        <v>21</v>
      </c>
      <c r="B110" s="54"/>
      <c r="C110" s="58">
        <f>+SUM(C111:C119)</f>
        <v>0</v>
      </c>
      <c r="D110" s="83" t="str">
        <f>+IF(ISERROR(C110/#REF!),"N. D.",C110/#REF!)</f>
        <v>N. D.</v>
      </c>
      <c r="E110" s="54"/>
      <c r="F110" s="58">
        <f>+SUM(F111:F119)</f>
        <v>0</v>
      </c>
      <c r="G110" s="83" t="str">
        <f>+IF(ISERROR(F110/#REF!),"N. D.",F110/#REF!)</f>
        <v>N. D.</v>
      </c>
      <c r="H110" s="84">
        <f t="shared" ref="H110:H129" si="92">+$C110-F110</f>
        <v>0</v>
      </c>
      <c r="I110" s="83" t="str">
        <f t="shared" ref="I110:I129" si="93">+IF(ISERROR(H110/F110),"N. D.",H110/F110)</f>
        <v>N. D.</v>
      </c>
      <c r="J110" s="54"/>
      <c r="K110" s="58">
        <f>+SUM(K111:K119)</f>
        <v>0</v>
      </c>
      <c r="L110" s="83" t="str">
        <f>+IF(ISERROR(K110/#REF!),"N. D.",K110/#REF!)</f>
        <v>N. D.</v>
      </c>
      <c r="M110" s="84">
        <f t="shared" ref="M110:M129" si="94">+$C110-K110</f>
        <v>0</v>
      </c>
      <c r="N110" s="83" t="str">
        <f t="shared" ref="N110:N129" si="95">+IF(ISERROR(M110/K110),"N. D.",M110/K110)</f>
        <v>N. D.</v>
      </c>
      <c r="O110" s="54"/>
      <c r="P110" s="58">
        <f>+SUM(P111:P119)</f>
        <v>0</v>
      </c>
      <c r="Q110" s="83" t="str">
        <f>+IF(ISERROR(P110/#REF!),"N. D.",P110/#REF!)</f>
        <v>N. D.</v>
      </c>
      <c r="R110" s="54"/>
      <c r="S110" s="58">
        <f>+SUM(S111:S119)</f>
        <v>0</v>
      </c>
      <c r="T110" s="83" t="str">
        <f>+IF(ISERROR(S110/#REF!),"N. D.",S110/#REF!)</f>
        <v>N. D.</v>
      </c>
      <c r="U110" s="84">
        <f t="shared" ref="U110:U129" si="96">+$P110-S110</f>
        <v>0</v>
      </c>
      <c r="V110" s="83" t="str">
        <f t="shared" ref="V110:V129" si="97">+IF(ISERROR(U110/S110),"N. D.",U110/S110)</f>
        <v>N. D.</v>
      </c>
      <c r="W110" s="54"/>
      <c r="X110" s="58">
        <f>+SUM(X111:X119)</f>
        <v>0</v>
      </c>
      <c r="Y110" s="83" t="str">
        <f>+IF(ISERROR(X110/#REF!),"N. D.",X110/#REF!)</f>
        <v>N. D.</v>
      </c>
      <c r="Z110" s="84">
        <f t="shared" ref="Z110:Z129" si="98">+$P110-X110</f>
        <v>0</v>
      </c>
      <c r="AA110" s="83" t="str">
        <f t="shared" ref="AA110:AA129" si="99">+IF(ISERROR(Z110/X110),"N. D.",Z110/X110)</f>
        <v>N. D.</v>
      </c>
    </row>
    <row r="111" spans="1:27" s="49" customFormat="1" ht="17">
      <c r="A111" s="59" t="s">
        <v>22</v>
      </c>
      <c r="B111" s="60"/>
      <c r="C111" s="61">
        <f>+'2026R'!$AC111</f>
        <v>0</v>
      </c>
      <c r="D111" s="85" t="str">
        <f>+IF(ISERROR(C111/#REF!),"N. D.",C111/#REF!)</f>
        <v>N. D.</v>
      </c>
      <c r="E111" s="60"/>
      <c r="F111" s="61">
        <f>+'2026P'!$AC111</f>
        <v>0</v>
      </c>
      <c r="G111" s="85" t="str">
        <f>+IF(ISERROR(F111/#REF!),"N. D.",F111/#REF!)</f>
        <v>N. D.</v>
      </c>
      <c r="H111" s="86">
        <f t="shared" si="92"/>
        <v>0</v>
      </c>
      <c r="I111" s="85" t="str">
        <f t="shared" si="93"/>
        <v>N. D.</v>
      </c>
      <c r="J111" s="60"/>
      <c r="K111" s="61">
        <f>+'2025R'!$AC111</f>
        <v>0</v>
      </c>
      <c r="L111" s="85" t="str">
        <f>+IF(ISERROR(K111/#REF!),"N. D.",K111/#REF!)</f>
        <v>N. D.</v>
      </c>
      <c r="M111" s="86">
        <f t="shared" si="94"/>
        <v>0</v>
      </c>
      <c r="N111" s="85" t="str">
        <f t="shared" si="95"/>
        <v>N. D.</v>
      </c>
      <c r="O111" s="60"/>
      <c r="P111" s="61">
        <f>+'2026R'!$AC111</f>
        <v>0</v>
      </c>
      <c r="Q111" s="85" t="str">
        <f>+IF(ISERROR(P111/#REF!),"N. D.",P111/#REF!)</f>
        <v>N. D.</v>
      </c>
      <c r="R111" s="60"/>
      <c r="S111" s="61">
        <f>+'2026P'!$AC111</f>
        <v>0</v>
      </c>
      <c r="T111" s="85" t="str">
        <f>+IF(ISERROR(S111/#REF!),"N. D.",S111/#REF!)</f>
        <v>N. D.</v>
      </c>
      <c r="U111" s="86">
        <f t="shared" si="96"/>
        <v>0</v>
      </c>
      <c r="V111" s="85" t="str">
        <f t="shared" si="97"/>
        <v>N. D.</v>
      </c>
      <c r="W111" s="60"/>
      <c r="X111" s="61">
        <f>+'2025R'!$AC111</f>
        <v>0</v>
      </c>
      <c r="Y111" s="85" t="str">
        <f>+IF(ISERROR(X111/#REF!),"N. D.",X111/#REF!)</f>
        <v>N. D.</v>
      </c>
      <c r="Z111" s="86">
        <f t="shared" si="98"/>
        <v>0</v>
      </c>
      <c r="AA111" s="85" t="str">
        <f t="shared" si="99"/>
        <v>N. D.</v>
      </c>
    </row>
    <row r="112" spans="1:27" s="49" customFormat="1" ht="17">
      <c r="A112" s="59" t="s">
        <v>23</v>
      </c>
      <c r="B112" s="60"/>
      <c r="C112" s="61">
        <f>+'2026R'!$AC112</f>
        <v>0</v>
      </c>
      <c r="D112" s="85" t="str">
        <f>+IF(ISERROR(C112/#REF!),"N. D.",C112/#REF!)</f>
        <v>N. D.</v>
      </c>
      <c r="E112" s="60"/>
      <c r="F112" s="61">
        <f>+'2026P'!$AC112</f>
        <v>0</v>
      </c>
      <c r="G112" s="85" t="str">
        <f>+IF(ISERROR(F112/#REF!),"N. D.",F112/#REF!)</f>
        <v>N. D.</v>
      </c>
      <c r="H112" s="86">
        <f t="shared" si="92"/>
        <v>0</v>
      </c>
      <c r="I112" s="85" t="str">
        <f t="shared" si="93"/>
        <v>N. D.</v>
      </c>
      <c r="J112" s="60"/>
      <c r="K112" s="61">
        <f>+'2025R'!$AC112</f>
        <v>0</v>
      </c>
      <c r="L112" s="85" t="str">
        <f>+IF(ISERROR(K112/#REF!),"N. D.",K112/#REF!)</f>
        <v>N. D.</v>
      </c>
      <c r="M112" s="86">
        <f t="shared" si="94"/>
        <v>0</v>
      </c>
      <c r="N112" s="85" t="str">
        <f t="shared" si="95"/>
        <v>N. D.</v>
      </c>
      <c r="O112" s="60"/>
      <c r="P112" s="61">
        <f>+'2026R'!$AC112</f>
        <v>0</v>
      </c>
      <c r="Q112" s="85" t="str">
        <f>+IF(ISERROR(P112/#REF!),"N. D.",P112/#REF!)</f>
        <v>N. D.</v>
      </c>
      <c r="R112" s="60"/>
      <c r="S112" s="61">
        <f>+'2026P'!$AC112</f>
        <v>0</v>
      </c>
      <c r="T112" s="85" t="str">
        <f>+IF(ISERROR(S112/#REF!),"N. D.",S112/#REF!)</f>
        <v>N. D.</v>
      </c>
      <c r="U112" s="86">
        <f t="shared" si="96"/>
        <v>0</v>
      </c>
      <c r="V112" s="85" t="str">
        <f t="shared" si="97"/>
        <v>N. D.</v>
      </c>
      <c r="W112" s="60"/>
      <c r="X112" s="61">
        <f>+'2025R'!$AC112</f>
        <v>0</v>
      </c>
      <c r="Y112" s="85" t="str">
        <f>+IF(ISERROR(X112/#REF!),"N. D.",X112/#REF!)</f>
        <v>N. D.</v>
      </c>
      <c r="Z112" s="86">
        <f t="shared" si="98"/>
        <v>0</v>
      </c>
      <c r="AA112" s="85" t="str">
        <f t="shared" si="99"/>
        <v>N. D.</v>
      </c>
    </row>
    <row r="113" spans="1:27" s="49" customFormat="1" ht="17">
      <c r="A113" s="59" t="s">
        <v>24</v>
      </c>
      <c r="B113" s="60"/>
      <c r="C113" s="61">
        <f>+'2026R'!$AC113</f>
        <v>0</v>
      </c>
      <c r="D113" s="85" t="str">
        <f>+IF(ISERROR(C113/#REF!),"N. D.",C113/#REF!)</f>
        <v>N. D.</v>
      </c>
      <c r="E113" s="60"/>
      <c r="F113" s="61">
        <f>+'2026P'!$AC113</f>
        <v>0</v>
      </c>
      <c r="G113" s="85" t="str">
        <f>+IF(ISERROR(F113/#REF!),"N. D.",F113/#REF!)</f>
        <v>N. D.</v>
      </c>
      <c r="H113" s="86">
        <f t="shared" si="92"/>
        <v>0</v>
      </c>
      <c r="I113" s="85" t="str">
        <f t="shared" si="93"/>
        <v>N. D.</v>
      </c>
      <c r="J113" s="60"/>
      <c r="K113" s="61">
        <f>+'2025R'!$AC113</f>
        <v>0</v>
      </c>
      <c r="L113" s="85" t="str">
        <f>+IF(ISERROR(K113/#REF!),"N. D.",K113/#REF!)</f>
        <v>N. D.</v>
      </c>
      <c r="M113" s="86">
        <f t="shared" si="94"/>
        <v>0</v>
      </c>
      <c r="N113" s="85" t="str">
        <f t="shared" si="95"/>
        <v>N. D.</v>
      </c>
      <c r="O113" s="60"/>
      <c r="P113" s="61">
        <f>+'2026R'!$AC113</f>
        <v>0</v>
      </c>
      <c r="Q113" s="85" t="str">
        <f>+IF(ISERROR(P113/#REF!),"N. D.",P113/#REF!)</f>
        <v>N. D.</v>
      </c>
      <c r="R113" s="60"/>
      <c r="S113" s="61">
        <f>+'2026P'!$AC113</f>
        <v>0</v>
      </c>
      <c r="T113" s="85" t="str">
        <f>+IF(ISERROR(S113/#REF!),"N. D.",S113/#REF!)</f>
        <v>N. D.</v>
      </c>
      <c r="U113" s="86">
        <f t="shared" si="96"/>
        <v>0</v>
      </c>
      <c r="V113" s="85" t="str">
        <f t="shared" si="97"/>
        <v>N. D.</v>
      </c>
      <c r="W113" s="60"/>
      <c r="X113" s="61">
        <f>+'2025R'!$AC113</f>
        <v>0</v>
      </c>
      <c r="Y113" s="85" t="str">
        <f>+IF(ISERROR(X113/#REF!),"N. D.",X113/#REF!)</f>
        <v>N. D.</v>
      </c>
      <c r="Z113" s="86">
        <f t="shared" si="98"/>
        <v>0</v>
      </c>
      <c r="AA113" s="85" t="str">
        <f t="shared" si="99"/>
        <v>N. D.</v>
      </c>
    </row>
    <row r="114" spans="1:27" s="49" customFormat="1" ht="17">
      <c r="A114" s="59" t="s">
        <v>25</v>
      </c>
      <c r="B114" s="60"/>
      <c r="C114" s="61">
        <f>+'2026R'!$AC114</f>
        <v>0</v>
      </c>
      <c r="D114" s="85" t="str">
        <f>+IF(ISERROR(C114/#REF!),"N. D.",C114/#REF!)</f>
        <v>N. D.</v>
      </c>
      <c r="E114" s="60"/>
      <c r="F114" s="61">
        <f>+'2026P'!$AC114</f>
        <v>0</v>
      </c>
      <c r="G114" s="85" t="str">
        <f>+IF(ISERROR(F114/#REF!),"N. D.",F114/#REF!)</f>
        <v>N. D.</v>
      </c>
      <c r="H114" s="86">
        <f t="shared" si="92"/>
        <v>0</v>
      </c>
      <c r="I114" s="85" t="str">
        <f t="shared" si="93"/>
        <v>N. D.</v>
      </c>
      <c r="J114" s="60"/>
      <c r="K114" s="61">
        <f>+'2025R'!$AC114</f>
        <v>0</v>
      </c>
      <c r="L114" s="85" t="str">
        <f>+IF(ISERROR(K114/#REF!),"N. D.",K114/#REF!)</f>
        <v>N. D.</v>
      </c>
      <c r="M114" s="86">
        <f t="shared" si="94"/>
        <v>0</v>
      </c>
      <c r="N114" s="85" t="str">
        <f t="shared" si="95"/>
        <v>N. D.</v>
      </c>
      <c r="O114" s="60"/>
      <c r="P114" s="61">
        <f>+'2026R'!$AC114</f>
        <v>0</v>
      </c>
      <c r="Q114" s="85" t="str">
        <f>+IF(ISERROR(P114/#REF!),"N. D.",P114/#REF!)</f>
        <v>N. D.</v>
      </c>
      <c r="R114" s="60"/>
      <c r="S114" s="61">
        <f>+'2026P'!$AC114</f>
        <v>0</v>
      </c>
      <c r="T114" s="85" t="str">
        <f>+IF(ISERROR(S114/#REF!),"N. D.",S114/#REF!)</f>
        <v>N. D.</v>
      </c>
      <c r="U114" s="86">
        <f t="shared" si="96"/>
        <v>0</v>
      </c>
      <c r="V114" s="85" t="str">
        <f t="shared" si="97"/>
        <v>N. D.</v>
      </c>
      <c r="W114" s="60"/>
      <c r="X114" s="61">
        <f>+'2025R'!$AC114</f>
        <v>0</v>
      </c>
      <c r="Y114" s="85" t="str">
        <f>+IF(ISERROR(X114/#REF!),"N. D.",X114/#REF!)</f>
        <v>N. D.</v>
      </c>
      <c r="Z114" s="86">
        <f t="shared" si="98"/>
        <v>0</v>
      </c>
      <c r="AA114" s="85" t="str">
        <f t="shared" si="99"/>
        <v>N. D.</v>
      </c>
    </row>
    <row r="115" spans="1:27" s="49" customFormat="1" ht="17">
      <c r="A115" s="59" t="s">
        <v>26</v>
      </c>
      <c r="B115" s="60"/>
      <c r="C115" s="61">
        <f>+'2026R'!$AC115</f>
        <v>0</v>
      </c>
      <c r="D115" s="85" t="str">
        <f>+IF(ISERROR(C115/#REF!),"N. D.",C115/#REF!)</f>
        <v>N. D.</v>
      </c>
      <c r="E115" s="60"/>
      <c r="F115" s="61">
        <f>+'2026P'!$AC115</f>
        <v>0</v>
      </c>
      <c r="G115" s="85" t="str">
        <f>+IF(ISERROR(F115/#REF!),"N. D.",F115/#REF!)</f>
        <v>N. D.</v>
      </c>
      <c r="H115" s="86">
        <f t="shared" si="92"/>
        <v>0</v>
      </c>
      <c r="I115" s="85" t="str">
        <f t="shared" si="93"/>
        <v>N. D.</v>
      </c>
      <c r="J115" s="60"/>
      <c r="K115" s="61">
        <f>+'2025R'!$AC115</f>
        <v>0</v>
      </c>
      <c r="L115" s="85" t="str">
        <f>+IF(ISERROR(K115/#REF!),"N. D.",K115/#REF!)</f>
        <v>N. D.</v>
      </c>
      <c r="M115" s="86">
        <f t="shared" si="94"/>
        <v>0</v>
      </c>
      <c r="N115" s="85" t="str">
        <f t="shared" si="95"/>
        <v>N. D.</v>
      </c>
      <c r="O115" s="60"/>
      <c r="P115" s="61">
        <f>+'2026R'!$AC115</f>
        <v>0</v>
      </c>
      <c r="Q115" s="85" t="str">
        <f>+IF(ISERROR(P115/#REF!),"N. D.",P115/#REF!)</f>
        <v>N. D.</v>
      </c>
      <c r="R115" s="60"/>
      <c r="S115" s="61">
        <f>+'2026P'!$AC115</f>
        <v>0</v>
      </c>
      <c r="T115" s="85" t="str">
        <f>+IF(ISERROR(S115/#REF!),"N. D.",S115/#REF!)</f>
        <v>N. D.</v>
      </c>
      <c r="U115" s="86">
        <f t="shared" si="96"/>
        <v>0</v>
      </c>
      <c r="V115" s="85" t="str">
        <f t="shared" si="97"/>
        <v>N. D.</v>
      </c>
      <c r="W115" s="60"/>
      <c r="X115" s="61">
        <f>+'2025R'!$AC115</f>
        <v>0</v>
      </c>
      <c r="Y115" s="85" t="str">
        <f>+IF(ISERROR(X115/#REF!),"N. D.",X115/#REF!)</f>
        <v>N. D.</v>
      </c>
      <c r="Z115" s="86">
        <f t="shared" si="98"/>
        <v>0</v>
      </c>
      <c r="AA115" s="85" t="str">
        <f t="shared" si="99"/>
        <v>N. D.</v>
      </c>
    </row>
    <row r="116" spans="1:27" s="49" customFormat="1" ht="17">
      <c r="A116" s="59" t="s">
        <v>27</v>
      </c>
      <c r="B116" s="60"/>
      <c r="C116" s="61">
        <f>+'2026R'!$AC116</f>
        <v>0</v>
      </c>
      <c r="D116" s="85" t="str">
        <f>+IF(ISERROR(C116/#REF!),"N. D.",C116/#REF!)</f>
        <v>N. D.</v>
      </c>
      <c r="E116" s="60"/>
      <c r="F116" s="61">
        <f>+'2026P'!$AC116</f>
        <v>0</v>
      </c>
      <c r="G116" s="85" t="str">
        <f>+IF(ISERROR(F116/#REF!),"N. D.",F116/#REF!)</f>
        <v>N. D.</v>
      </c>
      <c r="H116" s="86">
        <f t="shared" si="92"/>
        <v>0</v>
      </c>
      <c r="I116" s="85" t="str">
        <f t="shared" si="93"/>
        <v>N. D.</v>
      </c>
      <c r="J116" s="60"/>
      <c r="K116" s="61">
        <f>+'2025R'!$AC116</f>
        <v>0</v>
      </c>
      <c r="L116" s="85" t="str">
        <f>+IF(ISERROR(K116/#REF!),"N. D.",K116/#REF!)</f>
        <v>N. D.</v>
      </c>
      <c r="M116" s="86">
        <f t="shared" si="94"/>
        <v>0</v>
      </c>
      <c r="N116" s="85" t="str">
        <f t="shared" si="95"/>
        <v>N. D.</v>
      </c>
      <c r="O116" s="60"/>
      <c r="P116" s="61">
        <f>+'2026R'!$AC116</f>
        <v>0</v>
      </c>
      <c r="Q116" s="85" t="str">
        <f>+IF(ISERROR(P116/#REF!),"N. D.",P116/#REF!)</f>
        <v>N. D.</v>
      </c>
      <c r="R116" s="60"/>
      <c r="S116" s="61">
        <f>+'2026P'!$AC116</f>
        <v>0</v>
      </c>
      <c r="T116" s="85" t="str">
        <f>+IF(ISERROR(S116/#REF!),"N. D.",S116/#REF!)</f>
        <v>N. D.</v>
      </c>
      <c r="U116" s="86">
        <f t="shared" si="96"/>
        <v>0</v>
      </c>
      <c r="V116" s="85" t="str">
        <f t="shared" si="97"/>
        <v>N. D.</v>
      </c>
      <c r="W116" s="60"/>
      <c r="X116" s="61">
        <f>+'2025R'!$AC116</f>
        <v>0</v>
      </c>
      <c r="Y116" s="85" t="str">
        <f>+IF(ISERROR(X116/#REF!),"N. D.",X116/#REF!)</f>
        <v>N. D.</v>
      </c>
      <c r="Z116" s="86">
        <f t="shared" si="98"/>
        <v>0</v>
      </c>
      <c r="AA116" s="85" t="str">
        <f t="shared" si="99"/>
        <v>N. D.</v>
      </c>
    </row>
    <row r="117" spans="1:27" s="49" customFormat="1" ht="17">
      <c r="A117" s="59" t="s">
        <v>28</v>
      </c>
      <c r="B117" s="60"/>
      <c r="C117" s="61">
        <f>+'2026R'!$AC117</f>
        <v>0</v>
      </c>
      <c r="D117" s="85" t="str">
        <f>+IF(ISERROR(C117/#REF!),"N. D.",C117/#REF!)</f>
        <v>N. D.</v>
      </c>
      <c r="E117" s="60"/>
      <c r="F117" s="61">
        <f>+'2026P'!$AC117</f>
        <v>0</v>
      </c>
      <c r="G117" s="85" t="str">
        <f>+IF(ISERROR(F117/#REF!),"N. D.",F117/#REF!)</f>
        <v>N. D.</v>
      </c>
      <c r="H117" s="86">
        <f t="shared" si="92"/>
        <v>0</v>
      </c>
      <c r="I117" s="85" t="str">
        <f t="shared" si="93"/>
        <v>N. D.</v>
      </c>
      <c r="J117" s="60"/>
      <c r="K117" s="61">
        <f>+'2025R'!$AC117</f>
        <v>0</v>
      </c>
      <c r="L117" s="85" t="str">
        <f>+IF(ISERROR(K117/#REF!),"N. D.",K117/#REF!)</f>
        <v>N. D.</v>
      </c>
      <c r="M117" s="86">
        <f t="shared" si="94"/>
        <v>0</v>
      </c>
      <c r="N117" s="85" t="str">
        <f t="shared" si="95"/>
        <v>N. D.</v>
      </c>
      <c r="O117" s="60"/>
      <c r="P117" s="61">
        <f>+'2026R'!$AC117</f>
        <v>0</v>
      </c>
      <c r="Q117" s="85" t="str">
        <f>+IF(ISERROR(P117/#REF!),"N. D.",P117/#REF!)</f>
        <v>N. D.</v>
      </c>
      <c r="R117" s="60"/>
      <c r="S117" s="61">
        <f>+'2026P'!$AC117</f>
        <v>0</v>
      </c>
      <c r="T117" s="85" t="str">
        <f>+IF(ISERROR(S117/#REF!),"N. D.",S117/#REF!)</f>
        <v>N. D.</v>
      </c>
      <c r="U117" s="86">
        <f t="shared" si="96"/>
        <v>0</v>
      </c>
      <c r="V117" s="85" t="str">
        <f t="shared" si="97"/>
        <v>N. D.</v>
      </c>
      <c r="W117" s="60"/>
      <c r="X117" s="61">
        <f>+'2025R'!$AC117</f>
        <v>0</v>
      </c>
      <c r="Y117" s="85" t="str">
        <f>+IF(ISERROR(X117/#REF!),"N. D.",X117/#REF!)</f>
        <v>N. D.</v>
      </c>
      <c r="Z117" s="86">
        <f t="shared" si="98"/>
        <v>0</v>
      </c>
      <c r="AA117" s="85" t="str">
        <f t="shared" si="99"/>
        <v>N. D.</v>
      </c>
    </row>
    <row r="118" spans="1:27" s="49" customFormat="1" ht="17">
      <c r="A118" s="59" t="s">
        <v>29</v>
      </c>
      <c r="B118" s="60"/>
      <c r="C118" s="61">
        <f>+'2026R'!$AC118</f>
        <v>0</v>
      </c>
      <c r="D118" s="85" t="str">
        <f>+IF(ISERROR(C118/#REF!),"N. D.",C118/#REF!)</f>
        <v>N. D.</v>
      </c>
      <c r="E118" s="60"/>
      <c r="F118" s="61">
        <f>+'2026P'!$AC118</f>
        <v>0</v>
      </c>
      <c r="G118" s="85" t="str">
        <f>+IF(ISERROR(F118/#REF!),"N. D.",F118/#REF!)</f>
        <v>N. D.</v>
      </c>
      <c r="H118" s="86">
        <f t="shared" si="92"/>
        <v>0</v>
      </c>
      <c r="I118" s="85" t="str">
        <f t="shared" si="93"/>
        <v>N. D.</v>
      </c>
      <c r="J118" s="60"/>
      <c r="K118" s="61">
        <f>+'2025R'!$AC118</f>
        <v>0</v>
      </c>
      <c r="L118" s="85" t="str">
        <f>+IF(ISERROR(K118/#REF!),"N. D.",K118/#REF!)</f>
        <v>N. D.</v>
      </c>
      <c r="M118" s="86">
        <f t="shared" si="94"/>
        <v>0</v>
      </c>
      <c r="N118" s="85" t="str">
        <f t="shared" si="95"/>
        <v>N. D.</v>
      </c>
      <c r="O118" s="60"/>
      <c r="P118" s="61">
        <f>+'2026R'!$AC118</f>
        <v>0</v>
      </c>
      <c r="Q118" s="85" t="str">
        <f>+IF(ISERROR(P118/#REF!),"N. D.",P118/#REF!)</f>
        <v>N. D.</v>
      </c>
      <c r="R118" s="60"/>
      <c r="S118" s="61">
        <f>+'2026P'!$AC118</f>
        <v>0</v>
      </c>
      <c r="T118" s="85" t="str">
        <f>+IF(ISERROR(S118/#REF!),"N. D.",S118/#REF!)</f>
        <v>N. D.</v>
      </c>
      <c r="U118" s="86">
        <f t="shared" si="96"/>
        <v>0</v>
      </c>
      <c r="V118" s="85" t="str">
        <f t="shared" si="97"/>
        <v>N. D.</v>
      </c>
      <c r="W118" s="60"/>
      <c r="X118" s="61">
        <f>+'2025R'!$AC118</f>
        <v>0</v>
      </c>
      <c r="Y118" s="85" t="str">
        <f>+IF(ISERROR(X118/#REF!),"N. D.",X118/#REF!)</f>
        <v>N. D.</v>
      </c>
      <c r="Z118" s="86">
        <f t="shared" si="98"/>
        <v>0</v>
      </c>
      <c r="AA118" s="85" t="str">
        <f t="shared" si="99"/>
        <v>N. D.</v>
      </c>
    </row>
    <row r="119" spans="1:27" s="49" customFormat="1" ht="17">
      <c r="A119" s="62" t="s">
        <v>30</v>
      </c>
      <c r="B119" s="60"/>
      <c r="C119" s="61">
        <f>+'2026R'!$AC119</f>
        <v>0</v>
      </c>
      <c r="D119" s="85" t="str">
        <f>+IF(ISERROR(C119/C130),"N. D.",C119/C130)</f>
        <v>N. D.</v>
      </c>
      <c r="E119" s="60"/>
      <c r="F119" s="61">
        <f>+'2026P'!$AC119</f>
        <v>0</v>
      </c>
      <c r="G119" s="85" t="str">
        <f>+IF(ISERROR(F119/F130),"N. D.",F119/F130)</f>
        <v>N. D.</v>
      </c>
      <c r="H119" s="86">
        <f t="shared" si="92"/>
        <v>0</v>
      </c>
      <c r="I119" s="85" t="str">
        <f t="shared" si="93"/>
        <v>N. D.</v>
      </c>
      <c r="J119" s="60"/>
      <c r="K119" s="61">
        <f>+'2025R'!$AC119</f>
        <v>0</v>
      </c>
      <c r="L119" s="85" t="str">
        <f>+IF(ISERROR(K119/K130),"N. D.",K119/K130)</f>
        <v>N. D.</v>
      </c>
      <c r="M119" s="86">
        <f t="shared" si="94"/>
        <v>0</v>
      </c>
      <c r="N119" s="85" t="str">
        <f t="shared" si="95"/>
        <v>N. D.</v>
      </c>
      <c r="O119" s="60"/>
      <c r="P119" s="61">
        <f>+'2026R'!$AC119</f>
        <v>0</v>
      </c>
      <c r="Q119" s="85" t="str">
        <f>+IF(ISERROR(P119/P130),"N. D.",P119/P130)</f>
        <v>N. D.</v>
      </c>
      <c r="R119" s="60"/>
      <c r="S119" s="61">
        <f>+'2026P'!$AC119</f>
        <v>0</v>
      </c>
      <c r="T119" s="85" t="str">
        <f>+IF(ISERROR(S119/S130),"N. D.",S119/S130)</f>
        <v>N. D.</v>
      </c>
      <c r="U119" s="86">
        <f t="shared" si="96"/>
        <v>0</v>
      </c>
      <c r="V119" s="85" t="str">
        <f t="shared" si="97"/>
        <v>N. D.</v>
      </c>
      <c r="W119" s="60"/>
      <c r="X119" s="61">
        <f>+'2025R'!$AC119</f>
        <v>0</v>
      </c>
      <c r="Y119" s="85" t="str">
        <f>+IF(ISERROR(X119/X130),"N. D.",X119/X130)</f>
        <v>N. D.</v>
      </c>
      <c r="Z119" s="86">
        <f t="shared" si="98"/>
        <v>0</v>
      </c>
      <c r="AA119" s="85" t="str">
        <f t="shared" si="99"/>
        <v>N. D.</v>
      </c>
    </row>
    <row r="120" spans="1:27" s="49" customFormat="1" ht="17">
      <c r="A120" s="63" t="s">
        <v>31</v>
      </c>
      <c r="B120" s="54"/>
      <c r="C120" s="64">
        <f>+SUM(C121:C129)</f>
        <v>0</v>
      </c>
      <c r="D120" s="83" t="str">
        <f>+IF(ISERROR(C120/#REF!),"N. D.",C120/#REF!)</f>
        <v>N. D.</v>
      </c>
      <c r="E120" s="60"/>
      <c r="F120" s="64">
        <f>+SUM(F121:F129)</f>
        <v>0</v>
      </c>
      <c r="G120" s="83" t="str">
        <f>+IF(ISERROR(F120/#REF!),"N. D.",F120/#REF!)</f>
        <v>N. D.</v>
      </c>
      <c r="H120" s="84">
        <f t="shared" si="92"/>
        <v>0</v>
      </c>
      <c r="I120" s="83" t="str">
        <f t="shared" si="93"/>
        <v>N. D.</v>
      </c>
      <c r="J120" s="54"/>
      <c r="K120" s="64">
        <f>+SUM(K121:K129)</f>
        <v>0</v>
      </c>
      <c r="L120" s="83" t="str">
        <f>+IF(ISERROR(K120/#REF!),"N. D.",K120/#REF!)</f>
        <v>N. D.</v>
      </c>
      <c r="M120" s="84">
        <f t="shared" si="94"/>
        <v>0</v>
      </c>
      <c r="N120" s="83" t="str">
        <f t="shared" si="95"/>
        <v>N. D.</v>
      </c>
      <c r="O120" s="54"/>
      <c r="P120" s="64">
        <f>+SUM(P121:P129)</f>
        <v>0</v>
      </c>
      <c r="Q120" s="83" t="str">
        <f>+IF(ISERROR(P120/#REF!),"N. D.",P120/#REF!)</f>
        <v>N. D.</v>
      </c>
      <c r="R120" s="60"/>
      <c r="S120" s="64">
        <f>+SUM(S121:S129)</f>
        <v>0</v>
      </c>
      <c r="T120" s="83" t="str">
        <f>+IF(ISERROR(S120/#REF!),"N. D.",S120/#REF!)</f>
        <v>N. D.</v>
      </c>
      <c r="U120" s="84">
        <f t="shared" si="96"/>
        <v>0</v>
      </c>
      <c r="V120" s="83" t="str">
        <f t="shared" si="97"/>
        <v>N. D.</v>
      </c>
      <c r="W120" s="54"/>
      <c r="X120" s="64">
        <f>+SUM(X121:X129)</f>
        <v>0</v>
      </c>
      <c r="Y120" s="83" t="str">
        <f>+IF(ISERROR(X120/#REF!),"N. D.",X120/#REF!)</f>
        <v>N. D.</v>
      </c>
      <c r="Z120" s="84">
        <f t="shared" si="98"/>
        <v>0</v>
      </c>
      <c r="AA120" s="83" t="str">
        <f t="shared" si="99"/>
        <v>N. D.</v>
      </c>
    </row>
    <row r="121" spans="1:27" s="49" customFormat="1" ht="17">
      <c r="A121" s="65" t="s">
        <v>32</v>
      </c>
      <c r="B121" s="60"/>
      <c r="C121" s="61">
        <f>+'2026R'!$AC121</f>
        <v>0</v>
      </c>
      <c r="D121" s="85" t="str">
        <f>+IF(ISERROR(C121/C132),"N. D.",C121/C132)</f>
        <v>N. D.</v>
      </c>
      <c r="E121" s="60"/>
      <c r="F121" s="61">
        <f>+'2026P'!$AC121</f>
        <v>0</v>
      </c>
      <c r="G121" s="85" t="str">
        <f>+IF(ISERROR(F121/F132),"N. D.",F121/F132)</f>
        <v>N. D.</v>
      </c>
      <c r="H121" s="86">
        <f t="shared" si="92"/>
        <v>0</v>
      </c>
      <c r="I121" s="85" t="str">
        <f t="shared" si="93"/>
        <v>N. D.</v>
      </c>
      <c r="J121" s="60"/>
      <c r="K121" s="61">
        <f>+'2025R'!$AC121</f>
        <v>0</v>
      </c>
      <c r="L121" s="85" t="str">
        <f>+IF(ISERROR(K121/K132),"N. D.",K121/K132)</f>
        <v>N. D.</v>
      </c>
      <c r="M121" s="86">
        <f t="shared" si="94"/>
        <v>0</v>
      </c>
      <c r="N121" s="85" t="str">
        <f t="shared" si="95"/>
        <v>N. D.</v>
      </c>
      <c r="O121" s="60"/>
      <c r="P121" s="61">
        <f>+'2026R'!$AC121</f>
        <v>0</v>
      </c>
      <c r="Q121" s="85" t="str">
        <f>+IF(ISERROR(P121/P132),"N. D.",P121/P132)</f>
        <v>N. D.</v>
      </c>
      <c r="R121" s="60"/>
      <c r="S121" s="61">
        <f>+'2026P'!$AC121</f>
        <v>0</v>
      </c>
      <c r="T121" s="85" t="str">
        <f>+IF(ISERROR(S121/S132),"N. D.",S121/S132)</f>
        <v>N. D.</v>
      </c>
      <c r="U121" s="86">
        <f t="shared" si="96"/>
        <v>0</v>
      </c>
      <c r="V121" s="85" t="str">
        <f t="shared" si="97"/>
        <v>N. D.</v>
      </c>
      <c r="W121" s="60"/>
      <c r="X121" s="61">
        <f>+'2025R'!$AC121</f>
        <v>0</v>
      </c>
      <c r="Y121" s="85" t="str">
        <f>+IF(ISERROR(X121/X132),"N. D.",X121/X132)</f>
        <v>N. D.</v>
      </c>
      <c r="Z121" s="86">
        <f t="shared" si="98"/>
        <v>0</v>
      </c>
      <c r="AA121" s="85" t="str">
        <f t="shared" si="99"/>
        <v>N. D.</v>
      </c>
    </row>
    <row r="122" spans="1:27" s="49" customFormat="1" ht="17">
      <c r="A122" s="65" t="s">
        <v>33</v>
      </c>
      <c r="B122" s="60"/>
      <c r="C122" s="61">
        <f>+'2026R'!$AC122</f>
        <v>0</v>
      </c>
      <c r="D122" s="85">
        <f>+IF(ISERROR(C122/C133),"N. D.",C122/C133)</f>
        <v>0</v>
      </c>
      <c r="E122" s="60"/>
      <c r="F122" s="61">
        <f>+'2026P'!$AC122</f>
        <v>0</v>
      </c>
      <c r="G122" s="85">
        <f>+IF(ISERROR(F122/F133),"N. D.",F122/F133)</f>
        <v>0</v>
      </c>
      <c r="H122" s="86">
        <f t="shared" si="92"/>
        <v>0</v>
      </c>
      <c r="I122" s="85" t="str">
        <f t="shared" si="93"/>
        <v>N. D.</v>
      </c>
      <c r="J122" s="60"/>
      <c r="K122" s="61">
        <f>+'2025R'!$AC122</f>
        <v>0</v>
      </c>
      <c r="L122" s="85">
        <f>+IF(ISERROR(K122/K133),"N. D.",K122/K133)</f>
        <v>0</v>
      </c>
      <c r="M122" s="86">
        <f t="shared" si="94"/>
        <v>0</v>
      </c>
      <c r="N122" s="85" t="str">
        <f t="shared" si="95"/>
        <v>N. D.</v>
      </c>
      <c r="O122" s="60"/>
      <c r="P122" s="61">
        <f>+'2026R'!$AC122</f>
        <v>0</v>
      </c>
      <c r="Q122" s="85">
        <f>+IF(ISERROR(P122/P133),"N. D.",P122/P133)</f>
        <v>0</v>
      </c>
      <c r="R122" s="60"/>
      <c r="S122" s="61">
        <f>+'2026P'!$AC122</f>
        <v>0</v>
      </c>
      <c r="T122" s="85">
        <f>+IF(ISERROR(S122/S133),"N. D.",S122/S133)</f>
        <v>0</v>
      </c>
      <c r="U122" s="86">
        <f t="shared" si="96"/>
        <v>0</v>
      </c>
      <c r="V122" s="85" t="str">
        <f t="shared" si="97"/>
        <v>N. D.</v>
      </c>
      <c r="W122" s="60"/>
      <c r="X122" s="61">
        <f>+'2025R'!$AC122</f>
        <v>0</v>
      </c>
      <c r="Y122" s="85">
        <f>+IF(ISERROR(X122/X133),"N. D.",X122/X133)</f>
        <v>0</v>
      </c>
      <c r="Z122" s="86">
        <f t="shared" si="98"/>
        <v>0</v>
      </c>
      <c r="AA122" s="85" t="str">
        <f t="shared" si="99"/>
        <v>N. D.</v>
      </c>
    </row>
    <row r="123" spans="1:27" s="49" customFormat="1" ht="17">
      <c r="A123" s="65" t="s">
        <v>34</v>
      </c>
      <c r="B123" s="60"/>
      <c r="C123" s="61">
        <f>+'2026R'!$AC123</f>
        <v>0</v>
      </c>
      <c r="D123" s="85" t="str">
        <f>+IF(ISERROR(C123/#REF!),"N. D.",C123/#REF!)</f>
        <v>N. D.</v>
      </c>
      <c r="E123" s="60"/>
      <c r="F123" s="61">
        <f>+'2026P'!$AC123</f>
        <v>0</v>
      </c>
      <c r="G123" s="85" t="str">
        <f>+IF(ISERROR(F123/#REF!),"N. D.",F123/#REF!)</f>
        <v>N. D.</v>
      </c>
      <c r="H123" s="86">
        <f t="shared" si="92"/>
        <v>0</v>
      </c>
      <c r="I123" s="85" t="str">
        <f t="shared" si="93"/>
        <v>N. D.</v>
      </c>
      <c r="J123" s="60"/>
      <c r="K123" s="61">
        <f>+'2025R'!$AC123</f>
        <v>0</v>
      </c>
      <c r="L123" s="85" t="str">
        <f>+IF(ISERROR(K123/#REF!),"N. D.",K123/#REF!)</f>
        <v>N. D.</v>
      </c>
      <c r="M123" s="86">
        <f t="shared" si="94"/>
        <v>0</v>
      </c>
      <c r="N123" s="85" t="str">
        <f t="shared" si="95"/>
        <v>N. D.</v>
      </c>
      <c r="O123" s="60"/>
      <c r="P123" s="61">
        <f>+'2026R'!$AC123</f>
        <v>0</v>
      </c>
      <c r="Q123" s="85" t="str">
        <f>+IF(ISERROR(P123/#REF!),"N. D.",P123/#REF!)</f>
        <v>N. D.</v>
      </c>
      <c r="R123" s="60"/>
      <c r="S123" s="61">
        <f>+'2026P'!$AC123</f>
        <v>0</v>
      </c>
      <c r="T123" s="85" t="str">
        <f>+IF(ISERROR(S123/#REF!),"N. D.",S123/#REF!)</f>
        <v>N. D.</v>
      </c>
      <c r="U123" s="86">
        <f t="shared" si="96"/>
        <v>0</v>
      </c>
      <c r="V123" s="85" t="str">
        <f t="shared" si="97"/>
        <v>N. D.</v>
      </c>
      <c r="W123" s="60"/>
      <c r="X123" s="61">
        <f>+'2025R'!$AC123</f>
        <v>0</v>
      </c>
      <c r="Y123" s="85" t="str">
        <f>+IF(ISERROR(X123/#REF!),"N. D.",X123/#REF!)</f>
        <v>N. D.</v>
      </c>
      <c r="Z123" s="86">
        <f t="shared" si="98"/>
        <v>0</v>
      </c>
      <c r="AA123" s="85" t="str">
        <f t="shared" si="99"/>
        <v>N. D.</v>
      </c>
    </row>
    <row r="124" spans="1:27" s="49" customFormat="1" ht="17">
      <c r="A124" s="65" t="s">
        <v>35</v>
      </c>
      <c r="B124" s="60"/>
      <c r="C124" s="61">
        <f>+'2026R'!$AC124</f>
        <v>0</v>
      </c>
      <c r="D124" s="85" t="str">
        <f>+IF(ISERROR(C124/C134),"N. D.",C124/C134)</f>
        <v>N. D.</v>
      </c>
      <c r="E124" s="60"/>
      <c r="F124" s="61">
        <f>+'2026P'!$AC124</f>
        <v>0</v>
      </c>
      <c r="G124" s="85" t="str">
        <f>+IF(ISERROR(F124/F134),"N. D.",F124/F134)</f>
        <v>N. D.</v>
      </c>
      <c r="H124" s="86">
        <f t="shared" si="92"/>
        <v>0</v>
      </c>
      <c r="I124" s="85" t="str">
        <f t="shared" si="93"/>
        <v>N. D.</v>
      </c>
      <c r="J124" s="60"/>
      <c r="K124" s="61">
        <f>+'2025R'!$AC124</f>
        <v>0</v>
      </c>
      <c r="L124" s="85" t="str">
        <f>+IF(ISERROR(K124/K134),"N. D.",K124/K134)</f>
        <v>N. D.</v>
      </c>
      <c r="M124" s="86">
        <f t="shared" si="94"/>
        <v>0</v>
      </c>
      <c r="N124" s="85" t="str">
        <f t="shared" si="95"/>
        <v>N. D.</v>
      </c>
      <c r="O124" s="60"/>
      <c r="P124" s="61">
        <f>+'2026R'!$AC124</f>
        <v>0</v>
      </c>
      <c r="Q124" s="85" t="str">
        <f>+IF(ISERROR(P124/P134),"N. D.",P124/P134)</f>
        <v>N. D.</v>
      </c>
      <c r="R124" s="60"/>
      <c r="S124" s="61">
        <f>+'2026P'!$AC124</f>
        <v>0</v>
      </c>
      <c r="T124" s="85" t="str">
        <f>+IF(ISERROR(S124/S134),"N. D.",S124/S134)</f>
        <v>N. D.</v>
      </c>
      <c r="U124" s="86">
        <f t="shared" si="96"/>
        <v>0</v>
      </c>
      <c r="V124" s="85" t="str">
        <f t="shared" si="97"/>
        <v>N. D.</v>
      </c>
      <c r="W124" s="60"/>
      <c r="X124" s="61">
        <f>+'2025R'!$AC124</f>
        <v>0</v>
      </c>
      <c r="Y124" s="85" t="str">
        <f>+IF(ISERROR(X124/X134),"N. D.",X124/X134)</f>
        <v>N. D.</v>
      </c>
      <c r="Z124" s="86">
        <f t="shared" si="98"/>
        <v>0</v>
      </c>
      <c r="AA124" s="85" t="str">
        <f t="shared" si="99"/>
        <v>N. D.</v>
      </c>
    </row>
    <row r="125" spans="1:27" s="49" customFormat="1" ht="17">
      <c r="A125" s="65" t="s">
        <v>36</v>
      </c>
      <c r="B125" s="60"/>
      <c r="C125" s="61">
        <f>+'2026R'!$AC125</f>
        <v>0</v>
      </c>
      <c r="D125" s="85">
        <f>+IF(ISERROR(C125/C135),"N. D.",C125/C135)</f>
        <v>0</v>
      </c>
      <c r="E125" s="60"/>
      <c r="F125" s="61">
        <f>+'2026P'!$AC125</f>
        <v>0</v>
      </c>
      <c r="G125" s="85" t="str">
        <f>+IF(ISERROR(F125/F135),"N. D.",F125/F135)</f>
        <v>N. D.</v>
      </c>
      <c r="H125" s="86">
        <f t="shared" si="92"/>
        <v>0</v>
      </c>
      <c r="I125" s="85" t="str">
        <f t="shared" si="93"/>
        <v>N. D.</v>
      </c>
      <c r="J125" s="60"/>
      <c r="K125" s="61">
        <f>+'2025R'!$AC125</f>
        <v>0</v>
      </c>
      <c r="L125" s="85">
        <f>+IF(ISERROR(K125/K135),"N. D.",K125/K135)</f>
        <v>0</v>
      </c>
      <c r="M125" s="86">
        <f t="shared" si="94"/>
        <v>0</v>
      </c>
      <c r="N125" s="85" t="str">
        <f t="shared" si="95"/>
        <v>N. D.</v>
      </c>
      <c r="O125" s="60"/>
      <c r="P125" s="61">
        <f>+'2026R'!$AC125</f>
        <v>0</v>
      </c>
      <c r="Q125" s="85">
        <f>+IF(ISERROR(P125/P135),"N. D.",P125/P135)</f>
        <v>0</v>
      </c>
      <c r="R125" s="60"/>
      <c r="S125" s="61">
        <f>+'2026P'!$AC125</f>
        <v>0</v>
      </c>
      <c r="T125" s="85" t="str">
        <f>+IF(ISERROR(S125/S135),"N. D.",S125/S135)</f>
        <v>N. D.</v>
      </c>
      <c r="U125" s="86">
        <f t="shared" si="96"/>
        <v>0</v>
      </c>
      <c r="V125" s="85" t="str">
        <f t="shared" si="97"/>
        <v>N. D.</v>
      </c>
      <c r="W125" s="60"/>
      <c r="X125" s="61">
        <f>+'2025R'!$AC125</f>
        <v>0</v>
      </c>
      <c r="Y125" s="85">
        <f>+IF(ISERROR(X125/X135),"N. D.",X125/X135)</f>
        <v>0</v>
      </c>
      <c r="Z125" s="86">
        <f t="shared" si="98"/>
        <v>0</v>
      </c>
      <c r="AA125" s="85" t="str">
        <f t="shared" si="99"/>
        <v>N. D.</v>
      </c>
    </row>
    <row r="126" spans="1:27" s="49" customFormat="1" ht="17">
      <c r="A126" s="65" t="s">
        <v>37</v>
      </c>
      <c r="B126" s="60"/>
      <c r="C126" s="61">
        <f>+'2026R'!$AC126</f>
        <v>0</v>
      </c>
      <c r="D126" s="85" t="str">
        <f>+IF(ISERROR(C126/C136),"N. D.",C126/C136)</f>
        <v>N. D.</v>
      </c>
      <c r="E126" s="60"/>
      <c r="F126" s="61">
        <f>+'2026P'!$AC126</f>
        <v>0</v>
      </c>
      <c r="G126" s="85" t="str">
        <f>+IF(ISERROR(F126/F136),"N. D.",F126/F136)</f>
        <v>N. D.</v>
      </c>
      <c r="H126" s="86">
        <f t="shared" si="92"/>
        <v>0</v>
      </c>
      <c r="I126" s="85" t="str">
        <f t="shared" si="93"/>
        <v>N. D.</v>
      </c>
      <c r="J126" s="60"/>
      <c r="K126" s="61">
        <f>+'2025R'!$AC126</f>
        <v>0</v>
      </c>
      <c r="L126" s="85" t="str">
        <f>+IF(ISERROR(K126/K136),"N. D.",K126/K136)</f>
        <v>N. D.</v>
      </c>
      <c r="M126" s="86">
        <f t="shared" si="94"/>
        <v>0</v>
      </c>
      <c r="N126" s="85" t="str">
        <f t="shared" si="95"/>
        <v>N. D.</v>
      </c>
      <c r="O126" s="60"/>
      <c r="P126" s="61">
        <f>+'2026R'!$AC126</f>
        <v>0</v>
      </c>
      <c r="Q126" s="85" t="str">
        <f>+IF(ISERROR(P126/P136),"N. D.",P126/P136)</f>
        <v>N. D.</v>
      </c>
      <c r="R126" s="60"/>
      <c r="S126" s="61">
        <f>+'2026P'!$AC126</f>
        <v>0</v>
      </c>
      <c r="T126" s="85" t="str">
        <f>+IF(ISERROR(S126/S136),"N. D.",S126/S136)</f>
        <v>N. D.</v>
      </c>
      <c r="U126" s="86">
        <f t="shared" si="96"/>
        <v>0</v>
      </c>
      <c r="V126" s="85" t="str">
        <f t="shared" si="97"/>
        <v>N. D.</v>
      </c>
      <c r="W126" s="60"/>
      <c r="X126" s="61">
        <f>+'2025R'!$AC126</f>
        <v>0</v>
      </c>
      <c r="Y126" s="85" t="str">
        <f>+IF(ISERROR(X126/X136),"N. D.",X126/X136)</f>
        <v>N. D.</v>
      </c>
      <c r="Z126" s="86">
        <f t="shared" si="98"/>
        <v>0</v>
      </c>
      <c r="AA126" s="85" t="str">
        <f t="shared" si="99"/>
        <v>N. D.</v>
      </c>
    </row>
    <row r="127" spans="1:27" s="49" customFormat="1" ht="17">
      <c r="A127" s="65" t="s">
        <v>38</v>
      </c>
      <c r="B127" s="60"/>
      <c r="C127" s="61">
        <f>+'2026R'!$AC127</f>
        <v>0</v>
      </c>
      <c r="D127" s="85" t="str">
        <f>+IF(ISERROR(C127/C137),"N. D.",C127/C137)</f>
        <v>N. D.</v>
      </c>
      <c r="E127" s="60"/>
      <c r="F127" s="61">
        <f>+'2026P'!$AC127</f>
        <v>0</v>
      </c>
      <c r="G127" s="85" t="str">
        <f>+IF(ISERROR(F127/F137),"N. D.",F127/F137)</f>
        <v>N. D.</v>
      </c>
      <c r="H127" s="86">
        <f t="shared" si="92"/>
        <v>0</v>
      </c>
      <c r="I127" s="85" t="str">
        <f t="shared" si="93"/>
        <v>N. D.</v>
      </c>
      <c r="J127" s="60"/>
      <c r="K127" s="61">
        <f>+'2025R'!$AC127</f>
        <v>0</v>
      </c>
      <c r="L127" s="85" t="str">
        <f>+IF(ISERROR(K127/K137),"N. D.",K127/K137)</f>
        <v>N. D.</v>
      </c>
      <c r="M127" s="86">
        <f t="shared" si="94"/>
        <v>0</v>
      </c>
      <c r="N127" s="85" t="str">
        <f t="shared" si="95"/>
        <v>N. D.</v>
      </c>
      <c r="O127" s="60"/>
      <c r="P127" s="61">
        <f>+'2026R'!$AC127</f>
        <v>0</v>
      </c>
      <c r="Q127" s="85" t="str">
        <f>+IF(ISERROR(P127/P137),"N. D.",P127/P137)</f>
        <v>N. D.</v>
      </c>
      <c r="R127" s="60"/>
      <c r="S127" s="61">
        <f>+'2026P'!$AC127</f>
        <v>0</v>
      </c>
      <c r="T127" s="85" t="str">
        <f>+IF(ISERROR(S127/S137),"N. D.",S127/S137)</f>
        <v>N. D.</v>
      </c>
      <c r="U127" s="86">
        <f t="shared" si="96"/>
        <v>0</v>
      </c>
      <c r="V127" s="85" t="str">
        <f t="shared" si="97"/>
        <v>N. D.</v>
      </c>
      <c r="W127" s="60"/>
      <c r="X127" s="61">
        <f>+'2025R'!$AC127</f>
        <v>0</v>
      </c>
      <c r="Y127" s="85" t="str">
        <f>+IF(ISERROR(X127/X137),"N. D.",X127/X137)</f>
        <v>N. D.</v>
      </c>
      <c r="Z127" s="86">
        <f t="shared" si="98"/>
        <v>0</v>
      </c>
      <c r="AA127" s="85" t="str">
        <f t="shared" si="99"/>
        <v>N. D.</v>
      </c>
    </row>
    <row r="128" spans="1:27" s="49" customFormat="1" ht="17">
      <c r="A128" s="65" t="s">
        <v>39</v>
      </c>
      <c r="B128" s="60"/>
      <c r="C128" s="61">
        <f>+'2026R'!$AC128</f>
        <v>0</v>
      </c>
      <c r="D128" s="85" t="str">
        <f>+IF(ISERROR(C128/C137),"N. D.",C128/C137)</f>
        <v>N. D.</v>
      </c>
      <c r="E128" s="60"/>
      <c r="F128" s="61">
        <f>+'2026P'!$AC128</f>
        <v>0</v>
      </c>
      <c r="G128" s="85" t="str">
        <f>+IF(ISERROR(F128/F137),"N. D.",F128/F137)</f>
        <v>N. D.</v>
      </c>
      <c r="H128" s="86">
        <f t="shared" si="92"/>
        <v>0</v>
      </c>
      <c r="I128" s="85" t="str">
        <f t="shared" si="93"/>
        <v>N. D.</v>
      </c>
      <c r="J128" s="60"/>
      <c r="K128" s="61">
        <f>+'2025R'!$AC128</f>
        <v>0</v>
      </c>
      <c r="L128" s="85" t="str">
        <f>+IF(ISERROR(K128/K137),"N. D.",K128/K137)</f>
        <v>N. D.</v>
      </c>
      <c r="M128" s="86">
        <f t="shared" si="94"/>
        <v>0</v>
      </c>
      <c r="N128" s="85" t="str">
        <f t="shared" si="95"/>
        <v>N. D.</v>
      </c>
      <c r="O128" s="60"/>
      <c r="P128" s="61">
        <f>+'2026R'!$AC128</f>
        <v>0</v>
      </c>
      <c r="Q128" s="85" t="str">
        <f>+IF(ISERROR(P128/P137),"N. D.",P128/P137)</f>
        <v>N. D.</v>
      </c>
      <c r="R128" s="60"/>
      <c r="S128" s="61">
        <f>+'2026P'!$AC128</f>
        <v>0</v>
      </c>
      <c r="T128" s="85" t="str">
        <f>+IF(ISERROR(S128/S137),"N. D.",S128/S137)</f>
        <v>N. D.</v>
      </c>
      <c r="U128" s="86">
        <f t="shared" si="96"/>
        <v>0</v>
      </c>
      <c r="V128" s="85" t="str">
        <f t="shared" si="97"/>
        <v>N. D.</v>
      </c>
      <c r="W128" s="60"/>
      <c r="X128" s="61">
        <f>+'2025R'!$AC128</f>
        <v>0</v>
      </c>
      <c r="Y128" s="85" t="str">
        <f>+IF(ISERROR(X128/X137),"N. D.",X128/X137)</f>
        <v>N. D.</v>
      </c>
      <c r="Z128" s="86">
        <f t="shared" si="98"/>
        <v>0</v>
      </c>
      <c r="AA128" s="85" t="str">
        <f t="shared" si="99"/>
        <v>N. D.</v>
      </c>
    </row>
    <row r="129" spans="1:27" s="49" customFormat="1" ht="17">
      <c r="A129" s="65" t="s">
        <v>40</v>
      </c>
      <c r="B129" s="60"/>
      <c r="C129" s="61">
        <f>+'2026R'!$AC129</f>
        <v>0</v>
      </c>
      <c r="D129" s="85" t="str">
        <f>+IF(ISERROR(C129/C138),"N. D.",C129/C138)</f>
        <v>N. D.</v>
      </c>
      <c r="E129" s="60"/>
      <c r="F129" s="61">
        <f>+'2026P'!$AC129</f>
        <v>0</v>
      </c>
      <c r="G129" s="85" t="str">
        <f>+IF(ISERROR(F129/F138),"N. D.",F129/F138)</f>
        <v>N. D.</v>
      </c>
      <c r="H129" s="86">
        <f t="shared" si="92"/>
        <v>0</v>
      </c>
      <c r="I129" s="85" t="str">
        <f t="shared" si="93"/>
        <v>N. D.</v>
      </c>
      <c r="J129" s="60"/>
      <c r="K129" s="61">
        <f>+'2025R'!$AC129</f>
        <v>0</v>
      </c>
      <c r="L129" s="85" t="str">
        <f>+IF(ISERROR(K129/K138),"N. D.",K129/K138)</f>
        <v>N. D.</v>
      </c>
      <c r="M129" s="86">
        <f t="shared" si="94"/>
        <v>0</v>
      </c>
      <c r="N129" s="85" t="str">
        <f t="shared" si="95"/>
        <v>N. D.</v>
      </c>
      <c r="O129" s="60"/>
      <c r="P129" s="61">
        <f>+'2026R'!$AC129</f>
        <v>0</v>
      </c>
      <c r="Q129" s="85" t="str">
        <f>+IF(ISERROR(P129/P138),"N. D.",P129/P138)</f>
        <v>N. D.</v>
      </c>
      <c r="R129" s="60"/>
      <c r="S129" s="61">
        <f>+'2026P'!$AC129</f>
        <v>0</v>
      </c>
      <c r="T129" s="85" t="str">
        <f>+IF(ISERROR(S129/S138),"N. D.",S129/S138)</f>
        <v>N. D.</v>
      </c>
      <c r="U129" s="86">
        <f t="shared" si="96"/>
        <v>0</v>
      </c>
      <c r="V129" s="85" t="str">
        <f t="shared" si="97"/>
        <v>N. D.</v>
      </c>
      <c r="W129" s="60"/>
      <c r="X129" s="61">
        <f>+'2025R'!$AC129</f>
        <v>0</v>
      </c>
      <c r="Y129" s="85" t="str">
        <f>+IF(ISERROR(X129/X138),"N. D.",X129/X138)</f>
        <v>N. D.</v>
      </c>
      <c r="Z129" s="86">
        <f t="shared" si="98"/>
        <v>0</v>
      </c>
      <c r="AA129" s="85" t="str">
        <f t="shared" si="99"/>
        <v>N. D.</v>
      </c>
    </row>
    <row r="130" spans="1:27" s="49" customFormat="1" ht="6" customHeight="1">
      <c r="A130" s="56"/>
      <c r="B130" s="54"/>
      <c r="C130" s="54"/>
      <c r="D130" s="89"/>
      <c r="E130" s="54"/>
      <c r="F130" s="54"/>
      <c r="G130" s="89"/>
      <c r="H130" s="54"/>
      <c r="I130" s="83"/>
      <c r="J130" s="54"/>
      <c r="K130" s="54"/>
      <c r="L130" s="89"/>
      <c r="M130" s="54"/>
      <c r="N130" s="83"/>
      <c r="O130" s="54"/>
      <c r="P130" s="54"/>
      <c r="Q130" s="89"/>
      <c r="R130" s="54"/>
      <c r="S130" s="54"/>
      <c r="T130" s="89"/>
      <c r="U130" s="54"/>
      <c r="V130" s="83"/>
      <c r="W130" s="54"/>
      <c r="X130" s="54"/>
      <c r="Y130" s="89"/>
      <c r="Z130" s="54"/>
      <c r="AA130" s="83"/>
    </row>
    <row r="131" spans="1:27" s="49" customFormat="1" ht="17">
      <c r="A131" s="67" t="s">
        <v>49</v>
      </c>
      <c r="B131" s="68"/>
      <c r="C131" s="68">
        <f>+C110+C120</f>
        <v>0</v>
      </c>
      <c r="D131" s="88">
        <f>+IF(ISERROR(C131/C106),"N. D.",C131/C106)</f>
        <v>0</v>
      </c>
      <c r="E131" s="68"/>
      <c r="F131" s="68">
        <f>+F110+F120</f>
        <v>0</v>
      </c>
      <c r="G131" s="88">
        <f>+IF(ISERROR(F131/F106),"N. D.",F131/F106)</f>
        <v>0</v>
      </c>
      <c r="H131" s="90">
        <f>+$C131-F131</f>
        <v>0</v>
      </c>
      <c r="I131" s="88" t="str">
        <f>+IF(ISERROR(H131/F131),"N. D.",H131/F131)</f>
        <v>N. D.</v>
      </c>
      <c r="J131" s="68"/>
      <c r="K131" s="68">
        <f>+K110+K120</f>
        <v>0</v>
      </c>
      <c r="L131" s="88">
        <f>+IF(ISERROR(K131/K106),"N. D.",K131/K106)</f>
        <v>0</v>
      </c>
      <c r="M131" s="90">
        <f>+$C131-K131</f>
        <v>0</v>
      </c>
      <c r="N131" s="88" t="str">
        <f>+IF(ISERROR(M131/K131),"N. D.",M131/K131)</f>
        <v>N. D.</v>
      </c>
      <c r="O131" s="68"/>
      <c r="P131" s="68">
        <f>+P110+P120</f>
        <v>0</v>
      </c>
      <c r="Q131" s="88">
        <f>+IF(ISERROR(P131/P106),"N. D.",P131/P106)</f>
        <v>0</v>
      </c>
      <c r="R131" s="68"/>
      <c r="S131" s="68">
        <f>+S110+S120</f>
        <v>0</v>
      </c>
      <c r="T131" s="88">
        <f>+IF(ISERROR(S131/S106),"N. D.",S131/S106)</f>
        <v>0</v>
      </c>
      <c r="U131" s="90">
        <f>+$P131-S131</f>
        <v>0</v>
      </c>
      <c r="V131" s="88" t="str">
        <f>+IF(ISERROR(U131/S131),"N. D.",U131/S131)</f>
        <v>N. D.</v>
      </c>
      <c r="W131" s="68"/>
      <c r="X131" s="68">
        <f>+X110+X120</f>
        <v>0</v>
      </c>
      <c r="Y131" s="88">
        <f>+IF(ISERROR(X131/X106),"N. D.",X131/X106)</f>
        <v>0</v>
      </c>
      <c r="Z131" s="90">
        <f>+$P131-X131</f>
        <v>0</v>
      </c>
      <c r="AA131" s="88" t="str">
        <f>+IF(ISERROR(Z131/X131),"N. D.",Z131/X131)</f>
        <v>N. D.</v>
      </c>
    </row>
    <row r="132" spans="1:27" s="49" customFormat="1" ht="6" customHeight="1">
      <c r="A132" s="54"/>
      <c r="B132" s="54"/>
      <c r="C132" s="54"/>
      <c r="D132" s="89"/>
      <c r="E132" s="54"/>
      <c r="F132" s="54"/>
      <c r="G132" s="89"/>
      <c r="H132" s="54"/>
      <c r="I132" s="89"/>
      <c r="J132" s="54"/>
      <c r="K132" s="54"/>
      <c r="L132" s="89"/>
      <c r="M132" s="54"/>
      <c r="N132" s="89"/>
      <c r="O132" s="54"/>
      <c r="P132" s="54"/>
      <c r="Q132" s="89"/>
      <c r="R132" s="54"/>
      <c r="S132" s="54"/>
      <c r="T132" s="89"/>
      <c r="U132" s="54"/>
      <c r="V132" s="89"/>
      <c r="W132" s="54"/>
      <c r="X132" s="54"/>
      <c r="Y132" s="89"/>
      <c r="Z132" s="54"/>
      <c r="AA132" s="89"/>
    </row>
    <row r="133" spans="1:27" s="49" customFormat="1" thickBot="1">
      <c r="A133" s="70" t="s">
        <v>50</v>
      </c>
      <c r="B133" s="71"/>
      <c r="C133" s="71">
        <f>+C106-C131</f>
        <v>1325600.06</v>
      </c>
      <c r="D133" s="91">
        <f>+IF(OR(C106&lt;=0,C133&lt;=0),"N. D.",C133/C106)</f>
        <v>1</v>
      </c>
      <c r="E133" s="71"/>
      <c r="F133" s="71">
        <f>+F106-F131</f>
        <v>6127332.9307224993</v>
      </c>
      <c r="G133" s="91">
        <f>+IF(OR(F106&lt;=0,F133&lt;=0),"N. D.",F133/F106)</f>
        <v>1</v>
      </c>
      <c r="H133" s="71">
        <f>+$C133-F133</f>
        <v>-4801732.8707224987</v>
      </c>
      <c r="I133" s="91">
        <f>+IF(ISERROR(H133/F133),"N. D.",H133/F133)</f>
        <v>-0.78365790222472964</v>
      </c>
      <c r="J133" s="71"/>
      <c r="K133" s="71">
        <f>+K106-K131</f>
        <v>1523127.1300000004</v>
      </c>
      <c r="L133" s="91">
        <f>+IF(OR(K106&lt;=0,K133&lt;=0),"N. D.",K133/K106)</f>
        <v>1</v>
      </c>
      <c r="M133" s="71">
        <f>+$C133-K133</f>
        <v>-197527.0700000003</v>
      </c>
      <c r="N133" s="91">
        <f>+IF(ISERROR(M133/K133),"N. D.",M133/K133)</f>
        <v>-0.12968521544225942</v>
      </c>
      <c r="O133" s="71"/>
      <c r="P133" s="71">
        <f>+P106-P131</f>
        <v>1325600.06</v>
      </c>
      <c r="Q133" s="91">
        <f>+IF(OR(P106&lt;=0,P133&lt;=0),"N. D.",P133/P106)</f>
        <v>1</v>
      </c>
      <c r="R133" s="71"/>
      <c r="S133" s="71">
        <f>+S106-S131</f>
        <v>6127332.9307224993</v>
      </c>
      <c r="T133" s="91">
        <f>+IF(OR(S106&lt;=0,S133&lt;=0),"N. D.",S133/S106)</f>
        <v>1</v>
      </c>
      <c r="U133" s="71">
        <f>+$P133-S133</f>
        <v>-4801732.8707224987</v>
      </c>
      <c r="V133" s="91">
        <f>+IF(ISERROR(U133/S133),"N. D.",U133/S133)</f>
        <v>-0.78365790222472964</v>
      </c>
      <c r="W133" s="71"/>
      <c r="X133" s="71">
        <f>+X106-X131</f>
        <v>1523127.1300000004</v>
      </c>
      <c r="Y133" s="91">
        <f>+IF(OR(X106&lt;=0,X133&lt;=0),"N. D.",X133/X106)</f>
        <v>1</v>
      </c>
      <c r="Z133" s="71">
        <f>+$P133-X133</f>
        <v>-197527.0700000003</v>
      </c>
      <c r="AA133" s="91">
        <f>+IF(ISERROR(Z133/X133),"N. D.",Z133/X133)</f>
        <v>-0.12968521544225942</v>
      </c>
    </row>
    <row r="134" spans="1:27" s="49" customFormat="1" ht="6" customHeight="1">
      <c r="A134" s="54"/>
      <c r="B134" s="72"/>
      <c r="C134" s="72"/>
      <c r="D134" s="92"/>
      <c r="E134" s="72"/>
      <c r="F134" s="72"/>
      <c r="G134" s="92"/>
      <c r="H134" s="72"/>
      <c r="I134" s="92"/>
      <c r="J134" s="72"/>
      <c r="K134" s="72"/>
      <c r="L134" s="92"/>
      <c r="M134" s="72"/>
      <c r="N134" s="92"/>
      <c r="O134" s="72"/>
      <c r="P134" s="72"/>
      <c r="Q134" s="92"/>
      <c r="R134" s="72"/>
      <c r="S134" s="72"/>
      <c r="T134" s="92"/>
      <c r="U134" s="72"/>
      <c r="V134" s="92"/>
      <c r="W134" s="72"/>
      <c r="X134" s="72"/>
      <c r="Y134" s="92"/>
      <c r="Z134" s="72"/>
      <c r="AA134" s="92"/>
    </row>
    <row r="135" spans="1:27" s="49" customFormat="1" ht="17">
      <c r="A135" s="73" t="s">
        <v>51</v>
      </c>
      <c r="B135" s="74"/>
      <c r="C135" s="74">
        <f>+C137+C160</f>
        <v>-332916.24</v>
      </c>
      <c r="D135" s="87">
        <f>+D137+D160</f>
        <v>-0.25114380275450499</v>
      </c>
      <c r="E135" s="74"/>
      <c r="F135" s="74">
        <f>+F137+F160</f>
        <v>0</v>
      </c>
      <c r="G135" s="87">
        <f>+G137+G160</f>
        <v>0</v>
      </c>
      <c r="H135" s="74">
        <f>+$C135-F135</f>
        <v>-332916.24</v>
      </c>
      <c r="I135" s="87" t="str">
        <f>+IF(ISERROR(H135/F135),"N. D.",H135/F135)</f>
        <v>N. D.</v>
      </c>
      <c r="J135" s="74"/>
      <c r="K135" s="74">
        <f>+K137+K160</f>
        <v>-295386.48000000004</v>
      </c>
      <c r="L135" s="87">
        <f>+L137+L160</f>
        <v>-0.1939342253065901</v>
      </c>
      <c r="M135" s="74">
        <f>+$C135-K135</f>
        <v>-37529.759999999951</v>
      </c>
      <c r="N135" s="87">
        <f>+IF(ISERROR(M135/K135),"N. D.",M135/K135)</f>
        <v>0.12705307297747664</v>
      </c>
      <c r="O135" s="74"/>
      <c r="P135" s="74">
        <f>+P137+P160</f>
        <v>-332916.24</v>
      </c>
      <c r="Q135" s="87">
        <f>+Q137+Q160</f>
        <v>-0.25114380275450499</v>
      </c>
      <c r="R135" s="74"/>
      <c r="S135" s="74">
        <f>+S137+S160</f>
        <v>0</v>
      </c>
      <c r="T135" s="87">
        <f>+T137+T160</f>
        <v>0</v>
      </c>
      <c r="U135" s="74">
        <f>+$P135-S135</f>
        <v>-332916.24</v>
      </c>
      <c r="V135" s="87" t="str">
        <f>+IF(ISERROR(U135/S135),"N. D.",U135/S135)</f>
        <v>N. D.</v>
      </c>
      <c r="W135" s="74"/>
      <c r="X135" s="74">
        <f>+X137+X160</f>
        <v>-295386.48000000004</v>
      </c>
      <c r="Y135" s="87">
        <f>+Y137+Y160</f>
        <v>-0.1939342253065901</v>
      </c>
      <c r="Z135" s="74">
        <f>+$P135-X135</f>
        <v>-37529.759999999951</v>
      </c>
      <c r="AA135" s="87">
        <f>+IF(ISERROR(Z135/X135),"N. D.",Z135/X135)</f>
        <v>0.12705307297747664</v>
      </c>
    </row>
    <row r="136" spans="1:27" s="49" customFormat="1" ht="6" customHeight="1">
      <c r="A136" s="75"/>
      <c r="B136" s="54"/>
      <c r="C136" s="54"/>
      <c r="D136" s="83"/>
      <c r="E136" s="54"/>
      <c r="F136" s="54"/>
      <c r="G136" s="83"/>
      <c r="H136" s="54"/>
      <c r="I136" s="83"/>
      <c r="J136" s="54"/>
      <c r="K136" s="54"/>
      <c r="L136" s="83"/>
      <c r="M136" s="54"/>
      <c r="N136" s="83"/>
      <c r="O136" s="54"/>
      <c r="P136" s="54"/>
      <c r="Q136" s="83"/>
      <c r="R136" s="54"/>
      <c r="S136" s="54"/>
      <c r="T136" s="83"/>
      <c r="U136" s="54"/>
      <c r="V136" s="83"/>
      <c r="W136" s="54"/>
      <c r="X136" s="54"/>
      <c r="Y136" s="83"/>
      <c r="Z136" s="54"/>
      <c r="AA136" s="83"/>
    </row>
    <row r="137" spans="1:27" s="49" customFormat="1" ht="17">
      <c r="A137" s="76" t="s">
        <v>52</v>
      </c>
      <c r="B137" s="74"/>
      <c r="C137" s="74">
        <f>+SUM(C138:C150)</f>
        <v>0</v>
      </c>
      <c r="D137" s="87">
        <f>+SUM(D138:D150)</f>
        <v>0</v>
      </c>
      <c r="E137" s="74"/>
      <c r="F137" s="74">
        <f>+SUM(F138:F150)</f>
        <v>0</v>
      </c>
      <c r="G137" s="87">
        <f>+SUM(G138:G150)</f>
        <v>0</v>
      </c>
      <c r="H137" s="74">
        <f t="shared" ref="H137:H150" si="100">+$C137-F137</f>
        <v>0</v>
      </c>
      <c r="I137" s="87" t="str">
        <f t="shared" ref="I137:I150" si="101">+IF(ISERROR(H137/F137),"N. D.",H137/F137)</f>
        <v>N. D.</v>
      </c>
      <c r="J137" s="74"/>
      <c r="K137" s="74">
        <f>+SUM(K138:K150)</f>
        <v>0</v>
      </c>
      <c r="L137" s="87">
        <f>+SUM(L138:L150)</f>
        <v>0</v>
      </c>
      <c r="M137" s="74">
        <f t="shared" ref="M137:M150" si="102">+$C137-K137</f>
        <v>0</v>
      </c>
      <c r="N137" s="87" t="str">
        <f t="shared" ref="N137:N150" si="103">+IF(ISERROR(M137/K137),"N. D.",M137/K137)</f>
        <v>N. D.</v>
      </c>
      <c r="O137" s="74"/>
      <c r="P137" s="74">
        <f>+SUM(P138:P150)</f>
        <v>0</v>
      </c>
      <c r="Q137" s="87">
        <f>+SUM(Q138:Q150)</f>
        <v>0</v>
      </c>
      <c r="R137" s="74"/>
      <c r="S137" s="74">
        <f>+SUM(S138:S150)</f>
        <v>0</v>
      </c>
      <c r="T137" s="87">
        <f>+SUM(T138:T150)</f>
        <v>0</v>
      </c>
      <c r="U137" s="74">
        <f t="shared" ref="U137:U150" si="104">+$P137-S137</f>
        <v>0</v>
      </c>
      <c r="V137" s="87" t="str">
        <f t="shared" ref="V137:V150" si="105">+IF(ISERROR(U137/S137),"N. D.",U137/S137)</f>
        <v>N. D.</v>
      </c>
      <c r="W137" s="74"/>
      <c r="X137" s="74">
        <f>+SUM(X138:X150)</f>
        <v>0</v>
      </c>
      <c r="Y137" s="87">
        <f>+SUM(Y138:Y150)</f>
        <v>0</v>
      </c>
      <c r="Z137" s="74">
        <f t="shared" ref="Z137:Z150" si="106">+$P137-X137</f>
        <v>0</v>
      </c>
      <c r="AA137" s="87" t="str">
        <f t="shared" ref="AA137:AA150" si="107">+IF(ISERROR(Z137/X137),"N. D.",Z137/X137)</f>
        <v>N. D.</v>
      </c>
    </row>
    <row r="138" spans="1:27" s="49" customFormat="1" ht="17">
      <c r="A138" s="62" t="s">
        <v>53</v>
      </c>
      <c r="B138" s="60"/>
      <c r="C138" s="60">
        <f>+'2026R'!$AC138</f>
        <v>0</v>
      </c>
      <c r="D138" s="83">
        <f t="shared" ref="D138:D150" si="108">+IF(ISERROR(C138/C$106),"N. D.",C138/C$106)</f>
        <v>0</v>
      </c>
      <c r="E138" s="60"/>
      <c r="F138" s="60">
        <f>+'2026P'!$AC138</f>
        <v>0</v>
      </c>
      <c r="G138" s="83">
        <f t="shared" ref="G138:G150" si="109">+IF(ISERROR(F138/F$106),"N. D.",F138/F$106)</f>
        <v>0</v>
      </c>
      <c r="H138" s="60">
        <f t="shared" si="100"/>
        <v>0</v>
      </c>
      <c r="I138" s="83" t="str">
        <f t="shared" si="101"/>
        <v>N. D.</v>
      </c>
      <c r="J138" s="60"/>
      <c r="K138" s="60">
        <f>+'2025R'!$AC138</f>
        <v>0</v>
      </c>
      <c r="L138" s="83">
        <f t="shared" ref="L138:L150" si="110">+IF(ISERROR(K138/K$106),"N. D.",K138/K$106)</f>
        <v>0</v>
      </c>
      <c r="M138" s="60">
        <f t="shared" si="102"/>
        <v>0</v>
      </c>
      <c r="N138" s="83" t="str">
        <f t="shared" si="103"/>
        <v>N. D.</v>
      </c>
      <c r="O138" s="60"/>
      <c r="P138" s="60">
        <f>+'2026R'!$AC138</f>
        <v>0</v>
      </c>
      <c r="Q138" s="83">
        <f t="shared" ref="Q138:Q150" si="111">+IF(ISERROR(P138/P$106),"N. D.",P138/P$106)</f>
        <v>0</v>
      </c>
      <c r="R138" s="60"/>
      <c r="S138" s="60">
        <f>+'2026P'!$AC138</f>
        <v>0</v>
      </c>
      <c r="T138" s="83">
        <f t="shared" ref="T138:T150" si="112">+IF(ISERROR(S138/S$106),"N. D.",S138/S$106)</f>
        <v>0</v>
      </c>
      <c r="U138" s="60">
        <f t="shared" si="104"/>
        <v>0</v>
      </c>
      <c r="V138" s="83" t="str">
        <f t="shared" si="105"/>
        <v>N. D.</v>
      </c>
      <c r="W138" s="60"/>
      <c r="X138" s="60">
        <f>+'2025R'!$AC138</f>
        <v>0</v>
      </c>
      <c r="Y138" s="83">
        <f t="shared" ref="Y138:Y150" si="113">+IF(ISERROR(X138/X$106),"N. D.",X138/X$106)</f>
        <v>0</v>
      </c>
      <c r="Z138" s="60">
        <f t="shared" si="106"/>
        <v>0</v>
      </c>
      <c r="AA138" s="83" t="str">
        <f t="shared" si="107"/>
        <v>N. D.</v>
      </c>
    </row>
    <row r="139" spans="1:27" s="49" customFormat="1" ht="17">
      <c r="A139" s="62" t="s">
        <v>54</v>
      </c>
      <c r="B139" s="60"/>
      <c r="C139" s="60">
        <f>+'2026R'!$AC139</f>
        <v>0</v>
      </c>
      <c r="D139" s="83">
        <f t="shared" si="108"/>
        <v>0</v>
      </c>
      <c r="E139" s="60"/>
      <c r="F139" s="60">
        <f>+'2026P'!$AC139</f>
        <v>0</v>
      </c>
      <c r="G139" s="83">
        <f t="shared" si="109"/>
        <v>0</v>
      </c>
      <c r="H139" s="60">
        <f t="shared" si="100"/>
        <v>0</v>
      </c>
      <c r="I139" s="83" t="str">
        <f t="shared" si="101"/>
        <v>N. D.</v>
      </c>
      <c r="J139" s="60"/>
      <c r="K139" s="60">
        <f>+'2025R'!$AC139</f>
        <v>0</v>
      </c>
      <c r="L139" s="83">
        <f t="shared" si="110"/>
        <v>0</v>
      </c>
      <c r="M139" s="60">
        <f t="shared" si="102"/>
        <v>0</v>
      </c>
      <c r="N139" s="83" t="str">
        <f t="shared" si="103"/>
        <v>N. D.</v>
      </c>
      <c r="O139" s="60"/>
      <c r="P139" s="60">
        <f>+'2026R'!$AC139</f>
        <v>0</v>
      </c>
      <c r="Q139" s="83">
        <f t="shared" si="111"/>
        <v>0</v>
      </c>
      <c r="R139" s="60"/>
      <c r="S139" s="60">
        <f>+'2026P'!$AC139</f>
        <v>0</v>
      </c>
      <c r="T139" s="83">
        <f t="shared" si="112"/>
        <v>0</v>
      </c>
      <c r="U139" s="60">
        <f t="shared" si="104"/>
        <v>0</v>
      </c>
      <c r="V139" s="83" t="str">
        <f t="shared" si="105"/>
        <v>N. D.</v>
      </c>
      <c r="W139" s="60"/>
      <c r="X139" s="60">
        <f>+'2025R'!$AC139</f>
        <v>0</v>
      </c>
      <c r="Y139" s="83">
        <f t="shared" si="113"/>
        <v>0</v>
      </c>
      <c r="Z139" s="60">
        <f t="shared" si="106"/>
        <v>0</v>
      </c>
      <c r="AA139" s="83" t="str">
        <f t="shared" si="107"/>
        <v>N. D.</v>
      </c>
    </row>
    <row r="140" spans="1:27" s="49" customFormat="1" ht="17">
      <c r="A140" s="62" t="s">
        <v>55</v>
      </c>
      <c r="B140" s="60"/>
      <c r="C140" s="60">
        <f>+'2026R'!$AC140</f>
        <v>0</v>
      </c>
      <c r="D140" s="83">
        <f t="shared" si="108"/>
        <v>0</v>
      </c>
      <c r="E140" s="60"/>
      <c r="F140" s="60">
        <f>+'2026P'!$AC140</f>
        <v>0</v>
      </c>
      <c r="G140" s="83">
        <f t="shared" si="109"/>
        <v>0</v>
      </c>
      <c r="H140" s="60">
        <f t="shared" si="100"/>
        <v>0</v>
      </c>
      <c r="I140" s="83" t="str">
        <f t="shared" si="101"/>
        <v>N. D.</v>
      </c>
      <c r="J140" s="60"/>
      <c r="K140" s="60">
        <f>+'2025R'!$AC140</f>
        <v>0</v>
      </c>
      <c r="L140" s="83">
        <f t="shared" si="110"/>
        <v>0</v>
      </c>
      <c r="M140" s="60">
        <f t="shared" si="102"/>
        <v>0</v>
      </c>
      <c r="N140" s="83" t="str">
        <f t="shared" si="103"/>
        <v>N. D.</v>
      </c>
      <c r="O140" s="60"/>
      <c r="P140" s="60">
        <f>+'2026R'!$AC140</f>
        <v>0</v>
      </c>
      <c r="Q140" s="83">
        <f t="shared" si="111"/>
        <v>0</v>
      </c>
      <c r="R140" s="60"/>
      <c r="S140" s="60">
        <f>+'2026P'!$AC140</f>
        <v>0</v>
      </c>
      <c r="T140" s="83">
        <f t="shared" si="112"/>
        <v>0</v>
      </c>
      <c r="U140" s="60">
        <f t="shared" si="104"/>
        <v>0</v>
      </c>
      <c r="V140" s="83" t="str">
        <f t="shared" si="105"/>
        <v>N. D.</v>
      </c>
      <c r="W140" s="60"/>
      <c r="X140" s="60">
        <f>+'2025R'!$AC140</f>
        <v>0</v>
      </c>
      <c r="Y140" s="83">
        <f t="shared" si="113"/>
        <v>0</v>
      </c>
      <c r="Z140" s="60">
        <f t="shared" si="106"/>
        <v>0</v>
      </c>
      <c r="AA140" s="83" t="str">
        <f t="shared" si="107"/>
        <v>N. D.</v>
      </c>
    </row>
    <row r="141" spans="1:27" s="49" customFormat="1" ht="17">
      <c r="A141" s="62" t="s">
        <v>56</v>
      </c>
      <c r="B141" s="60"/>
      <c r="C141" s="60">
        <f>+'2026R'!$AC141</f>
        <v>0</v>
      </c>
      <c r="D141" s="83">
        <f t="shared" si="108"/>
        <v>0</v>
      </c>
      <c r="E141" s="60"/>
      <c r="F141" s="60">
        <f>+'2026P'!$AC141</f>
        <v>0</v>
      </c>
      <c r="G141" s="83">
        <f t="shared" si="109"/>
        <v>0</v>
      </c>
      <c r="H141" s="60">
        <f t="shared" si="100"/>
        <v>0</v>
      </c>
      <c r="I141" s="83" t="str">
        <f t="shared" si="101"/>
        <v>N. D.</v>
      </c>
      <c r="J141" s="60"/>
      <c r="K141" s="60">
        <f>+'2025R'!$AC141</f>
        <v>0</v>
      </c>
      <c r="L141" s="83">
        <f t="shared" si="110"/>
        <v>0</v>
      </c>
      <c r="M141" s="60">
        <f t="shared" si="102"/>
        <v>0</v>
      </c>
      <c r="N141" s="83" t="str">
        <f t="shared" si="103"/>
        <v>N. D.</v>
      </c>
      <c r="O141" s="60"/>
      <c r="P141" s="60">
        <f>+'2026R'!$AC141</f>
        <v>0</v>
      </c>
      <c r="Q141" s="83">
        <f t="shared" si="111"/>
        <v>0</v>
      </c>
      <c r="R141" s="60"/>
      <c r="S141" s="60">
        <f>+'2026P'!$AC141</f>
        <v>0</v>
      </c>
      <c r="T141" s="83">
        <f t="shared" si="112"/>
        <v>0</v>
      </c>
      <c r="U141" s="60">
        <f t="shared" si="104"/>
        <v>0</v>
      </c>
      <c r="V141" s="83" t="str">
        <f t="shared" si="105"/>
        <v>N. D.</v>
      </c>
      <c r="W141" s="60"/>
      <c r="X141" s="60">
        <f>+'2025R'!$AC141</f>
        <v>0</v>
      </c>
      <c r="Y141" s="83">
        <f t="shared" si="113"/>
        <v>0</v>
      </c>
      <c r="Z141" s="60">
        <f t="shared" si="106"/>
        <v>0</v>
      </c>
      <c r="AA141" s="83" t="str">
        <f t="shared" si="107"/>
        <v>N. D.</v>
      </c>
    </row>
    <row r="142" spans="1:27" s="49" customFormat="1" ht="17">
      <c r="A142" s="62" t="s">
        <v>57</v>
      </c>
      <c r="B142" s="60"/>
      <c r="C142" s="60">
        <f>+'2026R'!$AC142</f>
        <v>0</v>
      </c>
      <c r="D142" s="83">
        <f t="shared" si="108"/>
        <v>0</v>
      </c>
      <c r="E142" s="60"/>
      <c r="F142" s="60">
        <f>+'2026P'!$AC142</f>
        <v>0</v>
      </c>
      <c r="G142" s="83">
        <f t="shared" si="109"/>
        <v>0</v>
      </c>
      <c r="H142" s="60">
        <f t="shared" si="100"/>
        <v>0</v>
      </c>
      <c r="I142" s="83" t="str">
        <f t="shared" si="101"/>
        <v>N. D.</v>
      </c>
      <c r="J142" s="60"/>
      <c r="K142" s="60">
        <f>+'2025R'!$AC142</f>
        <v>0</v>
      </c>
      <c r="L142" s="83">
        <f t="shared" si="110"/>
        <v>0</v>
      </c>
      <c r="M142" s="60">
        <f t="shared" si="102"/>
        <v>0</v>
      </c>
      <c r="N142" s="83" t="str">
        <f t="shared" si="103"/>
        <v>N. D.</v>
      </c>
      <c r="O142" s="60"/>
      <c r="P142" s="60">
        <f>+'2026R'!$AC142</f>
        <v>0</v>
      </c>
      <c r="Q142" s="83">
        <f t="shared" si="111"/>
        <v>0</v>
      </c>
      <c r="R142" s="60"/>
      <c r="S142" s="60">
        <f>+'2026P'!$AC142</f>
        <v>0</v>
      </c>
      <c r="T142" s="83">
        <f t="shared" si="112"/>
        <v>0</v>
      </c>
      <c r="U142" s="60">
        <f t="shared" si="104"/>
        <v>0</v>
      </c>
      <c r="V142" s="83" t="str">
        <f t="shared" si="105"/>
        <v>N. D.</v>
      </c>
      <c r="W142" s="60"/>
      <c r="X142" s="60">
        <f>+'2025R'!$AC142</f>
        <v>0</v>
      </c>
      <c r="Y142" s="83">
        <f t="shared" si="113"/>
        <v>0</v>
      </c>
      <c r="Z142" s="60">
        <f t="shared" si="106"/>
        <v>0</v>
      </c>
      <c r="AA142" s="83" t="str">
        <f t="shared" si="107"/>
        <v>N. D.</v>
      </c>
    </row>
    <row r="143" spans="1:27" s="49" customFormat="1" ht="17">
      <c r="A143" s="62" t="s">
        <v>58</v>
      </c>
      <c r="B143" s="60"/>
      <c r="C143" s="60">
        <f>+'2026R'!$AC143</f>
        <v>0</v>
      </c>
      <c r="D143" s="83">
        <f t="shared" si="108"/>
        <v>0</v>
      </c>
      <c r="E143" s="60"/>
      <c r="F143" s="60">
        <f>+'2026P'!$AC143</f>
        <v>0</v>
      </c>
      <c r="G143" s="83">
        <f t="shared" si="109"/>
        <v>0</v>
      </c>
      <c r="H143" s="60">
        <f t="shared" si="100"/>
        <v>0</v>
      </c>
      <c r="I143" s="83" t="str">
        <f t="shared" si="101"/>
        <v>N. D.</v>
      </c>
      <c r="J143" s="60"/>
      <c r="K143" s="60">
        <f>+'2025R'!$AC143</f>
        <v>0</v>
      </c>
      <c r="L143" s="83">
        <f t="shared" si="110"/>
        <v>0</v>
      </c>
      <c r="M143" s="60">
        <f t="shared" si="102"/>
        <v>0</v>
      </c>
      <c r="N143" s="83" t="str">
        <f t="shared" si="103"/>
        <v>N. D.</v>
      </c>
      <c r="O143" s="60"/>
      <c r="P143" s="60">
        <f>+'2026R'!$AC143</f>
        <v>0</v>
      </c>
      <c r="Q143" s="83">
        <f t="shared" si="111"/>
        <v>0</v>
      </c>
      <c r="R143" s="60"/>
      <c r="S143" s="60">
        <f>+'2026P'!$AC143</f>
        <v>0</v>
      </c>
      <c r="T143" s="83">
        <f t="shared" si="112"/>
        <v>0</v>
      </c>
      <c r="U143" s="60">
        <f t="shared" si="104"/>
        <v>0</v>
      </c>
      <c r="V143" s="83" t="str">
        <f t="shared" si="105"/>
        <v>N. D.</v>
      </c>
      <c r="W143" s="60"/>
      <c r="X143" s="60">
        <f>+'2025R'!$AC143</f>
        <v>0</v>
      </c>
      <c r="Y143" s="83">
        <f t="shared" si="113"/>
        <v>0</v>
      </c>
      <c r="Z143" s="60">
        <f t="shared" si="106"/>
        <v>0</v>
      </c>
      <c r="AA143" s="83" t="str">
        <f t="shared" si="107"/>
        <v>N. D.</v>
      </c>
    </row>
    <row r="144" spans="1:27" s="49" customFormat="1" ht="17">
      <c r="A144" s="62" t="s">
        <v>59</v>
      </c>
      <c r="B144" s="60"/>
      <c r="C144" s="60">
        <f>+'2026R'!$AC144</f>
        <v>0</v>
      </c>
      <c r="D144" s="83">
        <f t="shared" si="108"/>
        <v>0</v>
      </c>
      <c r="E144" s="60"/>
      <c r="F144" s="60">
        <f>+'2026P'!$AC144</f>
        <v>0</v>
      </c>
      <c r="G144" s="83">
        <f t="shared" si="109"/>
        <v>0</v>
      </c>
      <c r="H144" s="60">
        <f t="shared" si="100"/>
        <v>0</v>
      </c>
      <c r="I144" s="83" t="str">
        <f t="shared" si="101"/>
        <v>N. D.</v>
      </c>
      <c r="J144" s="60"/>
      <c r="K144" s="60">
        <f>+'2025R'!$AC144</f>
        <v>0</v>
      </c>
      <c r="L144" s="83">
        <f t="shared" si="110"/>
        <v>0</v>
      </c>
      <c r="M144" s="60">
        <f t="shared" si="102"/>
        <v>0</v>
      </c>
      <c r="N144" s="83" t="str">
        <f t="shared" si="103"/>
        <v>N. D.</v>
      </c>
      <c r="O144" s="60"/>
      <c r="P144" s="60">
        <f>+'2026R'!$AC144</f>
        <v>0</v>
      </c>
      <c r="Q144" s="83">
        <f t="shared" si="111"/>
        <v>0</v>
      </c>
      <c r="R144" s="60"/>
      <c r="S144" s="60">
        <f>+'2026P'!$AC144</f>
        <v>0</v>
      </c>
      <c r="T144" s="83">
        <f t="shared" si="112"/>
        <v>0</v>
      </c>
      <c r="U144" s="60">
        <f t="shared" si="104"/>
        <v>0</v>
      </c>
      <c r="V144" s="83" t="str">
        <f t="shared" si="105"/>
        <v>N. D.</v>
      </c>
      <c r="W144" s="60"/>
      <c r="X144" s="60">
        <f>+'2025R'!$AC144</f>
        <v>0</v>
      </c>
      <c r="Y144" s="83">
        <f t="shared" si="113"/>
        <v>0</v>
      </c>
      <c r="Z144" s="60">
        <f t="shared" si="106"/>
        <v>0</v>
      </c>
      <c r="AA144" s="83" t="str">
        <f t="shared" si="107"/>
        <v>N. D.</v>
      </c>
    </row>
    <row r="145" spans="1:27" s="49" customFormat="1" ht="17">
      <c r="A145" s="62" t="s">
        <v>60</v>
      </c>
      <c r="B145" s="60"/>
      <c r="C145" s="60">
        <f>+'2026R'!$AC145</f>
        <v>0</v>
      </c>
      <c r="D145" s="83">
        <f t="shared" si="108"/>
        <v>0</v>
      </c>
      <c r="E145" s="60"/>
      <c r="F145" s="60">
        <f>+'2026P'!$AC145</f>
        <v>0</v>
      </c>
      <c r="G145" s="83">
        <f t="shared" si="109"/>
        <v>0</v>
      </c>
      <c r="H145" s="60">
        <f t="shared" si="100"/>
        <v>0</v>
      </c>
      <c r="I145" s="83" t="str">
        <f t="shared" si="101"/>
        <v>N. D.</v>
      </c>
      <c r="J145" s="60"/>
      <c r="K145" s="60">
        <f>+'2025R'!$AC145</f>
        <v>0</v>
      </c>
      <c r="L145" s="83">
        <f t="shared" si="110"/>
        <v>0</v>
      </c>
      <c r="M145" s="60">
        <f t="shared" si="102"/>
        <v>0</v>
      </c>
      <c r="N145" s="83" t="str">
        <f t="shared" si="103"/>
        <v>N. D.</v>
      </c>
      <c r="O145" s="60"/>
      <c r="P145" s="60">
        <f>+'2026R'!$AC145</f>
        <v>0</v>
      </c>
      <c r="Q145" s="83">
        <f t="shared" si="111"/>
        <v>0</v>
      </c>
      <c r="R145" s="60"/>
      <c r="S145" s="60">
        <f>+'2026P'!$AC145</f>
        <v>0</v>
      </c>
      <c r="T145" s="83">
        <f t="shared" si="112"/>
        <v>0</v>
      </c>
      <c r="U145" s="60">
        <f t="shared" si="104"/>
        <v>0</v>
      </c>
      <c r="V145" s="83" t="str">
        <f t="shared" si="105"/>
        <v>N. D.</v>
      </c>
      <c r="W145" s="60"/>
      <c r="X145" s="60">
        <f>+'2025R'!$AC145</f>
        <v>0</v>
      </c>
      <c r="Y145" s="83">
        <f t="shared" si="113"/>
        <v>0</v>
      </c>
      <c r="Z145" s="60">
        <f t="shared" si="106"/>
        <v>0</v>
      </c>
      <c r="AA145" s="83" t="str">
        <f t="shared" si="107"/>
        <v>N. D.</v>
      </c>
    </row>
    <row r="146" spans="1:27" s="49" customFormat="1" ht="17">
      <c r="A146" s="62" t="s">
        <v>61</v>
      </c>
      <c r="B146" s="60"/>
      <c r="C146" s="60">
        <f>+'2026R'!$AC146</f>
        <v>0</v>
      </c>
      <c r="D146" s="83">
        <f t="shared" si="108"/>
        <v>0</v>
      </c>
      <c r="E146" s="60"/>
      <c r="F146" s="60">
        <f>+'2026P'!$AC146</f>
        <v>0</v>
      </c>
      <c r="G146" s="83">
        <f t="shared" si="109"/>
        <v>0</v>
      </c>
      <c r="H146" s="60">
        <f t="shared" si="100"/>
        <v>0</v>
      </c>
      <c r="I146" s="83" t="str">
        <f t="shared" si="101"/>
        <v>N. D.</v>
      </c>
      <c r="J146" s="60"/>
      <c r="K146" s="60">
        <f>+'2025R'!$AC146</f>
        <v>0</v>
      </c>
      <c r="L146" s="83">
        <f t="shared" si="110"/>
        <v>0</v>
      </c>
      <c r="M146" s="60">
        <f t="shared" si="102"/>
        <v>0</v>
      </c>
      <c r="N146" s="83" t="str">
        <f t="shared" si="103"/>
        <v>N. D.</v>
      </c>
      <c r="O146" s="60"/>
      <c r="P146" s="60">
        <f>+'2026R'!$AC146</f>
        <v>0</v>
      </c>
      <c r="Q146" s="83">
        <f t="shared" si="111"/>
        <v>0</v>
      </c>
      <c r="R146" s="60"/>
      <c r="S146" s="60">
        <f>+'2026P'!$AC146</f>
        <v>0</v>
      </c>
      <c r="T146" s="83">
        <f t="shared" si="112"/>
        <v>0</v>
      </c>
      <c r="U146" s="60">
        <f t="shared" si="104"/>
        <v>0</v>
      </c>
      <c r="V146" s="83" t="str">
        <f t="shared" si="105"/>
        <v>N. D.</v>
      </c>
      <c r="W146" s="60"/>
      <c r="X146" s="60">
        <f>+'2025R'!$AC146</f>
        <v>0</v>
      </c>
      <c r="Y146" s="83">
        <f t="shared" si="113"/>
        <v>0</v>
      </c>
      <c r="Z146" s="60">
        <f t="shared" si="106"/>
        <v>0</v>
      </c>
      <c r="AA146" s="83" t="str">
        <f t="shared" si="107"/>
        <v>N. D.</v>
      </c>
    </row>
    <row r="147" spans="1:27" s="49" customFormat="1" ht="17">
      <c r="A147" s="62" t="s">
        <v>62</v>
      </c>
      <c r="B147" s="60"/>
      <c r="C147" s="60">
        <f>+'2026R'!$AC147</f>
        <v>0</v>
      </c>
      <c r="D147" s="83">
        <f t="shared" si="108"/>
        <v>0</v>
      </c>
      <c r="E147" s="60"/>
      <c r="F147" s="60">
        <f>+'2026P'!$AC147</f>
        <v>0</v>
      </c>
      <c r="G147" s="83">
        <f t="shared" si="109"/>
        <v>0</v>
      </c>
      <c r="H147" s="60">
        <f t="shared" si="100"/>
        <v>0</v>
      </c>
      <c r="I147" s="83" t="str">
        <f t="shared" si="101"/>
        <v>N. D.</v>
      </c>
      <c r="J147" s="60"/>
      <c r="K147" s="60">
        <f>+'2025R'!$AC147</f>
        <v>0</v>
      </c>
      <c r="L147" s="83">
        <f t="shared" si="110"/>
        <v>0</v>
      </c>
      <c r="M147" s="60">
        <f t="shared" si="102"/>
        <v>0</v>
      </c>
      <c r="N147" s="83" t="str">
        <f t="shared" si="103"/>
        <v>N. D.</v>
      </c>
      <c r="O147" s="60"/>
      <c r="P147" s="60">
        <f>+'2026R'!$AC147</f>
        <v>0</v>
      </c>
      <c r="Q147" s="83">
        <f t="shared" si="111"/>
        <v>0</v>
      </c>
      <c r="R147" s="60"/>
      <c r="S147" s="60">
        <f>+'2026P'!$AC147</f>
        <v>0</v>
      </c>
      <c r="T147" s="83">
        <f t="shared" si="112"/>
        <v>0</v>
      </c>
      <c r="U147" s="60">
        <f t="shared" si="104"/>
        <v>0</v>
      </c>
      <c r="V147" s="83" t="str">
        <f t="shared" si="105"/>
        <v>N. D.</v>
      </c>
      <c r="W147" s="60"/>
      <c r="X147" s="60">
        <f>+'2025R'!$AC147</f>
        <v>0</v>
      </c>
      <c r="Y147" s="83">
        <f t="shared" si="113"/>
        <v>0</v>
      </c>
      <c r="Z147" s="60">
        <f t="shared" si="106"/>
        <v>0</v>
      </c>
      <c r="AA147" s="83" t="str">
        <f t="shared" si="107"/>
        <v>N. D.</v>
      </c>
    </row>
    <row r="148" spans="1:27" s="49" customFormat="1" ht="17">
      <c r="A148" s="62" t="s">
        <v>25</v>
      </c>
      <c r="B148" s="60"/>
      <c r="C148" s="60">
        <f>+'2026R'!$AC148</f>
        <v>0</v>
      </c>
      <c r="D148" s="83">
        <f t="shared" si="108"/>
        <v>0</v>
      </c>
      <c r="E148" s="60"/>
      <c r="F148" s="60">
        <f>+'2026P'!$AC148</f>
        <v>0</v>
      </c>
      <c r="G148" s="83">
        <f t="shared" si="109"/>
        <v>0</v>
      </c>
      <c r="H148" s="60">
        <f t="shared" si="100"/>
        <v>0</v>
      </c>
      <c r="I148" s="83" t="str">
        <f t="shared" si="101"/>
        <v>N. D.</v>
      </c>
      <c r="J148" s="60"/>
      <c r="K148" s="60">
        <f>+'2025R'!$AC148</f>
        <v>0</v>
      </c>
      <c r="L148" s="83">
        <f t="shared" si="110"/>
        <v>0</v>
      </c>
      <c r="M148" s="60">
        <f t="shared" si="102"/>
        <v>0</v>
      </c>
      <c r="N148" s="83" t="str">
        <f t="shared" si="103"/>
        <v>N. D.</v>
      </c>
      <c r="O148" s="60"/>
      <c r="P148" s="60">
        <f>+'2026R'!$AC148</f>
        <v>0</v>
      </c>
      <c r="Q148" s="83">
        <f t="shared" si="111"/>
        <v>0</v>
      </c>
      <c r="R148" s="60"/>
      <c r="S148" s="60">
        <f>+'2026P'!$AC148</f>
        <v>0</v>
      </c>
      <c r="T148" s="83">
        <f t="shared" si="112"/>
        <v>0</v>
      </c>
      <c r="U148" s="60">
        <f t="shared" si="104"/>
        <v>0</v>
      </c>
      <c r="V148" s="83" t="str">
        <f t="shared" si="105"/>
        <v>N. D.</v>
      </c>
      <c r="W148" s="60"/>
      <c r="X148" s="60">
        <f>+'2025R'!$AC148</f>
        <v>0</v>
      </c>
      <c r="Y148" s="83">
        <f t="shared" si="113"/>
        <v>0</v>
      </c>
      <c r="Z148" s="60">
        <f t="shared" si="106"/>
        <v>0</v>
      </c>
      <c r="AA148" s="83" t="str">
        <f t="shared" si="107"/>
        <v>N. D.</v>
      </c>
    </row>
    <row r="149" spans="1:27" s="49" customFormat="1" ht="17">
      <c r="A149" s="62" t="s">
        <v>63</v>
      </c>
      <c r="B149" s="60"/>
      <c r="C149" s="60">
        <f>+'2026R'!$AC149</f>
        <v>0</v>
      </c>
      <c r="D149" s="83">
        <f t="shared" si="108"/>
        <v>0</v>
      </c>
      <c r="E149" s="60"/>
      <c r="F149" s="60">
        <f>+'2026P'!$AC149</f>
        <v>0</v>
      </c>
      <c r="G149" s="83">
        <f t="shared" si="109"/>
        <v>0</v>
      </c>
      <c r="H149" s="60">
        <f t="shared" si="100"/>
        <v>0</v>
      </c>
      <c r="I149" s="83" t="str">
        <f t="shared" si="101"/>
        <v>N. D.</v>
      </c>
      <c r="J149" s="60"/>
      <c r="K149" s="60">
        <f>+'2025R'!$AC149</f>
        <v>0</v>
      </c>
      <c r="L149" s="83">
        <f t="shared" si="110"/>
        <v>0</v>
      </c>
      <c r="M149" s="60">
        <f t="shared" si="102"/>
        <v>0</v>
      </c>
      <c r="N149" s="83" t="str">
        <f t="shared" si="103"/>
        <v>N. D.</v>
      </c>
      <c r="O149" s="60"/>
      <c r="P149" s="60">
        <f>+'2026R'!$AC149</f>
        <v>0</v>
      </c>
      <c r="Q149" s="83">
        <f t="shared" si="111"/>
        <v>0</v>
      </c>
      <c r="R149" s="60"/>
      <c r="S149" s="60">
        <f>+'2026P'!$AC149</f>
        <v>0</v>
      </c>
      <c r="T149" s="83">
        <f t="shared" si="112"/>
        <v>0</v>
      </c>
      <c r="U149" s="60">
        <f t="shared" si="104"/>
        <v>0</v>
      </c>
      <c r="V149" s="83" t="str">
        <f t="shared" si="105"/>
        <v>N. D.</v>
      </c>
      <c r="W149" s="60"/>
      <c r="X149" s="60">
        <f>+'2025R'!$AC149</f>
        <v>0</v>
      </c>
      <c r="Y149" s="83">
        <f t="shared" si="113"/>
        <v>0</v>
      </c>
      <c r="Z149" s="60">
        <f t="shared" si="106"/>
        <v>0</v>
      </c>
      <c r="AA149" s="83" t="str">
        <f t="shared" si="107"/>
        <v>N. D.</v>
      </c>
    </row>
    <row r="150" spans="1:27" s="49" customFormat="1" ht="17">
      <c r="A150" s="62" t="s">
        <v>64</v>
      </c>
      <c r="B150" s="60"/>
      <c r="C150" s="60">
        <f>+'2026R'!$AC150</f>
        <v>0</v>
      </c>
      <c r="D150" s="83">
        <f t="shared" si="108"/>
        <v>0</v>
      </c>
      <c r="E150" s="60"/>
      <c r="F150" s="60">
        <f>+'2026P'!$AC150</f>
        <v>0</v>
      </c>
      <c r="G150" s="83">
        <f t="shared" si="109"/>
        <v>0</v>
      </c>
      <c r="H150" s="60">
        <f t="shared" si="100"/>
        <v>0</v>
      </c>
      <c r="I150" s="83" t="str">
        <f t="shared" si="101"/>
        <v>N. D.</v>
      </c>
      <c r="J150" s="60"/>
      <c r="K150" s="60">
        <f>+'2025R'!$AC150</f>
        <v>0</v>
      </c>
      <c r="L150" s="83">
        <f t="shared" si="110"/>
        <v>0</v>
      </c>
      <c r="M150" s="60">
        <f t="shared" si="102"/>
        <v>0</v>
      </c>
      <c r="N150" s="83" t="str">
        <f t="shared" si="103"/>
        <v>N. D.</v>
      </c>
      <c r="O150" s="60"/>
      <c r="P150" s="60">
        <f>+'2026R'!$AC150</f>
        <v>0</v>
      </c>
      <c r="Q150" s="83">
        <f t="shared" si="111"/>
        <v>0</v>
      </c>
      <c r="R150" s="60"/>
      <c r="S150" s="60">
        <f>+'2026P'!$AC150</f>
        <v>0</v>
      </c>
      <c r="T150" s="83">
        <f t="shared" si="112"/>
        <v>0</v>
      </c>
      <c r="U150" s="60">
        <f t="shared" si="104"/>
        <v>0</v>
      </c>
      <c r="V150" s="83" t="str">
        <f t="shared" si="105"/>
        <v>N. D.</v>
      </c>
      <c r="W150" s="60"/>
      <c r="X150" s="60">
        <f>+'2025R'!$AC150</f>
        <v>0</v>
      </c>
      <c r="Y150" s="83">
        <f t="shared" si="113"/>
        <v>0</v>
      </c>
      <c r="Z150" s="60">
        <f t="shared" si="106"/>
        <v>0</v>
      </c>
      <c r="AA150" s="83" t="str">
        <f t="shared" si="107"/>
        <v>N. D.</v>
      </c>
    </row>
    <row r="151" spans="1:27" s="49" customFormat="1" ht="6" customHeight="1">
      <c r="A151" s="75"/>
      <c r="B151" s="54"/>
      <c r="C151" s="54"/>
      <c r="D151" s="83"/>
      <c r="E151" s="54"/>
      <c r="F151" s="54"/>
      <c r="G151" s="83"/>
      <c r="H151" s="54"/>
      <c r="I151" s="83"/>
      <c r="J151" s="54"/>
      <c r="K151" s="54"/>
      <c r="L151" s="83"/>
      <c r="M151" s="54"/>
      <c r="N151" s="83"/>
      <c r="O151" s="54"/>
      <c r="P151" s="54"/>
      <c r="Q151" s="83"/>
      <c r="R151" s="54"/>
      <c r="S151" s="54"/>
      <c r="T151" s="83"/>
      <c r="U151" s="54"/>
      <c r="V151" s="83"/>
      <c r="W151" s="54"/>
      <c r="X151" s="54"/>
      <c r="Y151" s="83"/>
      <c r="Z151" s="54"/>
      <c r="AA151" s="83"/>
    </row>
    <row r="152" spans="1:27" s="49" customFormat="1" ht="17">
      <c r="A152" s="76" t="s">
        <v>65</v>
      </c>
      <c r="B152" s="74"/>
      <c r="C152" s="74">
        <f>+SUM(C153:C158)</f>
        <v>2078076.9246999999</v>
      </c>
      <c r="D152" s="87">
        <f>+SUM(D153:D166)</f>
        <v>0.81421858467628594</v>
      </c>
      <c r="E152" s="74"/>
      <c r="F152" s="74">
        <f>+SUM(F153:F158)</f>
        <v>285827.18079999997</v>
      </c>
      <c r="G152" s="87">
        <f>+SUM(G153:G166)</f>
        <v>4.6647894611187207E-2</v>
      </c>
      <c r="H152" s="74">
        <f t="shared" ref="H152:H158" si="114">+$C152-F152</f>
        <v>1792249.7438999999</v>
      </c>
      <c r="I152" s="87">
        <f t="shared" ref="I152:I158" si="115">+IF(ISERROR(H152/F152),"N. D.",H152/F152)</f>
        <v>6.270396464337936</v>
      </c>
      <c r="J152" s="74"/>
      <c r="K152" s="74">
        <f>+SUM(K153:K158)</f>
        <v>9211934</v>
      </c>
      <c r="L152" s="87">
        <f>+SUM(L153:L166)</f>
        <v>5.4662374505797153</v>
      </c>
      <c r="M152" s="74">
        <f t="shared" ref="M152:M158" si="116">+$C152-K152</f>
        <v>-7133857.0753000006</v>
      </c>
      <c r="N152" s="87">
        <f t="shared" ref="N152:N158" si="117">+IF(ISERROR(M152/K152),"N. D.",M152/K152)</f>
        <v>-0.77441469677268648</v>
      </c>
      <c r="O152" s="74"/>
      <c r="P152" s="74">
        <f>+SUM(P153:P158)</f>
        <v>2078076.9246999999</v>
      </c>
      <c r="Q152" s="87">
        <f>+SUM(Q153:Q166)</f>
        <v>0.81421858467628594</v>
      </c>
      <c r="R152" s="74"/>
      <c r="S152" s="74">
        <f>+SUM(S153:S158)</f>
        <v>285827.18079999997</v>
      </c>
      <c r="T152" s="87">
        <f>+SUM(T153:T166)</f>
        <v>4.6647894611187207E-2</v>
      </c>
      <c r="U152" s="74">
        <f t="shared" ref="U152:U158" si="118">+$P152-S152</f>
        <v>1792249.7438999999</v>
      </c>
      <c r="V152" s="87">
        <f t="shared" ref="V152:V158" si="119">+IF(ISERROR(U152/S152),"N. D.",U152/S152)</f>
        <v>6.270396464337936</v>
      </c>
      <c r="W152" s="74"/>
      <c r="X152" s="74">
        <f>+SUM(X153:X158)</f>
        <v>9211934</v>
      </c>
      <c r="Y152" s="87">
        <f>+SUM(Y153:Y166)</f>
        <v>5.4662374505797153</v>
      </c>
      <c r="Z152" s="74">
        <f t="shared" ref="Z152:Z158" si="120">+$P152-X152</f>
        <v>-7133857.0753000006</v>
      </c>
      <c r="AA152" s="87">
        <f t="shared" ref="AA152:AA158" si="121">+IF(ISERROR(Z152/X152),"N. D.",Z152/X152)</f>
        <v>-0.77441469677268648</v>
      </c>
    </row>
    <row r="153" spans="1:27" s="49" customFormat="1" ht="17">
      <c r="A153" s="62" t="s">
        <v>26</v>
      </c>
      <c r="B153" s="60"/>
      <c r="C153" s="61">
        <f>+'2026R'!$AC153</f>
        <v>0</v>
      </c>
      <c r="D153" s="85">
        <f t="shared" ref="D153:D158" si="122">+IF(ISERROR(C153/C$106),"N. D.",C153/C$106)</f>
        <v>0</v>
      </c>
      <c r="E153" s="60"/>
      <c r="F153" s="61">
        <f>+'2026P'!$AC153</f>
        <v>0</v>
      </c>
      <c r="G153" s="85">
        <f t="shared" ref="G153:G158" si="123">+IF(ISERROR(F153/F$106),"N. D.",F153/F$106)</f>
        <v>0</v>
      </c>
      <c r="H153" s="61">
        <f t="shared" si="114"/>
        <v>0</v>
      </c>
      <c r="I153" s="85" t="str">
        <f t="shared" si="115"/>
        <v>N. D.</v>
      </c>
      <c r="J153" s="60"/>
      <c r="K153" s="61">
        <f>+'2025R'!$AC153</f>
        <v>2311</v>
      </c>
      <c r="L153" s="85">
        <f t="shared" ref="L153:L158" si="124">+IF(ISERROR(K153/K$106),"N. D.",K153/K$106)</f>
        <v>1.5172732167143524E-3</v>
      </c>
      <c r="M153" s="61">
        <f t="shared" si="116"/>
        <v>-2311</v>
      </c>
      <c r="N153" s="85">
        <f t="shared" si="117"/>
        <v>-1</v>
      </c>
      <c r="O153" s="60"/>
      <c r="P153" s="61">
        <f>+'2026R'!$AC153</f>
        <v>0</v>
      </c>
      <c r="Q153" s="85">
        <f t="shared" ref="Q153:Q158" si="125">+IF(ISERROR(P153/P$106),"N. D.",P153/P$106)</f>
        <v>0</v>
      </c>
      <c r="R153" s="60"/>
      <c r="S153" s="61">
        <f>+'2026P'!$AC153</f>
        <v>0</v>
      </c>
      <c r="T153" s="85">
        <f t="shared" ref="T153:T158" si="126">+IF(ISERROR(S153/S$106),"N. D.",S153/S$106)</f>
        <v>0</v>
      </c>
      <c r="U153" s="61">
        <f t="shared" si="118"/>
        <v>0</v>
      </c>
      <c r="V153" s="85" t="str">
        <f t="shared" si="119"/>
        <v>N. D.</v>
      </c>
      <c r="W153" s="60"/>
      <c r="X153" s="61">
        <f>+'2025R'!$AC153</f>
        <v>2311</v>
      </c>
      <c r="Y153" s="85">
        <f t="shared" ref="Y153:Y158" si="127">+IF(ISERROR(X153/X$106),"N. D.",X153/X$106)</f>
        <v>1.5172732167143524E-3</v>
      </c>
      <c r="Z153" s="61">
        <f t="shared" si="120"/>
        <v>-2311</v>
      </c>
      <c r="AA153" s="85">
        <f t="shared" si="121"/>
        <v>-1</v>
      </c>
    </row>
    <row r="154" spans="1:27" s="49" customFormat="1" ht="17">
      <c r="A154" s="62" t="s">
        <v>66</v>
      </c>
      <c r="B154" s="60"/>
      <c r="C154" s="61">
        <f>+'2026R'!$AC154</f>
        <v>1108223.6159999999</v>
      </c>
      <c r="D154" s="85">
        <f t="shared" si="122"/>
        <v>0.83601657048808509</v>
      </c>
      <c r="E154" s="60"/>
      <c r="F154" s="61">
        <f>+'2026P'!$AC154</f>
        <v>285827.18079999997</v>
      </c>
      <c r="G154" s="85">
        <f t="shared" si="123"/>
        <v>4.6647894611187207E-2</v>
      </c>
      <c r="H154" s="61">
        <f t="shared" si="114"/>
        <v>822396.43519999995</v>
      </c>
      <c r="I154" s="85">
        <f t="shared" si="115"/>
        <v>2.8772506271034111</v>
      </c>
      <c r="J154" s="60"/>
      <c r="K154" s="61">
        <f>+'2025R'!$AC154</f>
        <v>3897150</v>
      </c>
      <c r="L154" s="85">
        <f t="shared" si="124"/>
        <v>2.5586505047677792</v>
      </c>
      <c r="M154" s="61">
        <f t="shared" si="116"/>
        <v>-2788926.3840000001</v>
      </c>
      <c r="N154" s="85">
        <f t="shared" si="117"/>
        <v>-0.71563229128978867</v>
      </c>
      <c r="O154" s="60"/>
      <c r="P154" s="61">
        <f>+'2026R'!$AC154</f>
        <v>1108223.6159999999</v>
      </c>
      <c r="Q154" s="85">
        <f t="shared" si="125"/>
        <v>0.83601657048808509</v>
      </c>
      <c r="R154" s="60"/>
      <c r="S154" s="61">
        <f>+'2026P'!$AC154</f>
        <v>285827.18079999997</v>
      </c>
      <c r="T154" s="85">
        <f t="shared" si="126"/>
        <v>4.6647894611187207E-2</v>
      </c>
      <c r="U154" s="61">
        <f t="shared" si="118"/>
        <v>822396.43519999995</v>
      </c>
      <c r="V154" s="85">
        <f t="shared" si="119"/>
        <v>2.8772506271034111</v>
      </c>
      <c r="W154" s="60"/>
      <c r="X154" s="61">
        <f>+'2025R'!$AC154</f>
        <v>3897150</v>
      </c>
      <c r="Y154" s="85">
        <f t="shared" si="127"/>
        <v>2.5586505047677792</v>
      </c>
      <c r="Z154" s="61">
        <f t="shared" si="120"/>
        <v>-2788926.3840000001</v>
      </c>
      <c r="AA154" s="85">
        <f t="shared" si="121"/>
        <v>-0.71563229128978867</v>
      </c>
    </row>
    <row r="155" spans="1:27" s="49" customFormat="1" ht="17">
      <c r="A155" s="62" t="s">
        <v>67</v>
      </c>
      <c r="B155" s="60"/>
      <c r="C155" s="61">
        <f>+'2026R'!$AC155</f>
        <v>0</v>
      </c>
      <c r="D155" s="85">
        <f t="shared" si="122"/>
        <v>0</v>
      </c>
      <c r="E155" s="60"/>
      <c r="F155" s="61">
        <f>+'2026P'!$AC155</f>
        <v>0</v>
      </c>
      <c r="G155" s="85">
        <f t="shared" si="123"/>
        <v>0</v>
      </c>
      <c r="H155" s="61">
        <f t="shared" si="114"/>
        <v>0</v>
      </c>
      <c r="I155" s="85" t="str">
        <f t="shared" si="115"/>
        <v>N. D.</v>
      </c>
      <c r="J155" s="60"/>
      <c r="K155" s="61">
        <f>+'2025R'!$AC155</f>
        <v>0</v>
      </c>
      <c r="L155" s="85">
        <f t="shared" si="124"/>
        <v>0</v>
      </c>
      <c r="M155" s="61">
        <f t="shared" si="116"/>
        <v>0</v>
      </c>
      <c r="N155" s="85" t="str">
        <f t="shared" si="117"/>
        <v>N. D.</v>
      </c>
      <c r="O155" s="60"/>
      <c r="P155" s="61">
        <f>+'2026R'!$AC155</f>
        <v>0</v>
      </c>
      <c r="Q155" s="85">
        <f t="shared" si="125"/>
        <v>0</v>
      </c>
      <c r="R155" s="60"/>
      <c r="S155" s="61">
        <f>+'2026P'!$AC155</f>
        <v>0</v>
      </c>
      <c r="T155" s="85">
        <f t="shared" si="126"/>
        <v>0</v>
      </c>
      <c r="U155" s="61">
        <f t="shared" si="118"/>
        <v>0</v>
      </c>
      <c r="V155" s="85" t="str">
        <f t="shared" si="119"/>
        <v>N. D.</v>
      </c>
      <c r="W155" s="60"/>
      <c r="X155" s="61">
        <f>+'2025R'!$AC155</f>
        <v>0</v>
      </c>
      <c r="Y155" s="85">
        <f t="shared" si="127"/>
        <v>0</v>
      </c>
      <c r="Z155" s="61">
        <f t="shared" si="120"/>
        <v>0</v>
      </c>
      <c r="AA155" s="85" t="str">
        <f t="shared" si="121"/>
        <v>N. D.</v>
      </c>
    </row>
    <row r="156" spans="1:27" s="49" customFormat="1" ht="17">
      <c r="A156" s="62" t="s">
        <v>68</v>
      </c>
      <c r="B156" s="60"/>
      <c r="C156" s="61">
        <f>+'2026R'!$AC156</f>
        <v>197938.90999999997</v>
      </c>
      <c r="D156" s="85">
        <f t="shared" si="122"/>
        <v>0.14932023313275949</v>
      </c>
      <c r="E156" s="60"/>
      <c r="F156" s="61">
        <f>+'2026P'!$AC156</f>
        <v>0</v>
      </c>
      <c r="G156" s="85">
        <f t="shared" si="123"/>
        <v>0</v>
      </c>
      <c r="H156" s="61">
        <f t="shared" si="114"/>
        <v>197938.90999999997</v>
      </c>
      <c r="I156" s="85" t="str">
        <f t="shared" si="115"/>
        <v>N. D.</v>
      </c>
      <c r="J156" s="60"/>
      <c r="K156" s="61">
        <f>+'2025R'!$AC156</f>
        <v>710360</v>
      </c>
      <c r="L156" s="85">
        <f t="shared" si="124"/>
        <v>0.46638260589580582</v>
      </c>
      <c r="M156" s="61">
        <f t="shared" si="116"/>
        <v>-512421.09</v>
      </c>
      <c r="N156" s="85">
        <f t="shared" si="117"/>
        <v>-0.72135408806802193</v>
      </c>
      <c r="O156" s="60"/>
      <c r="P156" s="61">
        <f>+'2026R'!$AC156</f>
        <v>197938.90999999997</v>
      </c>
      <c r="Q156" s="85">
        <f t="shared" si="125"/>
        <v>0.14932023313275949</v>
      </c>
      <c r="R156" s="60"/>
      <c r="S156" s="61">
        <f>+'2026P'!$AC156</f>
        <v>0</v>
      </c>
      <c r="T156" s="85">
        <f t="shared" si="126"/>
        <v>0</v>
      </c>
      <c r="U156" s="61">
        <f t="shared" si="118"/>
        <v>197938.90999999997</v>
      </c>
      <c r="V156" s="85" t="str">
        <f t="shared" si="119"/>
        <v>N. D.</v>
      </c>
      <c r="W156" s="60"/>
      <c r="X156" s="61">
        <f>+'2025R'!$AC156</f>
        <v>710360</v>
      </c>
      <c r="Y156" s="85">
        <f t="shared" si="127"/>
        <v>0.46638260589580582</v>
      </c>
      <c r="Z156" s="61">
        <f t="shared" si="120"/>
        <v>-512421.09</v>
      </c>
      <c r="AA156" s="85">
        <f t="shared" si="121"/>
        <v>-0.72135408806802193</v>
      </c>
    </row>
    <row r="157" spans="1:27" s="49" customFormat="1" ht="17">
      <c r="A157" s="62" t="s">
        <v>69</v>
      </c>
      <c r="B157" s="60"/>
      <c r="C157" s="61">
        <f>+'2026R'!$AC157</f>
        <v>771914.39870000002</v>
      </c>
      <c r="D157" s="85">
        <f t="shared" si="122"/>
        <v>0.58231318931895637</v>
      </c>
      <c r="E157" s="60"/>
      <c r="F157" s="61">
        <f>+'2026P'!$AC157</f>
        <v>0</v>
      </c>
      <c r="G157" s="85">
        <f t="shared" si="123"/>
        <v>0</v>
      </c>
      <c r="H157" s="61">
        <f t="shared" si="114"/>
        <v>771914.39870000002</v>
      </c>
      <c r="I157" s="85" t="str">
        <f t="shared" si="115"/>
        <v>N. D.</v>
      </c>
      <c r="J157" s="60"/>
      <c r="K157" s="61">
        <f>+'2025R'!$AC157</f>
        <v>4602113</v>
      </c>
      <c r="L157" s="85">
        <f t="shared" si="124"/>
        <v>3.0214897426191856</v>
      </c>
      <c r="M157" s="61">
        <f t="shared" si="116"/>
        <v>-3830198.6013000002</v>
      </c>
      <c r="N157" s="85">
        <f t="shared" si="117"/>
        <v>-0.83226956863075729</v>
      </c>
      <c r="O157" s="60"/>
      <c r="P157" s="61">
        <f>+'2026R'!$AC157</f>
        <v>771914.39870000002</v>
      </c>
      <c r="Q157" s="85">
        <f t="shared" si="125"/>
        <v>0.58231318931895637</v>
      </c>
      <c r="R157" s="60"/>
      <c r="S157" s="61">
        <f>+'2026P'!$AC157</f>
        <v>0</v>
      </c>
      <c r="T157" s="85">
        <f t="shared" si="126"/>
        <v>0</v>
      </c>
      <c r="U157" s="61">
        <f t="shared" si="118"/>
        <v>771914.39870000002</v>
      </c>
      <c r="V157" s="85" t="str">
        <f t="shared" si="119"/>
        <v>N. D.</v>
      </c>
      <c r="W157" s="60"/>
      <c r="X157" s="61">
        <f>+'2025R'!$AC157</f>
        <v>4602113</v>
      </c>
      <c r="Y157" s="85">
        <f t="shared" si="127"/>
        <v>3.0214897426191856</v>
      </c>
      <c r="Z157" s="61">
        <f t="shared" si="120"/>
        <v>-3830198.6013000002</v>
      </c>
      <c r="AA157" s="85">
        <f t="shared" si="121"/>
        <v>-0.83226956863075729</v>
      </c>
    </row>
    <row r="158" spans="1:27" s="49" customFormat="1" ht="17">
      <c r="A158" s="62" t="s">
        <v>70</v>
      </c>
      <c r="B158" s="60"/>
      <c r="C158" s="61">
        <f>+'2026R'!$AC158</f>
        <v>0</v>
      </c>
      <c r="D158" s="85">
        <f t="shared" si="122"/>
        <v>0</v>
      </c>
      <c r="E158" s="60"/>
      <c r="F158" s="61">
        <f>+'2026P'!$AC158</f>
        <v>0</v>
      </c>
      <c r="G158" s="85">
        <f t="shared" si="123"/>
        <v>0</v>
      </c>
      <c r="H158" s="61">
        <f t="shared" si="114"/>
        <v>0</v>
      </c>
      <c r="I158" s="85" t="str">
        <f t="shared" si="115"/>
        <v>N. D.</v>
      </c>
      <c r="J158" s="60"/>
      <c r="K158" s="61">
        <f>+'2025R'!$AC158</f>
        <v>0</v>
      </c>
      <c r="L158" s="85">
        <f t="shared" si="124"/>
        <v>0</v>
      </c>
      <c r="M158" s="61">
        <f t="shared" si="116"/>
        <v>0</v>
      </c>
      <c r="N158" s="85" t="str">
        <f t="shared" si="117"/>
        <v>N. D.</v>
      </c>
      <c r="O158" s="60"/>
      <c r="P158" s="61">
        <f>+'2026R'!$AC158</f>
        <v>0</v>
      </c>
      <c r="Q158" s="85">
        <f t="shared" si="125"/>
        <v>0</v>
      </c>
      <c r="R158" s="60"/>
      <c r="S158" s="61">
        <f>+'2026P'!$AC158</f>
        <v>0</v>
      </c>
      <c r="T158" s="85">
        <f t="shared" si="126"/>
        <v>0</v>
      </c>
      <c r="U158" s="61">
        <f t="shared" si="118"/>
        <v>0</v>
      </c>
      <c r="V158" s="85" t="str">
        <f t="shared" si="119"/>
        <v>N. D.</v>
      </c>
      <c r="W158" s="60"/>
      <c r="X158" s="61">
        <f>+'2025R'!$AC158</f>
        <v>0</v>
      </c>
      <c r="Y158" s="85">
        <f t="shared" si="127"/>
        <v>0</v>
      </c>
      <c r="Z158" s="61">
        <f t="shared" si="120"/>
        <v>0</v>
      </c>
      <c r="AA158" s="85" t="str">
        <f t="shared" si="121"/>
        <v>N. D.</v>
      </c>
    </row>
    <row r="159" spans="1:27" s="49" customFormat="1" ht="6" customHeight="1">
      <c r="A159" s="75"/>
      <c r="B159" s="54"/>
      <c r="C159" s="54"/>
      <c r="D159" s="89"/>
      <c r="E159" s="54"/>
      <c r="F159" s="54"/>
      <c r="G159" s="89"/>
      <c r="H159" s="54"/>
      <c r="I159" s="89"/>
      <c r="J159" s="54"/>
      <c r="K159" s="54"/>
      <c r="L159" s="89"/>
      <c r="M159" s="54"/>
      <c r="N159" s="89"/>
      <c r="O159" s="54"/>
      <c r="P159" s="54"/>
      <c r="Q159" s="89"/>
      <c r="R159" s="54"/>
      <c r="S159" s="54"/>
      <c r="T159" s="89"/>
      <c r="U159" s="54"/>
      <c r="V159" s="89"/>
      <c r="W159" s="54"/>
      <c r="X159" s="54"/>
      <c r="Y159" s="89"/>
      <c r="Z159" s="54"/>
      <c r="AA159" s="89"/>
    </row>
    <row r="160" spans="1:27" s="49" customFormat="1" ht="17">
      <c r="A160" s="76" t="s">
        <v>71</v>
      </c>
      <c r="B160" s="74"/>
      <c r="C160" s="74">
        <f>+C161+C164</f>
        <v>-332916.24</v>
      </c>
      <c r="D160" s="87">
        <f>+SUM(D161:D164)</f>
        <v>-0.25114380275450499</v>
      </c>
      <c r="E160" s="74"/>
      <c r="F160" s="74">
        <f>+F161+F164</f>
        <v>0</v>
      </c>
      <c r="G160" s="87">
        <f>+SUM(G161:G164)</f>
        <v>0</v>
      </c>
      <c r="H160" s="74">
        <f t="shared" ref="H160:H166" si="128">+$C160-F160</f>
        <v>-332916.24</v>
      </c>
      <c r="I160" s="87" t="str">
        <f t="shared" ref="I160:I166" si="129">+IF(ISERROR(H160/F160),"N. D.",H160/F160)</f>
        <v>N. D.</v>
      </c>
      <c r="J160" s="74"/>
      <c r="K160" s="74">
        <f>+K161+K164</f>
        <v>-295386.48000000004</v>
      </c>
      <c r="L160" s="87">
        <f>+SUM(L161:L164)</f>
        <v>-0.1939342253065901</v>
      </c>
      <c r="M160" s="74">
        <f t="shared" ref="M160:M166" si="130">+$C160-K160</f>
        <v>-37529.759999999951</v>
      </c>
      <c r="N160" s="87">
        <f t="shared" ref="N160:N166" si="131">+IF(ISERROR(M160/K160),"N. D.",M160/K160)</f>
        <v>0.12705307297747664</v>
      </c>
      <c r="O160" s="74"/>
      <c r="P160" s="74">
        <f>+P161+P164</f>
        <v>-332916.24</v>
      </c>
      <c r="Q160" s="87">
        <f>+SUM(Q161:Q164)</f>
        <v>-0.25114380275450499</v>
      </c>
      <c r="R160" s="74"/>
      <c r="S160" s="74">
        <f>+S161+S164</f>
        <v>0</v>
      </c>
      <c r="T160" s="87">
        <f>+SUM(T161:T164)</f>
        <v>0</v>
      </c>
      <c r="U160" s="74">
        <f t="shared" ref="U160:U166" si="132">+$P160-S160</f>
        <v>-332916.24</v>
      </c>
      <c r="V160" s="87" t="str">
        <f t="shared" ref="V160:V166" si="133">+IF(ISERROR(U160/S160),"N. D.",U160/S160)</f>
        <v>N. D.</v>
      </c>
      <c r="W160" s="74"/>
      <c r="X160" s="74">
        <f>+X161+X164</f>
        <v>-295386.48000000004</v>
      </c>
      <c r="Y160" s="87">
        <f>+SUM(Y161:Y164)</f>
        <v>-0.1939342253065901</v>
      </c>
      <c r="Z160" s="74">
        <f t="shared" ref="Z160:Z166" si="134">+$P160-X160</f>
        <v>-37529.759999999951</v>
      </c>
      <c r="AA160" s="87">
        <f t="shared" ref="AA160:AA166" si="135">+IF(ISERROR(Z160/X160),"N. D.",Z160/X160)</f>
        <v>0.12705307297747664</v>
      </c>
    </row>
    <row r="161" spans="1:27" s="49" customFormat="1" ht="17">
      <c r="A161" s="77" t="s">
        <v>72</v>
      </c>
      <c r="B161" s="60"/>
      <c r="C161" s="60">
        <f>+SUM(C162:C163)</f>
        <v>0</v>
      </c>
      <c r="D161" s="83">
        <f t="shared" ref="D161:D166" si="136">+IF(ISERROR(C161/C$106),"N. D.",C161/C$106)</f>
        <v>0</v>
      </c>
      <c r="E161" s="60"/>
      <c r="F161" s="60">
        <f>+SUM(F162:F163)</f>
        <v>0</v>
      </c>
      <c r="G161" s="83">
        <f t="shared" ref="G161:G166" si="137">+IF(ISERROR(F161/F$106),"N. D.",F161/F$106)</f>
        <v>0</v>
      </c>
      <c r="H161" s="60">
        <f t="shared" si="128"/>
        <v>0</v>
      </c>
      <c r="I161" s="83" t="str">
        <f t="shared" si="129"/>
        <v>N. D.</v>
      </c>
      <c r="J161" s="60"/>
      <c r="K161" s="60">
        <f>+SUM(K162:K163)</f>
        <v>0</v>
      </c>
      <c r="L161" s="83">
        <f t="shared" ref="L161:L166" si="138">+IF(ISERROR(K161/K$106),"N. D.",K161/K$106)</f>
        <v>0</v>
      </c>
      <c r="M161" s="60">
        <f t="shared" si="130"/>
        <v>0</v>
      </c>
      <c r="N161" s="83" t="str">
        <f t="shared" si="131"/>
        <v>N. D.</v>
      </c>
      <c r="O161" s="60"/>
      <c r="P161" s="60">
        <f>+SUM(P162:P163)</f>
        <v>0</v>
      </c>
      <c r="Q161" s="83">
        <f t="shared" ref="Q161:Q166" si="139">+IF(ISERROR(P161/P$106),"N. D.",P161/P$106)</f>
        <v>0</v>
      </c>
      <c r="R161" s="60"/>
      <c r="S161" s="60">
        <f>+SUM(S162:S163)</f>
        <v>0</v>
      </c>
      <c r="T161" s="83">
        <f t="shared" ref="T161:T166" si="140">+IF(ISERROR(S161/S$106),"N. D.",S161/S$106)</f>
        <v>0</v>
      </c>
      <c r="U161" s="60">
        <f t="shared" si="132"/>
        <v>0</v>
      </c>
      <c r="V161" s="83" t="str">
        <f t="shared" si="133"/>
        <v>N. D.</v>
      </c>
      <c r="W161" s="60"/>
      <c r="X161" s="60">
        <f>+SUM(X162:X163)</f>
        <v>0</v>
      </c>
      <c r="Y161" s="83">
        <f t="shared" ref="Y161:Y166" si="141">+IF(ISERROR(X161/X$106),"N. D.",X161/X$106)</f>
        <v>0</v>
      </c>
      <c r="Z161" s="60">
        <f t="shared" si="134"/>
        <v>0</v>
      </c>
      <c r="AA161" s="83" t="str">
        <f t="shared" si="135"/>
        <v>N. D.</v>
      </c>
    </row>
    <row r="162" spans="1:27" s="49" customFormat="1" ht="17">
      <c r="A162" s="78" t="s">
        <v>72</v>
      </c>
      <c r="B162" s="60"/>
      <c r="C162" s="61">
        <f>+'2026R'!$AC162</f>
        <v>0</v>
      </c>
      <c r="D162" s="85">
        <f t="shared" si="136"/>
        <v>0</v>
      </c>
      <c r="E162" s="60"/>
      <c r="F162" s="61">
        <f>+'2026P'!$AC162</f>
        <v>0</v>
      </c>
      <c r="G162" s="85">
        <f t="shared" si="137"/>
        <v>0</v>
      </c>
      <c r="H162" s="86">
        <f t="shared" si="128"/>
        <v>0</v>
      </c>
      <c r="I162" s="85" t="str">
        <f t="shared" si="129"/>
        <v>N. D.</v>
      </c>
      <c r="J162" s="60"/>
      <c r="K162" s="61">
        <f>+'2025R'!$AC162</f>
        <v>0</v>
      </c>
      <c r="L162" s="85">
        <f t="shared" si="138"/>
        <v>0</v>
      </c>
      <c r="M162" s="86">
        <f t="shared" si="130"/>
        <v>0</v>
      </c>
      <c r="N162" s="85" t="str">
        <f t="shared" si="131"/>
        <v>N. D.</v>
      </c>
      <c r="O162" s="60"/>
      <c r="P162" s="61">
        <f>+'2026R'!$AC162</f>
        <v>0</v>
      </c>
      <c r="Q162" s="85">
        <f t="shared" si="139"/>
        <v>0</v>
      </c>
      <c r="R162" s="60"/>
      <c r="S162" s="61">
        <f>+'2026P'!$AC162</f>
        <v>0</v>
      </c>
      <c r="T162" s="85">
        <f t="shared" si="140"/>
        <v>0</v>
      </c>
      <c r="U162" s="86">
        <f t="shared" si="132"/>
        <v>0</v>
      </c>
      <c r="V162" s="85" t="str">
        <f t="shared" si="133"/>
        <v>N. D.</v>
      </c>
      <c r="W162" s="60"/>
      <c r="X162" s="61">
        <f>+'2025R'!$AC162</f>
        <v>0</v>
      </c>
      <c r="Y162" s="85">
        <f t="shared" si="141"/>
        <v>0</v>
      </c>
      <c r="Z162" s="86">
        <f t="shared" si="134"/>
        <v>0</v>
      </c>
      <c r="AA162" s="85" t="str">
        <f t="shared" si="135"/>
        <v>N. D.</v>
      </c>
    </row>
    <row r="163" spans="1:27" s="49" customFormat="1" ht="17">
      <c r="A163" s="78" t="s">
        <v>73</v>
      </c>
      <c r="B163" s="60"/>
      <c r="C163" s="61">
        <f>+'2026R'!$AC163</f>
        <v>0</v>
      </c>
      <c r="D163" s="85">
        <f t="shared" si="136"/>
        <v>0</v>
      </c>
      <c r="E163" s="60"/>
      <c r="F163" s="61">
        <f>+'2026P'!$AC163</f>
        <v>0</v>
      </c>
      <c r="G163" s="85">
        <f t="shared" si="137"/>
        <v>0</v>
      </c>
      <c r="H163" s="86">
        <f t="shared" si="128"/>
        <v>0</v>
      </c>
      <c r="I163" s="85" t="str">
        <f t="shared" si="129"/>
        <v>N. D.</v>
      </c>
      <c r="J163" s="60"/>
      <c r="K163" s="61">
        <f>+'2025R'!$AC163</f>
        <v>0</v>
      </c>
      <c r="L163" s="85">
        <f t="shared" si="138"/>
        <v>0</v>
      </c>
      <c r="M163" s="86">
        <f t="shared" si="130"/>
        <v>0</v>
      </c>
      <c r="N163" s="85" t="str">
        <f t="shared" si="131"/>
        <v>N. D.</v>
      </c>
      <c r="O163" s="60"/>
      <c r="P163" s="61">
        <f>+'2026R'!$AC163</f>
        <v>0</v>
      </c>
      <c r="Q163" s="85">
        <f t="shared" si="139"/>
        <v>0</v>
      </c>
      <c r="R163" s="60"/>
      <c r="S163" s="61">
        <f>+'2026P'!$AC163</f>
        <v>0</v>
      </c>
      <c r="T163" s="85">
        <f t="shared" si="140"/>
        <v>0</v>
      </c>
      <c r="U163" s="86">
        <f t="shared" si="132"/>
        <v>0</v>
      </c>
      <c r="V163" s="85" t="str">
        <f t="shared" si="133"/>
        <v>N. D.</v>
      </c>
      <c r="W163" s="60"/>
      <c r="X163" s="61">
        <f>+'2025R'!$AC163</f>
        <v>0</v>
      </c>
      <c r="Y163" s="85">
        <f t="shared" si="141"/>
        <v>0</v>
      </c>
      <c r="Z163" s="86">
        <f t="shared" si="134"/>
        <v>0</v>
      </c>
      <c r="AA163" s="85" t="str">
        <f t="shared" si="135"/>
        <v>N. D.</v>
      </c>
    </row>
    <row r="164" spans="1:27" s="49" customFormat="1" ht="17">
      <c r="A164" s="77" t="s">
        <v>74</v>
      </c>
      <c r="B164" s="60"/>
      <c r="C164" s="60">
        <f>+SUM(C165:C166)</f>
        <v>-332916.24</v>
      </c>
      <c r="D164" s="83">
        <f t="shared" si="136"/>
        <v>-0.25114380275450499</v>
      </c>
      <c r="E164" s="60"/>
      <c r="F164" s="60">
        <f>+SUM(F165:F166)</f>
        <v>0</v>
      </c>
      <c r="G164" s="83">
        <f t="shared" si="137"/>
        <v>0</v>
      </c>
      <c r="H164" s="60">
        <f t="shared" si="128"/>
        <v>-332916.24</v>
      </c>
      <c r="I164" s="83" t="str">
        <f t="shared" si="129"/>
        <v>N. D.</v>
      </c>
      <c r="J164" s="60"/>
      <c r="K164" s="60">
        <f>+SUM(K165:K166)</f>
        <v>-295386.48000000004</v>
      </c>
      <c r="L164" s="83">
        <f t="shared" si="138"/>
        <v>-0.1939342253065901</v>
      </c>
      <c r="M164" s="60">
        <f t="shared" si="130"/>
        <v>-37529.759999999951</v>
      </c>
      <c r="N164" s="83">
        <f t="shared" si="131"/>
        <v>0.12705307297747664</v>
      </c>
      <c r="O164" s="60"/>
      <c r="P164" s="60">
        <f>+SUM(P165:P166)</f>
        <v>-332916.24</v>
      </c>
      <c r="Q164" s="83">
        <f t="shared" si="139"/>
        <v>-0.25114380275450499</v>
      </c>
      <c r="R164" s="60"/>
      <c r="S164" s="60">
        <f>+SUM(S165:S166)</f>
        <v>0</v>
      </c>
      <c r="T164" s="83">
        <f t="shared" si="140"/>
        <v>0</v>
      </c>
      <c r="U164" s="60">
        <f t="shared" si="132"/>
        <v>-332916.24</v>
      </c>
      <c r="V164" s="83" t="str">
        <f t="shared" si="133"/>
        <v>N. D.</v>
      </c>
      <c r="W164" s="60"/>
      <c r="X164" s="60">
        <f>+SUM(X165:X166)</f>
        <v>-295386.48000000004</v>
      </c>
      <c r="Y164" s="83">
        <f t="shared" si="141"/>
        <v>-0.1939342253065901</v>
      </c>
      <c r="Z164" s="60">
        <f t="shared" si="134"/>
        <v>-37529.759999999951</v>
      </c>
      <c r="AA164" s="83">
        <f t="shared" si="135"/>
        <v>0.12705307297747664</v>
      </c>
    </row>
    <row r="165" spans="1:27" s="49" customFormat="1" ht="17">
      <c r="A165" s="78" t="s">
        <v>75</v>
      </c>
      <c r="B165" s="60"/>
      <c r="C165" s="61">
        <f>+'2026R'!$AC165</f>
        <v>0</v>
      </c>
      <c r="D165" s="85">
        <f t="shared" si="136"/>
        <v>0</v>
      </c>
      <c r="E165" s="60"/>
      <c r="F165" s="61">
        <f>+'2026P'!$AC165</f>
        <v>0</v>
      </c>
      <c r="G165" s="85">
        <f t="shared" si="137"/>
        <v>0</v>
      </c>
      <c r="H165" s="86">
        <f t="shared" si="128"/>
        <v>0</v>
      </c>
      <c r="I165" s="85" t="str">
        <f t="shared" si="129"/>
        <v>N. D.</v>
      </c>
      <c r="J165" s="60"/>
      <c r="K165" s="61">
        <f>+'2025R'!$AC165</f>
        <v>0</v>
      </c>
      <c r="L165" s="85">
        <f t="shared" si="138"/>
        <v>0</v>
      </c>
      <c r="M165" s="86">
        <f t="shared" si="130"/>
        <v>0</v>
      </c>
      <c r="N165" s="85" t="str">
        <f t="shared" si="131"/>
        <v>N. D.</v>
      </c>
      <c r="O165" s="60"/>
      <c r="P165" s="61">
        <f>+'2026R'!$AC165</f>
        <v>0</v>
      </c>
      <c r="Q165" s="85">
        <f t="shared" si="139"/>
        <v>0</v>
      </c>
      <c r="R165" s="60"/>
      <c r="S165" s="61">
        <f>+'2026P'!$AC165</f>
        <v>0</v>
      </c>
      <c r="T165" s="85">
        <f t="shared" si="140"/>
        <v>0</v>
      </c>
      <c r="U165" s="86">
        <f t="shared" si="132"/>
        <v>0</v>
      </c>
      <c r="V165" s="85" t="str">
        <f t="shared" si="133"/>
        <v>N. D.</v>
      </c>
      <c r="W165" s="60"/>
      <c r="X165" s="61">
        <f>+'2025R'!$AC165</f>
        <v>0</v>
      </c>
      <c r="Y165" s="85">
        <f t="shared" si="141"/>
        <v>0</v>
      </c>
      <c r="Z165" s="86">
        <f t="shared" si="134"/>
        <v>0</v>
      </c>
      <c r="AA165" s="85" t="str">
        <f t="shared" si="135"/>
        <v>N. D.</v>
      </c>
    </row>
    <row r="166" spans="1:27" s="49" customFormat="1" ht="17">
      <c r="A166" s="78" t="s">
        <v>64</v>
      </c>
      <c r="B166" s="60"/>
      <c r="C166" s="61">
        <f>+'2026R'!$AC166</f>
        <v>-332916.24</v>
      </c>
      <c r="D166" s="85">
        <f t="shared" si="136"/>
        <v>-0.25114380275450499</v>
      </c>
      <c r="E166" s="60"/>
      <c r="F166" s="61">
        <f>+'2026P'!$AC166</f>
        <v>0</v>
      </c>
      <c r="G166" s="85">
        <f t="shared" si="137"/>
        <v>0</v>
      </c>
      <c r="H166" s="86">
        <f t="shared" si="128"/>
        <v>-332916.24</v>
      </c>
      <c r="I166" s="85" t="str">
        <f t="shared" si="129"/>
        <v>N. D.</v>
      </c>
      <c r="J166" s="60"/>
      <c r="K166" s="61">
        <f>+'2025R'!$AC166</f>
        <v>-295386.48000000004</v>
      </c>
      <c r="L166" s="85">
        <f t="shared" si="138"/>
        <v>-0.1939342253065901</v>
      </c>
      <c r="M166" s="86">
        <f t="shared" si="130"/>
        <v>-37529.759999999951</v>
      </c>
      <c r="N166" s="85">
        <f t="shared" si="131"/>
        <v>0.12705307297747664</v>
      </c>
      <c r="O166" s="60"/>
      <c r="P166" s="61">
        <f>+'2026R'!$AC166</f>
        <v>-332916.24</v>
      </c>
      <c r="Q166" s="85">
        <f t="shared" si="139"/>
        <v>-0.25114380275450499</v>
      </c>
      <c r="R166" s="60"/>
      <c r="S166" s="61">
        <f>+'2026P'!$AC166</f>
        <v>0</v>
      </c>
      <c r="T166" s="85">
        <f t="shared" si="140"/>
        <v>0</v>
      </c>
      <c r="U166" s="86">
        <f t="shared" si="132"/>
        <v>-332916.24</v>
      </c>
      <c r="V166" s="85" t="str">
        <f t="shared" si="133"/>
        <v>N. D.</v>
      </c>
      <c r="W166" s="60"/>
      <c r="X166" s="61">
        <f>+'2025R'!$AC166</f>
        <v>-295386.48000000004</v>
      </c>
      <c r="Y166" s="85">
        <f t="shared" si="141"/>
        <v>-0.1939342253065901</v>
      </c>
      <c r="Z166" s="86">
        <f t="shared" si="134"/>
        <v>-37529.759999999951</v>
      </c>
      <c r="AA166" s="85">
        <f t="shared" si="135"/>
        <v>0.12705307297747664</v>
      </c>
    </row>
    <row r="167" spans="1:27" s="49" customFormat="1" ht="6" customHeight="1">
      <c r="A167" s="75"/>
      <c r="B167" s="54"/>
      <c r="C167" s="54"/>
      <c r="D167" s="89"/>
      <c r="E167" s="54"/>
      <c r="F167" s="54"/>
      <c r="G167" s="89"/>
      <c r="H167" s="54"/>
      <c r="I167" s="89"/>
      <c r="J167" s="54"/>
      <c r="K167" s="54"/>
      <c r="L167" s="89"/>
      <c r="M167" s="54"/>
      <c r="N167" s="89"/>
      <c r="O167" s="54"/>
      <c r="P167" s="54"/>
      <c r="Q167" s="89"/>
      <c r="R167" s="54"/>
      <c r="S167" s="54"/>
      <c r="T167" s="89"/>
      <c r="U167" s="54"/>
      <c r="V167" s="89"/>
      <c r="W167" s="54"/>
      <c r="X167" s="54"/>
      <c r="Y167" s="89"/>
      <c r="Z167" s="54"/>
      <c r="AA167" s="89"/>
    </row>
    <row r="168" spans="1:27" s="49" customFormat="1" thickBot="1">
      <c r="A168" s="70" t="s">
        <v>76</v>
      </c>
      <c r="B168" s="71"/>
      <c r="C168" s="71">
        <f>+C133-C135</f>
        <v>1658516.3</v>
      </c>
      <c r="D168" s="91">
        <f>+IF(OR(C106&lt;=0,C168&lt;=0),"N. D.",C168/C$106)</f>
        <v>1.251143802754505</v>
      </c>
      <c r="E168" s="71"/>
      <c r="F168" s="71">
        <f>+F133-F135</f>
        <v>6127332.9307224993</v>
      </c>
      <c r="G168" s="91">
        <f>+IF(OR(F106&lt;=0,F168&lt;=0),"N. D.",F168/F$106)</f>
        <v>1</v>
      </c>
      <c r="H168" s="71">
        <f>+$C168-F168</f>
        <v>-4468816.6307224995</v>
      </c>
      <c r="I168" s="91">
        <f>+IF(ISERROR(H168/F168),"N. D.",H168/F168)</f>
        <v>-0.7293249250935615</v>
      </c>
      <c r="J168" s="71"/>
      <c r="K168" s="71">
        <f>+K133-K135</f>
        <v>1818513.6100000003</v>
      </c>
      <c r="L168" s="91">
        <f>+IF(OR(K106&lt;=0,K168&lt;=0),"N. D.",K168/K$106)</f>
        <v>1.1939342253065901</v>
      </c>
      <c r="M168" s="71">
        <f>+$C168-K168</f>
        <v>-159997.31000000029</v>
      </c>
      <c r="N168" s="91">
        <f>+IF(ISERROR(M168/K168),"N. D.",M168/K168)</f>
        <v>-8.7982464975887784E-2</v>
      </c>
      <c r="O168" s="71"/>
      <c r="P168" s="71">
        <f>+P133-P135</f>
        <v>1658516.3</v>
      </c>
      <c r="Q168" s="91">
        <f>+IF(OR(P106&lt;=0,P168&lt;=0),"N. D.",P168/P$106)</f>
        <v>1.251143802754505</v>
      </c>
      <c r="R168" s="71"/>
      <c r="S168" s="71">
        <f>+S133-S135</f>
        <v>6127332.9307224993</v>
      </c>
      <c r="T168" s="91">
        <f>+IF(OR(S106&lt;=0,S168&lt;=0),"N. D.",S168/S$106)</f>
        <v>1</v>
      </c>
      <c r="U168" s="71">
        <f>+$P168-S168</f>
        <v>-4468816.6307224995</v>
      </c>
      <c r="V168" s="91">
        <f>+IF(ISERROR(U168/S168),"N. D.",U168/S168)</f>
        <v>-0.7293249250935615</v>
      </c>
      <c r="W168" s="71"/>
      <c r="X168" s="71">
        <f>+X133-X135</f>
        <v>1818513.6100000003</v>
      </c>
      <c r="Y168" s="91">
        <f>+IF(OR(X106&lt;=0,X168&lt;=0),"N. D.",X168/X$106)</f>
        <v>1.1939342253065901</v>
      </c>
      <c r="Z168" s="71">
        <f>+$P168-X168</f>
        <v>-159997.31000000029</v>
      </c>
      <c r="AA168" s="91">
        <f>+IF(ISERROR(Z168/X168),"N. D.",Z168/X168)</f>
        <v>-8.7982464975887784E-2</v>
      </c>
    </row>
    <row r="169" spans="1:27" s="49" customFormat="1" ht="6" customHeight="1">
      <c r="A169" s="75"/>
      <c r="B169" s="54"/>
      <c r="C169" s="54"/>
      <c r="D169" s="89"/>
      <c r="E169" s="54"/>
      <c r="F169" s="54"/>
      <c r="G169" s="89"/>
      <c r="H169" s="54"/>
      <c r="I169" s="89"/>
      <c r="J169" s="54"/>
      <c r="K169" s="54"/>
      <c r="L169" s="89"/>
      <c r="M169" s="54"/>
      <c r="N169" s="89"/>
      <c r="O169" s="54"/>
      <c r="P169" s="54"/>
      <c r="Q169" s="89"/>
      <c r="R169" s="54"/>
      <c r="S169" s="54"/>
      <c r="T169" s="89"/>
      <c r="U169" s="54"/>
      <c r="V169" s="89"/>
      <c r="W169" s="54"/>
      <c r="X169" s="54"/>
      <c r="Y169" s="89"/>
      <c r="Z169" s="54"/>
      <c r="AA169" s="89"/>
    </row>
    <row r="170" spans="1:27" s="49" customFormat="1" ht="17">
      <c r="A170" s="73" t="s">
        <v>77</v>
      </c>
      <c r="B170" s="74"/>
      <c r="C170" s="74">
        <f>+SUM(C172:C175)</f>
        <v>0</v>
      </c>
      <c r="D170" s="87">
        <f>+SUM(D172:D175)</f>
        <v>0</v>
      </c>
      <c r="E170" s="74"/>
      <c r="F170" s="74">
        <f>+SUM(F172:F175)</f>
        <v>0</v>
      </c>
      <c r="G170" s="87">
        <f>+SUM(G172:G175)</f>
        <v>0</v>
      </c>
      <c r="H170" s="74">
        <f>+$C170-F170</f>
        <v>0</v>
      </c>
      <c r="I170" s="87" t="str">
        <f>+IF(ISERROR(H170/F170),"N. D.",H170/F170)</f>
        <v>N. D.</v>
      </c>
      <c r="J170" s="74"/>
      <c r="K170" s="74">
        <f>+SUM(K172:K175)</f>
        <v>0</v>
      </c>
      <c r="L170" s="87">
        <f>+SUM(L172:L175)</f>
        <v>0</v>
      </c>
      <c r="M170" s="74">
        <f>+$C170-K170</f>
        <v>0</v>
      </c>
      <c r="N170" s="87" t="str">
        <f>+IF(ISERROR(M170/K170),"N. D.",M170/K170)</f>
        <v>N. D.</v>
      </c>
      <c r="O170" s="74"/>
      <c r="P170" s="74">
        <f>+SUM(P172:P175)</f>
        <v>0</v>
      </c>
      <c r="Q170" s="87">
        <f>+SUM(Q172:Q175)</f>
        <v>0</v>
      </c>
      <c r="R170" s="74"/>
      <c r="S170" s="74">
        <f>+SUM(S172:S175)</f>
        <v>0</v>
      </c>
      <c r="T170" s="87">
        <f>+SUM(T172:T175)</f>
        <v>0</v>
      </c>
      <c r="U170" s="74">
        <f>+$P170-S170</f>
        <v>0</v>
      </c>
      <c r="V170" s="87" t="str">
        <f>+IF(ISERROR(U170/S170),"N. D.",U170/S170)</f>
        <v>N. D.</v>
      </c>
      <c r="W170" s="74"/>
      <c r="X170" s="74">
        <f>+SUM(X172:X175)</f>
        <v>0</v>
      </c>
      <c r="Y170" s="87">
        <f>+SUM(Y172:Y175)</f>
        <v>0</v>
      </c>
      <c r="Z170" s="74">
        <f>+$P170-X170</f>
        <v>0</v>
      </c>
      <c r="AA170" s="87" t="str">
        <f>+IF(ISERROR(Z170/X170),"N. D.",Z170/X170)</f>
        <v>N. D.</v>
      </c>
    </row>
    <row r="171" spans="1:27" s="49" customFormat="1" ht="6" customHeight="1">
      <c r="A171" s="75"/>
      <c r="B171" s="54"/>
      <c r="C171" s="54"/>
      <c r="D171" s="89"/>
      <c r="E171" s="54"/>
      <c r="F171" s="54"/>
      <c r="G171" s="89"/>
      <c r="H171" s="54"/>
      <c r="I171" s="89"/>
      <c r="J171" s="54"/>
      <c r="K171" s="54"/>
      <c r="L171" s="89"/>
      <c r="M171" s="54"/>
      <c r="N171" s="89"/>
      <c r="O171" s="54"/>
      <c r="P171" s="54"/>
      <c r="Q171" s="89"/>
      <c r="R171" s="54"/>
      <c r="S171" s="54"/>
      <c r="T171" s="89"/>
      <c r="U171" s="54"/>
      <c r="V171" s="89"/>
      <c r="W171" s="54"/>
      <c r="X171" s="54"/>
      <c r="Y171" s="89"/>
      <c r="Z171" s="54"/>
      <c r="AA171" s="89"/>
    </row>
    <row r="172" spans="1:27" s="49" customFormat="1" ht="17">
      <c r="A172" s="77" t="s">
        <v>78</v>
      </c>
      <c r="B172" s="60"/>
      <c r="C172" s="60">
        <f>+'2026R'!$AC172</f>
        <v>0</v>
      </c>
      <c r="D172" s="83">
        <f>+IF(ISERROR(C172/C$106),"N. D.",C172/C$106)</f>
        <v>0</v>
      </c>
      <c r="E172" s="60"/>
      <c r="F172" s="60">
        <f>+'2026P'!$AC172</f>
        <v>0</v>
      </c>
      <c r="G172" s="83">
        <f>+IF(ISERROR(F172/F$106),"N. D.",F172/F$106)</f>
        <v>0</v>
      </c>
      <c r="H172" s="60">
        <f>+$C172-F172</f>
        <v>0</v>
      </c>
      <c r="I172" s="83" t="str">
        <f>+IF(ISERROR(H172/F172),"N. D.",H172/F172)</f>
        <v>N. D.</v>
      </c>
      <c r="J172" s="60"/>
      <c r="K172" s="60">
        <f>+'2025R'!$AC172</f>
        <v>0</v>
      </c>
      <c r="L172" s="83">
        <f>+IF(ISERROR(K172/K$106),"N. D.",K172/K$106)</f>
        <v>0</v>
      </c>
      <c r="M172" s="60">
        <f>+$C172-K172</f>
        <v>0</v>
      </c>
      <c r="N172" s="83" t="str">
        <f>+IF(ISERROR(M172/K172),"N. D.",M172/K172)</f>
        <v>N. D.</v>
      </c>
      <c r="O172" s="60"/>
      <c r="P172" s="60">
        <f>+'2026R'!$AC172</f>
        <v>0</v>
      </c>
      <c r="Q172" s="83">
        <f>+IF(ISERROR(P172/P$106),"N. D.",P172/P$106)</f>
        <v>0</v>
      </c>
      <c r="R172" s="60"/>
      <c r="S172" s="60">
        <f>+'2026P'!$AC172</f>
        <v>0</v>
      </c>
      <c r="T172" s="83">
        <f>+IF(ISERROR(S172/S$106),"N. D.",S172/S$106)</f>
        <v>0</v>
      </c>
      <c r="U172" s="60">
        <f>+$P172-S172</f>
        <v>0</v>
      </c>
      <c r="V172" s="83" t="str">
        <f>+IF(ISERROR(U172/S172),"N. D.",U172/S172)</f>
        <v>N. D.</v>
      </c>
      <c r="W172" s="60"/>
      <c r="X172" s="60">
        <f>+'2025R'!$AC172</f>
        <v>0</v>
      </c>
      <c r="Y172" s="83">
        <f>+IF(ISERROR(X172/X$106),"N. D.",X172/X$106)</f>
        <v>0</v>
      </c>
      <c r="Z172" s="60">
        <f>+$P172-X172</f>
        <v>0</v>
      </c>
      <c r="AA172" s="83" t="str">
        <f>+IF(ISERROR(Z172/X172),"N. D.",Z172/X172)</f>
        <v>N. D.</v>
      </c>
    </row>
    <row r="173" spans="1:27" s="49" customFormat="1" ht="17">
      <c r="A173" s="77" t="s">
        <v>79</v>
      </c>
      <c r="B173" s="60"/>
      <c r="C173" s="60">
        <f>+'2026R'!$AC173</f>
        <v>0</v>
      </c>
      <c r="D173" s="83">
        <f>+IF(ISERROR(C173/C$106),"N. D.",C173/C$106)</f>
        <v>0</v>
      </c>
      <c r="E173" s="60"/>
      <c r="F173" s="60">
        <f>+'2026P'!$AC173</f>
        <v>0</v>
      </c>
      <c r="G173" s="83">
        <f>+IF(ISERROR(F173/F$106),"N. D.",F173/F$106)</f>
        <v>0</v>
      </c>
      <c r="H173" s="60">
        <f>+$C173-F173</f>
        <v>0</v>
      </c>
      <c r="I173" s="83" t="str">
        <f>+IF(ISERROR(H173/F173),"N. D.",H173/F173)</f>
        <v>N. D.</v>
      </c>
      <c r="J173" s="60"/>
      <c r="K173" s="60">
        <f>+'2025R'!$AC173</f>
        <v>0</v>
      </c>
      <c r="L173" s="83">
        <f>+IF(ISERROR(K173/K$106),"N. D.",K173/K$106)</f>
        <v>0</v>
      </c>
      <c r="M173" s="60">
        <f>+$C173-K173</f>
        <v>0</v>
      </c>
      <c r="N173" s="83" t="str">
        <f>+IF(ISERROR(M173/K173),"N. D.",M173/K173)</f>
        <v>N. D.</v>
      </c>
      <c r="O173" s="60"/>
      <c r="P173" s="60">
        <f>+'2026R'!$AC173</f>
        <v>0</v>
      </c>
      <c r="Q173" s="83">
        <f>+IF(ISERROR(P173/P$106),"N. D.",P173/P$106)</f>
        <v>0</v>
      </c>
      <c r="R173" s="60"/>
      <c r="S173" s="60">
        <f>+'2026P'!$AC173</f>
        <v>0</v>
      </c>
      <c r="T173" s="83">
        <f>+IF(ISERROR(S173/S$106),"N. D.",S173/S$106)</f>
        <v>0</v>
      </c>
      <c r="U173" s="60">
        <f>+$P173-S173</f>
        <v>0</v>
      </c>
      <c r="V173" s="83" t="str">
        <f>+IF(ISERROR(U173/S173),"N. D.",U173/S173)</f>
        <v>N. D.</v>
      </c>
      <c r="W173" s="60"/>
      <c r="X173" s="60">
        <f>+'2025R'!$AC173</f>
        <v>0</v>
      </c>
      <c r="Y173" s="83">
        <f>+IF(ISERROR(X173/X$106),"N. D.",X173/X$106)</f>
        <v>0</v>
      </c>
      <c r="Z173" s="60">
        <f>+$P173-X173</f>
        <v>0</v>
      </c>
      <c r="AA173" s="83" t="str">
        <f>+IF(ISERROR(Z173/X173),"N. D.",Z173/X173)</f>
        <v>N. D.</v>
      </c>
    </row>
    <row r="174" spans="1:27" s="49" customFormat="1" ht="17">
      <c r="A174" s="77" t="s">
        <v>80</v>
      </c>
      <c r="B174" s="60"/>
      <c r="C174" s="60">
        <f>+'2026R'!$AC174</f>
        <v>0</v>
      </c>
      <c r="D174" s="83">
        <f>+IF(ISERROR(C174/C$106),"N. D.",C174/C$106)</f>
        <v>0</v>
      </c>
      <c r="E174" s="60"/>
      <c r="F174" s="60">
        <f>+'2026P'!$AC174</f>
        <v>0</v>
      </c>
      <c r="G174" s="83">
        <f>+IF(ISERROR(F174/F$106),"N. D.",F174/F$106)</f>
        <v>0</v>
      </c>
      <c r="H174" s="60">
        <f>+$C174-F174</f>
        <v>0</v>
      </c>
      <c r="I174" s="83" t="str">
        <f>+IF(ISERROR(H174/F174),"N. D.",H174/F174)</f>
        <v>N. D.</v>
      </c>
      <c r="J174" s="60"/>
      <c r="K174" s="60">
        <f>+'2025R'!$AC174</f>
        <v>0</v>
      </c>
      <c r="L174" s="83">
        <f>+IF(ISERROR(K174/K$106),"N. D.",K174/K$106)</f>
        <v>0</v>
      </c>
      <c r="M174" s="60">
        <f>+$C174-K174</f>
        <v>0</v>
      </c>
      <c r="N174" s="83" t="str">
        <f>+IF(ISERROR(M174/K174),"N. D.",M174/K174)</f>
        <v>N. D.</v>
      </c>
      <c r="O174" s="60"/>
      <c r="P174" s="60">
        <f>+'2026R'!$AC174</f>
        <v>0</v>
      </c>
      <c r="Q174" s="83">
        <f>+IF(ISERROR(P174/P$106),"N. D.",P174/P$106)</f>
        <v>0</v>
      </c>
      <c r="R174" s="60"/>
      <c r="S174" s="60">
        <f>+'2026P'!$AC174</f>
        <v>0</v>
      </c>
      <c r="T174" s="83">
        <f>+IF(ISERROR(S174/S$106),"N. D.",S174/S$106)</f>
        <v>0</v>
      </c>
      <c r="U174" s="60">
        <f>+$P174-S174</f>
        <v>0</v>
      </c>
      <c r="V174" s="83" t="str">
        <f>+IF(ISERROR(U174/S174),"N. D.",U174/S174)</f>
        <v>N. D.</v>
      </c>
      <c r="W174" s="60"/>
      <c r="X174" s="60">
        <f>+'2025R'!$AC174</f>
        <v>0</v>
      </c>
      <c r="Y174" s="83">
        <f>+IF(ISERROR(X174/X$106),"N. D.",X174/X$106)</f>
        <v>0</v>
      </c>
      <c r="Z174" s="60">
        <f>+$P174-X174</f>
        <v>0</v>
      </c>
      <c r="AA174" s="83" t="str">
        <f>+IF(ISERROR(Z174/X174),"N. D.",Z174/X174)</f>
        <v>N. D.</v>
      </c>
    </row>
    <row r="175" spans="1:27" s="49" customFormat="1" ht="17">
      <c r="A175" s="77" t="s">
        <v>81</v>
      </c>
      <c r="B175" s="60"/>
      <c r="C175" s="60">
        <f>+'2026R'!$AC175</f>
        <v>0</v>
      </c>
      <c r="D175" s="83">
        <f>+IF(ISERROR(C175/C$106),"N. D.",C175/C$106)</f>
        <v>0</v>
      </c>
      <c r="E175" s="60"/>
      <c r="F175" s="60">
        <f>+'2026P'!$AC175</f>
        <v>0</v>
      </c>
      <c r="G175" s="83">
        <f>+IF(ISERROR(F175/F$106),"N. D.",F175/F$106)</f>
        <v>0</v>
      </c>
      <c r="H175" s="60">
        <f>+$C175-F175</f>
        <v>0</v>
      </c>
      <c r="I175" s="83" t="str">
        <f>+IF(ISERROR(H175/F175),"N. D.",H175/F175)</f>
        <v>N. D.</v>
      </c>
      <c r="J175" s="60"/>
      <c r="K175" s="60">
        <f>+'2025R'!$AC175</f>
        <v>0</v>
      </c>
      <c r="L175" s="83">
        <f>+IF(ISERROR(K175/K$106),"N. D.",K175/K$106)</f>
        <v>0</v>
      </c>
      <c r="M175" s="60">
        <f>+$C175-K175</f>
        <v>0</v>
      </c>
      <c r="N175" s="83" t="str">
        <f>+IF(ISERROR(M175/K175),"N. D.",M175/K175)</f>
        <v>N. D.</v>
      </c>
      <c r="O175" s="60"/>
      <c r="P175" s="60">
        <f>+'2026R'!$AC175</f>
        <v>0</v>
      </c>
      <c r="Q175" s="83">
        <f>+IF(ISERROR(P175/P$106),"N. D.",P175/P$106)</f>
        <v>0</v>
      </c>
      <c r="R175" s="60"/>
      <c r="S175" s="60">
        <f>+'2026P'!$AC175</f>
        <v>0</v>
      </c>
      <c r="T175" s="83">
        <f>+IF(ISERROR(S175/S$106),"N. D.",S175/S$106)</f>
        <v>0</v>
      </c>
      <c r="U175" s="60">
        <f>+$P175-S175</f>
        <v>0</v>
      </c>
      <c r="V175" s="83" t="str">
        <f>+IF(ISERROR(U175/S175),"N. D.",U175/S175)</f>
        <v>N. D.</v>
      </c>
      <c r="W175" s="60"/>
      <c r="X175" s="60">
        <f>+'2025R'!$AC175</f>
        <v>0</v>
      </c>
      <c r="Y175" s="83">
        <f>+IF(ISERROR(X175/X$106),"N. D.",X175/X$106)</f>
        <v>0</v>
      </c>
      <c r="Z175" s="60">
        <f>+$P175-X175</f>
        <v>0</v>
      </c>
      <c r="AA175" s="83" t="str">
        <f>+IF(ISERROR(Z175/X175),"N. D.",Z175/X175)</f>
        <v>N. D.</v>
      </c>
    </row>
    <row r="176" spans="1:27" s="49" customFormat="1" ht="6" customHeight="1">
      <c r="A176" s="75"/>
      <c r="B176" s="54"/>
      <c r="C176" s="54"/>
      <c r="D176" s="89"/>
      <c r="E176" s="54"/>
      <c r="F176" s="54"/>
      <c r="G176" s="89"/>
      <c r="H176" s="54"/>
      <c r="I176" s="89"/>
      <c r="J176" s="54"/>
      <c r="K176" s="54"/>
      <c r="L176" s="89"/>
      <c r="M176" s="54"/>
      <c r="N176" s="89"/>
      <c r="O176" s="54"/>
      <c r="P176" s="54"/>
      <c r="Q176" s="89"/>
      <c r="R176" s="54"/>
      <c r="S176" s="54"/>
      <c r="T176" s="89"/>
      <c r="U176" s="54"/>
      <c r="V176" s="89"/>
      <c r="W176" s="54"/>
      <c r="X176" s="54"/>
      <c r="Y176" s="89"/>
      <c r="Z176" s="54"/>
      <c r="AA176" s="89"/>
    </row>
    <row r="177" spans="1:27" s="49" customFormat="1" thickBot="1">
      <c r="A177" s="70" t="s">
        <v>82</v>
      </c>
      <c r="B177" s="71"/>
      <c r="C177" s="71">
        <f>+C168-C170</f>
        <v>1658516.3</v>
      </c>
      <c r="D177" s="91">
        <f>+IF(OR(C106&lt;=0,C177&lt;=0),"N. D.",C177/C$106)</f>
        <v>1.251143802754505</v>
      </c>
      <c r="E177" s="71"/>
      <c r="F177" s="71">
        <f>+F168-F170</f>
        <v>6127332.9307224993</v>
      </c>
      <c r="G177" s="91">
        <f>+IF(OR(F106&lt;=0,F177&lt;=0),"N. D.",F177/F$106)</f>
        <v>1</v>
      </c>
      <c r="H177" s="71">
        <f>+$C177-F177</f>
        <v>-4468816.6307224995</v>
      </c>
      <c r="I177" s="91">
        <f>+IF(ISERROR(H177/F177),"N. D.",H177/F177)</f>
        <v>-0.7293249250935615</v>
      </c>
      <c r="J177" s="71"/>
      <c r="K177" s="71">
        <f>+K168-K170</f>
        <v>1818513.6100000003</v>
      </c>
      <c r="L177" s="91">
        <f>+IF(OR(K106&lt;=0,K177&lt;=0),"N. D.",K177/K$106)</f>
        <v>1.1939342253065901</v>
      </c>
      <c r="M177" s="71">
        <f>+$C177-K177</f>
        <v>-159997.31000000029</v>
      </c>
      <c r="N177" s="91">
        <f>+IF(ISERROR(M177/K177),"N. D.",M177/K177)</f>
        <v>-8.7982464975887784E-2</v>
      </c>
      <c r="O177" s="71"/>
      <c r="P177" s="71">
        <f>+P168-P170</f>
        <v>1658516.3</v>
      </c>
      <c r="Q177" s="91">
        <f>+IF(OR(P106&lt;=0,P177&lt;=0),"N. D.",P177/P$106)</f>
        <v>1.251143802754505</v>
      </c>
      <c r="R177" s="71"/>
      <c r="S177" s="71">
        <f>+S168-S170</f>
        <v>6127332.9307224993</v>
      </c>
      <c r="T177" s="91">
        <f>+IF(OR(S106&lt;=0,S177&lt;=0),"N. D.",S177/S$106)</f>
        <v>1</v>
      </c>
      <c r="U177" s="71">
        <f>+$P177-S177</f>
        <v>-4468816.6307224995</v>
      </c>
      <c r="V177" s="91">
        <f>+IF(ISERROR(U177/S177),"N. D.",U177/S177)</f>
        <v>-0.7293249250935615</v>
      </c>
      <c r="W177" s="71"/>
      <c r="X177" s="71">
        <f>+X168-X170</f>
        <v>1818513.6100000003</v>
      </c>
      <c r="Y177" s="91">
        <f>+IF(OR(X106&lt;=0,X177&lt;=0),"N. D.",X177/X$106)</f>
        <v>1.1939342253065901</v>
      </c>
      <c r="Z177" s="71">
        <f>+$P177-X177</f>
        <v>-159997.31000000029</v>
      </c>
      <c r="AA177" s="91">
        <f>+IF(ISERROR(Z177/X177),"N. D.",Z177/X177)</f>
        <v>-8.7982464975887784E-2</v>
      </c>
    </row>
    <row r="178" spans="1:27" s="49" customFormat="1" ht="17"/>
    <row r="179" spans="1:27" s="49" customFormat="1" ht="17"/>
    <row r="180" spans="1:27" s="49" customFormat="1" ht="17">
      <c r="C180" s="50"/>
      <c r="D180" s="50"/>
      <c r="F180" s="50"/>
      <c r="G180" s="50"/>
      <c r="H180" s="50"/>
      <c r="I180" s="50"/>
      <c r="K180" s="50"/>
      <c r="L180" s="50"/>
      <c r="M180" s="50"/>
      <c r="N180" s="50"/>
      <c r="P180" s="50"/>
      <c r="Q180" s="50"/>
      <c r="S180" s="50"/>
      <c r="T180" s="50"/>
      <c r="U180" s="50"/>
      <c r="V180" s="50"/>
      <c r="X180" s="50"/>
      <c r="Y180" s="50"/>
      <c r="Z180" s="50"/>
      <c r="AA180" s="50"/>
    </row>
    <row r="181" spans="1:27" s="49" customFormat="1" ht="17">
      <c r="C181" s="394" t="s">
        <v>1</v>
      </c>
      <c r="D181" s="394"/>
      <c r="E181" s="394"/>
      <c r="F181" s="394"/>
      <c r="G181" s="394"/>
      <c r="H181" s="394"/>
      <c r="I181" s="394"/>
      <c r="J181" s="394"/>
      <c r="K181" s="394"/>
      <c r="L181" s="394"/>
      <c r="M181" s="394"/>
      <c r="N181" s="394"/>
      <c r="P181" s="394" t="s">
        <v>1</v>
      </c>
      <c r="Q181" s="394"/>
      <c r="R181" s="394"/>
      <c r="S181" s="394"/>
      <c r="T181" s="394"/>
      <c r="U181" s="394"/>
      <c r="V181" s="394"/>
      <c r="W181" s="394"/>
      <c r="X181" s="394"/>
      <c r="Y181" s="394"/>
      <c r="Z181" s="394"/>
      <c r="AA181" s="394"/>
    </row>
    <row r="182" spans="1:27" s="49" customFormat="1" ht="17">
      <c r="B182" s="51"/>
      <c r="C182" s="51"/>
      <c r="D182" s="50"/>
      <c r="E182" s="51"/>
      <c r="F182" s="51"/>
      <c r="G182" s="50"/>
      <c r="H182" s="51"/>
      <c r="I182" s="50"/>
      <c r="J182" s="51"/>
      <c r="K182" s="51"/>
      <c r="L182" s="50"/>
      <c r="M182" s="51"/>
      <c r="N182" s="50"/>
      <c r="O182" s="51"/>
      <c r="P182" s="51"/>
      <c r="Q182" s="50"/>
      <c r="R182" s="51"/>
      <c r="S182" s="51"/>
      <c r="T182" s="50"/>
      <c r="U182" s="51"/>
      <c r="V182" s="50"/>
      <c r="W182" s="51"/>
      <c r="X182" s="51"/>
      <c r="Y182" s="50"/>
      <c r="Z182" s="51"/>
      <c r="AA182" s="50"/>
    </row>
    <row r="183" spans="1:27" s="49" customFormat="1" ht="6" customHeight="1"/>
    <row r="184" spans="1:27" s="54" customFormat="1" ht="14.25" customHeight="1">
      <c r="A184" s="52" t="s">
        <v>83</v>
      </c>
      <c r="B184" s="395"/>
      <c r="C184" s="53">
        <f>+C5</f>
        <v>45747</v>
      </c>
      <c r="D184" s="395" t="s">
        <v>99</v>
      </c>
      <c r="E184" s="395"/>
      <c r="F184" s="53">
        <f>+F5</f>
        <v>45747</v>
      </c>
      <c r="G184" s="395" t="s">
        <v>99</v>
      </c>
      <c r="H184" s="53" t="str">
        <f>+H5</f>
        <v>DIFERENCIAS</v>
      </c>
      <c r="I184" s="395" t="s">
        <v>99</v>
      </c>
      <c r="J184" s="395"/>
      <c r="K184" s="53">
        <f>+K5</f>
        <v>45382</v>
      </c>
      <c r="L184" s="395" t="s">
        <v>99</v>
      </c>
      <c r="M184" s="53" t="str">
        <f>+M5</f>
        <v>DIFERENCIAS</v>
      </c>
      <c r="N184" s="395" t="s">
        <v>99</v>
      </c>
      <c r="O184" s="395"/>
      <c r="P184" s="53">
        <f>+P5</f>
        <v>45688</v>
      </c>
      <c r="Q184" s="395" t="s">
        <v>99</v>
      </c>
      <c r="R184" s="395"/>
      <c r="S184" s="53">
        <f>+S5</f>
        <v>45688</v>
      </c>
      <c r="T184" s="395" t="s">
        <v>99</v>
      </c>
      <c r="U184" s="53" t="str">
        <f>+U5</f>
        <v>DIFERENCIAS</v>
      </c>
      <c r="V184" s="395" t="s">
        <v>99</v>
      </c>
      <c r="W184" s="395"/>
      <c r="X184" s="53">
        <f>+X5</f>
        <v>45322</v>
      </c>
      <c r="Y184" s="395" t="s">
        <v>99</v>
      </c>
      <c r="Z184" s="53" t="str">
        <f>+Z5</f>
        <v>DIFERENCIAS</v>
      </c>
      <c r="AA184" s="395" t="s">
        <v>99</v>
      </c>
    </row>
    <row r="185" spans="1:27" s="54" customFormat="1" ht="14.25" customHeight="1">
      <c r="A185" s="52" t="s">
        <v>125</v>
      </c>
      <c r="B185" s="395"/>
      <c r="C185" s="53" t="str">
        <f>+C6</f>
        <v>REAL</v>
      </c>
      <c r="D185" s="395"/>
      <c r="E185" s="395"/>
      <c r="F185" s="53" t="str">
        <f>+F6</f>
        <v>PPTO</v>
      </c>
      <c r="G185" s="395"/>
      <c r="H185" s="53" t="str">
        <f>+H6</f>
        <v>2025R vs 2025P</v>
      </c>
      <c r="I185" s="395"/>
      <c r="J185" s="395"/>
      <c r="K185" s="53" t="str">
        <f>+K6</f>
        <v>REAL</v>
      </c>
      <c r="L185" s="395"/>
      <c r="M185" s="53" t="str">
        <f>+M6</f>
        <v>2025R vs 2024R</v>
      </c>
      <c r="N185" s="395"/>
      <c r="O185" s="395"/>
      <c r="P185" s="53" t="str">
        <f>+P6</f>
        <v>REAL</v>
      </c>
      <c r="Q185" s="395"/>
      <c r="R185" s="395"/>
      <c r="S185" s="53" t="str">
        <f>+S6</f>
        <v>PPTO</v>
      </c>
      <c r="T185" s="395"/>
      <c r="U185" s="53" t="str">
        <f>+U6</f>
        <v>2025R vs 2025P</v>
      </c>
      <c r="V185" s="395"/>
      <c r="W185" s="395"/>
      <c r="X185" s="53" t="str">
        <f>+X6</f>
        <v>REAL</v>
      </c>
      <c r="Y185" s="395"/>
      <c r="Z185" s="53" t="str">
        <f>+Z6</f>
        <v>2025R vs 2024R</v>
      </c>
      <c r="AA185" s="395"/>
    </row>
    <row r="186" spans="1:27" s="49" customFormat="1" ht="6" customHeight="1"/>
    <row r="187" spans="1:27" s="49" customFormat="1" ht="17">
      <c r="C187" s="79" t="s">
        <v>85</v>
      </c>
      <c r="F187" s="79" t="s">
        <v>86</v>
      </c>
      <c r="K187" s="79" t="s">
        <v>108</v>
      </c>
      <c r="P187" s="79" t="s">
        <v>85</v>
      </c>
      <c r="S187" s="79" t="s">
        <v>86</v>
      </c>
      <c r="X187" s="79" t="s">
        <v>108</v>
      </c>
    </row>
    <row r="188" spans="1:27" s="49" customFormat="1" ht="17"/>
    <row r="189" spans="1:27" s="49" customFormat="1" ht="17"/>
    <row r="190" spans="1:27" s="49" customFormat="1" ht="17">
      <c r="A190" s="55" t="s">
        <v>87</v>
      </c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</row>
    <row r="191" spans="1:27" s="49" customFormat="1" ht="6" customHeight="1">
      <c r="A191" s="56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</row>
    <row r="192" spans="1:27" s="49" customFormat="1" ht="17">
      <c r="A192" s="59" t="s">
        <v>88</v>
      </c>
      <c r="B192" s="60"/>
      <c r="C192" s="58">
        <f>+C31</f>
        <v>1336692.44</v>
      </c>
      <c r="D192" s="93">
        <f>+IF(ISERROR(C192/C$196),"N. D.",C192/C$196)</f>
        <v>1.0083678179676605</v>
      </c>
      <c r="E192" s="94"/>
      <c r="F192" s="58">
        <f>+F31</f>
        <v>6127332.9307224993</v>
      </c>
      <c r="G192" s="93">
        <f>+IF(ISERROR(F192/F$196),"N. D.",F192/F$196)</f>
        <v>1</v>
      </c>
      <c r="H192" s="94">
        <f>+$C192-F192</f>
        <v>-4790640.4907224998</v>
      </c>
      <c r="I192" s="93">
        <f>+IF(ISERROR(H192/F192),"N. D.",H192/F192)</f>
        <v>-0.78184759093180456</v>
      </c>
      <c r="J192" s="94"/>
      <c r="K192" s="58">
        <f>+K31</f>
        <v>1523127.1300000004</v>
      </c>
      <c r="L192" s="93">
        <f>+IF(ISERROR(K192/K$196),"N. D.",K192/K$196)</f>
        <v>1</v>
      </c>
      <c r="M192" s="94">
        <f>+$C192-K192</f>
        <v>-186434.69000000041</v>
      </c>
      <c r="N192" s="93">
        <f>+IF(ISERROR(M192/K192),"N. D.",M192/K192)</f>
        <v>-0.12240257975051654</v>
      </c>
      <c r="O192" s="60"/>
      <c r="P192" s="58">
        <f>+P31</f>
        <v>1336692.44</v>
      </c>
      <c r="Q192" s="93">
        <f>+IF(ISERROR(P192/P$196),"N. D.",P192/P$196)</f>
        <v>1.0083678179676605</v>
      </c>
      <c r="R192" s="94"/>
      <c r="S192" s="58">
        <f>+S31</f>
        <v>6127332.9307224993</v>
      </c>
      <c r="T192" s="93">
        <f>+IF(ISERROR(S192/S$196),"N. D.",S192/S$196)</f>
        <v>1</v>
      </c>
      <c r="U192" s="94">
        <f>+$P192-S192</f>
        <v>-4790640.4907224998</v>
      </c>
      <c r="V192" s="93">
        <f>+IF(ISERROR(U192/S192),"N. D.",U192/S192)</f>
        <v>-0.78184759093180456</v>
      </c>
      <c r="W192" s="94"/>
      <c r="X192" s="58">
        <f>+X31</f>
        <v>1523127.1300000004</v>
      </c>
      <c r="Y192" s="93">
        <f>+IF(ISERROR(X192/X$196),"N. D.",X192/X$196)</f>
        <v>1</v>
      </c>
      <c r="Z192" s="94">
        <f>+$P192-X192</f>
        <v>-186434.69000000041</v>
      </c>
      <c r="AA192" s="93">
        <f>+IF(ISERROR(Z192/X192),"N. D.",Z192/X192)</f>
        <v>-0.12240257975051654</v>
      </c>
    </row>
    <row r="193" spans="1:27" s="49" customFormat="1" ht="17">
      <c r="A193" s="59" t="s">
        <v>89</v>
      </c>
      <c r="B193" s="60"/>
      <c r="C193" s="58">
        <f>+C56</f>
        <v>11092.38</v>
      </c>
      <c r="D193" s="93">
        <f>+IF(ISERROR(C193/C$196),"N. D.",C193/C$196)</f>
        <v>8.3678179676606214E-3</v>
      </c>
      <c r="E193" s="94"/>
      <c r="F193" s="58">
        <f>+F56</f>
        <v>0</v>
      </c>
      <c r="G193" s="93">
        <f>+IF(ISERROR(F193/F$196),"N. D.",F193/F$196)</f>
        <v>0</v>
      </c>
      <c r="H193" s="94">
        <f>+$C193-F193</f>
        <v>11092.38</v>
      </c>
      <c r="I193" s="93" t="str">
        <f>+IF(ISERROR(H193/F193),"N. D.",H193/F193)</f>
        <v>N. D.</v>
      </c>
      <c r="J193" s="94"/>
      <c r="K193" s="58">
        <f>+K56</f>
        <v>0</v>
      </c>
      <c r="L193" s="93">
        <f>+IF(ISERROR(K193/K$196),"N. D.",K193/K$196)</f>
        <v>0</v>
      </c>
      <c r="M193" s="94">
        <f>+$C193-K193</f>
        <v>11092.38</v>
      </c>
      <c r="N193" s="93" t="str">
        <f>+IF(ISERROR(M193/K193),"N. D.",M193/K193)</f>
        <v>N. D.</v>
      </c>
      <c r="O193" s="60"/>
      <c r="P193" s="58">
        <f>+P56</f>
        <v>11092.38</v>
      </c>
      <c r="Q193" s="93">
        <f>+IF(ISERROR(P193/P$196),"N. D.",P193/P$196)</f>
        <v>8.3678179676606214E-3</v>
      </c>
      <c r="R193" s="94"/>
      <c r="S193" s="58">
        <f>+S56</f>
        <v>0</v>
      </c>
      <c r="T193" s="93">
        <f>+IF(ISERROR(S193/S$196),"N. D.",S193/S$196)</f>
        <v>0</v>
      </c>
      <c r="U193" s="94">
        <f>+$P193-S193</f>
        <v>11092.38</v>
      </c>
      <c r="V193" s="93" t="str">
        <f>+IF(ISERROR(U193/S193),"N. D.",U193/S193)</f>
        <v>N. D.</v>
      </c>
      <c r="W193" s="94"/>
      <c r="X193" s="58">
        <f>+X56</f>
        <v>0</v>
      </c>
      <c r="Y193" s="93">
        <f>+IF(ISERROR(X193/X$196),"N. D.",X193/X$196)</f>
        <v>0</v>
      </c>
      <c r="Z193" s="94">
        <f>+$P193-X193</f>
        <v>11092.38</v>
      </c>
      <c r="AA193" s="93" t="str">
        <f>+IF(ISERROR(Z193/X193),"N. D.",Z193/X193)</f>
        <v>N. D.</v>
      </c>
    </row>
    <row r="194" spans="1:27" s="49" customFormat="1" ht="17">
      <c r="A194" s="59" t="s">
        <v>90</v>
      </c>
      <c r="B194" s="60"/>
      <c r="C194" s="58">
        <f>+C81</f>
        <v>0</v>
      </c>
      <c r="D194" s="93">
        <f>+IF(ISERROR(C194/C$196),"N. D.",C194/C$196)</f>
        <v>0</v>
      </c>
      <c r="E194" s="94"/>
      <c r="F194" s="58">
        <f>+F81</f>
        <v>0</v>
      </c>
      <c r="G194" s="93">
        <f>+IF(ISERROR(F194/F$196),"N. D.",F194/F$196)</f>
        <v>0</v>
      </c>
      <c r="H194" s="94">
        <f>+$C194-F194</f>
        <v>0</v>
      </c>
      <c r="I194" s="93" t="str">
        <f>+IF(ISERROR(H194/F194),"N. D.",H194/F194)</f>
        <v>N. D.</v>
      </c>
      <c r="J194" s="94"/>
      <c r="K194" s="58">
        <f>+K81</f>
        <v>0</v>
      </c>
      <c r="L194" s="93">
        <f>+IF(ISERROR(K194/K$196),"N. D.",K194/K$196)</f>
        <v>0</v>
      </c>
      <c r="M194" s="94">
        <f>+$C194-K194</f>
        <v>0</v>
      </c>
      <c r="N194" s="93" t="str">
        <f>+IF(ISERROR(M194/K194),"N. D.",M194/K194)</f>
        <v>N. D.</v>
      </c>
      <c r="O194" s="60"/>
      <c r="P194" s="58">
        <f>+P81</f>
        <v>0</v>
      </c>
      <c r="Q194" s="93">
        <f>+IF(ISERROR(P194/P$196),"N. D.",P194/P$196)</f>
        <v>0</v>
      </c>
      <c r="R194" s="94"/>
      <c r="S194" s="58">
        <f>+S81</f>
        <v>0</v>
      </c>
      <c r="T194" s="93">
        <f>+IF(ISERROR(S194/S$196),"N. D.",S194/S$196)</f>
        <v>0</v>
      </c>
      <c r="U194" s="94">
        <f>+$P194-S194</f>
        <v>0</v>
      </c>
      <c r="V194" s="93" t="str">
        <f>+IF(ISERROR(U194/S194),"N. D.",U194/S194)</f>
        <v>N. D.</v>
      </c>
      <c r="W194" s="94"/>
      <c r="X194" s="58">
        <f>+X81</f>
        <v>0</v>
      </c>
      <c r="Y194" s="93">
        <f>+IF(ISERROR(X194/X$196),"N. D.",X194/X$196)</f>
        <v>0</v>
      </c>
      <c r="Z194" s="94">
        <f>+$P194-X194</f>
        <v>0</v>
      </c>
      <c r="AA194" s="93" t="str">
        <f>+IF(ISERROR(Z194/X194),"N. D.",Z194/X194)</f>
        <v>N. D.</v>
      </c>
    </row>
    <row r="195" spans="1:27" s="49" customFormat="1" ht="6" customHeight="1">
      <c r="A195" s="56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</row>
    <row r="196" spans="1:27" s="82" customFormat="1" ht="17">
      <c r="A196" s="80" t="s">
        <v>46</v>
      </c>
      <c r="B196" s="74"/>
      <c r="C196" s="81">
        <f>+C192-C193-C194</f>
        <v>1325600.06</v>
      </c>
      <c r="D196" s="95">
        <f>+IF(ISERROR(C196/C$196),"N. D.",C196/C$196)</f>
        <v>1</v>
      </c>
      <c r="E196" s="96"/>
      <c r="F196" s="81">
        <f>+F192-F193-F194</f>
        <v>6127332.9307224993</v>
      </c>
      <c r="G196" s="95">
        <f>+IF(ISERROR(F196/F$196),"N. D.",F196/F$196)</f>
        <v>1</v>
      </c>
      <c r="H196" s="96">
        <f>+$C196-F196</f>
        <v>-4801732.8707224987</v>
      </c>
      <c r="I196" s="95">
        <f>+IF(ISERROR(H196/F196),"N. D.",H196/F196)</f>
        <v>-0.78365790222472964</v>
      </c>
      <c r="J196" s="96"/>
      <c r="K196" s="81">
        <f>+K192-K193-K194</f>
        <v>1523127.1300000004</v>
      </c>
      <c r="L196" s="95">
        <f>+IF(ISERROR(K196/K$196),"N. D.",K196/K$196)</f>
        <v>1</v>
      </c>
      <c r="M196" s="96">
        <f>+$C196-K196</f>
        <v>-197527.0700000003</v>
      </c>
      <c r="N196" s="95">
        <f>+IF(ISERROR(M196/K196),"N. D.",M196/K196)</f>
        <v>-0.12968521544225942</v>
      </c>
      <c r="O196" s="74"/>
      <c r="P196" s="81">
        <f>+P192-P193-P194</f>
        <v>1325600.06</v>
      </c>
      <c r="Q196" s="95">
        <f>+IF(ISERROR(P196/P$196),"N. D.",P196/P$196)</f>
        <v>1</v>
      </c>
      <c r="R196" s="96"/>
      <c r="S196" s="81">
        <f>+S192-S193-S194</f>
        <v>6127332.9307224993</v>
      </c>
      <c r="T196" s="95">
        <f>+IF(ISERROR(S196/S$196),"N. D.",S196/S$196)</f>
        <v>1</v>
      </c>
      <c r="U196" s="96">
        <f>+$P196-S196</f>
        <v>-4801732.8707224987</v>
      </c>
      <c r="V196" s="95">
        <f>+IF(ISERROR(U196/S196),"N. D.",U196/S196)</f>
        <v>-0.78365790222472964</v>
      </c>
      <c r="W196" s="96"/>
      <c r="X196" s="81">
        <f>+X192-X193-X194</f>
        <v>1523127.1300000004</v>
      </c>
      <c r="Y196" s="95">
        <f>+IF(ISERROR(X196/X$196),"N. D.",X196/X$196)</f>
        <v>1</v>
      </c>
      <c r="Z196" s="96">
        <f>+$P196-X196</f>
        <v>-197527.0700000003</v>
      </c>
      <c r="AA196" s="95">
        <f>+IF(ISERROR(Z196/X196),"N. D.",Z196/X196)</f>
        <v>-0.12968521544225942</v>
      </c>
    </row>
    <row r="197" spans="1:27" s="49" customFormat="1" ht="17"/>
    <row r="198" spans="1:27" s="49" customFormat="1" ht="17">
      <c r="A198" s="55" t="s">
        <v>91</v>
      </c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</row>
    <row r="199" spans="1:27" s="49" customFormat="1" ht="6" customHeight="1">
      <c r="A199" s="56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</row>
    <row r="200" spans="1:27" s="49" customFormat="1" ht="17">
      <c r="A200" s="59" t="s">
        <v>22</v>
      </c>
      <c r="B200" s="60"/>
      <c r="C200" s="58">
        <f t="shared" ref="C200:C208" si="142">+C86</f>
        <v>994996.91</v>
      </c>
      <c r="D200" s="93">
        <f t="shared" ref="D200:D208" si="143">+IF(ISERROR(C200/C$210),"N. D.",C200/C$210)</f>
        <v>0.75060113530773376</v>
      </c>
      <c r="E200" s="94"/>
      <c r="F200" s="58">
        <f t="shared" ref="F200:F208" si="144">+F86</f>
        <v>2493454.482475</v>
      </c>
      <c r="G200" s="93">
        <f t="shared" ref="G200:G208" si="145">+IF(ISERROR(F200/F$210),"N. D.",F200/F$210)</f>
        <v>0.40693961151887115</v>
      </c>
      <c r="H200" s="94">
        <f t="shared" ref="H200:H208" si="146">+$C200-F200</f>
        <v>-1498457.5724749998</v>
      </c>
      <c r="I200" s="93">
        <f t="shared" ref="I200:I208" si="147">+IF(ISERROR(H200/F200),"N. D.",H200/F200)</f>
        <v>-0.60095645739946801</v>
      </c>
      <c r="J200" s="94"/>
      <c r="K200" s="58">
        <f t="shared" ref="K200:K208" si="148">+K86</f>
        <v>1238248.0500000003</v>
      </c>
      <c r="L200" s="93">
        <f t="shared" ref="L200:L208" si="149">+IF(ISERROR(K200/K$210),"N. D.",K200/K$210)</f>
        <v>0.81296434526775185</v>
      </c>
      <c r="M200" s="94">
        <f t="shared" ref="M200:M208" si="150">+$C200-K200</f>
        <v>-243251.14000000025</v>
      </c>
      <c r="N200" s="93">
        <f t="shared" ref="N200:N208" si="151">+IF(ISERROR(M200/K200),"N. D.",M200/K200)</f>
        <v>-0.19644782804220867</v>
      </c>
      <c r="O200" s="60"/>
      <c r="P200" s="58">
        <f t="shared" ref="P200:P208" si="152">+P86</f>
        <v>994996.91</v>
      </c>
      <c r="Q200" s="93">
        <f t="shared" ref="Q200:Q208" si="153">+IF(ISERROR(P200/P$210),"N. D.",P200/P$210)</f>
        <v>0.75060113530773376</v>
      </c>
      <c r="R200" s="94"/>
      <c r="S200" s="58">
        <f t="shared" ref="S200:S208" si="154">+S86</f>
        <v>2493454.482475</v>
      </c>
      <c r="T200" s="93">
        <f t="shared" ref="T200:T208" si="155">+IF(ISERROR(S200/S$210),"N. D.",S200/S$210)</f>
        <v>0.40693961151887115</v>
      </c>
      <c r="U200" s="94">
        <f t="shared" ref="U200:U208" si="156">+$P200-S200</f>
        <v>-1498457.5724749998</v>
      </c>
      <c r="V200" s="93">
        <f t="shared" ref="V200:V208" si="157">+IF(ISERROR(U200/S200),"N. D.",U200/S200)</f>
        <v>-0.60095645739946801</v>
      </c>
      <c r="W200" s="94"/>
      <c r="X200" s="58">
        <f t="shared" ref="X200:X208" si="158">+X86</f>
        <v>1238248.0500000003</v>
      </c>
      <c r="Y200" s="93">
        <f t="shared" ref="Y200:Y208" si="159">+IF(ISERROR(X200/X$210),"N. D.",X200/X$210)</f>
        <v>0.81296434526775185</v>
      </c>
      <c r="Z200" s="94">
        <f t="shared" ref="Z200:Z208" si="160">+$P200-X200</f>
        <v>-243251.14000000025</v>
      </c>
      <c r="AA200" s="93">
        <f t="shared" ref="AA200:AA208" si="161">+IF(ISERROR(Z200/X200),"N. D.",Z200/X200)</f>
        <v>-0.19644782804220867</v>
      </c>
    </row>
    <row r="201" spans="1:27" s="49" customFormat="1" ht="17">
      <c r="A201" s="59" t="s">
        <v>23</v>
      </c>
      <c r="B201" s="60"/>
      <c r="C201" s="58">
        <f t="shared" si="142"/>
        <v>231103.44</v>
      </c>
      <c r="D201" s="93">
        <f t="shared" si="143"/>
        <v>0.17433873682836135</v>
      </c>
      <c r="E201" s="94"/>
      <c r="F201" s="58">
        <f t="shared" si="144"/>
        <v>3534533</v>
      </c>
      <c r="G201" s="93">
        <f t="shared" si="145"/>
        <v>0.57684689896281327</v>
      </c>
      <c r="H201" s="94">
        <f t="shared" si="146"/>
        <v>-3303429.56</v>
      </c>
      <c r="I201" s="93">
        <f t="shared" si="147"/>
        <v>-0.93461556590361439</v>
      </c>
      <c r="J201" s="94"/>
      <c r="K201" s="58">
        <f t="shared" si="148"/>
        <v>188999.53000000003</v>
      </c>
      <c r="L201" s="93">
        <f t="shared" si="149"/>
        <v>0.12408651009978398</v>
      </c>
      <c r="M201" s="94">
        <f t="shared" si="150"/>
        <v>42103.909999999974</v>
      </c>
      <c r="N201" s="93">
        <f t="shared" si="151"/>
        <v>0.22277256456669478</v>
      </c>
      <c r="O201" s="60"/>
      <c r="P201" s="58">
        <f t="shared" si="152"/>
        <v>231103.44</v>
      </c>
      <c r="Q201" s="93">
        <f t="shared" si="153"/>
        <v>0.17433873682836135</v>
      </c>
      <c r="R201" s="94"/>
      <c r="S201" s="58">
        <f t="shared" si="154"/>
        <v>3534533</v>
      </c>
      <c r="T201" s="93">
        <f t="shared" si="155"/>
        <v>0.57684689896281327</v>
      </c>
      <c r="U201" s="94">
        <f t="shared" si="156"/>
        <v>-3303429.56</v>
      </c>
      <c r="V201" s="93">
        <f t="shared" si="157"/>
        <v>-0.93461556590361439</v>
      </c>
      <c r="W201" s="94"/>
      <c r="X201" s="58">
        <f t="shared" si="158"/>
        <v>188999.53000000003</v>
      </c>
      <c r="Y201" s="93">
        <f t="shared" si="159"/>
        <v>0.12408651009978398</v>
      </c>
      <c r="Z201" s="94">
        <f t="shared" si="160"/>
        <v>42103.909999999974</v>
      </c>
      <c r="AA201" s="93">
        <f t="shared" si="161"/>
        <v>0.22277256456669478</v>
      </c>
    </row>
    <row r="202" spans="1:27" s="49" customFormat="1" ht="17">
      <c r="A202" s="59" t="s">
        <v>24</v>
      </c>
      <c r="B202" s="60"/>
      <c r="C202" s="58">
        <f t="shared" si="142"/>
        <v>99499.709999999992</v>
      </c>
      <c r="D202" s="93">
        <f t="shared" si="143"/>
        <v>7.5060127863904882E-2</v>
      </c>
      <c r="E202" s="94"/>
      <c r="F202" s="58">
        <f t="shared" si="144"/>
        <v>99345.448247499982</v>
      </c>
      <c r="G202" s="93">
        <f t="shared" si="145"/>
        <v>1.6213489518315721E-2</v>
      </c>
      <c r="H202" s="94">
        <f t="shared" si="146"/>
        <v>154.26175250000961</v>
      </c>
      <c r="I202" s="93">
        <f t="shared" si="147"/>
        <v>1.5527812820945381E-3</v>
      </c>
      <c r="J202" s="94"/>
      <c r="K202" s="58">
        <f t="shared" si="148"/>
        <v>95879.549999999988</v>
      </c>
      <c r="L202" s="93">
        <f t="shared" si="149"/>
        <v>6.2949144632464107E-2</v>
      </c>
      <c r="M202" s="94">
        <f t="shared" si="150"/>
        <v>3620.1600000000035</v>
      </c>
      <c r="N202" s="93">
        <f t="shared" si="151"/>
        <v>3.775737370482031E-2</v>
      </c>
      <c r="O202" s="60"/>
      <c r="P202" s="58">
        <f t="shared" si="152"/>
        <v>99499.709999999992</v>
      </c>
      <c r="Q202" s="93">
        <f t="shared" si="153"/>
        <v>7.5060127863904882E-2</v>
      </c>
      <c r="R202" s="94"/>
      <c r="S202" s="58">
        <f t="shared" si="154"/>
        <v>99345.448247499982</v>
      </c>
      <c r="T202" s="93">
        <f t="shared" si="155"/>
        <v>1.6213489518315721E-2</v>
      </c>
      <c r="U202" s="94">
        <f t="shared" si="156"/>
        <v>154.26175250000961</v>
      </c>
      <c r="V202" s="93">
        <f t="shared" si="157"/>
        <v>1.5527812820945381E-3</v>
      </c>
      <c r="W202" s="94"/>
      <c r="X202" s="58">
        <f t="shared" si="158"/>
        <v>95879.549999999988</v>
      </c>
      <c r="Y202" s="93">
        <f t="shared" si="159"/>
        <v>6.2949144632464107E-2</v>
      </c>
      <c r="Z202" s="94">
        <f t="shared" si="160"/>
        <v>3620.1600000000035</v>
      </c>
      <c r="AA202" s="93">
        <f t="shared" si="161"/>
        <v>3.775737370482031E-2</v>
      </c>
    </row>
    <row r="203" spans="1:27" s="49" customFormat="1" ht="17">
      <c r="A203" s="59" t="s">
        <v>25</v>
      </c>
      <c r="B203" s="60"/>
      <c r="C203" s="58">
        <f t="shared" si="142"/>
        <v>0</v>
      </c>
      <c r="D203" s="93">
        <f t="shared" si="143"/>
        <v>0</v>
      </c>
      <c r="E203" s="94"/>
      <c r="F203" s="58">
        <f t="shared" si="144"/>
        <v>0</v>
      </c>
      <c r="G203" s="93">
        <f t="shared" si="145"/>
        <v>0</v>
      </c>
      <c r="H203" s="94">
        <f t="shared" si="146"/>
        <v>0</v>
      </c>
      <c r="I203" s="93" t="str">
        <f t="shared" si="147"/>
        <v>N. D.</v>
      </c>
      <c r="J203" s="94"/>
      <c r="K203" s="58">
        <f t="shared" si="148"/>
        <v>0</v>
      </c>
      <c r="L203" s="93">
        <f t="shared" si="149"/>
        <v>0</v>
      </c>
      <c r="M203" s="94">
        <f t="shared" si="150"/>
        <v>0</v>
      </c>
      <c r="N203" s="93" t="str">
        <f t="shared" si="151"/>
        <v>N. D.</v>
      </c>
      <c r="O203" s="60"/>
      <c r="P203" s="58">
        <f t="shared" si="152"/>
        <v>0</v>
      </c>
      <c r="Q203" s="93">
        <f t="shared" si="153"/>
        <v>0</v>
      </c>
      <c r="R203" s="94"/>
      <c r="S203" s="58">
        <f t="shared" si="154"/>
        <v>0</v>
      </c>
      <c r="T203" s="93">
        <f t="shared" si="155"/>
        <v>0</v>
      </c>
      <c r="U203" s="94">
        <f t="shared" si="156"/>
        <v>0</v>
      </c>
      <c r="V203" s="93" t="str">
        <f t="shared" si="157"/>
        <v>N. D.</v>
      </c>
      <c r="W203" s="94"/>
      <c r="X203" s="58">
        <f t="shared" si="158"/>
        <v>0</v>
      </c>
      <c r="Y203" s="93">
        <f t="shared" si="159"/>
        <v>0</v>
      </c>
      <c r="Z203" s="94">
        <f t="shared" si="160"/>
        <v>0</v>
      </c>
      <c r="AA203" s="93" t="str">
        <f t="shared" si="161"/>
        <v>N. D.</v>
      </c>
    </row>
    <row r="204" spans="1:27" s="49" customFormat="1" ht="17">
      <c r="A204" s="59" t="s">
        <v>26</v>
      </c>
      <c r="B204" s="60"/>
      <c r="C204" s="58">
        <f t="shared" si="142"/>
        <v>0</v>
      </c>
      <c r="D204" s="93">
        <f t="shared" si="143"/>
        <v>0</v>
      </c>
      <c r="E204" s="94"/>
      <c r="F204" s="58">
        <f t="shared" si="144"/>
        <v>0</v>
      </c>
      <c r="G204" s="93">
        <f t="shared" si="145"/>
        <v>0</v>
      </c>
      <c r="H204" s="94">
        <f t="shared" si="146"/>
        <v>0</v>
      </c>
      <c r="I204" s="93" t="str">
        <f t="shared" si="147"/>
        <v>N. D.</v>
      </c>
      <c r="J204" s="94"/>
      <c r="K204" s="58">
        <f t="shared" si="148"/>
        <v>0</v>
      </c>
      <c r="L204" s="93">
        <f t="shared" si="149"/>
        <v>0</v>
      </c>
      <c r="M204" s="94">
        <f t="shared" si="150"/>
        <v>0</v>
      </c>
      <c r="N204" s="93" t="str">
        <f t="shared" si="151"/>
        <v>N. D.</v>
      </c>
      <c r="O204" s="60"/>
      <c r="P204" s="58">
        <f t="shared" si="152"/>
        <v>0</v>
      </c>
      <c r="Q204" s="93">
        <f t="shared" si="153"/>
        <v>0</v>
      </c>
      <c r="R204" s="94"/>
      <c r="S204" s="58">
        <f t="shared" si="154"/>
        <v>0</v>
      </c>
      <c r="T204" s="93">
        <f t="shared" si="155"/>
        <v>0</v>
      </c>
      <c r="U204" s="94">
        <f t="shared" si="156"/>
        <v>0</v>
      </c>
      <c r="V204" s="93" t="str">
        <f t="shared" si="157"/>
        <v>N. D.</v>
      </c>
      <c r="W204" s="94"/>
      <c r="X204" s="58">
        <f t="shared" si="158"/>
        <v>0</v>
      </c>
      <c r="Y204" s="93">
        <f t="shared" si="159"/>
        <v>0</v>
      </c>
      <c r="Z204" s="94">
        <f t="shared" si="160"/>
        <v>0</v>
      </c>
      <c r="AA204" s="93" t="str">
        <f t="shared" si="161"/>
        <v>N. D.</v>
      </c>
    </row>
    <row r="205" spans="1:27" s="49" customFormat="1" ht="17">
      <c r="A205" s="59" t="s">
        <v>27</v>
      </c>
      <c r="B205" s="60"/>
      <c r="C205" s="58">
        <f t="shared" si="142"/>
        <v>0</v>
      </c>
      <c r="D205" s="93">
        <f t="shared" si="143"/>
        <v>0</v>
      </c>
      <c r="E205" s="94"/>
      <c r="F205" s="58">
        <f t="shared" si="144"/>
        <v>0</v>
      </c>
      <c r="G205" s="93">
        <f t="shared" si="145"/>
        <v>0</v>
      </c>
      <c r="H205" s="94">
        <f t="shared" si="146"/>
        <v>0</v>
      </c>
      <c r="I205" s="93" t="str">
        <f t="shared" si="147"/>
        <v>N. D.</v>
      </c>
      <c r="J205" s="94"/>
      <c r="K205" s="58">
        <f t="shared" si="148"/>
        <v>0</v>
      </c>
      <c r="L205" s="93">
        <f t="shared" si="149"/>
        <v>0</v>
      </c>
      <c r="M205" s="94">
        <f t="shared" si="150"/>
        <v>0</v>
      </c>
      <c r="N205" s="93" t="str">
        <f t="shared" si="151"/>
        <v>N. D.</v>
      </c>
      <c r="O205" s="60"/>
      <c r="P205" s="58">
        <f t="shared" si="152"/>
        <v>0</v>
      </c>
      <c r="Q205" s="93">
        <f t="shared" si="153"/>
        <v>0</v>
      </c>
      <c r="R205" s="94"/>
      <c r="S205" s="58">
        <f t="shared" si="154"/>
        <v>0</v>
      </c>
      <c r="T205" s="93">
        <f t="shared" si="155"/>
        <v>0</v>
      </c>
      <c r="U205" s="94">
        <f t="shared" si="156"/>
        <v>0</v>
      </c>
      <c r="V205" s="93" t="str">
        <f t="shared" si="157"/>
        <v>N. D.</v>
      </c>
      <c r="W205" s="94"/>
      <c r="X205" s="58">
        <f t="shared" si="158"/>
        <v>0</v>
      </c>
      <c r="Y205" s="93">
        <f t="shared" si="159"/>
        <v>0</v>
      </c>
      <c r="Z205" s="94">
        <f t="shared" si="160"/>
        <v>0</v>
      </c>
      <c r="AA205" s="93" t="str">
        <f t="shared" si="161"/>
        <v>N. D.</v>
      </c>
    </row>
    <row r="206" spans="1:27" s="49" customFormat="1" ht="17">
      <c r="A206" s="59" t="s">
        <v>28</v>
      </c>
      <c r="B206" s="60"/>
      <c r="C206" s="58">
        <f t="shared" si="142"/>
        <v>0</v>
      </c>
      <c r="D206" s="93">
        <f t="shared" si="143"/>
        <v>0</v>
      </c>
      <c r="E206" s="94"/>
      <c r="F206" s="58">
        <f t="shared" si="144"/>
        <v>0</v>
      </c>
      <c r="G206" s="93">
        <f t="shared" si="145"/>
        <v>0</v>
      </c>
      <c r="H206" s="94">
        <f t="shared" si="146"/>
        <v>0</v>
      </c>
      <c r="I206" s="93" t="str">
        <f t="shared" si="147"/>
        <v>N. D.</v>
      </c>
      <c r="J206" s="94"/>
      <c r="K206" s="58">
        <f t="shared" si="148"/>
        <v>0</v>
      </c>
      <c r="L206" s="93">
        <f t="shared" si="149"/>
        <v>0</v>
      </c>
      <c r="M206" s="94">
        <f t="shared" si="150"/>
        <v>0</v>
      </c>
      <c r="N206" s="93" t="str">
        <f t="shared" si="151"/>
        <v>N. D.</v>
      </c>
      <c r="O206" s="60"/>
      <c r="P206" s="58">
        <f t="shared" si="152"/>
        <v>0</v>
      </c>
      <c r="Q206" s="93">
        <f t="shared" si="153"/>
        <v>0</v>
      </c>
      <c r="R206" s="94"/>
      <c r="S206" s="58">
        <f t="shared" si="154"/>
        <v>0</v>
      </c>
      <c r="T206" s="93">
        <f t="shared" si="155"/>
        <v>0</v>
      </c>
      <c r="U206" s="94">
        <f t="shared" si="156"/>
        <v>0</v>
      </c>
      <c r="V206" s="93" t="str">
        <f t="shared" si="157"/>
        <v>N. D.</v>
      </c>
      <c r="W206" s="94"/>
      <c r="X206" s="58">
        <f t="shared" si="158"/>
        <v>0</v>
      </c>
      <c r="Y206" s="93">
        <f t="shared" si="159"/>
        <v>0</v>
      </c>
      <c r="Z206" s="94">
        <f t="shared" si="160"/>
        <v>0</v>
      </c>
      <c r="AA206" s="93" t="str">
        <f t="shared" si="161"/>
        <v>N. D.</v>
      </c>
    </row>
    <row r="207" spans="1:27" s="49" customFormat="1" ht="17">
      <c r="A207" s="59" t="s">
        <v>29</v>
      </c>
      <c r="B207" s="60"/>
      <c r="C207" s="58">
        <f t="shared" si="142"/>
        <v>0</v>
      </c>
      <c r="D207" s="93">
        <f t="shared" si="143"/>
        <v>0</v>
      </c>
      <c r="E207" s="94"/>
      <c r="F207" s="58">
        <f t="shared" si="144"/>
        <v>0</v>
      </c>
      <c r="G207" s="93">
        <f t="shared" si="145"/>
        <v>0</v>
      </c>
      <c r="H207" s="94">
        <f t="shared" si="146"/>
        <v>0</v>
      </c>
      <c r="I207" s="93" t="str">
        <f t="shared" si="147"/>
        <v>N. D.</v>
      </c>
      <c r="J207" s="94"/>
      <c r="K207" s="58">
        <f t="shared" si="148"/>
        <v>0</v>
      </c>
      <c r="L207" s="93">
        <f t="shared" si="149"/>
        <v>0</v>
      </c>
      <c r="M207" s="94">
        <f t="shared" si="150"/>
        <v>0</v>
      </c>
      <c r="N207" s="93" t="str">
        <f t="shared" si="151"/>
        <v>N. D.</v>
      </c>
      <c r="O207" s="60"/>
      <c r="P207" s="58">
        <f t="shared" si="152"/>
        <v>0</v>
      </c>
      <c r="Q207" s="93">
        <f t="shared" si="153"/>
        <v>0</v>
      </c>
      <c r="R207" s="94"/>
      <c r="S207" s="58">
        <f t="shared" si="154"/>
        <v>0</v>
      </c>
      <c r="T207" s="93">
        <f t="shared" si="155"/>
        <v>0</v>
      </c>
      <c r="U207" s="94">
        <f t="shared" si="156"/>
        <v>0</v>
      </c>
      <c r="V207" s="93" t="str">
        <f t="shared" si="157"/>
        <v>N. D.</v>
      </c>
      <c r="W207" s="94"/>
      <c r="X207" s="58">
        <f t="shared" si="158"/>
        <v>0</v>
      </c>
      <c r="Y207" s="93">
        <f t="shared" si="159"/>
        <v>0</v>
      </c>
      <c r="Z207" s="94">
        <f t="shared" si="160"/>
        <v>0</v>
      </c>
      <c r="AA207" s="93" t="str">
        <f t="shared" si="161"/>
        <v>N. D.</v>
      </c>
    </row>
    <row r="208" spans="1:27" s="49" customFormat="1" ht="17">
      <c r="A208" s="62" t="s">
        <v>30</v>
      </c>
      <c r="B208" s="60"/>
      <c r="C208" s="58">
        <f t="shared" si="142"/>
        <v>0</v>
      </c>
      <c r="D208" s="93">
        <f t="shared" si="143"/>
        <v>0</v>
      </c>
      <c r="E208" s="94"/>
      <c r="F208" s="58">
        <f t="shared" si="144"/>
        <v>0</v>
      </c>
      <c r="G208" s="93">
        <f t="shared" si="145"/>
        <v>0</v>
      </c>
      <c r="H208" s="94">
        <f t="shared" si="146"/>
        <v>0</v>
      </c>
      <c r="I208" s="93" t="str">
        <f t="shared" si="147"/>
        <v>N. D.</v>
      </c>
      <c r="J208" s="94"/>
      <c r="K208" s="58">
        <f t="shared" si="148"/>
        <v>0</v>
      </c>
      <c r="L208" s="93">
        <f t="shared" si="149"/>
        <v>0</v>
      </c>
      <c r="M208" s="94">
        <f t="shared" si="150"/>
        <v>0</v>
      </c>
      <c r="N208" s="93" t="str">
        <f t="shared" si="151"/>
        <v>N. D.</v>
      </c>
      <c r="O208" s="60"/>
      <c r="P208" s="58">
        <f t="shared" si="152"/>
        <v>0</v>
      </c>
      <c r="Q208" s="93">
        <f t="shared" si="153"/>
        <v>0</v>
      </c>
      <c r="R208" s="94"/>
      <c r="S208" s="58">
        <f t="shared" si="154"/>
        <v>0</v>
      </c>
      <c r="T208" s="93">
        <f t="shared" si="155"/>
        <v>0</v>
      </c>
      <c r="U208" s="94">
        <f t="shared" si="156"/>
        <v>0</v>
      </c>
      <c r="V208" s="93" t="str">
        <f t="shared" si="157"/>
        <v>N. D.</v>
      </c>
      <c r="W208" s="94"/>
      <c r="X208" s="58">
        <f t="shared" si="158"/>
        <v>0</v>
      </c>
      <c r="Y208" s="93">
        <f t="shared" si="159"/>
        <v>0</v>
      </c>
      <c r="Z208" s="94">
        <f t="shared" si="160"/>
        <v>0</v>
      </c>
      <c r="AA208" s="93" t="str">
        <f t="shared" si="161"/>
        <v>N. D.</v>
      </c>
    </row>
    <row r="209" spans="1:27" s="49" customFormat="1" ht="6" customHeight="1">
      <c r="A209" s="56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</row>
    <row r="210" spans="1:27" s="82" customFormat="1" ht="17">
      <c r="A210" s="80" t="s">
        <v>46</v>
      </c>
      <c r="B210" s="74"/>
      <c r="C210" s="81">
        <f>+SUM(C200:C208)</f>
        <v>1325600.06</v>
      </c>
      <c r="D210" s="95">
        <f>+IF(ISERROR(C210/C$210),"N. D.",C210/C$210)</f>
        <v>1</v>
      </c>
      <c r="E210" s="96"/>
      <c r="F210" s="81">
        <f>+SUM(F200:F208)</f>
        <v>6127332.9307224993</v>
      </c>
      <c r="G210" s="95">
        <f>+IF(ISERROR(F210/F$210),"N. D.",F210/F$210)</f>
        <v>1</v>
      </c>
      <c r="H210" s="96">
        <f>+$C210-F210</f>
        <v>-4801732.8707224987</v>
      </c>
      <c r="I210" s="95">
        <f>+IF(ISERROR(H210/F210),"N. D.",H210/F210)</f>
        <v>-0.78365790222472964</v>
      </c>
      <c r="J210" s="96"/>
      <c r="K210" s="81">
        <f>+SUM(K200:K208)</f>
        <v>1523127.1300000004</v>
      </c>
      <c r="L210" s="95">
        <f>+IF(ISERROR(K210/K$210),"N. D.",K210/K$210)</f>
        <v>1</v>
      </c>
      <c r="M210" s="96">
        <f>+$C210-K210</f>
        <v>-197527.0700000003</v>
      </c>
      <c r="N210" s="95">
        <f>+IF(ISERROR(M210/K210),"N. D.",M210/K210)</f>
        <v>-0.12968521544225942</v>
      </c>
      <c r="O210" s="74"/>
      <c r="P210" s="81">
        <f>+SUM(P200:P208)</f>
        <v>1325600.06</v>
      </c>
      <c r="Q210" s="95">
        <f>+IF(ISERROR(P210/P$210),"N. D.",P210/P$210)</f>
        <v>1</v>
      </c>
      <c r="R210" s="96"/>
      <c r="S210" s="81">
        <f>+SUM(S200:S208)</f>
        <v>6127332.9307224993</v>
      </c>
      <c r="T210" s="95">
        <f>+IF(ISERROR(S210/S$210),"N. D.",S210/S$210)</f>
        <v>1</v>
      </c>
      <c r="U210" s="96">
        <f>+$P210-S210</f>
        <v>-4801732.8707224987</v>
      </c>
      <c r="V210" s="95">
        <f>+IF(ISERROR(U210/S210),"N. D.",U210/S210)</f>
        <v>-0.78365790222472964</v>
      </c>
      <c r="W210" s="96"/>
      <c r="X210" s="81">
        <f>+SUM(X200:X208)</f>
        <v>1523127.1300000004</v>
      </c>
      <c r="Y210" s="95">
        <f>+IF(ISERROR(X210/X$210),"N. D.",X210/X$210)</f>
        <v>1</v>
      </c>
      <c r="Z210" s="96">
        <f>+$P210-X210</f>
        <v>-197527.0700000003</v>
      </c>
      <c r="AA210" s="95">
        <f>+IF(ISERROR(Z210/X210),"N. D.",Z210/X210)</f>
        <v>-0.12968521544225942</v>
      </c>
    </row>
    <row r="211" spans="1:27" s="49" customFormat="1" ht="17"/>
    <row r="212" spans="1:27" s="49" customFormat="1" ht="17">
      <c r="A212" s="55" t="s">
        <v>92</v>
      </c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</row>
    <row r="213" spans="1:27" s="49" customFormat="1" ht="6" customHeight="1">
      <c r="A213" s="56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</row>
    <row r="214" spans="1:27" s="49" customFormat="1" ht="17">
      <c r="A214" s="62" t="s">
        <v>53</v>
      </c>
      <c r="B214" s="60"/>
      <c r="C214" s="58">
        <f t="shared" ref="C214:C226" si="162">+C138</f>
        <v>0</v>
      </c>
      <c r="D214" s="93">
        <f t="shared" ref="D214:D226" si="163">+IF(ISERROR(C214/C$210),"N. D.",C214/C$210)</f>
        <v>0</v>
      </c>
      <c r="E214" s="94"/>
      <c r="F214" s="58">
        <f t="shared" ref="F214:F226" si="164">+F138</f>
        <v>0</v>
      </c>
      <c r="G214" s="93">
        <f t="shared" ref="G214:G226" si="165">+IF(ISERROR(F214/F$210),"N. D.",F214/F$210)</f>
        <v>0</v>
      </c>
      <c r="H214" s="94">
        <f t="shared" ref="H214:H226" si="166">+$C214-F214</f>
        <v>0</v>
      </c>
      <c r="I214" s="93" t="str">
        <f t="shared" ref="I214:I226" si="167">+IF(ISERROR(H214/F214),"N. D.",H214/F214)</f>
        <v>N. D.</v>
      </c>
      <c r="J214" s="94"/>
      <c r="K214" s="58">
        <f t="shared" ref="K214:K226" si="168">+K138</f>
        <v>0</v>
      </c>
      <c r="L214" s="93">
        <f t="shared" ref="L214:L226" si="169">+IF(ISERROR(K214/K$210),"N. D.",K214/K$210)</f>
        <v>0</v>
      </c>
      <c r="M214" s="94">
        <f t="shared" ref="M214:M226" si="170">+$C214-K214</f>
        <v>0</v>
      </c>
      <c r="N214" s="93" t="str">
        <f t="shared" ref="N214:N226" si="171">+IF(ISERROR(M214/K214),"N. D.",M214/K214)</f>
        <v>N. D.</v>
      </c>
      <c r="O214" s="60"/>
      <c r="P214" s="58">
        <f t="shared" ref="P214:P226" si="172">+P138</f>
        <v>0</v>
      </c>
      <c r="Q214" s="93">
        <f t="shared" ref="Q214:Q226" si="173">+IF(ISERROR(P214/P$210),"N. D.",P214/P$210)</f>
        <v>0</v>
      </c>
      <c r="R214" s="94"/>
      <c r="S214" s="58">
        <f t="shared" ref="S214:S226" si="174">+S138</f>
        <v>0</v>
      </c>
      <c r="T214" s="93">
        <f t="shared" ref="T214:T226" si="175">+IF(ISERROR(S214/S$210),"N. D.",S214/S$210)</f>
        <v>0</v>
      </c>
      <c r="U214" s="94">
        <f t="shared" ref="U214:U226" si="176">+$P214-S214</f>
        <v>0</v>
      </c>
      <c r="V214" s="93" t="str">
        <f t="shared" ref="V214:V226" si="177">+IF(ISERROR(U214/S214),"N. D.",U214/S214)</f>
        <v>N. D.</v>
      </c>
      <c r="W214" s="94"/>
      <c r="X214" s="58">
        <f t="shared" ref="X214:X226" si="178">+X138</f>
        <v>0</v>
      </c>
      <c r="Y214" s="93">
        <f t="shared" ref="Y214:Y226" si="179">+IF(ISERROR(X214/X$210),"N. D.",X214/X$210)</f>
        <v>0</v>
      </c>
      <c r="Z214" s="94">
        <f t="shared" ref="Z214:Z226" si="180">+$P214-X214</f>
        <v>0</v>
      </c>
      <c r="AA214" s="93" t="str">
        <f t="shared" ref="AA214:AA226" si="181">+IF(ISERROR(Z214/X214),"N. D.",Z214/X214)</f>
        <v>N. D.</v>
      </c>
    </row>
    <row r="215" spans="1:27" s="49" customFormat="1" ht="17">
      <c r="A215" s="62" t="s">
        <v>54</v>
      </c>
      <c r="B215" s="60"/>
      <c r="C215" s="58">
        <f t="shared" si="162"/>
        <v>0</v>
      </c>
      <c r="D215" s="93">
        <f t="shared" si="163"/>
        <v>0</v>
      </c>
      <c r="E215" s="94"/>
      <c r="F215" s="58">
        <f t="shared" si="164"/>
        <v>0</v>
      </c>
      <c r="G215" s="93">
        <f t="shared" si="165"/>
        <v>0</v>
      </c>
      <c r="H215" s="94">
        <f t="shared" si="166"/>
        <v>0</v>
      </c>
      <c r="I215" s="93" t="str">
        <f t="shared" si="167"/>
        <v>N. D.</v>
      </c>
      <c r="J215" s="94"/>
      <c r="K215" s="58">
        <f t="shared" si="168"/>
        <v>0</v>
      </c>
      <c r="L215" s="93">
        <f t="shared" si="169"/>
        <v>0</v>
      </c>
      <c r="M215" s="94">
        <f t="shared" si="170"/>
        <v>0</v>
      </c>
      <c r="N215" s="93" t="str">
        <f t="shared" si="171"/>
        <v>N. D.</v>
      </c>
      <c r="O215" s="60"/>
      <c r="P215" s="58">
        <f t="shared" si="172"/>
        <v>0</v>
      </c>
      <c r="Q215" s="93">
        <f t="shared" si="173"/>
        <v>0</v>
      </c>
      <c r="R215" s="94"/>
      <c r="S215" s="58">
        <f t="shared" si="174"/>
        <v>0</v>
      </c>
      <c r="T215" s="93">
        <f t="shared" si="175"/>
        <v>0</v>
      </c>
      <c r="U215" s="94">
        <f t="shared" si="176"/>
        <v>0</v>
      </c>
      <c r="V215" s="93" t="str">
        <f t="shared" si="177"/>
        <v>N. D.</v>
      </c>
      <c r="W215" s="94"/>
      <c r="X215" s="58">
        <f t="shared" si="178"/>
        <v>0</v>
      </c>
      <c r="Y215" s="93">
        <f t="shared" si="179"/>
        <v>0</v>
      </c>
      <c r="Z215" s="94">
        <f t="shared" si="180"/>
        <v>0</v>
      </c>
      <c r="AA215" s="93" t="str">
        <f t="shared" si="181"/>
        <v>N. D.</v>
      </c>
    </row>
    <row r="216" spans="1:27" s="49" customFormat="1" ht="17">
      <c r="A216" s="62" t="s">
        <v>55</v>
      </c>
      <c r="B216" s="60"/>
      <c r="C216" s="58">
        <f t="shared" si="162"/>
        <v>0</v>
      </c>
      <c r="D216" s="93">
        <f t="shared" si="163"/>
        <v>0</v>
      </c>
      <c r="E216" s="94"/>
      <c r="F216" s="58">
        <f t="shared" si="164"/>
        <v>0</v>
      </c>
      <c r="G216" s="93">
        <f t="shared" si="165"/>
        <v>0</v>
      </c>
      <c r="H216" s="94">
        <f t="shared" si="166"/>
        <v>0</v>
      </c>
      <c r="I216" s="93" t="str">
        <f t="shared" si="167"/>
        <v>N. D.</v>
      </c>
      <c r="J216" s="94"/>
      <c r="K216" s="58">
        <f t="shared" si="168"/>
        <v>0</v>
      </c>
      <c r="L216" s="93">
        <f t="shared" si="169"/>
        <v>0</v>
      </c>
      <c r="M216" s="94">
        <f t="shared" si="170"/>
        <v>0</v>
      </c>
      <c r="N216" s="93" t="str">
        <f t="shared" si="171"/>
        <v>N. D.</v>
      </c>
      <c r="O216" s="60"/>
      <c r="P216" s="58">
        <f t="shared" si="172"/>
        <v>0</v>
      </c>
      <c r="Q216" s="93">
        <f t="shared" si="173"/>
        <v>0</v>
      </c>
      <c r="R216" s="94"/>
      <c r="S216" s="58">
        <f t="shared" si="174"/>
        <v>0</v>
      </c>
      <c r="T216" s="93">
        <f t="shared" si="175"/>
        <v>0</v>
      </c>
      <c r="U216" s="94">
        <f t="shared" si="176"/>
        <v>0</v>
      </c>
      <c r="V216" s="93" t="str">
        <f t="shared" si="177"/>
        <v>N. D.</v>
      </c>
      <c r="W216" s="94"/>
      <c r="X216" s="58">
        <f t="shared" si="178"/>
        <v>0</v>
      </c>
      <c r="Y216" s="93">
        <f t="shared" si="179"/>
        <v>0</v>
      </c>
      <c r="Z216" s="94">
        <f t="shared" si="180"/>
        <v>0</v>
      </c>
      <c r="AA216" s="93" t="str">
        <f t="shared" si="181"/>
        <v>N. D.</v>
      </c>
    </row>
    <row r="217" spans="1:27" s="49" customFormat="1" ht="17">
      <c r="A217" s="62" t="s">
        <v>56</v>
      </c>
      <c r="B217" s="60"/>
      <c r="C217" s="58">
        <f t="shared" si="162"/>
        <v>0</v>
      </c>
      <c r="D217" s="93">
        <f t="shared" si="163"/>
        <v>0</v>
      </c>
      <c r="E217" s="94"/>
      <c r="F217" s="58">
        <f t="shared" si="164"/>
        <v>0</v>
      </c>
      <c r="G217" s="93">
        <f t="shared" si="165"/>
        <v>0</v>
      </c>
      <c r="H217" s="94">
        <f t="shared" si="166"/>
        <v>0</v>
      </c>
      <c r="I217" s="93" t="str">
        <f t="shared" si="167"/>
        <v>N. D.</v>
      </c>
      <c r="J217" s="94"/>
      <c r="K217" s="58">
        <f t="shared" si="168"/>
        <v>0</v>
      </c>
      <c r="L217" s="93">
        <f t="shared" si="169"/>
        <v>0</v>
      </c>
      <c r="M217" s="94">
        <f t="shared" si="170"/>
        <v>0</v>
      </c>
      <c r="N217" s="93" t="str">
        <f t="shared" si="171"/>
        <v>N. D.</v>
      </c>
      <c r="O217" s="60"/>
      <c r="P217" s="58">
        <f t="shared" si="172"/>
        <v>0</v>
      </c>
      <c r="Q217" s="93">
        <f t="shared" si="173"/>
        <v>0</v>
      </c>
      <c r="R217" s="94"/>
      <c r="S217" s="58">
        <f t="shared" si="174"/>
        <v>0</v>
      </c>
      <c r="T217" s="93">
        <f t="shared" si="175"/>
        <v>0</v>
      </c>
      <c r="U217" s="94">
        <f t="shared" si="176"/>
        <v>0</v>
      </c>
      <c r="V217" s="93" t="str">
        <f t="shared" si="177"/>
        <v>N. D.</v>
      </c>
      <c r="W217" s="94"/>
      <c r="X217" s="58">
        <f t="shared" si="178"/>
        <v>0</v>
      </c>
      <c r="Y217" s="93">
        <f t="shared" si="179"/>
        <v>0</v>
      </c>
      <c r="Z217" s="94">
        <f t="shared" si="180"/>
        <v>0</v>
      </c>
      <c r="AA217" s="93" t="str">
        <f t="shared" si="181"/>
        <v>N. D.</v>
      </c>
    </row>
    <row r="218" spans="1:27" s="49" customFormat="1" ht="17">
      <c r="A218" s="62" t="s">
        <v>57</v>
      </c>
      <c r="B218" s="60"/>
      <c r="C218" s="58">
        <f t="shared" si="162"/>
        <v>0</v>
      </c>
      <c r="D218" s="93">
        <f t="shared" si="163"/>
        <v>0</v>
      </c>
      <c r="E218" s="94"/>
      <c r="F218" s="58">
        <f t="shared" si="164"/>
        <v>0</v>
      </c>
      <c r="G218" s="93">
        <f t="shared" si="165"/>
        <v>0</v>
      </c>
      <c r="H218" s="94">
        <f t="shared" si="166"/>
        <v>0</v>
      </c>
      <c r="I218" s="93" t="str">
        <f t="shared" si="167"/>
        <v>N. D.</v>
      </c>
      <c r="J218" s="94"/>
      <c r="K218" s="58">
        <f t="shared" si="168"/>
        <v>0</v>
      </c>
      <c r="L218" s="93">
        <f t="shared" si="169"/>
        <v>0</v>
      </c>
      <c r="M218" s="94">
        <f t="shared" si="170"/>
        <v>0</v>
      </c>
      <c r="N218" s="93" t="str">
        <f t="shared" si="171"/>
        <v>N. D.</v>
      </c>
      <c r="O218" s="60"/>
      <c r="P218" s="58">
        <f t="shared" si="172"/>
        <v>0</v>
      </c>
      <c r="Q218" s="93">
        <f t="shared" si="173"/>
        <v>0</v>
      </c>
      <c r="R218" s="94"/>
      <c r="S218" s="58">
        <f t="shared" si="174"/>
        <v>0</v>
      </c>
      <c r="T218" s="93">
        <f t="shared" si="175"/>
        <v>0</v>
      </c>
      <c r="U218" s="94">
        <f t="shared" si="176"/>
        <v>0</v>
      </c>
      <c r="V218" s="93" t="str">
        <f t="shared" si="177"/>
        <v>N. D.</v>
      </c>
      <c r="W218" s="94"/>
      <c r="X218" s="58">
        <f t="shared" si="178"/>
        <v>0</v>
      </c>
      <c r="Y218" s="93">
        <f t="shared" si="179"/>
        <v>0</v>
      </c>
      <c r="Z218" s="94">
        <f t="shared" si="180"/>
        <v>0</v>
      </c>
      <c r="AA218" s="93" t="str">
        <f t="shared" si="181"/>
        <v>N. D.</v>
      </c>
    </row>
    <row r="219" spans="1:27" s="49" customFormat="1" ht="17">
      <c r="A219" s="62" t="s">
        <v>58</v>
      </c>
      <c r="B219" s="60"/>
      <c r="C219" s="58">
        <f t="shared" si="162"/>
        <v>0</v>
      </c>
      <c r="D219" s="93">
        <f t="shared" si="163"/>
        <v>0</v>
      </c>
      <c r="E219" s="94"/>
      <c r="F219" s="58">
        <f t="shared" si="164"/>
        <v>0</v>
      </c>
      <c r="G219" s="93">
        <f t="shared" si="165"/>
        <v>0</v>
      </c>
      <c r="H219" s="94">
        <f t="shared" si="166"/>
        <v>0</v>
      </c>
      <c r="I219" s="93" t="str">
        <f t="shared" si="167"/>
        <v>N. D.</v>
      </c>
      <c r="J219" s="94"/>
      <c r="K219" s="58">
        <f t="shared" si="168"/>
        <v>0</v>
      </c>
      <c r="L219" s="93">
        <f t="shared" si="169"/>
        <v>0</v>
      </c>
      <c r="M219" s="94">
        <f t="shared" si="170"/>
        <v>0</v>
      </c>
      <c r="N219" s="93" t="str">
        <f t="shared" si="171"/>
        <v>N. D.</v>
      </c>
      <c r="O219" s="60"/>
      <c r="P219" s="58">
        <f t="shared" si="172"/>
        <v>0</v>
      </c>
      <c r="Q219" s="93">
        <f t="shared" si="173"/>
        <v>0</v>
      </c>
      <c r="R219" s="94"/>
      <c r="S219" s="58">
        <f t="shared" si="174"/>
        <v>0</v>
      </c>
      <c r="T219" s="93">
        <f t="shared" si="175"/>
        <v>0</v>
      </c>
      <c r="U219" s="94">
        <f t="shared" si="176"/>
        <v>0</v>
      </c>
      <c r="V219" s="93" t="str">
        <f t="shared" si="177"/>
        <v>N. D.</v>
      </c>
      <c r="W219" s="94"/>
      <c r="X219" s="58">
        <f t="shared" si="178"/>
        <v>0</v>
      </c>
      <c r="Y219" s="93">
        <f t="shared" si="179"/>
        <v>0</v>
      </c>
      <c r="Z219" s="94">
        <f t="shared" si="180"/>
        <v>0</v>
      </c>
      <c r="AA219" s="93" t="str">
        <f t="shared" si="181"/>
        <v>N. D.</v>
      </c>
    </row>
    <row r="220" spans="1:27" s="49" customFormat="1" ht="17">
      <c r="A220" s="62" t="s">
        <v>59</v>
      </c>
      <c r="B220" s="60"/>
      <c r="C220" s="58">
        <f t="shared" si="162"/>
        <v>0</v>
      </c>
      <c r="D220" s="93">
        <f t="shared" si="163"/>
        <v>0</v>
      </c>
      <c r="E220" s="94"/>
      <c r="F220" s="58">
        <f t="shared" si="164"/>
        <v>0</v>
      </c>
      <c r="G220" s="93">
        <f t="shared" si="165"/>
        <v>0</v>
      </c>
      <c r="H220" s="94">
        <f t="shared" si="166"/>
        <v>0</v>
      </c>
      <c r="I220" s="93" t="str">
        <f t="shared" si="167"/>
        <v>N. D.</v>
      </c>
      <c r="J220" s="94"/>
      <c r="K220" s="58">
        <f t="shared" si="168"/>
        <v>0</v>
      </c>
      <c r="L220" s="93">
        <f t="shared" si="169"/>
        <v>0</v>
      </c>
      <c r="M220" s="94">
        <f t="shared" si="170"/>
        <v>0</v>
      </c>
      <c r="N220" s="93" t="str">
        <f t="shared" si="171"/>
        <v>N. D.</v>
      </c>
      <c r="O220" s="60"/>
      <c r="P220" s="58">
        <f t="shared" si="172"/>
        <v>0</v>
      </c>
      <c r="Q220" s="93">
        <f t="shared" si="173"/>
        <v>0</v>
      </c>
      <c r="R220" s="94"/>
      <c r="S220" s="58">
        <f t="shared" si="174"/>
        <v>0</v>
      </c>
      <c r="T220" s="93">
        <f t="shared" si="175"/>
        <v>0</v>
      </c>
      <c r="U220" s="94">
        <f t="shared" si="176"/>
        <v>0</v>
      </c>
      <c r="V220" s="93" t="str">
        <f t="shared" si="177"/>
        <v>N. D.</v>
      </c>
      <c r="W220" s="94"/>
      <c r="X220" s="58">
        <f t="shared" si="178"/>
        <v>0</v>
      </c>
      <c r="Y220" s="93">
        <f t="shared" si="179"/>
        <v>0</v>
      </c>
      <c r="Z220" s="94">
        <f t="shared" si="180"/>
        <v>0</v>
      </c>
      <c r="AA220" s="93" t="str">
        <f t="shared" si="181"/>
        <v>N. D.</v>
      </c>
    </row>
    <row r="221" spans="1:27" s="49" customFormat="1" ht="17">
      <c r="A221" s="62" t="s">
        <v>60</v>
      </c>
      <c r="B221" s="60"/>
      <c r="C221" s="58">
        <f t="shared" si="162"/>
        <v>0</v>
      </c>
      <c r="D221" s="93">
        <f t="shared" si="163"/>
        <v>0</v>
      </c>
      <c r="E221" s="94"/>
      <c r="F221" s="58">
        <f t="shared" si="164"/>
        <v>0</v>
      </c>
      <c r="G221" s="93">
        <f t="shared" si="165"/>
        <v>0</v>
      </c>
      <c r="H221" s="94">
        <f t="shared" si="166"/>
        <v>0</v>
      </c>
      <c r="I221" s="93" t="str">
        <f t="shared" si="167"/>
        <v>N. D.</v>
      </c>
      <c r="J221" s="94"/>
      <c r="K221" s="58">
        <f t="shared" si="168"/>
        <v>0</v>
      </c>
      <c r="L221" s="93">
        <f t="shared" si="169"/>
        <v>0</v>
      </c>
      <c r="M221" s="94">
        <f t="shared" si="170"/>
        <v>0</v>
      </c>
      <c r="N221" s="93" t="str">
        <f t="shared" si="171"/>
        <v>N. D.</v>
      </c>
      <c r="O221" s="60"/>
      <c r="P221" s="58">
        <f t="shared" si="172"/>
        <v>0</v>
      </c>
      <c r="Q221" s="93">
        <f t="shared" si="173"/>
        <v>0</v>
      </c>
      <c r="R221" s="94"/>
      <c r="S221" s="58">
        <f t="shared" si="174"/>
        <v>0</v>
      </c>
      <c r="T221" s="93">
        <f t="shared" si="175"/>
        <v>0</v>
      </c>
      <c r="U221" s="94">
        <f t="shared" si="176"/>
        <v>0</v>
      </c>
      <c r="V221" s="93" t="str">
        <f t="shared" si="177"/>
        <v>N. D.</v>
      </c>
      <c r="W221" s="94"/>
      <c r="X221" s="58">
        <f t="shared" si="178"/>
        <v>0</v>
      </c>
      <c r="Y221" s="93">
        <f t="shared" si="179"/>
        <v>0</v>
      </c>
      <c r="Z221" s="94">
        <f t="shared" si="180"/>
        <v>0</v>
      </c>
      <c r="AA221" s="93" t="str">
        <f t="shared" si="181"/>
        <v>N. D.</v>
      </c>
    </row>
    <row r="222" spans="1:27" s="49" customFormat="1" ht="17">
      <c r="A222" s="62" t="s">
        <v>61</v>
      </c>
      <c r="B222" s="60"/>
      <c r="C222" s="58">
        <f t="shared" si="162"/>
        <v>0</v>
      </c>
      <c r="D222" s="93">
        <f t="shared" si="163"/>
        <v>0</v>
      </c>
      <c r="E222" s="94"/>
      <c r="F222" s="58">
        <f t="shared" si="164"/>
        <v>0</v>
      </c>
      <c r="G222" s="93">
        <f t="shared" si="165"/>
        <v>0</v>
      </c>
      <c r="H222" s="94">
        <f t="shared" si="166"/>
        <v>0</v>
      </c>
      <c r="I222" s="93" t="str">
        <f t="shared" si="167"/>
        <v>N. D.</v>
      </c>
      <c r="J222" s="94"/>
      <c r="K222" s="58">
        <f t="shared" si="168"/>
        <v>0</v>
      </c>
      <c r="L222" s="93">
        <f t="shared" si="169"/>
        <v>0</v>
      </c>
      <c r="M222" s="94">
        <f t="shared" si="170"/>
        <v>0</v>
      </c>
      <c r="N222" s="93" t="str">
        <f t="shared" si="171"/>
        <v>N. D.</v>
      </c>
      <c r="O222" s="60"/>
      <c r="P222" s="58">
        <f t="shared" si="172"/>
        <v>0</v>
      </c>
      <c r="Q222" s="93">
        <f t="shared" si="173"/>
        <v>0</v>
      </c>
      <c r="R222" s="94"/>
      <c r="S222" s="58">
        <f t="shared" si="174"/>
        <v>0</v>
      </c>
      <c r="T222" s="93">
        <f t="shared" si="175"/>
        <v>0</v>
      </c>
      <c r="U222" s="94">
        <f t="shared" si="176"/>
        <v>0</v>
      </c>
      <c r="V222" s="93" t="str">
        <f t="shared" si="177"/>
        <v>N. D.</v>
      </c>
      <c r="W222" s="94"/>
      <c r="X222" s="58">
        <f t="shared" si="178"/>
        <v>0</v>
      </c>
      <c r="Y222" s="93">
        <f t="shared" si="179"/>
        <v>0</v>
      </c>
      <c r="Z222" s="94">
        <f t="shared" si="180"/>
        <v>0</v>
      </c>
      <c r="AA222" s="93" t="str">
        <f t="shared" si="181"/>
        <v>N. D.</v>
      </c>
    </row>
    <row r="223" spans="1:27" s="49" customFormat="1" ht="17">
      <c r="A223" s="62" t="s">
        <v>62</v>
      </c>
      <c r="B223" s="60"/>
      <c r="C223" s="58">
        <f t="shared" si="162"/>
        <v>0</v>
      </c>
      <c r="D223" s="93">
        <f t="shared" si="163"/>
        <v>0</v>
      </c>
      <c r="E223" s="94"/>
      <c r="F223" s="58">
        <f t="shared" si="164"/>
        <v>0</v>
      </c>
      <c r="G223" s="93">
        <f t="shared" si="165"/>
        <v>0</v>
      </c>
      <c r="H223" s="94">
        <f t="shared" si="166"/>
        <v>0</v>
      </c>
      <c r="I223" s="93" t="str">
        <f t="shared" si="167"/>
        <v>N. D.</v>
      </c>
      <c r="J223" s="94"/>
      <c r="K223" s="58">
        <f t="shared" si="168"/>
        <v>0</v>
      </c>
      <c r="L223" s="93">
        <f t="shared" si="169"/>
        <v>0</v>
      </c>
      <c r="M223" s="94">
        <f t="shared" si="170"/>
        <v>0</v>
      </c>
      <c r="N223" s="93" t="str">
        <f t="shared" si="171"/>
        <v>N. D.</v>
      </c>
      <c r="O223" s="60"/>
      <c r="P223" s="58">
        <f t="shared" si="172"/>
        <v>0</v>
      </c>
      <c r="Q223" s="93">
        <f t="shared" si="173"/>
        <v>0</v>
      </c>
      <c r="R223" s="94"/>
      <c r="S223" s="58">
        <f t="shared" si="174"/>
        <v>0</v>
      </c>
      <c r="T223" s="93">
        <f t="shared" si="175"/>
        <v>0</v>
      </c>
      <c r="U223" s="94">
        <f t="shared" si="176"/>
        <v>0</v>
      </c>
      <c r="V223" s="93" t="str">
        <f t="shared" si="177"/>
        <v>N. D.</v>
      </c>
      <c r="W223" s="94"/>
      <c r="X223" s="58">
        <f t="shared" si="178"/>
        <v>0</v>
      </c>
      <c r="Y223" s="93">
        <f t="shared" si="179"/>
        <v>0</v>
      </c>
      <c r="Z223" s="94">
        <f t="shared" si="180"/>
        <v>0</v>
      </c>
      <c r="AA223" s="93" t="str">
        <f t="shared" si="181"/>
        <v>N. D.</v>
      </c>
    </row>
    <row r="224" spans="1:27" s="49" customFormat="1" ht="17">
      <c r="A224" s="62" t="s">
        <v>25</v>
      </c>
      <c r="B224" s="60"/>
      <c r="C224" s="58">
        <f t="shared" si="162"/>
        <v>0</v>
      </c>
      <c r="D224" s="93">
        <f t="shared" si="163"/>
        <v>0</v>
      </c>
      <c r="E224" s="94"/>
      <c r="F224" s="58">
        <f t="shared" si="164"/>
        <v>0</v>
      </c>
      <c r="G224" s="93">
        <f t="shared" si="165"/>
        <v>0</v>
      </c>
      <c r="H224" s="94">
        <f t="shared" si="166"/>
        <v>0</v>
      </c>
      <c r="I224" s="93" t="str">
        <f t="shared" si="167"/>
        <v>N. D.</v>
      </c>
      <c r="J224" s="94"/>
      <c r="K224" s="58">
        <f t="shared" si="168"/>
        <v>0</v>
      </c>
      <c r="L224" s="93">
        <f t="shared" si="169"/>
        <v>0</v>
      </c>
      <c r="M224" s="94">
        <f t="shared" si="170"/>
        <v>0</v>
      </c>
      <c r="N224" s="93" t="str">
        <f t="shared" si="171"/>
        <v>N. D.</v>
      </c>
      <c r="O224" s="60"/>
      <c r="P224" s="58">
        <f t="shared" si="172"/>
        <v>0</v>
      </c>
      <c r="Q224" s="93">
        <f t="shared" si="173"/>
        <v>0</v>
      </c>
      <c r="R224" s="94"/>
      <c r="S224" s="58">
        <f t="shared" si="174"/>
        <v>0</v>
      </c>
      <c r="T224" s="93">
        <f t="shared" si="175"/>
        <v>0</v>
      </c>
      <c r="U224" s="94">
        <f t="shared" si="176"/>
        <v>0</v>
      </c>
      <c r="V224" s="93" t="str">
        <f t="shared" si="177"/>
        <v>N. D.</v>
      </c>
      <c r="W224" s="94"/>
      <c r="X224" s="58">
        <f t="shared" si="178"/>
        <v>0</v>
      </c>
      <c r="Y224" s="93">
        <f t="shared" si="179"/>
        <v>0</v>
      </c>
      <c r="Z224" s="94">
        <f t="shared" si="180"/>
        <v>0</v>
      </c>
      <c r="AA224" s="93" t="str">
        <f t="shared" si="181"/>
        <v>N. D.</v>
      </c>
    </row>
    <row r="225" spans="1:27" s="49" customFormat="1" ht="17">
      <c r="A225" s="62" t="s">
        <v>63</v>
      </c>
      <c r="B225" s="60"/>
      <c r="C225" s="58">
        <f t="shared" si="162"/>
        <v>0</v>
      </c>
      <c r="D225" s="93">
        <f t="shared" si="163"/>
        <v>0</v>
      </c>
      <c r="E225" s="94"/>
      <c r="F225" s="58">
        <f t="shared" si="164"/>
        <v>0</v>
      </c>
      <c r="G225" s="93">
        <f t="shared" si="165"/>
        <v>0</v>
      </c>
      <c r="H225" s="94">
        <f t="shared" si="166"/>
        <v>0</v>
      </c>
      <c r="I225" s="93" t="str">
        <f t="shared" si="167"/>
        <v>N. D.</v>
      </c>
      <c r="J225" s="94"/>
      <c r="K225" s="58">
        <f t="shared" si="168"/>
        <v>0</v>
      </c>
      <c r="L225" s="93">
        <f t="shared" si="169"/>
        <v>0</v>
      </c>
      <c r="M225" s="94">
        <f t="shared" si="170"/>
        <v>0</v>
      </c>
      <c r="N225" s="93" t="str">
        <f t="shared" si="171"/>
        <v>N. D.</v>
      </c>
      <c r="O225" s="60"/>
      <c r="P225" s="58">
        <f t="shared" si="172"/>
        <v>0</v>
      </c>
      <c r="Q225" s="93">
        <f t="shared" si="173"/>
        <v>0</v>
      </c>
      <c r="R225" s="94"/>
      <c r="S225" s="58">
        <f t="shared" si="174"/>
        <v>0</v>
      </c>
      <c r="T225" s="93">
        <f t="shared" si="175"/>
        <v>0</v>
      </c>
      <c r="U225" s="94">
        <f t="shared" si="176"/>
        <v>0</v>
      </c>
      <c r="V225" s="93" t="str">
        <f t="shared" si="177"/>
        <v>N. D.</v>
      </c>
      <c r="W225" s="94"/>
      <c r="X225" s="58">
        <f t="shared" si="178"/>
        <v>0</v>
      </c>
      <c r="Y225" s="93">
        <f t="shared" si="179"/>
        <v>0</v>
      </c>
      <c r="Z225" s="94">
        <f t="shared" si="180"/>
        <v>0</v>
      </c>
      <c r="AA225" s="93" t="str">
        <f t="shared" si="181"/>
        <v>N. D.</v>
      </c>
    </row>
    <row r="226" spans="1:27" s="49" customFormat="1" ht="17">
      <c r="A226" s="62" t="s">
        <v>64</v>
      </c>
      <c r="B226" s="60"/>
      <c r="C226" s="58">
        <f t="shared" si="162"/>
        <v>0</v>
      </c>
      <c r="D226" s="93">
        <f t="shared" si="163"/>
        <v>0</v>
      </c>
      <c r="E226" s="94"/>
      <c r="F226" s="58">
        <f t="shared" si="164"/>
        <v>0</v>
      </c>
      <c r="G226" s="93">
        <f t="shared" si="165"/>
        <v>0</v>
      </c>
      <c r="H226" s="94">
        <f t="shared" si="166"/>
        <v>0</v>
      </c>
      <c r="I226" s="93" t="str">
        <f t="shared" si="167"/>
        <v>N. D.</v>
      </c>
      <c r="J226" s="94"/>
      <c r="K226" s="58">
        <f t="shared" si="168"/>
        <v>0</v>
      </c>
      <c r="L226" s="93">
        <f t="shared" si="169"/>
        <v>0</v>
      </c>
      <c r="M226" s="94">
        <f t="shared" si="170"/>
        <v>0</v>
      </c>
      <c r="N226" s="93" t="str">
        <f t="shared" si="171"/>
        <v>N. D.</v>
      </c>
      <c r="O226" s="60"/>
      <c r="P226" s="58">
        <f t="shared" si="172"/>
        <v>0</v>
      </c>
      <c r="Q226" s="93">
        <f t="shared" si="173"/>
        <v>0</v>
      </c>
      <c r="R226" s="94"/>
      <c r="S226" s="58">
        <f t="shared" si="174"/>
        <v>0</v>
      </c>
      <c r="T226" s="93">
        <f t="shared" si="175"/>
        <v>0</v>
      </c>
      <c r="U226" s="94">
        <f t="shared" si="176"/>
        <v>0</v>
      </c>
      <c r="V226" s="93" t="str">
        <f t="shared" si="177"/>
        <v>N. D.</v>
      </c>
      <c r="W226" s="94"/>
      <c r="X226" s="58">
        <f t="shared" si="178"/>
        <v>0</v>
      </c>
      <c r="Y226" s="93">
        <f t="shared" si="179"/>
        <v>0</v>
      </c>
      <c r="Z226" s="94">
        <f t="shared" si="180"/>
        <v>0</v>
      </c>
      <c r="AA226" s="93" t="str">
        <f t="shared" si="181"/>
        <v>N. D.</v>
      </c>
    </row>
    <row r="227" spans="1:27" s="49" customFormat="1" ht="6" customHeight="1">
      <c r="A227" s="56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</row>
    <row r="228" spans="1:27" s="82" customFormat="1" ht="17">
      <c r="A228" s="80" t="s">
        <v>93</v>
      </c>
      <c r="B228" s="74"/>
      <c r="C228" s="81">
        <f>+SUM(C214:C226)</f>
        <v>0</v>
      </c>
      <c r="D228" s="95">
        <f>+IF(ISERROR(C228/C$210),"N. D.",C228/C$210)</f>
        <v>0</v>
      </c>
      <c r="E228" s="96"/>
      <c r="F228" s="81">
        <f>+SUM(F214:F226)</f>
        <v>0</v>
      </c>
      <c r="G228" s="95">
        <f>+IF(ISERROR(F228/F$210),"N. D.",F228/F$210)</f>
        <v>0</v>
      </c>
      <c r="H228" s="96">
        <f>+$C228-F228</f>
        <v>0</v>
      </c>
      <c r="I228" s="95" t="str">
        <f>+IF(ISERROR(H228/F228),"N. D.",H228/F228)</f>
        <v>N. D.</v>
      </c>
      <c r="J228" s="96"/>
      <c r="K228" s="81">
        <f>+SUM(K214:K226)</f>
        <v>0</v>
      </c>
      <c r="L228" s="95">
        <f>+IF(ISERROR(K228/K$210),"N. D.",K228/K$210)</f>
        <v>0</v>
      </c>
      <c r="M228" s="96">
        <f>+$C228-K228</f>
        <v>0</v>
      </c>
      <c r="N228" s="95" t="str">
        <f>+IF(ISERROR(M228/K228),"N. D.",M228/K228)</f>
        <v>N. D.</v>
      </c>
      <c r="O228" s="74"/>
      <c r="P228" s="81">
        <f>+SUM(P214:P226)</f>
        <v>0</v>
      </c>
      <c r="Q228" s="95">
        <f>+IF(ISERROR(P228/P$210),"N. D.",P228/P$210)</f>
        <v>0</v>
      </c>
      <c r="R228" s="96"/>
      <c r="S228" s="81">
        <f>+SUM(S214:S226)</f>
        <v>0</v>
      </c>
      <c r="T228" s="95">
        <f>+IF(ISERROR(S228/S$210),"N. D.",S228/S$210)</f>
        <v>0</v>
      </c>
      <c r="U228" s="96">
        <f>+$P228-S228</f>
        <v>0</v>
      </c>
      <c r="V228" s="95" t="str">
        <f>+IF(ISERROR(U228/S228),"N. D.",U228/S228)</f>
        <v>N. D.</v>
      </c>
      <c r="W228" s="96"/>
      <c r="X228" s="81">
        <f>+SUM(X214:X226)</f>
        <v>0</v>
      </c>
      <c r="Y228" s="95">
        <f>+IF(ISERROR(X228/X$210),"N. D.",X228/X$210)</f>
        <v>0</v>
      </c>
      <c r="Z228" s="96">
        <f>+$P228-X228</f>
        <v>0</v>
      </c>
      <c r="AA228" s="95" t="str">
        <f>+IF(ISERROR(Z228/X228),"N. D.",Z228/X228)</f>
        <v>N. D.</v>
      </c>
    </row>
    <row r="229" spans="1:27" s="49" customFormat="1" ht="17"/>
    <row r="230" spans="1:27" s="49" customFormat="1" ht="17">
      <c r="A230" s="55" t="s">
        <v>94</v>
      </c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</row>
    <row r="231" spans="1:27" s="49" customFormat="1" ht="6" customHeight="1">
      <c r="A231" s="56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</row>
    <row r="232" spans="1:27" s="49" customFormat="1" ht="17">
      <c r="A232" s="59" t="s">
        <v>95</v>
      </c>
      <c r="B232" s="60"/>
      <c r="C232" s="58">
        <f>+C106</f>
        <v>1325600.06</v>
      </c>
      <c r="D232" s="93">
        <f>+IF(ISERROR(C232/C$232),"N. D.",C232/C$232)</f>
        <v>1</v>
      </c>
      <c r="E232" s="94"/>
      <c r="F232" s="58">
        <f>+F106</f>
        <v>6127332.9307224993</v>
      </c>
      <c r="G232" s="93">
        <f>+IF(ISERROR(F232/F$232),"N. D.",F232/F$232)</f>
        <v>1</v>
      </c>
      <c r="H232" s="94">
        <f>+$C232-F232</f>
        <v>-4801732.8707224987</v>
      </c>
      <c r="I232" s="93">
        <f>+IF(ISERROR(H232/F232),"N. D.",H232/F232)</f>
        <v>-0.78365790222472964</v>
      </c>
      <c r="J232" s="94"/>
      <c r="K232" s="58">
        <f>+K106</f>
        <v>1523127.1300000004</v>
      </c>
      <c r="L232" s="93">
        <f>+IF(ISERROR(K232/K$232),"N. D.",K232/K$232)</f>
        <v>1</v>
      </c>
      <c r="M232" s="94">
        <f>+$C232-K232</f>
        <v>-197527.0700000003</v>
      </c>
      <c r="N232" s="93">
        <f>+IF(ISERROR(M232/K232),"N. D.",M232/K232)</f>
        <v>-0.12968521544225942</v>
      </c>
      <c r="O232" s="60"/>
      <c r="P232" s="58">
        <f>+P106</f>
        <v>1325600.06</v>
      </c>
      <c r="Q232" s="93">
        <f>+IF(ISERROR(P232/P$232),"N. D.",P232/P$232)</f>
        <v>1</v>
      </c>
      <c r="R232" s="94"/>
      <c r="S232" s="58">
        <f>+S106</f>
        <v>6127332.9307224993</v>
      </c>
      <c r="T232" s="93">
        <f>+IF(ISERROR(S232/S$232),"N. D.",S232/S$232)</f>
        <v>1</v>
      </c>
      <c r="U232" s="94">
        <f>+$P232-S232</f>
        <v>-4801732.8707224987</v>
      </c>
      <c r="V232" s="93">
        <f>+IF(ISERROR(U232/S232),"N. D.",U232/S232)</f>
        <v>-0.78365790222472964</v>
      </c>
      <c r="W232" s="94"/>
      <c r="X232" s="58">
        <f>+X106</f>
        <v>1523127.1300000004</v>
      </c>
      <c r="Y232" s="93">
        <f>+IF(ISERROR(X232/X$232),"N. D.",X232/X$232)</f>
        <v>1</v>
      </c>
      <c r="Z232" s="94">
        <f>+$P232-X232</f>
        <v>-197527.0700000003</v>
      </c>
      <c r="AA232" s="93">
        <f>+IF(ISERROR(Z232/X232),"N. D.",Z232/X232)</f>
        <v>-0.12968521544225942</v>
      </c>
    </row>
    <row r="233" spans="1:27" s="49" customFormat="1" ht="17">
      <c r="A233" s="59" t="s">
        <v>96</v>
      </c>
      <c r="B233" s="60"/>
      <c r="C233" s="58">
        <f>+C135</f>
        <v>-332916.24</v>
      </c>
      <c r="D233" s="93">
        <f>+IF(ISERROR(C233/C$232),"N. D.",C233/C$232)</f>
        <v>-0.25114380275450499</v>
      </c>
      <c r="E233" s="94"/>
      <c r="F233" s="58">
        <f>+F135</f>
        <v>0</v>
      </c>
      <c r="G233" s="93">
        <f>+IF(ISERROR(F233/F$232),"N. D.",F233/F$232)</f>
        <v>0</v>
      </c>
      <c r="H233" s="94">
        <f>+$C233-F233</f>
        <v>-332916.24</v>
      </c>
      <c r="I233" s="93" t="str">
        <f>+IF(ISERROR(H233/F233),"N. D.",H233/F233)</f>
        <v>N. D.</v>
      </c>
      <c r="J233" s="94"/>
      <c r="K233" s="58">
        <f>+K135</f>
        <v>-295386.48000000004</v>
      </c>
      <c r="L233" s="93">
        <f>+IF(ISERROR(K233/K$232),"N. D.",K233/K$232)</f>
        <v>-0.1939342253065901</v>
      </c>
      <c r="M233" s="94">
        <f>+$C233-K233</f>
        <v>-37529.759999999951</v>
      </c>
      <c r="N233" s="93">
        <f>+IF(ISERROR(M233/K233),"N. D.",M233/K233)</f>
        <v>0.12705307297747664</v>
      </c>
      <c r="O233" s="60"/>
      <c r="P233" s="58">
        <f>+P135</f>
        <v>-332916.24</v>
      </c>
      <c r="Q233" s="93">
        <f>+IF(ISERROR(P233/P$232),"N. D.",P233/P$232)</f>
        <v>-0.25114380275450499</v>
      </c>
      <c r="R233" s="94"/>
      <c r="S233" s="58">
        <f>+S135</f>
        <v>0</v>
      </c>
      <c r="T233" s="93">
        <f>+IF(ISERROR(S233/S$232),"N. D.",S233/S$232)</f>
        <v>0</v>
      </c>
      <c r="U233" s="94">
        <f>+$P233-S233</f>
        <v>-332916.24</v>
      </c>
      <c r="V233" s="93" t="str">
        <f>+IF(ISERROR(U233/S233),"N. D.",U233/S233)</f>
        <v>N. D.</v>
      </c>
      <c r="W233" s="94"/>
      <c r="X233" s="58">
        <f>+X135</f>
        <v>-295386.48000000004</v>
      </c>
      <c r="Y233" s="93">
        <f>+IF(ISERROR(X233/X$232),"N. D.",X233/X$232)</f>
        <v>-0.1939342253065901</v>
      </c>
      <c r="Z233" s="94">
        <f>+$P233-X233</f>
        <v>-37529.759999999951</v>
      </c>
      <c r="AA233" s="93">
        <f>+IF(ISERROR(Z233/X233),"N. D.",Z233/X233)</f>
        <v>0.12705307297747664</v>
      </c>
    </row>
    <row r="234" spans="1:27" s="49" customFormat="1" ht="17">
      <c r="A234" s="59" t="s">
        <v>97</v>
      </c>
      <c r="B234" s="60"/>
      <c r="C234" s="58">
        <f>+C168</f>
        <v>1658516.3</v>
      </c>
      <c r="D234" s="93">
        <f>+IF(ISERROR(C234/C$232),"N. D.",C234/C$232)</f>
        <v>1.251143802754505</v>
      </c>
      <c r="E234" s="94"/>
      <c r="F234" s="58">
        <f>+F168</f>
        <v>6127332.9307224993</v>
      </c>
      <c r="G234" s="93">
        <f>+IF(ISERROR(F234/F$232),"N. D.",F234/F$232)</f>
        <v>1</v>
      </c>
      <c r="H234" s="94">
        <f>+$C234-F234</f>
        <v>-4468816.6307224995</v>
      </c>
      <c r="I234" s="93">
        <f>+IF(ISERROR(H234/F234),"N. D.",H234/F234)</f>
        <v>-0.7293249250935615</v>
      </c>
      <c r="J234" s="94"/>
      <c r="K234" s="58">
        <f>+K168</f>
        <v>1818513.6100000003</v>
      </c>
      <c r="L234" s="93">
        <f>+IF(ISERROR(K234/K$232),"N. D.",K234/K$232)</f>
        <v>1.1939342253065901</v>
      </c>
      <c r="M234" s="94">
        <f>+$C234-K234</f>
        <v>-159997.31000000029</v>
      </c>
      <c r="N234" s="93">
        <f>+IF(ISERROR(M234/K234),"N. D.",M234/K234)</f>
        <v>-8.7982464975887784E-2</v>
      </c>
      <c r="O234" s="60"/>
      <c r="P234" s="58">
        <f>+P168</f>
        <v>1658516.3</v>
      </c>
      <c r="Q234" s="93">
        <f>+IF(ISERROR(P234/P$232),"N. D.",P234/P$232)</f>
        <v>1.251143802754505</v>
      </c>
      <c r="R234" s="94"/>
      <c r="S234" s="58">
        <f>+S168</f>
        <v>6127332.9307224993</v>
      </c>
      <c r="T234" s="93">
        <f>+IF(ISERROR(S234/S$232),"N. D.",S234/S$232)</f>
        <v>1</v>
      </c>
      <c r="U234" s="94">
        <f>+$P234-S234</f>
        <v>-4468816.6307224995</v>
      </c>
      <c r="V234" s="93">
        <f>+IF(ISERROR(U234/S234),"N. D.",U234/S234)</f>
        <v>-0.7293249250935615</v>
      </c>
      <c r="W234" s="94"/>
      <c r="X234" s="58">
        <f>+X168</f>
        <v>1818513.6100000003</v>
      </c>
      <c r="Y234" s="93">
        <f>+IF(ISERROR(X234/X$232),"N. D.",X234/X$232)</f>
        <v>1.1939342253065901</v>
      </c>
      <c r="Z234" s="94">
        <f>+$P234-X234</f>
        <v>-159997.31000000029</v>
      </c>
      <c r="AA234" s="93">
        <f>+IF(ISERROR(Z234/X234),"N. D.",Z234/X234)</f>
        <v>-8.7982464975887784E-2</v>
      </c>
    </row>
    <row r="235" spans="1:27" s="49" customFormat="1" ht="17">
      <c r="A235" s="59" t="s">
        <v>98</v>
      </c>
      <c r="B235" s="60"/>
      <c r="C235" s="58">
        <f>+C177</f>
        <v>1658516.3</v>
      </c>
      <c r="D235" s="93">
        <f>+IF(ISERROR(C235/C$232),"N. D.",C235/C$232)</f>
        <v>1.251143802754505</v>
      </c>
      <c r="E235" s="94"/>
      <c r="F235" s="58">
        <f>+F177</f>
        <v>6127332.9307224993</v>
      </c>
      <c r="G235" s="93">
        <f>+IF(ISERROR(F235/F$232),"N. D.",F235/F$232)</f>
        <v>1</v>
      </c>
      <c r="H235" s="94">
        <f>+$C235-F235</f>
        <v>-4468816.6307224995</v>
      </c>
      <c r="I235" s="93">
        <f>+IF(ISERROR(H235/F235),"N. D.",H235/F235)</f>
        <v>-0.7293249250935615</v>
      </c>
      <c r="J235" s="94"/>
      <c r="K235" s="58">
        <f>+K177</f>
        <v>1818513.6100000003</v>
      </c>
      <c r="L235" s="93">
        <f>+IF(ISERROR(K235/K$232),"N. D.",K235/K$232)</f>
        <v>1.1939342253065901</v>
      </c>
      <c r="M235" s="94">
        <f>+$C235-K235</f>
        <v>-159997.31000000029</v>
      </c>
      <c r="N235" s="93">
        <f>+IF(ISERROR(M235/K235),"N. D.",M235/K235)</f>
        <v>-8.7982464975887784E-2</v>
      </c>
      <c r="O235" s="60"/>
      <c r="P235" s="58">
        <f>+P177</f>
        <v>1658516.3</v>
      </c>
      <c r="Q235" s="93">
        <f>+IF(ISERROR(P235/P$232),"N. D.",P235/P$232)</f>
        <v>1.251143802754505</v>
      </c>
      <c r="R235" s="94"/>
      <c r="S235" s="58">
        <f>+S177</f>
        <v>6127332.9307224993</v>
      </c>
      <c r="T235" s="93">
        <f>+IF(ISERROR(S235/S$232),"N. D.",S235/S$232)</f>
        <v>1</v>
      </c>
      <c r="U235" s="94">
        <f>+$P235-S235</f>
        <v>-4468816.6307224995</v>
      </c>
      <c r="V235" s="93">
        <f>+IF(ISERROR(U235/S235),"N. D.",U235/S235)</f>
        <v>-0.7293249250935615</v>
      </c>
      <c r="W235" s="94"/>
      <c r="X235" s="58">
        <f>+X177</f>
        <v>1818513.6100000003</v>
      </c>
      <c r="Y235" s="93">
        <f>+IF(ISERROR(X235/X$232),"N. D.",X235/X$232)</f>
        <v>1.1939342253065901</v>
      </c>
      <c r="Z235" s="94">
        <f>+$P235-X235</f>
        <v>-159997.31000000029</v>
      </c>
      <c r="AA235" s="93">
        <f>+IF(ISERROR(Z235/X235),"N. D.",Z235/X235)</f>
        <v>-8.7982464975887784E-2</v>
      </c>
    </row>
  </sheetData>
  <mergeCells count="36">
    <mergeCell ref="C181:N181"/>
    <mergeCell ref="B184:B185"/>
    <mergeCell ref="D184:D185"/>
    <mergeCell ref="E184:E185"/>
    <mergeCell ref="G184:G185"/>
    <mergeCell ref="I184:I185"/>
    <mergeCell ref="J184:J185"/>
    <mergeCell ref="L184:L185"/>
    <mergeCell ref="N184:N185"/>
    <mergeCell ref="C2:N2"/>
    <mergeCell ref="B5:B6"/>
    <mergeCell ref="D5:D6"/>
    <mergeCell ref="E5:E6"/>
    <mergeCell ref="G5:G6"/>
    <mergeCell ref="I5:I6"/>
    <mergeCell ref="J5:J6"/>
    <mergeCell ref="L5:L6"/>
    <mergeCell ref="N5:N6"/>
    <mergeCell ref="O5:O6"/>
    <mergeCell ref="P2:AA2"/>
    <mergeCell ref="Y5:Y6"/>
    <mergeCell ref="AA5:AA6"/>
    <mergeCell ref="R5:R6"/>
    <mergeCell ref="T5:T6"/>
    <mergeCell ref="V5:V6"/>
    <mergeCell ref="W5:W6"/>
    <mergeCell ref="Q5:Q6"/>
    <mergeCell ref="P181:AA181"/>
    <mergeCell ref="O184:O185"/>
    <mergeCell ref="Y184:Y185"/>
    <mergeCell ref="AA184:AA185"/>
    <mergeCell ref="W184:W185"/>
    <mergeCell ref="Q184:Q185"/>
    <mergeCell ref="R184:R185"/>
    <mergeCell ref="T184:T185"/>
    <mergeCell ref="V184:V185"/>
  </mergeCells>
  <pageMargins left="0.7" right="0.7" top="0.75" bottom="0.75" header="0.3" footer="0.3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FD9B-48E0-8749-9F94-A5528F12E27F}">
  <sheetPr>
    <tabColor rgb="FF544D4E"/>
  </sheetPr>
  <dimension ref="A1:X235"/>
  <sheetViews>
    <sheetView topLeftCell="A149" workbookViewId="0">
      <selection activeCell="C11" sqref="C11"/>
    </sheetView>
  </sheetViews>
  <sheetFormatPr baseColWidth="10" defaultColWidth="10.7109375" defaultRowHeight="18"/>
  <cols>
    <col min="1" max="1" width="48.7109375" style="1" customWidth="1"/>
    <col min="2" max="2" width="1.5703125" style="1" customWidth="1"/>
    <col min="3" max="3" width="15.5703125" style="1" customWidth="1"/>
    <col min="4" max="4" width="10.5703125" style="1" customWidth="1"/>
    <col min="5" max="5" width="1.5703125" style="1" customWidth="1"/>
    <col min="6" max="6" width="15.5703125" style="1" customWidth="1"/>
    <col min="7" max="7" width="10.5703125" style="1" customWidth="1"/>
    <col min="8" max="8" width="15.5703125" style="1" customWidth="1"/>
    <col min="9" max="9" width="10.5703125" style="1" customWidth="1"/>
    <col min="10" max="10" width="1.5703125" style="1" customWidth="1"/>
    <col min="11" max="11" width="15.5703125" style="1" customWidth="1"/>
    <col min="12" max="12" width="10.5703125" style="1" customWidth="1"/>
    <col min="13" max="13" width="15.5703125" style="1" customWidth="1"/>
    <col min="14" max="14" width="10.5703125" style="1" customWidth="1"/>
    <col min="15" max="15" width="1.5703125" style="1" customWidth="1"/>
    <col min="16" max="16" width="15.5703125" style="1" customWidth="1"/>
    <col min="17" max="17" width="10.5703125" style="1" customWidth="1"/>
    <col min="18" max="18" width="15.5703125" style="1" customWidth="1"/>
    <col min="19" max="19" width="10.5703125" style="1" customWidth="1"/>
    <col min="20" max="20" width="1.5703125" style="1" customWidth="1"/>
    <col min="21" max="21" width="15.5703125" style="1" customWidth="1"/>
    <col min="22" max="22" width="10.5703125" style="1" customWidth="1"/>
    <col min="23" max="23" width="15.5703125" style="1" customWidth="1"/>
    <col min="24" max="24" width="10.5703125" style="1" customWidth="1"/>
    <col min="25" max="16384" width="10.7109375" style="1"/>
  </cols>
  <sheetData>
    <row r="1" spans="1:24">
      <c r="C1" s="2"/>
      <c r="D1" s="2"/>
      <c r="F1" s="2"/>
      <c r="G1" s="2"/>
      <c r="H1" s="2"/>
      <c r="I1" s="2"/>
      <c r="K1" s="2"/>
      <c r="L1" s="2"/>
      <c r="M1" s="2"/>
      <c r="N1" s="2"/>
      <c r="P1" s="2"/>
      <c r="Q1" s="2"/>
      <c r="R1" s="2"/>
      <c r="S1" s="2"/>
      <c r="U1" s="2"/>
      <c r="V1" s="2"/>
      <c r="W1" s="2"/>
      <c r="X1" s="2"/>
    </row>
    <row r="2" spans="1:24">
      <c r="C2" s="378" t="s">
        <v>1</v>
      </c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</row>
    <row r="3" spans="1:24">
      <c r="B3" s="3"/>
      <c r="C3" s="3"/>
      <c r="D3" s="2"/>
      <c r="E3" s="3"/>
      <c r="F3" s="3"/>
      <c r="G3" s="2"/>
      <c r="H3" s="3"/>
      <c r="I3" s="2"/>
      <c r="J3" s="3"/>
      <c r="K3" s="3"/>
      <c r="L3" s="2"/>
      <c r="M3" s="3"/>
      <c r="N3" s="2"/>
      <c r="O3" s="3"/>
      <c r="P3" s="3"/>
      <c r="Q3" s="2"/>
      <c r="R3" s="3"/>
      <c r="S3" s="2"/>
      <c r="T3" s="3"/>
      <c r="U3" s="3"/>
      <c r="V3" s="2"/>
      <c r="W3" s="3"/>
      <c r="X3" s="2"/>
    </row>
    <row r="4" spans="1:24" ht="6" customHeight="1"/>
    <row r="5" spans="1:24" s="6" customFormat="1" ht="14.25" customHeight="1">
      <c r="A5" s="4" t="s">
        <v>2</v>
      </c>
      <c r="B5" s="379"/>
      <c r="C5" s="5">
        <v>45657</v>
      </c>
      <c r="D5" s="379" t="s">
        <v>99</v>
      </c>
      <c r="E5" s="379"/>
      <c r="F5" s="5">
        <f>+EOMONTH(C5,-12)</f>
        <v>45291</v>
      </c>
      <c r="G5" s="379" t="s">
        <v>99</v>
      </c>
      <c r="H5" s="5" t="s">
        <v>100</v>
      </c>
      <c r="I5" s="379" t="s">
        <v>99</v>
      </c>
      <c r="J5" s="379"/>
      <c r="K5" s="5">
        <f>+EOMONTH(F5,-12)</f>
        <v>44926</v>
      </c>
      <c r="L5" s="379" t="s">
        <v>99</v>
      </c>
      <c r="M5" s="5" t="s">
        <v>100</v>
      </c>
      <c r="N5" s="379" t="s">
        <v>99</v>
      </c>
      <c r="O5" s="379"/>
      <c r="P5" s="5">
        <f>+EOMONTH(K5,-12)</f>
        <v>44561</v>
      </c>
      <c r="Q5" s="379" t="s">
        <v>99</v>
      </c>
      <c r="R5" s="5" t="s">
        <v>100</v>
      </c>
      <c r="S5" s="379" t="s">
        <v>99</v>
      </c>
      <c r="T5" s="379"/>
      <c r="U5" s="5">
        <f>+EOMONTH(P5,-24)</f>
        <v>43830</v>
      </c>
      <c r="V5" s="379" t="s">
        <v>99</v>
      </c>
      <c r="W5" s="5" t="s">
        <v>100</v>
      </c>
      <c r="X5" s="379" t="s">
        <v>99</v>
      </c>
    </row>
    <row r="6" spans="1:24" s="6" customFormat="1" ht="14.25" customHeight="1">
      <c r="A6" s="4" t="s">
        <v>126</v>
      </c>
      <c r="B6" s="379"/>
      <c r="C6" s="5" t="s">
        <v>102</v>
      </c>
      <c r="D6" s="379"/>
      <c r="E6" s="379"/>
      <c r="F6" s="5" t="s">
        <v>103</v>
      </c>
      <c r="G6" s="379"/>
      <c r="H6" s="5" t="s">
        <v>104</v>
      </c>
      <c r="I6" s="379"/>
      <c r="J6" s="379"/>
      <c r="K6" s="5" t="s">
        <v>103</v>
      </c>
      <c r="L6" s="379"/>
      <c r="M6" s="5" t="s">
        <v>105</v>
      </c>
      <c r="N6" s="379"/>
      <c r="O6" s="379"/>
      <c r="P6" s="5" t="s">
        <v>103</v>
      </c>
      <c r="Q6" s="379"/>
      <c r="R6" s="5" t="s">
        <v>106</v>
      </c>
      <c r="S6" s="379"/>
      <c r="T6" s="379"/>
      <c r="U6" s="5" t="s">
        <v>103</v>
      </c>
      <c r="V6" s="379"/>
      <c r="W6" s="5" t="s">
        <v>107</v>
      </c>
      <c r="X6" s="379"/>
    </row>
    <row r="7" spans="1:24" ht="6" customHeight="1"/>
    <row r="8" spans="1:24">
      <c r="A8" s="7" t="s">
        <v>20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6" customHeight="1">
      <c r="A9" s="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>
      <c r="A10" s="9" t="s">
        <v>21</v>
      </c>
      <c r="B10" s="6"/>
      <c r="C10" s="10">
        <f>+SUM(C11:C19)</f>
        <v>66485106.890000015</v>
      </c>
      <c r="D10" s="11">
        <f>+IF(ISERROR(C10/C31),"N. D.",C10/C31)</f>
        <v>1</v>
      </c>
      <c r="E10" s="6"/>
      <c r="F10" s="10">
        <f>+SUM(F11:F19)</f>
        <v>66485106.890000015</v>
      </c>
      <c r="G10" s="11">
        <f>+IF(ISERROR(F10/F31),"N. D.",F10/F31)</f>
        <v>1</v>
      </c>
      <c r="H10" s="12">
        <f t="shared" ref="H10:H29" si="0">+$C10-F10</f>
        <v>0</v>
      </c>
      <c r="I10" s="11">
        <f t="shared" ref="I10:I29" si="1">+IF(ISERROR(H10/F10),"N. D.",H10/F10)</f>
        <v>0</v>
      </c>
      <c r="J10" s="6"/>
      <c r="K10" s="10">
        <f>+SUM(K11:K19)</f>
        <v>63554105.040000007</v>
      </c>
      <c r="L10" s="11">
        <f>+IF(ISERROR(K10/K31),"N. D.",K10/K31)</f>
        <v>1</v>
      </c>
      <c r="M10" s="12">
        <f t="shared" ref="M10:M29" si="2">+$C10-K10</f>
        <v>2931001.8500000089</v>
      </c>
      <c r="N10" s="11">
        <f t="shared" ref="N10:N29" si="3">+IF(ISERROR(M10/K10),"N. D.",M10/K10)</f>
        <v>4.6118214522182004E-2</v>
      </c>
      <c r="O10" s="6"/>
      <c r="P10" s="10">
        <f>+SUM(P11:P19)</f>
        <v>21805623.559999999</v>
      </c>
      <c r="Q10" s="11">
        <f>+IF(ISERROR(P10/P31),"N. D.",P10/P31)</f>
        <v>1</v>
      </c>
      <c r="R10" s="12">
        <f t="shared" ref="R10:R29" si="4">+$C10-P10</f>
        <v>44679483.330000013</v>
      </c>
      <c r="S10" s="11">
        <f t="shared" ref="S10:S29" si="5">+IF(ISERROR(R10/P10),"N. D.",R10/P10)</f>
        <v>2.0489890237287036</v>
      </c>
      <c r="T10" s="6"/>
      <c r="U10" s="10">
        <f>+SUM(U11:U19)</f>
        <v>0</v>
      </c>
      <c r="V10" s="11" t="str">
        <f>+IF(ISERROR(U10/U31),"N. D.",U10/U31)</f>
        <v>N. D.</v>
      </c>
      <c r="W10" s="12">
        <f t="shared" ref="W10:W29" si="6">+$C10-U10</f>
        <v>66485106.890000015</v>
      </c>
      <c r="X10" s="11" t="str">
        <f t="shared" ref="X10:X29" si="7">+IF(ISERROR(W10/U10),"N. D.",W10/U10)</f>
        <v>N. D.</v>
      </c>
    </row>
    <row r="11" spans="1:24">
      <c r="A11" s="13" t="s">
        <v>22</v>
      </c>
      <c r="B11" s="14"/>
      <c r="C11" s="15">
        <v>46290385.720000006</v>
      </c>
      <c r="D11" s="16">
        <f t="shared" ref="D11:D19" si="8">+IF(ISERROR(C11/C86),"N. D.",C11/C86)</f>
        <v>1.1263635875067315</v>
      </c>
      <c r="E11" s="14"/>
      <c r="F11" s="15">
        <v>46290385.720000006</v>
      </c>
      <c r="G11" s="16">
        <f t="shared" ref="G11:G19" si="9">+IF(ISERROR(F11/F86),"N. D.",F11/F86)</f>
        <v>1.1263635875067315</v>
      </c>
      <c r="H11" s="17">
        <f t="shared" si="0"/>
        <v>0</v>
      </c>
      <c r="I11" s="16">
        <f t="shared" si="1"/>
        <v>0</v>
      </c>
      <c r="J11" s="14"/>
      <c r="K11" s="15">
        <v>53048628.870000005</v>
      </c>
      <c r="L11" s="16">
        <f t="shared" ref="L11:L19" si="10">+IF(ISERROR(K11/K86),"N. D.",K11/K86)</f>
        <v>1.1078377316466865</v>
      </c>
      <c r="M11" s="17">
        <f t="shared" si="2"/>
        <v>-6758243.1499999985</v>
      </c>
      <c r="N11" s="16">
        <f t="shared" si="3"/>
        <v>-0.12739713153683246</v>
      </c>
      <c r="O11" s="14"/>
      <c r="P11" s="15">
        <v>19036006.43</v>
      </c>
      <c r="Q11" s="16">
        <f t="shared" ref="Q11:Q19" si="11">+IF(ISERROR(P11/P86),"N. D.",P11/P86)</f>
        <v>1.1408255129404266</v>
      </c>
      <c r="R11" s="17">
        <f t="shared" si="4"/>
        <v>27254379.290000007</v>
      </c>
      <c r="S11" s="16">
        <f t="shared" si="5"/>
        <v>1.4317277833573419</v>
      </c>
      <c r="T11" s="14"/>
      <c r="U11" s="15">
        <v>0</v>
      </c>
      <c r="V11" s="16" t="str">
        <f t="shared" ref="V11:V19" si="12">+IF(ISERROR(U11/U86),"N. D.",U11/U86)</f>
        <v>N. D.</v>
      </c>
      <c r="W11" s="17">
        <f t="shared" si="6"/>
        <v>46290385.720000006</v>
      </c>
      <c r="X11" s="16" t="str">
        <f t="shared" si="7"/>
        <v>N. D.</v>
      </c>
    </row>
    <row r="12" spans="1:24">
      <c r="A12" s="13" t="s">
        <v>23</v>
      </c>
      <c r="B12" s="14"/>
      <c r="C12" s="15">
        <v>5823203.0300000003</v>
      </c>
      <c r="D12" s="16">
        <f t="shared" si="8"/>
        <v>1</v>
      </c>
      <c r="E12" s="14"/>
      <c r="F12" s="15">
        <v>5823203.0300000003</v>
      </c>
      <c r="G12" s="16">
        <f t="shared" si="9"/>
        <v>1</v>
      </c>
      <c r="H12" s="17">
        <f t="shared" si="0"/>
        <v>0</v>
      </c>
      <c r="I12" s="16">
        <f t="shared" si="1"/>
        <v>0</v>
      </c>
      <c r="J12" s="14"/>
      <c r="K12" s="15">
        <v>2346770.34</v>
      </c>
      <c r="L12" s="16">
        <f t="shared" si="10"/>
        <v>1</v>
      </c>
      <c r="M12" s="17">
        <f t="shared" si="2"/>
        <v>3476432.6900000004</v>
      </c>
      <c r="N12" s="16">
        <f t="shared" si="3"/>
        <v>1.4813689395784679</v>
      </c>
      <c r="O12" s="14"/>
      <c r="P12" s="15">
        <v>0</v>
      </c>
      <c r="Q12" s="16" t="str">
        <f t="shared" si="11"/>
        <v>N. D.</v>
      </c>
      <c r="R12" s="17">
        <f t="shared" si="4"/>
        <v>5823203.0300000003</v>
      </c>
      <c r="S12" s="16" t="str">
        <f t="shared" si="5"/>
        <v>N. D.</v>
      </c>
      <c r="T12" s="14"/>
      <c r="U12" s="15">
        <v>0</v>
      </c>
      <c r="V12" s="16" t="str">
        <f t="shared" si="12"/>
        <v>N. D.</v>
      </c>
      <c r="W12" s="17">
        <f t="shared" si="6"/>
        <v>5823203.0300000003</v>
      </c>
      <c r="X12" s="16" t="str">
        <f t="shared" si="7"/>
        <v>N. D.</v>
      </c>
    </row>
    <row r="13" spans="1:24">
      <c r="A13" s="13" t="s">
        <v>24</v>
      </c>
      <c r="B13" s="14"/>
      <c r="C13" s="15">
        <v>7142398.0900000008</v>
      </c>
      <c r="D13" s="16">
        <f t="shared" si="8"/>
        <v>1.0426061122128192</v>
      </c>
      <c r="E13" s="14"/>
      <c r="F13" s="15">
        <v>7142398.0900000008</v>
      </c>
      <c r="G13" s="16">
        <f t="shared" si="9"/>
        <v>1.0426061122128192</v>
      </c>
      <c r="H13" s="17">
        <f t="shared" si="0"/>
        <v>0</v>
      </c>
      <c r="I13" s="16">
        <f t="shared" si="1"/>
        <v>0</v>
      </c>
      <c r="J13" s="14"/>
      <c r="K13" s="15">
        <v>5854909.9100000001</v>
      </c>
      <c r="L13" s="16">
        <f t="shared" si="10"/>
        <v>1.0509185783573609</v>
      </c>
      <c r="M13" s="17">
        <f t="shared" si="2"/>
        <v>1287488.1800000006</v>
      </c>
      <c r="N13" s="16">
        <f t="shared" si="3"/>
        <v>0.21989888824779552</v>
      </c>
      <c r="O13" s="14"/>
      <c r="P13" s="15">
        <v>2769617.13</v>
      </c>
      <c r="Q13" s="16">
        <f t="shared" si="11"/>
        <v>1</v>
      </c>
      <c r="R13" s="17">
        <f t="shared" si="4"/>
        <v>4372780.9600000009</v>
      </c>
      <c r="S13" s="16">
        <f t="shared" si="5"/>
        <v>1.5788395127379939</v>
      </c>
      <c r="T13" s="14"/>
      <c r="U13" s="15">
        <v>0</v>
      </c>
      <c r="V13" s="16" t="str">
        <f t="shared" si="12"/>
        <v>N. D.</v>
      </c>
      <c r="W13" s="17">
        <f t="shared" si="6"/>
        <v>7142398.0900000008</v>
      </c>
      <c r="X13" s="16" t="str">
        <f t="shared" si="7"/>
        <v>N. D.</v>
      </c>
    </row>
    <row r="14" spans="1:24">
      <c r="A14" s="13" t="s">
        <v>25</v>
      </c>
      <c r="B14" s="14"/>
      <c r="C14" s="15">
        <v>0</v>
      </c>
      <c r="D14" s="16" t="str">
        <f t="shared" si="8"/>
        <v>N. D.</v>
      </c>
      <c r="E14" s="14"/>
      <c r="F14" s="15">
        <v>0</v>
      </c>
      <c r="G14" s="16" t="str">
        <f t="shared" si="9"/>
        <v>N. D.</v>
      </c>
      <c r="H14" s="17">
        <f t="shared" si="0"/>
        <v>0</v>
      </c>
      <c r="I14" s="16" t="str">
        <f t="shared" si="1"/>
        <v>N. D.</v>
      </c>
      <c r="J14" s="14"/>
      <c r="K14" s="15">
        <v>0</v>
      </c>
      <c r="L14" s="16" t="str">
        <f t="shared" si="10"/>
        <v>N. D.</v>
      </c>
      <c r="M14" s="17">
        <f t="shared" si="2"/>
        <v>0</v>
      </c>
      <c r="N14" s="16" t="str">
        <f t="shared" si="3"/>
        <v>N. D.</v>
      </c>
      <c r="O14" s="14"/>
      <c r="P14" s="15">
        <v>0</v>
      </c>
      <c r="Q14" s="16" t="str">
        <f t="shared" si="11"/>
        <v>N. D.</v>
      </c>
      <c r="R14" s="17">
        <f t="shared" si="4"/>
        <v>0</v>
      </c>
      <c r="S14" s="16" t="str">
        <f t="shared" si="5"/>
        <v>N. D.</v>
      </c>
      <c r="T14" s="14"/>
      <c r="U14" s="15">
        <v>0</v>
      </c>
      <c r="V14" s="16" t="str">
        <f t="shared" si="12"/>
        <v>N. D.</v>
      </c>
      <c r="W14" s="17">
        <f t="shared" si="6"/>
        <v>0</v>
      </c>
      <c r="X14" s="16" t="str">
        <f t="shared" si="7"/>
        <v>N. D.</v>
      </c>
    </row>
    <row r="15" spans="1:24">
      <c r="A15" s="13" t="s">
        <v>26</v>
      </c>
      <c r="B15" s="14"/>
      <c r="C15" s="15">
        <v>7227521.0300000003</v>
      </c>
      <c r="D15" s="16">
        <f t="shared" si="8"/>
        <v>1</v>
      </c>
      <c r="E15" s="14"/>
      <c r="F15" s="15">
        <v>7227521.0300000003</v>
      </c>
      <c r="G15" s="16">
        <f t="shared" si="9"/>
        <v>1</v>
      </c>
      <c r="H15" s="17">
        <f t="shared" si="0"/>
        <v>0</v>
      </c>
      <c r="I15" s="16">
        <f t="shared" si="1"/>
        <v>0</v>
      </c>
      <c r="J15" s="14"/>
      <c r="K15" s="15">
        <v>2046171.58</v>
      </c>
      <c r="L15" s="16">
        <f t="shared" si="10"/>
        <v>1</v>
      </c>
      <c r="M15" s="17">
        <f t="shared" si="2"/>
        <v>5181349.45</v>
      </c>
      <c r="N15" s="16">
        <f t="shared" si="3"/>
        <v>2.5322165064964883</v>
      </c>
      <c r="O15" s="14"/>
      <c r="P15" s="15">
        <v>0</v>
      </c>
      <c r="Q15" s="16" t="str">
        <f t="shared" si="11"/>
        <v>N. D.</v>
      </c>
      <c r="R15" s="17">
        <f t="shared" si="4"/>
        <v>7227521.0300000003</v>
      </c>
      <c r="S15" s="16" t="str">
        <f t="shared" si="5"/>
        <v>N. D.</v>
      </c>
      <c r="T15" s="14"/>
      <c r="U15" s="15">
        <v>0</v>
      </c>
      <c r="V15" s="16" t="str">
        <f t="shared" si="12"/>
        <v>N. D.</v>
      </c>
      <c r="W15" s="17">
        <f t="shared" si="6"/>
        <v>7227521.0300000003</v>
      </c>
      <c r="X15" s="16" t="str">
        <f t="shared" si="7"/>
        <v>N. D.</v>
      </c>
    </row>
    <row r="16" spans="1:24">
      <c r="A16" s="13" t="s">
        <v>27</v>
      </c>
      <c r="B16" s="14"/>
      <c r="C16" s="15">
        <v>0</v>
      </c>
      <c r="D16" s="16" t="str">
        <f t="shared" si="8"/>
        <v>N. D.</v>
      </c>
      <c r="E16" s="14"/>
      <c r="F16" s="15">
        <v>0</v>
      </c>
      <c r="G16" s="16" t="str">
        <f t="shared" si="9"/>
        <v>N. D.</v>
      </c>
      <c r="H16" s="17">
        <f t="shared" si="0"/>
        <v>0</v>
      </c>
      <c r="I16" s="16" t="str">
        <f t="shared" si="1"/>
        <v>N. D.</v>
      </c>
      <c r="J16" s="14"/>
      <c r="K16" s="15">
        <v>257624.34000000003</v>
      </c>
      <c r="L16" s="16">
        <f t="shared" si="10"/>
        <v>1</v>
      </c>
      <c r="M16" s="17">
        <f t="shared" si="2"/>
        <v>-257624.34000000003</v>
      </c>
      <c r="N16" s="16">
        <f t="shared" si="3"/>
        <v>-1</v>
      </c>
      <c r="O16" s="14"/>
      <c r="P16" s="15">
        <v>0</v>
      </c>
      <c r="Q16" s="16" t="str">
        <f t="shared" si="11"/>
        <v>N. D.</v>
      </c>
      <c r="R16" s="17">
        <f t="shared" si="4"/>
        <v>0</v>
      </c>
      <c r="S16" s="16" t="str">
        <f t="shared" si="5"/>
        <v>N. D.</v>
      </c>
      <c r="T16" s="14"/>
      <c r="U16" s="15">
        <v>0</v>
      </c>
      <c r="V16" s="16" t="str">
        <f t="shared" si="12"/>
        <v>N. D.</v>
      </c>
      <c r="W16" s="17">
        <f t="shared" si="6"/>
        <v>0</v>
      </c>
      <c r="X16" s="16" t="str">
        <f t="shared" si="7"/>
        <v>N. D.</v>
      </c>
    </row>
    <row r="17" spans="1:24">
      <c r="A17" s="13" t="s">
        <v>28</v>
      </c>
      <c r="B17" s="14"/>
      <c r="C17" s="15">
        <v>1599.02</v>
      </c>
      <c r="D17" s="16">
        <f t="shared" si="8"/>
        <v>1</v>
      </c>
      <c r="E17" s="14"/>
      <c r="F17" s="15">
        <v>1599.02</v>
      </c>
      <c r="G17" s="16">
        <f t="shared" si="9"/>
        <v>1</v>
      </c>
      <c r="H17" s="17">
        <f t="shared" si="0"/>
        <v>0</v>
      </c>
      <c r="I17" s="16">
        <f t="shared" si="1"/>
        <v>0</v>
      </c>
      <c r="J17" s="14"/>
      <c r="K17" s="15">
        <v>0</v>
      </c>
      <c r="L17" s="16" t="str">
        <f t="shared" si="10"/>
        <v>N. D.</v>
      </c>
      <c r="M17" s="17">
        <f t="shared" si="2"/>
        <v>1599.02</v>
      </c>
      <c r="N17" s="16" t="str">
        <f t="shared" si="3"/>
        <v>N. D.</v>
      </c>
      <c r="O17" s="14"/>
      <c r="P17" s="15">
        <v>0</v>
      </c>
      <c r="Q17" s="16" t="str">
        <f t="shared" si="11"/>
        <v>N. D.</v>
      </c>
      <c r="R17" s="17">
        <f t="shared" si="4"/>
        <v>1599.02</v>
      </c>
      <c r="S17" s="16" t="str">
        <f t="shared" si="5"/>
        <v>N. D.</v>
      </c>
      <c r="T17" s="14"/>
      <c r="U17" s="15">
        <v>0</v>
      </c>
      <c r="V17" s="16" t="str">
        <f t="shared" si="12"/>
        <v>N. D.</v>
      </c>
      <c r="W17" s="17">
        <f t="shared" si="6"/>
        <v>1599.02</v>
      </c>
      <c r="X17" s="16" t="str">
        <f t="shared" si="7"/>
        <v>N. D.</v>
      </c>
    </row>
    <row r="18" spans="1:24">
      <c r="A18" s="13" t="s">
        <v>29</v>
      </c>
      <c r="B18" s="14"/>
      <c r="C18" s="15">
        <v>0</v>
      </c>
      <c r="D18" s="16" t="str">
        <f t="shared" si="8"/>
        <v>N. D.</v>
      </c>
      <c r="E18" s="14"/>
      <c r="F18" s="15">
        <v>0</v>
      </c>
      <c r="G18" s="16" t="str">
        <f t="shared" si="9"/>
        <v>N. D.</v>
      </c>
      <c r="H18" s="17">
        <f t="shared" si="0"/>
        <v>0</v>
      </c>
      <c r="I18" s="16" t="str">
        <f t="shared" si="1"/>
        <v>N. D.</v>
      </c>
      <c r="J18" s="14"/>
      <c r="K18" s="15">
        <v>0</v>
      </c>
      <c r="L18" s="16" t="str">
        <f t="shared" si="10"/>
        <v>N. D.</v>
      </c>
      <c r="M18" s="17">
        <f t="shared" si="2"/>
        <v>0</v>
      </c>
      <c r="N18" s="16" t="str">
        <f t="shared" si="3"/>
        <v>N. D.</v>
      </c>
      <c r="O18" s="14"/>
      <c r="P18" s="15">
        <v>0</v>
      </c>
      <c r="Q18" s="16" t="str">
        <f t="shared" si="11"/>
        <v>N. D.</v>
      </c>
      <c r="R18" s="17">
        <f t="shared" si="4"/>
        <v>0</v>
      </c>
      <c r="S18" s="16" t="str">
        <f t="shared" si="5"/>
        <v>N. D.</v>
      </c>
      <c r="T18" s="14"/>
      <c r="U18" s="15">
        <v>0</v>
      </c>
      <c r="V18" s="16" t="str">
        <f t="shared" si="12"/>
        <v>N. D.</v>
      </c>
      <c r="W18" s="17">
        <f t="shared" si="6"/>
        <v>0</v>
      </c>
      <c r="X18" s="16" t="str">
        <f t="shared" si="7"/>
        <v>N. D.</v>
      </c>
    </row>
    <row r="19" spans="1:24">
      <c r="A19" s="18" t="s">
        <v>30</v>
      </c>
      <c r="B19" s="14"/>
      <c r="C19" s="15">
        <v>0</v>
      </c>
      <c r="D19" s="16" t="str">
        <f t="shared" si="8"/>
        <v>N. D.</v>
      </c>
      <c r="E19" s="14"/>
      <c r="F19" s="15">
        <v>0</v>
      </c>
      <c r="G19" s="16" t="str">
        <f t="shared" si="9"/>
        <v>N. D.</v>
      </c>
      <c r="H19" s="17">
        <f t="shared" si="0"/>
        <v>0</v>
      </c>
      <c r="I19" s="16" t="str">
        <f t="shared" si="1"/>
        <v>N. D.</v>
      </c>
      <c r="J19" s="14"/>
      <c r="K19" s="15">
        <v>0</v>
      </c>
      <c r="L19" s="16" t="str">
        <f t="shared" si="10"/>
        <v>N. D.</v>
      </c>
      <c r="M19" s="17">
        <f t="shared" si="2"/>
        <v>0</v>
      </c>
      <c r="N19" s="16" t="str">
        <f t="shared" si="3"/>
        <v>N. D.</v>
      </c>
      <c r="O19" s="14"/>
      <c r="P19" s="15">
        <v>0</v>
      </c>
      <c r="Q19" s="16" t="str">
        <f t="shared" si="11"/>
        <v>N. D.</v>
      </c>
      <c r="R19" s="17">
        <f t="shared" si="4"/>
        <v>0</v>
      </c>
      <c r="S19" s="16" t="str">
        <f t="shared" si="5"/>
        <v>N. D.</v>
      </c>
      <c r="T19" s="14"/>
      <c r="U19" s="15">
        <v>0</v>
      </c>
      <c r="V19" s="16" t="str">
        <f t="shared" si="12"/>
        <v>N. D.</v>
      </c>
      <c r="W19" s="17">
        <f t="shared" si="6"/>
        <v>0</v>
      </c>
      <c r="X19" s="16" t="str">
        <f t="shared" si="7"/>
        <v>N. D.</v>
      </c>
    </row>
    <row r="20" spans="1:24">
      <c r="A20" s="19" t="s">
        <v>31</v>
      </c>
      <c r="B20" s="6"/>
      <c r="C20" s="20">
        <f>+SUM(C21:C29)</f>
        <v>0</v>
      </c>
      <c r="D20" s="11">
        <f>+IF(ISERROR(C20/C31),"N. D.",C20/C31)</f>
        <v>0</v>
      </c>
      <c r="E20" s="14"/>
      <c r="F20" s="20">
        <f>+SUM(F21:F29)</f>
        <v>0</v>
      </c>
      <c r="G20" s="11">
        <f>+IF(ISERROR(F20/F31),"N. D.",F20/F31)</f>
        <v>0</v>
      </c>
      <c r="H20" s="12">
        <f t="shared" si="0"/>
        <v>0</v>
      </c>
      <c r="I20" s="11" t="str">
        <f t="shared" si="1"/>
        <v>N. D.</v>
      </c>
      <c r="J20" s="6"/>
      <c r="K20" s="20">
        <f>+SUM(K21:K29)</f>
        <v>0</v>
      </c>
      <c r="L20" s="11">
        <f>+IF(ISERROR(K20/K31),"N. D.",K20/K31)</f>
        <v>0</v>
      </c>
      <c r="M20" s="12">
        <f t="shared" si="2"/>
        <v>0</v>
      </c>
      <c r="N20" s="11" t="str">
        <f t="shared" si="3"/>
        <v>N. D.</v>
      </c>
      <c r="O20" s="6"/>
      <c r="P20" s="20">
        <f>+SUM(P21:P29)</f>
        <v>0</v>
      </c>
      <c r="Q20" s="11">
        <f>+IF(ISERROR(P20/P31),"N. D.",P20/P31)</f>
        <v>0</v>
      </c>
      <c r="R20" s="12">
        <f t="shared" si="4"/>
        <v>0</v>
      </c>
      <c r="S20" s="11" t="str">
        <f t="shared" si="5"/>
        <v>N. D.</v>
      </c>
      <c r="T20" s="6"/>
      <c r="U20" s="20">
        <f>+SUM(U21:U29)</f>
        <v>0</v>
      </c>
      <c r="V20" s="11" t="str">
        <f>+IF(ISERROR(U20/U31),"N. D.",U20/U31)</f>
        <v>N. D.</v>
      </c>
      <c r="W20" s="12">
        <f t="shared" si="6"/>
        <v>0</v>
      </c>
      <c r="X20" s="11" t="str">
        <f t="shared" si="7"/>
        <v>N. D.</v>
      </c>
    </row>
    <row r="21" spans="1:24">
      <c r="A21" s="21" t="s">
        <v>32</v>
      </c>
      <c r="B21" s="14"/>
      <c r="C21" s="15">
        <v>0</v>
      </c>
      <c r="D21" s="16" t="str">
        <f t="shared" ref="D21:D29" si="13">+IF(ISERROR(C21/C96),"N. D.",C21/C96)</f>
        <v>N. D.</v>
      </c>
      <c r="E21" s="14"/>
      <c r="F21" s="15">
        <v>0</v>
      </c>
      <c r="G21" s="16" t="str">
        <f t="shared" ref="G21:G29" si="14">+IF(ISERROR(F21/F96),"N. D.",F21/F96)</f>
        <v>N. D.</v>
      </c>
      <c r="H21" s="17">
        <f t="shared" si="0"/>
        <v>0</v>
      </c>
      <c r="I21" s="16" t="str">
        <f t="shared" si="1"/>
        <v>N. D.</v>
      </c>
      <c r="J21" s="14"/>
      <c r="K21" s="15">
        <v>0</v>
      </c>
      <c r="L21" s="16" t="str">
        <f t="shared" ref="L21:L29" si="15">+IF(ISERROR(K21/K96),"N. D.",K21/K96)</f>
        <v>N. D.</v>
      </c>
      <c r="M21" s="17">
        <f t="shared" si="2"/>
        <v>0</v>
      </c>
      <c r="N21" s="16" t="str">
        <f t="shared" si="3"/>
        <v>N. D.</v>
      </c>
      <c r="O21" s="14"/>
      <c r="P21" s="15">
        <v>0</v>
      </c>
      <c r="Q21" s="16" t="str">
        <f t="shared" ref="Q21:Q29" si="16">+IF(ISERROR(P21/P96),"N. D.",P21/P96)</f>
        <v>N. D.</v>
      </c>
      <c r="R21" s="17">
        <f t="shared" si="4"/>
        <v>0</v>
      </c>
      <c r="S21" s="16" t="str">
        <f t="shared" si="5"/>
        <v>N. D.</v>
      </c>
      <c r="T21" s="14"/>
      <c r="U21" s="15">
        <v>0</v>
      </c>
      <c r="V21" s="16" t="str">
        <f t="shared" ref="V21:V29" si="17">+IF(ISERROR(U21/U96),"N. D.",U21/U96)</f>
        <v>N. D.</v>
      </c>
      <c r="W21" s="17">
        <f t="shared" si="6"/>
        <v>0</v>
      </c>
      <c r="X21" s="16" t="str">
        <f t="shared" si="7"/>
        <v>N. D.</v>
      </c>
    </row>
    <row r="22" spans="1:24">
      <c r="A22" s="21" t="s">
        <v>33</v>
      </c>
      <c r="B22" s="14"/>
      <c r="C22" s="15">
        <v>0</v>
      </c>
      <c r="D22" s="16" t="str">
        <f t="shared" si="13"/>
        <v>N. D.</v>
      </c>
      <c r="E22" s="14"/>
      <c r="F22" s="15">
        <v>0</v>
      </c>
      <c r="G22" s="16" t="str">
        <f t="shared" si="14"/>
        <v>N. D.</v>
      </c>
      <c r="H22" s="17">
        <f t="shared" si="0"/>
        <v>0</v>
      </c>
      <c r="I22" s="16" t="str">
        <f t="shared" si="1"/>
        <v>N. D.</v>
      </c>
      <c r="J22" s="14"/>
      <c r="K22" s="15">
        <v>0</v>
      </c>
      <c r="L22" s="16" t="str">
        <f t="shared" si="15"/>
        <v>N. D.</v>
      </c>
      <c r="M22" s="17">
        <f t="shared" si="2"/>
        <v>0</v>
      </c>
      <c r="N22" s="16" t="str">
        <f t="shared" si="3"/>
        <v>N. D.</v>
      </c>
      <c r="O22" s="14"/>
      <c r="P22" s="15">
        <v>0</v>
      </c>
      <c r="Q22" s="16" t="str">
        <f t="shared" si="16"/>
        <v>N. D.</v>
      </c>
      <c r="R22" s="17">
        <f t="shared" si="4"/>
        <v>0</v>
      </c>
      <c r="S22" s="16" t="str">
        <f t="shared" si="5"/>
        <v>N. D.</v>
      </c>
      <c r="T22" s="14"/>
      <c r="U22" s="15">
        <v>0</v>
      </c>
      <c r="V22" s="16" t="str">
        <f t="shared" si="17"/>
        <v>N. D.</v>
      </c>
      <c r="W22" s="17">
        <f t="shared" si="6"/>
        <v>0</v>
      </c>
      <c r="X22" s="16" t="str">
        <f t="shared" si="7"/>
        <v>N. D.</v>
      </c>
    </row>
    <row r="23" spans="1:24">
      <c r="A23" s="21" t="s">
        <v>34</v>
      </c>
      <c r="B23" s="14"/>
      <c r="C23" s="15">
        <v>0</v>
      </c>
      <c r="D23" s="16" t="str">
        <f t="shared" si="13"/>
        <v>N. D.</v>
      </c>
      <c r="E23" s="14"/>
      <c r="F23" s="15">
        <v>0</v>
      </c>
      <c r="G23" s="16" t="str">
        <f t="shared" si="14"/>
        <v>N. D.</v>
      </c>
      <c r="H23" s="17">
        <f t="shared" si="0"/>
        <v>0</v>
      </c>
      <c r="I23" s="16" t="str">
        <f t="shared" si="1"/>
        <v>N. D.</v>
      </c>
      <c r="J23" s="14"/>
      <c r="K23" s="15">
        <v>0</v>
      </c>
      <c r="L23" s="16" t="str">
        <f t="shared" si="15"/>
        <v>N. D.</v>
      </c>
      <c r="M23" s="17">
        <f t="shared" si="2"/>
        <v>0</v>
      </c>
      <c r="N23" s="16" t="str">
        <f t="shared" si="3"/>
        <v>N. D.</v>
      </c>
      <c r="O23" s="14"/>
      <c r="P23" s="15">
        <v>0</v>
      </c>
      <c r="Q23" s="16" t="str">
        <f t="shared" si="16"/>
        <v>N. D.</v>
      </c>
      <c r="R23" s="17">
        <f t="shared" si="4"/>
        <v>0</v>
      </c>
      <c r="S23" s="16" t="str">
        <f t="shared" si="5"/>
        <v>N. D.</v>
      </c>
      <c r="T23" s="14"/>
      <c r="U23" s="15">
        <v>0</v>
      </c>
      <c r="V23" s="16" t="str">
        <f t="shared" si="17"/>
        <v>N. D.</v>
      </c>
      <c r="W23" s="17">
        <f t="shared" si="6"/>
        <v>0</v>
      </c>
      <c r="X23" s="16" t="str">
        <f t="shared" si="7"/>
        <v>N. D.</v>
      </c>
    </row>
    <row r="24" spans="1:24">
      <c r="A24" s="21" t="s">
        <v>35</v>
      </c>
      <c r="B24" s="14"/>
      <c r="C24" s="15">
        <v>0</v>
      </c>
      <c r="D24" s="16" t="str">
        <f t="shared" si="13"/>
        <v>N. D.</v>
      </c>
      <c r="E24" s="14"/>
      <c r="F24" s="15">
        <v>0</v>
      </c>
      <c r="G24" s="16" t="str">
        <f t="shared" si="14"/>
        <v>N. D.</v>
      </c>
      <c r="H24" s="17">
        <f t="shared" si="0"/>
        <v>0</v>
      </c>
      <c r="I24" s="16" t="str">
        <f t="shared" si="1"/>
        <v>N. D.</v>
      </c>
      <c r="J24" s="14"/>
      <c r="K24" s="15">
        <v>0</v>
      </c>
      <c r="L24" s="16" t="str">
        <f t="shared" si="15"/>
        <v>N. D.</v>
      </c>
      <c r="M24" s="17">
        <f t="shared" si="2"/>
        <v>0</v>
      </c>
      <c r="N24" s="16" t="str">
        <f t="shared" si="3"/>
        <v>N. D.</v>
      </c>
      <c r="O24" s="14"/>
      <c r="P24" s="15">
        <v>0</v>
      </c>
      <c r="Q24" s="16" t="str">
        <f t="shared" si="16"/>
        <v>N. D.</v>
      </c>
      <c r="R24" s="17">
        <f t="shared" si="4"/>
        <v>0</v>
      </c>
      <c r="S24" s="16" t="str">
        <f t="shared" si="5"/>
        <v>N. D.</v>
      </c>
      <c r="T24" s="14"/>
      <c r="U24" s="15">
        <v>0</v>
      </c>
      <c r="V24" s="16" t="str">
        <f t="shared" si="17"/>
        <v>N. D.</v>
      </c>
      <c r="W24" s="17">
        <f t="shared" si="6"/>
        <v>0</v>
      </c>
      <c r="X24" s="16" t="str">
        <f t="shared" si="7"/>
        <v>N. D.</v>
      </c>
    </row>
    <row r="25" spans="1:24">
      <c r="A25" s="21" t="s">
        <v>36</v>
      </c>
      <c r="B25" s="14"/>
      <c r="C25" s="15">
        <v>0</v>
      </c>
      <c r="D25" s="16" t="str">
        <f t="shared" si="13"/>
        <v>N. D.</v>
      </c>
      <c r="E25" s="14"/>
      <c r="F25" s="15">
        <v>0</v>
      </c>
      <c r="G25" s="16" t="str">
        <f t="shared" si="14"/>
        <v>N. D.</v>
      </c>
      <c r="H25" s="17">
        <f t="shared" si="0"/>
        <v>0</v>
      </c>
      <c r="I25" s="16" t="str">
        <f t="shared" si="1"/>
        <v>N. D.</v>
      </c>
      <c r="J25" s="14"/>
      <c r="K25" s="15">
        <v>0</v>
      </c>
      <c r="L25" s="16" t="str">
        <f t="shared" si="15"/>
        <v>N. D.</v>
      </c>
      <c r="M25" s="17">
        <f t="shared" si="2"/>
        <v>0</v>
      </c>
      <c r="N25" s="16" t="str">
        <f t="shared" si="3"/>
        <v>N. D.</v>
      </c>
      <c r="O25" s="14"/>
      <c r="P25" s="15">
        <v>0</v>
      </c>
      <c r="Q25" s="16" t="str">
        <f t="shared" si="16"/>
        <v>N. D.</v>
      </c>
      <c r="R25" s="17">
        <f t="shared" si="4"/>
        <v>0</v>
      </c>
      <c r="S25" s="16" t="str">
        <f t="shared" si="5"/>
        <v>N. D.</v>
      </c>
      <c r="T25" s="14"/>
      <c r="U25" s="15">
        <v>0</v>
      </c>
      <c r="V25" s="16" t="str">
        <f t="shared" si="17"/>
        <v>N. D.</v>
      </c>
      <c r="W25" s="17">
        <f t="shared" si="6"/>
        <v>0</v>
      </c>
      <c r="X25" s="16" t="str">
        <f t="shared" si="7"/>
        <v>N. D.</v>
      </c>
    </row>
    <row r="26" spans="1:24">
      <c r="A26" s="21" t="s">
        <v>37</v>
      </c>
      <c r="B26" s="14"/>
      <c r="C26" s="15">
        <v>0</v>
      </c>
      <c r="D26" s="16" t="str">
        <f t="shared" si="13"/>
        <v>N. D.</v>
      </c>
      <c r="E26" s="14"/>
      <c r="F26" s="15">
        <v>0</v>
      </c>
      <c r="G26" s="16" t="str">
        <f t="shared" si="14"/>
        <v>N. D.</v>
      </c>
      <c r="H26" s="17">
        <f t="shared" si="0"/>
        <v>0</v>
      </c>
      <c r="I26" s="16" t="str">
        <f t="shared" si="1"/>
        <v>N. D.</v>
      </c>
      <c r="J26" s="14"/>
      <c r="K26" s="15">
        <v>0</v>
      </c>
      <c r="L26" s="16" t="str">
        <f t="shared" si="15"/>
        <v>N. D.</v>
      </c>
      <c r="M26" s="17">
        <f t="shared" si="2"/>
        <v>0</v>
      </c>
      <c r="N26" s="16" t="str">
        <f t="shared" si="3"/>
        <v>N. D.</v>
      </c>
      <c r="O26" s="14"/>
      <c r="P26" s="15">
        <v>0</v>
      </c>
      <c r="Q26" s="16" t="str">
        <f t="shared" si="16"/>
        <v>N. D.</v>
      </c>
      <c r="R26" s="17">
        <f t="shared" si="4"/>
        <v>0</v>
      </c>
      <c r="S26" s="16" t="str">
        <f t="shared" si="5"/>
        <v>N. D.</v>
      </c>
      <c r="T26" s="14"/>
      <c r="U26" s="15">
        <v>0</v>
      </c>
      <c r="V26" s="16" t="str">
        <f t="shared" si="17"/>
        <v>N. D.</v>
      </c>
      <c r="W26" s="17">
        <f t="shared" si="6"/>
        <v>0</v>
      </c>
      <c r="X26" s="16" t="str">
        <f t="shared" si="7"/>
        <v>N. D.</v>
      </c>
    </row>
    <row r="27" spans="1:24">
      <c r="A27" s="21" t="s">
        <v>38</v>
      </c>
      <c r="B27" s="14"/>
      <c r="C27" s="15">
        <v>0</v>
      </c>
      <c r="D27" s="16" t="str">
        <f t="shared" si="13"/>
        <v>N. D.</v>
      </c>
      <c r="E27" s="14"/>
      <c r="F27" s="15">
        <v>0</v>
      </c>
      <c r="G27" s="16" t="str">
        <f t="shared" si="14"/>
        <v>N. D.</v>
      </c>
      <c r="H27" s="17">
        <f t="shared" si="0"/>
        <v>0</v>
      </c>
      <c r="I27" s="16" t="str">
        <f t="shared" si="1"/>
        <v>N. D.</v>
      </c>
      <c r="J27" s="14"/>
      <c r="K27" s="15">
        <v>0</v>
      </c>
      <c r="L27" s="16" t="str">
        <f t="shared" si="15"/>
        <v>N. D.</v>
      </c>
      <c r="M27" s="17">
        <f t="shared" si="2"/>
        <v>0</v>
      </c>
      <c r="N27" s="16" t="str">
        <f t="shared" si="3"/>
        <v>N. D.</v>
      </c>
      <c r="O27" s="14"/>
      <c r="P27" s="15">
        <v>0</v>
      </c>
      <c r="Q27" s="16" t="str">
        <f t="shared" si="16"/>
        <v>N. D.</v>
      </c>
      <c r="R27" s="17">
        <f t="shared" si="4"/>
        <v>0</v>
      </c>
      <c r="S27" s="16" t="str">
        <f t="shared" si="5"/>
        <v>N. D.</v>
      </c>
      <c r="T27" s="14"/>
      <c r="U27" s="15">
        <v>0</v>
      </c>
      <c r="V27" s="16" t="str">
        <f t="shared" si="17"/>
        <v>N. D.</v>
      </c>
      <c r="W27" s="17">
        <f t="shared" si="6"/>
        <v>0</v>
      </c>
      <c r="X27" s="16" t="str">
        <f t="shared" si="7"/>
        <v>N. D.</v>
      </c>
    </row>
    <row r="28" spans="1:24">
      <c r="A28" s="21" t="s">
        <v>39</v>
      </c>
      <c r="B28" s="14"/>
      <c r="C28" s="15">
        <v>0</v>
      </c>
      <c r="D28" s="16" t="str">
        <f t="shared" si="13"/>
        <v>N. D.</v>
      </c>
      <c r="E28" s="14"/>
      <c r="F28" s="15">
        <v>0</v>
      </c>
      <c r="G28" s="16" t="str">
        <f t="shared" si="14"/>
        <v>N. D.</v>
      </c>
      <c r="H28" s="17">
        <f t="shared" si="0"/>
        <v>0</v>
      </c>
      <c r="I28" s="16" t="str">
        <f t="shared" si="1"/>
        <v>N. D.</v>
      </c>
      <c r="J28" s="14"/>
      <c r="K28" s="15">
        <v>0</v>
      </c>
      <c r="L28" s="16" t="str">
        <f t="shared" si="15"/>
        <v>N. D.</v>
      </c>
      <c r="M28" s="17">
        <f t="shared" si="2"/>
        <v>0</v>
      </c>
      <c r="N28" s="16" t="str">
        <f t="shared" si="3"/>
        <v>N. D.</v>
      </c>
      <c r="O28" s="14"/>
      <c r="P28" s="15">
        <v>0</v>
      </c>
      <c r="Q28" s="16" t="str">
        <f t="shared" si="16"/>
        <v>N. D.</v>
      </c>
      <c r="R28" s="17">
        <f t="shared" si="4"/>
        <v>0</v>
      </c>
      <c r="S28" s="16" t="str">
        <f t="shared" si="5"/>
        <v>N. D.</v>
      </c>
      <c r="T28" s="14"/>
      <c r="U28" s="15">
        <v>0</v>
      </c>
      <c r="V28" s="16" t="str">
        <f t="shared" si="17"/>
        <v>N. D.</v>
      </c>
      <c r="W28" s="17">
        <f t="shared" si="6"/>
        <v>0</v>
      </c>
      <c r="X28" s="16" t="str">
        <f t="shared" si="7"/>
        <v>N. D.</v>
      </c>
    </row>
    <row r="29" spans="1:24">
      <c r="A29" s="21" t="s">
        <v>40</v>
      </c>
      <c r="B29" s="14"/>
      <c r="C29" s="15">
        <v>0</v>
      </c>
      <c r="D29" s="16" t="str">
        <f t="shared" si="13"/>
        <v>N. D.</v>
      </c>
      <c r="E29" s="14"/>
      <c r="F29" s="15">
        <v>0</v>
      </c>
      <c r="G29" s="16" t="str">
        <f t="shared" si="14"/>
        <v>N. D.</v>
      </c>
      <c r="H29" s="17">
        <f t="shared" si="0"/>
        <v>0</v>
      </c>
      <c r="I29" s="16" t="str">
        <f t="shared" si="1"/>
        <v>N. D.</v>
      </c>
      <c r="J29" s="14"/>
      <c r="K29" s="15">
        <v>0</v>
      </c>
      <c r="L29" s="16" t="str">
        <f t="shared" si="15"/>
        <v>N. D.</v>
      </c>
      <c r="M29" s="17">
        <f t="shared" si="2"/>
        <v>0</v>
      </c>
      <c r="N29" s="16" t="str">
        <f t="shared" si="3"/>
        <v>N. D.</v>
      </c>
      <c r="O29" s="14"/>
      <c r="P29" s="15">
        <v>0</v>
      </c>
      <c r="Q29" s="16" t="str">
        <f t="shared" si="16"/>
        <v>N. D.</v>
      </c>
      <c r="R29" s="17">
        <f t="shared" si="4"/>
        <v>0</v>
      </c>
      <c r="S29" s="16" t="str">
        <f t="shared" si="5"/>
        <v>N. D.</v>
      </c>
      <c r="T29" s="14"/>
      <c r="U29" s="15">
        <v>0</v>
      </c>
      <c r="V29" s="16" t="str">
        <f t="shared" si="17"/>
        <v>N. D.</v>
      </c>
      <c r="W29" s="17">
        <f t="shared" si="6"/>
        <v>0</v>
      </c>
      <c r="X29" s="16" t="str">
        <f t="shared" si="7"/>
        <v>N. D.</v>
      </c>
    </row>
    <row r="30" spans="1:24" ht="6" customHeight="1">
      <c r="A30" s="8"/>
      <c r="B30" s="6"/>
      <c r="C30" s="8"/>
      <c r="D30" s="11"/>
      <c r="E30" s="6"/>
      <c r="F30" s="8"/>
      <c r="G30" s="11"/>
      <c r="H30" s="6"/>
      <c r="I30" s="11"/>
      <c r="J30" s="6"/>
      <c r="K30" s="8"/>
      <c r="L30" s="11"/>
      <c r="M30" s="6"/>
      <c r="N30" s="11"/>
      <c r="O30" s="6"/>
      <c r="P30" s="8"/>
      <c r="Q30" s="11"/>
      <c r="R30" s="6"/>
      <c r="S30" s="11"/>
      <c r="T30" s="6"/>
      <c r="U30" s="8"/>
      <c r="V30" s="11"/>
      <c r="W30" s="6"/>
      <c r="X30" s="11"/>
    </row>
    <row r="31" spans="1:24">
      <c r="A31" s="7" t="s">
        <v>41</v>
      </c>
      <c r="B31" s="6"/>
      <c r="C31" s="22">
        <f>+C10+C20</f>
        <v>66485106.890000015</v>
      </c>
      <c r="D31" s="23">
        <f>+IF(ISERROR(C31/C106),"N. D.",C31/C106)</f>
        <v>1.0899190076659668</v>
      </c>
      <c r="E31" s="6"/>
      <c r="F31" s="22">
        <f>+F10+F20</f>
        <v>66485106.890000015</v>
      </c>
      <c r="G31" s="23">
        <f>+IF(ISERROR(F31/F106),"N. D.",F31/F106)</f>
        <v>1.0899190076659668</v>
      </c>
      <c r="H31" s="24">
        <f>+$C31-F31</f>
        <v>0</v>
      </c>
      <c r="I31" s="23">
        <f>+IF(ISERROR(H31/F31),"N. D.",H31/F31)</f>
        <v>0</v>
      </c>
      <c r="J31" s="6"/>
      <c r="K31" s="22">
        <f>+K10+K20</f>
        <v>63554105.040000007</v>
      </c>
      <c r="L31" s="23">
        <f>+IF(ISERROR(K31/K106),"N. D.",K31/K106)</f>
        <v>1.093749559581267</v>
      </c>
      <c r="M31" s="24">
        <f>+$C31-K31</f>
        <v>2931001.8500000089</v>
      </c>
      <c r="N31" s="23">
        <f>+IF(ISERROR(M31/K31),"N. D.",M31/K31)</f>
        <v>4.6118214522182004E-2</v>
      </c>
      <c r="O31" s="6"/>
      <c r="P31" s="22">
        <f>+P10+P20</f>
        <v>21805623.559999999</v>
      </c>
      <c r="Q31" s="23">
        <f>+IF(ISERROR(P31/P106),"N. D.",P31/P106)</f>
        <v>1.1207783780772549</v>
      </c>
      <c r="R31" s="24">
        <f>+$C31-P31</f>
        <v>44679483.330000013</v>
      </c>
      <c r="S31" s="23">
        <f>+IF(ISERROR(R31/P31),"N. D.",R31/P31)</f>
        <v>2.0489890237287036</v>
      </c>
      <c r="T31" s="6"/>
      <c r="U31" s="22">
        <f>+U10+U20</f>
        <v>0</v>
      </c>
      <c r="V31" s="23" t="str">
        <f>+IF(ISERROR(U31/U106),"N. D.",U31/U106)</f>
        <v>N. D.</v>
      </c>
      <c r="W31" s="24">
        <f>+$C31-U31</f>
        <v>66485106.890000015</v>
      </c>
      <c r="X31" s="23" t="str">
        <f>+IF(ISERROR(W31/U31),"N. D.",W31/U31)</f>
        <v>N. D.</v>
      </c>
    </row>
    <row r="32" spans="1:24" ht="6" customHeight="1">
      <c r="A32" s="8"/>
      <c r="B32" s="6"/>
      <c r="C32" s="8"/>
      <c r="D32" s="11"/>
      <c r="E32" s="6"/>
      <c r="F32" s="8"/>
      <c r="G32" s="11"/>
      <c r="H32" s="6"/>
      <c r="I32" s="11"/>
      <c r="J32" s="6"/>
      <c r="K32" s="8"/>
      <c r="L32" s="11"/>
      <c r="M32" s="6"/>
      <c r="N32" s="11"/>
      <c r="O32" s="6"/>
      <c r="P32" s="8"/>
      <c r="Q32" s="11"/>
      <c r="R32" s="6"/>
      <c r="S32" s="11"/>
      <c r="T32" s="6"/>
      <c r="U32" s="8"/>
      <c r="V32" s="11"/>
      <c r="W32" s="6"/>
      <c r="X32" s="11"/>
    </row>
    <row r="33" spans="1:24">
      <c r="A33" s="7" t="s">
        <v>42</v>
      </c>
      <c r="B33" s="6"/>
      <c r="C33" s="8"/>
      <c r="D33" s="11"/>
      <c r="E33" s="6"/>
      <c r="F33" s="8"/>
      <c r="G33" s="11"/>
      <c r="H33" s="6"/>
      <c r="I33" s="11"/>
      <c r="J33" s="6"/>
      <c r="K33" s="8"/>
      <c r="L33" s="11"/>
      <c r="M33" s="6"/>
      <c r="N33" s="11"/>
      <c r="O33" s="6"/>
      <c r="P33" s="8"/>
      <c r="Q33" s="11"/>
      <c r="R33" s="6"/>
      <c r="S33" s="11"/>
      <c r="T33" s="6"/>
      <c r="U33" s="8"/>
      <c r="V33" s="11"/>
      <c r="W33" s="6"/>
      <c r="X33" s="11"/>
    </row>
    <row r="34" spans="1:24" ht="6" customHeight="1">
      <c r="A34" s="8"/>
      <c r="B34" s="6"/>
      <c r="C34" s="8"/>
      <c r="D34" s="11"/>
      <c r="E34" s="6"/>
      <c r="F34" s="8"/>
      <c r="G34" s="11"/>
      <c r="H34" s="6"/>
      <c r="I34" s="11"/>
      <c r="J34" s="6"/>
      <c r="K34" s="8"/>
      <c r="L34" s="11"/>
      <c r="M34" s="6"/>
      <c r="N34" s="11"/>
      <c r="O34" s="6"/>
      <c r="P34" s="8"/>
      <c r="Q34" s="11"/>
      <c r="R34" s="6"/>
      <c r="S34" s="11"/>
      <c r="T34" s="6"/>
      <c r="U34" s="8"/>
      <c r="V34" s="11"/>
      <c r="W34" s="6"/>
      <c r="X34" s="11"/>
    </row>
    <row r="35" spans="1:24">
      <c r="A35" s="9" t="s">
        <v>21</v>
      </c>
      <c r="B35" s="6"/>
      <c r="C35" s="10">
        <f>+SUM(C36:C44)</f>
        <v>5485063.3800000008</v>
      </c>
      <c r="D35" s="11">
        <f>+IF(ISERROR(C35/C56),"N. D.",C35/C56)</f>
        <v>1</v>
      </c>
      <c r="E35" s="6"/>
      <c r="F35" s="10">
        <f>+SUM(F36:F44)</f>
        <v>5485063.3800000008</v>
      </c>
      <c r="G35" s="11">
        <f>+IF(ISERROR(F35/F56),"N. D.",F35/F56)</f>
        <v>1</v>
      </c>
      <c r="H35" s="12">
        <f t="shared" ref="H35:H54" si="18">+$C35-F35</f>
        <v>0</v>
      </c>
      <c r="I35" s="11">
        <f t="shared" ref="I35:I54" si="19">+IF(ISERROR(H35/F35),"N. D.",H35/F35)</f>
        <v>0</v>
      </c>
      <c r="J35" s="6"/>
      <c r="K35" s="10">
        <f>+SUM(K36:K44)</f>
        <v>3861974.5900000003</v>
      </c>
      <c r="L35" s="11">
        <f>+IF(ISERROR(K35/K56),"N. D.",K35/K56)</f>
        <v>1</v>
      </c>
      <c r="M35" s="12">
        <f t="shared" ref="M35:M54" si="20">+$C35-K35</f>
        <v>1623088.7900000005</v>
      </c>
      <c r="N35" s="11">
        <f t="shared" ref="N35:N54" si="21">+IF(ISERROR(M35/K35),"N. D.",M35/K35)</f>
        <v>0.42027433173764106</v>
      </c>
      <c r="O35" s="6"/>
      <c r="P35" s="10">
        <f>+SUM(P36:P44)</f>
        <v>1360319.2000000002</v>
      </c>
      <c r="Q35" s="11">
        <f>+IF(ISERROR(P35/P56),"N. D.",P35/P56)</f>
        <v>1</v>
      </c>
      <c r="R35" s="12">
        <f t="shared" ref="R35:R54" si="22">+$C35-P35</f>
        <v>4124744.1800000006</v>
      </c>
      <c r="S35" s="11">
        <f t="shared" ref="S35:S54" si="23">+IF(ISERROR(R35/P35),"N. D.",R35/P35)</f>
        <v>3.0321884598850035</v>
      </c>
      <c r="T35" s="6"/>
      <c r="U35" s="10">
        <f>+SUM(U36:U44)</f>
        <v>0</v>
      </c>
      <c r="V35" s="11" t="str">
        <f>+IF(ISERROR(U35/U56),"N. D.",U35/U56)</f>
        <v>N. D.</v>
      </c>
      <c r="W35" s="12">
        <f t="shared" ref="W35:W54" si="24">+$C35-U35</f>
        <v>5485063.3800000008</v>
      </c>
      <c r="X35" s="11" t="str">
        <f t="shared" ref="X35:X54" si="25">+IF(ISERROR(W35/U35),"N. D.",W35/U35)</f>
        <v>N. D.</v>
      </c>
    </row>
    <row r="36" spans="1:24">
      <c r="A36" s="13" t="s">
        <v>22</v>
      </c>
      <c r="B36" s="14"/>
      <c r="C36" s="15">
        <v>5193189.1900000004</v>
      </c>
      <c r="D36" s="16">
        <f t="shared" ref="D36:D44" si="26">+IF(ISERROR(C36/C86),"N. D.",C36/C86)</f>
        <v>0.12636358750673155</v>
      </c>
      <c r="E36" s="14"/>
      <c r="F36" s="15">
        <v>5193189.1900000004</v>
      </c>
      <c r="G36" s="16">
        <f t="shared" ref="G36:G44" si="27">+IF(ISERROR(F36/F86),"N. D.",F36/F86)</f>
        <v>0.12636358750673155</v>
      </c>
      <c r="H36" s="17">
        <f t="shared" si="18"/>
        <v>0</v>
      </c>
      <c r="I36" s="16">
        <f t="shared" si="19"/>
        <v>0</v>
      </c>
      <c r="J36" s="14"/>
      <c r="K36" s="15">
        <v>3657823.49</v>
      </c>
      <c r="L36" s="16">
        <f t="shared" ref="L36:L44" si="28">+IF(ISERROR(K36/K86),"N. D.",K36/K86)</f>
        <v>7.6387928665526808E-2</v>
      </c>
      <c r="M36" s="17">
        <f t="shared" si="20"/>
        <v>1535365.7000000002</v>
      </c>
      <c r="N36" s="16">
        <f t="shared" si="21"/>
        <v>0.41974843898222114</v>
      </c>
      <c r="O36" s="14"/>
      <c r="P36" s="15">
        <v>1360319.2000000002</v>
      </c>
      <c r="Q36" s="16">
        <f t="shared" ref="Q36:Q44" si="29">+IF(ISERROR(P36/P86),"N. D.",P36/P86)</f>
        <v>8.1523761552055277E-2</v>
      </c>
      <c r="R36" s="17">
        <f t="shared" si="22"/>
        <v>3832869.99</v>
      </c>
      <c r="S36" s="16">
        <f t="shared" si="23"/>
        <v>2.8176254440869464</v>
      </c>
      <c r="T36" s="14"/>
      <c r="U36" s="15">
        <v>0</v>
      </c>
      <c r="V36" s="16" t="str">
        <f t="shared" ref="V36:V44" si="30">+IF(ISERROR(U36/U86),"N. D.",U36/U86)</f>
        <v>N. D.</v>
      </c>
      <c r="W36" s="17">
        <f t="shared" si="24"/>
        <v>5193189.1900000004</v>
      </c>
      <c r="X36" s="16" t="str">
        <f t="shared" si="25"/>
        <v>N. D.</v>
      </c>
    </row>
    <row r="37" spans="1:24">
      <c r="A37" s="13" t="s">
        <v>23</v>
      </c>
      <c r="B37" s="14"/>
      <c r="C37" s="15">
        <v>0</v>
      </c>
      <c r="D37" s="16">
        <f t="shared" si="26"/>
        <v>0</v>
      </c>
      <c r="E37" s="14"/>
      <c r="F37" s="15">
        <v>0</v>
      </c>
      <c r="G37" s="16">
        <f t="shared" si="27"/>
        <v>0</v>
      </c>
      <c r="H37" s="17">
        <f t="shared" si="18"/>
        <v>0</v>
      </c>
      <c r="I37" s="16" t="str">
        <f t="shared" si="19"/>
        <v>N. D.</v>
      </c>
      <c r="J37" s="14"/>
      <c r="K37" s="15">
        <v>0</v>
      </c>
      <c r="L37" s="16">
        <f t="shared" si="28"/>
        <v>0</v>
      </c>
      <c r="M37" s="17">
        <f t="shared" si="20"/>
        <v>0</v>
      </c>
      <c r="N37" s="16" t="str">
        <f t="shared" si="21"/>
        <v>N. D.</v>
      </c>
      <c r="O37" s="14"/>
      <c r="P37" s="15">
        <v>0</v>
      </c>
      <c r="Q37" s="16" t="str">
        <f t="shared" si="29"/>
        <v>N. D.</v>
      </c>
      <c r="R37" s="17">
        <f t="shared" si="22"/>
        <v>0</v>
      </c>
      <c r="S37" s="16" t="str">
        <f t="shared" si="23"/>
        <v>N. D.</v>
      </c>
      <c r="T37" s="14"/>
      <c r="U37" s="15">
        <v>0</v>
      </c>
      <c r="V37" s="16" t="str">
        <f t="shared" si="30"/>
        <v>N. D.</v>
      </c>
      <c r="W37" s="17">
        <f t="shared" si="24"/>
        <v>0</v>
      </c>
      <c r="X37" s="16" t="str">
        <f t="shared" si="25"/>
        <v>N. D.</v>
      </c>
    </row>
    <row r="38" spans="1:24">
      <c r="A38" s="13" t="s">
        <v>24</v>
      </c>
      <c r="B38" s="14"/>
      <c r="C38" s="15">
        <v>291874.19</v>
      </c>
      <c r="D38" s="16">
        <f t="shared" si="26"/>
        <v>4.2606112212819222E-2</v>
      </c>
      <c r="E38" s="14"/>
      <c r="F38" s="15">
        <v>291874.19</v>
      </c>
      <c r="G38" s="16">
        <f t="shared" si="27"/>
        <v>4.2606112212819222E-2</v>
      </c>
      <c r="H38" s="17">
        <f t="shared" si="18"/>
        <v>0</v>
      </c>
      <c r="I38" s="16">
        <f t="shared" si="19"/>
        <v>0</v>
      </c>
      <c r="J38" s="14"/>
      <c r="K38" s="15">
        <v>204151.09999999998</v>
      </c>
      <c r="L38" s="16">
        <f t="shared" si="28"/>
        <v>3.6643806152448791E-2</v>
      </c>
      <c r="M38" s="17">
        <f t="shared" si="20"/>
        <v>87723.090000000026</v>
      </c>
      <c r="N38" s="16">
        <f t="shared" si="21"/>
        <v>0.4296968764802151</v>
      </c>
      <c r="O38" s="14"/>
      <c r="P38" s="15">
        <v>0</v>
      </c>
      <c r="Q38" s="16">
        <f t="shared" si="29"/>
        <v>0</v>
      </c>
      <c r="R38" s="17">
        <f t="shared" si="22"/>
        <v>291874.19</v>
      </c>
      <c r="S38" s="16" t="str">
        <f t="shared" si="23"/>
        <v>N. D.</v>
      </c>
      <c r="T38" s="14"/>
      <c r="U38" s="15">
        <v>0</v>
      </c>
      <c r="V38" s="16" t="str">
        <f t="shared" si="30"/>
        <v>N. D.</v>
      </c>
      <c r="W38" s="17">
        <f t="shared" si="24"/>
        <v>291874.19</v>
      </c>
      <c r="X38" s="16" t="str">
        <f t="shared" si="25"/>
        <v>N. D.</v>
      </c>
    </row>
    <row r="39" spans="1:24">
      <c r="A39" s="13" t="s">
        <v>25</v>
      </c>
      <c r="B39" s="14"/>
      <c r="C39" s="15">
        <v>0</v>
      </c>
      <c r="D39" s="16" t="str">
        <f t="shared" si="26"/>
        <v>N. D.</v>
      </c>
      <c r="E39" s="14"/>
      <c r="F39" s="15">
        <v>0</v>
      </c>
      <c r="G39" s="16" t="str">
        <f t="shared" si="27"/>
        <v>N. D.</v>
      </c>
      <c r="H39" s="17">
        <f t="shared" si="18"/>
        <v>0</v>
      </c>
      <c r="I39" s="16" t="str">
        <f t="shared" si="19"/>
        <v>N. D.</v>
      </c>
      <c r="J39" s="14"/>
      <c r="K39" s="15">
        <v>0</v>
      </c>
      <c r="L39" s="16" t="str">
        <f t="shared" si="28"/>
        <v>N. D.</v>
      </c>
      <c r="M39" s="17">
        <f t="shared" si="20"/>
        <v>0</v>
      </c>
      <c r="N39" s="16" t="str">
        <f t="shared" si="21"/>
        <v>N. D.</v>
      </c>
      <c r="O39" s="14"/>
      <c r="P39" s="15">
        <v>0</v>
      </c>
      <c r="Q39" s="16" t="str">
        <f t="shared" si="29"/>
        <v>N. D.</v>
      </c>
      <c r="R39" s="17">
        <f t="shared" si="22"/>
        <v>0</v>
      </c>
      <c r="S39" s="16" t="str">
        <f t="shared" si="23"/>
        <v>N. D.</v>
      </c>
      <c r="T39" s="14"/>
      <c r="U39" s="15">
        <v>0</v>
      </c>
      <c r="V39" s="16" t="str">
        <f t="shared" si="30"/>
        <v>N. D.</v>
      </c>
      <c r="W39" s="17">
        <f t="shared" si="24"/>
        <v>0</v>
      </c>
      <c r="X39" s="16" t="str">
        <f t="shared" si="25"/>
        <v>N. D.</v>
      </c>
    </row>
    <row r="40" spans="1:24">
      <c r="A40" s="13" t="s">
        <v>26</v>
      </c>
      <c r="B40" s="14"/>
      <c r="C40" s="15">
        <v>0</v>
      </c>
      <c r="D40" s="16">
        <f t="shared" si="26"/>
        <v>0</v>
      </c>
      <c r="E40" s="14"/>
      <c r="F40" s="15">
        <v>0</v>
      </c>
      <c r="G40" s="16">
        <f t="shared" si="27"/>
        <v>0</v>
      </c>
      <c r="H40" s="17">
        <f t="shared" si="18"/>
        <v>0</v>
      </c>
      <c r="I40" s="16" t="str">
        <f t="shared" si="19"/>
        <v>N. D.</v>
      </c>
      <c r="J40" s="14"/>
      <c r="K40" s="15">
        <v>0</v>
      </c>
      <c r="L40" s="16">
        <f t="shared" si="28"/>
        <v>0</v>
      </c>
      <c r="M40" s="17">
        <f t="shared" si="20"/>
        <v>0</v>
      </c>
      <c r="N40" s="16" t="str">
        <f t="shared" si="21"/>
        <v>N. D.</v>
      </c>
      <c r="O40" s="14"/>
      <c r="P40" s="15">
        <v>0</v>
      </c>
      <c r="Q40" s="16" t="str">
        <f t="shared" si="29"/>
        <v>N. D.</v>
      </c>
      <c r="R40" s="17">
        <f t="shared" si="22"/>
        <v>0</v>
      </c>
      <c r="S40" s="16" t="str">
        <f t="shared" si="23"/>
        <v>N. D.</v>
      </c>
      <c r="T40" s="14"/>
      <c r="U40" s="15">
        <v>0</v>
      </c>
      <c r="V40" s="16" t="str">
        <f t="shared" si="30"/>
        <v>N. D.</v>
      </c>
      <c r="W40" s="17">
        <f t="shared" si="24"/>
        <v>0</v>
      </c>
      <c r="X40" s="16" t="str">
        <f t="shared" si="25"/>
        <v>N. D.</v>
      </c>
    </row>
    <row r="41" spans="1:24">
      <c r="A41" s="13" t="s">
        <v>27</v>
      </c>
      <c r="B41" s="14"/>
      <c r="C41" s="15">
        <v>0</v>
      </c>
      <c r="D41" s="16" t="str">
        <f t="shared" si="26"/>
        <v>N. D.</v>
      </c>
      <c r="E41" s="14"/>
      <c r="F41" s="15">
        <v>0</v>
      </c>
      <c r="G41" s="16" t="str">
        <f t="shared" si="27"/>
        <v>N. D.</v>
      </c>
      <c r="H41" s="17">
        <f t="shared" si="18"/>
        <v>0</v>
      </c>
      <c r="I41" s="16" t="str">
        <f t="shared" si="19"/>
        <v>N. D.</v>
      </c>
      <c r="J41" s="14"/>
      <c r="K41" s="15">
        <v>0</v>
      </c>
      <c r="L41" s="16">
        <f t="shared" si="28"/>
        <v>0</v>
      </c>
      <c r="M41" s="17">
        <f t="shared" si="20"/>
        <v>0</v>
      </c>
      <c r="N41" s="16" t="str">
        <f t="shared" si="21"/>
        <v>N. D.</v>
      </c>
      <c r="O41" s="14"/>
      <c r="P41" s="15">
        <v>0</v>
      </c>
      <c r="Q41" s="16" t="str">
        <f t="shared" si="29"/>
        <v>N. D.</v>
      </c>
      <c r="R41" s="17">
        <f t="shared" si="22"/>
        <v>0</v>
      </c>
      <c r="S41" s="16" t="str">
        <f t="shared" si="23"/>
        <v>N. D.</v>
      </c>
      <c r="T41" s="14"/>
      <c r="U41" s="15">
        <v>0</v>
      </c>
      <c r="V41" s="16" t="str">
        <f t="shared" si="30"/>
        <v>N. D.</v>
      </c>
      <c r="W41" s="17">
        <f t="shared" si="24"/>
        <v>0</v>
      </c>
      <c r="X41" s="16" t="str">
        <f t="shared" si="25"/>
        <v>N. D.</v>
      </c>
    </row>
    <row r="42" spans="1:24">
      <c r="A42" s="13" t="s">
        <v>28</v>
      </c>
      <c r="B42" s="14"/>
      <c r="C42" s="15">
        <v>0</v>
      </c>
      <c r="D42" s="16">
        <f t="shared" si="26"/>
        <v>0</v>
      </c>
      <c r="E42" s="14"/>
      <c r="F42" s="15">
        <v>0</v>
      </c>
      <c r="G42" s="16">
        <f t="shared" si="27"/>
        <v>0</v>
      </c>
      <c r="H42" s="17">
        <f t="shared" si="18"/>
        <v>0</v>
      </c>
      <c r="I42" s="16" t="str">
        <f t="shared" si="19"/>
        <v>N. D.</v>
      </c>
      <c r="J42" s="14"/>
      <c r="K42" s="15">
        <v>0</v>
      </c>
      <c r="L42" s="16" t="str">
        <f t="shared" si="28"/>
        <v>N. D.</v>
      </c>
      <c r="M42" s="17">
        <f t="shared" si="20"/>
        <v>0</v>
      </c>
      <c r="N42" s="16" t="str">
        <f t="shared" si="21"/>
        <v>N. D.</v>
      </c>
      <c r="O42" s="14"/>
      <c r="P42" s="15">
        <v>0</v>
      </c>
      <c r="Q42" s="16" t="str">
        <f t="shared" si="29"/>
        <v>N. D.</v>
      </c>
      <c r="R42" s="17">
        <f t="shared" si="22"/>
        <v>0</v>
      </c>
      <c r="S42" s="16" t="str">
        <f t="shared" si="23"/>
        <v>N. D.</v>
      </c>
      <c r="T42" s="14"/>
      <c r="U42" s="15">
        <v>0</v>
      </c>
      <c r="V42" s="16" t="str">
        <f t="shared" si="30"/>
        <v>N. D.</v>
      </c>
      <c r="W42" s="17">
        <f t="shared" si="24"/>
        <v>0</v>
      </c>
      <c r="X42" s="16" t="str">
        <f t="shared" si="25"/>
        <v>N. D.</v>
      </c>
    </row>
    <row r="43" spans="1:24">
      <c r="A43" s="13" t="s">
        <v>29</v>
      </c>
      <c r="B43" s="14"/>
      <c r="C43" s="15">
        <v>0</v>
      </c>
      <c r="D43" s="16" t="str">
        <f t="shared" si="26"/>
        <v>N. D.</v>
      </c>
      <c r="E43" s="14"/>
      <c r="F43" s="15">
        <v>0</v>
      </c>
      <c r="G43" s="16" t="str">
        <f t="shared" si="27"/>
        <v>N. D.</v>
      </c>
      <c r="H43" s="17">
        <f t="shared" si="18"/>
        <v>0</v>
      </c>
      <c r="I43" s="16" t="str">
        <f t="shared" si="19"/>
        <v>N. D.</v>
      </c>
      <c r="J43" s="14"/>
      <c r="K43" s="15">
        <v>0</v>
      </c>
      <c r="L43" s="16" t="str">
        <f t="shared" si="28"/>
        <v>N. D.</v>
      </c>
      <c r="M43" s="17">
        <f t="shared" si="20"/>
        <v>0</v>
      </c>
      <c r="N43" s="16" t="str">
        <f t="shared" si="21"/>
        <v>N. D.</v>
      </c>
      <c r="O43" s="14"/>
      <c r="P43" s="15">
        <v>0</v>
      </c>
      <c r="Q43" s="16" t="str">
        <f t="shared" si="29"/>
        <v>N. D.</v>
      </c>
      <c r="R43" s="17">
        <f t="shared" si="22"/>
        <v>0</v>
      </c>
      <c r="S43" s="16" t="str">
        <f t="shared" si="23"/>
        <v>N. D.</v>
      </c>
      <c r="T43" s="14"/>
      <c r="U43" s="15">
        <v>0</v>
      </c>
      <c r="V43" s="16" t="str">
        <f t="shared" si="30"/>
        <v>N. D.</v>
      </c>
      <c r="W43" s="17">
        <f t="shared" si="24"/>
        <v>0</v>
      </c>
      <c r="X43" s="16" t="str">
        <f t="shared" si="25"/>
        <v>N. D.</v>
      </c>
    </row>
    <row r="44" spans="1:24">
      <c r="A44" s="18" t="s">
        <v>30</v>
      </c>
      <c r="B44" s="14"/>
      <c r="C44" s="15">
        <v>0</v>
      </c>
      <c r="D44" s="16" t="str">
        <f t="shared" si="26"/>
        <v>N. D.</v>
      </c>
      <c r="E44" s="14"/>
      <c r="F44" s="15">
        <v>0</v>
      </c>
      <c r="G44" s="16" t="str">
        <f t="shared" si="27"/>
        <v>N. D.</v>
      </c>
      <c r="H44" s="17">
        <f t="shared" si="18"/>
        <v>0</v>
      </c>
      <c r="I44" s="16" t="str">
        <f t="shared" si="19"/>
        <v>N. D.</v>
      </c>
      <c r="J44" s="14"/>
      <c r="K44" s="15">
        <v>0</v>
      </c>
      <c r="L44" s="16" t="str">
        <f t="shared" si="28"/>
        <v>N. D.</v>
      </c>
      <c r="M44" s="17">
        <f t="shared" si="20"/>
        <v>0</v>
      </c>
      <c r="N44" s="16" t="str">
        <f t="shared" si="21"/>
        <v>N. D.</v>
      </c>
      <c r="O44" s="14"/>
      <c r="P44" s="15">
        <v>0</v>
      </c>
      <c r="Q44" s="16" t="str">
        <f t="shared" si="29"/>
        <v>N. D.</v>
      </c>
      <c r="R44" s="17">
        <f t="shared" si="22"/>
        <v>0</v>
      </c>
      <c r="S44" s="16" t="str">
        <f t="shared" si="23"/>
        <v>N. D.</v>
      </c>
      <c r="T44" s="14"/>
      <c r="U44" s="15">
        <v>0</v>
      </c>
      <c r="V44" s="16" t="str">
        <f t="shared" si="30"/>
        <v>N. D.</v>
      </c>
      <c r="W44" s="17">
        <f t="shared" si="24"/>
        <v>0</v>
      </c>
      <c r="X44" s="16" t="str">
        <f t="shared" si="25"/>
        <v>N. D.</v>
      </c>
    </row>
    <row r="45" spans="1:24">
      <c r="A45" s="19" t="s">
        <v>31</v>
      </c>
      <c r="B45" s="6"/>
      <c r="C45" s="20">
        <f>+SUM(C46:C54)</f>
        <v>0</v>
      </c>
      <c r="D45" s="11">
        <f>+IF(ISERROR(C45/C56),"N. D.",C45/C56)</f>
        <v>0</v>
      </c>
      <c r="E45" s="14"/>
      <c r="F45" s="20">
        <f>+SUM(F46:F54)</f>
        <v>0</v>
      </c>
      <c r="G45" s="11">
        <f>+IF(ISERROR(F45/F56),"N. D.",F45/F56)</f>
        <v>0</v>
      </c>
      <c r="H45" s="12">
        <f t="shared" si="18"/>
        <v>0</v>
      </c>
      <c r="I45" s="11" t="str">
        <f t="shared" si="19"/>
        <v>N. D.</v>
      </c>
      <c r="J45" s="6"/>
      <c r="K45" s="20">
        <f>+SUM(K46:K54)</f>
        <v>0</v>
      </c>
      <c r="L45" s="11">
        <f>+IF(ISERROR(K45/K56),"N. D.",K45/K56)</f>
        <v>0</v>
      </c>
      <c r="M45" s="12">
        <f t="shared" si="20"/>
        <v>0</v>
      </c>
      <c r="N45" s="11" t="str">
        <f t="shared" si="21"/>
        <v>N. D.</v>
      </c>
      <c r="O45" s="6"/>
      <c r="P45" s="20">
        <f>+SUM(P46:P54)</f>
        <v>0</v>
      </c>
      <c r="Q45" s="11">
        <f>+IF(ISERROR(P45/P56),"N. D.",P45/P56)</f>
        <v>0</v>
      </c>
      <c r="R45" s="12">
        <f t="shared" si="22"/>
        <v>0</v>
      </c>
      <c r="S45" s="11" t="str">
        <f t="shared" si="23"/>
        <v>N. D.</v>
      </c>
      <c r="T45" s="6"/>
      <c r="U45" s="20">
        <f>+SUM(U46:U54)</f>
        <v>0</v>
      </c>
      <c r="V45" s="11" t="str">
        <f>+IF(ISERROR(U45/U56),"N. D.",U45/U56)</f>
        <v>N. D.</v>
      </c>
      <c r="W45" s="12">
        <f t="shared" si="24"/>
        <v>0</v>
      </c>
      <c r="X45" s="11" t="str">
        <f t="shared" si="25"/>
        <v>N. D.</v>
      </c>
    </row>
    <row r="46" spans="1:24">
      <c r="A46" s="21" t="s">
        <v>32</v>
      </c>
      <c r="B46" s="14"/>
      <c r="C46" s="15">
        <v>0</v>
      </c>
      <c r="D46" s="16" t="str">
        <f t="shared" ref="D46:D54" si="31">+IF(ISERROR(C46/C96),"N. D.",C46/C96)</f>
        <v>N. D.</v>
      </c>
      <c r="E46" s="14"/>
      <c r="F46" s="15">
        <v>0</v>
      </c>
      <c r="G46" s="16" t="str">
        <f t="shared" ref="G46:G54" si="32">+IF(ISERROR(F46/F96),"N. D.",F46/F96)</f>
        <v>N. D.</v>
      </c>
      <c r="H46" s="17">
        <f t="shared" si="18"/>
        <v>0</v>
      </c>
      <c r="I46" s="16" t="str">
        <f t="shared" si="19"/>
        <v>N. D.</v>
      </c>
      <c r="J46" s="14"/>
      <c r="K46" s="15">
        <v>0</v>
      </c>
      <c r="L46" s="16" t="str">
        <f t="shared" ref="L46:L54" si="33">+IF(ISERROR(K46/K96),"N. D.",K46/K96)</f>
        <v>N. D.</v>
      </c>
      <c r="M46" s="17">
        <f t="shared" si="20"/>
        <v>0</v>
      </c>
      <c r="N46" s="16" t="str">
        <f t="shared" si="21"/>
        <v>N. D.</v>
      </c>
      <c r="O46" s="14"/>
      <c r="P46" s="15">
        <v>0</v>
      </c>
      <c r="Q46" s="16" t="str">
        <f t="shared" ref="Q46:Q54" si="34">+IF(ISERROR(P46/P96),"N. D.",P46/P96)</f>
        <v>N. D.</v>
      </c>
      <c r="R46" s="17">
        <f t="shared" si="22"/>
        <v>0</v>
      </c>
      <c r="S46" s="16" t="str">
        <f t="shared" si="23"/>
        <v>N. D.</v>
      </c>
      <c r="T46" s="14"/>
      <c r="U46" s="15">
        <v>0</v>
      </c>
      <c r="V46" s="16" t="str">
        <f t="shared" ref="V46:V54" si="35">+IF(ISERROR(U46/U96),"N. D.",U46/U96)</f>
        <v>N. D.</v>
      </c>
      <c r="W46" s="17">
        <f t="shared" si="24"/>
        <v>0</v>
      </c>
      <c r="X46" s="16" t="str">
        <f t="shared" si="25"/>
        <v>N. D.</v>
      </c>
    </row>
    <row r="47" spans="1:24">
      <c r="A47" s="21" t="s">
        <v>33</v>
      </c>
      <c r="B47" s="14"/>
      <c r="C47" s="15">
        <v>0</v>
      </c>
      <c r="D47" s="16" t="str">
        <f t="shared" si="31"/>
        <v>N. D.</v>
      </c>
      <c r="E47" s="14"/>
      <c r="F47" s="15">
        <v>0</v>
      </c>
      <c r="G47" s="16" t="str">
        <f t="shared" si="32"/>
        <v>N. D.</v>
      </c>
      <c r="H47" s="17">
        <f t="shared" si="18"/>
        <v>0</v>
      </c>
      <c r="I47" s="16" t="str">
        <f t="shared" si="19"/>
        <v>N. D.</v>
      </c>
      <c r="J47" s="14"/>
      <c r="K47" s="15">
        <v>0</v>
      </c>
      <c r="L47" s="16" t="str">
        <f t="shared" si="33"/>
        <v>N. D.</v>
      </c>
      <c r="M47" s="17">
        <f t="shared" si="20"/>
        <v>0</v>
      </c>
      <c r="N47" s="16" t="str">
        <f t="shared" si="21"/>
        <v>N. D.</v>
      </c>
      <c r="O47" s="14"/>
      <c r="P47" s="15">
        <v>0</v>
      </c>
      <c r="Q47" s="16" t="str">
        <f t="shared" si="34"/>
        <v>N. D.</v>
      </c>
      <c r="R47" s="17">
        <f t="shared" si="22"/>
        <v>0</v>
      </c>
      <c r="S47" s="16" t="str">
        <f t="shared" si="23"/>
        <v>N. D.</v>
      </c>
      <c r="T47" s="14"/>
      <c r="U47" s="15">
        <v>0</v>
      </c>
      <c r="V47" s="16" t="str">
        <f t="shared" si="35"/>
        <v>N. D.</v>
      </c>
      <c r="W47" s="17">
        <f t="shared" si="24"/>
        <v>0</v>
      </c>
      <c r="X47" s="16" t="str">
        <f t="shared" si="25"/>
        <v>N. D.</v>
      </c>
    </row>
    <row r="48" spans="1:24">
      <c r="A48" s="21" t="s">
        <v>34</v>
      </c>
      <c r="B48" s="14"/>
      <c r="C48" s="15">
        <v>0</v>
      </c>
      <c r="D48" s="16" t="str">
        <f t="shared" si="31"/>
        <v>N. D.</v>
      </c>
      <c r="E48" s="14"/>
      <c r="F48" s="15">
        <v>0</v>
      </c>
      <c r="G48" s="16" t="str">
        <f t="shared" si="32"/>
        <v>N. D.</v>
      </c>
      <c r="H48" s="17">
        <f t="shared" si="18"/>
        <v>0</v>
      </c>
      <c r="I48" s="16" t="str">
        <f t="shared" si="19"/>
        <v>N. D.</v>
      </c>
      <c r="J48" s="14"/>
      <c r="K48" s="15">
        <v>0</v>
      </c>
      <c r="L48" s="16" t="str">
        <f t="shared" si="33"/>
        <v>N. D.</v>
      </c>
      <c r="M48" s="17">
        <f t="shared" si="20"/>
        <v>0</v>
      </c>
      <c r="N48" s="16" t="str">
        <f t="shared" si="21"/>
        <v>N. D.</v>
      </c>
      <c r="O48" s="14"/>
      <c r="P48" s="15">
        <v>0</v>
      </c>
      <c r="Q48" s="16" t="str">
        <f t="shared" si="34"/>
        <v>N. D.</v>
      </c>
      <c r="R48" s="17">
        <f t="shared" si="22"/>
        <v>0</v>
      </c>
      <c r="S48" s="16" t="str">
        <f t="shared" si="23"/>
        <v>N. D.</v>
      </c>
      <c r="T48" s="14"/>
      <c r="U48" s="15">
        <v>0</v>
      </c>
      <c r="V48" s="16" t="str">
        <f t="shared" si="35"/>
        <v>N. D.</v>
      </c>
      <c r="W48" s="17">
        <f t="shared" si="24"/>
        <v>0</v>
      </c>
      <c r="X48" s="16" t="str">
        <f t="shared" si="25"/>
        <v>N. D.</v>
      </c>
    </row>
    <row r="49" spans="1:24">
      <c r="A49" s="21" t="s">
        <v>35</v>
      </c>
      <c r="B49" s="14"/>
      <c r="C49" s="15">
        <v>0</v>
      </c>
      <c r="D49" s="16" t="str">
        <f t="shared" si="31"/>
        <v>N. D.</v>
      </c>
      <c r="E49" s="14"/>
      <c r="F49" s="15">
        <v>0</v>
      </c>
      <c r="G49" s="16" t="str">
        <f t="shared" si="32"/>
        <v>N. D.</v>
      </c>
      <c r="H49" s="17">
        <f t="shared" si="18"/>
        <v>0</v>
      </c>
      <c r="I49" s="16" t="str">
        <f t="shared" si="19"/>
        <v>N. D.</v>
      </c>
      <c r="J49" s="14"/>
      <c r="K49" s="15">
        <v>0</v>
      </c>
      <c r="L49" s="16" t="str">
        <f t="shared" si="33"/>
        <v>N. D.</v>
      </c>
      <c r="M49" s="17">
        <f t="shared" si="20"/>
        <v>0</v>
      </c>
      <c r="N49" s="16" t="str">
        <f t="shared" si="21"/>
        <v>N. D.</v>
      </c>
      <c r="O49" s="14"/>
      <c r="P49" s="15">
        <v>0</v>
      </c>
      <c r="Q49" s="16" t="str">
        <f t="shared" si="34"/>
        <v>N. D.</v>
      </c>
      <c r="R49" s="17">
        <f t="shared" si="22"/>
        <v>0</v>
      </c>
      <c r="S49" s="16" t="str">
        <f t="shared" si="23"/>
        <v>N. D.</v>
      </c>
      <c r="T49" s="14"/>
      <c r="U49" s="15">
        <v>0</v>
      </c>
      <c r="V49" s="16" t="str">
        <f t="shared" si="35"/>
        <v>N. D.</v>
      </c>
      <c r="W49" s="17">
        <f t="shared" si="24"/>
        <v>0</v>
      </c>
      <c r="X49" s="16" t="str">
        <f t="shared" si="25"/>
        <v>N. D.</v>
      </c>
    </row>
    <row r="50" spans="1:24">
      <c r="A50" s="21" t="s">
        <v>36</v>
      </c>
      <c r="B50" s="14"/>
      <c r="C50" s="15">
        <v>0</v>
      </c>
      <c r="D50" s="16" t="str">
        <f t="shared" si="31"/>
        <v>N. D.</v>
      </c>
      <c r="E50" s="14"/>
      <c r="F50" s="15">
        <v>0</v>
      </c>
      <c r="G50" s="16" t="str">
        <f t="shared" si="32"/>
        <v>N. D.</v>
      </c>
      <c r="H50" s="17">
        <f t="shared" si="18"/>
        <v>0</v>
      </c>
      <c r="I50" s="16" t="str">
        <f t="shared" si="19"/>
        <v>N. D.</v>
      </c>
      <c r="J50" s="14"/>
      <c r="K50" s="15">
        <v>0</v>
      </c>
      <c r="L50" s="16" t="str">
        <f t="shared" si="33"/>
        <v>N. D.</v>
      </c>
      <c r="M50" s="17">
        <f t="shared" si="20"/>
        <v>0</v>
      </c>
      <c r="N50" s="16" t="str">
        <f t="shared" si="21"/>
        <v>N. D.</v>
      </c>
      <c r="O50" s="14"/>
      <c r="P50" s="15">
        <v>0</v>
      </c>
      <c r="Q50" s="16" t="str">
        <f t="shared" si="34"/>
        <v>N. D.</v>
      </c>
      <c r="R50" s="17">
        <f t="shared" si="22"/>
        <v>0</v>
      </c>
      <c r="S50" s="16" t="str">
        <f t="shared" si="23"/>
        <v>N. D.</v>
      </c>
      <c r="T50" s="14"/>
      <c r="U50" s="15">
        <v>0</v>
      </c>
      <c r="V50" s="16" t="str">
        <f t="shared" si="35"/>
        <v>N. D.</v>
      </c>
      <c r="W50" s="17">
        <f t="shared" si="24"/>
        <v>0</v>
      </c>
      <c r="X50" s="16" t="str">
        <f t="shared" si="25"/>
        <v>N. D.</v>
      </c>
    </row>
    <row r="51" spans="1:24">
      <c r="A51" s="21" t="s">
        <v>37</v>
      </c>
      <c r="B51" s="14"/>
      <c r="C51" s="15">
        <v>0</v>
      </c>
      <c r="D51" s="16" t="str">
        <f t="shared" si="31"/>
        <v>N. D.</v>
      </c>
      <c r="E51" s="14"/>
      <c r="F51" s="15">
        <v>0</v>
      </c>
      <c r="G51" s="16" t="str">
        <f t="shared" si="32"/>
        <v>N. D.</v>
      </c>
      <c r="H51" s="17">
        <f t="shared" si="18"/>
        <v>0</v>
      </c>
      <c r="I51" s="16" t="str">
        <f t="shared" si="19"/>
        <v>N. D.</v>
      </c>
      <c r="J51" s="14"/>
      <c r="K51" s="15">
        <v>0</v>
      </c>
      <c r="L51" s="16" t="str">
        <f t="shared" si="33"/>
        <v>N. D.</v>
      </c>
      <c r="M51" s="17">
        <f t="shared" si="20"/>
        <v>0</v>
      </c>
      <c r="N51" s="16" t="str">
        <f t="shared" si="21"/>
        <v>N. D.</v>
      </c>
      <c r="O51" s="14"/>
      <c r="P51" s="15">
        <v>0</v>
      </c>
      <c r="Q51" s="16" t="str">
        <f t="shared" si="34"/>
        <v>N. D.</v>
      </c>
      <c r="R51" s="17">
        <f t="shared" si="22"/>
        <v>0</v>
      </c>
      <c r="S51" s="16" t="str">
        <f t="shared" si="23"/>
        <v>N. D.</v>
      </c>
      <c r="T51" s="14"/>
      <c r="U51" s="15">
        <v>0</v>
      </c>
      <c r="V51" s="16" t="str">
        <f t="shared" si="35"/>
        <v>N. D.</v>
      </c>
      <c r="W51" s="17">
        <f t="shared" si="24"/>
        <v>0</v>
      </c>
      <c r="X51" s="16" t="str">
        <f t="shared" si="25"/>
        <v>N. D.</v>
      </c>
    </row>
    <row r="52" spans="1:24">
      <c r="A52" s="21" t="s">
        <v>38</v>
      </c>
      <c r="B52" s="14"/>
      <c r="C52" s="15">
        <v>0</v>
      </c>
      <c r="D52" s="16" t="str">
        <f t="shared" si="31"/>
        <v>N. D.</v>
      </c>
      <c r="E52" s="14"/>
      <c r="F52" s="15">
        <v>0</v>
      </c>
      <c r="G52" s="16" t="str">
        <f t="shared" si="32"/>
        <v>N. D.</v>
      </c>
      <c r="H52" s="17">
        <f t="shared" si="18"/>
        <v>0</v>
      </c>
      <c r="I52" s="16" t="str">
        <f t="shared" si="19"/>
        <v>N. D.</v>
      </c>
      <c r="J52" s="14"/>
      <c r="K52" s="15">
        <v>0</v>
      </c>
      <c r="L52" s="16" t="str">
        <f t="shared" si="33"/>
        <v>N. D.</v>
      </c>
      <c r="M52" s="17">
        <f t="shared" si="20"/>
        <v>0</v>
      </c>
      <c r="N52" s="16" t="str">
        <f t="shared" si="21"/>
        <v>N. D.</v>
      </c>
      <c r="O52" s="14"/>
      <c r="P52" s="15">
        <v>0</v>
      </c>
      <c r="Q52" s="16" t="str">
        <f t="shared" si="34"/>
        <v>N. D.</v>
      </c>
      <c r="R52" s="17">
        <f t="shared" si="22"/>
        <v>0</v>
      </c>
      <c r="S52" s="16" t="str">
        <f t="shared" si="23"/>
        <v>N. D.</v>
      </c>
      <c r="T52" s="14"/>
      <c r="U52" s="15">
        <v>0</v>
      </c>
      <c r="V52" s="16" t="str">
        <f t="shared" si="35"/>
        <v>N. D.</v>
      </c>
      <c r="W52" s="17">
        <f t="shared" si="24"/>
        <v>0</v>
      </c>
      <c r="X52" s="16" t="str">
        <f t="shared" si="25"/>
        <v>N. D.</v>
      </c>
    </row>
    <row r="53" spans="1:24">
      <c r="A53" s="21" t="s">
        <v>39</v>
      </c>
      <c r="B53" s="14"/>
      <c r="C53" s="15">
        <v>0</v>
      </c>
      <c r="D53" s="16" t="str">
        <f t="shared" si="31"/>
        <v>N. D.</v>
      </c>
      <c r="E53" s="14"/>
      <c r="F53" s="15">
        <v>0</v>
      </c>
      <c r="G53" s="16" t="str">
        <f t="shared" si="32"/>
        <v>N. D.</v>
      </c>
      <c r="H53" s="17">
        <f t="shared" si="18"/>
        <v>0</v>
      </c>
      <c r="I53" s="16" t="str">
        <f t="shared" si="19"/>
        <v>N. D.</v>
      </c>
      <c r="J53" s="14"/>
      <c r="K53" s="15">
        <v>0</v>
      </c>
      <c r="L53" s="16" t="str">
        <f t="shared" si="33"/>
        <v>N. D.</v>
      </c>
      <c r="M53" s="17">
        <f t="shared" si="20"/>
        <v>0</v>
      </c>
      <c r="N53" s="16" t="str">
        <f t="shared" si="21"/>
        <v>N. D.</v>
      </c>
      <c r="O53" s="14"/>
      <c r="P53" s="15">
        <v>0</v>
      </c>
      <c r="Q53" s="16" t="str">
        <f t="shared" si="34"/>
        <v>N. D.</v>
      </c>
      <c r="R53" s="17">
        <f t="shared" si="22"/>
        <v>0</v>
      </c>
      <c r="S53" s="16" t="str">
        <f t="shared" si="23"/>
        <v>N. D.</v>
      </c>
      <c r="T53" s="14"/>
      <c r="U53" s="15">
        <v>0</v>
      </c>
      <c r="V53" s="16" t="str">
        <f t="shared" si="35"/>
        <v>N. D.</v>
      </c>
      <c r="W53" s="17">
        <f t="shared" si="24"/>
        <v>0</v>
      </c>
      <c r="X53" s="16" t="str">
        <f t="shared" si="25"/>
        <v>N. D.</v>
      </c>
    </row>
    <row r="54" spans="1:24">
      <c r="A54" s="21" t="s">
        <v>40</v>
      </c>
      <c r="B54" s="14"/>
      <c r="C54" s="15">
        <v>0</v>
      </c>
      <c r="D54" s="16" t="str">
        <f t="shared" si="31"/>
        <v>N. D.</v>
      </c>
      <c r="E54" s="14"/>
      <c r="F54" s="15">
        <v>0</v>
      </c>
      <c r="G54" s="16" t="str">
        <f t="shared" si="32"/>
        <v>N. D.</v>
      </c>
      <c r="H54" s="17">
        <f t="shared" si="18"/>
        <v>0</v>
      </c>
      <c r="I54" s="16" t="str">
        <f t="shared" si="19"/>
        <v>N. D.</v>
      </c>
      <c r="J54" s="14"/>
      <c r="K54" s="15">
        <v>0</v>
      </c>
      <c r="L54" s="16" t="str">
        <f t="shared" si="33"/>
        <v>N. D.</v>
      </c>
      <c r="M54" s="17">
        <f t="shared" si="20"/>
        <v>0</v>
      </c>
      <c r="N54" s="16" t="str">
        <f t="shared" si="21"/>
        <v>N. D.</v>
      </c>
      <c r="O54" s="14"/>
      <c r="P54" s="15">
        <v>0</v>
      </c>
      <c r="Q54" s="16" t="str">
        <f t="shared" si="34"/>
        <v>N. D.</v>
      </c>
      <c r="R54" s="17">
        <f t="shared" si="22"/>
        <v>0</v>
      </c>
      <c r="S54" s="16" t="str">
        <f t="shared" si="23"/>
        <v>N. D.</v>
      </c>
      <c r="T54" s="14"/>
      <c r="U54" s="15">
        <v>0</v>
      </c>
      <c r="V54" s="16" t="str">
        <f t="shared" si="35"/>
        <v>N. D.</v>
      </c>
      <c r="W54" s="17">
        <f t="shared" si="24"/>
        <v>0</v>
      </c>
      <c r="X54" s="16" t="str">
        <f t="shared" si="25"/>
        <v>N. D.</v>
      </c>
    </row>
    <row r="55" spans="1:24" ht="6" customHeight="1">
      <c r="A55" s="8"/>
      <c r="B55" s="6"/>
      <c r="C55" s="8"/>
      <c r="D55" s="11"/>
      <c r="E55" s="6"/>
      <c r="F55" s="8"/>
      <c r="G55" s="11"/>
      <c r="H55" s="6"/>
      <c r="I55" s="11"/>
      <c r="J55" s="6"/>
      <c r="K55" s="8"/>
      <c r="L55" s="11"/>
      <c r="M55" s="6"/>
      <c r="N55" s="11"/>
      <c r="O55" s="6"/>
      <c r="P55" s="8"/>
      <c r="Q55" s="11"/>
      <c r="R55" s="6"/>
      <c r="S55" s="11"/>
      <c r="T55" s="6"/>
      <c r="U55" s="8"/>
      <c r="V55" s="11"/>
      <c r="W55" s="6"/>
      <c r="X55" s="11"/>
    </row>
    <row r="56" spans="1:24">
      <c r="A56" s="7" t="s">
        <v>43</v>
      </c>
      <c r="B56" s="6"/>
      <c r="C56" s="22">
        <f>+C35+C45</f>
        <v>5485063.3800000008</v>
      </c>
      <c r="D56" s="23">
        <f>+IF(ISERROR(C56/C106),"N. D.",C56/C106)</f>
        <v>8.9919007665966819E-2</v>
      </c>
      <c r="E56" s="6"/>
      <c r="F56" s="22">
        <f>+F35+F45</f>
        <v>5485063.3800000008</v>
      </c>
      <c r="G56" s="23">
        <f>+IF(ISERROR(F56/F106),"N. D.",F56/F106)</f>
        <v>8.9919007665966819E-2</v>
      </c>
      <c r="H56" s="24">
        <f>+$C56-F56</f>
        <v>0</v>
      </c>
      <c r="I56" s="23">
        <f>+IF(ISERROR(H56/F56),"N. D.",H56/F56)</f>
        <v>0</v>
      </c>
      <c r="J56" s="6"/>
      <c r="K56" s="22">
        <f>+K35+K45</f>
        <v>3861974.5900000003</v>
      </c>
      <c r="L56" s="23">
        <f>+IF(ISERROR(K56/K106),"N. D.",K56/K106)</f>
        <v>6.6463574685978216E-2</v>
      </c>
      <c r="M56" s="24">
        <f>+$C56-K56</f>
        <v>1623088.7900000005</v>
      </c>
      <c r="N56" s="23">
        <f>+IF(ISERROR(M56/K56),"N. D.",M56/K56)</f>
        <v>0.42027433173764106</v>
      </c>
      <c r="O56" s="6"/>
      <c r="P56" s="22">
        <f>+P35+P45</f>
        <v>1360319.2000000002</v>
      </c>
      <c r="Q56" s="23">
        <f>+IF(ISERROR(P56/P106),"N. D.",P56/P106)</f>
        <v>6.9918493385352609E-2</v>
      </c>
      <c r="R56" s="24">
        <f>+$C56-P56</f>
        <v>4124744.1800000006</v>
      </c>
      <c r="S56" s="23">
        <f>+IF(ISERROR(R56/P56),"N. D.",R56/P56)</f>
        <v>3.0321884598850035</v>
      </c>
      <c r="T56" s="6"/>
      <c r="U56" s="22">
        <f>+U35+U45</f>
        <v>0</v>
      </c>
      <c r="V56" s="23" t="str">
        <f>+IF(ISERROR(U56/U106),"N. D.",U56/U106)</f>
        <v>N. D.</v>
      </c>
      <c r="W56" s="24">
        <f>+$C56-U56</f>
        <v>5485063.3800000008</v>
      </c>
      <c r="X56" s="23" t="str">
        <f>+IF(ISERROR(W56/U56),"N. D.",W56/U56)</f>
        <v>N. D.</v>
      </c>
    </row>
    <row r="57" spans="1:24" ht="6" customHeight="1">
      <c r="A57" s="8"/>
      <c r="B57" s="6"/>
      <c r="C57" s="8"/>
      <c r="D57" s="11"/>
      <c r="E57" s="6"/>
      <c r="F57" s="8"/>
      <c r="G57" s="11"/>
      <c r="H57" s="6"/>
      <c r="I57" s="11"/>
      <c r="J57" s="6"/>
      <c r="K57" s="8"/>
      <c r="L57" s="11"/>
      <c r="M57" s="6"/>
      <c r="N57" s="11"/>
      <c r="O57" s="6"/>
      <c r="P57" s="8"/>
      <c r="Q57" s="11"/>
      <c r="R57" s="6"/>
      <c r="S57" s="11"/>
      <c r="T57" s="6"/>
      <c r="U57" s="8"/>
      <c r="V57" s="11"/>
      <c r="W57" s="6"/>
      <c r="X57" s="11"/>
    </row>
    <row r="58" spans="1:24">
      <c r="A58" s="7" t="s">
        <v>44</v>
      </c>
      <c r="B58" s="6"/>
      <c r="C58" s="8"/>
      <c r="D58" s="11"/>
      <c r="E58" s="6"/>
      <c r="F58" s="8"/>
      <c r="G58" s="11"/>
      <c r="H58" s="6"/>
      <c r="I58" s="11"/>
      <c r="J58" s="6"/>
      <c r="K58" s="8"/>
      <c r="L58" s="11"/>
      <c r="M58" s="6"/>
      <c r="N58" s="11"/>
      <c r="O58" s="6"/>
      <c r="P58" s="8"/>
      <c r="Q58" s="11"/>
      <c r="R58" s="6"/>
      <c r="S58" s="11"/>
      <c r="T58" s="6"/>
      <c r="U58" s="8"/>
      <c r="V58" s="11"/>
      <c r="W58" s="6"/>
      <c r="X58" s="11"/>
    </row>
    <row r="59" spans="1:24" ht="6" customHeight="1">
      <c r="A59" s="8"/>
      <c r="B59" s="6"/>
      <c r="C59" s="8"/>
      <c r="D59" s="11"/>
      <c r="E59" s="6"/>
      <c r="F59" s="8"/>
      <c r="G59" s="11"/>
      <c r="H59" s="6"/>
      <c r="I59" s="11"/>
      <c r="J59" s="6"/>
      <c r="K59" s="8"/>
      <c r="L59" s="11"/>
      <c r="M59" s="6"/>
      <c r="N59" s="11"/>
      <c r="O59" s="6"/>
      <c r="P59" s="8"/>
      <c r="Q59" s="11"/>
      <c r="R59" s="6"/>
      <c r="S59" s="11"/>
      <c r="T59" s="6"/>
      <c r="U59" s="8"/>
      <c r="V59" s="11"/>
      <c r="W59" s="6"/>
      <c r="X59" s="11"/>
    </row>
    <row r="60" spans="1:24">
      <c r="A60" s="9" t="s">
        <v>21</v>
      </c>
      <c r="B60" s="6"/>
      <c r="C60" s="10">
        <f>+SUM(C61:C69)</f>
        <v>0</v>
      </c>
      <c r="D60" s="11" t="str">
        <f>+IF(ISERROR(C60/C81),"N. D.",C60/C81)</f>
        <v>N. D.</v>
      </c>
      <c r="E60" s="6"/>
      <c r="F60" s="10">
        <f>+SUM(F61:F69)</f>
        <v>0</v>
      </c>
      <c r="G60" s="11" t="str">
        <f>+IF(ISERROR(F60/F81),"N. D.",F60/F81)</f>
        <v>N. D.</v>
      </c>
      <c r="H60" s="12">
        <f t="shared" ref="H60:H79" si="36">+$C60-F60</f>
        <v>0</v>
      </c>
      <c r="I60" s="11" t="str">
        <f t="shared" ref="I60:I79" si="37">+IF(ISERROR(H60/F60),"N. D.",H60/F60)</f>
        <v>N. D.</v>
      </c>
      <c r="J60" s="6"/>
      <c r="K60" s="10">
        <f>+SUM(K61:K69)</f>
        <v>1585496.7300000002</v>
      </c>
      <c r="L60" s="11">
        <f>+IF(ISERROR(K60/K81),"N. D.",K60/K81)</f>
        <v>1</v>
      </c>
      <c r="M60" s="12">
        <f t="shared" ref="M60:M79" si="38">+$C60-K60</f>
        <v>-1585496.7300000002</v>
      </c>
      <c r="N60" s="11">
        <f t="shared" ref="N60:N79" si="39">+IF(ISERROR(M60/K60),"N. D.",M60/K60)</f>
        <v>-1</v>
      </c>
      <c r="O60" s="6"/>
      <c r="P60" s="10">
        <f>+SUM(P61:P69)</f>
        <v>989519</v>
      </c>
      <c r="Q60" s="11">
        <f>+IF(ISERROR(P60/P81),"N. D.",P60/P81)</f>
        <v>1</v>
      </c>
      <c r="R60" s="12">
        <f t="shared" ref="R60:R79" si="40">+$C60-P60</f>
        <v>-989519</v>
      </c>
      <c r="S60" s="11">
        <f t="shared" ref="S60:S79" si="41">+IF(ISERROR(R60/P60),"N. D.",R60/P60)</f>
        <v>-1</v>
      </c>
      <c r="T60" s="6"/>
      <c r="U60" s="10">
        <f>+SUM(U61:U69)</f>
        <v>0</v>
      </c>
      <c r="V60" s="11" t="str">
        <f>+IF(ISERROR(U60/U81),"N. D.",U60/U81)</f>
        <v>N. D.</v>
      </c>
      <c r="W60" s="12">
        <f t="shared" ref="W60:W79" si="42">+$C60-U60</f>
        <v>0</v>
      </c>
      <c r="X60" s="11" t="str">
        <f t="shared" ref="X60:X79" si="43">+IF(ISERROR(W60/U60),"N. D.",W60/U60)</f>
        <v>N. D.</v>
      </c>
    </row>
    <row r="61" spans="1:24">
      <c r="A61" s="13" t="s">
        <v>22</v>
      </c>
      <c r="B61" s="14"/>
      <c r="C61" s="15">
        <v>0</v>
      </c>
      <c r="D61" s="16">
        <f t="shared" ref="D61:D69" si="44">+IF(ISERROR(C61/C86),"N. D.",C61/C86)</f>
        <v>0</v>
      </c>
      <c r="E61" s="14"/>
      <c r="F61" s="15">
        <v>0</v>
      </c>
      <c r="G61" s="16">
        <f t="shared" ref="G61:G69" si="45">+IF(ISERROR(F61/F86),"N. D.",F61/F86)</f>
        <v>0</v>
      </c>
      <c r="H61" s="17">
        <f t="shared" si="36"/>
        <v>0</v>
      </c>
      <c r="I61" s="16" t="str">
        <f t="shared" si="37"/>
        <v>N. D.</v>
      </c>
      <c r="J61" s="14"/>
      <c r="K61" s="15">
        <v>1505968.6800000002</v>
      </c>
      <c r="L61" s="16">
        <f t="shared" ref="L61:L69" si="46">+IF(ISERROR(K61/K86),"N. D.",K61/K86)</f>
        <v>3.144980298115959E-2</v>
      </c>
      <c r="M61" s="17">
        <f t="shared" si="38"/>
        <v>-1505968.6800000002</v>
      </c>
      <c r="N61" s="16">
        <f t="shared" si="39"/>
        <v>-1</v>
      </c>
      <c r="O61" s="14"/>
      <c r="P61" s="15">
        <v>989519</v>
      </c>
      <c r="Q61" s="16">
        <f t="shared" ref="Q61:Q69" si="47">+IF(ISERROR(P61/P86),"N. D.",P61/P86)</f>
        <v>5.9301751388371321E-2</v>
      </c>
      <c r="R61" s="17">
        <f t="shared" si="40"/>
        <v>-989519</v>
      </c>
      <c r="S61" s="16">
        <f t="shared" si="41"/>
        <v>-1</v>
      </c>
      <c r="T61" s="14"/>
      <c r="U61" s="15">
        <v>0</v>
      </c>
      <c r="V61" s="16" t="str">
        <f t="shared" ref="V61:V69" si="48">+IF(ISERROR(U61/U86),"N. D.",U61/U86)</f>
        <v>N. D.</v>
      </c>
      <c r="W61" s="17">
        <f t="shared" si="42"/>
        <v>0</v>
      </c>
      <c r="X61" s="16" t="str">
        <f t="shared" si="43"/>
        <v>N. D.</v>
      </c>
    </row>
    <row r="62" spans="1:24">
      <c r="A62" s="13" t="s">
        <v>23</v>
      </c>
      <c r="B62" s="14"/>
      <c r="C62" s="15">
        <v>0</v>
      </c>
      <c r="D62" s="16">
        <f t="shared" si="44"/>
        <v>0</v>
      </c>
      <c r="E62" s="14"/>
      <c r="F62" s="15">
        <v>0</v>
      </c>
      <c r="G62" s="16">
        <f t="shared" si="45"/>
        <v>0</v>
      </c>
      <c r="H62" s="17">
        <f t="shared" si="36"/>
        <v>0</v>
      </c>
      <c r="I62" s="16" t="str">
        <f t="shared" si="37"/>
        <v>N. D.</v>
      </c>
      <c r="J62" s="14"/>
      <c r="K62" s="15">
        <v>0</v>
      </c>
      <c r="L62" s="16">
        <f t="shared" si="46"/>
        <v>0</v>
      </c>
      <c r="M62" s="17">
        <f t="shared" si="38"/>
        <v>0</v>
      </c>
      <c r="N62" s="16" t="str">
        <f t="shared" si="39"/>
        <v>N. D.</v>
      </c>
      <c r="O62" s="14"/>
      <c r="P62" s="15">
        <v>0</v>
      </c>
      <c r="Q62" s="16" t="str">
        <f t="shared" si="47"/>
        <v>N. D.</v>
      </c>
      <c r="R62" s="17">
        <f t="shared" si="40"/>
        <v>0</v>
      </c>
      <c r="S62" s="16" t="str">
        <f t="shared" si="41"/>
        <v>N. D.</v>
      </c>
      <c r="T62" s="14"/>
      <c r="U62" s="15">
        <v>0</v>
      </c>
      <c r="V62" s="16" t="str">
        <f t="shared" si="48"/>
        <v>N. D.</v>
      </c>
      <c r="W62" s="17">
        <f t="shared" si="42"/>
        <v>0</v>
      </c>
      <c r="X62" s="16" t="str">
        <f t="shared" si="43"/>
        <v>N. D.</v>
      </c>
    </row>
    <row r="63" spans="1:24">
      <c r="A63" s="13" t="s">
        <v>24</v>
      </c>
      <c r="B63" s="14"/>
      <c r="C63" s="15">
        <v>0</v>
      </c>
      <c r="D63" s="16">
        <f t="shared" si="44"/>
        <v>0</v>
      </c>
      <c r="E63" s="14"/>
      <c r="F63" s="15">
        <v>0</v>
      </c>
      <c r="G63" s="16">
        <f t="shared" si="45"/>
        <v>0</v>
      </c>
      <c r="H63" s="17">
        <f t="shared" si="36"/>
        <v>0</v>
      </c>
      <c r="I63" s="16" t="str">
        <f t="shared" si="37"/>
        <v>N. D.</v>
      </c>
      <c r="J63" s="14"/>
      <c r="K63" s="15">
        <v>79528.05</v>
      </c>
      <c r="L63" s="16">
        <f t="shared" si="46"/>
        <v>1.4274772204912222E-2</v>
      </c>
      <c r="M63" s="17">
        <f t="shared" si="38"/>
        <v>-79528.05</v>
      </c>
      <c r="N63" s="16">
        <f t="shared" si="39"/>
        <v>-1</v>
      </c>
      <c r="O63" s="14"/>
      <c r="P63" s="15">
        <v>0</v>
      </c>
      <c r="Q63" s="16">
        <f t="shared" si="47"/>
        <v>0</v>
      </c>
      <c r="R63" s="17">
        <f t="shared" si="40"/>
        <v>0</v>
      </c>
      <c r="S63" s="16" t="str">
        <f t="shared" si="41"/>
        <v>N. D.</v>
      </c>
      <c r="T63" s="14"/>
      <c r="U63" s="15">
        <v>0</v>
      </c>
      <c r="V63" s="16" t="str">
        <f t="shared" si="48"/>
        <v>N. D.</v>
      </c>
      <c r="W63" s="17">
        <f t="shared" si="42"/>
        <v>0</v>
      </c>
      <c r="X63" s="16" t="str">
        <f t="shared" si="43"/>
        <v>N. D.</v>
      </c>
    </row>
    <row r="64" spans="1:24">
      <c r="A64" s="13" t="s">
        <v>25</v>
      </c>
      <c r="B64" s="14"/>
      <c r="C64" s="15">
        <v>0</v>
      </c>
      <c r="D64" s="16" t="str">
        <f t="shared" si="44"/>
        <v>N. D.</v>
      </c>
      <c r="E64" s="14"/>
      <c r="F64" s="15">
        <v>0</v>
      </c>
      <c r="G64" s="16" t="str">
        <f t="shared" si="45"/>
        <v>N. D.</v>
      </c>
      <c r="H64" s="17">
        <f t="shared" si="36"/>
        <v>0</v>
      </c>
      <c r="I64" s="16" t="str">
        <f t="shared" si="37"/>
        <v>N. D.</v>
      </c>
      <c r="J64" s="14"/>
      <c r="K64" s="15">
        <v>0</v>
      </c>
      <c r="L64" s="16" t="str">
        <f t="shared" si="46"/>
        <v>N. D.</v>
      </c>
      <c r="M64" s="17">
        <f t="shared" si="38"/>
        <v>0</v>
      </c>
      <c r="N64" s="16" t="str">
        <f t="shared" si="39"/>
        <v>N. D.</v>
      </c>
      <c r="O64" s="14"/>
      <c r="P64" s="15">
        <v>0</v>
      </c>
      <c r="Q64" s="16" t="str">
        <f t="shared" si="47"/>
        <v>N. D.</v>
      </c>
      <c r="R64" s="17">
        <f t="shared" si="40"/>
        <v>0</v>
      </c>
      <c r="S64" s="16" t="str">
        <f t="shared" si="41"/>
        <v>N. D.</v>
      </c>
      <c r="T64" s="14"/>
      <c r="U64" s="15">
        <v>0</v>
      </c>
      <c r="V64" s="16" t="str">
        <f t="shared" si="48"/>
        <v>N. D.</v>
      </c>
      <c r="W64" s="17">
        <f t="shared" si="42"/>
        <v>0</v>
      </c>
      <c r="X64" s="16" t="str">
        <f t="shared" si="43"/>
        <v>N. D.</v>
      </c>
    </row>
    <row r="65" spans="1:24">
      <c r="A65" s="13" t="s">
        <v>26</v>
      </c>
      <c r="B65" s="14"/>
      <c r="C65" s="15">
        <v>0</v>
      </c>
      <c r="D65" s="16">
        <f t="shared" si="44"/>
        <v>0</v>
      </c>
      <c r="E65" s="14"/>
      <c r="F65" s="15">
        <v>0</v>
      </c>
      <c r="G65" s="16">
        <f t="shared" si="45"/>
        <v>0</v>
      </c>
      <c r="H65" s="17">
        <f t="shared" si="36"/>
        <v>0</v>
      </c>
      <c r="I65" s="16" t="str">
        <f t="shared" si="37"/>
        <v>N. D.</v>
      </c>
      <c r="J65" s="14"/>
      <c r="K65" s="15">
        <v>0</v>
      </c>
      <c r="L65" s="16">
        <f t="shared" si="46"/>
        <v>0</v>
      </c>
      <c r="M65" s="17">
        <f t="shared" si="38"/>
        <v>0</v>
      </c>
      <c r="N65" s="16" t="str">
        <f t="shared" si="39"/>
        <v>N. D.</v>
      </c>
      <c r="O65" s="14"/>
      <c r="P65" s="15">
        <v>0</v>
      </c>
      <c r="Q65" s="16" t="str">
        <f t="shared" si="47"/>
        <v>N. D.</v>
      </c>
      <c r="R65" s="17">
        <f t="shared" si="40"/>
        <v>0</v>
      </c>
      <c r="S65" s="16" t="str">
        <f t="shared" si="41"/>
        <v>N. D.</v>
      </c>
      <c r="T65" s="14"/>
      <c r="U65" s="15">
        <v>0</v>
      </c>
      <c r="V65" s="16" t="str">
        <f t="shared" si="48"/>
        <v>N. D.</v>
      </c>
      <c r="W65" s="17">
        <f t="shared" si="42"/>
        <v>0</v>
      </c>
      <c r="X65" s="16" t="str">
        <f t="shared" si="43"/>
        <v>N. D.</v>
      </c>
    </row>
    <row r="66" spans="1:24">
      <c r="A66" s="13" t="s">
        <v>27</v>
      </c>
      <c r="B66" s="14"/>
      <c r="C66" s="15">
        <v>0</v>
      </c>
      <c r="D66" s="16" t="str">
        <f t="shared" si="44"/>
        <v>N. D.</v>
      </c>
      <c r="E66" s="14"/>
      <c r="F66" s="15">
        <v>0</v>
      </c>
      <c r="G66" s="16" t="str">
        <f t="shared" si="45"/>
        <v>N. D.</v>
      </c>
      <c r="H66" s="17">
        <f t="shared" si="36"/>
        <v>0</v>
      </c>
      <c r="I66" s="16" t="str">
        <f t="shared" si="37"/>
        <v>N. D.</v>
      </c>
      <c r="J66" s="14"/>
      <c r="K66" s="15">
        <v>0</v>
      </c>
      <c r="L66" s="16">
        <f t="shared" si="46"/>
        <v>0</v>
      </c>
      <c r="M66" s="17">
        <f t="shared" si="38"/>
        <v>0</v>
      </c>
      <c r="N66" s="16" t="str">
        <f t="shared" si="39"/>
        <v>N. D.</v>
      </c>
      <c r="O66" s="14"/>
      <c r="P66" s="15">
        <v>0</v>
      </c>
      <c r="Q66" s="16" t="str">
        <f t="shared" si="47"/>
        <v>N. D.</v>
      </c>
      <c r="R66" s="17">
        <f t="shared" si="40"/>
        <v>0</v>
      </c>
      <c r="S66" s="16" t="str">
        <f t="shared" si="41"/>
        <v>N. D.</v>
      </c>
      <c r="T66" s="14"/>
      <c r="U66" s="15">
        <v>0</v>
      </c>
      <c r="V66" s="16" t="str">
        <f t="shared" si="48"/>
        <v>N. D.</v>
      </c>
      <c r="W66" s="17">
        <f t="shared" si="42"/>
        <v>0</v>
      </c>
      <c r="X66" s="16" t="str">
        <f t="shared" si="43"/>
        <v>N. D.</v>
      </c>
    </row>
    <row r="67" spans="1:24">
      <c r="A67" s="13" t="s">
        <v>28</v>
      </c>
      <c r="B67" s="14"/>
      <c r="C67" s="15">
        <v>0</v>
      </c>
      <c r="D67" s="16">
        <f t="shared" si="44"/>
        <v>0</v>
      </c>
      <c r="E67" s="14"/>
      <c r="F67" s="15">
        <v>0</v>
      </c>
      <c r="G67" s="16">
        <f t="shared" si="45"/>
        <v>0</v>
      </c>
      <c r="H67" s="17">
        <f t="shared" si="36"/>
        <v>0</v>
      </c>
      <c r="I67" s="16" t="str">
        <f t="shared" si="37"/>
        <v>N. D.</v>
      </c>
      <c r="J67" s="14"/>
      <c r="K67" s="15">
        <v>0</v>
      </c>
      <c r="L67" s="16" t="str">
        <f t="shared" si="46"/>
        <v>N. D.</v>
      </c>
      <c r="M67" s="17">
        <f t="shared" si="38"/>
        <v>0</v>
      </c>
      <c r="N67" s="16" t="str">
        <f t="shared" si="39"/>
        <v>N. D.</v>
      </c>
      <c r="O67" s="14"/>
      <c r="P67" s="15">
        <v>0</v>
      </c>
      <c r="Q67" s="16" t="str">
        <f t="shared" si="47"/>
        <v>N. D.</v>
      </c>
      <c r="R67" s="17">
        <f t="shared" si="40"/>
        <v>0</v>
      </c>
      <c r="S67" s="16" t="str">
        <f t="shared" si="41"/>
        <v>N. D.</v>
      </c>
      <c r="T67" s="14"/>
      <c r="U67" s="15">
        <v>0</v>
      </c>
      <c r="V67" s="16" t="str">
        <f t="shared" si="48"/>
        <v>N. D.</v>
      </c>
      <c r="W67" s="17">
        <f t="shared" si="42"/>
        <v>0</v>
      </c>
      <c r="X67" s="16" t="str">
        <f t="shared" si="43"/>
        <v>N. D.</v>
      </c>
    </row>
    <row r="68" spans="1:24">
      <c r="A68" s="13" t="s">
        <v>29</v>
      </c>
      <c r="B68" s="14"/>
      <c r="C68" s="15">
        <v>0</v>
      </c>
      <c r="D68" s="16" t="str">
        <f t="shared" si="44"/>
        <v>N. D.</v>
      </c>
      <c r="E68" s="14"/>
      <c r="F68" s="15">
        <v>0</v>
      </c>
      <c r="G68" s="16" t="str">
        <f t="shared" si="45"/>
        <v>N. D.</v>
      </c>
      <c r="H68" s="17">
        <f t="shared" si="36"/>
        <v>0</v>
      </c>
      <c r="I68" s="16" t="str">
        <f t="shared" si="37"/>
        <v>N. D.</v>
      </c>
      <c r="J68" s="14"/>
      <c r="K68" s="15">
        <v>0</v>
      </c>
      <c r="L68" s="16" t="str">
        <f t="shared" si="46"/>
        <v>N. D.</v>
      </c>
      <c r="M68" s="17">
        <f t="shared" si="38"/>
        <v>0</v>
      </c>
      <c r="N68" s="16" t="str">
        <f t="shared" si="39"/>
        <v>N. D.</v>
      </c>
      <c r="O68" s="14"/>
      <c r="P68" s="15">
        <v>0</v>
      </c>
      <c r="Q68" s="16" t="str">
        <f t="shared" si="47"/>
        <v>N. D.</v>
      </c>
      <c r="R68" s="17">
        <f t="shared" si="40"/>
        <v>0</v>
      </c>
      <c r="S68" s="16" t="str">
        <f t="shared" si="41"/>
        <v>N. D.</v>
      </c>
      <c r="T68" s="14"/>
      <c r="U68" s="15">
        <v>0</v>
      </c>
      <c r="V68" s="16" t="str">
        <f t="shared" si="48"/>
        <v>N. D.</v>
      </c>
      <c r="W68" s="17">
        <f t="shared" si="42"/>
        <v>0</v>
      </c>
      <c r="X68" s="16" t="str">
        <f t="shared" si="43"/>
        <v>N. D.</v>
      </c>
    </row>
    <row r="69" spans="1:24">
      <c r="A69" s="18" t="s">
        <v>30</v>
      </c>
      <c r="B69" s="14"/>
      <c r="C69" s="15">
        <v>0</v>
      </c>
      <c r="D69" s="16" t="str">
        <f t="shared" si="44"/>
        <v>N. D.</v>
      </c>
      <c r="E69" s="14"/>
      <c r="F69" s="15">
        <v>0</v>
      </c>
      <c r="G69" s="16" t="str">
        <f t="shared" si="45"/>
        <v>N. D.</v>
      </c>
      <c r="H69" s="17">
        <f t="shared" si="36"/>
        <v>0</v>
      </c>
      <c r="I69" s="16" t="str">
        <f t="shared" si="37"/>
        <v>N. D.</v>
      </c>
      <c r="J69" s="14"/>
      <c r="K69" s="15">
        <v>0</v>
      </c>
      <c r="L69" s="16" t="str">
        <f t="shared" si="46"/>
        <v>N. D.</v>
      </c>
      <c r="M69" s="17">
        <f t="shared" si="38"/>
        <v>0</v>
      </c>
      <c r="N69" s="16" t="str">
        <f t="shared" si="39"/>
        <v>N. D.</v>
      </c>
      <c r="O69" s="14"/>
      <c r="P69" s="15">
        <v>0</v>
      </c>
      <c r="Q69" s="16" t="str">
        <f t="shared" si="47"/>
        <v>N. D.</v>
      </c>
      <c r="R69" s="17">
        <f t="shared" si="40"/>
        <v>0</v>
      </c>
      <c r="S69" s="16" t="str">
        <f t="shared" si="41"/>
        <v>N. D.</v>
      </c>
      <c r="T69" s="14"/>
      <c r="U69" s="15">
        <v>0</v>
      </c>
      <c r="V69" s="16" t="str">
        <f t="shared" si="48"/>
        <v>N. D.</v>
      </c>
      <c r="W69" s="17">
        <f t="shared" si="42"/>
        <v>0</v>
      </c>
      <c r="X69" s="16" t="str">
        <f t="shared" si="43"/>
        <v>N. D.</v>
      </c>
    </row>
    <row r="70" spans="1:24">
      <c r="A70" s="19" t="s">
        <v>31</v>
      </c>
      <c r="B70" s="6"/>
      <c r="C70" s="20">
        <f>+SUM(C71:C79)</f>
        <v>0</v>
      </c>
      <c r="D70" s="11" t="str">
        <f>+IF(ISERROR(C70/C81),"N. D.",C70/C81)</f>
        <v>N. D.</v>
      </c>
      <c r="E70" s="14"/>
      <c r="F70" s="20">
        <f>+SUM(F71:F79)</f>
        <v>0</v>
      </c>
      <c r="G70" s="11" t="str">
        <f>+IF(ISERROR(F70/F81),"N. D.",F70/F81)</f>
        <v>N. D.</v>
      </c>
      <c r="H70" s="12">
        <f t="shared" si="36"/>
        <v>0</v>
      </c>
      <c r="I70" s="11" t="str">
        <f t="shared" si="37"/>
        <v>N. D.</v>
      </c>
      <c r="J70" s="6"/>
      <c r="K70" s="20">
        <f>+SUM(K71:K79)</f>
        <v>0</v>
      </c>
      <c r="L70" s="11">
        <f>+IF(ISERROR(K70/K81),"N. D.",K70/K81)</f>
        <v>0</v>
      </c>
      <c r="M70" s="12">
        <f t="shared" si="38"/>
        <v>0</v>
      </c>
      <c r="N70" s="11" t="str">
        <f t="shared" si="39"/>
        <v>N. D.</v>
      </c>
      <c r="O70" s="6"/>
      <c r="P70" s="20">
        <f>+SUM(P71:P79)</f>
        <v>0</v>
      </c>
      <c r="Q70" s="11">
        <f>+IF(ISERROR(P70/P81),"N. D.",P70/P81)</f>
        <v>0</v>
      </c>
      <c r="R70" s="12">
        <f t="shared" si="40"/>
        <v>0</v>
      </c>
      <c r="S70" s="11" t="str">
        <f t="shared" si="41"/>
        <v>N. D.</v>
      </c>
      <c r="T70" s="6"/>
      <c r="U70" s="20">
        <f>+SUM(U71:U79)</f>
        <v>0</v>
      </c>
      <c r="V70" s="11" t="str">
        <f>+IF(ISERROR(U70/U81),"N. D.",U70/U81)</f>
        <v>N. D.</v>
      </c>
      <c r="W70" s="12">
        <f t="shared" si="42"/>
        <v>0</v>
      </c>
      <c r="X70" s="11" t="str">
        <f t="shared" si="43"/>
        <v>N. D.</v>
      </c>
    </row>
    <row r="71" spans="1:24">
      <c r="A71" s="21" t="s">
        <v>32</v>
      </c>
      <c r="B71" s="14"/>
      <c r="C71" s="15">
        <v>0</v>
      </c>
      <c r="D71" s="16" t="str">
        <f t="shared" ref="D71:D79" si="49">+IF(ISERROR(C71/C96),"N. D.",C71/C96)</f>
        <v>N. D.</v>
      </c>
      <c r="E71" s="14"/>
      <c r="F71" s="15">
        <v>0</v>
      </c>
      <c r="G71" s="16" t="str">
        <f t="shared" ref="G71:G79" si="50">+IF(ISERROR(F71/F96),"N. D.",F71/F96)</f>
        <v>N. D.</v>
      </c>
      <c r="H71" s="17">
        <f t="shared" si="36"/>
        <v>0</v>
      </c>
      <c r="I71" s="16" t="str">
        <f t="shared" si="37"/>
        <v>N. D.</v>
      </c>
      <c r="J71" s="14"/>
      <c r="K71" s="15">
        <v>0</v>
      </c>
      <c r="L71" s="16" t="str">
        <f t="shared" ref="L71:L79" si="51">+IF(ISERROR(K71/K96),"N. D.",K71/K96)</f>
        <v>N. D.</v>
      </c>
      <c r="M71" s="17">
        <f t="shared" si="38"/>
        <v>0</v>
      </c>
      <c r="N71" s="16" t="str">
        <f t="shared" si="39"/>
        <v>N. D.</v>
      </c>
      <c r="O71" s="14"/>
      <c r="P71" s="15">
        <v>0</v>
      </c>
      <c r="Q71" s="16" t="str">
        <f t="shared" ref="Q71:Q79" si="52">+IF(ISERROR(P71/P96),"N. D.",P71/P96)</f>
        <v>N. D.</v>
      </c>
      <c r="R71" s="17">
        <f t="shared" si="40"/>
        <v>0</v>
      </c>
      <c r="S71" s="16" t="str">
        <f t="shared" si="41"/>
        <v>N. D.</v>
      </c>
      <c r="T71" s="14"/>
      <c r="U71" s="15">
        <v>0</v>
      </c>
      <c r="V71" s="16" t="str">
        <f t="shared" ref="V71:V79" si="53">+IF(ISERROR(U71/U96),"N. D.",U71/U96)</f>
        <v>N. D.</v>
      </c>
      <c r="W71" s="17">
        <f t="shared" si="42"/>
        <v>0</v>
      </c>
      <c r="X71" s="16" t="str">
        <f t="shared" si="43"/>
        <v>N. D.</v>
      </c>
    </row>
    <row r="72" spans="1:24">
      <c r="A72" s="21" t="s">
        <v>33</v>
      </c>
      <c r="B72" s="14"/>
      <c r="C72" s="15">
        <v>0</v>
      </c>
      <c r="D72" s="16" t="str">
        <f t="shared" si="49"/>
        <v>N. D.</v>
      </c>
      <c r="E72" s="14"/>
      <c r="F72" s="15">
        <v>0</v>
      </c>
      <c r="G72" s="16" t="str">
        <f t="shared" si="50"/>
        <v>N. D.</v>
      </c>
      <c r="H72" s="17">
        <f t="shared" si="36"/>
        <v>0</v>
      </c>
      <c r="I72" s="16" t="str">
        <f t="shared" si="37"/>
        <v>N. D.</v>
      </c>
      <c r="J72" s="14"/>
      <c r="K72" s="15">
        <v>0</v>
      </c>
      <c r="L72" s="16" t="str">
        <f t="shared" si="51"/>
        <v>N. D.</v>
      </c>
      <c r="M72" s="17">
        <f t="shared" si="38"/>
        <v>0</v>
      </c>
      <c r="N72" s="16" t="str">
        <f t="shared" si="39"/>
        <v>N. D.</v>
      </c>
      <c r="O72" s="14"/>
      <c r="P72" s="15">
        <v>0</v>
      </c>
      <c r="Q72" s="16" t="str">
        <f t="shared" si="52"/>
        <v>N. D.</v>
      </c>
      <c r="R72" s="17">
        <f t="shared" si="40"/>
        <v>0</v>
      </c>
      <c r="S72" s="16" t="str">
        <f t="shared" si="41"/>
        <v>N. D.</v>
      </c>
      <c r="T72" s="14"/>
      <c r="U72" s="15">
        <v>0</v>
      </c>
      <c r="V72" s="16" t="str">
        <f t="shared" si="53"/>
        <v>N. D.</v>
      </c>
      <c r="W72" s="17">
        <f t="shared" si="42"/>
        <v>0</v>
      </c>
      <c r="X72" s="16" t="str">
        <f t="shared" si="43"/>
        <v>N. D.</v>
      </c>
    </row>
    <row r="73" spans="1:24">
      <c r="A73" s="21" t="s">
        <v>34</v>
      </c>
      <c r="B73" s="14"/>
      <c r="C73" s="15">
        <v>0</v>
      </c>
      <c r="D73" s="16" t="str">
        <f t="shared" si="49"/>
        <v>N. D.</v>
      </c>
      <c r="E73" s="14"/>
      <c r="F73" s="15">
        <v>0</v>
      </c>
      <c r="G73" s="16" t="str">
        <f t="shared" si="50"/>
        <v>N. D.</v>
      </c>
      <c r="H73" s="17">
        <f t="shared" si="36"/>
        <v>0</v>
      </c>
      <c r="I73" s="16" t="str">
        <f t="shared" si="37"/>
        <v>N. D.</v>
      </c>
      <c r="J73" s="14"/>
      <c r="K73" s="15">
        <v>0</v>
      </c>
      <c r="L73" s="16" t="str">
        <f t="shared" si="51"/>
        <v>N. D.</v>
      </c>
      <c r="M73" s="17">
        <f t="shared" si="38"/>
        <v>0</v>
      </c>
      <c r="N73" s="16" t="str">
        <f t="shared" si="39"/>
        <v>N. D.</v>
      </c>
      <c r="O73" s="14"/>
      <c r="P73" s="15">
        <v>0</v>
      </c>
      <c r="Q73" s="16" t="str">
        <f t="shared" si="52"/>
        <v>N. D.</v>
      </c>
      <c r="R73" s="17">
        <f t="shared" si="40"/>
        <v>0</v>
      </c>
      <c r="S73" s="16" t="str">
        <f t="shared" si="41"/>
        <v>N. D.</v>
      </c>
      <c r="T73" s="14"/>
      <c r="U73" s="15">
        <v>0</v>
      </c>
      <c r="V73" s="16" t="str">
        <f t="shared" si="53"/>
        <v>N. D.</v>
      </c>
      <c r="W73" s="17">
        <f t="shared" si="42"/>
        <v>0</v>
      </c>
      <c r="X73" s="16" t="str">
        <f t="shared" si="43"/>
        <v>N. D.</v>
      </c>
    </row>
    <row r="74" spans="1:24">
      <c r="A74" s="21" t="s">
        <v>35</v>
      </c>
      <c r="B74" s="14"/>
      <c r="C74" s="15">
        <v>0</v>
      </c>
      <c r="D74" s="16" t="str">
        <f t="shared" si="49"/>
        <v>N. D.</v>
      </c>
      <c r="E74" s="14"/>
      <c r="F74" s="15">
        <v>0</v>
      </c>
      <c r="G74" s="16" t="str">
        <f t="shared" si="50"/>
        <v>N. D.</v>
      </c>
      <c r="H74" s="17">
        <f t="shared" si="36"/>
        <v>0</v>
      </c>
      <c r="I74" s="16" t="str">
        <f t="shared" si="37"/>
        <v>N. D.</v>
      </c>
      <c r="J74" s="14"/>
      <c r="K74" s="15">
        <v>0</v>
      </c>
      <c r="L74" s="16" t="str">
        <f t="shared" si="51"/>
        <v>N. D.</v>
      </c>
      <c r="M74" s="17">
        <f t="shared" si="38"/>
        <v>0</v>
      </c>
      <c r="N74" s="16" t="str">
        <f t="shared" si="39"/>
        <v>N. D.</v>
      </c>
      <c r="O74" s="14"/>
      <c r="P74" s="15">
        <v>0</v>
      </c>
      <c r="Q74" s="16" t="str">
        <f t="shared" si="52"/>
        <v>N. D.</v>
      </c>
      <c r="R74" s="17">
        <f t="shared" si="40"/>
        <v>0</v>
      </c>
      <c r="S74" s="16" t="str">
        <f t="shared" si="41"/>
        <v>N. D.</v>
      </c>
      <c r="T74" s="14"/>
      <c r="U74" s="15">
        <v>0</v>
      </c>
      <c r="V74" s="16" t="str">
        <f t="shared" si="53"/>
        <v>N. D.</v>
      </c>
      <c r="W74" s="17">
        <f t="shared" si="42"/>
        <v>0</v>
      </c>
      <c r="X74" s="16" t="str">
        <f t="shared" si="43"/>
        <v>N. D.</v>
      </c>
    </row>
    <row r="75" spans="1:24">
      <c r="A75" s="21" t="s">
        <v>36</v>
      </c>
      <c r="B75" s="14"/>
      <c r="C75" s="15">
        <v>0</v>
      </c>
      <c r="D75" s="16" t="str">
        <f t="shared" si="49"/>
        <v>N. D.</v>
      </c>
      <c r="E75" s="14"/>
      <c r="F75" s="15">
        <v>0</v>
      </c>
      <c r="G75" s="16" t="str">
        <f t="shared" si="50"/>
        <v>N. D.</v>
      </c>
      <c r="H75" s="17">
        <f t="shared" si="36"/>
        <v>0</v>
      </c>
      <c r="I75" s="16" t="str">
        <f t="shared" si="37"/>
        <v>N. D.</v>
      </c>
      <c r="J75" s="14"/>
      <c r="K75" s="15">
        <v>0</v>
      </c>
      <c r="L75" s="16" t="str">
        <f t="shared" si="51"/>
        <v>N. D.</v>
      </c>
      <c r="M75" s="17">
        <f t="shared" si="38"/>
        <v>0</v>
      </c>
      <c r="N75" s="16" t="str">
        <f t="shared" si="39"/>
        <v>N. D.</v>
      </c>
      <c r="O75" s="14"/>
      <c r="P75" s="15">
        <v>0</v>
      </c>
      <c r="Q75" s="16" t="str">
        <f t="shared" si="52"/>
        <v>N. D.</v>
      </c>
      <c r="R75" s="17">
        <f t="shared" si="40"/>
        <v>0</v>
      </c>
      <c r="S75" s="16" t="str">
        <f t="shared" si="41"/>
        <v>N. D.</v>
      </c>
      <c r="T75" s="14"/>
      <c r="U75" s="15">
        <v>0</v>
      </c>
      <c r="V75" s="16" t="str">
        <f t="shared" si="53"/>
        <v>N. D.</v>
      </c>
      <c r="W75" s="17">
        <f t="shared" si="42"/>
        <v>0</v>
      </c>
      <c r="X75" s="16" t="str">
        <f t="shared" si="43"/>
        <v>N. D.</v>
      </c>
    </row>
    <row r="76" spans="1:24">
      <c r="A76" s="21" t="s">
        <v>37</v>
      </c>
      <c r="B76" s="14"/>
      <c r="C76" s="15">
        <v>0</v>
      </c>
      <c r="D76" s="16" t="str">
        <f t="shared" si="49"/>
        <v>N. D.</v>
      </c>
      <c r="E76" s="14"/>
      <c r="F76" s="15">
        <v>0</v>
      </c>
      <c r="G76" s="16" t="str">
        <f t="shared" si="50"/>
        <v>N. D.</v>
      </c>
      <c r="H76" s="17">
        <f t="shared" si="36"/>
        <v>0</v>
      </c>
      <c r="I76" s="16" t="str">
        <f t="shared" si="37"/>
        <v>N. D.</v>
      </c>
      <c r="J76" s="14"/>
      <c r="K76" s="15">
        <v>0</v>
      </c>
      <c r="L76" s="16" t="str">
        <f t="shared" si="51"/>
        <v>N. D.</v>
      </c>
      <c r="M76" s="17">
        <f t="shared" si="38"/>
        <v>0</v>
      </c>
      <c r="N76" s="16" t="str">
        <f t="shared" si="39"/>
        <v>N. D.</v>
      </c>
      <c r="O76" s="14"/>
      <c r="P76" s="15">
        <v>0</v>
      </c>
      <c r="Q76" s="16" t="str">
        <f t="shared" si="52"/>
        <v>N. D.</v>
      </c>
      <c r="R76" s="17">
        <f t="shared" si="40"/>
        <v>0</v>
      </c>
      <c r="S76" s="16" t="str">
        <f t="shared" si="41"/>
        <v>N. D.</v>
      </c>
      <c r="T76" s="14"/>
      <c r="U76" s="15">
        <v>0</v>
      </c>
      <c r="V76" s="16" t="str">
        <f t="shared" si="53"/>
        <v>N. D.</v>
      </c>
      <c r="W76" s="17">
        <f t="shared" si="42"/>
        <v>0</v>
      </c>
      <c r="X76" s="16" t="str">
        <f t="shared" si="43"/>
        <v>N. D.</v>
      </c>
    </row>
    <row r="77" spans="1:24">
      <c r="A77" s="21" t="s">
        <v>38</v>
      </c>
      <c r="B77" s="14"/>
      <c r="C77" s="15">
        <v>0</v>
      </c>
      <c r="D77" s="16" t="str">
        <f t="shared" si="49"/>
        <v>N. D.</v>
      </c>
      <c r="E77" s="14"/>
      <c r="F77" s="15">
        <v>0</v>
      </c>
      <c r="G77" s="16" t="str">
        <f t="shared" si="50"/>
        <v>N. D.</v>
      </c>
      <c r="H77" s="17">
        <f t="shared" si="36"/>
        <v>0</v>
      </c>
      <c r="I77" s="16" t="str">
        <f t="shared" si="37"/>
        <v>N. D.</v>
      </c>
      <c r="J77" s="14"/>
      <c r="K77" s="15">
        <v>0</v>
      </c>
      <c r="L77" s="16" t="str">
        <f t="shared" si="51"/>
        <v>N. D.</v>
      </c>
      <c r="M77" s="17">
        <f t="shared" si="38"/>
        <v>0</v>
      </c>
      <c r="N77" s="16" t="str">
        <f t="shared" si="39"/>
        <v>N. D.</v>
      </c>
      <c r="O77" s="14"/>
      <c r="P77" s="15">
        <v>0</v>
      </c>
      <c r="Q77" s="16" t="str">
        <f t="shared" si="52"/>
        <v>N. D.</v>
      </c>
      <c r="R77" s="17">
        <f t="shared" si="40"/>
        <v>0</v>
      </c>
      <c r="S77" s="16" t="str">
        <f t="shared" si="41"/>
        <v>N. D.</v>
      </c>
      <c r="T77" s="14"/>
      <c r="U77" s="15">
        <v>0</v>
      </c>
      <c r="V77" s="16" t="str">
        <f t="shared" si="53"/>
        <v>N. D.</v>
      </c>
      <c r="W77" s="17">
        <f t="shared" si="42"/>
        <v>0</v>
      </c>
      <c r="X77" s="16" t="str">
        <f t="shared" si="43"/>
        <v>N. D.</v>
      </c>
    </row>
    <row r="78" spans="1:24">
      <c r="A78" s="21" t="s">
        <v>39</v>
      </c>
      <c r="B78" s="14"/>
      <c r="C78" s="15">
        <v>0</v>
      </c>
      <c r="D78" s="16" t="str">
        <f t="shared" si="49"/>
        <v>N. D.</v>
      </c>
      <c r="E78" s="14"/>
      <c r="F78" s="15">
        <v>0</v>
      </c>
      <c r="G78" s="16" t="str">
        <f t="shared" si="50"/>
        <v>N. D.</v>
      </c>
      <c r="H78" s="17">
        <f t="shared" si="36"/>
        <v>0</v>
      </c>
      <c r="I78" s="16" t="str">
        <f t="shared" si="37"/>
        <v>N. D.</v>
      </c>
      <c r="J78" s="14"/>
      <c r="K78" s="15">
        <v>0</v>
      </c>
      <c r="L78" s="16" t="str">
        <f t="shared" si="51"/>
        <v>N. D.</v>
      </c>
      <c r="M78" s="17">
        <f t="shared" si="38"/>
        <v>0</v>
      </c>
      <c r="N78" s="16" t="str">
        <f t="shared" si="39"/>
        <v>N. D.</v>
      </c>
      <c r="O78" s="14"/>
      <c r="P78" s="15">
        <v>0</v>
      </c>
      <c r="Q78" s="16" t="str">
        <f t="shared" si="52"/>
        <v>N. D.</v>
      </c>
      <c r="R78" s="17">
        <f t="shared" si="40"/>
        <v>0</v>
      </c>
      <c r="S78" s="16" t="str">
        <f t="shared" si="41"/>
        <v>N. D.</v>
      </c>
      <c r="T78" s="14"/>
      <c r="U78" s="15">
        <v>0</v>
      </c>
      <c r="V78" s="16" t="str">
        <f t="shared" si="53"/>
        <v>N. D.</v>
      </c>
      <c r="W78" s="17">
        <f t="shared" si="42"/>
        <v>0</v>
      </c>
      <c r="X78" s="16" t="str">
        <f t="shared" si="43"/>
        <v>N. D.</v>
      </c>
    </row>
    <row r="79" spans="1:24">
      <c r="A79" s="21" t="s">
        <v>40</v>
      </c>
      <c r="B79" s="14"/>
      <c r="C79" s="15">
        <v>0</v>
      </c>
      <c r="D79" s="16" t="str">
        <f t="shared" si="49"/>
        <v>N. D.</v>
      </c>
      <c r="E79" s="14"/>
      <c r="F79" s="15">
        <v>0</v>
      </c>
      <c r="G79" s="16" t="str">
        <f t="shared" si="50"/>
        <v>N. D.</v>
      </c>
      <c r="H79" s="17">
        <f t="shared" si="36"/>
        <v>0</v>
      </c>
      <c r="I79" s="16" t="str">
        <f t="shared" si="37"/>
        <v>N. D.</v>
      </c>
      <c r="J79" s="14"/>
      <c r="K79" s="15">
        <v>0</v>
      </c>
      <c r="L79" s="16" t="str">
        <f t="shared" si="51"/>
        <v>N. D.</v>
      </c>
      <c r="M79" s="17">
        <f t="shared" si="38"/>
        <v>0</v>
      </c>
      <c r="N79" s="16" t="str">
        <f t="shared" si="39"/>
        <v>N. D.</v>
      </c>
      <c r="O79" s="14"/>
      <c r="P79" s="15">
        <v>0</v>
      </c>
      <c r="Q79" s="16" t="str">
        <f t="shared" si="52"/>
        <v>N. D.</v>
      </c>
      <c r="R79" s="17">
        <f t="shared" si="40"/>
        <v>0</v>
      </c>
      <c r="S79" s="16" t="str">
        <f t="shared" si="41"/>
        <v>N. D.</v>
      </c>
      <c r="T79" s="14"/>
      <c r="U79" s="15">
        <v>0</v>
      </c>
      <c r="V79" s="16" t="str">
        <f t="shared" si="53"/>
        <v>N. D.</v>
      </c>
      <c r="W79" s="17">
        <f t="shared" si="42"/>
        <v>0</v>
      </c>
      <c r="X79" s="16" t="str">
        <f t="shared" si="43"/>
        <v>N. D.</v>
      </c>
    </row>
    <row r="80" spans="1:24" ht="6" customHeight="1">
      <c r="A80" s="8"/>
      <c r="B80" s="6"/>
      <c r="C80" s="8"/>
      <c r="D80" s="11"/>
      <c r="E80" s="6"/>
      <c r="F80" s="8"/>
      <c r="G80" s="11"/>
      <c r="H80" s="6"/>
      <c r="I80" s="11"/>
      <c r="J80" s="6"/>
      <c r="K80" s="8"/>
      <c r="L80" s="11"/>
      <c r="M80" s="6"/>
      <c r="N80" s="11"/>
      <c r="O80" s="6"/>
      <c r="P80" s="8"/>
      <c r="Q80" s="11"/>
      <c r="R80" s="6"/>
      <c r="S80" s="11"/>
      <c r="T80" s="6"/>
      <c r="U80" s="8"/>
      <c r="V80" s="11"/>
      <c r="W80" s="6"/>
      <c r="X80" s="11"/>
    </row>
    <row r="81" spans="1:24">
      <c r="A81" s="7" t="s">
        <v>45</v>
      </c>
      <c r="B81" s="6"/>
      <c r="C81" s="22">
        <f>+C60+C70</f>
        <v>0</v>
      </c>
      <c r="D81" s="23">
        <f>+IF(ISERROR(C81/C106),"N. D.",C81/C106)</f>
        <v>0</v>
      </c>
      <c r="E81" s="6"/>
      <c r="F81" s="22">
        <f>+F60+F70</f>
        <v>0</v>
      </c>
      <c r="G81" s="23">
        <f>+IF(ISERROR(F81/F106),"N. D.",F81/F106)</f>
        <v>0</v>
      </c>
      <c r="H81" s="24">
        <f>+$C81-F81</f>
        <v>0</v>
      </c>
      <c r="I81" s="23" t="str">
        <f>+IF(ISERROR(H81/F81),"N. D.",H81/F81)</f>
        <v>N. D.</v>
      </c>
      <c r="J81" s="6"/>
      <c r="K81" s="22">
        <f>+K60+K70</f>
        <v>1585496.7300000002</v>
      </c>
      <c r="L81" s="23">
        <f>+IF(ISERROR(K81/K106),"N. D.",K81/K106)</f>
        <v>2.7285984895288821E-2</v>
      </c>
      <c r="M81" s="24">
        <f>+$C81-K81</f>
        <v>-1585496.7300000002</v>
      </c>
      <c r="N81" s="23">
        <f>+IF(ISERROR(M81/K81),"N. D.",M81/K81)</f>
        <v>-1</v>
      </c>
      <c r="O81" s="6"/>
      <c r="P81" s="22">
        <f>+P60+P70</f>
        <v>989519</v>
      </c>
      <c r="Q81" s="23">
        <f>+IF(ISERROR(P81/P106),"N. D.",P81/P106)</f>
        <v>5.0859884691902259E-2</v>
      </c>
      <c r="R81" s="24">
        <f>+$C81-P81</f>
        <v>-989519</v>
      </c>
      <c r="S81" s="23">
        <f>+IF(ISERROR(R81/P81),"N. D.",R81/P81)</f>
        <v>-1</v>
      </c>
      <c r="T81" s="6"/>
      <c r="U81" s="22">
        <f>+U60+U70</f>
        <v>0</v>
      </c>
      <c r="V81" s="23" t="str">
        <f>+IF(ISERROR(U81/U106),"N. D.",U81/U106)</f>
        <v>N. D.</v>
      </c>
      <c r="W81" s="24">
        <f>+$C81-U81</f>
        <v>0</v>
      </c>
      <c r="X81" s="23" t="str">
        <f>+IF(ISERROR(W81/U81),"N. D.",W81/U81)</f>
        <v>N. D.</v>
      </c>
    </row>
    <row r="82" spans="1:24" ht="6" customHeight="1">
      <c r="A82" s="8"/>
      <c r="B82" s="6"/>
      <c r="C82" s="8"/>
      <c r="D82" s="11"/>
      <c r="E82" s="6"/>
      <c r="F82" s="8"/>
      <c r="G82" s="11"/>
      <c r="H82" s="6"/>
      <c r="I82" s="11"/>
      <c r="J82" s="6"/>
      <c r="K82" s="8"/>
      <c r="L82" s="11"/>
      <c r="M82" s="6"/>
      <c r="N82" s="11"/>
      <c r="O82" s="6"/>
      <c r="P82" s="8"/>
      <c r="Q82" s="11"/>
      <c r="R82" s="6"/>
      <c r="S82" s="11"/>
      <c r="T82" s="6"/>
      <c r="U82" s="8"/>
      <c r="V82" s="11"/>
      <c r="W82" s="6"/>
      <c r="X82" s="11"/>
    </row>
    <row r="83" spans="1:24">
      <c r="A83" s="7" t="s">
        <v>46</v>
      </c>
      <c r="B83" s="6"/>
      <c r="C83" s="8"/>
      <c r="D83" s="11"/>
      <c r="E83" s="6"/>
      <c r="F83" s="8"/>
      <c r="G83" s="11"/>
      <c r="H83" s="6"/>
      <c r="I83" s="11"/>
      <c r="J83" s="6"/>
      <c r="K83" s="8"/>
      <c r="L83" s="11"/>
      <c r="M83" s="6"/>
      <c r="N83" s="11"/>
      <c r="O83" s="6"/>
      <c r="P83" s="8"/>
      <c r="Q83" s="11"/>
      <c r="R83" s="6"/>
      <c r="S83" s="11"/>
      <c r="T83" s="6"/>
      <c r="U83" s="8"/>
      <c r="V83" s="11"/>
      <c r="W83" s="6"/>
      <c r="X83" s="11"/>
    </row>
    <row r="84" spans="1:24" ht="6" customHeight="1">
      <c r="A84" s="8"/>
      <c r="B84" s="6"/>
      <c r="C84" s="8"/>
      <c r="D84" s="11"/>
      <c r="E84" s="6"/>
      <c r="F84" s="8"/>
      <c r="G84" s="11"/>
      <c r="H84" s="6"/>
      <c r="I84" s="11"/>
      <c r="J84" s="6"/>
      <c r="K84" s="8"/>
      <c r="L84" s="11"/>
      <c r="M84" s="6"/>
      <c r="N84" s="11"/>
      <c r="O84" s="6"/>
      <c r="P84" s="8"/>
      <c r="Q84" s="11"/>
      <c r="R84" s="6"/>
      <c r="S84" s="11"/>
      <c r="T84" s="6"/>
      <c r="U84" s="8"/>
      <c r="V84" s="11"/>
      <c r="W84" s="6"/>
      <c r="X84" s="11"/>
    </row>
    <row r="85" spans="1:24">
      <c r="A85" s="9" t="s">
        <v>21</v>
      </c>
      <c r="B85" s="6"/>
      <c r="C85" s="10">
        <f>+SUM(C86:C94)</f>
        <v>61000043.510000013</v>
      </c>
      <c r="D85" s="11">
        <f>+IF(ISERROR(C85/C106),"N. D.",C85/C106)</f>
        <v>1</v>
      </c>
      <c r="E85" s="6"/>
      <c r="F85" s="10">
        <f>+SUM(F86:F94)</f>
        <v>61000043.510000013</v>
      </c>
      <c r="G85" s="11">
        <f>+IF(ISERROR(F85/F106),"N. D.",F85/F106)</f>
        <v>1</v>
      </c>
      <c r="H85" s="12">
        <f t="shared" ref="H85:H104" si="54">+$C85-F85</f>
        <v>0</v>
      </c>
      <c r="I85" s="11">
        <f t="shared" ref="I85:I104" si="55">+IF(ISERROR(H85/F85),"N. D.",H85/F85)</f>
        <v>0</v>
      </c>
      <c r="J85" s="6"/>
      <c r="K85" s="10">
        <f>+SUM(K86:K94)</f>
        <v>58106633.720000006</v>
      </c>
      <c r="L85" s="11">
        <f>+IF(ISERROR(K85/K106),"N. D.",K85/K106)</f>
        <v>1</v>
      </c>
      <c r="M85" s="12">
        <f t="shared" ref="M85:M104" si="56">+$C85-K85</f>
        <v>2893409.7900000066</v>
      </c>
      <c r="N85" s="11">
        <f t="shared" ref="N85:N104" si="57">+IF(ISERROR(M85/K85),"N. D.",M85/K85)</f>
        <v>4.9794827281555459E-2</v>
      </c>
      <c r="O85" s="6"/>
      <c r="P85" s="10">
        <f>+SUM(P86:P94)</f>
        <v>19455785.359999999</v>
      </c>
      <c r="Q85" s="11">
        <f>+IF(ISERROR(P85/P106),"N. D.",P85/P106)</f>
        <v>1</v>
      </c>
      <c r="R85" s="12">
        <f t="shared" ref="R85:R104" si="58">+$C85-P85</f>
        <v>41544258.150000013</v>
      </c>
      <c r="S85" s="11">
        <f t="shared" ref="S85:S104" si="59">+IF(ISERROR(R85/P85),"N. D.",R85/P85)</f>
        <v>2.1353164306290444</v>
      </c>
      <c r="T85" s="6"/>
      <c r="U85" s="10">
        <f>+SUM(U86:U94)</f>
        <v>0</v>
      </c>
      <c r="V85" s="11" t="str">
        <f>+IF(ISERROR(U85/U106),"N. D.",U85/U106)</f>
        <v>N. D.</v>
      </c>
      <c r="W85" s="12">
        <f t="shared" ref="W85:W104" si="60">+$C85-U85</f>
        <v>61000043.510000013</v>
      </c>
      <c r="X85" s="11" t="str">
        <f t="shared" ref="X85:X104" si="61">+IF(ISERROR(W85/U85),"N. D.",W85/U85)</f>
        <v>N. D.</v>
      </c>
    </row>
    <row r="86" spans="1:24">
      <c r="A86" s="13" t="s">
        <v>22</v>
      </c>
      <c r="B86" s="14"/>
      <c r="C86" s="15">
        <f t="shared" ref="C86:C94" si="62">+C11-C36-C61</f>
        <v>41097196.530000009</v>
      </c>
      <c r="D86" s="16">
        <f t="shared" ref="D86:D94" si="63">+IF(ISERROR(C86/C86),"N. D.",C86/C86)</f>
        <v>1</v>
      </c>
      <c r="E86" s="14"/>
      <c r="F86" s="15">
        <f t="shared" ref="F86:F94" si="64">+F11-F36-F61</f>
        <v>41097196.530000009</v>
      </c>
      <c r="G86" s="16">
        <f t="shared" ref="G86:G94" si="65">+IF(ISERROR(F86/F86),"N. D.",F86/F86)</f>
        <v>1</v>
      </c>
      <c r="H86" s="17">
        <f t="shared" si="54"/>
        <v>0</v>
      </c>
      <c r="I86" s="16">
        <f t="shared" si="55"/>
        <v>0</v>
      </c>
      <c r="J86" s="14"/>
      <c r="K86" s="15">
        <f t="shared" ref="K86:K94" si="66">+K11-K36-K61</f>
        <v>47884836.700000003</v>
      </c>
      <c r="L86" s="16">
        <f t="shared" ref="L86:L94" si="67">+IF(ISERROR(K86/K86),"N. D.",K86/K86)</f>
        <v>1</v>
      </c>
      <c r="M86" s="17">
        <f t="shared" si="56"/>
        <v>-6787640.1699999943</v>
      </c>
      <c r="N86" s="16">
        <f t="shared" si="57"/>
        <v>-0.14174926005333946</v>
      </c>
      <c r="O86" s="14"/>
      <c r="P86" s="15">
        <f t="shared" ref="P86:P94" si="68">+P11-P36-P61</f>
        <v>16686168.23</v>
      </c>
      <c r="Q86" s="16">
        <f t="shared" ref="Q86:Q94" si="69">+IF(ISERROR(P86/P86),"N. D.",P86/P86)</f>
        <v>1</v>
      </c>
      <c r="R86" s="17">
        <f t="shared" si="58"/>
        <v>24411028.300000008</v>
      </c>
      <c r="S86" s="16">
        <f t="shared" si="59"/>
        <v>1.4629499093813227</v>
      </c>
      <c r="T86" s="14"/>
      <c r="U86" s="15">
        <f t="shared" ref="U86:U94" si="70">+U11-U36-U61</f>
        <v>0</v>
      </c>
      <c r="V86" s="16" t="str">
        <f t="shared" ref="V86:V94" si="71">+IF(ISERROR(U86/U86),"N. D.",U86/U86)</f>
        <v>N. D.</v>
      </c>
      <c r="W86" s="17">
        <f t="shared" si="60"/>
        <v>41097196.530000009</v>
      </c>
      <c r="X86" s="16" t="str">
        <f t="shared" si="61"/>
        <v>N. D.</v>
      </c>
    </row>
    <row r="87" spans="1:24">
      <c r="A87" s="13" t="s">
        <v>23</v>
      </c>
      <c r="B87" s="14"/>
      <c r="C87" s="15">
        <f t="shared" si="62"/>
        <v>5823203.0300000003</v>
      </c>
      <c r="D87" s="16">
        <f t="shared" si="63"/>
        <v>1</v>
      </c>
      <c r="E87" s="14"/>
      <c r="F87" s="15">
        <f t="shared" si="64"/>
        <v>5823203.0300000003</v>
      </c>
      <c r="G87" s="16">
        <f t="shared" si="65"/>
        <v>1</v>
      </c>
      <c r="H87" s="17">
        <f t="shared" si="54"/>
        <v>0</v>
      </c>
      <c r="I87" s="16">
        <f t="shared" si="55"/>
        <v>0</v>
      </c>
      <c r="J87" s="14"/>
      <c r="K87" s="15">
        <f t="shared" si="66"/>
        <v>2346770.34</v>
      </c>
      <c r="L87" s="16">
        <f t="shared" si="67"/>
        <v>1</v>
      </c>
      <c r="M87" s="17">
        <f t="shared" si="56"/>
        <v>3476432.6900000004</v>
      </c>
      <c r="N87" s="16">
        <f t="shared" si="57"/>
        <v>1.4813689395784679</v>
      </c>
      <c r="O87" s="14"/>
      <c r="P87" s="15">
        <f t="shared" si="68"/>
        <v>0</v>
      </c>
      <c r="Q87" s="16" t="str">
        <f t="shared" si="69"/>
        <v>N. D.</v>
      </c>
      <c r="R87" s="17">
        <f t="shared" si="58"/>
        <v>5823203.0300000003</v>
      </c>
      <c r="S87" s="16" t="str">
        <f t="shared" si="59"/>
        <v>N. D.</v>
      </c>
      <c r="T87" s="14"/>
      <c r="U87" s="15">
        <f t="shared" si="70"/>
        <v>0</v>
      </c>
      <c r="V87" s="16" t="str">
        <f t="shared" si="71"/>
        <v>N. D.</v>
      </c>
      <c r="W87" s="17">
        <f t="shared" si="60"/>
        <v>5823203.0300000003</v>
      </c>
      <c r="X87" s="16" t="str">
        <f t="shared" si="61"/>
        <v>N. D.</v>
      </c>
    </row>
    <row r="88" spans="1:24">
      <c r="A88" s="13" t="s">
        <v>24</v>
      </c>
      <c r="B88" s="14"/>
      <c r="C88" s="15">
        <f t="shared" si="62"/>
        <v>6850523.9000000004</v>
      </c>
      <c r="D88" s="16">
        <f t="shared" si="63"/>
        <v>1</v>
      </c>
      <c r="E88" s="14"/>
      <c r="F88" s="15">
        <f t="shared" si="64"/>
        <v>6850523.9000000004</v>
      </c>
      <c r="G88" s="16">
        <f t="shared" si="65"/>
        <v>1</v>
      </c>
      <c r="H88" s="17">
        <f t="shared" si="54"/>
        <v>0</v>
      </c>
      <c r="I88" s="16">
        <f t="shared" si="55"/>
        <v>0</v>
      </c>
      <c r="J88" s="14"/>
      <c r="K88" s="15">
        <f t="shared" si="66"/>
        <v>5571230.7600000007</v>
      </c>
      <c r="L88" s="16">
        <f t="shared" si="67"/>
        <v>1</v>
      </c>
      <c r="M88" s="17">
        <f t="shared" si="56"/>
        <v>1279293.1399999997</v>
      </c>
      <c r="N88" s="16">
        <f t="shared" si="57"/>
        <v>0.22962487017859579</v>
      </c>
      <c r="O88" s="14"/>
      <c r="P88" s="15">
        <f t="shared" si="68"/>
        <v>2769617.13</v>
      </c>
      <c r="Q88" s="16">
        <f t="shared" si="69"/>
        <v>1</v>
      </c>
      <c r="R88" s="17">
        <f t="shared" si="58"/>
        <v>4080906.7700000005</v>
      </c>
      <c r="S88" s="16">
        <f t="shared" si="59"/>
        <v>1.4734552028135386</v>
      </c>
      <c r="T88" s="14"/>
      <c r="U88" s="15">
        <f t="shared" si="70"/>
        <v>0</v>
      </c>
      <c r="V88" s="16" t="str">
        <f t="shared" si="71"/>
        <v>N. D.</v>
      </c>
      <c r="W88" s="17">
        <f t="shared" si="60"/>
        <v>6850523.9000000004</v>
      </c>
      <c r="X88" s="16" t="str">
        <f t="shared" si="61"/>
        <v>N. D.</v>
      </c>
    </row>
    <row r="89" spans="1:24">
      <c r="A89" s="13" t="s">
        <v>25</v>
      </c>
      <c r="B89" s="14"/>
      <c r="C89" s="15">
        <f t="shared" si="62"/>
        <v>0</v>
      </c>
      <c r="D89" s="16" t="str">
        <f t="shared" si="63"/>
        <v>N. D.</v>
      </c>
      <c r="E89" s="14"/>
      <c r="F89" s="15">
        <f t="shared" si="64"/>
        <v>0</v>
      </c>
      <c r="G89" s="16" t="str">
        <f t="shared" si="65"/>
        <v>N. D.</v>
      </c>
      <c r="H89" s="17">
        <f t="shared" si="54"/>
        <v>0</v>
      </c>
      <c r="I89" s="16" t="str">
        <f t="shared" si="55"/>
        <v>N. D.</v>
      </c>
      <c r="J89" s="14"/>
      <c r="K89" s="15">
        <f t="shared" si="66"/>
        <v>0</v>
      </c>
      <c r="L89" s="16" t="str">
        <f t="shared" si="67"/>
        <v>N. D.</v>
      </c>
      <c r="M89" s="17">
        <f t="shared" si="56"/>
        <v>0</v>
      </c>
      <c r="N89" s="16" t="str">
        <f t="shared" si="57"/>
        <v>N. D.</v>
      </c>
      <c r="O89" s="14"/>
      <c r="P89" s="15">
        <f t="shared" si="68"/>
        <v>0</v>
      </c>
      <c r="Q89" s="16" t="str">
        <f t="shared" si="69"/>
        <v>N. D.</v>
      </c>
      <c r="R89" s="17">
        <f t="shared" si="58"/>
        <v>0</v>
      </c>
      <c r="S89" s="16" t="str">
        <f t="shared" si="59"/>
        <v>N. D.</v>
      </c>
      <c r="T89" s="14"/>
      <c r="U89" s="15">
        <f t="shared" si="70"/>
        <v>0</v>
      </c>
      <c r="V89" s="16" t="str">
        <f t="shared" si="71"/>
        <v>N. D.</v>
      </c>
      <c r="W89" s="17">
        <f t="shared" si="60"/>
        <v>0</v>
      </c>
      <c r="X89" s="16" t="str">
        <f t="shared" si="61"/>
        <v>N. D.</v>
      </c>
    </row>
    <row r="90" spans="1:24">
      <c r="A90" s="13" t="s">
        <v>26</v>
      </c>
      <c r="B90" s="14"/>
      <c r="C90" s="15">
        <f t="shared" si="62"/>
        <v>7227521.0300000003</v>
      </c>
      <c r="D90" s="16">
        <f t="shared" si="63"/>
        <v>1</v>
      </c>
      <c r="E90" s="14"/>
      <c r="F90" s="15">
        <f t="shared" si="64"/>
        <v>7227521.0300000003</v>
      </c>
      <c r="G90" s="16">
        <f t="shared" si="65"/>
        <v>1</v>
      </c>
      <c r="H90" s="17">
        <f t="shared" si="54"/>
        <v>0</v>
      </c>
      <c r="I90" s="16">
        <f t="shared" si="55"/>
        <v>0</v>
      </c>
      <c r="J90" s="14"/>
      <c r="K90" s="15">
        <f t="shared" si="66"/>
        <v>2046171.58</v>
      </c>
      <c r="L90" s="16">
        <f t="shared" si="67"/>
        <v>1</v>
      </c>
      <c r="M90" s="17">
        <f t="shared" si="56"/>
        <v>5181349.45</v>
      </c>
      <c r="N90" s="16">
        <f t="shared" si="57"/>
        <v>2.5322165064964883</v>
      </c>
      <c r="O90" s="14"/>
      <c r="P90" s="15">
        <f t="shared" si="68"/>
        <v>0</v>
      </c>
      <c r="Q90" s="16" t="str">
        <f t="shared" si="69"/>
        <v>N. D.</v>
      </c>
      <c r="R90" s="17">
        <f t="shared" si="58"/>
        <v>7227521.0300000003</v>
      </c>
      <c r="S90" s="16" t="str">
        <f t="shared" si="59"/>
        <v>N. D.</v>
      </c>
      <c r="T90" s="14"/>
      <c r="U90" s="15">
        <f t="shared" si="70"/>
        <v>0</v>
      </c>
      <c r="V90" s="16" t="str">
        <f t="shared" si="71"/>
        <v>N. D.</v>
      </c>
      <c r="W90" s="17">
        <f t="shared" si="60"/>
        <v>7227521.0300000003</v>
      </c>
      <c r="X90" s="16" t="str">
        <f t="shared" si="61"/>
        <v>N. D.</v>
      </c>
    </row>
    <row r="91" spans="1:24">
      <c r="A91" s="13" t="s">
        <v>27</v>
      </c>
      <c r="B91" s="14"/>
      <c r="C91" s="15">
        <f t="shared" si="62"/>
        <v>0</v>
      </c>
      <c r="D91" s="16" t="str">
        <f t="shared" si="63"/>
        <v>N. D.</v>
      </c>
      <c r="E91" s="14"/>
      <c r="F91" s="15">
        <f t="shared" si="64"/>
        <v>0</v>
      </c>
      <c r="G91" s="16" t="str">
        <f t="shared" si="65"/>
        <v>N. D.</v>
      </c>
      <c r="H91" s="17">
        <f t="shared" si="54"/>
        <v>0</v>
      </c>
      <c r="I91" s="16" t="str">
        <f t="shared" si="55"/>
        <v>N. D.</v>
      </c>
      <c r="J91" s="14"/>
      <c r="K91" s="15">
        <f t="shared" si="66"/>
        <v>257624.34000000003</v>
      </c>
      <c r="L91" s="16">
        <f t="shared" si="67"/>
        <v>1</v>
      </c>
      <c r="M91" s="17">
        <f t="shared" si="56"/>
        <v>-257624.34000000003</v>
      </c>
      <c r="N91" s="16">
        <f t="shared" si="57"/>
        <v>-1</v>
      </c>
      <c r="O91" s="14"/>
      <c r="P91" s="15">
        <f t="shared" si="68"/>
        <v>0</v>
      </c>
      <c r="Q91" s="16" t="str">
        <f t="shared" si="69"/>
        <v>N. D.</v>
      </c>
      <c r="R91" s="17">
        <f t="shared" si="58"/>
        <v>0</v>
      </c>
      <c r="S91" s="16" t="str">
        <f t="shared" si="59"/>
        <v>N. D.</v>
      </c>
      <c r="T91" s="14"/>
      <c r="U91" s="15">
        <f t="shared" si="70"/>
        <v>0</v>
      </c>
      <c r="V91" s="16" t="str">
        <f t="shared" si="71"/>
        <v>N. D.</v>
      </c>
      <c r="W91" s="17">
        <f t="shared" si="60"/>
        <v>0</v>
      </c>
      <c r="X91" s="16" t="str">
        <f t="shared" si="61"/>
        <v>N. D.</v>
      </c>
    </row>
    <row r="92" spans="1:24">
      <c r="A92" s="13" t="s">
        <v>28</v>
      </c>
      <c r="B92" s="14"/>
      <c r="C92" s="15">
        <f t="shared" si="62"/>
        <v>1599.02</v>
      </c>
      <c r="D92" s="16">
        <f t="shared" si="63"/>
        <v>1</v>
      </c>
      <c r="E92" s="14"/>
      <c r="F92" s="15">
        <f t="shared" si="64"/>
        <v>1599.02</v>
      </c>
      <c r="G92" s="16">
        <f t="shared" si="65"/>
        <v>1</v>
      </c>
      <c r="H92" s="17">
        <f t="shared" si="54"/>
        <v>0</v>
      </c>
      <c r="I92" s="16">
        <f t="shared" si="55"/>
        <v>0</v>
      </c>
      <c r="J92" s="14"/>
      <c r="K92" s="15">
        <f t="shared" si="66"/>
        <v>0</v>
      </c>
      <c r="L92" s="16" t="str">
        <f t="shared" si="67"/>
        <v>N. D.</v>
      </c>
      <c r="M92" s="17">
        <f t="shared" si="56"/>
        <v>1599.02</v>
      </c>
      <c r="N92" s="16" t="str">
        <f t="shared" si="57"/>
        <v>N. D.</v>
      </c>
      <c r="O92" s="14"/>
      <c r="P92" s="15">
        <f t="shared" si="68"/>
        <v>0</v>
      </c>
      <c r="Q92" s="16" t="str">
        <f t="shared" si="69"/>
        <v>N. D.</v>
      </c>
      <c r="R92" s="17">
        <f t="shared" si="58"/>
        <v>1599.02</v>
      </c>
      <c r="S92" s="16" t="str">
        <f t="shared" si="59"/>
        <v>N. D.</v>
      </c>
      <c r="T92" s="14"/>
      <c r="U92" s="15">
        <f t="shared" si="70"/>
        <v>0</v>
      </c>
      <c r="V92" s="16" t="str">
        <f t="shared" si="71"/>
        <v>N. D.</v>
      </c>
      <c r="W92" s="17">
        <f t="shared" si="60"/>
        <v>1599.02</v>
      </c>
      <c r="X92" s="16" t="str">
        <f t="shared" si="61"/>
        <v>N. D.</v>
      </c>
    </row>
    <row r="93" spans="1:24">
      <c r="A93" s="13" t="s">
        <v>29</v>
      </c>
      <c r="B93" s="14"/>
      <c r="C93" s="15">
        <f t="shared" si="62"/>
        <v>0</v>
      </c>
      <c r="D93" s="16" t="str">
        <f t="shared" si="63"/>
        <v>N. D.</v>
      </c>
      <c r="E93" s="14"/>
      <c r="F93" s="15">
        <f t="shared" si="64"/>
        <v>0</v>
      </c>
      <c r="G93" s="16" t="str">
        <f t="shared" si="65"/>
        <v>N. D.</v>
      </c>
      <c r="H93" s="17">
        <f t="shared" si="54"/>
        <v>0</v>
      </c>
      <c r="I93" s="16" t="str">
        <f t="shared" si="55"/>
        <v>N. D.</v>
      </c>
      <c r="J93" s="14"/>
      <c r="K93" s="15">
        <f t="shared" si="66"/>
        <v>0</v>
      </c>
      <c r="L93" s="16" t="str">
        <f t="shared" si="67"/>
        <v>N. D.</v>
      </c>
      <c r="M93" s="17">
        <f t="shared" si="56"/>
        <v>0</v>
      </c>
      <c r="N93" s="16" t="str">
        <f t="shared" si="57"/>
        <v>N. D.</v>
      </c>
      <c r="O93" s="14"/>
      <c r="P93" s="15">
        <f t="shared" si="68"/>
        <v>0</v>
      </c>
      <c r="Q93" s="16" t="str">
        <f t="shared" si="69"/>
        <v>N. D.</v>
      </c>
      <c r="R93" s="17">
        <f t="shared" si="58"/>
        <v>0</v>
      </c>
      <c r="S93" s="16" t="str">
        <f t="shared" si="59"/>
        <v>N. D.</v>
      </c>
      <c r="T93" s="14"/>
      <c r="U93" s="15">
        <f t="shared" si="70"/>
        <v>0</v>
      </c>
      <c r="V93" s="16" t="str">
        <f t="shared" si="71"/>
        <v>N. D.</v>
      </c>
      <c r="W93" s="17">
        <f t="shared" si="60"/>
        <v>0</v>
      </c>
      <c r="X93" s="16" t="str">
        <f t="shared" si="61"/>
        <v>N. D.</v>
      </c>
    </row>
    <row r="94" spans="1:24">
      <c r="A94" s="18" t="s">
        <v>30</v>
      </c>
      <c r="B94" s="14"/>
      <c r="C94" s="15">
        <f t="shared" si="62"/>
        <v>0</v>
      </c>
      <c r="D94" s="16" t="str">
        <f t="shared" si="63"/>
        <v>N. D.</v>
      </c>
      <c r="E94" s="14"/>
      <c r="F94" s="15">
        <f t="shared" si="64"/>
        <v>0</v>
      </c>
      <c r="G94" s="16" t="str">
        <f t="shared" si="65"/>
        <v>N. D.</v>
      </c>
      <c r="H94" s="17">
        <f t="shared" si="54"/>
        <v>0</v>
      </c>
      <c r="I94" s="16" t="str">
        <f t="shared" si="55"/>
        <v>N. D.</v>
      </c>
      <c r="J94" s="14"/>
      <c r="K94" s="15">
        <f t="shared" si="66"/>
        <v>0</v>
      </c>
      <c r="L94" s="16" t="str">
        <f t="shared" si="67"/>
        <v>N. D.</v>
      </c>
      <c r="M94" s="17">
        <f t="shared" si="56"/>
        <v>0</v>
      </c>
      <c r="N94" s="16" t="str">
        <f t="shared" si="57"/>
        <v>N. D.</v>
      </c>
      <c r="O94" s="14"/>
      <c r="P94" s="15">
        <f t="shared" si="68"/>
        <v>0</v>
      </c>
      <c r="Q94" s="16" t="str">
        <f t="shared" si="69"/>
        <v>N. D.</v>
      </c>
      <c r="R94" s="17">
        <f t="shared" si="58"/>
        <v>0</v>
      </c>
      <c r="S94" s="16" t="str">
        <f t="shared" si="59"/>
        <v>N. D.</v>
      </c>
      <c r="T94" s="14"/>
      <c r="U94" s="15">
        <f t="shared" si="70"/>
        <v>0</v>
      </c>
      <c r="V94" s="16" t="str">
        <f t="shared" si="71"/>
        <v>N. D.</v>
      </c>
      <c r="W94" s="17">
        <f t="shared" si="60"/>
        <v>0</v>
      </c>
      <c r="X94" s="16" t="str">
        <f t="shared" si="61"/>
        <v>N. D.</v>
      </c>
    </row>
    <row r="95" spans="1:24">
      <c r="A95" s="19" t="s">
        <v>31</v>
      </c>
      <c r="B95" s="6"/>
      <c r="C95" s="20">
        <f>+SUM(C96:C104)</f>
        <v>0</v>
      </c>
      <c r="D95" s="11">
        <f>+IF(ISERROR(C95/C106),"N. D.",C95/C106)</f>
        <v>0</v>
      </c>
      <c r="E95" s="14"/>
      <c r="F95" s="20">
        <f>+SUM(F96:F104)</f>
        <v>0</v>
      </c>
      <c r="G95" s="11">
        <f>+IF(ISERROR(F95/F106),"N. D.",F95/F106)</f>
        <v>0</v>
      </c>
      <c r="H95" s="12">
        <f t="shared" si="54"/>
        <v>0</v>
      </c>
      <c r="I95" s="11" t="str">
        <f t="shared" si="55"/>
        <v>N. D.</v>
      </c>
      <c r="J95" s="6"/>
      <c r="K95" s="20">
        <f>+SUM(K96:K104)</f>
        <v>0</v>
      </c>
      <c r="L95" s="11">
        <f>+IF(ISERROR(K95/K106),"N. D.",K95/K106)</f>
        <v>0</v>
      </c>
      <c r="M95" s="12">
        <f t="shared" si="56"/>
        <v>0</v>
      </c>
      <c r="N95" s="11" t="str">
        <f t="shared" si="57"/>
        <v>N. D.</v>
      </c>
      <c r="O95" s="6"/>
      <c r="P95" s="20">
        <f>+SUM(P96:P104)</f>
        <v>0</v>
      </c>
      <c r="Q95" s="11">
        <f>+IF(ISERROR(P95/P106),"N. D.",P95/P106)</f>
        <v>0</v>
      </c>
      <c r="R95" s="12">
        <f t="shared" si="58"/>
        <v>0</v>
      </c>
      <c r="S95" s="11" t="str">
        <f t="shared" si="59"/>
        <v>N. D.</v>
      </c>
      <c r="T95" s="6"/>
      <c r="U95" s="20">
        <f>+SUM(U96:U104)</f>
        <v>0</v>
      </c>
      <c r="V95" s="11" t="str">
        <f>+IF(ISERROR(U95/U106),"N. D.",U95/U106)</f>
        <v>N. D.</v>
      </c>
      <c r="W95" s="12">
        <f t="shared" si="60"/>
        <v>0</v>
      </c>
      <c r="X95" s="11" t="str">
        <f t="shared" si="61"/>
        <v>N. D.</v>
      </c>
    </row>
    <row r="96" spans="1:24">
      <c r="A96" s="21" t="s">
        <v>32</v>
      </c>
      <c r="B96" s="14"/>
      <c r="C96" s="15">
        <f t="shared" ref="C96:C104" si="72">+C21-C46-C71</f>
        <v>0</v>
      </c>
      <c r="D96" s="16" t="str">
        <f t="shared" ref="D96:D104" si="73">+IF(ISERROR(C96/C96),"N. D.",C96/C96)</f>
        <v>N. D.</v>
      </c>
      <c r="E96" s="14"/>
      <c r="F96" s="15">
        <f t="shared" ref="F96:F104" si="74">+F21-F46-F71</f>
        <v>0</v>
      </c>
      <c r="G96" s="16" t="str">
        <f t="shared" ref="G96:G104" si="75">+IF(ISERROR(F96/F96),"N. D.",F96/F96)</f>
        <v>N. D.</v>
      </c>
      <c r="H96" s="17">
        <f t="shared" si="54"/>
        <v>0</v>
      </c>
      <c r="I96" s="16" t="str">
        <f t="shared" si="55"/>
        <v>N. D.</v>
      </c>
      <c r="J96" s="14"/>
      <c r="K96" s="15">
        <f t="shared" ref="K96:K104" si="76">+K21-K46-K71</f>
        <v>0</v>
      </c>
      <c r="L96" s="16" t="str">
        <f t="shared" ref="L96:L104" si="77">+IF(ISERROR(K96/K96),"N. D.",K96/K96)</f>
        <v>N. D.</v>
      </c>
      <c r="M96" s="17">
        <f t="shared" si="56"/>
        <v>0</v>
      </c>
      <c r="N96" s="16" t="str">
        <f t="shared" si="57"/>
        <v>N. D.</v>
      </c>
      <c r="O96" s="14"/>
      <c r="P96" s="15">
        <f t="shared" ref="P96:P104" si="78">+P21-P46-P71</f>
        <v>0</v>
      </c>
      <c r="Q96" s="16" t="str">
        <f t="shared" ref="Q96:Q104" si="79">+IF(ISERROR(P96/P96),"N. D.",P96/P96)</f>
        <v>N. D.</v>
      </c>
      <c r="R96" s="17">
        <f t="shared" si="58"/>
        <v>0</v>
      </c>
      <c r="S96" s="16" t="str">
        <f t="shared" si="59"/>
        <v>N. D.</v>
      </c>
      <c r="T96" s="14"/>
      <c r="U96" s="15">
        <f t="shared" ref="U96:U104" si="80">+U21-U46-U71</f>
        <v>0</v>
      </c>
      <c r="V96" s="16" t="str">
        <f t="shared" ref="V96:V104" si="81">+IF(ISERROR(U96/U96),"N. D.",U96/U96)</f>
        <v>N. D.</v>
      </c>
      <c r="W96" s="17">
        <f t="shared" si="60"/>
        <v>0</v>
      </c>
      <c r="X96" s="16" t="str">
        <f t="shared" si="61"/>
        <v>N. D.</v>
      </c>
    </row>
    <row r="97" spans="1:24">
      <c r="A97" s="21" t="s">
        <v>33</v>
      </c>
      <c r="B97" s="14"/>
      <c r="C97" s="15">
        <f t="shared" si="72"/>
        <v>0</v>
      </c>
      <c r="D97" s="16" t="str">
        <f t="shared" si="73"/>
        <v>N. D.</v>
      </c>
      <c r="E97" s="14"/>
      <c r="F97" s="15">
        <f t="shared" si="74"/>
        <v>0</v>
      </c>
      <c r="G97" s="16" t="str">
        <f t="shared" si="75"/>
        <v>N. D.</v>
      </c>
      <c r="H97" s="17">
        <f t="shared" si="54"/>
        <v>0</v>
      </c>
      <c r="I97" s="16" t="str">
        <f t="shared" si="55"/>
        <v>N. D.</v>
      </c>
      <c r="J97" s="14"/>
      <c r="K97" s="15">
        <f t="shared" si="76"/>
        <v>0</v>
      </c>
      <c r="L97" s="16" t="str">
        <f t="shared" si="77"/>
        <v>N. D.</v>
      </c>
      <c r="M97" s="17">
        <f t="shared" si="56"/>
        <v>0</v>
      </c>
      <c r="N97" s="16" t="str">
        <f t="shared" si="57"/>
        <v>N. D.</v>
      </c>
      <c r="O97" s="14"/>
      <c r="P97" s="15">
        <f t="shared" si="78"/>
        <v>0</v>
      </c>
      <c r="Q97" s="16" t="str">
        <f t="shared" si="79"/>
        <v>N. D.</v>
      </c>
      <c r="R97" s="17">
        <f t="shared" si="58"/>
        <v>0</v>
      </c>
      <c r="S97" s="16" t="str">
        <f t="shared" si="59"/>
        <v>N. D.</v>
      </c>
      <c r="T97" s="14"/>
      <c r="U97" s="15">
        <f t="shared" si="80"/>
        <v>0</v>
      </c>
      <c r="V97" s="16" t="str">
        <f t="shared" si="81"/>
        <v>N. D.</v>
      </c>
      <c r="W97" s="17">
        <f t="shared" si="60"/>
        <v>0</v>
      </c>
      <c r="X97" s="16" t="str">
        <f t="shared" si="61"/>
        <v>N. D.</v>
      </c>
    </row>
    <row r="98" spans="1:24">
      <c r="A98" s="21" t="s">
        <v>34</v>
      </c>
      <c r="B98" s="14"/>
      <c r="C98" s="15">
        <f t="shared" si="72"/>
        <v>0</v>
      </c>
      <c r="D98" s="16" t="str">
        <f t="shared" si="73"/>
        <v>N. D.</v>
      </c>
      <c r="E98" s="14"/>
      <c r="F98" s="15">
        <f t="shared" si="74"/>
        <v>0</v>
      </c>
      <c r="G98" s="16" t="str">
        <f t="shared" si="75"/>
        <v>N. D.</v>
      </c>
      <c r="H98" s="17">
        <f t="shared" si="54"/>
        <v>0</v>
      </c>
      <c r="I98" s="16" t="str">
        <f t="shared" si="55"/>
        <v>N. D.</v>
      </c>
      <c r="J98" s="14"/>
      <c r="K98" s="15">
        <f t="shared" si="76"/>
        <v>0</v>
      </c>
      <c r="L98" s="16" t="str">
        <f t="shared" si="77"/>
        <v>N. D.</v>
      </c>
      <c r="M98" s="17">
        <f t="shared" si="56"/>
        <v>0</v>
      </c>
      <c r="N98" s="16" t="str">
        <f t="shared" si="57"/>
        <v>N. D.</v>
      </c>
      <c r="O98" s="14"/>
      <c r="P98" s="15">
        <f t="shared" si="78"/>
        <v>0</v>
      </c>
      <c r="Q98" s="16" t="str">
        <f t="shared" si="79"/>
        <v>N. D.</v>
      </c>
      <c r="R98" s="17">
        <f t="shared" si="58"/>
        <v>0</v>
      </c>
      <c r="S98" s="16" t="str">
        <f t="shared" si="59"/>
        <v>N. D.</v>
      </c>
      <c r="T98" s="14"/>
      <c r="U98" s="15">
        <f t="shared" si="80"/>
        <v>0</v>
      </c>
      <c r="V98" s="16" t="str">
        <f t="shared" si="81"/>
        <v>N. D.</v>
      </c>
      <c r="W98" s="17">
        <f t="shared" si="60"/>
        <v>0</v>
      </c>
      <c r="X98" s="16" t="str">
        <f t="shared" si="61"/>
        <v>N. D.</v>
      </c>
    </row>
    <row r="99" spans="1:24">
      <c r="A99" s="21" t="s">
        <v>35</v>
      </c>
      <c r="B99" s="14"/>
      <c r="C99" s="15">
        <f t="shared" si="72"/>
        <v>0</v>
      </c>
      <c r="D99" s="16" t="str">
        <f t="shared" si="73"/>
        <v>N. D.</v>
      </c>
      <c r="E99" s="14"/>
      <c r="F99" s="15">
        <f t="shared" si="74"/>
        <v>0</v>
      </c>
      <c r="G99" s="16" t="str">
        <f t="shared" si="75"/>
        <v>N. D.</v>
      </c>
      <c r="H99" s="17">
        <f t="shared" si="54"/>
        <v>0</v>
      </c>
      <c r="I99" s="16" t="str">
        <f t="shared" si="55"/>
        <v>N. D.</v>
      </c>
      <c r="J99" s="14"/>
      <c r="K99" s="15">
        <f t="shared" si="76"/>
        <v>0</v>
      </c>
      <c r="L99" s="16" t="str">
        <f t="shared" si="77"/>
        <v>N. D.</v>
      </c>
      <c r="M99" s="17">
        <f t="shared" si="56"/>
        <v>0</v>
      </c>
      <c r="N99" s="16" t="str">
        <f t="shared" si="57"/>
        <v>N. D.</v>
      </c>
      <c r="O99" s="14"/>
      <c r="P99" s="15">
        <f t="shared" si="78"/>
        <v>0</v>
      </c>
      <c r="Q99" s="16" t="str">
        <f t="shared" si="79"/>
        <v>N. D.</v>
      </c>
      <c r="R99" s="17">
        <f t="shared" si="58"/>
        <v>0</v>
      </c>
      <c r="S99" s="16" t="str">
        <f t="shared" si="59"/>
        <v>N. D.</v>
      </c>
      <c r="T99" s="14"/>
      <c r="U99" s="15">
        <f t="shared" si="80"/>
        <v>0</v>
      </c>
      <c r="V99" s="16" t="str">
        <f t="shared" si="81"/>
        <v>N. D.</v>
      </c>
      <c r="W99" s="17">
        <f t="shared" si="60"/>
        <v>0</v>
      </c>
      <c r="X99" s="16" t="str">
        <f t="shared" si="61"/>
        <v>N. D.</v>
      </c>
    </row>
    <row r="100" spans="1:24">
      <c r="A100" s="21" t="s">
        <v>36</v>
      </c>
      <c r="B100" s="14"/>
      <c r="C100" s="15">
        <f t="shared" si="72"/>
        <v>0</v>
      </c>
      <c r="D100" s="16" t="str">
        <f t="shared" si="73"/>
        <v>N. D.</v>
      </c>
      <c r="E100" s="14"/>
      <c r="F100" s="15">
        <f t="shared" si="74"/>
        <v>0</v>
      </c>
      <c r="G100" s="16" t="str">
        <f t="shared" si="75"/>
        <v>N. D.</v>
      </c>
      <c r="H100" s="17">
        <f t="shared" si="54"/>
        <v>0</v>
      </c>
      <c r="I100" s="16" t="str">
        <f t="shared" si="55"/>
        <v>N. D.</v>
      </c>
      <c r="J100" s="14"/>
      <c r="K100" s="15">
        <f t="shared" si="76"/>
        <v>0</v>
      </c>
      <c r="L100" s="16" t="str">
        <f t="shared" si="77"/>
        <v>N. D.</v>
      </c>
      <c r="M100" s="17">
        <f t="shared" si="56"/>
        <v>0</v>
      </c>
      <c r="N100" s="16" t="str">
        <f t="shared" si="57"/>
        <v>N. D.</v>
      </c>
      <c r="O100" s="14"/>
      <c r="P100" s="15">
        <f t="shared" si="78"/>
        <v>0</v>
      </c>
      <c r="Q100" s="16" t="str">
        <f t="shared" si="79"/>
        <v>N. D.</v>
      </c>
      <c r="R100" s="17">
        <f t="shared" si="58"/>
        <v>0</v>
      </c>
      <c r="S100" s="16" t="str">
        <f t="shared" si="59"/>
        <v>N. D.</v>
      </c>
      <c r="T100" s="14"/>
      <c r="U100" s="15">
        <f t="shared" si="80"/>
        <v>0</v>
      </c>
      <c r="V100" s="16" t="str">
        <f t="shared" si="81"/>
        <v>N. D.</v>
      </c>
      <c r="W100" s="17">
        <f t="shared" si="60"/>
        <v>0</v>
      </c>
      <c r="X100" s="16" t="str">
        <f t="shared" si="61"/>
        <v>N. D.</v>
      </c>
    </row>
    <row r="101" spans="1:24">
      <c r="A101" s="21" t="s">
        <v>37</v>
      </c>
      <c r="B101" s="14"/>
      <c r="C101" s="15">
        <f t="shared" si="72"/>
        <v>0</v>
      </c>
      <c r="D101" s="16" t="str">
        <f t="shared" si="73"/>
        <v>N. D.</v>
      </c>
      <c r="E101" s="14"/>
      <c r="F101" s="15">
        <f t="shared" si="74"/>
        <v>0</v>
      </c>
      <c r="G101" s="16" t="str">
        <f t="shared" si="75"/>
        <v>N. D.</v>
      </c>
      <c r="H101" s="17">
        <f t="shared" si="54"/>
        <v>0</v>
      </c>
      <c r="I101" s="16" t="str">
        <f t="shared" si="55"/>
        <v>N. D.</v>
      </c>
      <c r="J101" s="14"/>
      <c r="K101" s="15">
        <f t="shared" si="76"/>
        <v>0</v>
      </c>
      <c r="L101" s="16" t="str">
        <f t="shared" si="77"/>
        <v>N. D.</v>
      </c>
      <c r="M101" s="17">
        <f t="shared" si="56"/>
        <v>0</v>
      </c>
      <c r="N101" s="16" t="str">
        <f t="shared" si="57"/>
        <v>N. D.</v>
      </c>
      <c r="O101" s="14"/>
      <c r="P101" s="15">
        <f t="shared" si="78"/>
        <v>0</v>
      </c>
      <c r="Q101" s="16" t="str">
        <f t="shared" si="79"/>
        <v>N. D.</v>
      </c>
      <c r="R101" s="17">
        <f t="shared" si="58"/>
        <v>0</v>
      </c>
      <c r="S101" s="16" t="str">
        <f t="shared" si="59"/>
        <v>N. D.</v>
      </c>
      <c r="T101" s="14"/>
      <c r="U101" s="15">
        <f t="shared" si="80"/>
        <v>0</v>
      </c>
      <c r="V101" s="16" t="str">
        <f t="shared" si="81"/>
        <v>N. D.</v>
      </c>
      <c r="W101" s="17">
        <f t="shared" si="60"/>
        <v>0</v>
      </c>
      <c r="X101" s="16" t="str">
        <f t="shared" si="61"/>
        <v>N. D.</v>
      </c>
    </row>
    <row r="102" spans="1:24">
      <c r="A102" s="21" t="s">
        <v>38</v>
      </c>
      <c r="B102" s="14"/>
      <c r="C102" s="15">
        <f t="shared" si="72"/>
        <v>0</v>
      </c>
      <c r="D102" s="16" t="str">
        <f t="shared" si="73"/>
        <v>N. D.</v>
      </c>
      <c r="E102" s="14"/>
      <c r="F102" s="15">
        <f t="shared" si="74"/>
        <v>0</v>
      </c>
      <c r="G102" s="16" t="str">
        <f t="shared" si="75"/>
        <v>N. D.</v>
      </c>
      <c r="H102" s="17">
        <f t="shared" si="54"/>
        <v>0</v>
      </c>
      <c r="I102" s="16" t="str">
        <f t="shared" si="55"/>
        <v>N. D.</v>
      </c>
      <c r="J102" s="14"/>
      <c r="K102" s="15">
        <f t="shared" si="76"/>
        <v>0</v>
      </c>
      <c r="L102" s="16" t="str">
        <f t="shared" si="77"/>
        <v>N. D.</v>
      </c>
      <c r="M102" s="17">
        <f t="shared" si="56"/>
        <v>0</v>
      </c>
      <c r="N102" s="16" t="str">
        <f t="shared" si="57"/>
        <v>N. D.</v>
      </c>
      <c r="O102" s="14"/>
      <c r="P102" s="15">
        <f t="shared" si="78"/>
        <v>0</v>
      </c>
      <c r="Q102" s="16" t="str">
        <f t="shared" si="79"/>
        <v>N. D.</v>
      </c>
      <c r="R102" s="17">
        <f t="shared" si="58"/>
        <v>0</v>
      </c>
      <c r="S102" s="16" t="str">
        <f t="shared" si="59"/>
        <v>N. D.</v>
      </c>
      <c r="T102" s="14"/>
      <c r="U102" s="15">
        <f t="shared" si="80"/>
        <v>0</v>
      </c>
      <c r="V102" s="16" t="str">
        <f t="shared" si="81"/>
        <v>N. D.</v>
      </c>
      <c r="W102" s="17">
        <f t="shared" si="60"/>
        <v>0</v>
      </c>
      <c r="X102" s="16" t="str">
        <f t="shared" si="61"/>
        <v>N. D.</v>
      </c>
    </row>
    <row r="103" spans="1:24">
      <c r="A103" s="21" t="s">
        <v>39</v>
      </c>
      <c r="B103" s="14"/>
      <c r="C103" s="15">
        <f t="shared" si="72"/>
        <v>0</v>
      </c>
      <c r="D103" s="16" t="str">
        <f t="shared" si="73"/>
        <v>N. D.</v>
      </c>
      <c r="E103" s="14"/>
      <c r="F103" s="15">
        <f t="shared" si="74"/>
        <v>0</v>
      </c>
      <c r="G103" s="16" t="str">
        <f t="shared" si="75"/>
        <v>N. D.</v>
      </c>
      <c r="H103" s="17">
        <f t="shared" si="54"/>
        <v>0</v>
      </c>
      <c r="I103" s="16" t="str">
        <f t="shared" si="55"/>
        <v>N. D.</v>
      </c>
      <c r="J103" s="14"/>
      <c r="K103" s="15">
        <f t="shared" si="76"/>
        <v>0</v>
      </c>
      <c r="L103" s="16" t="str">
        <f t="shared" si="77"/>
        <v>N. D.</v>
      </c>
      <c r="M103" s="17">
        <f t="shared" si="56"/>
        <v>0</v>
      </c>
      <c r="N103" s="16" t="str">
        <f t="shared" si="57"/>
        <v>N. D.</v>
      </c>
      <c r="O103" s="14"/>
      <c r="P103" s="15">
        <f t="shared" si="78"/>
        <v>0</v>
      </c>
      <c r="Q103" s="16" t="str">
        <f t="shared" si="79"/>
        <v>N. D.</v>
      </c>
      <c r="R103" s="17">
        <f t="shared" si="58"/>
        <v>0</v>
      </c>
      <c r="S103" s="16" t="str">
        <f t="shared" si="59"/>
        <v>N. D.</v>
      </c>
      <c r="T103" s="14"/>
      <c r="U103" s="15">
        <f t="shared" si="80"/>
        <v>0</v>
      </c>
      <c r="V103" s="16" t="str">
        <f t="shared" si="81"/>
        <v>N. D.</v>
      </c>
      <c r="W103" s="17">
        <f t="shared" si="60"/>
        <v>0</v>
      </c>
      <c r="X103" s="16" t="str">
        <f t="shared" si="61"/>
        <v>N. D.</v>
      </c>
    </row>
    <row r="104" spans="1:24">
      <c r="A104" s="21" t="s">
        <v>40</v>
      </c>
      <c r="B104" s="14"/>
      <c r="C104" s="15">
        <f t="shared" si="72"/>
        <v>0</v>
      </c>
      <c r="D104" s="16" t="str">
        <f t="shared" si="73"/>
        <v>N. D.</v>
      </c>
      <c r="E104" s="14"/>
      <c r="F104" s="15">
        <f t="shared" si="74"/>
        <v>0</v>
      </c>
      <c r="G104" s="16" t="str">
        <f t="shared" si="75"/>
        <v>N. D.</v>
      </c>
      <c r="H104" s="17">
        <f t="shared" si="54"/>
        <v>0</v>
      </c>
      <c r="I104" s="16" t="str">
        <f t="shared" si="55"/>
        <v>N. D.</v>
      </c>
      <c r="J104" s="14"/>
      <c r="K104" s="15">
        <f t="shared" si="76"/>
        <v>0</v>
      </c>
      <c r="L104" s="16" t="str">
        <f t="shared" si="77"/>
        <v>N. D.</v>
      </c>
      <c r="M104" s="17">
        <f t="shared" si="56"/>
        <v>0</v>
      </c>
      <c r="N104" s="16" t="str">
        <f t="shared" si="57"/>
        <v>N. D.</v>
      </c>
      <c r="O104" s="14"/>
      <c r="P104" s="15">
        <f t="shared" si="78"/>
        <v>0</v>
      </c>
      <c r="Q104" s="16" t="str">
        <f t="shared" si="79"/>
        <v>N. D.</v>
      </c>
      <c r="R104" s="17">
        <f t="shared" si="58"/>
        <v>0</v>
      </c>
      <c r="S104" s="16" t="str">
        <f t="shared" si="59"/>
        <v>N. D.</v>
      </c>
      <c r="T104" s="14"/>
      <c r="U104" s="15">
        <f t="shared" si="80"/>
        <v>0</v>
      </c>
      <c r="V104" s="16" t="str">
        <f t="shared" si="81"/>
        <v>N. D.</v>
      </c>
      <c r="W104" s="17">
        <f t="shared" si="60"/>
        <v>0</v>
      </c>
      <c r="X104" s="16" t="str">
        <f t="shared" si="61"/>
        <v>N. D.</v>
      </c>
    </row>
    <row r="105" spans="1:24" ht="6" customHeight="1">
      <c r="A105" s="8"/>
      <c r="B105" s="6"/>
      <c r="C105" s="8"/>
      <c r="D105" s="11"/>
      <c r="E105" s="6"/>
      <c r="F105" s="8"/>
      <c r="G105" s="11"/>
      <c r="H105" s="6"/>
      <c r="I105" s="11"/>
      <c r="J105" s="6"/>
      <c r="K105" s="8"/>
      <c r="L105" s="11"/>
      <c r="M105" s="6"/>
      <c r="N105" s="11"/>
      <c r="O105" s="6"/>
      <c r="P105" s="8"/>
      <c r="Q105" s="11"/>
      <c r="R105" s="6"/>
      <c r="S105" s="11"/>
      <c r="T105" s="6"/>
      <c r="U105" s="8"/>
      <c r="V105" s="11"/>
      <c r="W105" s="6"/>
      <c r="X105" s="11"/>
    </row>
    <row r="106" spans="1:24">
      <c r="A106" s="25" t="s">
        <v>47</v>
      </c>
      <c r="B106" s="26"/>
      <c r="C106" s="27">
        <f>+C85+C95</f>
        <v>61000043.510000013</v>
      </c>
      <c r="D106" s="28">
        <f>+IF(ISERROR(C106/C106),"N. D.",C106/C106)</f>
        <v>1</v>
      </c>
      <c r="E106" s="26"/>
      <c r="F106" s="27">
        <f>+F85+F95</f>
        <v>61000043.510000013</v>
      </c>
      <c r="G106" s="28">
        <f>+IF(ISERROR(F106/F106),"N. D.",F106/F106)</f>
        <v>1</v>
      </c>
      <c r="H106" s="26">
        <f>+$C106-F106</f>
        <v>0</v>
      </c>
      <c r="I106" s="28">
        <f>+IF(ISERROR(H106/F106),"N. D.",H106/F106)</f>
        <v>0</v>
      </c>
      <c r="J106" s="26"/>
      <c r="K106" s="27">
        <f>+K85+K95</f>
        <v>58106633.720000006</v>
      </c>
      <c r="L106" s="28">
        <f>+IF(ISERROR(K106/K106),"N. D.",K106/K106)</f>
        <v>1</v>
      </c>
      <c r="M106" s="26">
        <f>+$C106-K106</f>
        <v>2893409.7900000066</v>
      </c>
      <c r="N106" s="28">
        <f>+IF(ISERROR(M106/K106),"N. D.",M106/K106)</f>
        <v>4.9794827281555459E-2</v>
      </c>
      <c r="O106" s="26"/>
      <c r="P106" s="27">
        <f>+P85+P95</f>
        <v>19455785.359999999</v>
      </c>
      <c r="Q106" s="28">
        <f>+IF(ISERROR(P106/P106),"N. D.",P106/P106)</f>
        <v>1</v>
      </c>
      <c r="R106" s="26">
        <f>+$C106-P106</f>
        <v>41544258.150000013</v>
      </c>
      <c r="S106" s="28">
        <f>+IF(ISERROR(R106/P106),"N. D.",R106/P106)</f>
        <v>2.1353164306290444</v>
      </c>
      <c r="T106" s="26"/>
      <c r="U106" s="27">
        <f>+U85+U95</f>
        <v>0</v>
      </c>
      <c r="V106" s="28" t="str">
        <f>+IF(ISERROR(U106/U106),"N. D.",U106/U106)</f>
        <v>N. D.</v>
      </c>
      <c r="W106" s="26">
        <f>+$C106-U106</f>
        <v>61000043.510000013</v>
      </c>
      <c r="X106" s="28" t="str">
        <f>+IF(ISERROR(W106/U106),"N. D.",W106/U106)</f>
        <v>N. D.</v>
      </c>
    </row>
    <row r="107" spans="1:24" ht="6" customHeight="1">
      <c r="A107" s="8"/>
      <c r="B107" s="6"/>
      <c r="C107" s="8"/>
      <c r="D107" s="29"/>
      <c r="E107" s="6"/>
      <c r="F107" s="8"/>
      <c r="G107" s="29"/>
      <c r="H107" s="6"/>
      <c r="I107" s="29"/>
      <c r="J107" s="6"/>
      <c r="K107" s="8"/>
      <c r="L107" s="29"/>
      <c r="M107" s="6"/>
      <c r="N107" s="29"/>
      <c r="O107" s="6"/>
      <c r="P107" s="8"/>
      <c r="Q107" s="29"/>
      <c r="R107" s="6"/>
      <c r="S107" s="29"/>
      <c r="T107" s="6"/>
      <c r="U107" s="8"/>
      <c r="V107" s="29"/>
      <c r="W107" s="6"/>
      <c r="X107" s="29"/>
    </row>
    <row r="108" spans="1:24">
      <c r="A108" s="7" t="s">
        <v>48</v>
      </c>
      <c r="B108" s="6"/>
      <c r="C108" s="8"/>
      <c r="D108" s="29"/>
      <c r="E108" s="6"/>
      <c r="F108" s="8"/>
      <c r="G108" s="29"/>
      <c r="H108" s="6"/>
      <c r="I108" s="29"/>
      <c r="J108" s="6"/>
      <c r="K108" s="8"/>
      <c r="L108" s="29"/>
      <c r="M108" s="6"/>
      <c r="N108" s="29"/>
      <c r="O108" s="6"/>
      <c r="P108" s="8"/>
      <c r="Q108" s="29"/>
      <c r="R108" s="6"/>
      <c r="S108" s="29"/>
      <c r="T108" s="6"/>
      <c r="U108" s="8"/>
      <c r="V108" s="29"/>
      <c r="W108" s="6"/>
      <c r="X108" s="29"/>
    </row>
    <row r="109" spans="1:24" ht="6" customHeight="1">
      <c r="A109" s="8"/>
      <c r="B109" s="6"/>
      <c r="C109" s="8"/>
      <c r="D109" s="29"/>
      <c r="E109" s="6"/>
      <c r="F109" s="8"/>
      <c r="G109" s="29"/>
      <c r="H109" s="6"/>
      <c r="I109" s="29"/>
      <c r="J109" s="6"/>
      <c r="K109" s="8"/>
      <c r="L109" s="29"/>
      <c r="M109" s="6"/>
      <c r="N109" s="29"/>
      <c r="O109" s="6"/>
      <c r="P109" s="8"/>
      <c r="Q109" s="29"/>
      <c r="R109" s="6"/>
      <c r="S109" s="29"/>
      <c r="T109" s="6"/>
      <c r="U109" s="8"/>
      <c r="V109" s="29"/>
      <c r="W109" s="6"/>
      <c r="X109" s="29"/>
    </row>
    <row r="110" spans="1:24">
      <c r="A110" s="9" t="s">
        <v>21</v>
      </c>
      <c r="B110" s="6"/>
      <c r="C110" s="10">
        <f>+SUM(C111:C119)</f>
        <v>0</v>
      </c>
      <c r="D110" s="11" t="str">
        <f>+IF(ISERROR(C110/#REF!),"N. D.",C110/#REF!)</f>
        <v>N. D.</v>
      </c>
      <c r="E110" s="6"/>
      <c r="F110" s="10">
        <f>+SUM(F111:F119)</f>
        <v>0</v>
      </c>
      <c r="G110" s="11" t="str">
        <f>+IF(ISERROR(F110/#REF!),"N. D.",F110/#REF!)</f>
        <v>N. D.</v>
      </c>
      <c r="H110" s="12">
        <f t="shared" ref="H110:H129" si="82">+$C110-F110</f>
        <v>0</v>
      </c>
      <c r="I110" s="11" t="str">
        <f t="shared" ref="I110:I129" si="83">+IF(ISERROR(H110/F110),"N. D.",H110/F110)</f>
        <v>N. D.</v>
      </c>
      <c r="J110" s="6"/>
      <c r="K110" s="10">
        <f>+SUM(K111:K119)</f>
        <v>0</v>
      </c>
      <c r="L110" s="11" t="str">
        <f>+IF(ISERROR(K110/#REF!),"N. D.",K110/#REF!)</f>
        <v>N. D.</v>
      </c>
      <c r="M110" s="12">
        <f t="shared" ref="M110:M129" si="84">+$C110-K110</f>
        <v>0</v>
      </c>
      <c r="N110" s="11" t="str">
        <f t="shared" ref="N110:N129" si="85">+IF(ISERROR(M110/K110),"N. D.",M110/K110)</f>
        <v>N. D.</v>
      </c>
      <c r="O110" s="6"/>
      <c r="P110" s="10">
        <f>+SUM(P111:P119)</f>
        <v>0</v>
      </c>
      <c r="Q110" s="11" t="str">
        <f>+IF(ISERROR(P110/#REF!),"N. D.",P110/#REF!)</f>
        <v>N. D.</v>
      </c>
      <c r="R110" s="12">
        <f t="shared" ref="R110:R129" si="86">+$C110-P110</f>
        <v>0</v>
      </c>
      <c r="S110" s="11" t="str">
        <f t="shared" ref="S110:S129" si="87">+IF(ISERROR(R110/P110),"N. D.",R110/P110)</f>
        <v>N. D.</v>
      </c>
      <c r="T110" s="6"/>
      <c r="U110" s="10">
        <f>+SUM(U111:U119)</f>
        <v>0</v>
      </c>
      <c r="V110" s="11" t="str">
        <f>+IF(ISERROR(U110/#REF!),"N. D.",U110/#REF!)</f>
        <v>N. D.</v>
      </c>
      <c r="W110" s="12">
        <f t="shared" ref="W110:W129" si="88">+$C110-U110</f>
        <v>0</v>
      </c>
      <c r="X110" s="11" t="str">
        <f t="shared" ref="X110:X129" si="89">+IF(ISERROR(W110/U110),"N. D.",W110/U110)</f>
        <v>N. D.</v>
      </c>
    </row>
    <row r="111" spans="1:24">
      <c r="A111" s="13" t="s">
        <v>22</v>
      </c>
      <c r="B111" s="14"/>
      <c r="C111" s="15">
        <v>0</v>
      </c>
      <c r="D111" s="16" t="str">
        <f>+IF(ISERROR(C111/#REF!),"N. D.",C111/#REF!)</f>
        <v>N. D.</v>
      </c>
      <c r="E111" s="14"/>
      <c r="F111" s="15">
        <v>0</v>
      </c>
      <c r="G111" s="16" t="str">
        <f>+IF(ISERROR(F111/#REF!),"N. D.",F111/#REF!)</f>
        <v>N. D.</v>
      </c>
      <c r="H111" s="17">
        <f t="shared" si="82"/>
        <v>0</v>
      </c>
      <c r="I111" s="16" t="str">
        <f t="shared" si="83"/>
        <v>N. D.</v>
      </c>
      <c r="J111" s="14"/>
      <c r="K111" s="15">
        <v>0</v>
      </c>
      <c r="L111" s="16" t="str">
        <f>+IF(ISERROR(K111/#REF!),"N. D.",K111/#REF!)</f>
        <v>N. D.</v>
      </c>
      <c r="M111" s="17">
        <f t="shared" si="84"/>
        <v>0</v>
      </c>
      <c r="N111" s="16" t="str">
        <f t="shared" si="85"/>
        <v>N. D.</v>
      </c>
      <c r="O111" s="14"/>
      <c r="P111" s="15">
        <v>0</v>
      </c>
      <c r="Q111" s="16" t="str">
        <f>+IF(ISERROR(P111/#REF!),"N. D.",P111/#REF!)</f>
        <v>N. D.</v>
      </c>
      <c r="R111" s="17">
        <f t="shared" si="86"/>
        <v>0</v>
      </c>
      <c r="S111" s="16" t="str">
        <f t="shared" si="87"/>
        <v>N. D.</v>
      </c>
      <c r="T111" s="14"/>
      <c r="U111" s="15">
        <v>0</v>
      </c>
      <c r="V111" s="16" t="str">
        <f>+IF(ISERROR(U111/#REF!),"N. D.",U111/#REF!)</f>
        <v>N. D.</v>
      </c>
      <c r="W111" s="17">
        <f t="shared" si="88"/>
        <v>0</v>
      </c>
      <c r="X111" s="16" t="str">
        <f t="shared" si="89"/>
        <v>N. D.</v>
      </c>
    </row>
    <row r="112" spans="1:24">
      <c r="A112" s="13" t="s">
        <v>23</v>
      </c>
      <c r="B112" s="14"/>
      <c r="C112" s="15">
        <v>0</v>
      </c>
      <c r="D112" s="16" t="str">
        <f>+IF(ISERROR(C112/#REF!),"N. D.",C112/#REF!)</f>
        <v>N. D.</v>
      </c>
      <c r="E112" s="14"/>
      <c r="F112" s="15">
        <v>0</v>
      </c>
      <c r="G112" s="16" t="str">
        <f>+IF(ISERROR(F112/#REF!),"N. D.",F112/#REF!)</f>
        <v>N. D.</v>
      </c>
      <c r="H112" s="17">
        <f t="shared" si="82"/>
        <v>0</v>
      </c>
      <c r="I112" s="16" t="str">
        <f t="shared" si="83"/>
        <v>N. D.</v>
      </c>
      <c r="J112" s="14"/>
      <c r="K112" s="15">
        <v>0</v>
      </c>
      <c r="L112" s="16" t="str">
        <f>+IF(ISERROR(K112/#REF!),"N. D.",K112/#REF!)</f>
        <v>N. D.</v>
      </c>
      <c r="M112" s="17">
        <f t="shared" si="84"/>
        <v>0</v>
      </c>
      <c r="N112" s="16" t="str">
        <f t="shared" si="85"/>
        <v>N. D.</v>
      </c>
      <c r="O112" s="14"/>
      <c r="P112" s="15">
        <v>0</v>
      </c>
      <c r="Q112" s="16" t="str">
        <f>+IF(ISERROR(P112/#REF!),"N. D.",P112/#REF!)</f>
        <v>N. D.</v>
      </c>
      <c r="R112" s="17">
        <f t="shared" si="86"/>
        <v>0</v>
      </c>
      <c r="S112" s="16" t="str">
        <f t="shared" si="87"/>
        <v>N. D.</v>
      </c>
      <c r="T112" s="14"/>
      <c r="U112" s="15">
        <v>0</v>
      </c>
      <c r="V112" s="16" t="str">
        <f>+IF(ISERROR(U112/#REF!),"N. D.",U112/#REF!)</f>
        <v>N. D.</v>
      </c>
      <c r="W112" s="17">
        <f t="shared" si="88"/>
        <v>0</v>
      </c>
      <c r="X112" s="16" t="str">
        <f t="shared" si="89"/>
        <v>N. D.</v>
      </c>
    </row>
    <row r="113" spans="1:24">
      <c r="A113" s="13" t="s">
        <v>24</v>
      </c>
      <c r="B113" s="14"/>
      <c r="C113" s="15">
        <v>0</v>
      </c>
      <c r="D113" s="16" t="str">
        <f>+IF(ISERROR(C113/#REF!),"N. D.",C113/#REF!)</f>
        <v>N. D.</v>
      </c>
      <c r="E113" s="14"/>
      <c r="F113" s="15">
        <v>0</v>
      </c>
      <c r="G113" s="16" t="str">
        <f>+IF(ISERROR(F113/#REF!),"N. D.",F113/#REF!)</f>
        <v>N. D.</v>
      </c>
      <c r="H113" s="17">
        <f t="shared" si="82"/>
        <v>0</v>
      </c>
      <c r="I113" s="16" t="str">
        <f t="shared" si="83"/>
        <v>N. D.</v>
      </c>
      <c r="J113" s="14"/>
      <c r="K113" s="15">
        <v>0</v>
      </c>
      <c r="L113" s="16" t="str">
        <f>+IF(ISERROR(K113/#REF!),"N. D.",K113/#REF!)</f>
        <v>N. D.</v>
      </c>
      <c r="M113" s="17">
        <f t="shared" si="84"/>
        <v>0</v>
      </c>
      <c r="N113" s="16" t="str">
        <f t="shared" si="85"/>
        <v>N. D.</v>
      </c>
      <c r="O113" s="14"/>
      <c r="P113" s="15">
        <v>0</v>
      </c>
      <c r="Q113" s="16" t="str">
        <f>+IF(ISERROR(P113/#REF!),"N. D.",P113/#REF!)</f>
        <v>N. D.</v>
      </c>
      <c r="R113" s="17">
        <f t="shared" si="86"/>
        <v>0</v>
      </c>
      <c r="S113" s="16" t="str">
        <f t="shared" si="87"/>
        <v>N. D.</v>
      </c>
      <c r="T113" s="14"/>
      <c r="U113" s="15">
        <v>0</v>
      </c>
      <c r="V113" s="16" t="str">
        <f>+IF(ISERROR(U113/#REF!),"N. D.",U113/#REF!)</f>
        <v>N. D.</v>
      </c>
      <c r="W113" s="17">
        <f t="shared" si="88"/>
        <v>0</v>
      </c>
      <c r="X113" s="16" t="str">
        <f t="shared" si="89"/>
        <v>N. D.</v>
      </c>
    </row>
    <row r="114" spans="1:24">
      <c r="A114" s="13" t="s">
        <v>25</v>
      </c>
      <c r="B114" s="14"/>
      <c r="C114" s="15">
        <v>0</v>
      </c>
      <c r="D114" s="16" t="str">
        <f>+IF(ISERROR(C114/#REF!),"N. D.",C114/#REF!)</f>
        <v>N. D.</v>
      </c>
      <c r="E114" s="14"/>
      <c r="F114" s="15">
        <v>0</v>
      </c>
      <c r="G114" s="16" t="str">
        <f>+IF(ISERROR(F114/#REF!),"N. D.",F114/#REF!)</f>
        <v>N. D.</v>
      </c>
      <c r="H114" s="17">
        <f t="shared" si="82"/>
        <v>0</v>
      </c>
      <c r="I114" s="16" t="str">
        <f t="shared" si="83"/>
        <v>N. D.</v>
      </c>
      <c r="J114" s="14"/>
      <c r="K114" s="15">
        <v>0</v>
      </c>
      <c r="L114" s="16" t="str">
        <f>+IF(ISERROR(K114/#REF!),"N. D.",K114/#REF!)</f>
        <v>N. D.</v>
      </c>
      <c r="M114" s="17">
        <f t="shared" si="84"/>
        <v>0</v>
      </c>
      <c r="N114" s="16" t="str">
        <f t="shared" si="85"/>
        <v>N. D.</v>
      </c>
      <c r="O114" s="14"/>
      <c r="P114" s="15">
        <v>0</v>
      </c>
      <c r="Q114" s="16" t="str">
        <f>+IF(ISERROR(P114/#REF!),"N. D.",P114/#REF!)</f>
        <v>N. D.</v>
      </c>
      <c r="R114" s="17">
        <f t="shared" si="86"/>
        <v>0</v>
      </c>
      <c r="S114" s="16" t="str">
        <f t="shared" si="87"/>
        <v>N. D.</v>
      </c>
      <c r="T114" s="14"/>
      <c r="U114" s="15">
        <v>0</v>
      </c>
      <c r="V114" s="16" t="str">
        <f>+IF(ISERROR(U114/#REF!),"N. D.",U114/#REF!)</f>
        <v>N. D.</v>
      </c>
      <c r="W114" s="17">
        <f t="shared" si="88"/>
        <v>0</v>
      </c>
      <c r="X114" s="16" t="str">
        <f t="shared" si="89"/>
        <v>N. D.</v>
      </c>
    </row>
    <row r="115" spans="1:24">
      <c r="A115" s="13" t="s">
        <v>26</v>
      </c>
      <c r="B115" s="14"/>
      <c r="C115" s="15">
        <v>0</v>
      </c>
      <c r="D115" s="16" t="str">
        <f>+IF(ISERROR(C115/#REF!),"N. D.",C115/#REF!)</f>
        <v>N. D.</v>
      </c>
      <c r="E115" s="14"/>
      <c r="F115" s="15">
        <v>0</v>
      </c>
      <c r="G115" s="16" t="str">
        <f>+IF(ISERROR(F115/#REF!),"N. D.",F115/#REF!)</f>
        <v>N. D.</v>
      </c>
      <c r="H115" s="17">
        <f t="shared" si="82"/>
        <v>0</v>
      </c>
      <c r="I115" s="16" t="str">
        <f t="shared" si="83"/>
        <v>N. D.</v>
      </c>
      <c r="J115" s="14"/>
      <c r="K115" s="15">
        <v>0</v>
      </c>
      <c r="L115" s="16" t="str">
        <f>+IF(ISERROR(K115/#REF!),"N. D.",K115/#REF!)</f>
        <v>N. D.</v>
      </c>
      <c r="M115" s="17">
        <f t="shared" si="84"/>
        <v>0</v>
      </c>
      <c r="N115" s="16" t="str">
        <f t="shared" si="85"/>
        <v>N. D.</v>
      </c>
      <c r="O115" s="14"/>
      <c r="P115" s="15">
        <v>0</v>
      </c>
      <c r="Q115" s="16" t="str">
        <f>+IF(ISERROR(P115/#REF!),"N. D.",P115/#REF!)</f>
        <v>N. D.</v>
      </c>
      <c r="R115" s="17">
        <f t="shared" si="86"/>
        <v>0</v>
      </c>
      <c r="S115" s="16" t="str">
        <f t="shared" si="87"/>
        <v>N. D.</v>
      </c>
      <c r="T115" s="14"/>
      <c r="U115" s="15">
        <v>0</v>
      </c>
      <c r="V115" s="16" t="str">
        <f>+IF(ISERROR(U115/#REF!),"N. D.",U115/#REF!)</f>
        <v>N. D.</v>
      </c>
      <c r="W115" s="17">
        <f t="shared" si="88"/>
        <v>0</v>
      </c>
      <c r="X115" s="16" t="str">
        <f t="shared" si="89"/>
        <v>N. D.</v>
      </c>
    </row>
    <row r="116" spans="1:24">
      <c r="A116" s="13" t="s">
        <v>27</v>
      </c>
      <c r="B116" s="14"/>
      <c r="C116" s="15">
        <v>0</v>
      </c>
      <c r="D116" s="16" t="str">
        <f>+IF(ISERROR(C116/#REF!),"N. D.",C116/#REF!)</f>
        <v>N. D.</v>
      </c>
      <c r="E116" s="14"/>
      <c r="F116" s="15">
        <v>0</v>
      </c>
      <c r="G116" s="16" t="str">
        <f>+IF(ISERROR(F116/#REF!),"N. D.",F116/#REF!)</f>
        <v>N. D.</v>
      </c>
      <c r="H116" s="17">
        <f t="shared" si="82"/>
        <v>0</v>
      </c>
      <c r="I116" s="16" t="str">
        <f t="shared" si="83"/>
        <v>N. D.</v>
      </c>
      <c r="J116" s="14"/>
      <c r="K116" s="15">
        <v>0</v>
      </c>
      <c r="L116" s="16" t="str">
        <f>+IF(ISERROR(K116/#REF!),"N. D.",K116/#REF!)</f>
        <v>N. D.</v>
      </c>
      <c r="M116" s="17">
        <f t="shared" si="84"/>
        <v>0</v>
      </c>
      <c r="N116" s="16" t="str">
        <f t="shared" si="85"/>
        <v>N. D.</v>
      </c>
      <c r="O116" s="14"/>
      <c r="P116" s="15">
        <v>0</v>
      </c>
      <c r="Q116" s="16" t="str">
        <f>+IF(ISERROR(P116/#REF!),"N. D.",P116/#REF!)</f>
        <v>N. D.</v>
      </c>
      <c r="R116" s="17">
        <f t="shared" si="86"/>
        <v>0</v>
      </c>
      <c r="S116" s="16" t="str">
        <f t="shared" si="87"/>
        <v>N. D.</v>
      </c>
      <c r="T116" s="14"/>
      <c r="U116" s="15">
        <v>0</v>
      </c>
      <c r="V116" s="16" t="str">
        <f>+IF(ISERROR(U116/#REF!),"N. D.",U116/#REF!)</f>
        <v>N. D.</v>
      </c>
      <c r="W116" s="17">
        <f t="shared" si="88"/>
        <v>0</v>
      </c>
      <c r="X116" s="16" t="str">
        <f t="shared" si="89"/>
        <v>N. D.</v>
      </c>
    </row>
    <row r="117" spans="1:24">
      <c r="A117" s="13" t="s">
        <v>28</v>
      </c>
      <c r="B117" s="14"/>
      <c r="C117" s="15">
        <v>0</v>
      </c>
      <c r="D117" s="16" t="str">
        <f>+IF(ISERROR(C117/#REF!),"N. D.",C117/#REF!)</f>
        <v>N. D.</v>
      </c>
      <c r="E117" s="14"/>
      <c r="F117" s="15">
        <v>0</v>
      </c>
      <c r="G117" s="16" t="str">
        <f>+IF(ISERROR(F117/#REF!),"N. D.",F117/#REF!)</f>
        <v>N. D.</v>
      </c>
      <c r="H117" s="17">
        <f t="shared" si="82"/>
        <v>0</v>
      </c>
      <c r="I117" s="16" t="str">
        <f t="shared" si="83"/>
        <v>N. D.</v>
      </c>
      <c r="J117" s="14"/>
      <c r="K117" s="15">
        <v>0</v>
      </c>
      <c r="L117" s="16" t="str">
        <f>+IF(ISERROR(K117/#REF!),"N. D.",K117/#REF!)</f>
        <v>N. D.</v>
      </c>
      <c r="M117" s="17">
        <f t="shared" si="84"/>
        <v>0</v>
      </c>
      <c r="N117" s="16" t="str">
        <f t="shared" si="85"/>
        <v>N. D.</v>
      </c>
      <c r="O117" s="14"/>
      <c r="P117" s="15">
        <v>0</v>
      </c>
      <c r="Q117" s="16" t="str">
        <f>+IF(ISERROR(P117/#REF!),"N. D.",P117/#REF!)</f>
        <v>N. D.</v>
      </c>
      <c r="R117" s="17">
        <f t="shared" si="86"/>
        <v>0</v>
      </c>
      <c r="S117" s="16" t="str">
        <f t="shared" si="87"/>
        <v>N. D.</v>
      </c>
      <c r="T117" s="14"/>
      <c r="U117" s="15">
        <v>0</v>
      </c>
      <c r="V117" s="16" t="str">
        <f>+IF(ISERROR(U117/#REF!),"N. D.",U117/#REF!)</f>
        <v>N. D.</v>
      </c>
      <c r="W117" s="17">
        <f t="shared" si="88"/>
        <v>0</v>
      </c>
      <c r="X117" s="16" t="str">
        <f t="shared" si="89"/>
        <v>N. D.</v>
      </c>
    </row>
    <row r="118" spans="1:24">
      <c r="A118" s="13" t="s">
        <v>29</v>
      </c>
      <c r="B118" s="14"/>
      <c r="C118" s="15">
        <v>0</v>
      </c>
      <c r="D118" s="16" t="str">
        <f>+IF(ISERROR(C118/#REF!),"N. D.",C118/#REF!)</f>
        <v>N. D.</v>
      </c>
      <c r="E118" s="14"/>
      <c r="F118" s="15">
        <v>0</v>
      </c>
      <c r="G118" s="16" t="str">
        <f>+IF(ISERROR(F118/#REF!),"N. D.",F118/#REF!)</f>
        <v>N. D.</v>
      </c>
      <c r="H118" s="17">
        <f t="shared" si="82"/>
        <v>0</v>
      </c>
      <c r="I118" s="16" t="str">
        <f t="shared" si="83"/>
        <v>N. D.</v>
      </c>
      <c r="J118" s="14"/>
      <c r="K118" s="15">
        <v>0</v>
      </c>
      <c r="L118" s="16" t="str">
        <f>+IF(ISERROR(K118/#REF!),"N. D.",K118/#REF!)</f>
        <v>N. D.</v>
      </c>
      <c r="M118" s="17">
        <f t="shared" si="84"/>
        <v>0</v>
      </c>
      <c r="N118" s="16" t="str">
        <f t="shared" si="85"/>
        <v>N. D.</v>
      </c>
      <c r="O118" s="14"/>
      <c r="P118" s="15">
        <v>0</v>
      </c>
      <c r="Q118" s="16" t="str">
        <f>+IF(ISERROR(P118/#REF!),"N. D.",P118/#REF!)</f>
        <v>N. D.</v>
      </c>
      <c r="R118" s="17">
        <f t="shared" si="86"/>
        <v>0</v>
      </c>
      <c r="S118" s="16" t="str">
        <f t="shared" si="87"/>
        <v>N. D.</v>
      </c>
      <c r="T118" s="14"/>
      <c r="U118" s="15">
        <v>0</v>
      </c>
      <c r="V118" s="16" t="str">
        <f>+IF(ISERROR(U118/#REF!),"N. D.",U118/#REF!)</f>
        <v>N. D.</v>
      </c>
      <c r="W118" s="17">
        <f t="shared" si="88"/>
        <v>0</v>
      </c>
      <c r="X118" s="16" t="str">
        <f t="shared" si="89"/>
        <v>N. D.</v>
      </c>
    </row>
    <row r="119" spans="1:24">
      <c r="A119" s="18" t="s">
        <v>30</v>
      </c>
      <c r="B119" s="14"/>
      <c r="C119" s="15">
        <v>0</v>
      </c>
      <c r="D119" s="16" t="str">
        <f>+IF(ISERROR(C119/C130),"N. D.",C119/C130)</f>
        <v>N. D.</v>
      </c>
      <c r="E119" s="14"/>
      <c r="F119" s="15">
        <v>0</v>
      </c>
      <c r="G119" s="16" t="str">
        <f>+IF(ISERROR(F119/F130),"N. D.",F119/F130)</f>
        <v>N. D.</v>
      </c>
      <c r="H119" s="17">
        <f t="shared" si="82"/>
        <v>0</v>
      </c>
      <c r="I119" s="16" t="str">
        <f t="shared" si="83"/>
        <v>N. D.</v>
      </c>
      <c r="J119" s="14"/>
      <c r="K119" s="15">
        <v>0</v>
      </c>
      <c r="L119" s="16" t="str">
        <f>+IF(ISERROR(K119/K130),"N. D.",K119/K130)</f>
        <v>N. D.</v>
      </c>
      <c r="M119" s="17">
        <f t="shared" si="84"/>
        <v>0</v>
      </c>
      <c r="N119" s="16" t="str">
        <f t="shared" si="85"/>
        <v>N. D.</v>
      </c>
      <c r="O119" s="14"/>
      <c r="P119" s="15">
        <v>0</v>
      </c>
      <c r="Q119" s="16" t="str">
        <f>+IF(ISERROR(P119/P130),"N. D.",P119/P130)</f>
        <v>N. D.</v>
      </c>
      <c r="R119" s="17">
        <f t="shared" si="86"/>
        <v>0</v>
      </c>
      <c r="S119" s="16" t="str">
        <f t="shared" si="87"/>
        <v>N. D.</v>
      </c>
      <c r="T119" s="14"/>
      <c r="U119" s="15">
        <v>0</v>
      </c>
      <c r="V119" s="16" t="str">
        <f>+IF(ISERROR(U119/U130),"N. D.",U119/U130)</f>
        <v>N. D.</v>
      </c>
      <c r="W119" s="17">
        <f t="shared" si="88"/>
        <v>0</v>
      </c>
      <c r="X119" s="16" t="str">
        <f t="shared" si="89"/>
        <v>N. D.</v>
      </c>
    </row>
    <row r="120" spans="1:24">
      <c r="A120" s="19" t="s">
        <v>31</v>
      </c>
      <c r="B120" s="6"/>
      <c r="C120" s="20">
        <f>+SUM(C121:C129)</f>
        <v>0</v>
      </c>
      <c r="D120" s="11" t="str">
        <f>+IF(ISERROR(C120/#REF!),"N. D.",C120/#REF!)</f>
        <v>N. D.</v>
      </c>
      <c r="E120" s="14"/>
      <c r="F120" s="20">
        <f>+SUM(F121:F129)</f>
        <v>0</v>
      </c>
      <c r="G120" s="11" t="str">
        <f>+IF(ISERROR(F120/#REF!),"N. D.",F120/#REF!)</f>
        <v>N. D.</v>
      </c>
      <c r="H120" s="12">
        <f t="shared" si="82"/>
        <v>0</v>
      </c>
      <c r="I120" s="11" t="str">
        <f t="shared" si="83"/>
        <v>N. D.</v>
      </c>
      <c r="J120" s="6"/>
      <c r="K120" s="20">
        <f>+SUM(K121:K129)</f>
        <v>0</v>
      </c>
      <c r="L120" s="11" t="str">
        <f>+IF(ISERROR(K120/#REF!),"N. D.",K120/#REF!)</f>
        <v>N. D.</v>
      </c>
      <c r="M120" s="12">
        <f t="shared" si="84"/>
        <v>0</v>
      </c>
      <c r="N120" s="11" t="str">
        <f t="shared" si="85"/>
        <v>N. D.</v>
      </c>
      <c r="O120" s="6"/>
      <c r="P120" s="20">
        <f>+SUM(P121:P129)</f>
        <v>0</v>
      </c>
      <c r="Q120" s="11" t="str">
        <f>+IF(ISERROR(P120/#REF!),"N. D.",P120/#REF!)</f>
        <v>N. D.</v>
      </c>
      <c r="R120" s="12">
        <f t="shared" si="86"/>
        <v>0</v>
      </c>
      <c r="S120" s="11" t="str">
        <f t="shared" si="87"/>
        <v>N. D.</v>
      </c>
      <c r="T120" s="6"/>
      <c r="U120" s="20">
        <f>+SUM(U121:U129)</f>
        <v>0</v>
      </c>
      <c r="V120" s="11" t="str">
        <f>+IF(ISERROR(U120/#REF!),"N. D.",U120/#REF!)</f>
        <v>N. D.</v>
      </c>
      <c r="W120" s="12">
        <f t="shared" si="88"/>
        <v>0</v>
      </c>
      <c r="X120" s="11" t="str">
        <f t="shared" si="89"/>
        <v>N. D.</v>
      </c>
    </row>
    <row r="121" spans="1:24">
      <c r="A121" s="21" t="s">
        <v>32</v>
      </c>
      <c r="B121" s="14"/>
      <c r="C121" s="15">
        <v>0</v>
      </c>
      <c r="D121" s="16" t="str">
        <f>+IF(ISERROR(C121/C132),"N. D.",C121/C132)</f>
        <v>N. D.</v>
      </c>
      <c r="E121" s="14"/>
      <c r="F121" s="15">
        <v>0</v>
      </c>
      <c r="G121" s="16" t="str">
        <f>+IF(ISERROR(F121/F132),"N. D.",F121/F132)</f>
        <v>N. D.</v>
      </c>
      <c r="H121" s="17">
        <f t="shared" si="82"/>
        <v>0</v>
      </c>
      <c r="I121" s="16" t="str">
        <f t="shared" si="83"/>
        <v>N. D.</v>
      </c>
      <c r="J121" s="14"/>
      <c r="K121" s="15">
        <v>0</v>
      </c>
      <c r="L121" s="16" t="str">
        <f>+IF(ISERROR(K121/K132),"N. D.",K121/K132)</f>
        <v>N. D.</v>
      </c>
      <c r="M121" s="17">
        <f t="shared" si="84"/>
        <v>0</v>
      </c>
      <c r="N121" s="16" t="str">
        <f t="shared" si="85"/>
        <v>N. D.</v>
      </c>
      <c r="O121" s="14"/>
      <c r="P121" s="15">
        <v>0</v>
      </c>
      <c r="Q121" s="16" t="str">
        <f>+IF(ISERROR(P121/P132),"N. D.",P121/P132)</f>
        <v>N. D.</v>
      </c>
      <c r="R121" s="17">
        <f t="shared" si="86"/>
        <v>0</v>
      </c>
      <c r="S121" s="16" t="str">
        <f t="shared" si="87"/>
        <v>N. D.</v>
      </c>
      <c r="T121" s="14"/>
      <c r="U121" s="15">
        <v>0</v>
      </c>
      <c r="V121" s="16" t="str">
        <f>+IF(ISERROR(U121/U132),"N. D.",U121/U132)</f>
        <v>N. D.</v>
      </c>
      <c r="W121" s="17">
        <f t="shared" si="88"/>
        <v>0</v>
      </c>
      <c r="X121" s="16" t="str">
        <f t="shared" si="89"/>
        <v>N. D.</v>
      </c>
    </row>
    <row r="122" spans="1:24">
      <c r="A122" s="21" t="s">
        <v>33</v>
      </c>
      <c r="B122" s="14"/>
      <c r="C122" s="15">
        <v>0</v>
      </c>
      <c r="D122" s="16">
        <f>+IF(ISERROR(C122/C133),"N. D.",C122/C133)</f>
        <v>0</v>
      </c>
      <c r="E122" s="14"/>
      <c r="F122" s="15">
        <v>0</v>
      </c>
      <c r="G122" s="16">
        <f>+IF(ISERROR(F122/F133),"N. D.",F122/F133)</f>
        <v>0</v>
      </c>
      <c r="H122" s="17">
        <f t="shared" si="82"/>
        <v>0</v>
      </c>
      <c r="I122" s="16" t="str">
        <f t="shared" si="83"/>
        <v>N. D.</v>
      </c>
      <c r="J122" s="14"/>
      <c r="K122" s="15">
        <v>0</v>
      </c>
      <c r="L122" s="16">
        <f>+IF(ISERROR(K122/K133),"N. D.",K122/K133)</f>
        <v>0</v>
      </c>
      <c r="M122" s="17">
        <f t="shared" si="84"/>
        <v>0</v>
      </c>
      <c r="N122" s="16" t="str">
        <f t="shared" si="85"/>
        <v>N. D.</v>
      </c>
      <c r="O122" s="14"/>
      <c r="P122" s="15">
        <v>0</v>
      </c>
      <c r="Q122" s="16">
        <f>+IF(ISERROR(P122/P133),"N. D.",P122/P133)</f>
        <v>0</v>
      </c>
      <c r="R122" s="17">
        <f t="shared" si="86"/>
        <v>0</v>
      </c>
      <c r="S122" s="16" t="str">
        <f t="shared" si="87"/>
        <v>N. D.</v>
      </c>
      <c r="T122" s="14"/>
      <c r="U122" s="15">
        <v>0</v>
      </c>
      <c r="V122" s="16" t="str">
        <f>+IF(ISERROR(U122/U133),"N. D.",U122/U133)</f>
        <v>N. D.</v>
      </c>
      <c r="W122" s="17">
        <f t="shared" si="88"/>
        <v>0</v>
      </c>
      <c r="X122" s="16" t="str">
        <f t="shared" si="89"/>
        <v>N. D.</v>
      </c>
    </row>
    <row r="123" spans="1:24">
      <c r="A123" s="21" t="s">
        <v>34</v>
      </c>
      <c r="B123" s="14"/>
      <c r="C123" s="15">
        <v>0</v>
      </c>
      <c r="D123" s="16" t="str">
        <f>+IF(ISERROR(C123/#REF!),"N. D.",C123/#REF!)</f>
        <v>N. D.</v>
      </c>
      <c r="E123" s="14"/>
      <c r="F123" s="15">
        <v>0</v>
      </c>
      <c r="G123" s="16" t="str">
        <f>+IF(ISERROR(F123/#REF!),"N. D.",F123/#REF!)</f>
        <v>N. D.</v>
      </c>
      <c r="H123" s="17">
        <f t="shared" si="82"/>
        <v>0</v>
      </c>
      <c r="I123" s="16" t="str">
        <f t="shared" si="83"/>
        <v>N. D.</v>
      </c>
      <c r="J123" s="14"/>
      <c r="K123" s="15">
        <v>0</v>
      </c>
      <c r="L123" s="16" t="str">
        <f>+IF(ISERROR(K123/#REF!),"N. D.",K123/#REF!)</f>
        <v>N. D.</v>
      </c>
      <c r="M123" s="17">
        <f t="shared" si="84"/>
        <v>0</v>
      </c>
      <c r="N123" s="16" t="str">
        <f t="shared" si="85"/>
        <v>N. D.</v>
      </c>
      <c r="O123" s="14"/>
      <c r="P123" s="15">
        <v>0</v>
      </c>
      <c r="Q123" s="16" t="str">
        <f>+IF(ISERROR(P123/#REF!),"N. D.",P123/#REF!)</f>
        <v>N. D.</v>
      </c>
      <c r="R123" s="17">
        <f t="shared" si="86"/>
        <v>0</v>
      </c>
      <c r="S123" s="16" t="str">
        <f t="shared" si="87"/>
        <v>N. D.</v>
      </c>
      <c r="T123" s="14"/>
      <c r="U123" s="15">
        <v>0</v>
      </c>
      <c r="V123" s="16" t="str">
        <f>+IF(ISERROR(U123/#REF!),"N. D.",U123/#REF!)</f>
        <v>N. D.</v>
      </c>
      <c r="W123" s="17">
        <f t="shared" si="88"/>
        <v>0</v>
      </c>
      <c r="X123" s="16" t="str">
        <f t="shared" si="89"/>
        <v>N. D.</v>
      </c>
    </row>
    <row r="124" spans="1:24">
      <c r="A124" s="21" t="s">
        <v>35</v>
      </c>
      <c r="B124" s="14"/>
      <c r="C124" s="15">
        <v>0</v>
      </c>
      <c r="D124" s="16" t="str">
        <f>+IF(ISERROR(C124/C134),"N. D.",C124/C134)</f>
        <v>N. D.</v>
      </c>
      <c r="E124" s="14"/>
      <c r="F124" s="15">
        <v>0</v>
      </c>
      <c r="G124" s="16" t="str">
        <f>+IF(ISERROR(F124/F134),"N. D.",F124/F134)</f>
        <v>N. D.</v>
      </c>
      <c r="H124" s="17">
        <f t="shared" si="82"/>
        <v>0</v>
      </c>
      <c r="I124" s="16" t="str">
        <f t="shared" si="83"/>
        <v>N. D.</v>
      </c>
      <c r="J124" s="14"/>
      <c r="K124" s="15">
        <v>0</v>
      </c>
      <c r="L124" s="16" t="str">
        <f>+IF(ISERROR(K124/K134),"N. D.",K124/K134)</f>
        <v>N. D.</v>
      </c>
      <c r="M124" s="17">
        <f t="shared" si="84"/>
        <v>0</v>
      </c>
      <c r="N124" s="16" t="str">
        <f t="shared" si="85"/>
        <v>N. D.</v>
      </c>
      <c r="O124" s="14"/>
      <c r="P124" s="15">
        <v>0</v>
      </c>
      <c r="Q124" s="16" t="str">
        <f>+IF(ISERROR(P124/P134),"N. D.",P124/P134)</f>
        <v>N. D.</v>
      </c>
      <c r="R124" s="17">
        <f t="shared" si="86"/>
        <v>0</v>
      </c>
      <c r="S124" s="16" t="str">
        <f t="shared" si="87"/>
        <v>N. D.</v>
      </c>
      <c r="T124" s="14"/>
      <c r="U124" s="15">
        <v>0</v>
      </c>
      <c r="V124" s="16" t="str">
        <f>+IF(ISERROR(U124/U134),"N. D.",U124/U134)</f>
        <v>N. D.</v>
      </c>
      <c r="W124" s="17">
        <f t="shared" si="88"/>
        <v>0</v>
      </c>
      <c r="X124" s="16" t="str">
        <f t="shared" si="89"/>
        <v>N. D.</v>
      </c>
    </row>
    <row r="125" spans="1:24">
      <c r="A125" s="21" t="s">
        <v>36</v>
      </c>
      <c r="B125" s="14"/>
      <c r="C125" s="15">
        <v>0</v>
      </c>
      <c r="D125" s="16">
        <f>+IF(ISERROR(C125/C135),"N. D.",C125/C135)</f>
        <v>0</v>
      </c>
      <c r="E125" s="14"/>
      <c r="F125" s="15">
        <v>0</v>
      </c>
      <c r="G125" s="16">
        <f>+IF(ISERROR(F125/F135),"N. D.",F125/F135)</f>
        <v>0</v>
      </c>
      <c r="H125" s="17">
        <f t="shared" si="82"/>
        <v>0</v>
      </c>
      <c r="I125" s="16" t="str">
        <f t="shared" si="83"/>
        <v>N. D.</v>
      </c>
      <c r="J125" s="14"/>
      <c r="K125" s="15">
        <v>0</v>
      </c>
      <c r="L125" s="16">
        <f>+IF(ISERROR(K125/K135),"N. D.",K125/K135)</f>
        <v>0</v>
      </c>
      <c r="M125" s="17">
        <f t="shared" si="84"/>
        <v>0</v>
      </c>
      <c r="N125" s="16" t="str">
        <f t="shared" si="85"/>
        <v>N. D.</v>
      </c>
      <c r="O125" s="14"/>
      <c r="P125" s="15">
        <v>0</v>
      </c>
      <c r="Q125" s="16">
        <f>+IF(ISERROR(P125/P135),"N. D.",P125/P135)</f>
        <v>0</v>
      </c>
      <c r="R125" s="17">
        <f t="shared" si="86"/>
        <v>0</v>
      </c>
      <c r="S125" s="16" t="str">
        <f t="shared" si="87"/>
        <v>N. D.</v>
      </c>
      <c r="T125" s="14"/>
      <c r="U125" s="15">
        <v>0</v>
      </c>
      <c r="V125" s="16">
        <f>+IF(ISERROR(U125/U135),"N. D.",U125/U135)</f>
        <v>0</v>
      </c>
      <c r="W125" s="17">
        <f t="shared" si="88"/>
        <v>0</v>
      </c>
      <c r="X125" s="16" t="str">
        <f t="shared" si="89"/>
        <v>N. D.</v>
      </c>
    </row>
    <row r="126" spans="1:24">
      <c r="A126" s="21" t="s">
        <v>37</v>
      </c>
      <c r="B126" s="14"/>
      <c r="C126" s="15">
        <v>0</v>
      </c>
      <c r="D126" s="16" t="str">
        <f>+IF(ISERROR(C126/C136),"N. D.",C126/C136)</f>
        <v>N. D.</v>
      </c>
      <c r="E126" s="14"/>
      <c r="F126" s="15">
        <v>0</v>
      </c>
      <c r="G126" s="16" t="str">
        <f>+IF(ISERROR(F126/F136),"N. D.",F126/F136)</f>
        <v>N. D.</v>
      </c>
      <c r="H126" s="17">
        <f t="shared" si="82"/>
        <v>0</v>
      </c>
      <c r="I126" s="16" t="str">
        <f t="shared" si="83"/>
        <v>N. D.</v>
      </c>
      <c r="J126" s="14"/>
      <c r="K126" s="15">
        <v>0</v>
      </c>
      <c r="L126" s="16" t="str">
        <f>+IF(ISERROR(K126/K136),"N. D.",K126/K136)</f>
        <v>N. D.</v>
      </c>
      <c r="M126" s="17">
        <f t="shared" si="84"/>
        <v>0</v>
      </c>
      <c r="N126" s="16" t="str">
        <f t="shared" si="85"/>
        <v>N. D.</v>
      </c>
      <c r="O126" s="14"/>
      <c r="P126" s="15">
        <v>0</v>
      </c>
      <c r="Q126" s="16" t="str">
        <f>+IF(ISERROR(P126/P136),"N. D.",P126/P136)</f>
        <v>N. D.</v>
      </c>
      <c r="R126" s="17">
        <f t="shared" si="86"/>
        <v>0</v>
      </c>
      <c r="S126" s="16" t="str">
        <f t="shared" si="87"/>
        <v>N. D.</v>
      </c>
      <c r="T126" s="14"/>
      <c r="U126" s="15">
        <v>0</v>
      </c>
      <c r="V126" s="16" t="str">
        <f>+IF(ISERROR(U126/U136),"N. D.",U126/U136)</f>
        <v>N. D.</v>
      </c>
      <c r="W126" s="17">
        <f t="shared" si="88"/>
        <v>0</v>
      </c>
      <c r="X126" s="16" t="str">
        <f t="shared" si="89"/>
        <v>N. D.</v>
      </c>
    </row>
    <row r="127" spans="1:24">
      <c r="A127" s="21" t="s">
        <v>38</v>
      </c>
      <c r="B127" s="14"/>
      <c r="C127" s="15">
        <v>0</v>
      </c>
      <c r="D127" s="16">
        <f>+IF(ISERROR(C127/C137),"N. D.",C127/C137)</f>
        <v>0</v>
      </c>
      <c r="E127" s="14"/>
      <c r="F127" s="15">
        <v>0</v>
      </c>
      <c r="G127" s="16">
        <f>+IF(ISERROR(F127/F137),"N. D.",F127/F137)</f>
        <v>0</v>
      </c>
      <c r="H127" s="17">
        <f t="shared" si="82"/>
        <v>0</v>
      </c>
      <c r="I127" s="16" t="str">
        <f t="shared" si="83"/>
        <v>N. D.</v>
      </c>
      <c r="J127" s="14"/>
      <c r="K127" s="15">
        <v>0</v>
      </c>
      <c r="L127" s="16">
        <f>+IF(ISERROR(K127/K137),"N. D.",K127/K137)</f>
        <v>0</v>
      </c>
      <c r="M127" s="17">
        <f t="shared" si="84"/>
        <v>0</v>
      </c>
      <c r="N127" s="16" t="str">
        <f t="shared" si="85"/>
        <v>N. D.</v>
      </c>
      <c r="O127" s="14"/>
      <c r="P127" s="15">
        <v>0</v>
      </c>
      <c r="Q127" s="16">
        <f>+IF(ISERROR(P127/P137),"N. D.",P127/P137)</f>
        <v>0</v>
      </c>
      <c r="R127" s="17">
        <f t="shared" si="86"/>
        <v>0</v>
      </c>
      <c r="S127" s="16" t="str">
        <f t="shared" si="87"/>
        <v>N. D.</v>
      </c>
      <c r="T127" s="14"/>
      <c r="U127" s="15">
        <v>0</v>
      </c>
      <c r="V127" s="16">
        <f>+IF(ISERROR(U127/U137),"N. D.",U127/U137)</f>
        <v>0</v>
      </c>
      <c r="W127" s="17">
        <f t="shared" si="88"/>
        <v>0</v>
      </c>
      <c r="X127" s="16" t="str">
        <f t="shared" si="89"/>
        <v>N. D.</v>
      </c>
    </row>
    <row r="128" spans="1:24">
      <c r="A128" s="21" t="s">
        <v>39</v>
      </c>
      <c r="B128" s="14"/>
      <c r="C128" s="15">
        <v>0</v>
      </c>
      <c r="D128" s="16">
        <f>+IF(ISERROR(C128/C137),"N. D.",C128/C137)</f>
        <v>0</v>
      </c>
      <c r="E128" s="14"/>
      <c r="F128" s="15">
        <v>0</v>
      </c>
      <c r="G128" s="16">
        <f>+IF(ISERROR(F128/F137),"N. D.",F128/F137)</f>
        <v>0</v>
      </c>
      <c r="H128" s="17">
        <f t="shared" si="82"/>
        <v>0</v>
      </c>
      <c r="I128" s="16" t="str">
        <f t="shared" si="83"/>
        <v>N. D.</v>
      </c>
      <c r="J128" s="14"/>
      <c r="K128" s="15">
        <v>0</v>
      </c>
      <c r="L128" s="16">
        <f>+IF(ISERROR(K128/K137),"N. D.",K128/K137)</f>
        <v>0</v>
      </c>
      <c r="M128" s="17">
        <f t="shared" si="84"/>
        <v>0</v>
      </c>
      <c r="N128" s="16" t="str">
        <f t="shared" si="85"/>
        <v>N. D.</v>
      </c>
      <c r="O128" s="14"/>
      <c r="P128" s="15">
        <v>0</v>
      </c>
      <c r="Q128" s="16">
        <f>+IF(ISERROR(P128/P137),"N. D.",P128/P137)</f>
        <v>0</v>
      </c>
      <c r="R128" s="17">
        <f t="shared" si="86"/>
        <v>0</v>
      </c>
      <c r="S128" s="16" t="str">
        <f t="shared" si="87"/>
        <v>N. D.</v>
      </c>
      <c r="T128" s="14"/>
      <c r="U128" s="15">
        <v>0</v>
      </c>
      <c r="V128" s="16">
        <f>+IF(ISERROR(U128/U137),"N. D.",U128/U137)</f>
        <v>0</v>
      </c>
      <c r="W128" s="17">
        <f t="shared" si="88"/>
        <v>0</v>
      </c>
      <c r="X128" s="16" t="str">
        <f t="shared" si="89"/>
        <v>N. D.</v>
      </c>
    </row>
    <row r="129" spans="1:24">
      <c r="A129" s="21" t="s">
        <v>40</v>
      </c>
      <c r="B129" s="14"/>
      <c r="C129" s="15">
        <v>0</v>
      </c>
      <c r="D129" s="16">
        <f>+IF(ISERROR(C129/C138),"N. D.",C129/C138)</f>
        <v>0</v>
      </c>
      <c r="E129" s="14"/>
      <c r="F129" s="15">
        <v>0</v>
      </c>
      <c r="G129" s="16">
        <f>+IF(ISERROR(F129/F138),"N. D.",F129/F138)</f>
        <v>0</v>
      </c>
      <c r="H129" s="17">
        <f t="shared" si="82"/>
        <v>0</v>
      </c>
      <c r="I129" s="16" t="str">
        <f t="shared" si="83"/>
        <v>N. D.</v>
      </c>
      <c r="J129" s="14"/>
      <c r="K129" s="15">
        <v>0</v>
      </c>
      <c r="L129" s="16">
        <f>+IF(ISERROR(K129/K138),"N. D.",K129/K138)</f>
        <v>0</v>
      </c>
      <c r="M129" s="17">
        <f t="shared" si="84"/>
        <v>0</v>
      </c>
      <c r="N129" s="16" t="str">
        <f t="shared" si="85"/>
        <v>N. D.</v>
      </c>
      <c r="O129" s="14"/>
      <c r="P129" s="15">
        <v>0</v>
      </c>
      <c r="Q129" s="16">
        <f>+IF(ISERROR(P129/P138),"N. D.",P129/P138)</f>
        <v>0</v>
      </c>
      <c r="R129" s="17">
        <f t="shared" si="86"/>
        <v>0</v>
      </c>
      <c r="S129" s="16" t="str">
        <f t="shared" si="87"/>
        <v>N. D.</v>
      </c>
      <c r="T129" s="14"/>
      <c r="U129" s="15">
        <v>0</v>
      </c>
      <c r="V129" s="16" t="str">
        <f>+IF(ISERROR(U129/U138),"N. D.",U129/U138)</f>
        <v>N. D.</v>
      </c>
      <c r="W129" s="17">
        <f t="shared" si="88"/>
        <v>0</v>
      </c>
      <c r="X129" s="16" t="str">
        <f t="shared" si="89"/>
        <v>N. D.</v>
      </c>
    </row>
    <row r="130" spans="1:24" ht="6" customHeight="1">
      <c r="A130" s="8"/>
      <c r="B130" s="6"/>
      <c r="C130" s="6"/>
      <c r="D130" s="29"/>
      <c r="E130" s="6"/>
      <c r="F130" s="6"/>
      <c r="G130" s="29"/>
      <c r="H130" s="6"/>
      <c r="I130" s="11"/>
      <c r="J130" s="6"/>
      <c r="K130" s="6"/>
      <c r="L130" s="29"/>
      <c r="M130" s="6"/>
      <c r="N130" s="11"/>
      <c r="O130" s="6"/>
      <c r="P130" s="6"/>
      <c r="Q130" s="29"/>
      <c r="R130" s="6"/>
      <c r="S130" s="11"/>
      <c r="T130" s="6"/>
      <c r="U130" s="6"/>
      <c r="V130" s="29"/>
      <c r="W130" s="6"/>
      <c r="X130" s="11"/>
    </row>
    <row r="131" spans="1:24">
      <c r="A131" s="25" t="s">
        <v>49</v>
      </c>
      <c r="B131" s="26"/>
      <c r="C131" s="26">
        <f>+C110+C120</f>
        <v>0</v>
      </c>
      <c r="D131" s="28">
        <f>+IF(ISERROR(C131/C106),"N. D.",C131/C106)</f>
        <v>0</v>
      </c>
      <c r="E131" s="26"/>
      <c r="F131" s="26">
        <f>+F110+F120</f>
        <v>0</v>
      </c>
      <c r="G131" s="28">
        <f>+IF(ISERROR(F131/F106),"N. D.",F131/F106)</f>
        <v>0</v>
      </c>
      <c r="H131" s="30">
        <f>+$C131-F131</f>
        <v>0</v>
      </c>
      <c r="I131" s="28" t="str">
        <f>+IF(ISERROR(H131/F131),"N. D.",H131/F131)</f>
        <v>N. D.</v>
      </c>
      <c r="J131" s="26"/>
      <c r="K131" s="26">
        <f>+K110+K120</f>
        <v>0</v>
      </c>
      <c r="L131" s="28">
        <f>+IF(ISERROR(K131/K106),"N. D.",K131/K106)</f>
        <v>0</v>
      </c>
      <c r="M131" s="30">
        <f>+$C131-K131</f>
        <v>0</v>
      </c>
      <c r="N131" s="28" t="str">
        <f>+IF(ISERROR(M131/K131),"N. D.",M131/K131)</f>
        <v>N. D.</v>
      </c>
      <c r="O131" s="26"/>
      <c r="P131" s="26">
        <f>+P110+P120</f>
        <v>0</v>
      </c>
      <c r="Q131" s="28">
        <f>+IF(ISERROR(P131/P106),"N. D.",P131/P106)</f>
        <v>0</v>
      </c>
      <c r="R131" s="30">
        <f>+$C131-P131</f>
        <v>0</v>
      </c>
      <c r="S131" s="28" t="str">
        <f>+IF(ISERROR(R131/P131),"N. D.",R131/P131)</f>
        <v>N. D.</v>
      </c>
      <c r="T131" s="26"/>
      <c r="U131" s="26">
        <f>+U110+U120</f>
        <v>0</v>
      </c>
      <c r="V131" s="28" t="str">
        <f>+IF(ISERROR(U131/U106),"N. D.",U131/U106)</f>
        <v>N. D.</v>
      </c>
      <c r="W131" s="30">
        <f>+$C131-U131</f>
        <v>0</v>
      </c>
      <c r="X131" s="28" t="str">
        <f>+IF(ISERROR(W131/U131),"N. D.",W131/U131)</f>
        <v>N. D.</v>
      </c>
    </row>
    <row r="132" spans="1:24" ht="6" customHeight="1">
      <c r="A132" s="6"/>
      <c r="B132" s="6"/>
      <c r="C132" s="6"/>
      <c r="D132" s="29"/>
      <c r="E132" s="6"/>
      <c r="F132" s="6"/>
      <c r="G132" s="29"/>
      <c r="H132" s="6"/>
      <c r="I132" s="29"/>
      <c r="J132" s="6"/>
      <c r="K132" s="6"/>
      <c r="L132" s="29"/>
      <c r="M132" s="6"/>
      <c r="N132" s="29"/>
      <c r="O132" s="6"/>
      <c r="P132" s="6"/>
      <c r="Q132" s="29"/>
      <c r="R132" s="6"/>
      <c r="S132" s="29"/>
      <c r="T132" s="6"/>
      <c r="U132" s="6"/>
      <c r="V132" s="29"/>
      <c r="W132" s="6"/>
      <c r="X132" s="29"/>
    </row>
    <row r="133" spans="1:24" ht="19" thickBot="1">
      <c r="A133" s="31" t="s">
        <v>50</v>
      </c>
      <c r="B133" s="32"/>
      <c r="C133" s="32">
        <f>+C106-C131</f>
        <v>61000043.510000013</v>
      </c>
      <c r="D133" s="33">
        <f>+IF(OR(C106&lt;=0,C133&lt;=0),"N. D.",C133/C106)</f>
        <v>1</v>
      </c>
      <c r="E133" s="32"/>
      <c r="F133" s="32">
        <f>+F106-F131</f>
        <v>61000043.510000013</v>
      </c>
      <c r="G133" s="33">
        <f>+IF(OR(F106&lt;=0,F133&lt;=0),"N. D.",F133/F106)</f>
        <v>1</v>
      </c>
      <c r="H133" s="32">
        <f>+$C133-F133</f>
        <v>0</v>
      </c>
      <c r="I133" s="33">
        <f>+IF(ISERROR(H133/F133),"N. D.",H133/F133)</f>
        <v>0</v>
      </c>
      <c r="J133" s="32"/>
      <c r="K133" s="32">
        <f>+K106-K131</f>
        <v>58106633.720000006</v>
      </c>
      <c r="L133" s="33">
        <f>+IF(OR(K106&lt;=0,K133&lt;=0),"N. D.",K133/K106)</f>
        <v>1</v>
      </c>
      <c r="M133" s="32">
        <f>+$C133-K133</f>
        <v>2893409.7900000066</v>
      </c>
      <c r="N133" s="33">
        <f>+IF(ISERROR(M133/K133),"N. D.",M133/K133)</f>
        <v>4.9794827281555459E-2</v>
      </c>
      <c r="O133" s="32"/>
      <c r="P133" s="32">
        <f>+P106-P131</f>
        <v>19455785.359999999</v>
      </c>
      <c r="Q133" s="33">
        <f>+IF(OR(P106&lt;=0,P133&lt;=0),"N. D.",P133/P106)</f>
        <v>1</v>
      </c>
      <c r="R133" s="32">
        <f>+$C133-P133</f>
        <v>41544258.150000013</v>
      </c>
      <c r="S133" s="33">
        <f>+IF(ISERROR(R133/P133),"N. D.",R133/P133)</f>
        <v>2.1353164306290444</v>
      </c>
      <c r="T133" s="32"/>
      <c r="U133" s="32">
        <f>+U106-U131</f>
        <v>0</v>
      </c>
      <c r="V133" s="33" t="str">
        <f>+IF(OR(U106&lt;=0,U133&lt;=0),"N. D.",U133/U106)</f>
        <v>N. D.</v>
      </c>
      <c r="W133" s="32">
        <f>+$C133-U133</f>
        <v>61000043.510000013</v>
      </c>
      <c r="X133" s="33" t="str">
        <f>+IF(ISERROR(W133/U133),"N. D.",W133/U133)</f>
        <v>N. D.</v>
      </c>
    </row>
    <row r="134" spans="1:24" ht="6" customHeight="1">
      <c r="A134" s="6"/>
      <c r="B134" s="34"/>
      <c r="C134" s="34"/>
      <c r="D134" s="35"/>
      <c r="E134" s="34"/>
      <c r="F134" s="34"/>
      <c r="G134" s="35"/>
      <c r="H134" s="34"/>
      <c r="I134" s="35"/>
      <c r="J134" s="34"/>
      <c r="K134" s="34"/>
      <c r="L134" s="35"/>
      <c r="M134" s="34"/>
      <c r="N134" s="35"/>
      <c r="O134" s="34"/>
      <c r="P134" s="34"/>
      <c r="Q134" s="35"/>
      <c r="R134" s="34"/>
      <c r="S134" s="35"/>
      <c r="T134" s="34"/>
      <c r="U134" s="34"/>
      <c r="V134" s="35"/>
      <c r="W134" s="34"/>
      <c r="X134" s="35"/>
    </row>
    <row r="135" spans="1:24">
      <c r="A135" s="36" t="s">
        <v>51</v>
      </c>
      <c r="B135" s="24"/>
      <c r="C135" s="24">
        <f>+C137+C160</f>
        <v>23176914.224299997</v>
      </c>
      <c r="D135" s="23">
        <f>+D137+D160</f>
        <v>0.38018028987959973</v>
      </c>
      <c r="E135" s="24"/>
      <c r="F135" s="24">
        <f>+F137+F160</f>
        <v>23176914.224299997</v>
      </c>
      <c r="G135" s="23">
        <f>+G137+G160</f>
        <v>0.38018028987959973</v>
      </c>
      <c r="H135" s="24">
        <f>+$C135-F135</f>
        <v>0</v>
      </c>
      <c r="I135" s="23">
        <f>+IF(ISERROR(H135/F135),"N. D.",H135/F135)</f>
        <v>0</v>
      </c>
      <c r="J135" s="24"/>
      <c r="K135" s="24">
        <f>+K137+K160</f>
        <v>14187949.5063</v>
      </c>
      <c r="L135" s="23">
        <f>+L137+L160</f>
        <v>0.24417090782900711</v>
      </c>
      <c r="M135" s="24">
        <f>+$C135-K135</f>
        <v>8988964.7179999966</v>
      </c>
      <c r="N135" s="23">
        <f>+IF(ISERROR(M135/K135),"N. D.",M135/K135)</f>
        <v>0.63356334289239946</v>
      </c>
      <c r="O135" s="24"/>
      <c r="P135" s="24">
        <f>+P137+P160</f>
        <v>7431741.0486999992</v>
      </c>
      <c r="Q135" s="23">
        <f>+Q137+Q160</f>
        <v>0.38198103603564842</v>
      </c>
      <c r="R135" s="24">
        <f>+$C135-P135</f>
        <v>15745173.175599998</v>
      </c>
      <c r="S135" s="23">
        <f>+IF(ISERROR(R135/P135),"N. D.",R135/P135)</f>
        <v>2.1186385629453852</v>
      </c>
      <c r="T135" s="24"/>
      <c r="U135" s="24">
        <f>+U137+U160</f>
        <v>1074269.7700000003</v>
      </c>
      <c r="V135" s="23">
        <f>+V137+V160</f>
        <v>0</v>
      </c>
      <c r="W135" s="24">
        <f>+$C135-U135</f>
        <v>22102644.454299998</v>
      </c>
      <c r="X135" s="23">
        <f>+IF(ISERROR(W135/U135),"N. D.",W135/U135)</f>
        <v>20.574575466551565</v>
      </c>
    </row>
    <row r="136" spans="1:24" ht="6" customHeight="1">
      <c r="A136" s="37"/>
      <c r="B136" s="6"/>
      <c r="C136" s="6"/>
      <c r="D136" s="11"/>
      <c r="E136" s="6"/>
      <c r="F136" s="6"/>
      <c r="G136" s="11"/>
      <c r="H136" s="6"/>
      <c r="I136" s="11"/>
      <c r="J136" s="6"/>
      <c r="K136" s="6"/>
      <c r="L136" s="11"/>
      <c r="M136" s="6"/>
      <c r="N136" s="11"/>
      <c r="O136" s="6"/>
      <c r="P136" s="6"/>
      <c r="Q136" s="11"/>
      <c r="R136" s="6"/>
      <c r="S136" s="11"/>
      <c r="T136" s="6"/>
      <c r="U136" s="6"/>
      <c r="V136" s="11"/>
      <c r="W136" s="6"/>
      <c r="X136" s="11"/>
    </row>
    <row r="137" spans="1:24">
      <c r="A137" s="38" t="s">
        <v>52</v>
      </c>
      <c r="B137" s="24"/>
      <c r="C137" s="24">
        <f>+SUM(C138:C150)</f>
        <v>24794294.164299998</v>
      </c>
      <c r="D137" s="23">
        <f>+SUM(D138:D150)</f>
        <v>0.40646354883722929</v>
      </c>
      <c r="E137" s="24"/>
      <c r="F137" s="24">
        <f>+SUM(F138:F150)</f>
        <v>24794294.164299998</v>
      </c>
      <c r="G137" s="23">
        <f>+SUM(G138:G150)</f>
        <v>0.40646354883722929</v>
      </c>
      <c r="H137" s="24">
        <f t="shared" ref="H137:H150" si="90">+$C137-F137</f>
        <v>0</v>
      </c>
      <c r="I137" s="23">
        <f t="shared" ref="I137:I150" si="91">+IF(ISERROR(H137/F137),"N. D.",H137/F137)</f>
        <v>0</v>
      </c>
      <c r="J137" s="24"/>
      <c r="K137" s="24">
        <f>+SUM(K138:K150)</f>
        <v>15328084.5163</v>
      </c>
      <c r="L137" s="23">
        <f>+SUM(L138:L150)</f>
        <v>0.26379233376625894</v>
      </c>
      <c r="M137" s="24">
        <f t="shared" ref="M137:M150" si="92">+$C137-K137</f>
        <v>9466209.6479999982</v>
      </c>
      <c r="N137" s="23">
        <f t="shared" ref="N137:N150" si="93">+IF(ISERROR(M137/K137),"N. D.",M137/K137)</f>
        <v>0.61757290272855425</v>
      </c>
      <c r="O137" s="24"/>
      <c r="P137" s="24">
        <f>+SUM(P138:P150)</f>
        <v>8411915.7886999995</v>
      </c>
      <c r="Q137" s="23">
        <f>+SUM(Q138:Q150)</f>
        <v>0.4323606389076653</v>
      </c>
      <c r="R137" s="24">
        <f t="shared" ref="R137:R150" si="94">+$C137-P137</f>
        <v>16382378.375599999</v>
      </c>
      <c r="S137" s="23">
        <f t="shared" ref="S137:S150" si="95">+IF(ISERROR(R137/P137),"N. D.",R137/P137)</f>
        <v>1.9475204920152651</v>
      </c>
      <c r="T137" s="24"/>
      <c r="U137" s="24">
        <f>+SUM(U138:U150)</f>
        <v>1074269.7700000003</v>
      </c>
      <c r="V137" s="23">
        <f>+SUM(V138:V150)</f>
        <v>0</v>
      </c>
      <c r="W137" s="24">
        <f t="shared" ref="W137:W150" si="96">+$C137-U137</f>
        <v>23720024.394299999</v>
      </c>
      <c r="X137" s="23">
        <f t="shared" ref="X137:X150" si="97">+IF(ISERROR(W137/U137),"N. D.",W137/U137)</f>
        <v>22.080137649503062</v>
      </c>
    </row>
    <row r="138" spans="1:24">
      <c r="A138" s="18" t="s">
        <v>53</v>
      </c>
      <c r="B138" s="14"/>
      <c r="C138" s="14">
        <v>6584740.4700000007</v>
      </c>
      <c r="D138" s="11">
        <f t="shared" ref="D138:D150" si="98">+IF(ISERROR(C138/C$106),"N. D.",C138/C$106)</f>
        <v>0.10794648808603775</v>
      </c>
      <c r="E138" s="14"/>
      <c r="F138" s="14">
        <v>6584740.4700000007</v>
      </c>
      <c r="G138" s="11">
        <f t="shared" ref="G138:G150" si="99">+IF(ISERROR(F138/F$106),"N. D.",F138/F$106)</f>
        <v>0.10794648808603775</v>
      </c>
      <c r="H138" s="14">
        <f t="shared" si="90"/>
        <v>0</v>
      </c>
      <c r="I138" s="11">
        <f t="shared" si="91"/>
        <v>0</v>
      </c>
      <c r="J138" s="14"/>
      <c r="K138" s="14">
        <v>3708245.4299999997</v>
      </c>
      <c r="L138" s="11">
        <f t="shared" ref="L138:L150" si="100">+IF(ISERROR(K138/K$106),"N. D.",K138/K$106)</f>
        <v>6.381793596698479E-2</v>
      </c>
      <c r="M138" s="14">
        <f t="shared" si="92"/>
        <v>2876495.040000001</v>
      </c>
      <c r="N138" s="11">
        <f t="shared" si="93"/>
        <v>0.77570244319022896</v>
      </c>
      <c r="O138" s="14"/>
      <c r="P138" s="14">
        <v>1307164.0807</v>
      </c>
      <c r="Q138" s="11">
        <f t="shared" ref="Q138:Q150" si="101">+IF(ISERROR(P138/P$106),"N. D.",P138/P$106)</f>
        <v>6.7186395024045442E-2</v>
      </c>
      <c r="R138" s="14">
        <f t="shared" si="94"/>
        <v>5277576.3893000009</v>
      </c>
      <c r="S138" s="11">
        <f t="shared" si="95"/>
        <v>4.0374245798383654</v>
      </c>
      <c r="T138" s="14"/>
      <c r="U138" s="14">
        <v>0</v>
      </c>
      <c r="V138" s="11" t="str">
        <f t="shared" ref="V138:V150" si="102">+IF(ISERROR(U138/U$106),"N. D.",U138/U$106)</f>
        <v>N. D.</v>
      </c>
      <c r="W138" s="14">
        <f t="shared" si="96"/>
        <v>6584740.4700000007</v>
      </c>
      <c r="X138" s="11" t="str">
        <f t="shared" si="97"/>
        <v>N. D.</v>
      </c>
    </row>
    <row r="139" spans="1:24">
      <c r="A139" s="18" t="s">
        <v>54</v>
      </c>
      <c r="B139" s="14"/>
      <c r="C139" s="14">
        <v>4456868.6338</v>
      </c>
      <c r="D139" s="11">
        <f t="shared" si="98"/>
        <v>7.3063368111686108E-2</v>
      </c>
      <c r="E139" s="14"/>
      <c r="F139" s="14">
        <v>4456868.6338</v>
      </c>
      <c r="G139" s="11">
        <f t="shared" si="99"/>
        <v>7.3063368111686108E-2</v>
      </c>
      <c r="H139" s="14">
        <f t="shared" si="90"/>
        <v>0</v>
      </c>
      <c r="I139" s="11">
        <f t="shared" si="91"/>
        <v>0</v>
      </c>
      <c r="J139" s="14"/>
      <c r="K139" s="14">
        <v>3739398.2911999999</v>
      </c>
      <c r="L139" s="11">
        <f t="shared" si="100"/>
        <v>6.4354068577077428E-2</v>
      </c>
      <c r="M139" s="14">
        <f t="shared" si="92"/>
        <v>717470.34260000009</v>
      </c>
      <c r="N139" s="11">
        <f t="shared" si="93"/>
        <v>0.19186785860399982</v>
      </c>
      <c r="O139" s="14"/>
      <c r="P139" s="14">
        <v>2262133.5535999998</v>
      </c>
      <c r="Q139" s="11">
        <f t="shared" si="101"/>
        <v>0.11627048262214175</v>
      </c>
      <c r="R139" s="14">
        <f t="shared" si="94"/>
        <v>2194735.0802000002</v>
      </c>
      <c r="S139" s="11">
        <f t="shared" si="95"/>
        <v>0.97020579386537964</v>
      </c>
      <c r="T139" s="14"/>
      <c r="U139" s="14">
        <v>0</v>
      </c>
      <c r="V139" s="11" t="str">
        <f t="shared" si="102"/>
        <v>N. D.</v>
      </c>
      <c r="W139" s="14">
        <f t="shared" si="96"/>
        <v>4456868.6338</v>
      </c>
      <c r="X139" s="11" t="str">
        <f t="shared" si="97"/>
        <v>N. D.</v>
      </c>
    </row>
    <row r="140" spans="1:24">
      <c r="A140" s="18" t="s">
        <v>55</v>
      </c>
      <c r="B140" s="14"/>
      <c r="C140" s="14">
        <v>98105.2503</v>
      </c>
      <c r="D140" s="11">
        <f t="shared" si="98"/>
        <v>1.6082816446502562E-3</v>
      </c>
      <c r="E140" s="14"/>
      <c r="F140" s="14">
        <v>98105.2503</v>
      </c>
      <c r="G140" s="11">
        <f t="shared" si="99"/>
        <v>1.6082816446502562E-3</v>
      </c>
      <c r="H140" s="14">
        <f t="shared" si="90"/>
        <v>0</v>
      </c>
      <c r="I140" s="11">
        <f t="shared" si="91"/>
        <v>0</v>
      </c>
      <c r="J140" s="14"/>
      <c r="K140" s="14">
        <v>77424.143500000006</v>
      </c>
      <c r="L140" s="11">
        <f t="shared" si="100"/>
        <v>1.3324493012809139E-3</v>
      </c>
      <c r="M140" s="14">
        <f t="shared" si="92"/>
        <v>20681.106799999994</v>
      </c>
      <c r="N140" s="11">
        <f t="shared" si="93"/>
        <v>0.26711444085913577</v>
      </c>
      <c r="O140" s="14"/>
      <c r="P140" s="14">
        <v>40981.821899999995</v>
      </c>
      <c r="Q140" s="11">
        <f t="shared" si="101"/>
        <v>2.1064079985306746E-3</v>
      </c>
      <c r="R140" s="14">
        <f t="shared" si="94"/>
        <v>57123.428400000004</v>
      </c>
      <c r="S140" s="11">
        <f t="shared" si="95"/>
        <v>1.3938723500235604</v>
      </c>
      <c r="T140" s="14"/>
      <c r="U140" s="14">
        <v>0</v>
      </c>
      <c r="V140" s="11" t="str">
        <f t="shared" si="102"/>
        <v>N. D.</v>
      </c>
      <c r="W140" s="14">
        <f t="shared" si="96"/>
        <v>98105.2503</v>
      </c>
      <c r="X140" s="11" t="str">
        <f t="shared" si="97"/>
        <v>N. D.</v>
      </c>
    </row>
    <row r="141" spans="1:24">
      <c r="A141" s="18" t="s">
        <v>56</v>
      </c>
      <c r="B141" s="14"/>
      <c r="C141" s="14">
        <v>2887927.9866999998</v>
      </c>
      <c r="D141" s="11">
        <f t="shared" si="98"/>
        <v>4.7343047980393141E-2</v>
      </c>
      <c r="E141" s="14"/>
      <c r="F141" s="14">
        <v>2887927.9866999998</v>
      </c>
      <c r="G141" s="11">
        <f t="shared" si="99"/>
        <v>4.7343047980393141E-2</v>
      </c>
      <c r="H141" s="14">
        <f t="shared" si="90"/>
        <v>0</v>
      </c>
      <c r="I141" s="11">
        <f t="shared" si="91"/>
        <v>0</v>
      </c>
      <c r="J141" s="14"/>
      <c r="K141" s="14">
        <v>2182488.7994999997</v>
      </c>
      <c r="L141" s="11">
        <f t="shared" si="100"/>
        <v>3.7560062591421438E-2</v>
      </c>
      <c r="M141" s="14">
        <f t="shared" si="92"/>
        <v>705439.18720000004</v>
      </c>
      <c r="N141" s="11">
        <f t="shared" si="93"/>
        <v>0.323226945018739</v>
      </c>
      <c r="O141" s="14"/>
      <c r="P141" s="14">
        <v>817905.07380000001</v>
      </c>
      <c r="Q141" s="11">
        <f t="shared" si="101"/>
        <v>4.2039170286159042E-2</v>
      </c>
      <c r="R141" s="14">
        <f t="shared" si="94"/>
        <v>2070022.9128999999</v>
      </c>
      <c r="S141" s="11">
        <f t="shared" si="95"/>
        <v>2.5308840588097103</v>
      </c>
      <c r="T141" s="14"/>
      <c r="U141" s="14">
        <v>0</v>
      </c>
      <c r="V141" s="11" t="str">
        <f t="shared" si="102"/>
        <v>N. D.</v>
      </c>
      <c r="W141" s="14">
        <f t="shared" si="96"/>
        <v>2887927.9866999998</v>
      </c>
      <c r="X141" s="11" t="str">
        <f t="shared" si="97"/>
        <v>N. D.</v>
      </c>
    </row>
    <row r="142" spans="1:24">
      <c r="A142" s="18" t="s">
        <v>57</v>
      </c>
      <c r="B142" s="14"/>
      <c r="C142" s="14">
        <v>2916000.1599999997</v>
      </c>
      <c r="D142" s="11">
        <f t="shared" si="98"/>
        <v>4.7803247214437912E-2</v>
      </c>
      <c r="E142" s="14"/>
      <c r="F142" s="14">
        <v>2916000.1599999997</v>
      </c>
      <c r="G142" s="11">
        <f t="shared" si="99"/>
        <v>4.7803247214437912E-2</v>
      </c>
      <c r="H142" s="14">
        <f t="shared" si="90"/>
        <v>0</v>
      </c>
      <c r="I142" s="11">
        <f t="shared" si="91"/>
        <v>0</v>
      </c>
      <c r="J142" s="14"/>
      <c r="K142" s="14">
        <v>1507646.08</v>
      </c>
      <c r="L142" s="11">
        <f t="shared" si="100"/>
        <v>2.5946195528464697E-2</v>
      </c>
      <c r="M142" s="14">
        <f t="shared" si="92"/>
        <v>1408354.0799999996</v>
      </c>
      <c r="N142" s="11">
        <f t="shared" si="93"/>
        <v>0.93414104190819081</v>
      </c>
      <c r="O142" s="14"/>
      <c r="P142" s="14">
        <v>1044665.81</v>
      </c>
      <c r="Q142" s="11">
        <f t="shared" si="101"/>
        <v>5.3694353153575299E-2</v>
      </c>
      <c r="R142" s="14">
        <f t="shared" si="94"/>
        <v>1871334.3499999996</v>
      </c>
      <c r="S142" s="11">
        <f t="shared" si="95"/>
        <v>1.7913234376838651</v>
      </c>
      <c r="T142" s="14"/>
      <c r="U142" s="14">
        <v>0</v>
      </c>
      <c r="V142" s="11" t="str">
        <f t="shared" si="102"/>
        <v>N. D.</v>
      </c>
      <c r="W142" s="14">
        <f t="shared" si="96"/>
        <v>2916000.1599999997</v>
      </c>
      <c r="X142" s="11" t="str">
        <f t="shared" si="97"/>
        <v>N. D.</v>
      </c>
    </row>
    <row r="143" spans="1:24">
      <c r="A143" s="18" t="s">
        <v>58</v>
      </c>
      <c r="B143" s="14"/>
      <c r="C143" s="14">
        <v>2415864.6593999998</v>
      </c>
      <c r="D143" s="11">
        <f t="shared" si="98"/>
        <v>3.9604310429777911E-2</v>
      </c>
      <c r="E143" s="14"/>
      <c r="F143" s="14">
        <v>2415864.6593999998</v>
      </c>
      <c r="G143" s="11">
        <f t="shared" si="99"/>
        <v>3.9604310429777911E-2</v>
      </c>
      <c r="H143" s="14">
        <f t="shared" si="90"/>
        <v>0</v>
      </c>
      <c r="I143" s="11">
        <f t="shared" si="91"/>
        <v>0</v>
      </c>
      <c r="J143" s="14"/>
      <c r="K143" s="14">
        <v>984926.40989999997</v>
      </c>
      <c r="L143" s="11">
        <f t="shared" si="100"/>
        <v>1.6950326440283759E-2</v>
      </c>
      <c r="M143" s="14">
        <f t="shared" si="92"/>
        <v>1430938.2494999999</v>
      </c>
      <c r="N143" s="11">
        <f t="shared" si="93"/>
        <v>1.4528377299226687</v>
      </c>
      <c r="O143" s="14"/>
      <c r="P143" s="14">
        <v>234934.72999999998</v>
      </c>
      <c r="Q143" s="11">
        <f t="shared" si="101"/>
        <v>1.2075314650777992E-2</v>
      </c>
      <c r="R143" s="14">
        <f t="shared" si="94"/>
        <v>2180929.9293999998</v>
      </c>
      <c r="S143" s="11">
        <f t="shared" si="95"/>
        <v>9.2831312313849885</v>
      </c>
      <c r="T143" s="14"/>
      <c r="U143" s="14">
        <v>0</v>
      </c>
      <c r="V143" s="11" t="str">
        <f t="shared" si="102"/>
        <v>N. D.</v>
      </c>
      <c r="W143" s="14">
        <f t="shared" si="96"/>
        <v>2415864.6593999998</v>
      </c>
      <c r="X143" s="11" t="str">
        <f t="shared" si="97"/>
        <v>N. D.</v>
      </c>
    </row>
    <row r="144" spans="1:24">
      <c r="A144" s="18" t="s">
        <v>59</v>
      </c>
      <c r="B144" s="14"/>
      <c r="C144" s="14">
        <v>1744832.7802999998</v>
      </c>
      <c r="D144" s="11">
        <f t="shared" si="98"/>
        <v>2.8603795668013934E-2</v>
      </c>
      <c r="E144" s="14"/>
      <c r="F144" s="14">
        <v>1744832.7802999998</v>
      </c>
      <c r="G144" s="11">
        <f t="shared" si="99"/>
        <v>2.8603795668013934E-2</v>
      </c>
      <c r="H144" s="14">
        <f t="shared" si="90"/>
        <v>0</v>
      </c>
      <c r="I144" s="11">
        <f t="shared" si="91"/>
        <v>0</v>
      </c>
      <c r="J144" s="14"/>
      <c r="K144" s="14">
        <v>1278695.22</v>
      </c>
      <c r="L144" s="11">
        <f t="shared" si="100"/>
        <v>2.2006010985969052E-2</v>
      </c>
      <c r="M144" s="14">
        <f t="shared" si="92"/>
        <v>466137.56029999978</v>
      </c>
      <c r="N144" s="11">
        <f t="shared" si="93"/>
        <v>0.36454156784913905</v>
      </c>
      <c r="O144" s="14"/>
      <c r="P144" s="14">
        <v>881751.66999999993</v>
      </c>
      <c r="Q144" s="11">
        <f t="shared" si="101"/>
        <v>4.5320795520947296E-2</v>
      </c>
      <c r="R144" s="14">
        <f t="shared" si="94"/>
        <v>863081.11029999983</v>
      </c>
      <c r="S144" s="11">
        <f t="shared" si="95"/>
        <v>0.97882560324495882</v>
      </c>
      <c r="T144" s="14"/>
      <c r="U144" s="14">
        <v>194900</v>
      </c>
      <c r="V144" s="11" t="str">
        <f t="shared" si="102"/>
        <v>N. D.</v>
      </c>
      <c r="W144" s="14">
        <f t="shared" si="96"/>
        <v>1549932.7802999998</v>
      </c>
      <c r="X144" s="11">
        <f t="shared" si="97"/>
        <v>7.9524514125192391</v>
      </c>
    </row>
    <row r="145" spans="1:24">
      <c r="A145" s="18" t="s">
        <v>60</v>
      </c>
      <c r="B145" s="14"/>
      <c r="C145" s="14">
        <v>41924.740000000005</v>
      </c>
      <c r="D145" s="11">
        <f t="shared" si="98"/>
        <v>6.8729032944258629E-4</v>
      </c>
      <c r="E145" s="14"/>
      <c r="F145" s="14">
        <v>41924.740000000005</v>
      </c>
      <c r="G145" s="11">
        <f t="shared" si="99"/>
        <v>6.8729032944258629E-4</v>
      </c>
      <c r="H145" s="14">
        <f t="shared" si="90"/>
        <v>0</v>
      </c>
      <c r="I145" s="11">
        <f t="shared" si="91"/>
        <v>0</v>
      </c>
      <c r="J145" s="14"/>
      <c r="K145" s="14">
        <v>4168</v>
      </c>
      <c r="L145" s="11">
        <f t="shared" si="100"/>
        <v>7.1730192116866611E-5</v>
      </c>
      <c r="M145" s="14">
        <f t="shared" si="92"/>
        <v>37756.740000000005</v>
      </c>
      <c r="N145" s="11">
        <f t="shared" si="93"/>
        <v>9.0587188099808067</v>
      </c>
      <c r="O145" s="14"/>
      <c r="P145" s="14">
        <v>0</v>
      </c>
      <c r="Q145" s="11">
        <f t="shared" si="101"/>
        <v>0</v>
      </c>
      <c r="R145" s="14">
        <f t="shared" si="94"/>
        <v>41924.740000000005</v>
      </c>
      <c r="S145" s="11" t="str">
        <f t="shared" si="95"/>
        <v>N. D.</v>
      </c>
      <c r="T145" s="14"/>
      <c r="U145" s="14">
        <v>0</v>
      </c>
      <c r="V145" s="11" t="str">
        <f t="shared" si="102"/>
        <v>N. D.</v>
      </c>
      <c r="W145" s="14">
        <f t="shared" si="96"/>
        <v>41924.740000000005</v>
      </c>
      <c r="X145" s="11" t="str">
        <f t="shared" si="97"/>
        <v>N. D.</v>
      </c>
    </row>
    <row r="146" spans="1:24">
      <c r="A146" s="18" t="s">
        <v>61</v>
      </c>
      <c r="B146" s="14"/>
      <c r="C146" s="14">
        <v>1277691.6507000001</v>
      </c>
      <c r="D146" s="11">
        <f t="shared" si="98"/>
        <v>2.0945749825416804E-2</v>
      </c>
      <c r="E146" s="14"/>
      <c r="F146" s="14">
        <v>1277691.6507000001</v>
      </c>
      <c r="G146" s="11">
        <f t="shared" si="99"/>
        <v>2.0945749825416804E-2</v>
      </c>
      <c r="H146" s="14">
        <f t="shared" si="90"/>
        <v>0</v>
      </c>
      <c r="I146" s="11">
        <f t="shared" si="91"/>
        <v>0</v>
      </c>
      <c r="J146" s="14"/>
      <c r="K146" s="14">
        <v>818221.65819999995</v>
      </c>
      <c r="L146" s="11">
        <f t="shared" si="100"/>
        <v>1.4081381174872161E-2</v>
      </c>
      <c r="M146" s="14">
        <f t="shared" si="92"/>
        <v>459469.99250000017</v>
      </c>
      <c r="N146" s="11">
        <f t="shared" si="93"/>
        <v>0.56154709166558237</v>
      </c>
      <c r="O146" s="14"/>
      <c r="P146" s="14">
        <v>506769.03870000003</v>
      </c>
      <c r="Q146" s="11">
        <f t="shared" si="101"/>
        <v>2.6047215741898996E-2</v>
      </c>
      <c r="R146" s="14">
        <f t="shared" si="94"/>
        <v>770922.61200000008</v>
      </c>
      <c r="S146" s="11">
        <f t="shared" si="95"/>
        <v>1.521250418095047</v>
      </c>
      <c r="T146" s="14"/>
      <c r="U146" s="14">
        <v>400665.70000000007</v>
      </c>
      <c r="V146" s="11" t="str">
        <f t="shared" si="102"/>
        <v>N. D.</v>
      </c>
      <c r="W146" s="14">
        <f t="shared" si="96"/>
        <v>877025.95070000004</v>
      </c>
      <c r="X146" s="11">
        <f t="shared" si="97"/>
        <v>2.188921963372457</v>
      </c>
    </row>
    <row r="147" spans="1:24">
      <c r="A147" s="18" t="s">
        <v>62</v>
      </c>
      <c r="B147" s="14"/>
      <c r="C147" s="14">
        <v>4300</v>
      </c>
      <c r="D147" s="11">
        <f t="shared" si="98"/>
        <v>7.049175299842338E-5</v>
      </c>
      <c r="E147" s="14"/>
      <c r="F147" s="14">
        <v>4300</v>
      </c>
      <c r="G147" s="11">
        <f t="shared" si="99"/>
        <v>7.049175299842338E-5</v>
      </c>
      <c r="H147" s="14">
        <f t="shared" si="90"/>
        <v>0</v>
      </c>
      <c r="I147" s="11">
        <f t="shared" si="91"/>
        <v>0</v>
      </c>
      <c r="J147" s="14"/>
      <c r="K147" s="14">
        <v>0</v>
      </c>
      <c r="L147" s="11">
        <f t="shared" si="100"/>
        <v>0</v>
      </c>
      <c r="M147" s="14">
        <f t="shared" si="92"/>
        <v>4300</v>
      </c>
      <c r="N147" s="11" t="str">
        <f t="shared" si="93"/>
        <v>N. D.</v>
      </c>
      <c r="O147" s="14"/>
      <c r="P147" s="14">
        <v>0</v>
      </c>
      <c r="Q147" s="11">
        <f t="shared" si="101"/>
        <v>0</v>
      </c>
      <c r="R147" s="14">
        <f t="shared" si="94"/>
        <v>4300</v>
      </c>
      <c r="S147" s="11" t="str">
        <f t="shared" si="95"/>
        <v>N. D.</v>
      </c>
      <c r="T147" s="14"/>
      <c r="U147" s="14">
        <v>0</v>
      </c>
      <c r="V147" s="11" t="str">
        <f t="shared" si="102"/>
        <v>N. D.</v>
      </c>
      <c r="W147" s="14">
        <f t="shared" si="96"/>
        <v>4300</v>
      </c>
      <c r="X147" s="11" t="str">
        <f t="shared" si="97"/>
        <v>N. D.</v>
      </c>
    </row>
    <row r="148" spans="1:24">
      <c r="A148" s="18" t="s">
        <v>25</v>
      </c>
      <c r="B148" s="14"/>
      <c r="C148" s="14">
        <v>1714520.0473000002</v>
      </c>
      <c r="D148" s="11">
        <f t="shared" si="98"/>
        <v>2.8106865973282973E-2</v>
      </c>
      <c r="E148" s="14"/>
      <c r="F148" s="14">
        <v>1714520.0473000002</v>
      </c>
      <c r="G148" s="11">
        <f t="shared" si="99"/>
        <v>2.8106865973282973E-2</v>
      </c>
      <c r="H148" s="14">
        <f t="shared" si="90"/>
        <v>0</v>
      </c>
      <c r="I148" s="11">
        <f t="shared" si="91"/>
        <v>0</v>
      </c>
      <c r="J148" s="14"/>
      <c r="K148" s="14">
        <v>910247.21</v>
      </c>
      <c r="L148" s="11">
        <f t="shared" si="100"/>
        <v>1.5665116901905429E-2</v>
      </c>
      <c r="M148" s="14">
        <f t="shared" si="92"/>
        <v>804272.83730000025</v>
      </c>
      <c r="N148" s="11">
        <f t="shared" si="93"/>
        <v>0.88357627297753571</v>
      </c>
      <c r="O148" s="14"/>
      <c r="P148" s="14">
        <v>1302126.99</v>
      </c>
      <c r="Q148" s="11">
        <f t="shared" si="101"/>
        <v>6.6927495647495158E-2</v>
      </c>
      <c r="R148" s="14">
        <f t="shared" si="94"/>
        <v>412393.05730000022</v>
      </c>
      <c r="S148" s="11">
        <f t="shared" si="95"/>
        <v>0.31670724934439781</v>
      </c>
      <c r="T148" s="14"/>
      <c r="U148" s="14">
        <v>465045</v>
      </c>
      <c r="V148" s="11" t="str">
        <f t="shared" si="102"/>
        <v>N. D.</v>
      </c>
      <c r="W148" s="14">
        <f t="shared" si="96"/>
        <v>1249475.0473000002</v>
      </c>
      <c r="X148" s="11">
        <f t="shared" si="97"/>
        <v>2.6867831012052603</v>
      </c>
    </row>
    <row r="149" spans="1:24">
      <c r="A149" s="18" t="s">
        <v>63</v>
      </c>
      <c r="B149" s="14"/>
      <c r="C149" s="14">
        <v>78193.654800000018</v>
      </c>
      <c r="D149" s="11">
        <f t="shared" si="98"/>
        <v>1.2818622791175777E-3</v>
      </c>
      <c r="E149" s="14"/>
      <c r="F149" s="14">
        <v>78193.654800000018</v>
      </c>
      <c r="G149" s="11">
        <f t="shared" si="99"/>
        <v>1.2818622791175777E-3</v>
      </c>
      <c r="H149" s="14">
        <f t="shared" si="90"/>
        <v>0</v>
      </c>
      <c r="I149" s="11">
        <f t="shared" si="91"/>
        <v>0</v>
      </c>
      <c r="J149" s="14"/>
      <c r="K149" s="14">
        <v>70994.66399999999</v>
      </c>
      <c r="L149" s="11">
        <f t="shared" si="100"/>
        <v>1.2217996372342593E-3</v>
      </c>
      <c r="M149" s="14">
        <f t="shared" si="92"/>
        <v>7198.9908000000287</v>
      </c>
      <c r="N149" s="11">
        <f t="shared" si="93"/>
        <v>0.10140185746917585</v>
      </c>
      <c r="O149" s="14"/>
      <c r="P149" s="14">
        <v>9596.32</v>
      </c>
      <c r="Q149" s="11">
        <f t="shared" si="101"/>
        <v>4.9323734932486937E-4</v>
      </c>
      <c r="R149" s="14">
        <f t="shared" si="94"/>
        <v>68597.334800000011</v>
      </c>
      <c r="S149" s="11">
        <f t="shared" si="95"/>
        <v>7.1482958884238972</v>
      </c>
      <c r="T149" s="14"/>
      <c r="U149" s="14">
        <v>0</v>
      </c>
      <c r="V149" s="11" t="str">
        <f t="shared" si="102"/>
        <v>N. D.</v>
      </c>
      <c r="W149" s="14">
        <f t="shared" si="96"/>
        <v>78193.654800000018</v>
      </c>
      <c r="X149" s="11" t="str">
        <f t="shared" si="97"/>
        <v>N. D.</v>
      </c>
    </row>
    <row r="150" spans="1:24">
      <c r="A150" s="18" t="s">
        <v>64</v>
      </c>
      <c r="B150" s="14"/>
      <c r="C150" s="14">
        <v>573324.13099999994</v>
      </c>
      <c r="D150" s="11">
        <f t="shared" si="98"/>
        <v>9.398749541973889E-3</v>
      </c>
      <c r="E150" s="14"/>
      <c r="F150" s="14">
        <v>573324.13099999994</v>
      </c>
      <c r="G150" s="11">
        <f t="shared" si="99"/>
        <v>9.398749541973889E-3</v>
      </c>
      <c r="H150" s="14">
        <f t="shared" si="90"/>
        <v>0</v>
      </c>
      <c r="I150" s="11">
        <f t="shared" si="91"/>
        <v>0</v>
      </c>
      <c r="J150" s="14"/>
      <c r="K150" s="14">
        <v>45628.61</v>
      </c>
      <c r="L150" s="11">
        <f t="shared" si="100"/>
        <v>7.8525646864817205E-4</v>
      </c>
      <c r="M150" s="14">
        <f t="shared" si="92"/>
        <v>527695.52099999995</v>
      </c>
      <c r="N150" s="11">
        <f t="shared" si="93"/>
        <v>11.565014165454524</v>
      </c>
      <c r="O150" s="14"/>
      <c r="P150" s="14">
        <v>3886.7000000000003</v>
      </c>
      <c r="Q150" s="11">
        <f t="shared" si="101"/>
        <v>1.9977091276874573E-4</v>
      </c>
      <c r="R150" s="14">
        <f t="shared" si="94"/>
        <v>569437.43099999998</v>
      </c>
      <c r="S150" s="11">
        <f t="shared" si="95"/>
        <v>146.50923173900736</v>
      </c>
      <c r="T150" s="14"/>
      <c r="U150" s="14">
        <v>13659.07</v>
      </c>
      <c r="V150" s="11" t="str">
        <f t="shared" si="102"/>
        <v>N. D.</v>
      </c>
      <c r="W150" s="14">
        <f t="shared" si="96"/>
        <v>559665.06099999999</v>
      </c>
      <c r="X150" s="11">
        <f t="shared" si="97"/>
        <v>40.973877504105332</v>
      </c>
    </row>
    <row r="151" spans="1:24" ht="6" customHeight="1">
      <c r="A151" s="37"/>
      <c r="B151" s="6"/>
      <c r="C151" s="6"/>
      <c r="D151" s="11"/>
      <c r="E151" s="6"/>
      <c r="F151" s="6"/>
      <c r="G151" s="11"/>
      <c r="H151" s="6"/>
      <c r="I151" s="11"/>
      <c r="J151" s="6"/>
      <c r="K151" s="6"/>
      <c r="L151" s="11"/>
      <c r="M151" s="6"/>
      <c r="N151" s="11"/>
      <c r="O151" s="6"/>
      <c r="P151" s="6"/>
      <c r="Q151" s="11"/>
      <c r="R151" s="6"/>
      <c r="S151" s="11"/>
      <c r="T151" s="6"/>
      <c r="U151" s="6"/>
      <c r="V151" s="11"/>
      <c r="W151" s="6"/>
      <c r="X151" s="11"/>
    </row>
    <row r="152" spans="1:24">
      <c r="A152" s="38" t="s">
        <v>65</v>
      </c>
      <c r="B152" s="24"/>
      <c r="C152" s="24">
        <f>+SUM(C153:C158)</f>
        <v>24794294.164300002</v>
      </c>
      <c r="D152" s="23">
        <f>+SUM(D153:D166)</f>
        <v>0.3271514772121184</v>
      </c>
      <c r="E152" s="24"/>
      <c r="F152" s="24">
        <f>+SUM(F153:F158)</f>
        <v>24794294.164300002</v>
      </c>
      <c r="G152" s="23">
        <f>+SUM(G153:G166)</f>
        <v>0.3271514772121184</v>
      </c>
      <c r="H152" s="24">
        <f t="shared" ref="H152:H158" si="103">+$C152-F152</f>
        <v>0</v>
      </c>
      <c r="I152" s="23">
        <f t="shared" ref="I152:I158" si="104">+IF(ISERROR(H152/F152),"N. D.",H152/F152)</f>
        <v>0</v>
      </c>
      <c r="J152" s="24"/>
      <c r="K152" s="24">
        <f>+SUM(K153:K158)</f>
        <v>15328084.5163</v>
      </c>
      <c r="L152" s="23">
        <f>+SUM(L153:L166)</f>
        <v>0.2049280559545035</v>
      </c>
      <c r="M152" s="24">
        <f t="shared" ref="M152:M158" si="105">+$C152-K152</f>
        <v>9466209.6480000019</v>
      </c>
      <c r="N152" s="23">
        <f t="shared" ref="N152:N158" si="106">+IF(ISERROR(M152/K152),"N. D.",M152/K152)</f>
        <v>0.61757290272855447</v>
      </c>
      <c r="O152" s="24"/>
      <c r="P152" s="24">
        <f>+SUM(P153:P158)</f>
        <v>8411915.7886999995</v>
      </c>
      <c r="Q152" s="23">
        <f>+SUM(Q153:Q166)</f>
        <v>0.28122183029161463</v>
      </c>
      <c r="R152" s="24">
        <f t="shared" ref="R152:R158" si="107">+$C152-P152</f>
        <v>16382378.375600003</v>
      </c>
      <c r="S152" s="23">
        <f t="shared" ref="S152:S158" si="108">+IF(ISERROR(R152/P152),"N. D.",R152/P152)</f>
        <v>1.9475204920152656</v>
      </c>
      <c r="T152" s="24"/>
      <c r="U152" s="24">
        <f>+SUM(U153:U158)</f>
        <v>1074269.77</v>
      </c>
      <c r="V152" s="23">
        <f>+SUM(V153:V166)</f>
        <v>0</v>
      </c>
      <c r="W152" s="24">
        <f t="shared" ref="W152:W158" si="109">+$C152-U152</f>
        <v>23720024.394300003</v>
      </c>
      <c r="X152" s="23">
        <f t="shared" ref="X152:X158" si="110">+IF(ISERROR(W152/U152),"N. D.",W152/U152)</f>
        <v>22.080137649503069</v>
      </c>
    </row>
    <row r="153" spans="1:24">
      <c r="A153" s="18" t="s">
        <v>26</v>
      </c>
      <c r="B153" s="14"/>
      <c r="C153" s="15">
        <v>3281929.7020999994</v>
      </c>
      <c r="D153" s="16">
        <f t="shared" ref="D153:D158" si="111">+IF(ISERROR(C153/C$106),"N. D.",C153/C$106)</f>
        <v>5.3802087888051714E-2</v>
      </c>
      <c r="E153" s="14"/>
      <c r="F153" s="15">
        <v>3281929.7020999994</v>
      </c>
      <c r="G153" s="16">
        <f t="shared" ref="G153:G158" si="112">+IF(ISERROR(F153/F$106),"N. D.",F153/F$106)</f>
        <v>5.3802087888051714E-2</v>
      </c>
      <c r="H153" s="15">
        <f t="shared" si="103"/>
        <v>0</v>
      </c>
      <c r="I153" s="16">
        <f t="shared" si="104"/>
        <v>0</v>
      </c>
      <c r="J153" s="14"/>
      <c r="K153" s="15">
        <v>1016771.716</v>
      </c>
      <c r="L153" s="16">
        <f t="shared" ref="L153:L158" si="113">+IF(ISERROR(K153/K$106),"N. D.",K153/K$106)</f>
        <v>1.7498375846371435E-2</v>
      </c>
      <c r="M153" s="15">
        <f t="shared" si="105"/>
        <v>2265157.9860999994</v>
      </c>
      <c r="N153" s="16">
        <f t="shared" si="106"/>
        <v>2.2277940568716601</v>
      </c>
      <c r="O153" s="14"/>
      <c r="P153" s="15">
        <v>0</v>
      </c>
      <c r="Q153" s="16">
        <f t="shared" ref="Q153:Q158" si="114">+IF(ISERROR(P153/P$106),"N. D.",P153/P$106)</f>
        <v>0</v>
      </c>
      <c r="R153" s="15">
        <f t="shared" si="107"/>
        <v>3281929.7020999994</v>
      </c>
      <c r="S153" s="16" t="str">
        <f t="shared" si="108"/>
        <v>N. D.</v>
      </c>
      <c r="T153" s="14"/>
      <c r="U153" s="15">
        <v>0</v>
      </c>
      <c r="V153" s="16" t="str">
        <f t="shared" ref="V153:V158" si="115">+IF(ISERROR(U153/U$106),"N. D.",U153/U$106)</f>
        <v>N. D.</v>
      </c>
      <c r="W153" s="15">
        <f t="shared" si="109"/>
        <v>3281929.7020999994</v>
      </c>
      <c r="X153" s="16" t="str">
        <f t="shared" si="110"/>
        <v>N. D.</v>
      </c>
    </row>
    <row r="154" spans="1:24">
      <c r="A154" s="18" t="s">
        <v>66</v>
      </c>
      <c r="B154" s="14"/>
      <c r="C154" s="15">
        <v>20223678.0572</v>
      </c>
      <c r="D154" s="16">
        <f t="shared" si="111"/>
        <v>0.33153546937855283</v>
      </c>
      <c r="E154" s="14"/>
      <c r="F154" s="15">
        <v>20223678.0572</v>
      </c>
      <c r="G154" s="16">
        <f t="shared" si="112"/>
        <v>0.33153546937855283</v>
      </c>
      <c r="H154" s="15">
        <f t="shared" si="103"/>
        <v>0</v>
      </c>
      <c r="I154" s="16">
        <f t="shared" si="104"/>
        <v>0</v>
      </c>
      <c r="J154" s="14"/>
      <c r="K154" s="15">
        <v>13017807.3003</v>
      </c>
      <c r="L154" s="16">
        <f t="shared" si="113"/>
        <v>0.22403306588072641</v>
      </c>
      <c r="M154" s="15">
        <f t="shared" si="105"/>
        <v>7205870.7568999995</v>
      </c>
      <c r="N154" s="16">
        <f t="shared" si="106"/>
        <v>0.5535395163465</v>
      </c>
      <c r="O154" s="14"/>
      <c r="P154" s="15">
        <v>7574438.9187000003</v>
      </c>
      <c r="Q154" s="16">
        <f t="shared" si="114"/>
        <v>0.38931550582751701</v>
      </c>
      <c r="R154" s="15">
        <f t="shared" si="107"/>
        <v>12649239.138499999</v>
      </c>
      <c r="S154" s="16">
        <f t="shared" si="108"/>
        <v>1.6699902493465464</v>
      </c>
      <c r="T154" s="14"/>
      <c r="U154" s="15">
        <v>865711.03</v>
      </c>
      <c r="V154" s="16" t="str">
        <f t="shared" si="115"/>
        <v>N. D.</v>
      </c>
      <c r="W154" s="15">
        <f t="shared" si="109"/>
        <v>19357967.027199998</v>
      </c>
      <c r="X154" s="16">
        <f t="shared" si="110"/>
        <v>22.360772077953076</v>
      </c>
    </row>
    <row r="155" spans="1:24">
      <c r="A155" s="18" t="s">
        <v>67</v>
      </c>
      <c r="B155" s="14"/>
      <c r="C155" s="15">
        <v>99200.5</v>
      </c>
      <c r="D155" s="16">
        <f t="shared" si="111"/>
        <v>1.6262365449581625E-3</v>
      </c>
      <c r="E155" s="14"/>
      <c r="F155" s="15">
        <v>99200.5</v>
      </c>
      <c r="G155" s="16">
        <f t="shared" si="112"/>
        <v>1.6262365449581625E-3</v>
      </c>
      <c r="H155" s="15">
        <f t="shared" si="103"/>
        <v>0</v>
      </c>
      <c r="I155" s="16">
        <f t="shared" si="104"/>
        <v>0</v>
      </c>
      <c r="J155" s="14"/>
      <c r="K155" s="15">
        <v>0</v>
      </c>
      <c r="L155" s="16">
        <f t="shared" si="113"/>
        <v>0</v>
      </c>
      <c r="M155" s="15">
        <f t="shared" si="105"/>
        <v>99200.5</v>
      </c>
      <c r="N155" s="16" t="str">
        <f t="shared" si="106"/>
        <v>N. D.</v>
      </c>
      <c r="O155" s="14"/>
      <c r="P155" s="15">
        <v>0</v>
      </c>
      <c r="Q155" s="16">
        <f t="shared" si="114"/>
        <v>0</v>
      </c>
      <c r="R155" s="15">
        <f t="shared" si="107"/>
        <v>99200.5</v>
      </c>
      <c r="S155" s="16" t="str">
        <f t="shared" si="108"/>
        <v>N. D.</v>
      </c>
      <c r="T155" s="14"/>
      <c r="U155" s="15">
        <v>0</v>
      </c>
      <c r="V155" s="16" t="str">
        <f t="shared" si="115"/>
        <v>N. D.</v>
      </c>
      <c r="W155" s="15">
        <f t="shared" si="109"/>
        <v>99200.5</v>
      </c>
      <c r="X155" s="16" t="str">
        <f t="shared" si="110"/>
        <v>N. D.</v>
      </c>
    </row>
    <row r="156" spans="1:24">
      <c r="A156" s="18" t="s">
        <v>68</v>
      </c>
      <c r="B156" s="14"/>
      <c r="C156" s="15">
        <v>0</v>
      </c>
      <c r="D156" s="16">
        <f t="shared" si="111"/>
        <v>0</v>
      </c>
      <c r="E156" s="14"/>
      <c r="F156" s="15">
        <v>0</v>
      </c>
      <c r="G156" s="16">
        <f t="shared" si="112"/>
        <v>0</v>
      </c>
      <c r="H156" s="15">
        <f t="shared" si="103"/>
        <v>0</v>
      </c>
      <c r="I156" s="16" t="str">
        <f t="shared" si="104"/>
        <v>N. D.</v>
      </c>
      <c r="J156" s="14"/>
      <c r="K156" s="15">
        <v>0</v>
      </c>
      <c r="L156" s="16">
        <f t="shared" si="113"/>
        <v>0</v>
      </c>
      <c r="M156" s="15">
        <f t="shared" si="105"/>
        <v>0</v>
      </c>
      <c r="N156" s="16" t="str">
        <f t="shared" si="106"/>
        <v>N. D.</v>
      </c>
      <c r="O156" s="14"/>
      <c r="P156" s="15">
        <v>0</v>
      </c>
      <c r="Q156" s="16">
        <f t="shared" si="114"/>
        <v>0</v>
      </c>
      <c r="R156" s="15">
        <f t="shared" si="107"/>
        <v>0</v>
      </c>
      <c r="S156" s="16" t="str">
        <f t="shared" si="108"/>
        <v>N. D.</v>
      </c>
      <c r="T156" s="14"/>
      <c r="U156" s="15">
        <v>0</v>
      </c>
      <c r="V156" s="16" t="str">
        <f t="shared" si="115"/>
        <v>N. D.</v>
      </c>
      <c r="W156" s="15">
        <f t="shared" si="109"/>
        <v>0</v>
      </c>
      <c r="X156" s="16" t="str">
        <f t="shared" si="110"/>
        <v>N. D.</v>
      </c>
    </row>
    <row r="157" spans="1:24">
      <c r="A157" s="18" t="s">
        <v>69</v>
      </c>
      <c r="B157" s="14"/>
      <c r="C157" s="15">
        <v>1189485.9049999998</v>
      </c>
      <c r="D157" s="16">
        <f t="shared" si="111"/>
        <v>1.9499755025666532E-2</v>
      </c>
      <c r="E157" s="14"/>
      <c r="F157" s="15">
        <v>1189485.9049999998</v>
      </c>
      <c r="G157" s="16">
        <f t="shared" si="112"/>
        <v>1.9499755025666532E-2</v>
      </c>
      <c r="H157" s="15">
        <f t="shared" si="103"/>
        <v>0</v>
      </c>
      <c r="I157" s="16">
        <f t="shared" si="104"/>
        <v>0</v>
      </c>
      <c r="J157" s="14"/>
      <c r="K157" s="15">
        <v>1293505.4999999995</v>
      </c>
      <c r="L157" s="16">
        <f t="shared" si="113"/>
        <v>2.2260892039161127E-2</v>
      </c>
      <c r="M157" s="15">
        <f t="shared" si="105"/>
        <v>-104019.59499999974</v>
      </c>
      <c r="N157" s="16">
        <f t="shared" si="106"/>
        <v>-8.0416816936611235E-2</v>
      </c>
      <c r="O157" s="14"/>
      <c r="P157" s="15">
        <v>837476.86999999988</v>
      </c>
      <c r="Q157" s="16">
        <f t="shared" si="114"/>
        <v>4.3045133080148242E-2</v>
      </c>
      <c r="R157" s="15">
        <f t="shared" si="107"/>
        <v>352009.03499999992</v>
      </c>
      <c r="S157" s="16">
        <f t="shared" si="108"/>
        <v>0.42032090390747145</v>
      </c>
      <c r="T157" s="14"/>
      <c r="U157" s="15">
        <v>198771.74</v>
      </c>
      <c r="V157" s="16" t="str">
        <f t="shared" si="115"/>
        <v>N. D.</v>
      </c>
      <c r="W157" s="15">
        <f t="shared" si="109"/>
        <v>990714.1649999998</v>
      </c>
      <c r="X157" s="16">
        <f t="shared" si="110"/>
        <v>4.98418017068221</v>
      </c>
    </row>
    <row r="158" spans="1:24">
      <c r="A158" s="18" t="s">
        <v>70</v>
      </c>
      <c r="B158" s="14"/>
      <c r="C158" s="15">
        <v>0</v>
      </c>
      <c r="D158" s="16">
        <f t="shared" si="111"/>
        <v>0</v>
      </c>
      <c r="E158" s="14"/>
      <c r="F158" s="15">
        <v>0</v>
      </c>
      <c r="G158" s="16">
        <f t="shared" si="112"/>
        <v>0</v>
      </c>
      <c r="H158" s="15">
        <f t="shared" si="103"/>
        <v>0</v>
      </c>
      <c r="I158" s="16" t="str">
        <f t="shared" si="104"/>
        <v>N. D.</v>
      </c>
      <c r="J158" s="14"/>
      <c r="K158" s="15">
        <v>0</v>
      </c>
      <c r="L158" s="16">
        <f t="shared" si="113"/>
        <v>0</v>
      </c>
      <c r="M158" s="15">
        <f t="shared" si="105"/>
        <v>0</v>
      </c>
      <c r="N158" s="16" t="str">
        <f t="shared" si="106"/>
        <v>N. D.</v>
      </c>
      <c r="O158" s="14"/>
      <c r="P158" s="15">
        <v>0</v>
      </c>
      <c r="Q158" s="16">
        <f t="shared" si="114"/>
        <v>0</v>
      </c>
      <c r="R158" s="15">
        <f t="shared" si="107"/>
        <v>0</v>
      </c>
      <c r="S158" s="16" t="str">
        <f t="shared" si="108"/>
        <v>N. D.</v>
      </c>
      <c r="T158" s="14"/>
      <c r="U158" s="15">
        <v>9787</v>
      </c>
      <c r="V158" s="16" t="str">
        <f t="shared" si="115"/>
        <v>N. D.</v>
      </c>
      <c r="W158" s="15">
        <f t="shared" si="109"/>
        <v>-9787</v>
      </c>
      <c r="X158" s="16">
        <f t="shared" si="110"/>
        <v>-1</v>
      </c>
    </row>
    <row r="159" spans="1:24" ht="6" customHeight="1">
      <c r="A159" s="37"/>
      <c r="B159" s="6"/>
      <c r="C159" s="6"/>
      <c r="D159" s="29"/>
      <c r="E159" s="6"/>
      <c r="F159" s="6"/>
      <c r="G159" s="29"/>
      <c r="H159" s="6"/>
      <c r="I159" s="29"/>
      <c r="J159" s="6"/>
      <c r="K159" s="6"/>
      <c r="L159" s="29"/>
      <c r="M159" s="6"/>
      <c r="N159" s="29"/>
      <c r="O159" s="6"/>
      <c r="P159" s="6"/>
      <c r="Q159" s="29"/>
      <c r="R159" s="6"/>
      <c r="S159" s="29"/>
      <c r="T159" s="6"/>
      <c r="U159" s="6"/>
      <c r="V159" s="29"/>
      <c r="W159" s="6"/>
      <c r="X159" s="29"/>
    </row>
    <row r="160" spans="1:24">
      <c r="A160" s="38" t="s">
        <v>71</v>
      </c>
      <c r="B160" s="24"/>
      <c r="C160" s="24">
        <f>+C161+C164</f>
        <v>-1617379.9400000002</v>
      </c>
      <c r="D160" s="23">
        <f>+SUM(D161:D164)</f>
        <v>-2.6283258957629552E-2</v>
      </c>
      <c r="E160" s="24"/>
      <c r="F160" s="24">
        <f>+F161+F164</f>
        <v>-1617379.9400000002</v>
      </c>
      <c r="G160" s="23">
        <f>+SUM(G161:G164)</f>
        <v>-2.6283258957629552E-2</v>
      </c>
      <c r="H160" s="24">
        <f t="shared" ref="H160:H166" si="116">+$C160-F160</f>
        <v>0</v>
      </c>
      <c r="I160" s="23">
        <f t="shared" ref="I160:I166" si="117">+IF(ISERROR(H160/F160),"N. D.",H160/F160)</f>
        <v>0</v>
      </c>
      <c r="J160" s="24"/>
      <c r="K160" s="24">
        <f>+K161+K164</f>
        <v>-1140135.01</v>
      </c>
      <c r="L160" s="23">
        <f>+SUM(L161:L164)</f>
        <v>-1.9621425937251833E-2</v>
      </c>
      <c r="M160" s="24">
        <f t="shared" ref="M160:M166" si="118">+$C160-K160</f>
        <v>-477244.93000000017</v>
      </c>
      <c r="N160" s="23">
        <f t="shared" ref="N160:N166" si="119">+IF(ISERROR(M160/K160),"N. D.",M160/K160)</f>
        <v>0.41858633040309862</v>
      </c>
      <c r="O160" s="24"/>
      <c r="P160" s="24">
        <f>+P161+P164</f>
        <v>-980174.74000000011</v>
      </c>
      <c r="Q160" s="23">
        <f>+SUM(Q161:Q164)</f>
        <v>-5.0379602872016892E-2</v>
      </c>
      <c r="R160" s="24">
        <f t="shared" ref="R160:R166" si="120">+$C160-P160</f>
        <v>-637205.20000000007</v>
      </c>
      <c r="S160" s="23">
        <f t="shared" ref="S160:S166" si="121">+IF(ISERROR(R160/P160),"N. D.",R160/P160)</f>
        <v>0.65009347210886093</v>
      </c>
      <c r="T160" s="24"/>
      <c r="U160" s="24">
        <f>+U161+U164</f>
        <v>0</v>
      </c>
      <c r="V160" s="23">
        <f>+SUM(V161:V164)</f>
        <v>0</v>
      </c>
      <c r="W160" s="24">
        <f t="shared" ref="W160:W166" si="122">+$C160-U160</f>
        <v>-1617379.9400000002</v>
      </c>
      <c r="X160" s="23" t="str">
        <f t="shared" ref="X160:X166" si="123">+IF(ISERROR(W160/U160),"N. D.",W160/U160)</f>
        <v>N. D.</v>
      </c>
    </row>
    <row r="161" spans="1:24">
      <c r="A161" s="39" t="s">
        <v>72</v>
      </c>
      <c r="B161" s="14"/>
      <c r="C161" s="14">
        <f>+SUM(C162:C163)</f>
        <v>14100</v>
      </c>
      <c r="D161" s="11">
        <f t="shared" ref="D161:D166" si="124">+IF(ISERROR(C161/C$106),"N. D.",C161/C$106)</f>
        <v>2.3114737611110923E-4</v>
      </c>
      <c r="E161" s="14"/>
      <c r="F161" s="14">
        <f>+SUM(F162:F163)</f>
        <v>14100</v>
      </c>
      <c r="G161" s="11">
        <f t="shared" ref="G161:G166" si="125">+IF(ISERROR(F161/F$106),"N. D.",F161/F$106)</f>
        <v>2.3114737611110923E-4</v>
      </c>
      <c r="H161" s="14">
        <f t="shared" si="116"/>
        <v>0</v>
      </c>
      <c r="I161" s="11">
        <f t="shared" si="117"/>
        <v>0</v>
      </c>
      <c r="J161" s="14"/>
      <c r="K161" s="14">
        <f>+SUM(K162:K163)</f>
        <v>0</v>
      </c>
      <c r="L161" s="11">
        <f t="shared" ref="L161:L166" si="126">+IF(ISERROR(K161/K$106),"N. D.",K161/K$106)</f>
        <v>0</v>
      </c>
      <c r="M161" s="14">
        <f t="shared" si="118"/>
        <v>14100</v>
      </c>
      <c r="N161" s="11" t="str">
        <f t="shared" si="119"/>
        <v>N. D.</v>
      </c>
      <c r="O161" s="14"/>
      <c r="P161" s="14">
        <f>+SUM(P162:P163)</f>
        <v>0</v>
      </c>
      <c r="Q161" s="11">
        <f t="shared" ref="Q161:Q166" si="127">+IF(ISERROR(P161/P$106),"N. D.",P161/P$106)</f>
        <v>0</v>
      </c>
      <c r="R161" s="14">
        <f t="shared" si="120"/>
        <v>14100</v>
      </c>
      <c r="S161" s="11" t="str">
        <f t="shared" si="121"/>
        <v>N. D.</v>
      </c>
      <c r="T161" s="14"/>
      <c r="U161" s="14">
        <f>+SUM(U162:U163)</f>
        <v>0</v>
      </c>
      <c r="V161" s="11" t="str">
        <f t="shared" ref="V161:V166" si="128">+IF(ISERROR(U161/U$106),"N. D.",U161/U$106)</f>
        <v>N. D.</v>
      </c>
      <c r="W161" s="14">
        <f t="shared" si="122"/>
        <v>14100</v>
      </c>
      <c r="X161" s="11" t="str">
        <f t="shared" si="123"/>
        <v>N. D.</v>
      </c>
    </row>
    <row r="162" spans="1:24">
      <c r="A162" s="40" t="s">
        <v>72</v>
      </c>
      <c r="B162" s="14"/>
      <c r="C162" s="15">
        <v>0</v>
      </c>
      <c r="D162" s="16">
        <f t="shared" si="124"/>
        <v>0</v>
      </c>
      <c r="E162" s="14"/>
      <c r="F162" s="15">
        <v>0</v>
      </c>
      <c r="G162" s="16">
        <f t="shared" si="125"/>
        <v>0</v>
      </c>
      <c r="H162" s="17">
        <f t="shared" si="116"/>
        <v>0</v>
      </c>
      <c r="I162" s="16" t="str">
        <f t="shared" si="117"/>
        <v>N. D.</v>
      </c>
      <c r="J162" s="14"/>
      <c r="K162" s="15">
        <v>0</v>
      </c>
      <c r="L162" s="16">
        <f t="shared" si="126"/>
        <v>0</v>
      </c>
      <c r="M162" s="17">
        <f t="shared" si="118"/>
        <v>0</v>
      </c>
      <c r="N162" s="16" t="str">
        <f t="shared" si="119"/>
        <v>N. D.</v>
      </c>
      <c r="O162" s="14"/>
      <c r="P162" s="15">
        <v>0</v>
      </c>
      <c r="Q162" s="16">
        <f t="shared" si="127"/>
        <v>0</v>
      </c>
      <c r="R162" s="17">
        <f t="shared" si="120"/>
        <v>0</v>
      </c>
      <c r="S162" s="16" t="str">
        <f t="shared" si="121"/>
        <v>N. D.</v>
      </c>
      <c r="T162" s="14"/>
      <c r="U162" s="15">
        <v>0</v>
      </c>
      <c r="V162" s="16" t="str">
        <f t="shared" si="128"/>
        <v>N. D.</v>
      </c>
      <c r="W162" s="17">
        <f t="shared" si="122"/>
        <v>0</v>
      </c>
      <c r="X162" s="16" t="str">
        <f t="shared" si="123"/>
        <v>N. D.</v>
      </c>
    </row>
    <row r="163" spans="1:24">
      <c r="A163" s="40" t="s">
        <v>73</v>
      </c>
      <c r="B163" s="14"/>
      <c r="C163" s="15">
        <v>14100</v>
      </c>
      <c r="D163" s="16">
        <f t="shared" si="124"/>
        <v>2.3114737611110923E-4</v>
      </c>
      <c r="E163" s="14"/>
      <c r="F163" s="15">
        <v>14100</v>
      </c>
      <c r="G163" s="16">
        <f t="shared" si="125"/>
        <v>2.3114737611110923E-4</v>
      </c>
      <c r="H163" s="17">
        <f t="shared" si="116"/>
        <v>0</v>
      </c>
      <c r="I163" s="16">
        <f t="shared" si="117"/>
        <v>0</v>
      </c>
      <c r="J163" s="14"/>
      <c r="K163" s="15">
        <v>0</v>
      </c>
      <c r="L163" s="16">
        <f t="shared" si="126"/>
        <v>0</v>
      </c>
      <c r="M163" s="17">
        <f t="shared" si="118"/>
        <v>14100</v>
      </c>
      <c r="N163" s="16" t="str">
        <f t="shared" si="119"/>
        <v>N. D.</v>
      </c>
      <c r="O163" s="14"/>
      <c r="P163" s="15">
        <v>0</v>
      </c>
      <c r="Q163" s="16">
        <f t="shared" si="127"/>
        <v>0</v>
      </c>
      <c r="R163" s="17">
        <f t="shared" si="120"/>
        <v>14100</v>
      </c>
      <c r="S163" s="16" t="str">
        <f t="shared" si="121"/>
        <v>N. D.</v>
      </c>
      <c r="T163" s="14"/>
      <c r="U163" s="15">
        <v>0</v>
      </c>
      <c r="V163" s="16" t="str">
        <f t="shared" si="128"/>
        <v>N. D.</v>
      </c>
      <c r="W163" s="17">
        <f t="shared" si="122"/>
        <v>14100</v>
      </c>
      <c r="X163" s="16" t="str">
        <f t="shared" si="123"/>
        <v>N. D.</v>
      </c>
    </row>
    <row r="164" spans="1:24">
      <c r="A164" s="39" t="s">
        <v>74</v>
      </c>
      <c r="B164" s="14"/>
      <c r="C164" s="14">
        <f>+SUM(C165:C166)</f>
        <v>-1631479.9400000002</v>
      </c>
      <c r="D164" s="11">
        <f t="shared" si="124"/>
        <v>-2.6745553709851769E-2</v>
      </c>
      <c r="E164" s="14"/>
      <c r="F164" s="14">
        <f>+SUM(F165:F166)</f>
        <v>-1631479.9400000002</v>
      </c>
      <c r="G164" s="11">
        <f t="shared" si="125"/>
        <v>-2.6745553709851769E-2</v>
      </c>
      <c r="H164" s="14">
        <f t="shared" si="116"/>
        <v>0</v>
      </c>
      <c r="I164" s="11">
        <f t="shared" si="117"/>
        <v>0</v>
      </c>
      <c r="J164" s="14"/>
      <c r="K164" s="14">
        <f>+SUM(K165:K166)</f>
        <v>-1140135.01</v>
      </c>
      <c r="L164" s="11">
        <f t="shared" si="126"/>
        <v>-1.9621425937251833E-2</v>
      </c>
      <c r="M164" s="14">
        <f t="shared" si="118"/>
        <v>-491344.93000000017</v>
      </c>
      <c r="N164" s="11">
        <f t="shared" si="119"/>
        <v>0.43095328683924911</v>
      </c>
      <c r="O164" s="14"/>
      <c r="P164" s="14">
        <f>+SUM(P165:P166)</f>
        <v>-980174.74000000011</v>
      </c>
      <c r="Q164" s="11">
        <f t="shared" si="127"/>
        <v>-5.0379602872016892E-2</v>
      </c>
      <c r="R164" s="14">
        <f t="shared" si="120"/>
        <v>-651305.20000000007</v>
      </c>
      <c r="S164" s="11">
        <f t="shared" si="121"/>
        <v>0.66447866224342811</v>
      </c>
      <c r="T164" s="14"/>
      <c r="U164" s="14">
        <f>+SUM(U165:U166)</f>
        <v>0</v>
      </c>
      <c r="V164" s="11" t="str">
        <f t="shared" si="128"/>
        <v>N. D.</v>
      </c>
      <c r="W164" s="14">
        <f t="shared" si="122"/>
        <v>-1631479.9400000002</v>
      </c>
      <c r="X164" s="11" t="str">
        <f t="shared" si="123"/>
        <v>N. D.</v>
      </c>
    </row>
    <row r="165" spans="1:24">
      <c r="A165" s="40" t="s">
        <v>75</v>
      </c>
      <c r="B165" s="14"/>
      <c r="C165" s="15">
        <v>0</v>
      </c>
      <c r="D165" s="16">
        <f t="shared" si="124"/>
        <v>0</v>
      </c>
      <c r="E165" s="14"/>
      <c r="F165" s="15">
        <v>0</v>
      </c>
      <c r="G165" s="16">
        <f t="shared" si="125"/>
        <v>0</v>
      </c>
      <c r="H165" s="17">
        <f t="shared" si="116"/>
        <v>0</v>
      </c>
      <c r="I165" s="16" t="str">
        <f t="shared" si="117"/>
        <v>N. D.</v>
      </c>
      <c r="J165" s="14"/>
      <c r="K165" s="15">
        <v>0</v>
      </c>
      <c r="L165" s="16">
        <f t="shared" si="126"/>
        <v>0</v>
      </c>
      <c r="M165" s="17">
        <f t="shared" si="118"/>
        <v>0</v>
      </c>
      <c r="N165" s="16" t="str">
        <f t="shared" si="119"/>
        <v>N. D.</v>
      </c>
      <c r="O165" s="14"/>
      <c r="P165" s="15">
        <v>0</v>
      </c>
      <c r="Q165" s="16">
        <f t="shared" si="127"/>
        <v>0</v>
      </c>
      <c r="R165" s="17">
        <f t="shared" si="120"/>
        <v>0</v>
      </c>
      <c r="S165" s="16" t="str">
        <f t="shared" si="121"/>
        <v>N. D.</v>
      </c>
      <c r="T165" s="14"/>
      <c r="U165" s="15">
        <v>0</v>
      </c>
      <c r="V165" s="16" t="str">
        <f t="shared" si="128"/>
        <v>N. D.</v>
      </c>
      <c r="W165" s="17">
        <f t="shared" si="122"/>
        <v>0</v>
      </c>
      <c r="X165" s="16" t="str">
        <f t="shared" si="123"/>
        <v>N. D.</v>
      </c>
    </row>
    <row r="166" spans="1:24">
      <c r="A166" s="40" t="s">
        <v>64</v>
      </c>
      <c r="B166" s="14"/>
      <c r="C166" s="15">
        <v>-1631479.9400000002</v>
      </c>
      <c r="D166" s="16">
        <f t="shared" si="124"/>
        <v>-2.6745553709851769E-2</v>
      </c>
      <c r="E166" s="14"/>
      <c r="F166" s="15">
        <v>-1631479.9400000002</v>
      </c>
      <c r="G166" s="16">
        <f t="shared" si="125"/>
        <v>-2.6745553709851769E-2</v>
      </c>
      <c r="H166" s="17">
        <f t="shared" si="116"/>
        <v>0</v>
      </c>
      <c r="I166" s="16">
        <f t="shared" si="117"/>
        <v>0</v>
      </c>
      <c r="J166" s="14"/>
      <c r="K166" s="15">
        <v>-1140135.01</v>
      </c>
      <c r="L166" s="16">
        <f t="shared" si="126"/>
        <v>-1.9621425937251833E-2</v>
      </c>
      <c r="M166" s="17">
        <f t="shared" si="118"/>
        <v>-491344.93000000017</v>
      </c>
      <c r="N166" s="16">
        <f t="shared" si="119"/>
        <v>0.43095328683924911</v>
      </c>
      <c r="O166" s="14"/>
      <c r="P166" s="15">
        <v>-980174.74000000011</v>
      </c>
      <c r="Q166" s="16">
        <f t="shared" si="127"/>
        <v>-5.0379602872016892E-2</v>
      </c>
      <c r="R166" s="17">
        <f t="shared" si="120"/>
        <v>-651305.20000000007</v>
      </c>
      <c r="S166" s="16">
        <f t="shared" si="121"/>
        <v>0.66447866224342811</v>
      </c>
      <c r="T166" s="14"/>
      <c r="U166" s="15">
        <v>0</v>
      </c>
      <c r="V166" s="16" t="str">
        <f t="shared" si="128"/>
        <v>N. D.</v>
      </c>
      <c r="W166" s="17">
        <f t="shared" si="122"/>
        <v>-1631479.9400000002</v>
      </c>
      <c r="X166" s="16" t="str">
        <f t="shared" si="123"/>
        <v>N. D.</v>
      </c>
    </row>
    <row r="167" spans="1:24" ht="6" customHeight="1">
      <c r="A167" s="37"/>
      <c r="B167" s="6"/>
      <c r="C167" s="6"/>
      <c r="D167" s="29"/>
      <c r="E167" s="6"/>
      <c r="F167" s="6"/>
      <c r="G167" s="29"/>
      <c r="H167" s="6"/>
      <c r="I167" s="29"/>
      <c r="J167" s="6"/>
      <c r="K167" s="6"/>
      <c r="L167" s="29"/>
      <c r="M167" s="6"/>
      <c r="N167" s="29"/>
      <c r="O167" s="6"/>
      <c r="P167" s="6"/>
      <c r="Q167" s="29"/>
      <c r="R167" s="6"/>
      <c r="S167" s="29"/>
      <c r="T167" s="6"/>
      <c r="U167" s="6"/>
      <c r="V167" s="29"/>
      <c r="W167" s="6"/>
      <c r="X167" s="29"/>
    </row>
    <row r="168" spans="1:24" ht="19" thickBot="1">
      <c r="A168" s="31" t="s">
        <v>76</v>
      </c>
      <c r="B168" s="32"/>
      <c r="C168" s="32">
        <f>+C133-C135</f>
        <v>37823129.285700016</v>
      </c>
      <c r="D168" s="33">
        <f>+IF(OR(C106&lt;=0,C168&lt;=0),"N. D.",C168/C$106)</f>
        <v>0.62005085749651145</v>
      </c>
      <c r="E168" s="32"/>
      <c r="F168" s="32">
        <f>+F133-F135</f>
        <v>37823129.285700016</v>
      </c>
      <c r="G168" s="33">
        <f>+IF(OR(F106&lt;=0,F168&lt;=0),"N. D.",F168/F$106)</f>
        <v>0.62005085749651145</v>
      </c>
      <c r="H168" s="32">
        <f>+$C168-F168</f>
        <v>0</v>
      </c>
      <c r="I168" s="33">
        <f>+IF(ISERROR(H168/F168),"N. D.",H168/F168)</f>
        <v>0</v>
      </c>
      <c r="J168" s="32"/>
      <c r="K168" s="32">
        <f>+K133-K135</f>
        <v>43918684.213700004</v>
      </c>
      <c r="L168" s="33">
        <f>+IF(OR(K106&lt;=0,K168&lt;=0),"N. D.",K168/K$106)</f>
        <v>0.75582909217099281</v>
      </c>
      <c r="M168" s="32">
        <f>+$C168-K168</f>
        <v>-6095554.9279999882</v>
      </c>
      <c r="N168" s="33">
        <f>+IF(ISERROR(M168/K168),"N. D.",M168/K168)</f>
        <v>-0.1387918385336904</v>
      </c>
      <c r="O168" s="32"/>
      <c r="P168" s="32">
        <f>+P133-P135</f>
        <v>12024044.3113</v>
      </c>
      <c r="Q168" s="33">
        <f>+IF(OR(P106&lt;=0,P168&lt;=0),"N. D.",P168/P$106)</f>
        <v>0.61801896396435163</v>
      </c>
      <c r="R168" s="32">
        <f>+$C168-P168</f>
        <v>25799084.974400014</v>
      </c>
      <c r="S168" s="33">
        <f>+IF(ISERROR(R168/P168),"N. D.",R168/P168)</f>
        <v>2.1456245757639514</v>
      </c>
      <c r="T168" s="32"/>
      <c r="U168" s="32">
        <f>+U133-U135</f>
        <v>-1074269.7700000003</v>
      </c>
      <c r="V168" s="33" t="str">
        <f>+IF(OR(U106&lt;=0,U168&lt;=0),"N. D.",U168/U$106)</f>
        <v>N. D.</v>
      </c>
      <c r="W168" s="32">
        <f>+$C168-U168</f>
        <v>38897399.055700019</v>
      </c>
      <c r="X168" s="33">
        <f>+IF(ISERROR(W168/U168),"N. D.",W168/U168)</f>
        <v>-36.208222684791743</v>
      </c>
    </row>
    <row r="169" spans="1:24" ht="6" customHeight="1">
      <c r="A169" s="37"/>
      <c r="B169" s="6"/>
      <c r="C169" s="6"/>
      <c r="D169" s="29"/>
      <c r="E169" s="6"/>
      <c r="F169" s="6"/>
      <c r="G169" s="29"/>
      <c r="H169" s="6"/>
      <c r="I169" s="29"/>
      <c r="J169" s="6"/>
      <c r="K169" s="6"/>
      <c r="L169" s="29"/>
      <c r="M169" s="6"/>
      <c r="N169" s="29"/>
      <c r="O169" s="6"/>
      <c r="P169" s="6"/>
      <c r="Q169" s="29"/>
      <c r="R169" s="6"/>
      <c r="S169" s="29"/>
      <c r="T169" s="6"/>
      <c r="U169" s="6"/>
      <c r="V169" s="29"/>
      <c r="W169" s="6"/>
      <c r="X169" s="29"/>
    </row>
    <row r="170" spans="1:24">
      <c r="A170" s="36" t="s">
        <v>77</v>
      </c>
      <c r="B170" s="24"/>
      <c r="C170" s="24">
        <f>+SUM(C172:C175)</f>
        <v>1254486.8</v>
      </c>
      <c r="D170" s="23">
        <f>+SUM(D172:D175)</f>
        <v>2.05653427082285E-2</v>
      </c>
      <c r="E170" s="24"/>
      <c r="F170" s="24">
        <f>+SUM(F172:F175)</f>
        <v>1254486.8</v>
      </c>
      <c r="G170" s="23">
        <f>+SUM(G172:G175)</f>
        <v>2.05653427082285E-2</v>
      </c>
      <c r="H170" s="24">
        <f>+$C170-F170</f>
        <v>0</v>
      </c>
      <c r="I170" s="23">
        <f>+IF(ISERROR(H170/F170),"N. D.",H170/F170)</f>
        <v>0</v>
      </c>
      <c r="J170" s="24"/>
      <c r="K170" s="24">
        <f>+SUM(K172:K175)</f>
        <v>3095407.56</v>
      </c>
      <c r="L170" s="23">
        <f>+SUM(L172:L175)</f>
        <v>5.3271156180134671E-2</v>
      </c>
      <c r="M170" s="24">
        <f>+$C170-K170</f>
        <v>-1840920.76</v>
      </c>
      <c r="N170" s="23">
        <f>+IF(ISERROR(M170/K170),"N. D.",M170/K170)</f>
        <v>-0.59472645340441044</v>
      </c>
      <c r="O170" s="24"/>
      <c r="P170" s="24">
        <f>+SUM(P172:P175)</f>
        <v>2673494.7599999998</v>
      </c>
      <c r="Q170" s="23">
        <f>+SUM(Q172:Q175)</f>
        <v>0.13741386998936342</v>
      </c>
      <c r="R170" s="24">
        <f>+$C170-P170</f>
        <v>-1419007.9599999997</v>
      </c>
      <c r="S170" s="23">
        <f>+IF(ISERROR(R170/P170),"N. D.",R170/P170)</f>
        <v>-0.53076893257123869</v>
      </c>
      <c r="T170" s="24"/>
      <c r="U170" s="24">
        <f>+SUM(U172:U175)</f>
        <v>5296579.66</v>
      </c>
      <c r="V170" s="23">
        <f>+SUM(V172:V175)</f>
        <v>0</v>
      </c>
      <c r="W170" s="24">
        <f>+$C170-U170</f>
        <v>-4042092.8600000003</v>
      </c>
      <c r="X170" s="23">
        <f>+IF(ISERROR(W170/U170),"N. D.",W170/U170)</f>
        <v>-0.76315152786732565</v>
      </c>
    </row>
    <row r="171" spans="1:24" ht="6" customHeight="1">
      <c r="A171" s="37"/>
      <c r="B171" s="6"/>
      <c r="C171" s="6"/>
      <c r="D171" s="29"/>
      <c r="E171" s="6"/>
      <c r="F171" s="6"/>
      <c r="G171" s="29"/>
      <c r="H171" s="6"/>
      <c r="I171" s="29"/>
      <c r="J171" s="6"/>
      <c r="K171" s="6"/>
      <c r="L171" s="29"/>
      <c r="M171" s="6"/>
      <c r="N171" s="29"/>
      <c r="O171" s="6"/>
      <c r="P171" s="6"/>
      <c r="Q171" s="29"/>
      <c r="R171" s="6"/>
      <c r="S171" s="29"/>
      <c r="T171" s="6"/>
      <c r="U171" s="6"/>
      <c r="V171" s="29"/>
      <c r="W171" s="6"/>
      <c r="X171" s="29"/>
    </row>
    <row r="172" spans="1:24">
      <c r="A172" s="39" t="s">
        <v>78</v>
      </c>
      <c r="B172" s="14"/>
      <c r="C172" s="14">
        <v>172936.8</v>
      </c>
      <c r="D172" s="11">
        <f>+IF(ISERROR(C172/C$106),"N. D.",C172/C$106)</f>
        <v>2.8350274860320331E-3</v>
      </c>
      <c r="E172" s="14"/>
      <c r="F172" s="14">
        <v>172936.8</v>
      </c>
      <c r="G172" s="11">
        <f>+IF(ISERROR(F172/F$106),"N. D.",F172/F$106)</f>
        <v>2.8350274860320331E-3</v>
      </c>
      <c r="H172" s="14">
        <f>+$C172-F172</f>
        <v>0</v>
      </c>
      <c r="I172" s="11">
        <f>+IF(ISERROR(H172/F172),"N. D.",H172/F172)</f>
        <v>0</v>
      </c>
      <c r="J172" s="14"/>
      <c r="K172" s="14">
        <v>894407.56</v>
      </c>
      <c r="L172" s="11">
        <f>+IF(ISERROR(K172/K$106),"N. D.",K172/K$106)</f>
        <v>1.5392520659687596E-2</v>
      </c>
      <c r="M172" s="14">
        <f>+$C172-K172</f>
        <v>-721470.76</v>
      </c>
      <c r="N172" s="11">
        <f>+IF(ISERROR(M172/K172),"N. D.",M172/K172)</f>
        <v>-0.80664653594833202</v>
      </c>
      <c r="O172" s="14"/>
      <c r="P172" s="14">
        <v>1607494.76</v>
      </c>
      <c r="Q172" s="11">
        <f>+IF(ISERROR(P172/P$106),"N. D.",P172/P$106)</f>
        <v>8.2622969479552277E-2</v>
      </c>
      <c r="R172" s="14">
        <f>+$C172-P172</f>
        <v>-1434557.96</v>
      </c>
      <c r="S172" s="11">
        <f>+IF(ISERROR(R172/P172),"N. D.",R172/P172)</f>
        <v>-0.89241843625045469</v>
      </c>
      <c r="T172" s="14"/>
      <c r="U172" s="14">
        <v>5296579.66</v>
      </c>
      <c r="V172" s="11" t="str">
        <f>+IF(ISERROR(U172/U$106),"N. D.",U172/U$106)</f>
        <v>N. D.</v>
      </c>
      <c r="W172" s="14">
        <f>+$C172-U172</f>
        <v>-5123642.8600000003</v>
      </c>
      <c r="X172" s="11">
        <f>+IF(ISERROR(W172/U172),"N. D.",W172/U172)</f>
        <v>-0.96734934408595308</v>
      </c>
    </row>
    <row r="173" spans="1:24">
      <c r="A173" s="39" t="s">
        <v>79</v>
      </c>
      <c r="B173" s="14"/>
      <c r="C173" s="14">
        <v>0</v>
      </c>
      <c r="D173" s="11">
        <f>+IF(ISERROR(C173/C$106),"N. D.",C173/C$106)</f>
        <v>0</v>
      </c>
      <c r="E173" s="14"/>
      <c r="F173" s="14">
        <v>0</v>
      </c>
      <c r="G173" s="11">
        <f>+IF(ISERROR(F173/F$106),"N. D.",F173/F$106)</f>
        <v>0</v>
      </c>
      <c r="H173" s="14">
        <f>+$C173-F173</f>
        <v>0</v>
      </c>
      <c r="I173" s="11" t="str">
        <f>+IF(ISERROR(H173/F173),"N. D.",H173/F173)</f>
        <v>N. D.</v>
      </c>
      <c r="J173" s="14"/>
      <c r="K173" s="14">
        <v>0</v>
      </c>
      <c r="L173" s="11">
        <f>+IF(ISERROR(K173/K$106),"N. D.",K173/K$106)</f>
        <v>0</v>
      </c>
      <c r="M173" s="14">
        <f>+$C173-K173</f>
        <v>0</v>
      </c>
      <c r="N173" s="11" t="str">
        <f>+IF(ISERROR(M173/K173),"N. D.",M173/K173)</f>
        <v>N. D.</v>
      </c>
      <c r="O173" s="14"/>
      <c r="P173" s="14">
        <v>0</v>
      </c>
      <c r="Q173" s="11">
        <f>+IF(ISERROR(P173/P$106),"N. D.",P173/P$106)</f>
        <v>0</v>
      </c>
      <c r="R173" s="14">
        <f>+$C173-P173</f>
        <v>0</v>
      </c>
      <c r="S173" s="11" t="str">
        <f>+IF(ISERROR(R173/P173),"N. D.",R173/P173)</f>
        <v>N. D.</v>
      </c>
      <c r="T173" s="14"/>
      <c r="U173" s="14">
        <v>0</v>
      </c>
      <c r="V173" s="11" t="str">
        <f>+IF(ISERROR(U173/U$106),"N. D.",U173/U$106)</f>
        <v>N. D.</v>
      </c>
      <c r="W173" s="14">
        <f>+$C173-U173</f>
        <v>0</v>
      </c>
      <c r="X173" s="11" t="str">
        <f>+IF(ISERROR(W173/U173),"N. D.",W173/U173)</f>
        <v>N. D.</v>
      </c>
    </row>
    <row r="174" spans="1:24">
      <c r="A174" s="39" t="s">
        <v>80</v>
      </c>
      <c r="B174" s="14"/>
      <c r="C174" s="14">
        <v>1081550</v>
      </c>
      <c r="D174" s="11">
        <f>+IF(ISERROR(C174/C$106),"N. D.",C174/C$106)</f>
        <v>1.7730315222196466E-2</v>
      </c>
      <c r="E174" s="14"/>
      <c r="F174" s="14">
        <v>1081550</v>
      </c>
      <c r="G174" s="11">
        <f>+IF(ISERROR(F174/F$106),"N. D.",F174/F$106)</f>
        <v>1.7730315222196466E-2</v>
      </c>
      <c r="H174" s="14">
        <f>+$C174-F174</f>
        <v>0</v>
      </c>
      <c r="I174" s="11">
        <f>+IF(ISERROR(H174/F174),"N. D.",H174/F174)</f>
        <v>0</v>
      </c>
      <c r="J174" s="14"/>
      <c r="K174" s="14">
        <v>2201000</v>
      </c>
      <c r="L174" s="11">
        <f>+IF(ISERROR(K174/K$106),"N. D.",K174/K$106)</f>
        <v>3.7878635520447075E-2</v>
      </c>
      <c r="M174" s="14">
        <f>+$C174-K174</f>
        <v>-1119450</v>
      </c>
      <c r="N174" s="11">
        <f>+IF(ISERROR(M174/K174),"N. D.",M174/K174)</f>
        <v>-0.50860972285324857</v>
      </c>
      <c r="O174" s="14"/>
      <c r="P174" s="14">
        <v>1066000</v>
      </c>
      <c r="Q174" s="11">
        <f>+IF(ISERROR(P174/P$106),"N. D.",P174/P$106)</f>
        <v>5.4790900509811134E-2</v>
      </c>
      <c r="R174" s="14">
        <f>+$C174-P174</f>
        <v>15550</v>
      </c>
      <c r="S174" s="11">
        <f>+IF(ISERROR(R174/P174),"N. D.",R174/P174)</f>
        <v>1.4587242026266416E-2</v>
      </c>
      <c r="T174" s="14"/>
      <c r="U174" s="14">
        <v>0</v>
      </c>
      <c r="V174" s="11" t="str">
        <f>+IF(ISERROR(U174/U$106),"N. D.",U174/U$106)</f>
        <v>N. D.</v>
      </c>
      <c r="W174" s="14">
        <f>+$C174-U174</f>
        <v>1081550</v>
      </c>
      <c r="X174" s="11" t="str">
        <f>+IF(ISERROR(W174/U174),"N. D.",W174/U174)</f>
        <v>N. D.</v>
      </c>
    </row>
    <row r="175" spans="1:24">
      <c r="A175" s="39" t="s">
        <v>81</v>
      </c>
      <c r="B175" s="14"/>
      <c r="C175" s="14">
        <v>0</v>
      </c>
      <c r="D175" s="11">
        <f>+IF(ISERROR(C175/C$106),"N. D.",C175/C$106)</f>
        <v>0</v>
      </c>
      <c r="E175" s="14"/>
      <c r="F175" s="14">
        <v>0</v>
      </c>
      <c r="G175" s="11">
        <f>+IF(ISERROR(F175/F$106),"N. D.",F175/F$106)</f>
        <v>0</v>
      </c>
      <c r="H175" s="14">
        <f>+$C175-F175</f>
        <v>0</v>
      </c>
      <c r="I175" s="11" t="str">
        <f>+IF(ISERROR(H175/F175),"N. D.",H175/F175)</f>
        <v>N. D.</v>
      </c>
      <c r="J175" s="14"/>
      <c r="K175" s="14">
        <v>0</v>
      </c>
      <c r="L175" s="11">
        <f>+IF(ISERROR(K175/K$106),"N. D.",K175/K$106)</f>
        <v>0</v>
      </c>
      <c r="M175" s="14">
        <f>+$C175-K175</f>
        <v>0</v>
      </c>
      <c r="N175" s="11" t="str">
        <f>+IF(ISERROR(M175/K175),"N. D.",M175/K175)</f>
        <v>N. D.</v>
      </c>
      <c r="O175" s="14"/>
      <c r="P175" s="14">
        <v>0</v>
      </c>
      <c r="Q175" s="11">
        <f>+IF(ISERROR(P175/P$106),"N. D.",P175/P$106)</f>
        <v>0</v>
      </c>
      <c r="R175" s="14">
        <f>+$C175-P175</f>
        <v>0</v>
      </c>
      <c r="S175" s="11" t="str">
        <f>+IF(ISERROR(R175/P175),"N. D.",R175/P175)</f>
        <v>N. D.</v>
      </c>
      <c r="T175" s="14"/>
      <c r="U175" s="14">
        <v>0</v>
      </c>
      <c r="V175" s="11" t="str">
        <f>+IF(ISERROR(U175/U$106),"N. D.",U175/U$106)</f>
        <v>N. D.</v>
      </c>
      <c r="W175" s="14">
        <f>+$C175-U175</f>
        <v>0</v>
      </c>
      <c r="X175" s="11" t="str">
        <f>+IF(ISERROR(W175/U175),"N. D.",W175/U175)</f>
        <v>N. D.</v>
      </c>
    </row>
    <row r="176" spans="1:24" ht="6" customHeight="1">
      <c r="A176" s="37"/>
      <c r="B176" s="6"/>
      <c r="C176" s="6"/>
      <c r="D176" s="29"/>
      <c r="E176" s="6"/>
      <c r="F176" s="6"/>
      <c r="G176" s="29"/>
      <c r="H176" s="6"/>
      <c r="I176" s="29"/>
      <c r="J176" s="6"/>
      <c r="K176" s="6"/>
      <c r="L176" s="29"/>
      <c r="M176" s="6"/>
      <c r="N176" s="29"/>
      <c r="O176" s="6"/>
      <c r="P176" s="6"/>
      <c r="Q176" s="29"/>
      <c r="R176" s="6"/>
      <c r="S176" s="29"/>
      <c r="T176" s="6"/>
      <c r="U176" s="6"/>
      <c r="V176" s="29"/>
      <c r="W176" s="6"/>
      <c r="X176" s="29"/>
    </row>
    <row r="177" spans="1:24" ht="19" thickBot="1">
      <c r="A177" s="31" t="s">
        <v>82</v>
      </c>
      <c r="B177" s="32"/>
      <c r="C177" s="32">
        <f>+C168-C170</f>
        <v>36568642.485700019</v>
      </c>
      <c r="D177" s="33">
        <f>+IF(OR(C106&lt;=0,C177&lt;=0),"N. D.",C177/C$106)</f>
        <v>0.59948551478828305</v>
      </c>
      <c r="E177" s="32"/>
      <c r="F177" s="32">
        <f>+F168-F170</f>
        <v>36568642.485700019</v>
      </c>
      <c r="G177" s="33">
        <f>+IF(OR(F106&lt;=0,F177&lt;=0),"N. D.",F177/F$106)</f>
        <v>0.59948551478828305</v>
      </c>
      <c r="H177" s="32">
        <f>+$C177-F177</f>
        <v>0</v>
      </c>
      <c r="I177" s="33">
        <f>+IF(ISERROR(H177/F177),"N. D.",H177/F177)</f>
        <v>0</v>
      </c>
      <c r="J177" s="32"/>
      <c r="K177" s="32">
        <f>+K168-K170</f>
        <v>40823276.653700002</v>
      </c>
      <c r="L177" s="33">
        <f>+IF(OR(K106&lt;=0,K177&lt;=0),"N. D.",K177/K$106)</f>
        <v>0.70255793599085814</v>
      </c>
      <c r="M177" s="32">
        <f>+$C177-K177</f>
        <v>-4254634.1679999828</v>
      </c>
      <c r="N177" s="33">
        <f>+IF(ISERROR(M177/K177),"N. D.",M177/K177)</f>
        <v>-0.10422079060658561</v>
      </c>
      <c r="O177" s="32"/>
      <c r="P177" s="32">
        <f>+P168-P170</f>
        <v>9350549.5513000004</v>
      </c>
      <c r="Q177" s="33">
        <f>+IF(OR(P106&lt;=0,P177&lt;=0),"N. D.",P177/P$106)</f>
        <v>0.48060509397498824</v>
      </c>
      <c r="R177" s="32">
        <f>+$C177-P177</f>
        <v>27218092.934400018</v>
      </c>
      <c r="S177" s="33">
        <f>+IF(ISERROR(R177/P177),"N. D.",R177/P177)</f>
        <v>2.9108548952201323</v>
      </c>
      <c r="T177" s="32"/>
      <c r="U177" s="32">
        <f>+U168-U170</f>
        <v>-6370849.4300000006</v>
      </c>
      <c r="V177" s="33" t="str">
        <f>+IF(OR(U106&lt;=0,U177&lt;=0),"N. D.",U177/U$106)</f>
        <v>N. D.</v>
      </c>
      <c r="W177" s="32">
        <f>+$C177-U177</f>
        <v>42939491.915700018</v>
      </c>
      <c r="X177" s="33">
        <f>+IF(ISERROR(W177/U177),"N. D.",W177/U177)</f>
        <v>-6.7399947820929764</v>
      </c>
    </row>
    <row r="180" spans="1:24">
      <c r="C180" s="2"/>
      <c r="D180" s="2"/>
      <c r="F180" s="2"/>
      <c r="G180" s="2"/>
      <c r="H180" s="2"/>
      <c r="I180" s="2"/>
      <c r="K180" s="2"/>
      <c r="L180" s="2"/>
      <c r="M180" s="2"/>
      <c r="N180" s="2"/>
      <c r="P180" s="2"/>
      <c r="Q180" s="2"/>
      <c r="R180" s="2"/>
      <c r="S180" s="2"/>
      <c r="U180" s="2"/>
      <c r="V180" s="2"/>
      <c r="W180" s="2"/>
      <c r="X180" s="2"/>
    </row>
    <row r="181" spans="1:24">
      <c r="C181" s="378" t="s">
        <v>1</v>
      </c>
      <c r="D181" s="378"/>
      <c r="E181" s="378"/>
      <c r="F181" s="378"/>
      <c r="G181" s="378"/>
      <c r="H181" s="378"/>
      <c r="I181" s="378"/>
      <c r="J181" s="378"/>
      <c r="K181" s="378"/>
      <c r="L181" s="378"/>
      <c r="M181" s="378"/>
      <c r="N181" s="378"/>
      <c r="O181" s="378"/>
      <c r="P181" s="378"/>
      <c r="Q181" s="378"/>
      <c r="R181" s="378"/>
      <c r="S181" s="378"/>
      <c r="T181" s="378"/>
      <c r="U181" s="378"/>
      <c r="V181" s="378"/>
      <c r="W181" s="378"/>
      <c r="X181" s="378"/>
    </row>
    <row r="182" spans="1:24">
      <c r="B182" s="3"/>
      <c r="C182" s="3"/>
      <c r="D182" s="2"/>
      <c r="E182" s="3"/>
      <c r="F182" s="3"/>
      <c r="G182" s="2"/>
      <c r="H182" s="3"/>
      <c r="I182" s="2"/>
      <c r="J182" s="3"/>
      <c r="K182" s="3"/>
      <c r="L182" s="2"/>
      <c r="M182" s="3"/>
      <c r="N182" s="2"/>
      <c r="O182" s="3"/>
      <c r="P182" s="3"/>
      <c r="Q182" s="2"/>
      <c r="R182" s="3"/>
      <c r="S182" s="2"/>
      <c r="T182" s="3"/>
      <c r="U182" s="3"/>
      <c r="V182" s="2"/>
      <c r="W182" s="3"/>
      <c r="X182" s="2"/>
    </row>
    <row r="183" spans="1:24" ht="6" customHeight="1"/>
    <row r="184" spans="1:24" s="6" customFormat="1" ht="14.25" customHeight="1">
      <c r="A184" s="4" t="s">
        <v>83</v>
      </c>
      <c r="B184" s="379"/>
      <c r="C184" s="5">
        <f>+C5</f>
        <v>45657</v>
      </c>
      <c r="D184" s="379" t="s">
        <v>99</v>
      </c>
      <c r="E184" s="379"/>
      <c r="F184" s="5">
        <f>+F5</f>
        <v>45291</v>
      </c>
      <c r="G184" s="379" t="s">
        <v>99</v>
      </c>
      <c r="H184" s="5" t="str">
        <f>+H5</f>
        <v>DIFERENCIAS</v>
      </c>
      <c r="I184" s="379" t="s">
        <v>99</v>
      </c>
      <c r="J184" s="379"/>
      <c r="K184" s="5">
        <f>+K5</f>
        <v>44926</v>
      </c>
      <c r="L184" s="379" t="s">
        <v>99</v>
      </c>
      <c r="M184" s="5" t="str">
        <f>+M5</f>
        <v>DIFERENCIAS</v>
      </c>
      <c r="N184" s="379" t="s">
        <v>99</v>
      </c>
      <c r="O184" s="379"/>
      <c r="P184" s="5">
        <f>+P5</f>
        <v>44561</v>
      </c>
      <c r="Q184" s="379" t="s">
        <v>99</v>
      </c>
      <c r="R184" s="5" t="str">
        <f>+R5</f>
        <v>DIFERENCIAS</v>
      </c>
      <c r="S184" s="379" t="s">
        <v>99</v>
      </c>
      <c r="T184" s="379"/>
      <c r="U184" s="5">
        <f>+U5</f>
        <v>43830</v>
      </c>
      <c r="V184" s="379" t="s">
        <v>99</v>
      </c>
      <c r="W184" s="5" t="str">
        <f>+W5</f>
        <v>DIFERENCIAS</v>
      </c>
      <c r="X184" s="379" t="s">
        <v>99</v>
      </c>
    </row>
    <row r="185" spans="1:24" s="6" customFormat="1" ht="14.25" customHeight="1">
      <c r="A185" s="4" t="s">
        <v>126</v>
      </c>
      <c r="B185" s="379"/>
      <c r="C185" s="5" t="str">
        <f>+C6</f>
        <v>PPTO</v>
      </c>
      <c r="D185" s="379"/>
      <c r="E185" s="379"/>
      <c r="F185" s="5" t="str">
        <f>+F6</f>
        <v>REAL</v>
      </c>
      <c r="G185" s="379"/>
      <c r="H185" s="5" t="str">
        <f>+H6</f>
        <v>2024P vs 2023R</v>
      </c>
      <c r="I185" s="379"/>
      <c r="J185" s="379"/>
      <c r="K185" s="5" t="str">
        <f>+K6</f>
        <v>REAL</v>
      </c>
      <c r="L185" s="379"/>
      <c r="M185" s="5" t="str">
        <f>+M6</f>
        <v>2024P vs 2022R</v>
      </c>
      <c r="N185" s="379"/>
      <c r="O185" s="379"/>
      <c r="P185" s="5" t="str">
        <f>+P6</f>
        <v>REAL</v>
      </c>
      <c r="Q185" s="379"/>
      <c r="R185" s="5" t="str">
        <f>+R6</f>
        <v>2024P vs 2021R</v>
      </c>
      <c r="S185" s="379"/>
      <c r="T185" s="379"/>
      <c r="U185" s="5" t="str">
        <f>+U6</f>
        <v>REAL</v>
      </c>
      <c r="V185" s="379"/>
      <c r="W185" s="5" t="str">
        <f>+W6</f>
        <v>2024P vs 2019R</v>
      </c>
      <c r="X185" s="379"/>
    </row>
    <row r="186" spans="1:24" ht="6" customHeight="1"/>
    <row r="187" spans="1:24">
      <c r="C187" s="41" t="s">
        <v>85</v>
      </c>
      <c r="F187" s="41" t="s">
        <v>86</v>
      </c>
      <c r="K187" s="41" t="s">
        <v>108</v>
      </c>
      <c r="P187" s="41" t="s">
        <v>109</v>
      </c>
      <c r="U187" s="41" t="s">
        <v>110</v>
      </c>
    </row>
    <row r="190" spans="1:24">
      <c r="A190" s="7" t="s">
        <v>87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6" customHeight="1">
      <c r="A191" s="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>
      <c r="A192" s="13" t="s">
        <v>88</v>
      </c>
      <c r="B192" s="14"/>
      <c r="C192" s="10">
        <f>+C31</f>
        <v>66485106.890000015</v>
      </c>
      <c r="D192" s="42">
        <f>+IF(ISERROR(C192/C$196),"N. D.",C192/C$196)</f>
        <v>1.0899190076659668</v>
      </c>
      <c r="E192" s="43"/>
      <c r="F192" s="10">
        <f>+F31</f>
        <v>66485106.890000015</v>
      </c>
      <c r="G192" s="42">
        <f>+IF(ISERROR(F192/F$196),"N. D.",F192/F$196)</f>
        <v>1.0899190076659668</v>
      </c>
      <c r="H192" s="43">
        <f>+$C192-F192</f>
        <v>0</v>
      </c>
      <c r="I192" s="42">
        <f>+IF(ISERROR(H192/F192),"N. D.",H192/F192)</f>
        <v>0</v>
      </c>
      <c r="J192" s="43"/>
      <c r="K192" s="10">
        <f>+K31</f>
        <v>63554105.040000007</v>
      </c>
      <c r="L192" s="42">
        <f>+IF(ISERROR(K192/K$196),"N. D.",K192/K$196)</f>
        <v>1.093749559581267</v>
      </c>
      <c r="M192" s="43">
        <f>+$C192-K192</f>
        <v>2931001.8500000089</v>
      </c>
      <c r="N192" s="42">
        <f>+IF(ISERROR(M192/K192),"N. D.",M192/K192)</f>
        <v>4.6118214522182004E-2</v>
      </c>
      <c r="O192" s="43"/>
      <c r="P192" s="10">
        <f>+P31</f>
        <v>21805623.559999999</v>
      </c>
      <c r="Q192" s="42">
        <f>+IF(ISERROR(P192/P$196),"N. D.",P192/P$196)</f>
        <v>1.1207783780772549</v>
      </c>
      <c r="R192" s="43">
        <f>+$C192-P192</f>
        <v>44679483.330000013</v>
      </c>
      <c r="S192" s="42">
        <f>+IF(ISERROR(R192/P192),"N. D.",R192/P192)</f>
        <v>2.0489890237287036</v>
      </c>
      <c r="T192" s="43"/>
      <c r="U192" s="10">
        <f>+U31</f>
        <v>0</v>
      </c>
      <c r="V192" s="42" t="str">
        <f>+IF(ISERROR(U192/U$196),"N. D.",U192/U$196)</f>
        <v>N. D.</v>
      </c>
      <c r="W192" s="43">
        <f>+$C192-U192</f>
        <v>66485106.890000015</v>
      </c>
      <c r="X192" s="42" t="str">
        <f>+IF(ISERROR(W192/U192),"N. D.",W192/U192)</f>
        <v>N. D.</v>
      </c>
    </row>
    <row r="193" spans="1:24">
      <c r="A193" s="13" t="s">
        <v>89</v>
      </c>
      <c r="B193" s="14"/>
      <c r="C193" s="10">
        <f>+C56</f>
        <v>5485063.3800000008</v>
      </c>
      <c r="D193" s="42">
        <f>+IF(ISERROR(C193/C$196),"N. D.",C193/C$196)</f>
        <v>8.9919007665966819E-2</v>
      </c>
      <c r="E193" s="43"/>
      <c r="F193" s="10">
        <f>+F56</f>
        <v>5485063.3800000008</v>
      </c>
      <c r="G193" s="42">
        <f>+IF(ISERROR(F193/F$196),"N. D.",F193/F$196)</f>
        <v>8.9919007665966819E-2</v>
      </c>
      <c r="H193" s="43">
        <f>+$C193-F193</f>
        <v>0</v>
      </c>
      <c r="I193" s="42">
        <f>+IF(ISERROR(H193/F193),"N. D.",H193/F193)</f>
        <v>0</v>
      </c>
      <c r="J193" s="43"/>
      <c r="K193" s="10">
        <f>+K56</f>
        <v>3861974.5900000003</v>
      </c>
      <c r="L193" s="42">
        <f>+IF(ISERROR(K193/K$196),"N. D.",K193/K$196)</f>
        <v>6.6463574685978216E-2</v>
      </c>
      <c r="M193" s="43">
        <f>+$C193-K193</f>
        <v>1623088.7900000005</v>
      </c>
      <c r="N193" s="42">
        <f>+IF(ISERROR(M193/K193),"N. D.",M193/K193)</f>
        <v>0.42027433173764106</v>
      </c>
      <c r="O193" s="43"/>
      <c r="P193" s="10">
        <f>+P56</f>
        <v>1360319.2000000002</v>
      </c>
      <c r="Q193" s="42">
        <f>+IF(ISERROR(P193/P$196),"N. D.",P193/P$196)</f>
        <v>6.9918493385352609E-2</v>
      </c>
      <c r="R193" s="43">
        <f>+$C193-P193</f>
        <v>4124744.1800000006</v>
      </c>
      <c r="S193" s="42">
        <f>+IF(ISERROR(R193/P193),"N. D.",R193/P193)</f>
        <v>3.0321884598850035</v>
      </c>
      <c r="T193" s="43"/>
      <c r="U193" s="10">
        <f>+U56</f>
        <v>0</v>
      </c>
      <c r="V193" s="42" t="str">
        <f>+IF(ISERROR(U193/U$196),"N. D.",U193/U$196)</f>
        <v>N. D.</v>
      </c>
      <c r="W193" s="43">
        <f>+$C193-U193</f>
        <v>5485063.3800000008</v>
      </c>
      <c r="X193" s="42" t="str">
        <f>+IF(ISERROR(W193/U193),"N. D.",W193/U193)</f>
        <v>N. D.</v>
      </c>
    </row>
    <row r="194" spans="1:24">
      <c r="A194" s="13" t="s">
        <v>90</v>
      </c>
      <c r="B194" s="14"/>
      <c r="C194" s="10">
        <f>+C81</f>
        <v>0</v>
      </c>
      <c r="D194" s="42">
        <f>+IF(ISERROR(C194/C$196),"N. D.",C194/C$196)</f>
        <v>0</v>
      </c>
      <c r="E194" s="43"/>
      <c r="F194" s="10">
        <f>+F81</f>
        <v>0</v>
      </c>
      <c r="G194" s="42">
        <f>+IF(ISERROR(F194/F$196),"N. D.",F194/F$196)</f>
        <v>0</v>
      </c>
      <c r="H194" s="43">
        <f>+$C194-F194</f>
        <v>0</v>
      </c>
      <c r="I194" s="42" t="str">
        <f>+IF(ISERROR(H194/F194),"N. D.",H194/F194)</f>
        <v>N. D.</v>
      </c>
      <c r="J194" s="43"/>
      <c r="K194" s="10">
        <f>+K81</f>
        <v>1585496.7300000002</v>
      </c>
      <c r="L194" s="42">
        <f>+IF(ISERROR(K194/K$196),"N. D.",K194/K$196)</f>
        <v>2.7285984895288821E-2</v>
      </c>
      <c r="M194" s="43">
        <f>+$C194-K194</f>
        <v>-1585496.7300000002</v>
      </c>
      <c r="N194" s="42">
        <f>+IF(ISERROR(M194/K194),"N. D.",M194/K194)</f>
        <v>-1</v>
      </c>
      <c r="O194" s="43"/>
      <c r="P194" s="10">
        <f>+P81</f>
        <v>989519</v>
      </c>
      <c r="Q194" s="42">
        <f>+IF(ISERROR(P194/P$196),"N. D.",P194/P$196)</f>
        <v>5.0859884691902259E-2</v>
      </c>
      <c r="R194" s="43">
        <f>+$C194-P194</f>
        <v>-989519</v>
      </c>
      <c r="S194" s="42">
        <f>+IF(ISERROR(R194/P194),"N. D.",R194/P194)</f>
        <v>-1</v>
      </c>
      <c r="T194" s="43"/>
      <c r="U194" s="10">
        <f>+U81</f>
        <v>0</v>
      </c>
      <c r="V194" s="42" t="str">
        <f>+IF(ISERROR(U194/U$196),"N. D.",U194/U$196)</f>
        <v>N. D.</v>
      </c>
      <c r="W194" s="43">
        <f>+$C194-U194</f>
        <v>0</v>
      </c>
      <c r="X194" s="42" t="str">
        <f>+IF(ISERROR(W194/U194),"N. D.",W194/U194)</f>
        <v>N. D.</v>
      </c>
    </row>
    <row r="195" spans="1:24" ht="6" customHeight="1">
      <c r="A195" s="8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s="48" customFormat="1">
      <c r="A196" s="44" t="s">
        <v>46</v>
      </c>
      <c r="B196" s="24"/>
      <c r="C196" s="45">
        <f>+C192-C193-C194</f>
        <v>61000043.510000013</v>
      </c>
      <c r="D196" s="46">
        <f>+IF(ISERROR(C196/C$196),"N. D.",C196/C$196)</f>
        <v>1</v>
      </c>
      <c r="E196" s="47"/>
      <c r="F196" s="45">
        <f>+F192-F193-F194</f>
        <v>61000043.510000013</v>
      </c>
      <c r="G196" s="46">
        <f>+IF(ISERROR(F196/F$196),"N. D.",F196/F$196)</f>
        <v>1</v>
      </c>
      <c r="H196" s="47">
        <f>+$C196-F196</f>
        <v>0</v>
      </c>
      <c r="I196" s="46">
        <f>+IF(ISERROR(H196/F196),"N. D.",H196/F196)</f>
        <v>0</v>
      </c>
      <c r="J196" s="47"/>
      <c r="K196" s="45">
        <f>+K192-K193-K194</f>
        <v>58106633.720000006</v>
      </c>
      <c r="L196" s="46">
        <f>+IF(ISERROR(K196/K$196),"N. D.",K196/K$196)</f>
        <v>1</v>
      </c>
      <c r="M196" s="47">
        <f>+$C196-K196</f>
        <v>2893409.7900000066</v>
      </c>
      <c r="N196" s="46">
        <f>+IF(ISERROR(M196/K196),"N. D.",M196/K196)</f>
        <v>4.9794827281555459E-2</v>
      </c>
      <c r="O196" s="47"/>
      <c r="P196" s="45">
        <f>+P192-P193-P194</f>
        <v>19455785.359999999</v>
      </c>
      <c r="Q196" s="46">
        <f>+IF(ISERROR(P196/P$196),"N. D.",P196/P$196)</f>
        <v>1</v>
      </c>
      <c r="R196" s="47">
        <f>+$C196-P196</f>
        <v>41544258.150000013</v>
      </c>
      <c r="S196" s="46">
        <f>+IF(ISERROR(R196/P196),"N. D.",R196/P196)</f>
        <v>2.1353164306290444</v>
      </c>
      <c r="T196" s="47"/>
      <c r="U196" s="45">
        <f>+U192-U193-U194</f>
        <v>0</v>
      </c>
      <c r="V196" s="46" t="str">
        <f>+IF(ISERROR(U196/U$196),"N. D.",U196/U$196)</f>
        <v>N. D.</v>
      </c>
      <c r="W196" s="47">
        <f>+$C196-U196</f>
        <v>61000043.510000013</v>
      </c>
      <c r="X196" s="46" t="str">
        <f>+IF(ISERROR(W196/U196),"N. D.",W196/U196)</f>
        <v>N. D.</v>
      </c>
    </row>
    <row r="198" spans="1:24">
      <c r="A198" s="7" t="s">
        <v>91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6" customHeight="1">
      <c r="A199" s="8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>
      <c r="A200" s="13" t="s">
        <v>22</v>
      </c>
      <c r="B200" s="14"/>
      <c r="C200" s="10">
        <f t="shared" ref="C200:C208" si="129">+C86</f>
        <v>41097196.530000009</v>
      </c>
      <c r="D200" s="42">
        <f t="shared" ref="D200:D208" si="130">+IF(ISERROR(C200/C$210),"N. D.",C200/C$210)</f>
        <v>0.67372405272567981</v>
      </c>
      <c r="E200" s="43"/>
      <c r="F200" s="10">
        <f t="shared" ref="F200:F208" si="131">+F86</f>
        <v>41097196.530000009</v>
      </c>
      <c r="G200" s="42">
        <f t="shared" ref="G200:G208" si="132">+IF(ISERROR(F200/F$210),"N. D.",F200/F$210)</f>
        <v>0.67372405272567981</v>
      </c>
      <c r="H200" s="43">
        <f t="shared" ref="H200:H208" si="133">+$C200-F200</f>
        <v>0</v>
      </c>
      <c r="I200" s="42">
        <f t="shared" ref="I200:I208" si="134">+IF(ISERROR(H200/F200),"N. D.",H200/F200)</f>
        <v>0</v>
      </c>
      <c r="J200" s="43"/>
      <c r="K200" s="10">
        <f t="shared" ref="K200:K208" si="135">+K86</f>
        <v>47884836.700000003</v>
      </c>
      <c r="L200" s="42">
        <f t="shared" ref="L200:L208" si="136">+IF(ISERROR(K200/K$210),"N. D.",K200/K$210)</f>
        <v>0.82408554126098488</v>
      </c>
      <c r="M200" s="43">
        <f t="shared" ref="M200:M208" si="137">+$C200-K200</f>
        <v>-6787640.1699999943</v>
      </c>
      <c r="N200" s="42">
        <f t="shared" ref="N200:N208" si="138">+IF(ISERROR(M200/K200),"N. D.",M200/K200)</f>
        <v>-0.14174926005333946</v>
      </c>
      <c r="O200" s="43"/>
      <c r="P200" s="10">
        <f t="shared" ref="P200:P208" si="139">+P86</f>
        <v>16686168.23</v>
      </c>
      <c r="Q200" s="42">
        <f t="shared" ref="Q200:Q208" si="140">+IF(ISERROR(P200/P$210),"N. D.",P200/P$210)</f>
        <v>0.85764557540328457</v>
      </c>
      <c r="R200" s="43">
        <f t="shared" ref="R200:R208" si="141">+$C200-P200</f>
        <v>24411028.300000008</v>
      </c>
      <c r="S200" s="42">
        <f t="shared" ref="S200:S208" si="142">+IF(ISERROR(R200/P200),"N. D.",R200/P200)</f>
        <v>1.4629499093813227</v>
      </c>
      <c r="T200" s="43"/>
      <c r="U200" s="10">
        <f t="shared" ref="U200:U208" si="143">+U86</f>
        <v>0</v>
      </c>
      <c r="V200" s="42" t="str">
        <f t="shared" ref="V200:V208" si="144">+IF(ISERROR(U200/U$210),"N. D.",U200/U$210)</f>
        <v>N. D.</v>
      </c>
      <c r="W200" s="43">
        <f t="shared" ref="W200:W208" si="145">+$C200-U200</f>
        <v>41097196.530000009</v>
      </c>
      <c r="X200" s="42" t="str">
        <f t="shared" ref="X200:X208" si="146">+IF(ISERROR(W200/U200),"N. D.",W200/U200)</f>
        <v>N. D.</v>
      </c>
    </row>
    <row r="201" spans="1:24">
      <c r="A201" s="13" t="s">
        <v>23</v>
      </c>
      <c r="B201" s="14"/>
      <c r="C201" s="10">
        <f t="shared" si="129"/>
        <v>5823203.0300000003</v>
      </c>
      <c r="D201" s="42">
        <f t="shared" si="130"/>
        <v>9.5462276662890838E-2</v>
      </c>
      <c r="E201" s="43"/>
      <c r="F201" s="10">
        <f t="shared" si="131"/>
        <v>5823203.0300000003</v>
      </c>
      <c r="G201" s="42">
        <f t="shared" si="132"/>
        <v>9.5462276662890838E-2</v>
      </c>
      <c r="H201" s="43">
        <f t="shared" si="133"/>
        <v>0</v>
      </c>
      <c r="I201" s="42">
        <f t="shared" si="134"/>
        <v>0</v>
      </c>
      <c r="J201" s="43"/>
      <c r="K201" s="10">
        <f t="shared" si="135"/>
        <v>2346770.34</v>
      </c>
      <c r="L201" s="42">
        <f t="shared" si="136"/>
        <v>4.0387305024559589E-2</v>
      </c>
      <c r="M201" s="43">
        <f t="shared" si="137"/>
        <v>3476432.6900000004</v>
      </c>
      <c r="N201" s="42">
        <f t="shared" si="138"/>
        <v>1.4813689395784679</v>
      </c>
      <c r="O201" s="43"/>
      <c r="P201" s="10">
        <f t="shared" si="139"/>
        <v>0</v>
      </c>
      <c r="Q201" s="42">
        <f t="shared" si="140"/>
        <v>0</v>
      </c>
      <c r="R201" s="43">
        <f t="shared" si="141"/>
        <v>5823203.0300000003</v>
      </c>
      <c r="S201" s="42" t="str">
        <f t="shared" si="142"/>
        <v>N. D.</v>
      </c>
      <c r="T201" s="43"/>
      <c r="U201" s="10">
        <f t="shared" si="143"/>
        <v>0</v>
      </c>
      <c r="V201" s="42" t="str">
        <f t="shared" si="144"/>
        <v>N. D.</v>
      </c>
      <c r="W201" s="43">
        <f t="shared" si="145"/>
        <v>5823203.0300000003</v>
      </c>
      <c r="X201" s="42" t="str">
        <f t="shared" si="146"/>
        <v>N. D.</v>
      </c>
    </row>
    <row r="202" spans="1:24">
      <c r="A202" s="13" t="s">
        <v>24</v>
      </c>
      <c r="B202" s="14"/>
      <c r="C202" s="10">
        <f t="shared" si="129"/>
        <v>6850523.9000000004</v>
      </c>
      <c r="D202" s="42">
        <f t="shared" si="130"/>
        <v>0.11230359038804559</v>
      </c>
      <c r="E202" s="43"/>
      <c r="F202" s="10">
        <f t="shared" si="131"/>
        <v>6850523.9000000004</v>
      </c>
      <c r="G202" s="42">
        <f t="shared" si="132"/>
        <v>0.11230359038804559</v>
      </c>
      <c r="H202" s="43">
        <f t="shared" si="133"/>
        <v>0</v>
      </c>
      <c r="I202" s="42">
        <f t="shared" si="134"/>
        <v>0</v>
      </c>
      <c r="J202" s="43"/>
      <c r="K202" s="10">
        <f t="shared" si="135"/>
        <v>5571230.7600000007</v>
      </c>
      <c r="L202" s="42">
        <f t="shared" si="136"/>
        <v>9.5879427241409992E-2</v>
      </c>
      <c r="M202" s="43">
        <f t="shared" si="137"/>
        <v>1279293.1399999997</v>
      </c>
      <c r="N202" s="42">
        <f t="shared" si="138"/>
        <v>0.22962487017859579</v>
      </c>
      <c r="O202" s="43"/>
      <c r="P202" s="10">
        <f t="shared" si="139"/>
        <v>2769617.13</v>
      </c>
      <c r="Q202" s="42">
        <f t="shared" si="140"/>
        <v>0.14235442459671543</v>
      </c>
      <c r="R202" s="43">
        <f t="shared" si="141"/>
        <v>4080906.7700000005</v>
      </c>
      <c r="S202" s="42">
        <f t="shared" si="142"/>
        <v>1.4734552028135386</v>
      </c>
      <c r="T202" s="43"/>
      <c r="U202" s="10">
        <f t="shared" si="143"/>
        <v>0</v>
      </c>
      <c r="V202" s="42" t="str">
        <f t="shared" si="144"/>
        <v>N. D.</v>
      </c>
      <c r="W202" s="43">
        <f t="shared" si="145"/>
        <v>6850523.9000000004</v>
      </c>
      <c r="X202" s="42" t="str">
        <f t="shared" si="146"/>
        <v>N. D.</v>
      </c>
    </row>
    <row r="203" spans="1:24">
      <c r="A203" s="13" t="s">
        <v>25</v>
      </c>
      <c r="B203" s="14"/>
      <c r="C203" s="10">
        <f t="shared" si="129"/>
        <v>0</v>
      </c>
      <c r="D203" s="42">
        <f t="shared" si="130"/>
        <v>0</v>
      </c>
      <c r="E203" s="43"/>
      <c r="F203" s="10">
        <f t="shared" si="131"/>
        <v>0</v>
      </c>
      <c r="G203" s="42">
        <f t="shared" si="132"/>
        <v>0</v>
      </c>
      <c r="H203" s="43">
        <f t="shared" si="133"/>
        <v>0</v>
      </c>
      <c r="I203" s="42" t="str">
        <f t="shared" si="134"/>
        <v>N. D.</v>
      </c>
      <c r="J203" s="43"/>
      <c r="K203" s="10">
        <f t="shared" si="135"/>
        <v>0</v>
      </c>
      <c r="L203" s="42">
        <f t="shared" si="136"/>
        <v>0</v>
      </c>
      <c r="M203" s="43">
        <f t="shared" si="137"/>
        <v>0</v>
      </c>
      <c r="N203" s="42" t="str">
        <f t="shared" si="138"/>
        <v>N. D.</v>
      </c>
      <c r="O203" s="43"/>
      <c r="P203" s="10">
        <f t="shared" si="139"/>
        <v>0</v>
      </c>
      <c r="Q203" s="42">
        <f t="shared" si="140"/>
        <v>0</v>
      </c>
      <c r="R203" s="43">
        <f t="shared" si="141"/>
        <v>0</v>
      </c>
      <c r="S203" s="42" t="str">
        <f t="shared" si="142"/>
        <v>N. D.</v>
      </c>
      <c r="T203" s="43"/>
      <c r="U203" s="10">
        <f t="shared" si="143"/>
        <v>0</v>
      </c>
      <c r="V203" s="42" t="str">
        <f t="shared" si="144"/>
        <v>N. D.</v>
      </c>
      <c r="W203" s="43">
        <f t="shared" si="145"/>
        <v>0</v>
      </c>
      <c r="X203" s="42" t="str">
        <f t="shared" si="146"/>
        <v>N. D.</v>
      </c>
    </row>
    <row r="204" spans="1:24">
      <c r="A204" s="13" t="s">
        <v>26</v>
      </c>
      <c r="B204" s="14"/>
      <c r="C204" s="10">
        <f t="shared" si="129"/>
        <v>7227521.0300000003</v>
      </c>
      <c r="D204" s="42">
        <f t="shared" si="130"/>
        <v>0.11848386679945827</v>
      </c>
      <c r="E204" s="43"/>
      <c r="F204" s="10">
        <f t="shared" si="131"/>
        <v>7227521.0300000003</v>
      </c>
      <c r="G204" s="42">
        <f t="shared" si="132"/>
        <v>0.11848386679945827</v>
      </c>
      <c r="H204" s="43">
        <f t="shared" si="133"/>
        <v>0</v>
      </c>
      <c r="I204" s="42">
        <f t="shared" si="134"/>
        <v>0</v>
      </c>
      <c r="J204" s="43"/>
      <c r="K204" s="10">
        <f t="shared" si="135"/>
        <v>2046171.58</v>
      </c>
      <c r="L204" s="42">
        <f t="shared" si="136"/>
        <v>3.5214078823769791E-2</v>
      </c>
      <c r="M204" s="43">
        <f t="shared" si="137"/>
        <v>5181349.45</v>
      </c>
      <c r="N204" s="42">
        <f t="shared" si="138"/>
        <v>2.5322165064964883</v>
      </c>
      <c r="O204" s="43"/>
      <c r="P204" s="10">
        <f t="shared" si="139"/>
        <v>0</v>
      </c>
      <c r="Q204" s="42">
        <f t="shared" si="140"/>
        <v>0</v>
      </c>
      <c r="R204" s="43">
        <f t="shared" si="141"/>
        <v>7227521.0300000003</v>
      </c>
      <c r="S204" s="42" t="str">
        <f t="shared" si="142"/>
        <v>N. D.</v>
      </c>
      <c r="T204" s="43"/>
      <c r="U204" s="10">
        <f t="shared" si="143"/>
        <v>0</v>
      </c>
      <c r="V204" s="42" t="str">
        <f t="shared" si="144"/>
        <v>N. D.</v>
      </c>
      <c r="W204" s="43">
        <f t="shared" si="145"/>
        <v>7227521.0300000003</v>
      </c>
      <c r="X204" s="42" t="str">
        <f t="shared" si="146"/>
        <v>N. D.</v>
      </c>
    </row>
    <row r="205" spans="1:24">
      <c r="A205" s="13" t="s">
        <v>27</v>
      </c>
      <c r="B205" s="14"/>
      <c r="C205" s="10">
        <f t="shared" si="129"/>
        <v>0</v>
      </c>
      <c r="D205" s="42">
        <f t="shared" si="130"/>
        <v>0</v>
      </c>
      <c r="E205" s="43"/>
      <c r="F205" s="10">
        <f t="shared" si="131"/>
        <v>0</v>
      </c>
      <c r="G205" s="42">
        <f t="shared" si="132"/>
        <v>0</v>
      </c>
      <c r="H205" s="43">
        <f t="shared" si="133"/>
        <v>0</v>
      </c>
      <c r="I205" s="42" t="str">
        <f t="shared" si="134"/>
        <v>N. D.</v>
      </c>
      <c r="J205" s="43"/>
      <c r="K205" s="10">
        <f t="shared" si="135"/>
        <v>257624.34000000003</v>
      </c>
      <c r="L205" s="42">
        <f t="shared" si="136"/>
        <v>4.4336476492756634E-3</v>
      </c>
      <c r="M205" s="43">
        <f t="shared" si="137"/>
        <v>-257624.34000000003</v>
      </c>
      <c r="N205" s="42">
        <f t="shared" si="138"/>
        <v>-1</v>
      </c>
      <c r="O205" s="43"/>
      <c r="P205" s="10">
        <f t="shared" si="139"/>
        <v>0</v>
      </c>
      <c r="Q205" s="42">
        <f t="shared" si="140"/>
        <v>0</v>
      </c>
      <c r="R205" s="43">
        <f t="shared" si="141"/>
        <v>0</v>
      </c>
      <c r="S205" s="42" t="str">
        <f t="shared" si="142"/>
        <v>N. D.</v>
      </c>
      <c r="T205" s="43"/>
      <c r="U205" s="10">
        <f t="shared" si="143"/>
        <v>0</v>
      </c>
      <c r="V205" s="42" t="str">
        <f t="shared" si="144"/>
        <v>N. D.</v>
      </c>
      <c r="W205" s="43">
        <f t="shared" si="145"/>
        <v>0</v>
      </c>
      <c r="X205" s="42" t="str">
        <f t="shared" si="146"/>
        <v>N. D.</v>
      </c>
    </row>
    <row r="206" spans="1:24">
      <c r="A206" s="13" t="s">
        <v>28</v>
      </c>
      <c r="B206" s="14"/>
      <c r="C206" s="10">
        <f t="shared" si="129"/>
        <v>1599.02</v>
      </c>
      <c r="D206" s="42">
        <f t="shared" si="130"/>
        <v>2.6213423925474173E-5</v>
      </c>
      <c r="E206" s="43"/>
      <c r="F206" s="10">
        <f t="shared" si="131"/>
        <v>1599.02</v>
      </c>
      <c r="G206" s="42">
        <f t="shared" si="132"/>
        <v>2.6213423925474173E-5</v>
      </c>
      <c r="H206" s="43">
        <f t="shared" si="133"/>
        <v>0</v>
      </c>
      <c r="I206" s="42">
        <f t="shared" si="134"/>
        <v>0</v>
      </c>
      <c r="J206" s="43"/>
      <c r="K206" s="10">
        <f t="shared" si="135"/>
        <v>0</v>
      </c>
      <c r="L206" s="42">
        <f t="shared" si="136"/>
        <v>0</v>
      </c>
      <c r="M206" s="43">
        <f t="shared" si="137"/>
        <v>1599.02</v>
      </c>
      <c r="N206" s="42" t="str">
        <f t="shared" si="138"/>
        <v>N. D.</v>
      </c>
      <c r="O206" s="43"/>
      <c r="P206" s="10">
        <f t="shared" si="139"/>
        <v>0</v>
      </c>
      <c r="Q206" s="42">
        <f t="shared" si="140"/>
        <v>0</v>
      </c>
      <c r="R206" s="43">
        <f t="shared" si="141"/>
        <v>1599.02</v>
      </c>
      <c r="S206" s="42" t="str">
        <f t="shared" si="142"/>
        <v>N. D.</v>
      </c>
      <c r="T206" s="43"/>
      <c r="U206" s="10">
        <f t="shared" si="143"/>
        <v>0</v>
      </c>
      <c r="V206" s="42" t="str">
        <f t="shared" si="144"/>
        <v>N. D.</v>
      </c>
      <c r="W206" s="43">
        <f t="shared" si="145"/>
        <v>1599.02</v>
      </c>
      <c r="X206" s="42" t="str">
        <f t="shared" si="146"/>
        <v>N. D.</v>
      </c>
    </row>
    <row r="207" spans="1:24">
      <c r="A207" s="13" t="s">
        <v>29</v>
      </c>
      <c r="B207" s="14"/>
      <c r="C207" s="10">
        <f t="shared" si="129"/>
        <v>0</v>
      </c>
      <c r="D207" s="42">
        <f t="shared" si="130"/>
        <v>0</v>
      </c>
      <c r="E207" s="43"/>
      <c r="F207" s="10">
        <f t="shared" si="131"/>
        <v>0</v>
      </c>
      <c r="G207" s="42">
        <f t="shared" si="132"/>
        <v>0</v>
      </c>
      <c r="H207" s="43">
        <f t="shared" si="133"/>
        <v>0</v>
      </c>
      <c r="I207" s="42" t="str">
        <f t="shared" si="134"/>
        <v>N. D.</v>
      </c>
      <c r="J207" s="43"/>
      <c r="K207" s="10">
        <f t="shared" si="135"/>
        <v>0</v>
      </c>
      <c r="L207" s="42">
        <f t="shared" si="136"/>
        <v>0</v>
      </c>
      <c r="M207" s="43">
        <f t="shared" si="137"/>
        <v>0</v>
      </c>
      <c r="N207" s="42" t="str">
        <f t="shared" si="138"/>
        <v>N. D.</v>
      </c>
      <c r="O207" s="43"/>
      <c r="P207" s="10">
        <f t="shared" si="139"/>
        <v>0</v>
      </c>
      <c r="Q207" s="42">
        <f t="shared" si="140"/>
        <v>0</v>
      </c>
      <c r="R207" s="43">
        <f t="shared" si="141"/>
        <v>0</v>
      </c>
      <c r="S207" s="42" t="str">
        <f t="shared" si="142"/>
        <v>N. D.</v>
      </c>
      <c r="T207" s="43"/>
      <c r="U207" s="10">
        <f t="shared" si="143"/>
        <v>0</v>
      </c>
      <c r="V207" s="42" t="str">
        <f t="shared" si="144"/>
        <v>N. D.</v>
      </c>
      <c r="W207" s="43">
        <f t="shared" si="145"/>
        <v>0</v>
      </c>
      <c r="X207" s="42" t="str">
        <f t="shared" si="146"/>
        <v>N. D.</v>
      </c>
    </row>
    <row r="208" spans="1:24">
      <c r="A208" s="18" t="s">
        <v>30</v>
      </c>
      <c r="B208" s="14"/>
      <c r="C208" s="10">
        <f t="shared" si="129"/>
        <v>0</v>
      </c>
      <c r="D208" s="42">
        <f t="shared" si="130"/>
        <v>0</v>
      </c>
      <c r="E208" s="43"/>
      <c r="F208" s="10">
        <f t="shared" si="131"/>
        <v>0</v>
      </c>
      <c r="G208" s="42">
        <f t="shared" si="132"/>
        <v>0</v>
      </c>
      <c r="H208" s="43">
        <f t="shared" si="133"/>
        <v>0</v>
      </c>
      <c r="I208" s="42" t="str">
        <f t="shared" si="134"/>
        <v>N. D.</v>
      </c>
      <c r="J208" s="43"/>
      <c r="K208" s="10">
        <f t="shared" si="135"/>
        <v>0</v>
      </c>
      <c r="L208" s="42">
        <f t="shared" si="136"/>
        <v>0</v>
      </c>
      <c r="M208" s="43">
        <f t="shared" si="137"/>
        <v>0</v>
      </c>
      <c r="N208" s="42" t="str">
        <f t="shared" si="138"/>
        <v>N. D.</v>
      </c>
      <c r="O208" s="43"/>
      <c r="P208" s="10">
        <f t="shared" si="139"/>
        <v>0</v>
      </c>
      <c r="Q208" s="42">
        <f t="shared" si="140"/>
        <v>0</v>
      </c>
      <c r="R208" s="43">
        <f t="shared" si="141"/>
        <v>0</v>
      </c>
      <c r="S208" s="42" t="str">
        <f t="shared" si="142"/>
        <v>N. D.</v>
      </c>
      <c r="T208" s="43"/>
      <c r="U208" s="10">
        <f t="shared" si="143"/>
        <v>0</v>
      </c>
      <c r="V208" s="42" t="str">
        <f t="shared" si="144"/>
        <v>N. D.</v>
      </c>
      <c r="W208" s="43">
        <f t="shared" si="145"/>
        <v>0</v>
      </c>
      <c r="X208" s="42" t="str">
        <f t="shared" si="146"/>
        <v>N. D.</v>
      </c>
    </row>
    <row r="209" spans="1:24" ht="6" customHeight="1">
      <c r="A209" s="8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s="48" customFormat="1">
      <c r="A210" s="44" t="s">
        <v>46</v>
      </c>
      <c r="B210" s="24"/>
      <c r="C210" s="45">
        <f>+SUM(C200:C208)</f>
        <v>61000043.510000013</v>
      </c>
      <c r="D210" s="46">
        <f>+IF(ISERROR(C210/C$210),"N. D.",C210/C$210)</f>
        <v>1</v>
      </c>
      <c r="E210" s="47"/>
      <c r="F210" s="45">
        <f>+SUM(F200:F208)</f>
        <v>61000043.510000013</v>
      </c>
      <c r="G210" s="46">
        <f>+IF(ISERROR(F210/F$210),"N. D.",F210/F$210)</f>
        <v>1</v>
      </c>
      <c r="H210" s="47">
        <f>+$C210-F210</f>
        <v>0</v>
      </c>
      <c r="I210" s="46">
        <f>+IF(ISERROR(H210/F210),"N. D.",H210/F210)</f>
        <v>0</v>
      </c>
      <c r="J210" s="47"/>
      <c r="K210" s="45">
        <f>+SUM(K200:K208)</f>
        <v>58106633.720000006</v>
      </c>
      <c r="L210" s="46">
        <f>+IF(ISERROR(K210/K$210),"N. D.",K210/K$210)</f>
        <v>1</v>
      </c>
      <c r="M210" s="47">
        <f>+$C210-K210</f>
        <v>2893409.7900000066</v>
      </c>
      <c r="N210" s="46">
        <f>+IF(ISERROR(M210/K210),"N. D.",M210/K210)</f>
        <v>4.9794827281555459E-2</v>
      </c>
      <c r="O210" s="47"/>
      <c r="P210" s="45">
        <f>+SUM(P200:P208)</f>
        <v>19455785.359999999</v>
      </c>
      <c r="Q210" s="46">
        <f>+IF(ISERROR(P210/P$210),"N. D.",P210/P$210)</f>
        <v>1</v>
      </c>
      <c r="R210" s="47">
        <f>+$C210-P210</f>
        <v>41544258.150000013</v>
      </c>
      <c r="S210" s="46">
        <f>+IF(ISERROR(R210/P210),"N. D.",R210/P210)</f>
        <v>2.1353164306290444</v>
      </c>
      <c r="T210" s="47"/>
      <c r="U210" s="45">
        <f>+SUM(U200:U208)</f>
        <v>0</v>
      </c>
      <c r="V210" s="46" t="str">
        <f>+IF(ISERROR(U210/U$210),"N. D.",U210/U$210)</f>
        <v>N. D.</v>
      </c>
      <c r="W210" s="47">
        <f>+$C210-U210</f>
        <v>61000043.510000013</v>
      </c>
      <c r="X210" s="46" t="str">
        <f>+IF(ISERROR(W210/U210),"N. D.",W210/U210)</f>
        <v>N. D.</v>
      </c>
    </row>
    <row r="212" spans="1:24">
      <c r="A212" s="7" t="s">
        <v>92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6" customHeight="1">
      <c r="A213" s="8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>
      <c r="A214" s="18" t="s">
        <v>53</v>
      </c>
      <c r="B214" s="14"/>
      <c r="C214" s="10">
        <f t="shared" ref="C214:C226" si="147">+C138</f>
        <v>6584740.4700000007</v>
      </c>
      <c r="D214" s="42">
        <f t="shared" ref="D214:D226" si="148">+IF(ISERROR(C214/C$210),"N. D.",C214/C$210)</f>
        <v>0.10794648808603775</v>
      </c>
      <c r="E214" s="43"/>
      <c r="F214" s="10">
        <f t="shared" ref="F214:F226" si="149">+F138</f>
        <v>6584740.4700000007</v>
      </c>
      <c r="G214" s="42">
        <f t="shared" ref="G214:G226" si="150">+IF(ISERROR(F214/F$210),"N. D.",F214/F$210)</f>
        <v>0.10794648808603775</v>
      </c>
      <c r="H214" s="43">
        <f t="shared" ref="H214:H226" si="151">+$C214-F214</f>
        <v>0</v>
      </c>
      <c r="I214" s="42">
        <f t="shared" ref="I214:I226" si="152">+IF(ISERROR(H214/F214),"N. D.",H214/F214)</f>
        <v>0</v>
      </c>
      <c r="J214" s="43"/>
      <c r="K214" s="10">
        <f t="shared" ref="K214:K226" si="153">+K138</f>
        <v>3708245.4299999997</v>
      </c>
      <c r="L214" s="42">
        <f t="shared" ref="L214:L226" si="154">+IF(ISERROR(K214/K$210),"N. D.",K214/K$210)</f>
        <v>6.381793596698479E-2</v>
      </c>
      <c r="M214" s="43">
        <f t="shared" ref="M214:M226" si="155">+$C214-K214</f>
        <v>2876495.040000001</v>
      </c>
      <c r="N214" s="42">
        <f t="shared" ref="N214:N226" si="156">+IF(ISERROR(M214/K214),"N. D.",M214/K214)</f>
        <v>0.77570244319022896</v>
      </c>
      <c r="O214" s="43"/>
      <c r="P214" s="10">
        <f t="shared" ref="P214:P226" si="157">+P138</f>
        <v>1307164.0807</v>
      </c>
      <c r="Q214" s="42">
        <f t="shared" ref="Q214:Q226" si="158">+IF(ISERROR(P214/P$210),"N. D.",P214/P$210)</f>
        <v>6.7186395024045442E-2</v>
      </c>
      <c r="R214" s="43">
        <f t="shared" ref="R214:R226" si="159">+$C214-P214</f>
        <v>5277576.3893000009</v>
      </c>
      <c r="S214" s="42">
        <f t="shared" ref="S214:S226" si="160">+IF(ISERROR(R214/P214),"N. D.",R214/P214)</f>
        <v>4.0374245798383654</v>
      </c>
      <c r="T214" s="43"/>
      <c r="U214" s="10">
        <f t="shared" ref="U214:U226" si="161">+U138</f>
        <v>0</v>
      </c>
      <c r="V214" s="42" t="str">
        <f t="shared" ref="V214:V226" si="162">+IF(ISERROR(U214/U$210),"N. D.",U214/U$210)</f>
        <v>N. D.</v>
      </c>
      <c r="W214" s="43">
        <f t="shared" ref="W214:W226" si="163">+$C214-U214</f>
        <v>6584740.4700000007</v>
      </c>
      <c r="X214" s="42" t="str">
        <f t="shared" ref="X214:X226" si="164">+IF(ISERROR(W214/U214),"N. D.",W214/U214)</f>
        <v>N. D.</v>
      </c>
    </row>
    <row r="215" spans="1:24">
      <c r="A215" s="18" t="s">
        <v>54</v>
      </c>
      <c r="B215" s="14"/>
      <c r="C215" s="10">
        <f t="shared" si="147"/>
        <v>4456868.6338</v>
      </c>
      <c r="D215" s="42">
        <f t="shared" si="148"/>
        <v>7.3063368111686108E-2</v>
      </c>
      <c r="E215" s="43"/>
      <c r="F215" s="10">
        <f t="shared" si="149"/>
        <v>4456868.6338</v>
      </c>
      <c r="G215" s="42">
        <f t="shared" si="150"/>
        <v>7.3063368111686108E-2</v>
      </c>
      <c r="H215" s="43">
        <f t="shared" si="151"/>
        <v>0</v>
      </c>
      <c r="I215" s="42">
        <f t="shared" si="152"/>
        <v>0</v>
      </c>
      <c r="J215" s="43"/>
      <c r="K215" s="10">
        <f t="shared" si="153"/>
        <v>3739398.2911999999</v>
      </c>
      <c r="L215" s="42">
        <f t="shared" si="154"/>
        <v>6.4354068577077428E-2</v>
      </c>
      <c r="M215" s="43">
        <f t="shared" si="155"/>
        <v>717470.34260000009</v>
      </c>
      <c r="N215" s="42">
        <f t="shared" si="156"/>
        <v>0.19186785860399982</v>
      </c>
      <c r="O215" s="43"/>
      <c r="P215" s="10">
        <f t="shared" si="157"/>
        <v>2262133.5535999998</v>
      </c>
      <c r="Q215" s="42">
        <f t="shared" si="158"/>
        <v>0.11627048262214175</v>
      </c>
      <c r="R215" s="43">
        <f t="shared" si="159"/>
        <v>2194735.0802000002</v>
      </c>
      <c r="S215" s="42">
        <f t="shared" si="160"/>
        <v>0.97020579386537964</v>
      </c>
      <c r="T215" s="43"/>
      <c r="U215" s="10">
        <f t="shared" si="161"/>
        <v>0</v>
      </c>
      <c r="V215" s="42" t="str">
        <f t="shared" si="162"/>
        <v>N. D.</v>
      </c>
      <c r="W215" s="43">
        <f t="shared" si="163"/>
        <v>4456868.6338</v>
      </c>
      <c r="X215" s="42" t="str">
        <f t="shared" si="164"/>
        <v>N. D.</v>
      </c>
    </row>
    <row r="216" spans="1:24">
      <c r="A216" s="18" t="s">
        <v>55</v>
      </c>
      <c r="B216" s="14"/>
      <c r="C216" s="10">
        <f t="shared" si="147"/>
        <v>98105.2503</v>
      </c>
      <c r="D216" s="42">
        <f t="shared" si="148"/>
        <v>1.6082816446502562E-3</v>
      </c>
      <c r="E216" s="43"/>
      <c r="F216" s="10">
        <f t="shared" si="149"/>
        <v>98105.2503</v>
      </c>
      <c r="G216" s="42">
        <f t="shared" si="150"/>
        <v>1.6082816446502562E-3</v>
      </c>
      <c r="H216" s="43">
        <f t="shared" si="151"/>
        <v>0</v>
      </c>
      <c r="I216" s="42">
        <f t="shared" si="152"/>
        <v>0</v>
      </c>
      <c r="J216" s="43"/>
      <c r="K216" s="10">
        <f t="shared" si="153"/>
        <v>77424.143500000006</v>
      </c>
      <c r="L216" s="42">
        <f t="shared" si="154"/>
        <v>1.3324493012809139E-3</v>
      </c>
      <c r="M216" s="43">
        <f t="shared" si="155"/>
        <v>20681.106799999994</v>
      </c>
      <c r="N216" s="42">
        <f t="shared" si="156"/>
        <v>0.26711444085913577</v>
      </c>
      <c r="O216" s="43"/>
      <c r="P216" s="10">
        <f t="shared" si="157"/>
        <v>40981.821899999995</v>
      </c>
      <c r="Q216" s="42">
        <f t="shared" si="158"/>
        <v>2.1064079985306746E-3</v>
      </c>
      <c r="R216" s="43">
        <f t="shared" si="159"/>
        <v>57123.428400000004</v>
      </c>
      <c r="S216" s="42">
        <f t="shared" si="160"/>
        <v>1.3938723500235604</v>
      </c>
      <c r="T216" s="43"/>
      <c r="U216" s="10">
        <f t="shared" si="161"/>
        <v>0</v>
      </c>
      <c r="V216" s="42" t="str">
        <f t="shared" si="162"/>
        <v>N. D.</v>
      </c>
      <c r="W216" s="43">
        <f t="shared" si="163"/>
        <v>98105.2503</v>
      </c>
      <c r="X216" s="42" t="str">
        <f t="shared" si="164"/>
        <v>N. D.</v>
      </c>
    </row>
    <row r="217" spans="1:24">
      <c r="A217" s="18" t="s">
        <v>56</v>
      </c>
      <c r="B217" s="14"/>
      <c r="C217" s="10">
        <f t="shared" si="147"/>
        <v>2887927.9866999998</v>
      </c>
      <c r="D217" s="42">
        <f t="shared" si="148"/>
        <v>4.7343047980393141E-2</v>
      </c>
      <c r="E217" s="43"/>
      <c r="F217" s="10">
        <f t="shared" si="149"/>
        <v>2887927.9866999998</v>
      </c>
      <c r="G217" s="42">
        <f t="shared" si="150"/>
        <v>4.7343047980393141E-2</v>
      </c>
      <c r="H217" s="43">
        <f t="shared" si="151"/>
        <v>0</v>
      </c>
      <c r="I217" s="42">
        <f t="shared" si="152"/>
        <v>0</v>
      </c>
      <c r="J217" s="43"/>
      <c r="K217" s="10">
        <f t="shared" si="153"/>
        <v>2182488.7994999997</v>
      </c>
      <c r="L217" s="42">
        <f t="shared" si="154"/>
        <v>3.7560062591421438E-2</v>
      </c>
      <c r="M217" s="43">
        <f t="shared" si="155"/>
        <v>705439.18720000004</v>
      </c>
      <c r="N217" s="42">
        <f t="shared" si="156"/>
        <v>0.323226945018739</v>
      </c>
      <c r="O217" s="43"/>
      <c r="P217" s="10">
        <f t="shared" si="157"/>
        <v>817905.07380000001</v>
      </c>
      <c r="Q217" s="42">
        <f t="shared" si="158"/>
        <v>4.2039170286159042E-2</v>
      </c>
      <c r="R217" s="43">
        <f t="shared" si="159"/>
        <v>2070022.9128999999</v>
      </c>
      <c r="S217" s="42">
        <f t="shared" si="160"/>
        <v>2.5308840588097103</v>
      </c>
      <c r="T217" s="43"/>
      <c r="U217" s="10">
        <f t="shared" si="161"/>
        <v>0</v>
      </c>
      <c r="V217" s="42" t="str">
        <f t="shared" si="162"/>
        <v>N. D.</v>
      </c>
      <c r="W217" s="43">
        <f t="shared" si="163"/>
        <v>2887927.9866999998</v>
      </c>
      <c r="X217" s="42" t="str">
        <f t="shared" si="164"/>
        <v>N. D.</v>
      </c>
    </row>
    <row r="218" spans="1:24">
      <c r="A218" s="18" t="s">
        <v>57</v>
      </c>
      <c r="B218" s="14"/>
      <c r="C218" s="10">
        <f t="shared" si="147"/>
        <v>2916000.1599999997</v>
      </c>
      <c r="D218" s="42">
        <f t="shared" si="148"/>
        <v>4.7803247214437912E-2</v>
      </c>
      <c r="E218" s="43"/>
      <c r="F218" s="10">
        <f t="shared" si="149"/>
        <v>2916000.1599999997</v>
      </c>
      <c r="G218" s="42">
        <f t="shared" si="150"/>
        <v>4.7803247214437912E-2</v>
      </c>
      <c r="H218" s="43">
        <f t="shared" si="151"/>
        <v>0</v>
      </c>
      <c r="I218" s="42">
        <f t="shared" si="152"/>
        <v>0</v>
      </c>
      <c r="J218" s="43"/>
      <c r="K218" s="10">
        <f t="shared" si="153"/>
        <v>1507646.08</v>
      </c>
      <c r="L218" s="42">
        <f t="shared" si="154"/>
        <v>2.5946195528464697E-2</v>
      </c>
      <c r="M218" s="43">
        <f t="shared" si="155"/>
        <v>1408354.0799999996</v>
      </c>
      <c r="N218" s="42">
        <f t="shared" si="156"/>
        <v>0.93414104190819081</v>
      </c>
      <c r="O218" s="43"/>
      <c r="P218" s="10">
        <f t="shared" si="157"/>
        <v>1044665.81</v>
      </c>
      <c r="Q218" s="42">
        <f t="shared" si="158"/>
        <v>5.3694353153575299E-2</v>
      </c>
      <c r="R218" s="43">
        <f t="shared" si="159"/>
        <v>1871334.3499999996</v>
      </c>
      <c r="S218" s="42">
        <f t="shared" si="160"/>
        <v>1.7913234376838651</v>
      </c>
      <c r="T218" s="43"/>
      <c r="U218" s="10">
        <f t="shared" si="161"/>
        <v>0</v>
      </c>
      <c r="V218" s="42" t="str">
        <f t="shared" si="162"/>
        <v>N. D.</v>
      </c>
      <c r="W218" s="43">
        <f t="shared" si="163"/>
        <v>2916000.1599999997</v>
      </c>
      <c r="X218" s="42" t="str">
        <f t="shared" si="164"/>
        <v>N. D.</v>
      </c>
    </row>
    <row r="219" spans="1:24">
      <c r="A219" s="18" t="s">
        <v>58</v>
      </c>
      <c r="B219" s="14"/>
      <c r="C219" s="10">
        <f t="shared" si="147"/>
        <v>2415864.6593999998</v>
      </c>
      <c r="D219" s="42">
        <f t="shared" si="148"/>
        <v>3.9604310429777911E-2</v>
      </c>
      <c r="E219" s="43"/>
      <c r="F219" s="10">
        <f t="shared" si="149"/>
        <v>2415864.6593999998</v>
      </c>
      <c r="G219" s="42">
        <f t="shared" si="150"/>
        <v>3.9604310429777911E-2</v>
      </c>
      <c r="H219" s="43">
        <f t="shared" si="151"/>
        <v>0</v>
      </c>
      <c r="I219" s="42">
        <f t="shared" si="152"/>
        <v>0</v>
      </c>
      <c r="J219" s="43"/>
      <c r="K219" s="10">
        <f t="shared" si="153"/>
        <v>984926.40989999997</v>
      </c>
      <c r="L219" s="42">
        <f t="shared" si="154"/>
        <v>1.6950326440283759E-2</v>
      </c>
      <c r="M219" s="43">
        <f t="shared" si="155"/>
        <v>1430938.2494999999</v>
      </c>
      <c r="N219" s="42">
        <f t="shared" si="156"/>
        <v>1.4528377299226687</v>
      </c>
      <c r="O219" s="43"/>
      <c r="P219" s="10">
        <f t="shared" si="157"/>
        <v>234934.72999999998</v>
      </c>
      <c r="Q219" s="42">
        <f t="shared" si="158"/>
        <v>1.2075314650777992E-2</v>
      </c>
      <c r="R219" s="43">
        <f t="shared" si="159"/>
        <v>2180929.9293999998</v>
      </c>
      <c r="S219" s="42">
        <f t="shared" si="160"/>
        <v>9.2831312313849885</v>
      </c>
      <c r="T219" s="43"/>
      <c r="U219" s="10">
        <f t="shared" si="161"/>
        <v>0</v>
      </c>
      <c r="V219" s="42" t="str">
        <f t="shared" si="162"/>
        <v>N. D.</v>
      </c>
      <c r="W219" s="43">
        <f t="shared" si="163"/>
        <v>2415864.6593999998</v>
      </c>
      <c r="X219" s="42" t="str">
        <f t="shared" si="164"/>
        <v>N. D.</v>
      </c>
    </row>
    <row r="220" spans="1:24">
      <c r="A220" s="18" t="s">
        <v>59</v>
      </c>
      <c r="B220" s="14"/>
      <c r="C220" s="10">
        <f t="shared" si="147"/>
        <v>1744832.7802999998</v>
      </c>
      <c r="D220" s="42">
        <f t="shared" si="148"/>
        <v>2.8603795668013934E-2</v>
      </c>
      <c r="E220" s="43"/>
      <c r="F220" s="10">
        <f t="shared" si="149"/>
        <v>1744832.7802999998</v>
      </c>
      <c r="G220" s="42">
        <f t="shared" si="150"/>
        <v>2.8603795668013934E-2</v>
      </c>
      <c r="H220" s="43">
        <f t="shared" si="151"/>
        <v>0</v>
      </c>
      <c r="I220" s="42">
        <f t="shared" si="152"/>
        <v>0</v>
      </c>
      <c r="J220" s="43"/>
      <c r="K220" s="10">
        <f t="shared" si="153"/>
        <v>1278695.22</v>
      </c>
      <c r="L220" s="42">
        <f t="shared" si="154"/>
        <v>2.2006010985969052E-2</v>
      </c>
      <c r="M220" s="43">
        <f t="shared" si="155"/>
        <v>466137.56029999978</v>
      </c>
      <c r="N220" s="42">
        <f t="shared" si="156"/>
        <v>0.36454156784913905</v>
      </c>
      <c r="O220" s="43"/>
      <c r="P220" s="10">
        <f t="shared" si="157"/>
        <v>881751.66999999993</v>
      </c>
      <c r="Q220" s="42">
        <f t="shared" si="158"/>
        <v>4.5320795520947296E-2</v>
      </c>
      <c r="R220" s="43">
        <f t="shared" si="159"/>
        <v>863081.11029999983</v>
      </c>
      <c r="S220" s="42">
        <f t="shared" si="160"/>
        <v>0.97882560324495882</v>
      </c>
      <c r="T220" s="43"/>
      <c r="U220" s="10">
        <f t="shared" si="161"/>
        <v>194900</v>
      </c>
      <c r="V220" s="42" t="str">
        <f t="shared" si="162"/>
        <v>N. D.</v>
      </c>
      <c r="W220" s="43">
        <f t="shared" si="163"/>
        <v>1549932.7802999998</v>
      </c>
      <c r="X220" s="42">
        <f t="shared" si="164"/>
        <v>7.9524514125192391</v>
      </c>
    </row>
    <row r="221" spans="1:24">
      <c r="A221" s="18" t="s">
        <v>60</v>
      </c>
      <c r="B221" s="14"/>
      <c r="C221" s="10">
        <f t="shared" si="147"/>
        <v>41924.740000000005</v>
      </c>
      <c r="D221" s="42">
        <f t="shared" si="148"/>
        <v>6.8729032944258629E-4</v>
      </c>
      <c r="E221" s="43"/>
      <c r="F221" s="10">
        <f t="shared" si="149"/>
        <v>41924.740000000005</v>
      </c>
      <c r="G221" s="42">
        <f t="shared" si="150"/>
        <v>6.8729032944258629E-4</v>
      </c>
      <c r="H221" s="43">
        <f t="shared" si="151"/>
        <v>0</v>
      </c>
      <c r="I221" s="42">
        <f t="shared" si="152"/>
        <v>0</v>
      </c>
      <c r="J221" s="43"/>
      <c r="K221" s="10">
        <f t="shared" si="153"/>
        <v>4168</v>
      </c>
      <c r="L221" s="42">
        <f t="shared" si="154"/>
        <v>7.1730192116866611E-5</v>
      </c>
      <c r="M221" s="43">
        <f t="shared" si="155"/>
        <v>37756.740000000005</v>
      </c>
      <c r="N221" s="42">
        <f t="shared" si="156"/>
        <v>9.0587188099808067</v>
      </c>
      <c r="O221" s="43"/>
      <c r="P221" s="10">
        <f t="shared" si="157"/>
        <v>0</v>
      </c>
      <c r="Q221" s="42">
        <f t="shared" si="158"/>
        <v>0</v>
      </c>
      <c r="R221" s="43">
        <f t="shared" si="159"/>
        <v>41924.740000000005</v>
      </c>
      <c r="S221" s="42" t="str">
        <f t="shared" si="160"/>
        <v>N. D.</v>
      </c>
      <c r="T221" s="43"/>
      <c r="U221" s="10">
        <f t="shared" si="161"/>
        <v>0</v>
      </c>
      <c r="V221" s="42" t="str">
        <f t="shared" si="162"/>
        <v>N. D.</v>
      </c>
      <c r="W221" s="43">
        <f t="shared" si="163"/>
        <v>41924.740000000005</v>
      </c>
      <c r="X221" s="42" t="str">
        <f t="shared" si="164"/>
        <v>N. D.</v>
      </c>
    </row>
    <row r="222" spans="1:24">
      <c r="A222" s="18" t="s">
        <v>61</v>
      </c>
      <c r="B222" s="14"/>
      <c r="C222" s="10">
        <f t="shared" si="147"/>
        <v>1277691.6507000001</v>
      </c>
      <c r="D222" s="42">
        <f t="shared" si="148"/>
        <v>2.0945749825416804E-2</v>
      </c>
      <c r="E222" s="43"/>
      <c r="F222" s="10">
        <f t="shared" si="149"/>
        <v>1277691.6507000001</v>
      </c>
      <c r="G222" s="42">
        <f t="shared" si="150"/>
        <v>2.0945749825416804E-2</v>
      </c>
      <c r="H222" s="43">
        <f t="shared" si="151"/>
        <v>0</v>
      </c>
      <c r="I222" s="42">
        <f t="shared" si="152"/>
        <v>0</v>
      </c>
      <c r="J222" s="43"/>
      <c r="K222" s="10">
        <f t="shared" si="153"/>
        <v>818221.65819999995</v>
      </c>
      <c r="L222" s="42">
        <f t="shared" si="154"/>
        <v>1.4081381174872161E-2</v>
      </c>
      <c r="M222" s="43">
        <f t="shared" si="155"/>
        <v>459469.99250000017</v>
      </c>
      <c r="N222" s="42">
        <f t="shared" si="156"/>
        <v>0.56154709166558237</v>
      </c>
      <c r="O222" s="43"/>
      <c r="P222" s="10">
        <f t="shared" si="157"/>
        <v>506769.03870000003</v>
      </c>
      <c r="Q222" s="42">
        <f t="shared" si="158"/>
        <v>2.6047215741898996E-2</v>
      </c>
      <c r="R222" s="43">
        <f t="shared" si="159"/>
        <v>770922.61200000008</v>
      </c>
      <c r="S222" s="42">
        <f t="shared" si="160"/>
        <v>1.521250418095047</v>
      </c>
      <c r="T222" s="43"/>
      <c r="U222" s="10">
        <f t="shared" si="161"/>
        <v>400665.70000000007</v>
      </c>
      <c r="V222" s="42" t="str">
        <f t="shared" si="162"/>
        <v>N. D.</v>
      </c>
      <c r="W222" s="43">
        <f t="shared" si="163"/>
        <v>877025.95070000004</v>
      </c>
      <c r="X222" s="42">
        <f t="shared" si="164"/>
        <v>2.188921963372457</v>
      </c>
    </row>
    <row r="223" spans="1:24">
      <c r="A223" s="18" t="s">
        <v>62</v>
      </c>
      <c r="B223" s="14"/>
      <c r="C223" s="10">
        <f t="shared" si="147"/>
        <v>4300</v>
      </c>
      <c r="D223" s="42">
        <f t="shared" si="148"/>
        <v>7.049175299842338E-5</v>
      </c>
      <c r="E223" s="43"/>
      <c r="F223" s="10">
        <f t="shared" si="149"/>
        <v>4300</v>
      </c>
      <c r="G223" s="42">
        <f t="shared" si="150"/>
        <v>7.049175299842338E-5</v>
      </c>
      <c r="H223" s="43">
        <f t="shared" si="151"/>
        <v>0</v>
      </c>
      <c r="I223" s="42">
        <f t="shared" si="152"/>
        <v>0</v>
      </c>
      <c r="J223" s="43"/>
      <c r="K223" s="10">
        <f t="shared" si="153"/>
        <v>0</v>
      </c>
      <c r="L223" s="42">
        <f t="shared" si="154"/>
        <v>0</v>
      </c>
      <c r="M223" s="43">
        <f t="shared" si="155"/>
        <v>4300</v>
      </c>
      <c r="N223" s="42" t="str">
        <f t="shared" si="156"/>
        <v>N. D.</v>
      </c>
      <c r="O223" s="43"/>
      <c r="P223" s="10">
        <f t="shared" si="157"/>
        <v>0</v>
      </c>
      <c r="Q223" s="42">
        <f t="shared" si="158"/>
        <v>0</v>
      </c>
      <c r="R223" s="43">
        <f t="shared" si="159"/>
        <v>4300</v>
      </c>
      <c r="S223" s="42" t="str">
        <f t="shared" si="160"/>
        <v>N. D.</v>
      </c>
      <c r="T223" s="43"/>
      <c r="U223" s="10">
        <f t="shared" si="161"/>
        <v>0</v>
      </c>
      <c r="V223" s="42" t="str">
        <f t="shared" si="162"/>
        <v>N. D.</v>
      </c>
      <c r="W223" s="43">
        <f t="shared" si="163"/>
        <v>4300</v>
      </c>
      <c r="X223" s="42" t="str">
        <f t="shared" si="164"/>
        <v>N. D.</v>
      </c>
    </row>
    <row r="224" spans="1:24">
      <c r="A224" s="18" t="s">
        <v>25</v>
      </c>
      <c r="B224" s="14"/>
      <c r="C224" s="10">
        <f t="shared" si="147"/>
        <v>1714520.0473000002</v>
      </c>
      <c r="D224" s="42">
        <f t="shared" si="148"/>
        <v>2.8106865973282973E-2</v>
      </c>
      <c r="E224" s="43"/>
      <c r="F224" s="10">
        <f t="shared" si="149"/>
        <v>1714520.0473000002</v>
      </c>
      <c r="G224" s="42">
        <f t="shared" si="150"/>
        <v>2.8106865973282973E-2</v>
      </c>
      <c r="H224" s="43">
        <f t="shared" si="151"/>
        <v>0</v>
      </c>
      <c r="I224" s="42">
        <f t="shared" si="152"/>
        <v>0</v>
      </c>
      <c r="J224" s="43"/>
      <c r="K224" s="10">
        <f t="shared" si="153"/>
        <v>910247.21</v>
      </c>
      <c r="L224" s="42">
        <f t="shared" si="154"/>
        <v>1.5665116901905429E-2</v>
      </c>
      <c r="M224" s="43">
        <f t="shared" si="155"/>
        <v>804272.83730000025</v>
      </c>
      <c r="N224" s="42">
        <f t="shared" si="156"/>
        <v>0.88357627297753571</v>
      </c>
      <c r="O224" s="43"/>
      <c r="P224" s="10">
        <f t="shared" si="157"/>
        <v>1302126.99</v>
      </c>
      <c r="Q224" s="42">
        <f t="shared" si="158"/>
        <v>6.6927495647495158E-2</v>
      </c>
      <c r="R224" s="43">
        <f t="shared" si="159"/>
        <v>412393.05730000022</v>
      </c>
      <c r="S224" s="42">
        <f t="shared" si="160"/>
        <v>0.31670724934439781</v>
      </c>
      <c r="T224" s="43"/>
      <c r="U224" s="10">
        <f t="shared" si="161"/>
        <v>465045</v>
      </c>
      <c r="V224" s="42" t="str">
        <f t="shared" si="162"/>
        <v>N. D.</v>
      </c>
      <c r="W224" s="43">
        <f t="shared" si="163"/>
        <v>1249475.0473000002</v>
      </c>
      <c r="X224" s="42">
        <f t="shared" si="164"/>
        <v>2.6867831012052603</v>
      </c>
    </row>
    <row r="225" spans="1:24">
      <c r="A225" s="18" t="s">
        <v>63</v>
      </c>
      <c r="B225" s="14"/>
      <c r="C225" s="10">
        <f t="shared" si="147"/>
        <v>78193.654800000018</v>
      </c>
      <c r="D225" s="42">
        <f t="shared" si="148"/>
        <v>1.2818622791175777E-3</v>
      </c>
      <c r="E225" s="43"/>
      <c r="F225" s="10">
        <f t="shared" si="149"/>
        <v>78193.654800000018</v>
      </c>
      <c r="G225" s="42">
        <f t="shared" si="150"/>
        <v>1.2818622791175777E-3</v>
      </c>
      <c r="H225" s="43">
        <f t="shared" si="151"/>
        <v>0</v>
      </c>
      <c r="I225" s="42">
        <f t="shared" si="152"/>
        <v>0</v>
      </c>
      <c r="J225" s="43"/>
      <c r="K225" s="10">
        <f t="shared" si="153"/>
        <v>70994.66399999999</v>
      </c>
      <c r="L225" s="42">
        <f t="shared" si="154"/>
        <v>1.2217996372342593E-3</v>
      </c>
      <c r="M225" s="43">
        <f t="shared" si="155"/>
        <v>7198.9908000000287</v>
      </c>
      <c r="N225" s="42">
        <f t="shared" si="156"/>
        <v>0.10140185746917585</v>
      </c>
      <c r="O225" s="43"/>
      <c r="P225" s="10">
        <f t="shared" si="157"/>
        <v>9596.32</v>
      </c>
      <c r="Q225" s="42">
        <f t="shared" si="158"/>
        <v>4.9323734932486937E-4</v>
      </c>
      <c r="R225" s="43">
        <f t="shared" si="159"/>
        <v>68597.334800000011</v>
      </c>
      <c r="S225" s="42">
        <f t="shared" si="160"/>
        <v>7.1482958884238972</v>
      </c>
      <c r="T225" s="43"/>
      <c r="U225" s="10">
        <f t="shared" si="161"/>
        <v>0</v>
      </c>
      <c r="V225" s="42" t="str">
        <f t="shared" si="162"/>
        <v>N. D.</v>
      </c>
      <c r="W225" s="43">
        <f t="shared" si="163"/>
        <v>78193.654800000018</v>
      </c>
      <c r="X225" s="42" t="str">
        <f t="shared" si="164"/>
        <v>N. D.</v>
      </c>
    </row>
    <row r="226" spans="1:24">
      <c r="A226" s="18" t="s">
        <v>64</v>
      </c>
      <c r="B226" s="14"/>
      <c r="C226" s="10">
        <f t="shared" si="147"/>
        <v>573324.13099999994</v>
      </c>
      <c r="D226" s="42">
        <f t="shared" si="148"/>
        <v>9.398749541973889E-3</v>
      </c>
      <c r="E226" s="43"/>
      <c r="F226" s="10">
        <f t="shared" si="149"/>
        <v>573324.13099999994</v>
      </c>
      <c r="G226" s="42">
        <f t="shared" si="150"/>
        <v>9.398749541973889E-3</v>
      </c>
      <c r="H226" s="43">
        <f t="shared" si="151"/>
        <v>0</v>
      </c>
      <c r="I226" s="42">
        <f t="shared" si="152"/>
        <v>0</v>
      </c>
      <c r="J226" s="43"/>
      <c r="K226" s="10">
        <f t="shared" si="153"/>
        <v>45628.61</v>
      </c>
      <c r="L226" s="42">
        <f t="shared" si="154"/>
        <v>7.8525646864817205E-4</v>
      </c>
      <c r="M226" s="43">
        <f t="shared" si="155"/>
        <v>527695.52099999995</v>
      </c>
      <c r="N226" s="42">
        <f t="shared" si="156"/>
        <v>11.565014165454524</v>
      </c>
      <c r="O226" s="43"/>
      <c r="P226" s="10">
        <f t="shared" si="157"/>
        <v>3886.7000000000003</v>
      </c>
      <c r="Q226" s="42">
        <f t="shared" si="158"/>
        <v>1.9977091276874573E-4</v>
      </c>
      <c r="R226" s="43">
        <f t="shared" si="159"/>
        <v>569437.43099999998</v>
      </c>
      <c r="S226" s="42">
        <f t="shared" si="160"/>
        <v>146.50923173900736</v>
      </c>
      <c r="T226" s="43"/>
      <c r="U226" s="10">
        <f t="shared" si="161"/>
        <v>13659.07</v>
      </c>
      <c r="V226" s="42" t="str">
        <f t="shared" si="162"/>
        <v>N. D.</v>
      </c>
      <c r="W226" s="43">
        <f t="shared" si="163"/>
        <v>559665.06099999999</v>
      </c>
      <c r="X226" s="42">
        <f t="shared" si="164"/>
        <v>40.973877504105332</v>
      </c>
    </row>
    <row r="227" spans="1:24" ht="6" customHeight="1">
      <c r="A227" s="8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s="48" customFormat="1">
      <c r="A228" s="44" t="s">
        <v>93</v>
      </c>
      <c r="B228" s="24"/>
      <c r="C228" s="45">
        <f>+SUM(C214:C226)</f>
        <v>24794294.164299998</v>
      </c>
      <c r="D228" s="46">
        <f>+IF(ISERROR(C228/C$210),"N. D.",C228/C$210)</f>
        <v>0.40646354883722924</v>
      </c>
      <c r="E228" s="47"/>
      <c r="F228" s="45">
        <f>+SUM(F214:F226)</f>
        <v>24794294.164299998</v>
      </c>
      <c r="G228" s="46">
        <f>+IF(ISERROR(F228/F$210),"N. D.",F228/F$210)</f>
        <v>0.40646354883722924</v>
      </c>
      <c r="H228" s="47">
        <f>+$C228-F228</f>
        <v>0</v>
      </c>
      <c r="I228" s="46">
        <f>+IF(ISERROR(H228/F228),"N. D.",H228/F228)</f>
        <v>0</v>
      </c>
      <c r="J228" s="47"/>
      <c r="K228" s="45">
        <f>+SUM(K214:K226)</f>
        <v>15328084.5163</v>
      </c>
      <c r="L228" s="46">
        <f>+IF(ISERROR(K228/K$210),"N. D.",K228/K$210)</f>
        <v>0.26379233376625899</v>
      </c>
      <c r="M228" s="47">
        <f>+$C228-K228</f>
        <v>9466209.6479999982</v>
      </c>
      <c r="N228" s="46">
        <f>+IF(ISERROR(M228/K228),"N. D.",M228/K228)</f>
        <v>0.61757290272855425</v>
      </c>
      <c r="O228" s="47"/>
      <c r="P228" s="45">
        <f>+SUM(P214:P226)</f>
        <v>8411915.7886999995</v>
      </c>
      <c r="Q228" s="46">
        <f>+IF(ISERROR(P228/P$210),"N. D.",P228/P$210)</f>
        <v>0.43236063890766524</v>
      </c>
      <c r="R228" s="47">
        <f>+$C228-P228</f>
        <v>16382378.375599999</v>
      </c>
      <c r="S228" s="46">
        <f>+IF(ISERROR(R228/P228),"N. D.",R228/P228)</f>
        <v>1.9475204920152651</v>
      </c>
      <c r="T228" s="47"/>
      <c r="U228" s="45">
        <f>+SUM(U214:U226)</f>
        <v>1074269.7700000003</v>
      </c>
      <c r="V228" s="46" t="str">
        <f>+IF(ISERROR(U228/U$210),"N. D.",U228/U$210)</f>
        <v>N. D.</v>
      </c>
      <c r="W228" s="47">
        <f>+$C228-U228</f>
        <v>23720024.394299999</v>
      </c>
      <c r="X228" s="46">
        <f>+IF(ISERROR(W228/U228),"N. D.",W228/U228)</f>
        <v>22.080137649503062</v>
      </c>
    </row>
    <row r="230" spans="1:24">
      <c r="A230" s="7" t="s">
        <v>94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6" customHeight="1">
      <c r="A231" s="8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>
      <c r="A232" s="13" t="s">
        <v>95</v>
      </c>
      <c r="B232" s="14"/>
      <c r="C232" s="10">
        <f>+C106</f>
        <v>61000043.510000013</v>
      </c>
      <c r="D232" s="42">
        <f>+IF(ISERROR(C232/C$232),"N. D.",C232/C$232)</f>
        <v>1</v>
      </c>
      <c r="E232" s="43"/>
      <c r="F232" s="10">
        <f>+F106</f>
        <v>61000043.510000013</v>
      </c>
      <c r="G232" s="42">
        <f>+IF(ISERROR(F232/F$232),"N. D.",F232/F$232)</f>
        <v>1</v>
      </c>
      <c r="H232" s="43">
        <f>+$C232-F232</f>
        <v>0</v>
      </c>
      <c r="I232" s="42">
        <f>+IF(ISERROR(H232/F232),"N. D.",H232/F232)</f>
        <v>0</v>
      </c>
      <c r="J232" s="43"/>
      <c r="K232" s="10">
        <f>+K106</f>
        <v>58106633.720000006</v>
      </c>
      <c r="L232" s="42">
        <f>+IF(ISERROR(K232/K$232),"N. D.",K232/K$232)</f>
        <v>1</v>
      </c>
      <c r="M232" s="43">
        <f>+$C232-K232</f>
        <v>2893409.7900000066</v>
      </c>
      <c r="N232" s="42">
        <f>+IF(ISERROR(M232/K232),"N. D.",M232/K232)</f>
        <v>4.9794827281555459E-2</v>
      </c>
      <c r="O232" s="43"/>
      <c r="P232" s="10">
        <f>+P106</f>
        <v>19455785.359999999</v>
      </c>
      <c r="Q232" s="42">
        <f>+IF(ISERROR(P232/P$232),"N. D.",P232/P$232)</f>
        <v>1</v>
      </c>
      <c r="R232" s="43">
        <f>+$C232-P232</f>
        <v>41544258.150000013</v>
      </c>
      <c r="S232" s="42">
        <f>+IF(ISERROR(R232/P232),"N. D.",R232/P232)</f>
        <v>2.1353164306290444</v>
      </c>
      <c r="T232" s="43"/>
      <c r="U232" s="10">
        <f>+U106</f>
        <v>0</v>
      </c>
      <c r="V232" s="42" t="str">
        <f>+IF(ISERROR(U232/U$232),"N. D.",U232/U$232)</f>
        <v>N. D.</v>
      </c>
      <c r="W232" s="43">
        <f>+$C232-U232</f>
        <v>61000043.510000013</v>
      </c>
      <c r="X232" s="42" t="str">
        <f>+IF(ISERROR(W232/U232),"N. D.",W232/U232)</f>
        <v>N. D.</v>
      </c>
    </row>
    <row r="233" spans="1:24">
      <c r="A233" s="13" t="s">
        <v>96</v>
      </c>
      <c r="B233" s="14"/>
      <c r="C233" s="10">
        <f>+C135</f>
        <v>23176914.224299997</v>
      </c>
      <c r="D233" s="42">
        <f>+IF(ISERROR(C233/C$232),"N. D.",C233/C$232)</f>
        <v>0.37994914250348855</v>
      </c>
      <c r="E233" s="43"/>
      <c r="F233" s="10">
        <f>+F135</f>
        <v>23176914.224299997</v>
      </c>
      <c r="G233" s="42">
        <f>+IF(ISERROR(F233/F$232),"N. D.",F233/F$232)</f>
        <v>0.37994914250348855</v>
      </c>
      <c r="H233" s="43">
        <f>+$C233-F233</f>
        <v>0</v>
      </c>
      <c r="I233" s="42">
        <f>+IF(ISERROR(H233/F233),"N. D.",H233/F233)</f>
        <v>0</v>
      </c>
      <c r="J233" s="43"/>
      <c r="K233" s="10">
        <f>+K135</f>
        <v>14187949.5063</v>
      </c>
      <c r="L233" s="42">
        <f>+IF(ISERROR(K233/K$232),"N. D.",K233/K$232)</f>
        <v>0.24417090782900716</v>
      </c>
      <c r="M233" s="43">
        <f>+$C233-K233</f>
        <v>8988964.7179999966</v>
      </c>
      <c r="N233" s="42">
        <f>+IF(ISERROR(M233/K233),"N. D.",M233/K233)</f>
        <v>0.63356334289239946</v>
      </c>
      <c r="O233" s="43"/>
      <c r="P233" s="10">
        <f>+P135</f>
        <v>7431741.0486999992</v>
      </c>
      <c r="Q233" s="42">
        <f>+IF(ISERROR(P233/P$232),"N. D.",P233/P$232)</f>
        <v>0.38198103603564837</v>
      </c>
      <c r="R233" s="43">
        <f>+$C233-P233</f>
        <v>15745173.175599998</v>
      </c>
      <c r="S233" s="42">
        <f>+IF(ISERROR(R233/P233),"N. D.",R233/P233)</f>
        <v>2.1186385629453852</v>
      </c>
      <c r="T233" s="43"/>
      <c r="U233" s="10">
        <f>+U135</f>
        <v>1074269.7700000003</v>
      </c>
      <c r="V233" s="42" t="str">
        <f>+IF(ISERROR(U233/U$232),"N. D.",U233/U$232)</f>
        <v>N. D.</v>
      </c>
      <c r="W233" s="43">
        <f>+$C233-U233</f>
        <v>22102644.454299998</v>
      </c>
      <c r="X233" s="42">
        <f>+IF(ISERROR(W233/U233),"N. D.",W233/U233)</f>
        <v>20.574575466551565</v>
      </c>
    </row>
    <row r="234" spans="1:24">
      <c r="A234" s="13" t="s">
        <v>97</v>
      </c>
      <c r="B234" s="14"/>
      <c r="C234" s="10">
        <f>+C168</f>
        <v>37823129.285700016</v>
      </c>
      <c r="D234" s="42">
        <f>+IF(ISERROR(C234/C$232),"N. D.",C234/C$232)</f>
        <v>0.62005085749651145</v>
      </c>
      <c r="E234" s="43"/>
      <c r="F234" s="10">
        <f>+F168</f>
        <v>37823129.285700016</v>
      </c>
      <c r="G234" s="42">
        <f>+IF(ISERROR(F234/F$232),"N. D.",F234/F$232)</f>
        <v>0.62005085749651145</v>
      </c>
      <c r="H234" s="43">
        <f>+$C234-F234</f>
        <v>0</v>
      </c>
      <c r="I234" s="42">
        <f>+IF(ISERROR(H234/F234),"N. D.",H234/F234)</f>
        <v>0</v>
      </c>
      <c r="J234" s="43"/>
      <c r="K234" s="10">
        <f>+K168</f>
        <v>43918684.213700004</v>
      </c>
      <c r="L234" s="42">
        <f>+IF(ISERROR(K234/K$232),"N. D.",K234/K$232)</f>
        <v>0.75582909217099281</v>
      </c>
      <c r="M234" s="43">
        <f>+$C234-K234</f>
        <v>-6095554.9279999882</v>
      </c>
      <c r="N234" s="42">
        <f>+IF(ISERROR(M234/K234),"N. D.",M234/K234)</f>
        <v>-0.1387918385336904</v>
      </c>
      <c r="O234" s="43"/>
      <c r="P234" s="10">
        <f>+P168</f>
        <v>12024044.3113</v>
      </c>
      <c r="Q234" s="42">
        <f>+IF(ISERROR(P234/P$232),"N. D.",P234/P$232)</f>
        <v>0.61801896396435163</v>
      </c>
      <c r="R234" s="43">
        <f>+$C234-P234</f>
        <v>25799084.974400014</v>
      </c>
      <c r="S234" s="42">
        <f>+IF(ISERROR(R234/P234),"N. D.",R234/P234)</f>
        <v>2.1456245757639514</v>
      </c>
      <c r="T234" s="43"/>
      <c r="U234" s="10">
        <f>+U168</f>
        <v>-1074269.7700000003</v>
      </c>
      <c r="V234" s="42" t="str">
        <f>+IF(ISERROR(U234/U$232),"N. D.",U234/U$232)</f>
        <v>N. D.</v>
      </c>
      <c r="W234" s="43">
        <f>+$C234-U234</f>
        <v>38897399.055700019</v>
      </c>
      <c r="X234" s="42">
        <f>+IF(ISERROR(W234/U234),"N. D.",W234/U234)</f>
        <v>-36.208222684791743</v>
      </c>
    </row>
    <row r="235" spans="1:24">
      <c r="A235" s="13" t="s">
        <v>98</v>
      </c>
      <c r="B235" s="14"/>
      <c r="C235" s="10">
        <f>+C177</f>
        <v>36568642.485700019</v>
      </c>
      <c r="D235" s="42">
        <f>+IF(ISERROR(C235/C$232),"N. D.",C235/C$232)</f>
        <v>0.59948551478828305</v>
      </c>
      <c r="E235" s="43"/>
      <c r="F235" s="10">
        <f>+F177</f>
        <v>36568642.485700019</v>
      </c>
      <c r="G235" s="42">
        <f>+IF(ISERROR(F235/F$232),"N. D.",F235/F$232)</f>
        <v>0.59948551478828305</v>
      </c>
      <c r="H235" s="43">
        <f>+$C235-F235</f>
        <v>0</v>
      </c>
      <c r="I235" s="42">
        <f>+IF(ISERROR(H235/F235),"N. D.",H235/F235)</f>
        <v>0</v>
      </c>
      <c r="J235" s="43"/>
      <c r="K235" s="10">
        <f>+K177</f>
        <v>40823276.653700002</v>
      </c>
      <c r="L235" s="42">
        <f>+IF(ISERROR(K235/K$232),"N. D.",K235/K$232)</f>
        <v>0.70255793599085814</v>
      </c>
      <c r="M235" s="43">
        <f>+$C235-K235</f>
        <v>-4254634.1679999828</v>
      </c>
      <c r="N235" s="42">
        <f>+IF(ISERROR(M235/K235),"N. D.",M235/K235)</f>
        <v>-0.10422079060658561</v>
      </c>
      <c r="O235" s="43"/>
      <c r="P235" s="10">
        <f>+P177</f>
        <v>9350549.5513000004</v>
      </c>
      <c r="Q235" s="42">
        <f>+IF(ISERROR(P235/P$232),"N. D.",P235/P$232)</f>
        <v>0.48060509397498824</v>
      </c>
      <c r="R235" s="43">
        <f>+$C235-P235</f>
        <v>27218092.934400018</v>
      </c>
      <c r="S235" s="42">
        <f>+IF(ISERROR(R235/P235),"N. D.",R235/P235)</f>
        <v>2.9108548952201323</v>
      </c>
      <c r="T235" s="43"/>
      <c r="U235" s="10">
        <f>+U177</f>
        <v>-6370849.4300000006</v>
      </c>
      <c r="V235" s="42" t="str">
        <f>+IF(ISERROR(U235/U$232),"N. D.",U235/U$232)</f>
        <v>N. D.</v>
      </c>
      <c r="W235" s="43">
        <f>+$C235-U235</f>
        <v>42939491.915700018</v>
      </c>
      <c r="X235" s="42">
        <f>+IF(ISERROR(W235/U235),"N. D.",W235/U235)</f>
        <v>-6.7399947820929764</v>
      </c>
    </row>
  </sheetData>
  <mergeCells count="30">
    <mergeCell ref="B5:B6"/>
    <mergeCell ref="C2:X2"/>
    <mergeCell ref="L5:L6"/>
    <mergeCell ref="X5:X6"/>
    <mergeCell ref="N5:N6"/>
    <mergeCell ref="O5:O6"/>
    <mergeCell ref="Q5:Q6"/>
    <mergeCell ref="S5:S6"/>
    <mergeCell ref="T5:T6"/>
    <mergeCell ref="E5:E6"/>
    <mergeCell ref="G5:G6"/>
    <mergeCell ref="I5:I6"/>
    <mergeCell ref="V5:V6"/>
    <mergeCell ref="J5:J6"/>
    <mergeCell ref="D5:D6"/>
    <mergeCell ref="C181:X181"/>
    <mergeCell ref="B184:B185"/>
    <mergeCell ref="X184:X185"/>
    <mergeCell ref="L184:L185"/>
    <mergeCell ref="N184:N185"/>
    <mergeCell ref="O184:O185"/>
    <mergeCell ref="Q184:Q185"/>
    <mergeCell ref="S184:S185"/>
    <mergeCell ref="T184:T185"/>
    <mergeCell ref="J184:J185"/>
    <mergeCell ref="D184:D185"/>
    <mergeCell ref="E184:E185"/>
    <mergeCell ref="G184:G185"/>
    <mergeCell ref="I184:I185"/>
    <mergeCell ref="V184:V185"/>
  </mergeCells>
  <pageMargins left="0.7" right="0.7" top="0.75" bottom="0.75" header="0.3" footer="0.3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7036-558E-5049-8DD7-1B51B1CC5BC8}">
  <sheetPr>
    <tabColor rgb="FF8EC6D2"/>
  </sheetPr>
  <dimension ref="A1:AA235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148" sqref="A148:XFD148"/>
    </sheetView>
  </sheetViews>
  <sheetFormatPr baseColWidth="10" defaultColWidth="10.7109375" defaultRowHeight="18"/>
  <cols>
    <col min="1" max="1" width="32.7109375" style="259" customWidth="1"/>
    <col min="2" max="2" width="1.5703125" style="259" customWidth="1"/>
    <col min="3" max="3" width="14.7109375" style="259" customWidth="1"/>
    <col min="4" max="4" width="8.7109375" style="259" customWidth="1"/>
    <col min="5" max="5" width="1.5703125" style="259" customWidth="1"/>
    <col min="6" max="6" width="14.7109375" style="259" customWidth="1"/>
    <col min="7" max="7" width="8.7109375" style="259" customWidth="1"/>
    <col min="8" max="8" width="14.7109375" style="259" customWidth="1"/>
    <col min="9" max="9" width="8.7109375" style="259" customWidth="1"/>
    <col min="10" max="10" width="1.5703125" style="259" customWidth="1"/>
    <col min="11" max="11" width="14.7109375" style="259" customWidth="1"/>
    <col min="12" max="12" width="8.7109375" style="259" customWidth="1"/>
    <col min="13" max="13" width="14.7109375" style="259" customWidth="1"/>
    <col min="14" max="14" width="9.5703125" style="259" customWidth="1"/>
    <col min="15" max="15" width="1.5703125" style="259" customWidth="1"/>
    <col min="16" max="16" width="14.7109375" style="259" customWidth="1"/>
    <col min="17" max="17" width="8.7109375" style="259" customWidth="1"/>
    <col min="18" max="18" width="1.5703125" style="259" customWidth="1"/>
    <col min="19" max="19" width="14.7109375" style="259" customWidth="1"/>
    <col min="20" max="20" width="8.7109375" style="259" customWidth="1"/>
    <col min="21" max="21" width="14.7109375" style="259" customWidth="1"/>
    <col min="22" max="22" width="8.7109375" style="259" customWidth="1"/>
    <col min="23" max="23" width="1.5703125" style="259" customWidth="1"/>
    <col min="24" max="24" width="14.7109375" style="259" customWidth="1"/>
    <col min="25" max="25" width="8.7109375" style="259" customWidth="1"/>
    <col min="26" max="26" width="14.7109375" style="259" customWidth="1"/>
    <col min="27" max="27" width="9.5703125" style="259" customWidth="1"/>
    <col min="28" max="16384" width="10.7109375" style="259"/>
  </cols>
  <sheetData>
    <row r="1" spans="1:27">
      <c r="C1" s="260"/>
      <c r="D1" s="260"/>
      <c r="F1" s="260"/>
      <c r="G1" s="260"/>
      <c r="H1" s="260"/>
      <c r="I1" s="260"/>
      <c r="K1" s="260"/>
      <c r="L1" s="260"/>
      <c r="M1" s="260"/>
      <c r="N1" s="260"/>
      <c r="P1" s="260"/>
      <c r="Q1" s="260"/>
      <c r="S1" s="260"/>
      <c r="T1" s="260"/>
      <c r="U1" s="260"/>
      <c r="V1" s="260"/>
      <c r="X1" s="260"/>
      <c r="Y1" s="260"/>
      <c r="Z1" s="260"/>
      <c r="AA1" s="260"/>
    </row>
    <row r="2" spans="1:27">
      <c r="C2" s="373" t="s">
        <v>0</v>
      </c>
      <c r="D2" s="373"/>
      <c r="E2" s="373"/>
      <c r="F2" s="373"/>
      <c r="G2" s="373"/>
      <c r="H2" s="373"/>
      <c r="I2" s="373"/>
      <c r="J2" s="373"/>
      <c r="K2" s="401"/>
      <c r="L2" s="373"/>
      <c r="M2" s="373"/>
      <c r="N2" s="373"/>
      <c r="P2" s="370" t="s">
        <v>1</v>
      </c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</row>
    <row r="3" spans="1:27">
      <c r="B3" s="261"/>
      <c r="C3" s="261"/>
      <c r="D3" s="260"/>
      <c r="E3" s="261"/>
      <c r="F3" s="261"/>
      <c r="G3" s="260"/>
      <c r="H3" s="261"/>
      <c r="I3" s="260"/>
      <c r="J3" s="261"/>
      <c r="K3" s="261"/>
      <c r="L3" s="260"/>
      <c r="M3" s="261"/>
      <c r="N3" s="260"/>
      <c r="O3" s="261"/>
      <c r="P3" s="261"/>
      <c r="Q3" s="260"/>
      <c r="R3" s="261"/>
      <c r="S3" s="261"/>
      <c r="T3" s="260"/>
      <c r="U3" s="261"/>
      <c r="V3" s="260"/>
      <c r="W3" s="261"/>
      <c r="X3" s="261"/>
      <c r="Y3" s="260"/>
      <c r="Z3" s="261"/>
      <c r="AA3" s="260"/>
    </row>
    <row r="4" spans="1:27" ht="6" customHeight="1"/>
    <row r="5" spans="1:27" s="265" customFormat="1" ht="18" customHeight="1">
      <c r="A5" s="263" t="s">
        <v>2</v>
      </c>
      <c r="B5" s="372"/>
      <c r="C5" s="264">
        <v>46174</v>
      </c>
      <c r="D5" s="372" t="s">
        <v>99</v>
      </c>
      <c r="E5" s="372"/>
      <c r="F5" s="264">
        <f>+C5</f>
        <v>46174</v>
      </c>
      <c r="G5" s="372" t="s">
        <v>99</v>
      </c>
      <c r="H5" s="264" t="s">
        <v>100</v>
      </c>
      <c r="I5" s="372" t="s">
        <v>99</v>
      </c>
      <c r="J5" s="372"/>
      <c r="K5" s="264">
        <f>+EOMONTH(F5,-12)</f>
        <v>45838</v>
      </c>
      <c r="L5" s="372" t="s">
        <v>99</v>
      </c>
      <c r="M5" s="264" t="s">
        <v>100</v>
      </c>
      <c r="N5" s="372" t="s">
        <v>99</v>
      </c>
      <c r="O5" s="371"/>
      <c r="P5" s="264">
        <f>+C5</f>
        <v>46174</v>
      </c>
      <c r="Q5" s="372" t="s">
        <v>99</v>
      </c>
      <c r="R5" s="372"/>
      <c r="S5" s="264">
        <f>+P5</f>
        <v>46174</v>
      </c>
      <c r="T5" s="372" t="s">
        <v>99</v>
      </c>
      <c r="U5" s="264" t="s">
        <v>100</v>
      </c>
      <c r="V5" s="372" t="s">
        <v>99</v>
      </c>
      <c r="W5" s="372"/>
      <c r="X5" s="264">
        <f>+EOMONTH(S5,-12)</f>
        <v>45838</v>
      </c>
      <c r="Y5" s="372" t="s">
        <v>99</v>
      </c>
      <c r="Z5" s="264" t="s">
        <v>100</v>
      </c>
      <c r="AA5" s="372" t="s">
        <v>99</v>
      </c>
    </row>
    <row r="6" spans="1:27" s="265" customFormat="1" ht="18" customHeight="1">
      <c r="A6" s="263" t="s">
        <v>127</v>
      </c>
      <c r="B6" s="372"/>
      <c r="C6" s="264" t="s">
        <v>103</v>
      </c>
      <c r="D6" s="372"/>
      <c r="E6" s="372"/>
      <c r="F6" s="264" t="s">
        <v>102</v>
      </c>
      <c r="G6" s="372"/>
      <c r="H6" s="264" t="str">
        <f>+YEAR(C5)&amp;"R"&amp;" vs "&amp;YEAR(F5)&amp;"P"</f>
        <v>2026R vs 2026P</v>
      </c>
      <c r="I6" s="372"/>
      <c r="J6" s="372"/>
      <c r="K6" s="264" t="s">
        <v>103</v>
      </c>
      <c r="L6" s="372"/>
      <c r="M6" s="264" t="str">
        <f>+YEAR(C5)&amp;"R"&amp;" vs "&amp;YEAR(K5)&amp;"R"</f>
        <v>2026R vs 2025R</v>
      </c>
      <c r="N6" s="372"/>
      <c r="O6" s="371"/>
      <c r="P6" s="264" t="s">
        <v>103</v>
      </c>
      <c r="Q6" s="372"/>
      <c r="R6" s="372"/>
      <c r="S6" s="264" t="s">
        <v>102</v>
      </c>
      <c r="T6" s="372"/>
      <c r="U6" s="264" t="str">
        <f>+H6</f>
        <v>2026R vs 2026P</v>
      </c>
      <c r="V6" s="372"/>
      <c r="W6" s="372"/>
      <c r="X6" s="264" t="s">
        <v>103</v>
      </c>
      <c r="Y6" s="372"/>
      <c r="Z6" s="264" t="str">
        <f>+M6</f>
        <v>2026R vs 2025R</v>
      </c>
      <c r="AA6" s="372"/>
    </row>
    <row r="7" spans="1:27" ht="6" customHeight="1"/>
    <row r="8" spans="1:27" hidden="1">
      <c r="A8" s="266" t="s">
        <v>20</v>
      </c>
      <c r="B8" s="265"/>
      <c r="C8" s="265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</row>
    <row r="9" spans="1:27" ht="6" hidden="1" customHeight="1">
      <c r="A9" s="267"/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</row>
    <row r="10" spans="1:27" hidden="1">
      <c r="A10" s="268" t="s">
        <v>21</v>
      </c>
      <c r="B10" s="265"/>
      <c r="C10" s="269">
        <f>+SUM(C11:C19)</f>
        <v>12057741.359999999</v>
      </c>
      <c r="D10" s="270">
        <f>+IF(ISERROR(C10/C31),"N. D.",C10/C31)</f>
        <v>1</v>
      </c>
      <c r="E10" s="265"/>
      <c r="F10" s="269">
        <f>+SUM(F11:F19)</f>
        <v>8356123.2523405263</v>
      </c>
      <c r="G10" s="270">
        <f>+IF(ISERROR(F10/F31),"N. D.",F10/F31)</f>
        <v>1</v>
      </c>
      <c r="H10" s="271">
        <f t="shared" ref="H10:H29" si="0">+$C10-F10</f>
        <v>3701618.1076594731</v>
      </c>
      <c r="I10" s="270">
        <f t="shared" ref="I10:I29" si="1">+IF(ISERROR(H10/F10),"N. D.",H10/F10)</f>
        <v>0.44298270811439511</v>
      </c>
      <c r="J10" s="265"/>
      <c r="K10" s="269">
        <f>+SUM(K11:K19)</f>
        <v>6513199.7400000002</v>
      </c>
      <c r="L10" s="270">
        <f>+IF(ISERROR(K10/K31),"N. D.",K10/K31)</f>
        <v>1</v>
      </c>
      <c r="M10" s="271">
        <f t="shared" ref="M10:M29" si="2">+$C10-K10</f>
        <v>5544541.6199999992</v>
      </c>
      <c r="N10" s="270">
        <f t="shared" ref="N10:N29" si="3">+IF(ISERROR(M10/K10),"N. D.",M10/K10)</f>
        <v>0.85127768859119912</v>
      </c>
      <c r="O10" s="265"/>
      <c r="P10" s="269">
        <f>+SUM(P11:P19)</f>
        <v>49705747.640000001</v>
      </c>
      <c r="Q10" s="270">
        <f>+IF(ISERROR(P10/P31),"N. D.",P10/P31)</f>
        <v>1</v>
      </c>
      <c r="R10" s="265"/>
      <c r="S10" s="269">
        <f>+SUM(S11:S19)</f>
        <v>46398183.044777282</v>
      </c>
      <c r="T10" s="270">
        <f>+IF(ISERROR(S10/S31),"N. D.",S10/S31)</f>
        <v>1</v>
      </c>
      <c r="U10" s="271">
        <f t="shared" ref="U10:U29" si="4">+$P10-S10</f>
        <v>3307564.595222719</v>
      </c>
      <c r="V10" s="270">
        <f t="shared" ref="V10:V29" si="5">+IF(ISERROR(U10/S10),"N. D.",U10/S10)</f>
        <v>7.1286511198740327E-2</v>
      </c>
      <c r="W10" s="265"/>
      <c r="X10" s="269">
        <f>+SUM(X11:X19)</f>
        <v>36110090.57</v>
      </c>
      <c r="Y10" s="270">
        <f>+IF(ISERROR(X10/X31),"N. D.",X10/X31)</f>
        <v>1</v>
      </c>
      <c r="Z10" s="271">
        <f t="shared" ref="Z10:Z29" si="6">+$P10-X10</f>
        <v>13595657.07</v>
      </c>
      <c r="AA10" s="270">
        <f t="shared" ref="AA10:AA29" si="7">+IF(ISERROR(Z10/X10),"N. D.",Z10/X10)</f>
        <v>0.37650575934293484</v>
      </c>
    </row>
    <row r="11" spans="1:27" hidden="1">
      <c r="A11" s="272" t="s">
        <v>22</v>
      </c>
      <c r="B11" s="273"/>
      <c r="C11" s="274">
        <f>+'2026R'!$N11</f>
        <v>9643025.1699999999</v>
      </c>
      <c r="D11" s="275">
        <f t="shared" ref="D11:D19" si="8">+IF(ISERROR(C11/C86),"N. D.",C11/C86)</f>
        <v>1.0177520443561927</v>
      </c>
      <c r="E11" s="273"/>
      <c r="F11" s="274">
        <f>+'2026P'!$N11</f>
        <v>5576387.0979590006</v>
      </c>
      <c r="G11" s="275">
        <f t="shared" ref="G11:G19" si="9">+IF(ISERROR(F11/F86),"N. D.",F11/F86)</f>
        <v>1.0309448307721487</v>
      </c>
      <c r="H11" s="276">
        <f t="shared" si="0"/>
        <v>4066638.0720409993</v>
      </c>
      <c r="I11" s="275">
        <f t="shared" si="1"/>
        <v>0.72926036170075414</v>
      </c>
      <c r="J11" s="273"/>
      <c r="K11" s="274">
        <f>+'2025R'!$N11</f>
        <v>4340171.7</v>
      </c>
      <c r="L11" s="275">
        <f t="shared" ref="L11:L19" si="10">+IF(ISERROR(K11/K86),"N. D.",K11/K86)</f>
        <v>1.1801702018725808</v>
      </c>
      <c r="M11" s="276">
        <f t="shared" si="2"/>
        <v>5302853.47</v>
      </c>
      <c r="N11" s="275">
        <f t="shared" si="3"/>
        <v>1.221807300849411</v>
      </c>
      <c r="O11" s="311"/>
      <c r="P11" s="274">
        <f>+'2026R'!$AD11</f>
        <v>36263034.149999999</v>
      </c>
      <c r="Q11" s="275">
        <f t="shared" ref="Q11:Q19" si="11">+IF(ISERROR(P11/P86),"N. D.",P11/P86)</f>
        <v>1.0484827584604901</v>
      </c>
      <c r="R11" s="273"/>
      <c r="S11" s="274">
        <f>+'2026P'!$AD11</f>
        <v>32008726.324933503</v>
      </c>
      <c r="T11" s="275">
        <f t="shared" ref="T11:T19" si="12">+IF(ISERROR(S11/S86),"N. D.",S11/S86)</f>
        <v>1.0482662624063801</v>
      </c>
      <c r="U11" s="276">
        <f t="shared" si="4"/>
        <v>4254307.8250664957</v>
      </c>
      <c r="V11" s="275">
        <f t="shared" si="5"/>
        <v>0.13291087504948806</v>
      </c>
      <c r="W11" s="273"/>
      <c r="X11" s="274">
        <f>+'2025R'!$AD11</f>
        <v>24335917.41</v>
      </c>
      <c r="Y11" s="275">
        <f t="shared" ref="Y11:Y19" si="13">+IF(ISERROR(X11/X86),"N. D.",X11/X86)</f>
        <v>1.1667509986244951</v>
      </c>
      <c r="Z11" s="276">
        <f t="shared" si="6"/>
        <v>11927116.739999998</v>
      </c>
      <c r="AA11" s="275">
        <f t="shared" si="7"/>
        <v>0.49010343596493977</v>
      </c>
    </row>
    <row r="12" spans="1:27" hidden="1">
      <c r="A12" s="272" t="s">
        <v>23</v>
      </c>
      <c r="B12" s="273"/>
      <c r="C12" s="274">
        <f>+'2026R'!$N12</f>
        <v>472988.08999999997</v>
      </c>
      <c r="D12" s="275">
        <f t="shared" si="8"/>
        <v>1</v>
      </c>
      <c r="E12" s="273"/>
      <c r="F12" s="274">
        <f>+'2026P'!$N12</f>
        <v>811618.5</v>
      </c>
      <c r="G12" s="275">
        <f t="shared" si="9"/>
        <v>1</v>
      </c>
      <c r="H12" s="276">
        <f t="shared" si="0"/>
        <v>-338630.41000000003</v>
      </c>
      <c r="I12" s="275">
        <f t="shared" si="1"/>
        <v>-0.4172285501131382</v>
      </c>
      <c r="J12" s="273"/>
      <c r="K12" s="274">
        <f>+'2025R'!$N12</f>
        <v>737392.9</v>
      </c>
      <c r="L12" s="275">
        <f t="shared" si="10"/>
        <v>1</v>
      </c>
      <c r="M12" s="276">
        <f t="shared" si="2"/>
        <v>-264404.81000000006</v>
      </c>
      <c r="N12" s="275">
        <f t="shared" si="3"/>
        <v>-0.35856706784130965</v>
      </c>
      <c r="O12" s="311"/>
      <c r="P12" s="274">
        <f>+'2026R'!$AD12</f>
        <v>2679393.04</v>
      </c>
      <c r="Q12" s="275">
        <f t="shared" si="11"/>
        <v>1</v>
      </c>
      <c r="R12" s="273"/>
      <c r="S12" s="274">
        <f>+'2026P'!$AD12</f>
        <v>2879190.6</v>
      </c>
      <c r="T12" s="275">
        <f t="shared" si="12"/>
        <v>1</v>
      </c>
      <c r="U12" s="276">
        <f t="shared" si="4"/>
        <v>-199797.56000000006</v>
      </c>
      <c r="V12" s="275">
        <f t="shared" si="5"/>
        <v>-6.9393655286315553E-2</v>
      </c>
      <c r="W12" s="273"/>
      <c r="X12" s="274">
        <f>+'2025R'!$AD12</f>
        <v>2626132.6800000002</v>
      </c>
      <c r="Y12" s="275">
        <f t="shared" si="13"/>
        <v>1</v>
      </c>
      <c r="Z12" s="276">
        <f t="shared" si="6"/>
        <v>53260.35999999987</v>
      </c>
      <c r="AA12" s="275">
        <f t="shared" si="7"/>
        <v>2.0280909797748631E-2</v>
      </c>
    </row>
    <row r="13" spans="1:27" hidden="1">
      <c r="A13" s="272" t="s">
        <v>24</v>
      </c>
      <c r="B13" s="273"/>
      <c r="C13" s="274">
        <f>+'2026R'!$N13</f>
        <v>757344.31</v>
      </c>
      <c r="D13" s="275">
        <f t="shared" si="8"/>
        <v>1.0002157344262856</v>
      </c>
      <c r="E13" s="273"/>
      <c r="F13" s="274">
        <f>+'2026P'!$N13</f>
        <v>792080.75786902546</v>
      </c>
      <c r="G13" s="275">
        <f t="shared" si="9"/>
        <v>1</v>
      </c>
      <c r="H13" s="276">
        <f t="shared" si="0"/>
        <v>-34736.447869025404</v>
      </c>
      <c r="I13" s="275">
        <f t="shared" si="1"/>
        <v>-4.385467961938453E-2</v>
      </c>
      <c r="J13" s="273"/>
      <c r="K13" s="274">
        <f>+'2025R'!$N13</f>
        <v>604328.36</v>
      </c>
      <c r="L13" s="275">
        <f t="shared" si="10"/>
        <v>1.3344156247061849</v>
      </c>
      <c r="M13" s="276">
        <f t="shared" si="2"/>
        <v>153015.95000000007</v>
      </c>
      <c r="N13" s="275">
        <f t="shared" si="3"/>
        <v>0.25320001530293906</v>
      </c>
      <c r="O13" s="311"/>
      <c r="P13" s="274">
        <f>+'2026R'!$AD13</f>
        <v>4491185.6400000006</v>
      </c>
      <c r="Q13" s="275">
        <f t="shared" si="11"/>
        <v>1.0054119641907973</v>
      </c>
      <c r="R13" s="273"/>
      <c r="S13" s="274">
        <f>+'2026P'!$AD13</f>
        <v>4532528.9352107802</v>
      </c>
      <c r="T13" s="275">
        <f t="shared" si="12"/>
        <v>1</v>
      </c>
      <c r="U13" s="276">
        <f t="shared" si="4"/>
        <v>-41343.295210779645</v>
      </c>
      <c r="V13" s="275">
        <f t="shared" si="5"/>
        <v>-9.1214630511469684E-3</v>
      </c>
      <c r="W13" s="273"/>
      <c r="X13" s="274">
        <f>+'2025R'!$AD13</f>
        <v>3423240.76</v>
      </c>
      <c r="Y13" s="275">
        <f t="shared" si="13"/>
        <v>1.0476618587847588</v>
      </c>
      <c r="Z13" s="276">
        <f t="shared" si="6"/>
        <v>1067944.8800000008</v>
      </c>
      <c r="AA13" s="275">
        <f t="shared" si="7"/>
        <v>0.31196896592222184</v>
      </c>
    </row>
    <row r="14" spans="1:27" hidden="1">
      <c r="A14" s="272" t="s">
        <v>25</v>
      </c>
      <c r="B14" s="273"/>
      <c r="C14" s="274">
        <f>+'2026R'!$N14</f>
        <v>0</v>
      </c>
      <c r="D14" s="275" t="str">
        <f t="shared" si="8"/>
        <v>N. D.</v>
      </c>
      <c r="E14" s="273"/>
      <c r="F14" s="274">
        <f>+'2026P'!$N14</f>
        <v>0</v>
      </c>
      <c r="G14" s="275" t="str">
        <f t="shared" si="9"/>
        <v>N. D.</v>
      </c>
      <c r="H14" s="276">
        <f t="shared" si="0"/>
        <v>0</v>
      </c>
      <c r="I14" s="275" t="str">
        <f t="shared" si="1"/>
        <v>N. D.</v>
      </c>
      <c r="J14" s="273"/>
      <c r="K14" s="274">
        <f>+'2025R'!$N14</f>
        <v>0</v>
      </c>
      <c r="L14" s="275" t="str">
        <f t="shared" si="10"/>
        <v>N. D.</v>
      </c>
      <c r="M14" s="276">
        <f t="shared" si="2"/>
        <v>0</v>
      </c>
      <c r="N14" s="275" t="str">
        <f t="shared" si="3"/>
        <v>N. D.</v>
      </c>
      <c r="O14" s="311"/>
      <c r="P14" s="274">
        <f>+'2026R'!$AD14</f>
        <v>0</v>
      </c>
      <c r="Q14" s="275" t="str">
        <f t="shared" si="11"/>
        <v>N. D.</v>
      </c>
      <c r="R14" s="273"/>
      <c r="S14" s="274">
        <f>+'2026P'!$AD14</f>
        <v>0</v>
      </c>
      <c r="T14" s="275" t="str">
        <f t="shared" si="12"/>
        <v>N. D.</v>
      </c>
      <c r="U14" s="276">
        <f t="shared" si="4"/>
        <v>0</v>
      </c>
      <c r="V14" s="275" t="str">
        <f t="shared" si="5"/>
        <v>N. D.</v>
      </c>
      <c r="W14" s="273"/>
      <c r="X14" s="274">
        <f>+'2025R'!$AD14</f>
        <v>0</v>
      </c>
      <c r="Y14" s="275" t="str">
        <f t="shared" si="13"/>
        <v>N. D.</v>
      </c>
      <c r="Z14" s="276">
        <f t="shared" si="6"/>
        <v>0</v>
      </c>
      <c r="AA14" s="275" t="str">
        <f t="shared" si="7"/>
        <v>N. D.</v>
      </c>
    </row>
    <row r="15" spans="1:27" hidden="1">
      <c r="A15" s="272" t="s">
        <v>26</v>
      </c>
      <c r="B15" s="273"/>
      <c r="C15" s="274">
        <f>+'2026R'!$N15</f>
        <v>1120573.27</v>
      </c>
      <c r="D15" s="275">
        <f t="shared" si="8"/>
        <v>1</v>
      </c>
      <c r="E15" s="273"/>
      <c r="F15" s="274">
        <f>+'2026P'!$N15</f>
        <v>1129810.5</v>
      </c>
      <c r="G15" s="275">
        <f t="shared" si="9"/>
        <v>1</v>
      </c>
      <c r="H15" s="276">
        <f t="shared" si="0"/>
        <v>-9237.2299999999814</v>
      </c>
      <c r="I15" s="275">
        <f t="shared" si="1"/>
        <v>-8.175910916034132E-3</v>
      </c>
      <c r="J15" s="273"/>
      <c r="K15" s="274">
        <f>+'2025R'!$N15</f>
        <v>762183.6</v>
      </c>
      <c r="L15" s="275">
        <f t="shared" si="10"/>
        <v>1</v>
      </c>
      <c r="M15" s="276">
        <f t="shared" si="2"/>
        <v>358389.67000000004</v>
      </c>
      <c r="N15" s="275">
        <f t="shared" si="3"/>
        <v>0.4702143551763644</v>
      </c>
      <c r="O15" s="311"/>
      <c r="P15" s="274">
        <f>+'2026R'!$AD15</f>
        <v>5922929.209999999</v>
      </c>
      <c r="Q15" s="275">
        <f t="shared" si="11"/>
        <v>1</v>
      </c>
      <c r="R15" s="273"/>
      <c r="S15" s="274">
        <f>+'2026P'!$AD15</f>
        <v>6696350.6150000002</v>
      </c>
      <c r="T15" s="275">
        <f t="shared" si="12"/>
        <v>1</v>
      </c>
      <c r="U15" s="276">
        <f t="shared" si="4"/>
        <v>-773421.40500000119</v>
      </c>
      <c r="V15" s="275">
        <f t="shared" si="5"/>
        <v>-0.11549894106015253</v>
      </c>
      <c r="W15" s="273"/>
      <c r="X15" s="274">
        <f>+'2025R'!$AD15</f>
        <v>4330746.0999999996</v>
      </c>
      <c r="Y15" s="275">
        <f t="shared" si="13"/>
        <v>1</v>
      </c>
      <c r="Z15" s="276">
        <f t="shared" si="6"/>
        <v>1592183.1099999994</v>
      </c>
      <c r="AA15" s="275">
        <f t="shared" si="7"/>
        <v>0.36764637622140894</v>
      </c>
    </row>
    <row r="16" spans="1:27" hidden="1">
      <c r="A16" s="272" t="s">
        <v>27</v>
      </c>
      <c r="B16" s="273"/>
      <c r="C16" s="274">
        <f>+'2026R'!$N16</f>
        <v>44486.45</v>
      </c>
      <c r="D16" s="275">
        <f t="shared" si="8"/>
        <v>1</v>
      </c>
      <c r="E16" s="273"/>
      <c r="F16" s="274">
        <f>+'2026P'!$N16</f>
        <v>44486.446512499999</v>
      </c>
      <c r="G16" s="275">
        <f t="shared" si="9"/>
        <v>1</v>
      </c>
      <c r="H16" s="276">
        <f t="shared" si="0"/>
        <v>3.4874999983003363E-3</v>
      </c>
      <c r="I16" s="275">
        <f t="shared" si="1"/>
        <v>7.8394663357083445E-8</v>
      </c>
      <c r="J16" s="273"/>
      <c r="K16" s="274">
        <f>+'2025R'!$N16</f>
        <v>66382.47</v>
      </c>
      <c r="L16" s="275">
        <f t="shared" si="10"/>
        <v>1</v>
      </c>
      <c r="M16" s="276">
        <f t="shared" si="2"/>
        <v>-21896.020000000004</v>
      </c>
      <c r="N16" s="275">
        <f t="shared" si="3"/>
        <v>-0.32984641879098509</v>
      </c>
      <c r="O16" s="311"/>
      <c r="P16" s="274">
        <f>+'2026R'!$AD16</f>
        <v>228384.81</v>
      </c>
      <c r="Q16" s="275">
        <f t="shared" si="11"/>
        <v>1</v>
      </c>
      <c r="R16" s="273"/>
      <c r="S16" s="274">
        <f>+'2026P'!$AD16</f>
        <v>270946.86963299999</v>
      </c>
      <c r="T16" s="275">
        <f t="shared" si="12"/>
        <v>1</v>
      </c>
      <c r="U16" s="276">
        <f t="shared" si="4"/>
        <v>-42562.059632999997</v>
      </c>
      <c r="V16" s="275">
        <f t="shared" si="5"/>
        <v>-0.15708636785747218</v>
      </c>
      <c r="W16" s="273"/>
      <c r="X16" s="274">
        <f>+'2025R'!$AD16</f>
        <v>1294975.1899999997</v>
      </c>
      <c r="Y16" s="275">
        <f t="shared" si="13"/>
        <v>1</v>
      </c>
      <c r="Z16" s="276">
        <f t="shared" si="6"/>
        <v>-1066590.3799999997</v>
      </c>
      <c r="AA16" s="275">
        <f t="shared" si="7"/>
        <v>-0.8236376945569126</v>
      </c>
    </row>
    <row r="17" spans="1:27" hidden="1">
      <c r="A17" s="272" t="s">
        <v>28</v>
      </c>
      <c r="B17" s="273"/>
      <c r="C17" s="274">
        <f>+'2026R'!$N17</f>
        <v>19324.07</v>
      </c>
      <c r="D17" s="275">
        <f t="shared" si="8"/>
        <v>1</v>
      </c>
      <c r="E17" s="273"/>
      <c r="F17" s="274">
        <f>+'2026P'!$N17</f>
        <v>1739.95</v>
      </c>
      <c r="G17" s="275">
        <f t="shared" si="9"/>
        <v>1</v>
      </c>
      <c r="H17" s="276">
        <f t="shared" si="0"/>
        <v>17584.12</v>
      </c>
      <c r="I17" s="275">
        <f t="shared" si="1"/>
        <v>10.10610649731314</v>
      </c>
      <c r="J17" s="273"/>
      <c r="K17" s="274">
        <f>+'2025R'!$N17</f>
        <v>2740.71</v>
      </c>
      <c r="L17" s="275">
        <f t="shared" si="10"/>
        <v>1</v>
      </c>
      <c r="M17" s="276">
        <f t="shared" si="2"/>
        <v>16583.36</v>
      </c>
      <c r="N17" s="275">
        <f t="shared" si="3"/>
        <v>6.0507532719623747</v>
      </c>
      <c r="O17" s="311"/>
      <c r="P17" s="274">
        <f>+'2026R'!$AD17</f>
        <v>120820.79000000001</v>
      </c>
      <c r="Q17" s="275">
        <f t="shared" si="11"/>
        <v>1</v>
      </c>
      <c r="R17" s="273"/>
      <c r="S17" s="274">
        <f>+'2026P'!$AD17</f>
        <v>10439.700000000001</v>
      </c>
      <c r="T17" s="275">
        <f t="shared" si="12"/>
        <v>1</v>
      </c>
      <c r="U17" s="276">
        <f t="shared" si="4"/>
        <v>110381.09000000001</v>
      </c>
      <c r="V17" s="275">
        <f t="shared" si="5"/>
        <v>10.573205168730903</v>
      </c>
      <c r="W17" s="273"/>
      <c r="X17" s="274">
        <f>+'2025R'!$AD17</f>
        <v>8619.14</v>
      </c>
      <c r="Y17" s="275">
        <f t="shared" si="13"/>
        <v>1</v>
      </c>
      <c r="Z17" s="276">
        <f t="shared" si="6"/>
        <v>112201.65000000001</v>
      </c>
      <c r="AA17" s="275">
        <f t="shared" si="7"/>
        <v>13.017731467408582</v>
      </c>
    </row>
    <row r="18" spans="1:27" hidden="1">
      <c r="A18" s="272" t="s">
        <v>29</v>
      </c>
      <c r="B18" s="273"/>
      <c r="C18" s="274">
        <f>+'2026R'!$N18</f>
        <v>0</v>
      </c>
      <c r="D18" s="275" t="str">
        <f t="shared" si="8"/>
        <v>N. D.</v>
      </c>
      <c r="E18" s="273"/>
      <c r="F18" s="274">
        <f>+'2026P'!$N18</f>
        <v>0</v>
      </c>
      <c r="G18" s="275" t="str">
        <f t="shared" si="9"/>
        <v>N. D.</v>
      </c>
      <c r="H18" s="276">
        <f t="shared" si="0"/>
        <v>0</v>
      </c>
      <c r="I18" s="275" t="str">
        <f t="shared" si="1"/>
        <v>N. D.</v>
      </c>
      <c r="J18" s="273"/>
      <c r="K18" s="274">
        <f>+'2025R'!$N18</f>
        <v>0</v>
      </c>
      <c r="L18" s="275" t="str">
        <f t="shared" si="10"/>
        <v>N. D.</v>
      </c>
      <c r="M18" s="276">
        <f t="shared" si="2"/>
        <v>0</v>
      </c>
      <c r="N18" s="275" t="str">
        <f t="shared" si="3"/>
        <v>N. D.</v>
      </c>
      <c r="O18" s="311"/>
      <c r="P18" s="274">
        <f>+'2026R'!$AD18</f>
        <v>0</v>
      </c>
      <c r="Q18" s="275" t="str">
        <f t="shared" si="11"/>
        <v>N. D.</v>
      </c>
      <c r="R18" s="273"/>
      <c r="S18" s="274">
        <f>+'2026P'!$AD18</f>
        <v>0</v>
      </c>
      <c r="T18" s="275" t="str">
        <f t="shared" si="12"/>
        <v>N. D.</v>
      </c>
      <c r="U18" s="276">
        <f t="shared" si="4"/>
        <v>0</v>
      </c>
      <c r="V18" s="275" t="str">
        <f t="shared" si="5"/>
        <v>N. D.</v>
      </c>
      <c r="W18" s="273"/>
      <c r="X18" s="274">
        <f>+'2025R'!$AD18</f>
        <v>90459.29</v>
      </c>
      <c r="Y18" s="275">
        <f t="shared" si="13"/>
        <v>1</v>
      </c>
      <c r="Z18" s="276">
        <f t="shared" si="6"/>
        <v>-90459.29</v>
      </c>
      <c r="AA18" s="275">
        <f t="shared" si="7"/>
        <v>-1</v>
      </c>
    </row>
    <row r="19" spans="1:27" hidden="1">
      <c r="A19" s="277" t="s">
        <v>30</v>
      </c>
      <c r="B19" s="273"/>
      <c r="C19" s="274">
        <f>+'2026R'!$N19</f>
        <v>0</v>
      </c>
      <c r="D19" s="275" t="str">
        <f t="shared" si="8"/>
        <v>N. D.</v>
      </c>
      <c r="E19" s="273"/>
      <c r="F19" s="274">
        <f>+'2026P'!$N19</f>
        <v>0</v>
      </c>
      <c r="G19" s="275" t="str">
        <f t="shared" si="9"/>
        <v>N. D.</v>
      </c>
      <c r="H19" s="276">
        <f t="shared" si="0"/>
        <v>0</v>
      </c>
      <c r="I19" s="275" t="str">
        <f t="shared" si="1"/>
        <v>N. D.</v>
      </c>
      <c r="J19" s="273"/>
      <c r="K19" s="274">
        <f>+'2025R'!$N19</f>
        <v>0</v>
      </c>
      <c r="L19" s="275" t="str">
        <f t="shared" si="10"/>
        <v>N. D.</v>
      </c>
      <c r="M19" s="276">
        <f t="shared" si="2"/>
        <v>0</v>
      </c>
      <c r="N19" s="275" t="str">
        <f t="shared" si="3"/>
        <v>N. D.</v>
      </c>
      <c r="O19" s="311"/>
      <c r="P19" s="274">
        <f>+'2026R'!$AD19</f>
        <v>0</v>
      </c>
      <c r="Q19" s="275" t="str">
        <f t="shared" si="11"/>
        <v>N. D.</v>
      </c>
      <c r="R19" s="273"/>
      <c r="S19" s="274">
        <f>+'2026P'!$AD19</f>
        <v>0</v>
      </c>
      <c r="T19" s="275" t="str">
        <f t="shared" si="12"/>
        <v>N. D.</v>
      </c>
      <c r="U19" s="276">
        <f t="shared" si="4"/>
        <v>0</v>
      </c>
      <c r="V19" s="275" t="str">
        <f t="shared" si="5"/>
        <v>N. D.</v>
      </c>
      <c r="W19" s="273"/>
      <c r="X19" s="274">
        <f>+'2025R'!$AD19</f>
        <v>0</v>
      </c>
      <c r="Y19" s="275" t="str">
        <f t="shared" si="13"/>
        <v>N. D.</v>
      </c>
      <c r="Z19" s="276">
        <f t="shared" si="6"/>
        <v>0</v>
      </c>
      <c r="AA19" s="275" t="str">
        <f t="shared" si="7"/>
        <v>N. D.</v>
      </c>
    </row>
    <row r="20" spans="1:27" hidden="1">
      <c r="A20" s="278" t="s">
        <v>31</v>
      </c>
      <c r="B20" s="265"/>
      <c r="C20" s="279">
        <f>+SUM(C21:C29)</f>
        <v>0</v>
      </c>
      <c r="D20" s="270">
        <f>+IF(ISERROR(C20/C31),"N. D.",C20/C31)</f>
        <v>0</v>
      </c>
      <c r="E20" s="273"/>
      <c r="F20" s="279">
        <f>+SUM(F21:F29)</f>
        <v>0</v>
      </c>
      <c r="G20" s="270">
        <f>+IF(ISERROR(F20/F31),"N. D.",F20/F31)</f>
        <v>0</v>
      </c>
      <c r="H20" s="271">
        <f t="shared" si="0"/>
        <v>0</v>
      </c>
      <c r="I20" s="270" t="str">
        <f t="shared" si="1"/>
        <v>N. D.</v>
      </c>
      <c r="J20" s="265"/>
      <c r="K20" s="279">
        <f>+SUM(K21:K29)</f>
        <v>0</v>
      </c>
      <c r="L20" s="270">
        <f>+IF(ISERROR(K20/K31),"N. D.",K20/K31)</f>
        <v>0</v>
      </c>
      <c r="M20" s="271">
        <f t="shared" si="2"/>
        <v>0</v>
      </c>
      <c r="N20" s="270" t="str">
        <f t="shared" si="3"/>
        <v>N. D.</v>
      </c>
      <c r="O20" s="265"/>
      <c r="P20" s="279">
        <f>+SUM(P21:P29)</f>
        <v>0</v>
      </c>
      <c r="Q20" s="270">
        <f>+IF(ISERROR(P20/P31),"N. D.",P20/P31)</f>
        <v>0</v>
      </c>
      <c r="R20" s="273"/>
      <c r="S20" s="279">
        <f>+SUM(S21:S29)</f>
        <v>0</v>
      </c>
      <c r="T20" s="270">
        <f>+IF(ISERROR(S20/S31),"N. D.",S20/S31)</f>
        <v>0</v>
      </c>
      <c r="U20" s="271">
        <f t="shared" si="4"/>
        <v>0</v>
      </c>
      <c r="V20" s="270" t="str">
        <f t="shared" si="5"/>
        <v>N. D.</v>
      </c>
      <c r="W20" s="265"/>
      <c r="X20" s="279">
        <f>+SUM(X21:X29)</f>
        <v>0</v>
      </c>
      <c r="Y20" s="270">
        <f>+IF(ISERROR(X20/X31),"N. D.",X20/X31)</f>
        <v>0</v>
      </c>
      <c r="Z20" s="271">
        <f t="shared" si="6"/>
        <v>0</v>
      </c>
      <c r="AA20" s="270" t="str">
        <f t="shared" si="7"/>
        <v>N. D.</v>
      </c>
    </row>
    <row r="21" spans="1:27" hidden="1">
      <c r="A21" s="280" t="s">
        <v>32</v>
      </c>
      <c r="B21" s="273"/>
      <c r="C21" s="274">
        <f>+'2026R'!$N21</f>
        <v>0</v>
      </c>
      <c r="D21" s="275" t="str">
        <f t="shared" ref="D21:D29" si="14">+IF(ISERROR(C21/C96),"N. D.",C21/C96)</f>
        <v>N. D.</v>
      </c>
      <c r="E21" s="273"/>
      <c r="F21" s="274">
        <f>+'2026P'!$N21</f>
        <v>0</v>
      </c>
      <c r="G21" s="275" t="str">
        <f t="shared" ref="G21:G29" si="15">+IF(ISERROR(F21/F96),"N. D.",F21/F96)</f>
        <v>N. D.</v>
      </c>
      <c r="H21" s="276">
        <f t="shared" si="0"/>
        <v>0</v>
      </c>
      <c r="I21" s="275" t="str">
        <f t="shared" si="1"/>
        <v>N. D.</v>
      </c>
      <c r="J21" s="273"/>
      <c r="K21" s="274">
        <f>+'2025R'!$N21</f>
        <v>0</v>
      </c>
      <c r="L21" s="275" t="str">
        <f t="shared" ref="L21:L29" si="16">+IF(ISERROR(K21/K96),"N. D.",K21/K96)</f>
        <v>N. D.</v>
      </c>
      <c r="M21" s="276">
        <f t="shared" si="2"/>
        <v>0</v>
      </c>
      <c r="N21" s="275" t="str">
        <f t="shared" si="3"/>
        <v>N. D.</v>
      </c>
      <c r="O21" s="311"/>
      <c r="P21" s="274">
        <f>+'2026R'!$AD21</f>
        <v>0</v>
      </c>
      <c r="Q21" s="275" t="str">
        <f t="shared" ref="Q21:Q29" si="17">+IF(ISERROR(P21/P96),"N. D.",P21/P96)</f>
        <v>N. D.</v>
      </c>
      <c r="R21" s="273"/>
      <c r="S21" s="274">
        <f>+'2026P'!$AD21</f>
        <v>0</v>
      </c>
      <c r="T21" s="275" t="str">
        <f t="shared" ref="T21:T29" si="18">+IF(ISERROR(S21/S96),"N. D.",S21/S96)</f>
        <v>N. D.</v>
      </c>
      <c r="U21" s="276">
        <f t="shared" si="4"/>
        <v>0</v>
      </c>
      <c r="V21" s="275" t="str">
        <f t="shared" si="5"/>
        <v>N. D.</v>
      </c>
      <c r="W21" s="273"/>
      <c r="X21" s="274">
        <f>+'2025R'!$AD21</f>
        <v>0</v>
      </c>
      <c r="Y21" s="275" t="str">
        <f t="shared" ref="Y21:Y29" si="19">+IF(ISERROR(X21/X96),"N. D.",X21/X96)</f>
        <v>N. D.</v>
      </c>
      <c r="Z21" s="276">
        <f t="shared" si="6"/>
        <v>0</v>
      </c>
      <c r="AA21" s="275" t="str">
        <f t="shared" si="7"/>
        <v>N. D.</v>
      </c>
    </row>
    <row r="22" spans="1:27" hidden="1">
      <c r="A22" s="280" t="s">
        <v>33</v>
      </c>
      <c r="B22" s="273"/>
      <c r="C22" s="274">
        <f>+'2026R'!$N22</f>
        <v>0</v>
      </c>
      <c r="D22" s="275" t="str">
        <f t="shared" si="14"/>
        <v>N. D.</v>
      </c>
      <c r="E22" s="273"/>
      <c r="F22" s="274">
        <f>+'2026P'!$N22</f>
        <v>0</v>
      </c>
      <c r="G22" s="275" t="str">
        <f t="shared" si="15"/>
        <v>N. D.</v>
      </c>
      <c r="H22" s="276">
        <f t="shared" si="0"/>
        <v>0</v>
      </c>
      <c r="I22" s="275" t="str">
        <f t="shared" si="1"/>
        <v>N. D.</v>
      </c>
      <c r="J22" s="273"/>
      <c r="K22" s="274">
        <f>+'2025R'!$N22</f>
        <v>0</v>
      </c>
      <c r="L22" s="275" t="str">
        <f t="shared" si="16"/>
        <v>N. D.</v>
      </c>
      <c r="M22" s="276">
        <f t="shared" si="2"/>
        <v>0</v>
      </c>
      <c r="N22" s="275" t="str">
        <f t="shared" si="3"/>
        <v>N. D.</v>
      </c>
      <c r="O22" s="311"/>
      <c r="P22" s="274">
        <f>+'2026R'!$AD22</f>
        <v>0</v>
      </c>
      <c r="Q22" s="275" t="str">
        <f t="shared" si="17"/>
        <v>N. D.</v>
      </c>
      <c r="R22" s="273"/>
      <c r="S22" s="274">
        <f>+'2026P'!$AD22</f>
        <v>0</v>
      </c>
      <c r="T22" s="275" t="str">
        <f t="shared" si="18"/>
        <v>N. D.</v>
      </c>
      <c r="U22" s="276">
        <f t="shared" si="4"/>
        <v>0</v>
      </c>
      <c r="V22" s="275" t="str">
        <f t="shared" si="5"/>
        <v>N. D.</v>
      </c>
      <c r="W22" s="273"/>
      <c r="X22" s="274">
        <f>+'2025R'!$AD22</f>
        <v>0</v>
      </c>
      <c r="Y22" s="275" t="str">
        <f t="shared" si="19"/>
        <v>N. D.</v>
      </c>
      <c r="Z22" s="276">
        <f t="shared" si="6"/>
        <v>0</v>
      </c>
      <c r="AA22" s="275" t="str">
        <f t="shared" si="7"/>
        <v>N. D.</v>
      </c>
    </row>
    <row r="23" spans="1:27" hidden="1">
      <c r="A23" s="280" t="s">
        <v>34</v>
      </c>
      <c r="B23" s="273"/>
      <c r="C23" s="274">
        <f>+'2026R'!$N23</f>
        <v>0</v>
      </c>
      <c r="D23" s="275" t="str">
        <f t="shared" si="14"/>
        <v>N. D.</v>
      </c>
      <c r="E23" s="273"/>
      <c r="F23" s="274">
        <f>+'2026P'!$N23</f>
        <v>0</v>
      </c>
      <c r="G23" s="275" t="str">
        <f t="shared" si="15"/>
        <v>N. D.</v>
      </c>
      <c r="H23" s="276">
        <f t="shared" si="0"/>
        <v>0</v>
      </c>
      <c r="I23" s="275" t="str">
        <f t="shared" si="1"/>
        <v>N. D.</v>
      </c>
      <c r="J23" s="273"/>
      <c r="K23" s="274">
        <f>+'2025R'!$N23</f>
        <v>0</v>
      </c>
      <c r="L23" s="275" t="str">
        <f t="shared" si="16"/>
        <v>N. D.</v>
      </c>
      <c r="M23" s="276">
        <f t="shared" si="2"/>
        <v>0</v>
      </c>
      <c r="N23" s="275" t="str">
        <f t="shared" si="3"/>
        <v>N. D.</v>
      </c>
      <c r="O23" s="311"/>
      <c r="P23" s="274">
        <f>+'2026R'!$AD23</f>
        <v>0</v>
      </c>
      <c r="Q23" s="275" t="str">
        <f t="shared" si="17"/>
        <v>N. D.</v>
      </c>
      <c r="R23" s="273"/>
      <c r="S23" s="274">
        <f>+'2026P'!$AD23</f>
        <v>0</v>
      </c>
      <c r="T23" s="275" t="str">
        <f t="shared" si="18"/>
        <v>N. D.</v>
      </c>
      <c r="U23" s="276">
        <f t="shared" si="4"/>
        <v>0</v>
      </c>
      <c r="V23" s="275" t="str">
        <f t="shared" si="5"/>
        <v>N. D.</v>
      </c>
      <c r="W23" s="273"/>
      <c r="X23" s="274">
        <f>+'2025R'!$AD23</f>
        <v>0</v>
      </c>
      <c r="Y23" s="275" t="str">
        <f t="shared" si="19"/>
        <v>N. D.</v>
      </c>
      <c r="Z23" s="276">
        <f t="shared" si="6"/>
        <v>0</v>
      </c>
      <c r="AA23" s="275" t="str">
        <f t="shared" si="7"/>
        <v>N. D.</v>
      </c>
    </row>
    <row r="24" spans="1:27" hidden="1">
      <c r="A24" s="280" t="s">
        <v>35</v>
      </c>
      <c r="B24" s="273"/>
      <c r="C24" s="274">
        <f>+'2026R'!$N24</f>
        <v>0</v>
      </c>
      <c r="D24" s="275" t="str">
        <f t="shared" si="14"/>
        <v>N. D.</v>
      </c>
      <c r="E24" s="273"/>
      <c r="F24" s="274">
        <f>+'2026P'!$N24</f>
        <v>0</v>
      </c>
      <c r="G24" s="275" t="str">
        <f t="shared" si="15"/>
        <v>N. D.</v>
      </c>
      <c r="H24" s="276">
        <f t="shared" si="0"/>
        <v>0</v>
      </c>
      <c r="I24" s="275" t="str">
        <f t="shared" si="1"/>
        <v>N. D.</v>
      </c>
      <c r="J24" s="273"/>
      <c r="K24" s="274">
        <f>+'2025R'!$N24</f>
        <v>0</v>
      </c>
      <c r="L24" s="275" t="str">
        <f t="shared" si="16"/>
        <v>N. D.</v>
      </c>
      <c r="M24" s="276">
        <f t="shared" si="2"/>
        <v>0</v>
      </c>
      <c r="N24" s="275" t="str">
        <f t="shared" si="3"/>
        <v>N. D.</v>
      </c>
      <c r="O24" s="311"/>
      <c r="P24" s="274">
        <f>+'2026R'!$AD24</f>
        <v>0</v>
      </c>
      <c r="Q24" s="275" t="str">
        <f t="shared" si="17"/>
        <v>N. D.</v>
      </c>
      <c r="R24" s="273"/>
      <c r="S24" s="274">
        <f>+'2026P'!$AD24</f>
        <v>0</v>
      </c>
      <c r="T24" s="275" t="str">
        <f t="shared" si="18"/>
        <v>N. D.</v>
      </c>
      <c r="U24" s="276">
        <f t="shared" si="4"/>
        <v>0</v>
      </c>
      <c r="V24" s="275" t="str">
        <f t="shared" si="5"/>
        <v>N. D.</v>
      </c>
      <c r="W24" s="273"/>
      <c r="X24" s="274">
        <f>+'2025R'!$AD24</f>
        <v>0</v>
      </c>
      <c r="Y24" s="275" t="str">
        <f t="shared" si="19"/>
        <v>N. D.</v>
      </c>
      <c r="Z24" s="276">
        <f t="shared" si="6"/>
        <v>0</v>
      </c>
      <c r="AA24" s="275" t="str">
        <f t="shared" si="7"/>
        <v>N. D.</v>
      </c>
    </row>
    <row r="25" spans="1:27" hidden="1">
      <c r="A25" s="280" t="s">
        <v>36</v>
      </c>
      <c r="B25" s="273"/>
      <c r="C25" s="274">
        <f>+'2026R'!$N25</f>
        <v>0</v>
      </c>
      <c r="D25" s="275" t="str">
        <f t="shared" si="14"/>
        <v>N. D.</v>
      </c>
      <c r="E25" s="273"/>
      <c r="F25" s="274">
        <f>+'2026P'!$N25</f>
        <v>0</v>
      </c>
      <c r="G25" s="275" t="str">
        <f t="shared" si="15"/>
        <v>N. D.</v>
      </c>
      <c r="H25" s="276">
        <f t="shared" si="0"/>
        <v>0</v>
      </c>
      <c r="I25" s="275" t="str">
        <f t="shared" si="1"/>
        <v>N. D.</v>
      </c>
      <c r="J25" s="273"/>
      <c r="K25" s="274">
        <f>+'2025R'!$N25</f>
        <v>0</v>
      </c>
      <c r="L25" s="275" t="str">
        <f t="shared" si="16"/>
        <v>N. D.</v>
      </c>
      <c r="M25" s="276">
        <f t="shared" si="2"/>
        <v>0</v>
      </c>
      <c r="N25" s="275" t="str">
        <f t="shared" si="3"/>
        <v>N. D.</v>
      </c>
      <c r="O25" s="311"/>
      <c r="P25" s="274">
        <f>+'2026R'!$AD25</f>
        <v>0</v>
      </c>
      <c r="Q25" s="275" t="str">
        <f t="shared" si="17"/>
        <v>N. D.</v>
      </c>
      <c r="R25" s="273"/>
      <c r="S25" s="274">
        <f>+'2026P'!$AD25</f>
        <v>0</v>
      </c>
      <c r="T25" s="275" t="str">
        <f t="shared" si="18"/>
        <v>N. D.</v>
      </c>
      <c r="U25" s="276">
        <f t="shared" si="4"/>
        <v>0</v>
      </c>
      <c r="V25" s="275" t="str">
        <f t="shared" si="5"/>
        <v>N. D.</v>
      </c>
      <c r="W25" s="273"/>
      <c r="X25" s="274">
        <f>+'2025R'!$AD25</f>
        <v>0</v>
      </c>
      <c r="Y25" s="275" t="str">
        <f t="shared" si="19"/>
        <v>N. D.</v>
      </c>
      <c r="Z25" s="276">
        <f t="shared" si="6"/>
        <v>0</v>
      </c>
      <c r="AA25" s="275" t="str">
        <f t="shared" si="7"/>
        <v>N. D.</v>
      </c>
    </row>
    <row r="26" spans="1:27" hidden="1">
      <c r="A26" s="280" t="s">
        <v>37</v>
      </c>
      <c r="B26" s="273"/>
      <c r="C26" s="274">
        <f>+'2026R'!$N26</f>
        <v>0</v>
      </c>
      <c r="D26" s="275" t="str">
        <f t="shared" si="14"/>
        <v>N. D.</v>
      </c>
      <c r="E26" s="273"/>
      <c r="F26" s="274">
        <f>+'2026P'!$N26</f>
        <v>0</v>
      </c>
      <c r="G26" s="275" t="str">
        <f t="shared" si="15"/>
        <v>N. D.</v>
      </c>
      <c r="H26" s="276">
        <f t="shared" si="0"/>
        <v>0</v>
      </c>
      <c r="I26" s="275" t="str">
        <f t="shared" si="1"/>
        <v>N. D.</v>
      </c>
      <c r="J26" s="273"/>
      <c r="K26" s="274">
        <f>+'2025R'!$N26</f>
        <v>0</v>
      </c>
      <c r="L26" s="275" t="str">
        <f t="shared" si="16"/>
        <v>N. D.</v>
      </c>
      <c r="M26" s="276">
        <f t="shared" si="2"/>
        <v>0</v>
      </c>
      <c r="N26" s="275" t="str">
        <f t="shared" si="3"/>
        <v>N. D.</v>
      </c>
      <c r="O26" s="311"/>
      <c r="P26" s="274">
        <f>+'2026R'!$AD26</f>
        <v>0</v>
      </c>
      <c r="Q26" s="275" t="str">
        <f t="shared" si="17"/>
        <v>N. D.</v>
      </c>
      <c r="R26" s="273"/>
      <c r="S26" s="274">
        <f>+'2026P'!$AD26</f>
        <v>0</v>
      </c>
      <c r="T26" s="275" t="str">
        <f t="shared" si="18"/>
        <v>N. D.</v>
      </c>
      <c r="U26" s="276">
        <f t="shared" si="4"/>
        <v>0</v>
      </c>
      <c r="V26" s="275" t="str">
        <f t="shared" si="5"/>
        <v>N. D.</v>
      </c>
      <c r="W26" s="273"/>
      <c r="X26" s="274">
        <f>+'2025R'!$AD26</f>
        <v>0</v>
      </c>
      <c r="Y26" s="275" t="str">
        <f t="shared" si="19"/>
        <v>N. D.</v>
      </c>
      <c r="Z26" s="276">
        <f t="shared" si="6"/>
        <v>0</v>
      </c>
      <c r="AA26" s="275" t="str">
        <f t="shared" si="7"/>
        <v>N. D.</v>
      </c>
    </row>
    <row r="27" spans="1:27" hidden="1">
      <c r="A27" s="280" t="s">
        <v>38</v>
      </c>
      <c r="B27" s="273"/>
      <c r="C27" s="274">
        <f>+'2026R'!$N27</f>
        <v>0</v>
      </c>
      <c r="D27" s="275" t="str">
        <f t="shared" si="14"/>
        <v>N. D.</v>
      </c>
      <c r="E27" s="273"/>
      <c r="F27" s="274">
        <f>+'2026P'!$N27</f>
        <v>0</v>
      </c>
      <c r="G27" s="275" t="str">
        <f t="shared" si="15"/>
        <v>N. D.</v>
      </c>
      <c r="H27" s="276">
        <f t="shared" si="0"/>
        <v>0</v>
      </c>
      <c r="I27" s="275" t="str">
        <f t="shared" si="1"/>
        <v>N. D.</v>
      </c>
      <c r="J27" s="273"/>
      <c r="K27" s="274">
        <f>+'2025R'!$N27</f>
        <v>0</v>
      </c>
      <c r="L27" s="275" t="str">
        <f t="shared" si="16"/>
        <v>N. D.</v>
      </c>
      <c r="M27" s="276">
        <f t="shared" si="2"/>
        <v>0</v>
      </c>
      <c r="N27" s="275" t="str">
        <f t="shared" si="3"/>
        <v>N. D.</v>
      </c>
      <c r="O27" s="311"/>
      <c r="P27" s="274">
        <f>+'2026R'!$AD27</f>
        <v>0</v>
      </c>
      <c r="Q27" s="275" t="str">
        <f t="shared" si="17"/>
        <v>N. D.</v>
      </c>
      <c r="R27" s="273"/>
      <c r="S27" s="274">
        <f>+'2026P'!$AD27</f>
        <v>0</v>
      </c>
      <c r="T27" s="275" t="str">
        <f t="shared" si="18"/>
        <v>N. D.</v>
      </c>
      <c r="U27" s="276">
        <f t="shared" si="4"/>
        <v>0</v>
      </c>
      <c r="V27" s="275" t="str">
        <f t="shared" si="5"/>
        <v>N. D.</v>
      </c>
      <c r="W27" s="273"/>
      <c r="X27" s="274">
        <f>+'2025R'!$AD27</f>
        <v>0</v>
      </c>
      <c r="Y27" s="275" t="str">
        <f t="shared" si="19"/>
        <v>N. D.</v>
      </c>
      <c r="Z27" s="276">
        <f t="shared" si="6"/>
        <v>0</v>
      </c>
      <c r="AA27" s="275" t="str">
        <f t="shared" si="7"/>
        <v>N. D.</v>
      </c>
    </row>
    <row r="28" spans="1:27" hidden="1">
      <c r="A28" s="280" t="s">
        <v>39</v>
      </c>
      <c r="B28" s="273"/>
      <c r="C28" s="274">
        <f>+'2026R'!$N28</f>
        <v>0</v>
      </c>
      <c r="D28" s="275" t="str">
        <f t="shared" si="14"/>
        <v>N. D.</v>
      </c>
      <c r="E28" s="273"/>
      <c r="F28" s="274">
        <f>+'2026P'!$N28</f>
        <v>0</v>
      </c>
      <c r="G28" s="275" t="str">
        <f t="shared" si="15"/>
        <v>N. D.</v>
      </c>
      <c r="H28" s="276">
        <f t="shared" si="0"/>
        <v>0</v>
      </c>
      <c r="I28" s="275" t="str">
        <f t="shared" si="1"/>
        <v>N. D.</v>
      </c>
      <c r="J28" s="273"/>
      <c r="K28" s="274">
        <f>+'2025R'!$N28</f>
        <v>0</v>
      </c>
      <c r="L28" s="275" t="str">
        <f t="shared" si="16"/>
        <v>N. D.</v>
      </c>
      <c r="M28" s="276">
        <f t="shared" si="2"/>
        <v>0</v>
      </c>
      <c r="N28" s="275" t="str">
        <f t="shared" si="3"/>
        <v>N. D.</v>
      </c>
      <c r="O28" s="311"/>
      <c r="P28" s="274">
        <f>+'2026R'!$AD28</f>
        <v>0</v>
      </c>
      <c r="Q28" s="275" t="str">
        <f t="shared" si="17"/>
        <v>N. D.</v>
      </c>
      <c r="R28" s="273"/>
      <c r="S28" s="274">
        <f>+'2026P'!$AD28</f>
        <v>0</v>
      </c>
      <c r="T28" s="275" t="str">
        <f t="shared" si="18"/>
        <v>N. D.</v>
      </c>
      <c r="U28" s="276">
        <f t="shared" si="4"/>
        <v>0</v>
      </c>
      <c r="V28" s="275" t="str">
        <f t="shared" si="5"/>
        <v>N. D.</v>
      </c>
      <c r="W28" s="273"/>
      <c r="X28" s="274">
        <f>+'2025R'!$AD28</f>
        <v>0</v>
      </c>
      <c r="Y28" s="275" t="str">
        <f t="shared" si="19"/>
        <v>N. D.</v>
      </c>
      <c r="Z28" s="276">
        <f t="shared" si="6"/>
        <v>0</v>
      </c>
      <c r="AA28" s="275" t="str">
        <f t="shared" si="7"/>
        <v>N. D.</v>
      </c>
    </row>
    <row r="29" spans="1:27" hidden="1">
      <c r="A29" s="280" t="s">
        <v>40</v>
      </c>
      <c r="B29" s="273"/>
      <c r="C29" s="274">
        <f>+'2026R'!$N29</f>
        <v>0</v>
      </c>
      <c r="D29" s="275" t="str">
        <f t="shared" si="14"/>
        <v>N. D.</v>
      </c>
      <c r="E29" s="273"/>
      <c r="F29" s="274">
        <f>+'2026P'!$N29</f>
        <v>0</v>
      </c>
      <c r="G29" s="275" t="str">
        <f t="shared" si="15"/>
        <v>N. D.</v>
      </c>
      <c r="H29" s="276">
        <f t="shared" si="0"/>
        <v>0</v>
      </c>
      <c r="I29" s="275" t="str">
        <f t="shared" si="1"/>
        <v>N. D.</v>
      </c>
      <c r="J29" s="273"/>
      <c r="K29" s="274">
        <f>+'2025R'!$N29</f>
        <v>0</v>
      </c>
      <c r="L29" s="275" t="str">
        <f t="shared" si="16"/>
        <v>N. D.</v>
      </c>
      <c r="M29" s="276">
        <f t="shared" si="2"/>
        <v>0</v>
      </c>
      <c r="N29" s="275" t="str">
        <f t="shared" si="3"/>
        <v>N. D.</v>
      </c>
      <c r="O29" s="311"/>
      <c r="P29" s="274">
        <f>+'2026R'!$AD29</f>
        <v>0</v>
      </c>
      <c r="Q29" s="275" t="str">
        <f t="shared" si="17"/>
        <v>N. D.</v>
      </c>
      <c r="R29" s="273"/>
      <c r="S29" s="274">
        <f>+'2026P'!$AD29</f>
        <v>0</v>
      </c>
      <c r="T29" s="275" t="str">
        <f t="shared" si="18"/>
        <v>N. D.</v>
      </c>
      <c r="U29" s="276">
        <f t="shared" si="4"/>
        <v>0</v>
      </c>
      <c r="V29" s="275" t="str">
        <f t="shared" si="5"/>
        <v>N. D.</v>
      </c>
      <c r="W29" s="273"/>
      <c r="X29" s="274">
        <f>+'2025R'!$AD29</f>
        <v>0</v>
      </c>
      <c r="Y29" s="275" t="str">
        <f t="shared" si="19"/>
        <v>N. D.</v>
      </c>
      <c r="Z29" s="276">
        <f t="shared" si="6"/>
        <v>0</v>
      </c>
      <c r="AA29" s="275" t="str">
        <f t="shared" si="7"/>
        <v>N. D.</v>
      </c>
    </row>
    <row r="30" spans="1:27" ht="6" hidden="1" customHeight="1">
      <c r="A30" s="267"/>
      <c r="B30" s="265"/>
      <c r="C30" s="267"/>
      <c r="D30" s="270"/>
      <c r="E30" s="265"/>
      <c r="F30" s="267"/>
      <c r="G30" s="270"/>
      <c r="H30" s="265"/>
      <c r="I30" s="270"/>
      <c r="J30" s="265"/>
      <c r="K30" s="267"/>
      <c r="L30" s="270"/>
      <c r="M30" s="265"/>
      <c r="N30" s="270"/>
      <c r="O30" s="265"/>
      <c r="P30" s="267"/>
      <c r="Q30" s="270"/>
      <c r="R30" s="265"/>
      <c r="S30" s="267"/>
      <c r="T30" s="270"/>
      <c r="U30" s="265"/>
      <c r="V30" s="270"/>
      <c r="W30" s="265"/>
      <c r="X30" s="267"/>
      <c r="Y30" s="270"/>
      <c r="Z30" s="265"/>
      <c r="AA30" s="270"/>
    </row>
    <row r="31" spans="1:27" hidden="1">
      <c r="A31" s="266" t="s">
        <v>41</v>
      </c>
      <c r="B31" s="265"/>
      <c r="C31" s="281">
        <f>+C10+C20</f>
        <v>12057741.359999999</v>
      </c>
      <c r="D31" s="282">
        <f>+IF(ISERROR(C31/C106),"N. D.",C31/C106)</f>
        <v>1.014160612548991</v>
      </c>
      <c r="E31" s="265"/>
      <c r="F31" s="281">
        <f>+F10+F20</f>
        <v>8356123.2523405263</v>
      </c>
      <c r="G31" s="282">
        <f>+IF(ISERROR(F31/F106),"N. D.",F31/F106)</f>
        <v>1.0204403527974621</v>
      </c>
      <c r="H31" s="283">
        <f>+$C31-F31</f>
        <v>3701618.1076594731</v>
      </c>
      <c r="I31" s="282">
        <f>+IF(ISERROR(H31/F31),"N. D.",H31/F31)</f>
        <v>0.44298270811439511</v>
      </c>
      <c r="J31" s="265"/>
      <c r="K31" s="281">
        <f>+K10+K20</f>
        <v>6513199.7400000002</v>
      </c>
      <c r="L31" s="282">
        <f>+IF(ISERROR(K31/K106),"N. D.",K31/K106)</f>
        <v>1.1428351391113023</v>
      </c>
      <c r="M31" s="283">
        <f>+$C31-K31</f>
        <v>5544541.6199999992</v>
      </c>
      <c r="N31" s="282">
        <f>+IF(ISERROR(M31/K31),"N. D.",M31/K31)</f>
        <v>0.85127768859119912</v>
      </c>
      <c r="O31" s="265"/>
      <c r="P31" s="281">
        <f>+P10+P20</f>
        <v>49705747.640000001</v>
      </c>
      <c r="Q31" s="282">
        <f>+IF(ISERROR(P31/P106),"N. D.",P31/P106)</f>
        <v>1.0354342038292768</v>
      </c>
      <c r="R31" s="265"/>
      <c r="S31" s="281">
        <f>+S10+S20</f>
        <v>46398183.044777282</v>
      </c>
      <c r="T31" s="282">
        <f>+IF(ISERROR(S31/S106),"N. D.",S31/S106)</f>
        <v>1.0328063863513992</v>
      </c>
      <c r="U31" s="283">
        <f>+$P31-S31</f>
        <v>3307564.595222719</v>
      </c>
      <c r="V31" s="282">
        <f>+IF(ISERROR(U31/S31),"N. D.",U31/S31)</f>
        <v>7.1286511198740327E-2</v>
      </c>
      <c r="W31" s="265"/>
      <c r="X31" s="281">
        <f>+X10+X20</f>
        <v>36110090.57</v>
      </c>
      <c r="Y31" s="282">
        <f>+IF(ISERROR(X31/X106),"N. D.",X31/X106)</f>
        <v>1.1118909502731573</v>
      </c>
      <c r="Z31" s="283">
        <f>+$P31-X31</f>
        <v>13595657.07</v>
      </c>
      <c r="AA31" s="282">
        <f>+IF(ISERROR(Z31/X31),"N. D.",Z31/X31)</f>
        <v>0.37650575934293484</v>
      </c>
    </row>
    <row r="32" spans="1:27" ht="6" hidden="1" customHeight="1">
      <c r="A32" s="267"/>
      <c r="B32" s="265"/>
      <c r="C32" s="267"/>
      <c r="D32" s="270"/>
      <c r="E32" s="265"/>
      <c r="F32" s="267"/>
      <c r="G32" s="270"/>
      <c r="H32" s="265"/>
      <c r="I32" s="270"/>
      <c r="J32" s="265"/>
      <c r="K32" s="267"/>
      <c r="L32" s="270"/>
      <c r="M32" s="265"/>
      <c r="N32" s="270"/>
      <c r="O32" s="265"/>
      <c r="P32" s="267"/>
      <c r="Q32" s="270"/>
      <c r="R32" s="265"/>
      <c r="S32" s="267"/>
      <c r="T32" s="270"/>
      <c r="U32" s="265"/>
      <c r="V32" s="270"/>
      <c r="W32" s="265"/>
      <c r="X32" s="267"/>
      <c r="Y32" s="270"/>
      <c r="Z32" s="265"/>
      <c r="AA32" s="270"/>
    </row>
    <row r="33" spans="1:27" hidden="1">
      <c r="A33" s="266" t="s">
        <v>42</v>
      </c>
      <c r="B33" s="265"/>
      <c r="C33" s="267"/>
      <c r="D33" s="270"/>
      <c r="E33" s="265"/>
      <c r="F33" s="267"/>
      <c r="G33" s="270"/>
      <c r="H33" s="265"/>
      <c r="I33" s="270"/>
      <c r="J33" s="265"/>
      <c r="K33" s="267"/>
      <c r="L33" s="270"/>
      <c r="M33" s="265"/>
      <c r="N33" s="270"/>
      <c r="O33" s="265"/>
      <c r="P33" s="267"/>
      <c r="Q33" s="270"/>
      <c r="R33" s="265"/>
      <c r="S33" s="267"/>
      <c r="T33" s="270"/>
      <c r="U33" s="265"/>
      <c r="V33" s="270"/>
      <c r="W33" s="265"/>
      <c r="X33" s="267"/>
      <c r="Y33" s="270"/>
      <c r="Z33" s="265"/>
      <c r="AA33" s="270"/>
    </row>
    <row r="34" spans="1:27" ht="6" hidden="1" customHeight="1">
      <c r="A34" s="267"/>
      <c r="B34" s="265"/>
      <c r="C34" s="267"/>
      <c r="D34" s="270"/>
      <c r="E34" s="265"/>
      <c r="F34" s="267"/>
      <c r="G34" s="270"/>
      <c r="H34" s="265"/>
      <c r="I34" s="270"/>
      <c r="J34" s="265"/>
      <c r="K34" s="267"/>
      <c r="L34" s="270"/>
      <c r="M34" s="265"/>
      <c r="N34" s="270"/>
      <c r="O34" s="265"/>
      <c r="P34" s="267"/>
      <c r="Q34" s="270"/>
      <c r="R34" s="265"/>
      <c r="S34" s="267"/>
      <c r="T34" s="270"/>
      <c r="U34" s="265"/>
      <c r="V34" s="270"/>
      <c r="W34" s="265"/>
      <c r="X34" s="267"/>
      <c r="Y34" s="270"/>
      <c r="Z34" s="265"/>
      <c r="AA34" s="270"/>
    </row>
    <row r="35" spans="1:27" hidden="1">
      <c r="A35" s="268" t="s">
        <v>21</v>
      </c>
      <c r="B35" s="265"/>
      <c r="C35" s="269">
        <f>+SUM(C36:C44)</f>
        <v>167380.79</v>
      </c>
      <c r="D35" s="270">
        <f>+IF(ISERROR(C35/C56),"N. D.",C35/C56)</f>
        <v>1</v>
      </c>
      <c r="E35" s="265"/>
      <c r="F35" s="269">
        <f>+SUM(F36:F44)</f>
        <v>167380.785</v>
      </c>
      <c r="G35" s="270">
        <f>+IF(ISERROR(F35/F56),"N. D.",F35/F56)</f>
        <v>1</v>
      </c>
      <c r="H35" s="271">
        <f t="shared" ref="H35:H54" si="20">+$C35-F35</f>
        <v>5.0000000046566129E-3</v>
      </c>
      <c r="I35" s="270">
        <f t="shared" ref="I35:I54" si="21">+IF(ISERROR(H35/F35),"N. D.",H35/F35)</f>
        <v>2.9872007140225878E-8</v>
      </c>
      <c r="J35" s="265"/>
      <c r="K35" s="269">
        <f>+SUM(K36:K44)</f>
        <v>814040.24</v>
      </c>
      <c r="L35" s="270">
        <f>+IF(ISERROR(K35/K56),"N. D.",K35/K56)</f>
        <v>1</v>
      </c>
      <c r="M35" s="271">
        <f t="shared" ref="M35:M54" si="22">+$C35-K35</f>
        <v>-646659.44999999995</v>
      </c>
      <c r="N35" s="270">
        <f t="shared" ref="N35:N54" si="23">+IF(ISERROR(M35/K35),"N. D.",M35/K35)</f>
        <v>-0.79438265852803536</v>
      </c>
      <c r="O35" s="265"/>
      <c r="P35" s="269">
        <f>+SUM(P36:P44)</f>
        <v>1560369.1900000002</v>
      </c>
      <c r="Q35" s="270">
        <f>+IF(ISERROR(P35/P56),"N. D.",P35/P56)</f>
        <v>1</v>
      </c>
      <c r="R35" s="265"/>
      <c r="S35" s="269">
        <f>+SUM(S36:S44)</f>
        <v>1473806.4549999998</v>
      </c>
      <c r="T35" s="270">
        <f>+IF(ISERROR(S35/S56),"N. D.",S35/S56)</f>
        <v>1</v>
      </c>
      <c r="U35" s="271">
        <f t="shared" ref="U35:U54" si="24">+$P35-S35</f>
        <v>86562.735000000335</v>
      </c>
      <c r="V35" s="270">
        <f t="shared" ref="V35:V54" si="25">+IF(ISERROR(U35/S35),"N. D.",U35/S35)</f>
        <v>5.8734126659799671E-2</v>
      </c>
      <c r="W35" s="265"/>
      <c r="X35" s="269">
        <f>+SUM(X36:X44)</f>
        <v>3633802.71</v>
      </c>
      <c r="Y35" s="270">
        <f>+IF(ISERROR(X35/X56),"N. D.",X35/X56)</f>
        <v>1</v>
      </c>
      <c r="Z35" s="271">
        <f t="shared" ref="Z35:Z54" si="26">+$P35-X35</f>
        <v>-2073433.5199999998</v>
      </c>
      <c r="AA35" s="270">
        <f t="shared" ref="AA35:AA54" si="27">+IF(ISERROR(Z35/X35),"N. D.",Z35/X35)</f>
        <v>-0.57059606298769028</v>
      </c>
    </row>
    <row r="36" spans="1:27" hidden="1">
      <c r="A36" s="272" t="s">
        <v>22</v>
      </c>
      <c r="B36" s="273"/>
      <c r="C36" s="274">
        <f>+'2026R'!$N36</f>
        <v>167380.79</v>
      </c>
      <c r="D36" s="275">
        <f t="shared" ref="D36:D44" si="28">+IF(ISERROR(C36/C86),"N. D.",C36/C86)</f>
        <v>1.7665840149254177E-2</v>
      </c>
      <c r="E36" s="273"/>
      <c r="F36" s="274">
        <f>+'2026P'!$N36</f>
        <v>167380.785</v>
      </c>
      <c r="G36" s="275">
        <f t="shared" ref="G36:G44" si="29">+IF(ISERROR(F36/F86),"N. D.",F36/F86)</f>
        <v>3.0944830772148654E-2</v>
      </c>
      <c r="H36" s="276">
        <f t="shared" si="20"/>
        <v>5.0000000046566129E-3</v>
      </c>
      <c r="I36" s="275">
        <f t="shared" si="21"/>
        <v>2.9872007140225878E-8</v>
      </c>
      <c r="J36" s="273"/>
      <c r="K36" s="274">
        <f>+'2025R'!$N36</f>
        <v>662590.54</v>
      </c>
      <c r="L36" s="275">
        <f t="shared" ref="L36:L44" si="30">+IF(ISERROR(K36/K86),"N. D.",K36/K86)</f>
        <v>0.18017020187258084</v>
      </c>
      <c r="M36" s="276">
        <f t="shared" si="22"/>
        <v>-495209.75</v>
      </c>
      <c r="N36" s="275">
        <f t="shared" si="23"/>
        <v>-0.74738427445704247</v>
      </c>
      <c r="O36" s="311"/>
      <c r="P36" s="274">
        <f>+'2026R'!$AD36</f>
        <v>1559633.9600000002</v>
      </c>
      <c r="Q36" s="275">
        <f t="shared" ref="Q36:Q44" si="31">+IF(ISERROR(P36/P86),"N. D.",P36/P86)</f>
        <v>4.5094111811089528E-2</v>
      </c>
      <c r="R36" s="273"/>
      <c r="S36" s="274">
        <f>+'2026P'!$AD36</f>
        <v>1473806.4549999998</v>
      </c>
      <c r="T36" s="275">
        <f t="shared" ref="T36:T44" si="32">+IF(ISERROR(S36/S86),"N. D.",S36/S86)</f>
        <v>4.8266262406380087E-2</v>
      </c>
      <c r="U36" s="276">
        <f t="shared" si="24"/>
        <v>85827.505000000354</v>
      </c>
      <c r="V36" s="275">
        <f t="shared" si="25"/>
        <v>5.8235261969998876E-2</v>
      </c>
      <c r="W36" s="273"/>
      <c r="X36" s="274">
        <f>+'2025R'!$AD36</f>
        <v>3478067.33</v>
      </c>
      <c r="Y36" s="275">
        <f t="shared" ref="Y36:Y44" si="33">+IF(ISERROR(X36/X86),"N. D.",X36/X86)</f>
        <v>0.16675099862449488</v>
      </c>
      <c r="Z36" s="276">
        <f t="shared" si="26"/>
        <v>-1918433.3699999999</v>
      </c>
      <c r="AA36" s="275">
        <f t="shared" si="27"/>
        <v>-0.55158028524996949</v>
      </c>
    </row>
    <row r="37" spans="1:27" hidden="1">
      <c r="A37" s="272" t="s">
        <v>23</v>
      </c>
      <c r="B37" s="273"/>
      <c r="C37" s="274">
        <f>+'2026R'!$N37</f>
        <v>0</v>
      </c>
      <c r="D37" s="275">
        <f t="shared" si="28"/>
        <v>0</v>
      </c>
      <c r="E37" s="273"/>
      <c r="F37" s="274">
        <f>+'2026P'!$N37</f>
        <v>0</v>
      </c>
      <c r="G37" s="275">
        <f t="shared" si="29"/>
        <v>0</v>
      </c>
      <c r="H37" s="276">
        <f t="shared" si="20"/>
        <v>0</v>
      </c>
      <c r="I37" s="275" t="str">
        <f t="shared" si="21"/>
        <v>N. D.</v>
      </c>
      <c r="J37" s="273"/>
      <c r="K37" s="274">
        <f>+'2025R'!$N37</f>
        <v>0</v>
      </c>
      <c r="L37" s="275">
        <f t="shared" si="30"/>
        <v>0</v>
      </c>
      <c r="M37" s="276">
        <f t="shared" si="22"/>
        <v>0</v>
      </c>
      <c r="N37" s="275" t="str">
        <f t="shared" si="23"/>
        <v>N. D.</v>
      </c>
      <c r="O37" s="311"/>
      <c r="P37" s="274">
        <f>+'2026R'!$AD37</f>
        <v>0</v>
      </c>
      <c r="Q37" s="275">
        <f t="shared" si="31"/>
        <v>0</v>
      </c>
      <c r="R37" s="273"/>
      <c r="S37" s="274">
        <f>+'2026P'!$AD37</f>
        <v>0</v>
      </c>
      <c r="T37" s="275">
        <f t="shared" si="32"/>
        <v>0</v>
      </c>
      <c r="U37" s="276">
        <f t="shared" si="24"/>
        <v>0</v>
      </c>
      <c r="V37" s="275" t="str">
        <f t="shared" si="25"/>
        <v>N. D.</v>
      </c>
      <c r="W37" s="273"/>
      <c r="X37" s="274">
        <f>+'2025R'!$AD37</f>
        <v>0</v>
      </c>
      <c r="Y37" s="275">
        <f t="shared" si="33"/>
        <v>0</v>
      </c>
      <c r="Z37" s="276">
        <f t="shared" si="26"/>
        <v>0</v>
      </c>
      <c r="AA37" s="275" t="str">
        <f t="shared" si="27"/>
        <v>N. D.</v>
      </c>
    </row>
    <row r="38" spans="1:27" hidden="1">
      <c r="A38" s="272" t="s">
        <v>24</v>
      </c>
      <c r="B38" s="273"/>
      <c r="C38" s="274">
        <f>+'2026R'!$N38</f>
        <v>0</v>
      </c>
      <c r="D38" s="275">
        <f t="shared" si="28"/>
        <v>0</v>
      </c>
      <c r="E38" s="273"/>
      <c r="F38" s="274">
        <f>+'2026P'!$N38</f>
        <v>0</v>
      </c>
      <c r="G38" s="275">
        <f t="shared" si="29"/>
        <v>0</v>
      </c>
      <c r="H38" s="276">
        <f t="shared" si="20"/>
        <v>0</v>
      </c>
      <c r="I38" s="275" t="str">
        <f t="shared" si="21"/>
        <v>N. D.</v>
      </c>
      <c r="J38" s="273"/>
      <c r="K38" s="274">
        <f>+'2025R'!$N38</f>
        <v>151449.69999999998</v>
      </c>
      <c r="L38" s="275">
        <f t="shared" si="30"/>
        <v>0.33441562470618502</v>
      </c>
      <c r="M38" s="276">
        <f t="shared" si="22"/>
        <v>-151449.69999999998</v>
      </c>
      <c r="N38" s="275">
        <f t="shared" si="23"/>
        <v>-1</v>
      </c>
      <c r="O38" s="311"/>
      <c r="P38" s="274">
        <f>+'2026R'!$AD38</f>
        <v>735.23</v>
      </c>
      <c r="Q38" s="275">
        <f t="shared" si="31"/>
        <v>1.6459106741176696E-4</v>
      </c>
      <c r="R38" s="273"/>
      <c r="S38" s="274">
        <f>+'2026P'!$AD38</f>
        <v>0</v>
      </c>
      <c r="T38" s="275">
        <f t="shared" si="32"/>
        <v>0</v>
      </c>
      <c r="U38" s="276">
        <f t="shared" si="24"/>
        <v>735.23</v>
      </c>
      <c r="V38" s="275" t="str">
        <f t="shared" si="25"/>
        <v>N. D.</v>
      </c>
      <c r="W38" s="273"/>
      <c r="X38" s="274">
        <f>+'2025R'!$AD38</f>
        <v>155735.37999999998</v>
      </c>
      <c r="Y38" s="275">
        <f t="shared" si="33"/>
        <v>4.7661858784758905E-2</v>
      </c>
      <c r="Z38" s="276">
        <f t="shared" si="26"/>
        <v>-155000.14999999997</v>
      </c>
      <c r="AA38" s="275">
        <f t="shared" si="27"/>
        <v>-0.99527897899629481</v>
      </c>
    </row>
    <row r="39" spans="1:27" hidden="1">
      <c r="A39" s="272" t="s">
        <v>25</v>
      </c>
      <c r="B39" s="273"/>
      <c r="C39" s="274">
        <f>+'2026R'!$N39</f>
        <v>0</v>
      </c>
      <c r="D39" s="275" t="str">
        <f t="shared" si="28"/>
        <v>N. D.</v>
      </c>
      <c r="E39" s="273"/>
      <c r="F39" s="274">
        <f>+'2026P'!$N39</f>
        <v>0</v>
      </c>
      <c r="G39" s="275" t="str">
        <f t="shared" si="29"/>
        <v>N. D.</v>
      </c>
      <c r="H39" s="276">
        <f t="shared" si="20"/>
        <v>0</v>
      </c>
      <c r="I39" s="275" t="str">
        <f t="shared" si="21"/>
        <v>N. D.</v>
      </c>
      <c r="J39" s="273"/>
      <c r="K39" s="274">
        <f>+'2025R'!$N39</f>
        <v>0</v>
      </c>
      <c r="L39" s="275" t="str">
        <f t="shared" si="30"/>
        <v>N. D.</v>
      </c>
      <c r="M39" s="276">
        <f t="shared" si="22"/>
        <v>0</v>
      </c>
      <c r="N39" s="275" t="str">
        <f t="shared" si="23"/>
        <v>N. D.</v>
      </c>
      <c r="O39" s="311"/>
      <c r="P39" s="274">
        <f>+'2026R'!$AD39</f>
        <v>0</v>
      </c>
      <c r="Q39" s="275" t="str">
        <f t="shared" si="31"/>
        <v>N. D.</v>
      </c>
      <c r="R39" s="273"/>
      <c r="S39" s="274">
        <f>+'2026P'!$AD39</f>
        <v>0</v>
      </c>
      <c r="T39" s="275" t="str">
        <f t="shared" si="32"/>
        <v>N. D.</v>
      </c>
      <c r="U39" s="276">
        <f t="shared" si="24"/>
        <v>0</v>
      </c>
      <c r="V39" s="275" t="str">
        <f t="shared" si="25"/>
        <v>N. D.</v>
      </c>
      <c r="W39" s="273"/>
      <c r="X39" s="274">
        <f>+'2025R'!$AD39</f>
        <v>0</v>
      </c>
      <c r="Y39" s="275" t="str">
        <f t="shared" si="33"/>
        <v>N. D.</v>
      </c>
      <c r="Z39" s="276">
        <f t="shared" si="26"/>
        <v>0</v>
      </c>
      <c r="AA39" s="275" t="str">
        <f t="shared" si="27"/>
        <v>N. D.</v>
      </c>
    </row>
    <row r="40" spans="1:27" hidden="1">
      <c r="A40" s="272" t="s">
        <v>26</v>
      </c>
      <c r="B40" s="273"/>
      <c r="C40" s="274">
        <f>+'2026R'!$N40</f>
        <v>0</v>
      </c>
      <c r="D40" s="275">
        <f t="shared" si="28"/>
        <v>0</v>
      </c>
      <c r="E40" s="273"/>
      <c r="F40" s="274">
        <f>+'2026P'!$N40</f>
        <v>0</v>
      </c>
      <c r="G40" s="275">
        <f t="shared" si="29"/>
        <v>0</v>
      </c>
      <c r="H40" s="276">
        <f t="shared" si="20"/>
        <v>0</v>
      </c>
      <c r="I40" s="275" t="str">
        <f t="shared" si="21"/>
        <v>N. D.</v>
      </c>
      <c r="J40" s="273"/>
      <c r="K40" s="274">
        <f>+'2025R'!$N40</f>
        <v>0</v>
      </c>
      <c r="L40" s="275">
        <f t="shared" si="30"/>
        <v>0</v>
      </c>
      <c r="M40" s="276">
        <f t="shared" si="22"/>
        <v>0</v>
      </c>
      <c r="N40" s="275" t="str">
        <f t="shared" si="23"/>
        <v>N. D.</v>
      </c>
      <c r="O40" s="311"/>
      <c r="P40" s="274">
        <f>+'2026R'!$AD40</f>
        <v>0</v>
      </c>
      <c r="Q40" s="275">
        <f t="shared" si="31"/>
        <v>0</v>
      </c>
      <c r="R40" s="273"/>
      <c r="S40" s="274">
        <f>+'2026P'!$AD40</f>
        <v>0</v>
      </c>
      <c r="T40" s="275">
        <f t="shared" si="32"/>
        <v>0</v>
      </c>
      <c r="U40" s="276">
        <f t="shared" si="24"/>
        <v>0</v>
      </c>
      <c r="V40" s="275" t="str">
        <f t="shared" si="25"/>
        <v>N. D.</v>
      </c>
      <c r="W40" s="273"/>
      <c r="X40" s="274">
        <f>+'2025R'!$AD40</f>
        <v>0</v>
      </c>
      <c r="Y40" s="275">
        <f t="shared" si="33"/>
        <v>0</v>
      </c>
      <c r="Z40" s="276">
        <f t="shared" si="26"/>
        <v>0</v>
      </c>
      <c r="AA40" s="275" t="str">
        <f t="shared" si="27"/>
        <v>N. D.</v>
      </c>
    </row>
    <row r="41" spans="1:27" hidden="1">
      <c r="A41" s="272" t="s">
        <v>27</v>
      </c>
      <c r="B41" s="273"/>
      <c r="C41" s="274">
        <f>+'2026R'!$N41</f>
        <v>0</v>
      </c>
      <c r="D41" s="275">
        <f t="shared" si="28"/>
        <v>0</v>
      </c>
      <c r="E41" s="273"/>
      <c r="F41" s="274">
        <f>+'2026P'!$N41</f>
        <v>0</v>
      </c>
      <c r="G41" s="275">
        <f t="shared" si="29"/>
        <v>0</v>
      </c>
      <c r="H41" s="276">
        <f t="shared" si="20"/>
        <v>0</v>
      </c>
      <c r="I41" s="275" t="str">
        <f t="shared" si="21"/>
        <v>N. D.</v>
      </c>
      <c r="J41" s="273"/>
      <c r="K41" s="274">
        <f>+'2025R'!$N41</f>
        <v>0</v>
      </c>
      <c r="L41" s="275">
        <f t="shared" si="30"/>
        <v>0</v>
      </c>
      <c r="M41" s="276">
        <f t="shared" si="22"/>
        <v>0</v>
      </c>
      <c r="N41" s="275" t="str">
        <f t="shared" si="23"/>
        <v>N. D.</v>
      </c>
      <c r="O41" s="311"/>
      <c r="P41" s="274">
        <f>+'2026R'!$AD41</f>
        <v>0</v>
      </c>
      <c r="Q41" s="275">
        <f t="shared" si="31"/>
        <v>0</v>
      </c>
      <c r="R41" s="273"/>
      <c r="S41" s="274">
        <f>+'2026P'!$AD41</f>
        <v>0</v>
      </c>
      <c r="T41" s="275">
        <f t="shared" si="32"/>
        <v>0</v>
      </c>
      <c r="U41" s="276">
        <f t="shared" si="24"/>
        <v>0</v>
      </c>
      <c r="V41" s="275" t="str">
        <f t="shared" si="25"/>
        <v>N. D.</v>
      </c>
      <c r="W41" s="273"/>
      <c r="X41" s="274">
        <f>+'2025R'!$AD41</f>
        <v>0</v>
      </c>
      <c r="Y41" s="275">
        <f t="shared" si="33"/>
        <v>0</v>
      </c>
      <c r="Z41" s="276">
        <f t="shared" si="26"/>
        <v>0</v>
      </c>
      <c r="AA41" s="275" t="str">
        <f t="shared" si="27"/>
        <v>N. D.</v>
      </c>
    </row>
    <row r="42" spans="1:27" hidden="1">
      <c r="A42" s="272" t="s">
        <v>28</v>
      </c>
      <c r="B42" s="273"/>
      <c r="C42" s="274">
        <f>+'2026R'!$N42</f>
        <v>0</v>
      </c>
      <c r="D42" s="275">
        <f t="shared" si="28"/>
        <v>0</v>
      </c>
      <c r="E42" s="273"/>
      <c r="F42" s="274">
        <f>+'2026P'!$N42</f>
        <v>0</v>
      </c>
      <c r="G42" s="275">
        <f t="shared" si="29"/>
        <v>0</v>
      </c>
      <c r="H42" s="276">
        <f t="shared" si="20"/>
        <v>0</v>
      </c>
      <c r="I42" s="275" t="str">
        <f t="shared" si="21"/>
        <v>N. D.</v>
      </c>
      <c r="J42" s="273"/>
      <c r="K42" s="274">
        <f>+'2025R'!$N42</f>
        <v>0</v>
      </c>
      <c r="L42" s="275">
        <f t="shared" si="30"/>
        <v>0</v>
      </c>
      <c r="M42" s="276">
        <f t="shared" si="22"/>
        <v>0</v>
      </c>
      <c r="N42" s="275" t="str">
        <f t="shared" si="23"/>
        <v>N. D.</v>
      </c>
      <c r="O42" s="311"/>
      <c r="P42" s="274">
        <f>+'2026R'!$AD42</f>
        <v>0</v>
      </c>
      <c r="Q42" s="275">
        <f t="shared" si="31"/>
        <v>0</v>
      </c>
      <c r="R42" s="273"/>
      <c r="S42" s="274">
        <f>+'2026P'!$AD42</f>
        <v>0</v>
      </c>
      <c r="T42" s="275">
        <f t="shared" si="32"/>
        <v>0</v>
      </c>
      <c r="U42" s="276">
        <f t="shared" si="24"/>
        <v>0</v>
      </c>
      <c r="V42" s="275" t="str">
        <f t="shared" si="25"/>
        <v>N. D.</v>
      </c>
      <c r="W42" s="273"/>
      <c r="X42" s="274">
        <f>+'2025R'!$AD42</f>
        <v>0</v>
      </c>
      <c r="Y42" s="275">
        <f t="shared" si="33"/>
        <v>0</v>
      </c>
      <c r="Z42" s="276">
        <f t="shared" si="26"/>
        <v>0</v>
      </c>
      <c r="AA42" s="275" t="str">
        <f t="shared" si="27"/>
        <v>N. D.</v>
      </c>
    </row>
    <row r="43" spans="1:27" hidden="1">
      <c r="A43" s="272" t="s">
        <v>29</v>
      </c>
      <c r="B43" s="273"/>
      <c r="C43" s="274">
        <f>+'2026R'!$N43</f>
        <v>0</v>
      </c>
      <c r="D43" s="275" t="str">
        <f t="shared" si="28"/>
        <v>N. D.</v>
      </c>
      <c r="E43" s="273"/>
      <c r="F43" s="274">
        <f>+'2026P'!$N43</f>
        <v>0</v>
      </c>
      <c r="G43" s="275" t="str">
        <f t="shared" si="29"/>
        <v>N. D.</v>
      </c>
      <c r="H43" s="276">
        <f t="shared" si="20"/>
        <v>0</v>
      </c>
      <c r="I43" s="275" t="str">
        <f t="shared" si="21"/>
        <v>N. D.</v>
      </c>
      <c r="J43" s="273"/>
      <c r="K43" s="274">
        <f>+'2025R'!$N43</f>
        <v>0</v>
      </c>
      <c r="L43" s="275" t="str">
        <f t="shared" si="30"/>
        <v>N. D.</v>
      </c>
      <c r="M43" s="276">
        <f t="shared" si="22"/>
        <v>0</v>
      </c>
      <c r="N43" s="275" t="str">
        <f t="shared" si="23"/>
        <v>N. D.</v>
      </c>
      <c r="O43" s="311"/>
      <c r="P43" s="274">
        <f>+'2026R'!$AD43</f>
        <v>0</v>
      </c>
      <c r="Q43" s="275" t="str">
        <f t="shared" si="31"/>
        <v>N. D.</v>
      </c>
      <c r="R43" s="273"/>
      <c r="S43" s="274">
        <f>+'2026P'!$AD43</f>
        <v>0</v>
      </c>
      <c r="T43" s="275" t="str">
        <f t="shared" si="32"/>
        <v>N. D.</v>
      </c>
      <c r="U43" s="276">
        <f t="shared" si="24"/>
        <v>0</v>
      </c>
      <c r="V43" s="275" t="str">
        <f t="shared" si="25"/>
        <v>N. D.</v>
      </c>
      <c r="W43" s="273"/>
      <c r="X43" s="274">
        <f>+'2025R'!$AD43</f>
        <v>0</v>
      </c>
      <c r="Y43" s="275">
        <f t="shared" si="33"/>
        <v>0</v>
      </c>
      <c r="Z43" s="276">
        <f t="shared" si="26"/>
        <v>0</v>
      </c>
      <c r="AA43" s="275" t="str">
        <f t="shared" si="27"/>
        <v>N. D.</v>
      </c>
    </row>
    <row r="44" spans="1:27" hidden="1">
      <c r="A44" s="277" t="s">
        <v>30</v>
      </c>
      <c r="B44" s="273"/>
      <c r="C44" s="274">
        <f>+'2026R'!$N44</f>
        <v>0</v>
      </c>
      <c r="D44" s="275" t="str">
        <f t="shared" si="28"/>
        <v>N. D.</v>
      </c>
      <c r="E44" s="273"/>
      <c r="F44" s="274">
        <f>+'2026P'!$N44</f>
        <v>0</v>
      </c>
      <c r="G44" s="275" t="str">
        <f t="shared" si="29"/>
        <v>N. D.</v>
      </c>
      <c r="H44" s="276">
        <f t="shared" si="20"/>
        <v>0</v>
      </c>
      <c r="I44" s="275" t="str">
        <f t="shared" si="21"/>
        <v>N. D.</v>
      </c>
      <c r="J44" s="273"/>
      <c r="K44" s="274">
        <f>+'2025R'!$N44</f>
        <v>0</v>
      </c>
      <c r="L44" s="275" t="str">
        <f t="shared" si="30"/>
        <v>N. D.</v>
      </c>
      <c r="M44" s="276">
        <f t="shared" si="22"/>
        <v>0</v>
      </c>
      <c r="N44" s="275" t="str">
        <f t="shared" si="23"/>
        <v>N. D.</v>
      </c>
      <c r="O44" s="311"/>
      <c r="P44" s="274">
        <f>+'2026R'!$AD44</f>
        <v>0</v>
      </c>
      <c r="Q44" s="275" t="str">
        <f t="shared" si="31"/>
        <v>N. D.</v>
      </c>
      <c r="R44" s="273"/>
      <c r="S44" s="274">
        <f>+'2026P'!$AD44</f>
        <v>0</v>
      </c>
      <c r="T44" s="275" t="str">
        <f t="shared" si="32"/>
        <v>N. D.</v>
      </c>
      <c r="U44" s="276">
        <f t="shared" si="24"/>
        <v>0</v>
      </c>
      <c r="V44" s="275" t="str">
        <f t="shared" si="25"/>
        <v>N. D.</v>
      </c>
      <c r="W44" s="273"/>
      <c r="X44" s="274">
        <f>+'2025R'!$AD44</f>
        <v>0</v>
      </c>
      <c r="Y44" s="275" t="str">
        <f t="shared" si="33"/>
        <v>N. D.</v>
      </c>
      <c r="Z44" s="276">
        <f t="shared" si="26"/>
        <v>0</v>
      </c>
      <c r="AA44" s="275" t="str">
        <f t="shared" si="27"/>
        <v>N. D.</v>
      </c>
    </row>
    <row r="45" spans="1:27" hidden="1">
      <c r="A45" s="278" t="s">
        <v>31</v>
      </c>
      <c r="B45" s="265"/>
      <c r="C45" s="279">
        <f>+SUM(C46:C54)</f>
        <v>0</v>
      </c>
      <c r="D45" s="270">
        <f>+IF(ISERROR(C45/C56),"N. D.",C45/C56)</f>
        <v>0</v>
      </c>
      <c r="E45" s="273"/>
      <c r="F45" s="279">
        <f>+SUM(F46:F54)</f>
        <v>0</v>
      </c>
      <c r="G45" s="270">
        <f>+IF(ISERROR(F45/F56),"N. D.",F45/F56)</f>
        <v>0</v>
      </c>
      <c r="H45" s="271">
        <f t="shared" si="20"/>
        <v>0</v>
      </c>
      <c r="I45" s="270" t="str">
        <f t="shared" si="21"/>
        <v>N. D.</v>
      </c>
      <c r="J45" s="265"/>
      <c r="K45" s="279">
        <f>+SUM(K46:K54)</f>
        <v>0</v>
      </c>
      <c r="L45" s="270">
        <f>+IF(ISERROR(K45/K56),"N. D.",K45/K56)</f>
        <v>0</v>
      </c>
      <c r="M45" s="271">
        <f t="shared" si="22"/>
        <v>0</v>
      </c>
      <c r="N45" s="270" t="str">
        <f t="shared" si="23"/>
        <v>N. D.</v>
      </c>
      <c r="O45" s="265"/>
      <c r="P45" s="279">
        <f>+SUM(P46:P54)</f>
        <v>0</v>
      </c>
      <c r="Q45" s="270">
        <f>+IF(ISERROR(P45/P56),"N. D.",P45/P56)</f>
        <v>0</v>
      </c>
      <c r="R45" s="273"/>
      <c r="S45" s="279">
        <f>+SUM(S46:S54)</f>
        <v>0</v>
      </c>
      <c r="T45" s="270">
        <f>+IF(ISERROR(S45/S56),"N. D.",S45/S56)</f>
        <v>0</v>
      </c>
      <c r="U45" s="271">
        <f t="shared" si="24"/>
        <v>0</v>
      </c>
      <c r="V45" s="270" t="str">
        <f t="shared" si="25"/>
        <v>N. D.</v>
      </c>
      <c r="W45" s="265"/>
      <c r="X45" s="279">
        <f>+SUM(X46:X54)</f>
        <v>0</v>
      </c>
      <c r="Y45" s="270">
        <f>+IF(ISERROR(X45/X56),"N. D.",X45/X56)</f>
        <v>0</v>
      </c>
      <c r="Z45" s="271">
        <f t="shared" si="26"/>
        <v>0</v>
      </c>
      <c r="AA45" s="270" t="str">
        <f t="shared" si="27"/>
        <v>N. D.</v>
      </c>
    </row>
    <row r="46" spans="1:27" hidden="1">
      <c r="A46" s="280" t="s">
        <v>32</v>
      </c>
      <c r="B46" s="273"/>
      <c r="C46" s="274">
        <f>+'2026R'!$N46</f>
        <v>0</v>
      </c>
      <c r="D46" s="275" t="str">
        <f t="shared" ref="D46:D54" si="34">+IF(ISERROR(C46/C96),"N. D.",C46/C96)</f>
        <v>N. D.</v>
      </c>
      <c r="E46" s="273"/>
      <c r="F46" s="274">
        <f>+'2026P'!$N46</f>
        <v>0</v>
      </c>
      <c r="G46" s="275" t="str">
        <f t="shared" ref="G46:G54" si="35">+IF(ISERROR(F46/F96),"N. D.",F46/F96)</f>
        <v>N. D.</v>
      </c>
      <c r="H46" s="276">
        <f t="shared" si="20"/>
        <v>0</v>
      </c>
      <c r="I46" s="275" t="str">
        <f t="shared" si="21"/>
        <v>N. D.</v>
      </c>
      <c r="J46" s="273"/>
      <c r="K46" s="274">
        <f>+'2025R'!$N46</f>
        <v>0</v>
      </c>
      <c r="L46" s="275" t="str">
        <f t="shared" ref="L46:L54" si="36">+IF(ISERROR(K46/K96),"N. D.",K46/K96)</f>
        <v>N. D.</v>
      </c>
      <c r="M46" s="276">
        <f t="shared" si="22"/>
        <v>0</v>
      </c>
      <c r="N46" s="275" t="str">
        <f t="shared" si="23"/>
        <v>N. D.</v>
      </c>
      <c r="O46" s="311"/>
      <c r="P46" s="274">
        <f>+'2026R'!$AD46</f>
        <v>0</v>
      </c>
      <c r="Q46" s="275" t="str">
        <f t="shared" ref="Q46:Q54" si="37">+IF(ISERROR(P46/P96),"N. D.",P46/P96)</f>
        <v>N. D.</v>
      </c>
      <c r="R46" s="273"/>
      <c r="S46" s="274">
        <f>+'2026P'!$AD46</f>
        <v>0</v>
      </c>
      <c r="T46" s="275" t="str">
        <f t="shared" ref="T46:T54" si="38">+IF(ISERROR(S46/S96),"N. D.",S46/S96)</f>
        <v>N. D.</v>
      </c>
      <c r="U46" s="276">
        <f t="shared" si="24"/>
        <v>0</v>
      </c>
      <c r="V46" s="275" t="str">
        <f t="shared" si="25"/>
        <v>N. D.</v>
      </c>
      <c r="W46" s="273"/>
      <c r="X46" s="274">
        <f>+'2025R'!$AD46</f>
        <v>0</v>
      </c>
      <c r="Y46" s="275" t="str">
        <f t="shared" ref="Y46:Y54" si="39">+IF(ISERROR(X46/X96),"N. D.",X46/X96)</f>
        <v>N. D.</v>
      </c>
      <c r="Z46" s="276">
        <f t="shared" si="26"/>
        <v>0</v>
      </c>
      <c r="AA46" s="275" t="str">
        <f t="shared" si="27"/>
        <v>N. D.</v>
      </c>
    </row>
    <row r="47" spans="1:27" hidden="1">
      <c r="A47" s="280" t="s">
        <v>33</v>
      </c>
      <c r="B47" s="273"/>
      <c r="C47" s="274">
        <f>+'2026R'!$N47</f>
        <v>0</v>
      </c>
      <c r="D47" s="275" t="str">
        <f t="shared" si="34"/>
        <v>N. D.</v>
      </c>
      <c r="E47" s="273"/>
      <c r="F47" s="274">
        <f>+'2026P'!$N47</f>
        <v>0</v>
      </c>
      <c r="G47" s="275" t="str">
        <f t="shared" si="35"/>
        <v>N. D.</v>
      </c>
      <c r="H47" s="276">
        <f t="shared" si="20"/>
        <v>0</v>
      </c>
      <c r="I47" s="275" t="str">
        <f t="shared" si="21"/>
        <v>N. D.</v>
      </c>
      <c r="J47" s="273"/>
      <c r="K47" s="274">
        <f>+'2025R'!$N47</f>
        <v>0</v>
      </c>
      <c r="L47" s="275" t="str">
        <f t="shared" si="36"/>
        <v>N. D.</v>
      </c>
      <c r="M47" s="276">
        <f t="shared" si="22"/>
        <v>0</v>
      </c>
      <c r="N47" s="275" t="str">
        <f t="shared" si="23"/>
        <v>N. D.</v>
      </c>
      <c r="O47" s="311"/>
      <c r="P47" s="274">
        <f>+'2026R'!$AD47</f>
        <v>0</v>
      </c>
      <c r="Q47" s="275" t="str">
        <f t="shared" si="37"/>
        <v>N. D.</v>
      </c>
      <c r="R47" s="273"/>
      <c r="S47" s="274">
        <f>+'2026P'!$AD47</f>
        <v>0</v>
      </c>
      <c r="T47" s="275" t="str">
        <f t="shared" si="38"/>
        <v>N. D.</v>
      </c>
      <c r="U47" s="276">
        <f t="shared" si="24"/>
        <v>0</v>
      </c>
      <c r="V47" s="275" t="str">
        <f t="shared" si="25"/>
        <v>N. D.</v>
      </c>
      <c r="W47" s="273"/>
      <c r="X47" s="274">
        <f>+'2025R'!$AD47</f>
        <v>0</v>
      </c>
      <c r="Y47" s="275" t="str">
        <f t="shared" si="39"/>
        <v>N. D.</v>
      </c>
      <c r="Z47" s="276">
        <f t="shared" si="26"/>
        <v>0</v>
      </c>
      <c r="AA47" s="275" t="str">
        <f t="shared" si="27"/>
        <v>N. D.</v>
      </c>
    </row>
    <row r="48" spans="1:27" hidden="1">
      <c r="A48" s="280" t="s">
        <v>34</v>
      </c>
      <c r="B48" s="273"/>
      <c r="C48" s="274">
        <f>+'2026R'!$N48</f>
        <v>0</v>
      </c>
      <c r="D48" s="275" t="str">
        <f t="shared" si="34"/>
        <v>N. D.</v>
      </c>
      <c r="E48" s="273"/>
      <c r="F48" s="274">
        <f>+'2026P'!$N48</f>
        <v>0</v>
      </c>
      <c r="G48" s="275" t="str">
        <f t="shared" si="35"/>
        <v>N. D.</v>
      </c>
      <c r="H48" s="276">
        <f t="shared" si="20"/>
        <v>0</v>
      </c>
      <c r="I48" s="275" t="str">
        <f t="shared" si="21"/>
        <v>N. D.</v>
      </c>
      <c r="J48" s="273"/>
      <c r="K48" s="274">
        <f>+'2025R'!$N48</f>
        <v>0</v>
      </c>
      <c r="L48" s="275" t="str">
        <f t="shared" si="36"/>
        <v>N. D.</v>
      </c>
      <c r="M48" s="276">
        <f t="shared" si="22"/>
        <v>0</v>
      </c>
      <c r="N48" s="275" t="str">
        <f t="shared" si="23"/>
        <v>N. D.</v>
      </c>
      <c r="O48" s="311"/>
      <c r="P48" s="274">
        <f>+'2026R'!$AD48</f>
        <v>0</v>
      </c>
      <c r="Q48" s="275" t="str">
        <f t="shared" si="37"/>
        <v>N. D.</v>
      </c>
      <c r="R48" s="273"/>
      <c r="S48" s="274">
        <f>+'2026P'!$AD48</f>
        <v>0</v>
      </c>
      <c r="T48" s="275" t="str">
        <f t="shared" si="38"/>
        <v>N. D.</v>
      </c>
      <c r="U48" s="276">
        <f t="shared" si="24"/>
        <v>0</v>
      </c>
      <c r="V48" s="275" t="str">
        <f t="shared" si="25"/>
        <v>N. D.</v>
      </c>
      <c r="W48" s="273"/>
      <c r="X48" s="274">
        <f>+'2025R'!$AD48</f>
        <v>0</v>
      </c>
      <c r="Y48" s="275" t="str">
        <f t="shared" si="39"/>
        <v>N. D.</v>
      </c>
      <c r="Z48" s="276">
        <f t="shared" si="26"/>
        <v>0</v>
      </c>
      <c r="AA48" s="275" t="str">
        <f t="shared" si="27"/>
        <v>N. D.</v>
      </c>
    </row>
    <row r="49" spans="1:27" hidden="1">
      <c r="A49" s="280" t="s">
        <v>35</v>
      </c>
      <c r="B49" s="273"/>
      <c r="C49" s="274">
        <f>+'2026R'!$N49</f>
        <v>0</v>
      </c>
      <c r="D49" s="275" t="str">
        <f t="shared" si="34"/>
        <v>N. D.</v>
      </c>
      <c r="E49" s="273"/>
      <c r="F49" s="274">
        <f>+'2026P'!$N49</f>
        <v>0</v>
      </c>
      <c r="G49" s="275" t="str">
        <f t="shared" si="35"/>
        <v>N. D.</v>
      </c>
      <c r="H49" s="276">
        <f t="shared" si="20"/>
        <v>0</v>
      </c>
      <c r="I49" s="275" t="str">
        <f t="shared" si="21"/>
        <v>N. D.</v>
      </c>
      <c r="J49" s="273"/>
      <c r="K49" s="274">
        <f>+'2025R'!$N49</f>
        <v>0</v>
      </c>
      <c r="L49" s="275" t="str">
        <f t="shared" si="36"/>
        <v>N. D.</v>
      </c>
      <c r="M49" s="276">
        <f t="shared" si="22"/>
        <v>0</v>
      </c>
      <c r="N49" s="275" t="str">
        <f t="shared" si="23"/>
        <v>N. D.</v>
      </c>
      <c r="O49" s="311"/>
      <c r="P49" s="274">
        <f>+'2026R'!$AD49</f>
        <v>0</v>
      </c>
      <c r="Q49" s="275" t="str">
        <f t="shared" si="37"/>
        <v>N. D.</v>
      </c>
      <c r="R49" s="273"/>
      <c r="S49" s="274">
        <f>+'2026P'!$AD49</f>
        <v>0</v>
      </c>
      <c r="T49" s="275" t="str">
        <f t="shared" si="38"/>
        <v>N. D.</v>
      </c>
      <c r="U49" s="276">
        <f t="shared" si="24"/>
        <v>0</v>
      </c>
      <c r="V49" s="275" t="str">
        <f t="shared" si="25"/>
        <v>N. D.</v>
      </c>
      <c r="W49" s="273"/>
      <c r="X49" s="274">
        <f>+'2025R'!$AD49</f>
        <v>0</v>
      </c>
      <c r="Y49" s="275" t="str">
        <f t="shared" si="39"/>
        <v>N. D.</v>
      </c>
      <c r="Z49" s="276">
        <f t="shared" si="26"/>
        <v>0</v>
      </c>
      <c r="AA49" s="275" t="str">
        <f t="shared" si="27"/>
        <v>N. D.</v>
      </c>
    </row>
    <row r="50" spans="1:27" hidden="1">
      <c r="A50" s="280" t="s">
        <v>36</v>
      </c>
      <c r="B50" s="273"/>
      <c r="C50" s="274">
        <f>+'2026R'!$N50</f>
        <v>0</v>
      </c>
      <c r="D50" s="275" t="str">
        <f t="shared" si="34"/>
        <v>N. D.</v>
      </c>
      <c r="E50" s="273"/>
      <c r="F50" s="274">
        <f>+'2026P'!$N50</f>
        <v>0</v>
      </c>
      <c r="G50" s="275" t="str">
        <f t="shared" si="35"/>
        <v>N. D.</v>
      </c>
      <c r="H50" s="276">
        <f t="shared" si="20"/>
        <v>0</v>
      </c>
      <c r="I50" s="275" t="str">
        <f t="shared" si="21"/>
        <v>N. D.</v>
      </c>
      <c r="J50" s="273"/>
      <c r="K50" s="274">
        <f>+'2025R'!$N50</f>
        <v>0</v>
      </c>
      <c r="L50" s="275" t="str">
        <f t="shared" si="36"/>
        <v>N. D.</v>
      </c>
      <c r="M50" s="276">
        <f t="shared" si="22"/>
        <v>0</v>
      </c>
      <c r="N50" s="275" t="str">
        <f t="shared" si="23"/>
        <v>N. D.</v>
      </c>
      <c r="O50" s="311"/>
      <c r="P50" s="274">
        <f>+'2026R'!$AD50</f>
        <v>0</v>
      </c>
      <c r="Q50" s="275" t="str">
        <f t="shared" si="37"/>
        <v>N. D.</v>
      </c>
      <c r="R50" s="273"/>
      <c r="S50" s="274">
        <f>+'2026P'!$AD50</f>
        <v>0</v>
      </c>
      <c r="T50" s="275" t="str">
        <f t="shared" si="38"/>
        <v>N. D.</v>
      </c>
      <c r="U50" s="276">
        <f t="shared" si="24"/>
        <v>0</v>
      </c>
      <c r="V50" s="275" t="str">
        <f t="shared" si="25"/>
        <v>N. D.</v>
      </c>
      <c r="W50" s="273"/>
      <c r="X50" s="274">
        <f>+'2025R'!$AD50</f>
        <v>0</v>
      </c>
      <c r="Y50" s="275" t="str">
        <f t="shared" si="39"/>
        <v>N. D.</v>
      </c>
      <c r="Z50" s="276">
        <f t="shared" si="26"/>
        <v>0</v>
      </c>
      <c r="AA50" s="275" t="str">
        <f t="shared" si="27"/>
        <v>N. D.</v>
      </c>
    </row>
    <row r="51" spans="1:27" hidden="1">
      <c r="A51" s="280" t="s">
        <v>37</v>
      </c>
      <c r="B51" s="273"/>
      <c r="C51" s="274">
        <f>+'2026R'!$N51</f>
        <v>0</v>
      </c>
      <c r="D51" s="275" t="str">
        <f t="shared" si="34"/>
        <v>N. D.</v>
      </c>
      <c r="E51" s="273"/>
      <c r="F51" s="274">
        <f>+'2026P'!$N51</f>
        <v>0</v>
      </c>
      <c r="G51" s="275" t="str">
        <f t="shared" si="35"/>
        <v>N. D.</v>
      </c>
      <c r="H51" s="276">
        <f t="shared" si="20"/>
        <v>0</v>
      </c>
      <c r="I51" s="275" t="str">
        <f t="shared" si="21"/>
        <v>N. D.</v>
      </c>
      <c r="J51" s="273"/>
      <c r="K51" s="274">
        <f>+'2025R'!$N51</f>
        <v>0</v>
      </c>
      <c r="L51" s="275" t="str">
        <f t="shared" si="36"/>
        <v>N. D.</v>
      </c>
      <c r="M51" s="276">
        <f t="shared" si="22"/>
        <v>0</v>
      </c>
      <c r="N51" s="275" t="str">
        <f t="shared" si="23"/>
        <v>N. D.</v>
      </c>
      <c r="O51" s="311"/>
      <c r="P51" s="274">
        <f>+'2026R'!$AD51</f>
        <v>0</v>
      </c>
      <c r="Q51" s="275" t="str">
        <f t="shared" si="37"/>
        <v>N. D.</v>
      </c>
      <c r="R51" s="273"/>
      <c r="S51" s="274">
        <f>+'2026P'!$AD51</f>
        <v>0</v>
      </c>
      <c r="T51" s="275" t="str">
        <f t="shared" si="38"/>
        <v>N. D.</v>
      </c>
      <c r="U51" s="276">
        <f t="shared" si="24"/>
        <v>0</v>
      </c>
      <c r="V51" s="275" t="str">
        <f t="shared" si="25"/>
        <v>N. D.</v>
      </c>
      <c r="W51" s="273"/>
      <c r="X51" s="274">
        <f>+'2025R'!$AD51</f>
        <v>0</v>
      </c>
      <c r="Y51" s="275" t="str">
        <f t="shared" si="39"/>
        <v>N. D.</v>
      </c>
      <c r="Z51" s="276">
        <f t="shared" si="26"/>
        <v>0</v>
      </c>
      <c r="AA51" s="275" t="str">
        <f t="shared" si="27"/>
        <v>N. D.</v>
      </c>
    </row>
    <row r="52" spans="1:27" hidden="1">
      <c r="A52" s="280" t="s">
        <v>38</v>
      </c>
      <c r="B52" s="273"/>
      <c r="C52" s="274">
        <f>+'2026R'!$N52</f>
        <v>0</v>
      </c>
      <c r="D52" s="275" t="str">
        <f t="shared" si="34"/>
        <v>N. D.</v>
      </c>
      <c r="E52" s="273"/>
      <c r="F52" s="274">
        <f>+'2026P'!$N52</f>
        <v>0</v>
      </c>
      <c r="G52" s="275" t="str">
        <f t="shared" si="35"/>
        <v>N. D.</v>
      </c>
      <c r="H52" s="276">
        <f t="shared" si="20"/>
        <v>0</v>
      </c>
      <c r="I52" s="275" t="str">
        <f t="shared" si="21"/>
        <v>N. D.</v>
      </c>
      <c r="J52" s="273"/>
      <c r="K52" s="274">
        <f>+'2025R'!$N52</f>
        <v>0</v>
      </c>
      <c r="L52" s="275" t="str">
        <f t="shared" si="36"/>
        <v>N. D.</v>
      </c>
      <c r="M52" s="276">
        <f t="shared" si="22"/>
        <v>0</v>
      </c>
      <c r="N52" s="275" t="str">
        <f t="shared" si="23"/>
        <v>N. D.</v>
      </c>
      <c r="O52" s="311"/>
      <c r="P52" s="274">
        <f>+'2026R'!$AD52</f>
        <v>0</v>
      </c>
      <c r="Q52" s="275" t="str">
        <f t="shared" si="37"/>
        <v>N. D.</v>
      </c>
      <c r="R52" s="273"/>
      <c r="S52" s="274">
        <f>+'2026P'!$AD52</f>
        <v>0</v>
      </c>
      <c r="T52" s="275" t="str">
        <f t="shared" si="38"/>
        <v>N. D.</v>
      </c>
      <c r="U52" s="276">
        <f t="shared" si="24"/>
        <v>0</v>
      </c>
      <c r="V52" s="275" t="str">
        <f t="shared" si="25"/>
        <v>N. D.</v>
      </c>
      <c r="W52" s="273"/>
      <c r="X52" s="274">
        <f>+'2025R'!$AD52</f>
        <v>0</v>
      </c>
      <c r="Y52" s="275" t="str">
        <f t="shared" si="39"/>
        <v>N. D.</v>
      </c>
      <c r="Z52" s="276">
        <f t="shared" si="26"/>
        <v>0</v>
      </c>
      <c r="AA52" s="275" t="str">
        <f t="shared" si="27"/>
        <v>N. D.</v>
      </c>
    </row>
    <row r="53" spans="1:27" hidden="1">
      <c r="A53" s="280" t="s">
        <v>39</v>
      </c>
      <c r="B53" s="273"/>
      <c r="C53" s="274">
        <f>+'2026R'!$N53</f>
        <v>0</v>
      </c>
      <c r="D53" s="275" t="str">
        <f t="shared" si="34"/>
        <v>N. D.</v>
      </c>
      <c r="E53" s="273"/>
      <c r="F53" s="274">
        <f>+'2026P'!$N53</f>
        <v>0</v>
      </c>
      <c r="G53" s="275" t="str">
        <f t="shared" si="35"/>
        <v>N. D.</v>
      </c>
      <c r="H53" s="276">
        <f t="shared" si="20"/>
        <v>0</v>
      </c>
      <c r="I53" s="275" t="str">
        <f t="shared" si="21"/>
        <v>N. D.</v>
      </c>
      <c r="J53" s="273"/>
      <c r="K53" s="274">
        <f>+'2025R'!$N53</f>
        <v>0</v>
      </c>
      <c r="L53" s="275" t="str">
        <f t="shared" si="36"/>
        <v>N. D.</v>
      </c>
      <c r="M53" s="276">
        <f t="shared" si="22"/>
        <v>0</v>
      </c>
      <c r="N53" s="275" t="str">
        <f t="shared" si="23"/>
        <v>N. D.</v>
      </c>
      <c r="O53" s="311"/>
      <c r="P53" s="274">
        <f>+'2026R'!$AD53</f>
        <v>0</v>
      </c>
      <c r="Q53" s="275" t="str">
        <f t="shared" si="37"/>
        <v>N. D.</v>
      </c>
      <c r="R53" s="273"/>
      <c r="S53" s="274">
        <f>+'2026P'!$AD53</f>
        <v>0</v>
      </c>
      <c r="T53" s="275" t="str">
        <f t="shared" si="38"/>
        <v>N. D.</v>
      </c>
      <c r="U53" s="276">
        <f t="shared" si="24"/>
        <v>0</v>
      </c>
      <c r="V53" s="275" t="str">
        <f t="shared" si="25"/>
        <v>N. D.</v>
      </c>
      <c r="W53" s="273"/>
      <c r="X53" s="274">
        <f>+'2025R'!$AD53</f>
        <v>0</v>
      </c>
      <c r="Y53" s="275" t="str">
        <f t="shared" si="39"/>
        <v>N. D.</v>
      </c>
      <c r="Z53" s="276">
        <f t="shared" si="26"/>
        <v>0</v>
      </c>
      <c r="AA53" s="275" t="str">
        <f t="shared" si="27"/>
        <v>N. D.</v>
      </c>
    </row>
    <row r="54" spans="1:27" hidden="1">
      <c r="A54" s="280" t="s">
        <v>40</v>
      </c>
      <c r="B54" s="273"/>
      <c r="C54" s="274">
        <f>+'2026R'!$N54</f>
        <v>0</v>
      </c>
      <c r="D54" s="275" t="str">
        <f t="shared" si="34"/>
        <v>N. D.</v>
      </c>
      <c r="E54" s="273"/>
      <c r="F54" s="274">
        <f>+'2026P'!$N54</f>
        <v>0</v>
      </c>
      <c r="G54" s="275" t="str">
        <f t="shared" si="35"/>
        <v>N. D.</v>
      </c>
      <c r="H54" s="276">
        <f t="shared" si="20"/>
        <v>0</v>
      </c>
      <c r="I54" s="275" t="str">
        <f t="shared" si="21"/>
        <v>N. D.</v>
      </c>
      <c r="J54" s="273"/>
      <c r="K54" s="274">
        <f>+'2025R'!$N54</f>
        <v>0</v>
      </c>
      <c r="L54" s="275" t="str">
        <f t="shared" si="36"/>
        <v>N. D.</v>
      </c>
      <c r="M54" s="276">
        <f t="shared" si="22"/>
        <v>0</v>
      </c>
      <c r="N54" s="275" t="str">
        <f t="shared" si="23"/>
        <v>N. D.</v>
      </c>
      <c r="O54" s="311"/>
      <c r="P54" s="274">
        <f>+'2026R'!$AD54</f>
        <v>0</v>
      </c>
      <c r="Q54" s="275" t="str">
        <f t="shared" si="37"/>
        <v>N. D.</v>
      </c>
      <c r="R54" s="273"/>
      <c r="S54" s="274">
        <f>+'2026P'!$AD54</f>
        <v>0</v>
      </c>
      <c r="T54" s="275" t="str">
        <f t="shared" si="38"/>
        <v>N. D.</v>
      </c>
      <c r="U54" s="276">
        <f t="shared" si="24"/>
        <v>0</v>
      </c>
      <c r="V54" s="275" t="str">
        <f t="shared" si="25"/>
        <v>N. D.</v>
      </c>
      <c r="W54" s="273"/>
      <c r="X54" s="274">
        <f>+'2025R'!$AD54</f>
        <v>0</v>
      </c>
      <c r="Y54" s="275" t="str">
        <f t="shared" si="39"/>
        <v>N. D.</v>
      </c>
      <c r="Z54" s="276">
        <f t="shared" si="26"/>
        <v>0</v>
      </c>
      <c r="AA54" s="275" t="str">
        <f t="shared" si="27"/>
        <v>N. D.</v>
      </c>
    </row>
    <row r="55" spans="1:27" ht="6" hidden="1" customHeight="1">
      <c r="A55" s="267"/>
      <c r="B55" s="265"/>
      <c r="C55" s="267"/>
      <c r="D55" s="270"/>
      <c r="E55" s="265"/>
      <c r="F55" s="267"/>
      <c r="G55" s="270"/>
      <c r="H55" s="265"/>
      <c r="I55" s="270"/>
      <c r="J55" s="265"/>
      <c r="K55" s="267"/>
      <c r="L55" s="270"/>
      <c r="M55" s="265"/>
      <c r="N55" s="270"/>
      <c r="O55" s="265"/>
      <c r="P55" s="267"/>
      <c r="Q55" s="270"/>
      <c r="R55" s="265"/>
      <c r="S55" s="267"/>
      <c r="T55" s="270"/>
      <c r="U55" s="265"/>
      <c r="V55" s="270"/>
      <c r="W55" s="265"/>
      <c r="X55" s="267"/>
      <c r="Y55" s="270"/>
      <c r="Z55" s="265"/>
      <c r="AA55" s="270"/>
    </row>
    <row r="56" spans="1:27" hidden="1">
      <c r="A56" s="266" t="s">
        <v>43</v>
      </c>
      <c r="B56" s="265"/>
      <c r="C56" s="281">
        <f>+C35+C45</f>
        <v>167380.79</v>
      </c>
      <c r="D56" s="282">
        <f>+IF(ISERROR(C56/C106),"N. D.",C56/C106)</f>
        <v>1.4078175957436032E-2</v>
      </c>
      <c r="E56" s="265"/>
      <c r="F56" s="281">
        <f>+F35+F45</f>
        <v>167380.785</v>
      </c>
      <c r="G56" s="282">
        <f>+IF(ISERROR(F56/F106),"N. D.",F56/F106)</f>
        <v>2.0440352797462025E-2</v>
      </c>
      <c r="H56" s="283">
        <f>+$C56-F56</f>
        <v>5.0000000046566129E-3</v>
      </c>
      <c r="I56" s="282">
        <f>+IF(ISERROR(H56/F56),"N. D.",H56/F56)</f>
        <v>2.9872007140225878E-8</v>
      </c>
      <c r="J56" s="265"/>
      <c r="K56" s="281">
        <f>+K35+K45</f>
        <v>814040.24</v>
      </c>
      <c r="L56" s="282">
        <f>+IF(ISERROR(K56/K106),"N. D.",K56/K106)</f>
        <v>0.1428351391113023</v>
      </c>
      <c r="M56" s="283">
        <f>+$C56-K56</f>
        <v>-646659.44999999995</v>
      </c>
      <c r="N56" s="282">
        <f>+IF(ISERROR(M56/K56),"N. D.",M56/K56)</f>
        <v>-0.79438265852803536</v>
      </c>
      <c r="O56" s="265"/>
      <c r="P56" s="281">
        <f>+P35+P45</f>
        <v>1560369.1900000002</v>
      </c>
      <c r="Q56" s="282">
        <f>+IF(ISERROR(P56/P106),"N. D.",P56/P106)</f>
        <v>3.2504483015304335E-2</v>
      </c>
      <c r="R56" s="265"/>
      <c r="S56" s="281">
        <f>+S35+S45</f>
        <v>1473806.4549999998</v>
      </c>
      <c r="T56" s="282">
        <f>+IF(ISERROR(S56/S106),"N. D.",S56/S106)</f>
        <v>3.2806386351399479E-2</v>
      </c>
      <c r="U56" s="283">
        <f>+$P56-S56</f>
        <v>86562.735000000335</v>
      </c>
      <c r="V56" s="282">
        <f>+IF(ISERROR(U56/S56),"N. D.",U56/S56)</f>
        <v>5.8734126659799671E-2</v>
      </c>
      <c r="W56" s="265"/>
      <c r="X56" s="281">
        <f>+X35+X45</f>
        <v>3633802.71</v>
      </c>
      <c r="Y56" s="282">
        <f>+IF(ISERROR(X56/X106),"N. D.",X56/X106)</f>
        <v>0.11189095027315725</v>
      </c>
      <c r="Z56" s="283">
        <f>+$P56-X56</f>
        <v>-2073433.5199999998</v>
      </c>
      <c r="AA56" s="282">
        <f>+IF(ISERROR(Z56/X56),"N. D.",Z56/X56)</f>
        <v>-0.57059606298769028</v>
      </c>
    </row>
    <row r="57" spans="1:27" ht="6" hidden="1" customHeight="1">
      <c r="A57" s="267"/>
      <c r="B57" s="265"/>
      <c r="C57" s="267"/>
      <c r="D57" s="270"/>
      <c r="E57" s="265"/>
      <c r="F57" s="267"/>
      <c r="G57" s="270"/>
      <c r="H57" s="265"/>
      <c r="I57" s="270"/>
      <c r="J57" s="265"/>
      <c r="K57" s="267"/>
      <c r="L57" s="270"/>
      <c r="M57" s="265"/>
      <c r="N57" s="270"/>
      <c r="O57" s="265"/>
      <c r="P57" s="267"/>
      <c r="Q57" s="270"/>
      <c r="R57" s="265"/>
      <c r="S57" s="267"/>
      <c r="T57" s="270"/>
      <c r="U57" s="265"/>
      <c r="V57" s="270"/>
      <c r="W57" s="265"/>
      <c r="X57" s="267"/>
      <c r="Y57" s="270"/>
      <c r="Z57" s="265"/>
      <c r="AA57" s="270"/>
    </row>
    <row r="58" spans="1:27" hidden="1">
      <c r="A58" s="266" t="s">
        <v>44</v>
      </c>
      <c r="B58" s="265"/>
      <c r="C58" s="267"/>
      <c r="D58" s="270"/>
      <c r="E58" s="265"/>
      <c r="F58" s="267"/>
      <c r="G58" s="270"/>
      <c r="H58" s="265"/>
      <c r="I58" s="270"/>
      <c r="J58" s="265"/>
      <c r="K58" s="267"/>
      <c r="L58" s="270"/>
      <c r="M58" s="265"/>
      <c r="N58" s="270"/>
      <c r="O58" s="265"/>
      <c r="P58" s="267"/>
      <c r="Q58" s="270"/>
      <c r="R58" s="265"/>
      <c r="S58" s="267"/>
      <c r="T58" s="270"/>
      <c r="U58" s="265"/>
      <c r="V58" s="270"/>
      <c r="W58" s="265"/>
      <c r="X58" s="267"/>
      <c r="Y58" s="270"/>
      <c r="Z58" s="265"/>
      <c r="AA58" s="270"/>
    </row>
    <row r="59" spans="1:27" ht="6" hidden="1" customHeight="1">
      <c r="A59" s="267"/>
      <c r="B59" s="265"/>
      <c r="C59" s="267"/>
      <c r="D59" s="270"/>
      <c r="E59" s="265"/>
      <c r="F59" s="267"/>
      <c r="G59" s="270"/>
      <c r="H59" s="265"/>
      <c r="I59" s="270"/>
      <c r="J59" s="265"/>
      <c r="K59" s="267"/>
      <c r="L59" s="270"/>
      <c r="M59" s="265"/>
      <c r="N59" s="270"/>
      <c r="O59" s="265"/>
      <c r="P59" s="267"/>
      <c r="Q59" s="270"/>
      <c r="R59" s="265"/>
      <c r="S59" s="267"/>
      <c r="T59" s="270"/>
      <c r="U59" s="265"/>
      <c r="V59" s="270"/>
      <c r="W59" s="265"/>
      <c r="X59" s="267"/>
      <c r="Y59" s="270"/>
      <c r="Z59" s="265"/>
      <c r="AA59" s="270"/>
    </row>
    <row r="60" spans="1:27" hidden="1">
      <c r="A60" s="268" t="s">
        <v>21</v>
      </c>
      <c r="B60" s="265"/>
      <c r="C60" s="269">
        <f>+SUM(C61:C69)</f>
        <v>980.12</v>
      </c>
      <c r="D60" s="270">
        <f>+IF(ISERROR(C60/C81),"N. D.",C60/C81)</f>
        <v>1</v>
      </c>
      <c r="E60" s="265"/>
      <c r="F60" s="269">
        <f>+SUM(F61:F69)</f>
        <v>0</v>
      </c>
      <c r="G60" s="270" t="str">
        <f>+IF(ISERROR(F60/F81),"N. D.",F60/F81)</f>
        <v>N. D.</v>
      </c>
      <c r="H60" s="271">
        <f t="shared" ref="H60:H79" si="40">+$C60-F60</f>
        <v>980.12</v>
      </c>
      <c r="I60" s="270" t="str">
        <f t="shared" ref="I60:I79" si="41">+IF(ISERROR(H60/F60),"N. D.",H60/F60)</f>
        <v>N. D.</v>
      </c>
      <c r="J60" s="265"/>
      <c r="K60" s="269">
        <f>+SUM(K61:K69)</f>
        <v>0</v>
      </c>
      <c r="L60" s="270" t="str">
        <f>+IF(ISERROR(K60/K81),"N. D.",K60/K81)</f>
        <v>N. D.</v>
      </c>
      <c r="M60" s="271">
        <f t="shared" ref="M60:M79" si="42">+$C60-K60</f>
        <v>980.12</v>
      </c>
      <c r="N60" s="270" t="str">
        <f t="shared" ref="N60:N79" si="43">+IF(ISERROR(M60/K60),"N. D.",M60/K60)</f>
        <v>N. D.</v>
      </c>
      <c r="O60" s="265"/>
      <c r="P60" s="269">
        <f>+SUM(P61:P69)</f>
        <v>140640.48000000001</v>
      </c>
      <c r="Q60" s="270">
        <f>+IF(ISERROR(P60/P81),"N. D.",P60/P81)</f>
        <v>1</v>
      </c>
      <c r="R60" s="265"/>
      <c r="S60" s="269">
        <f>+SUM(S61:S69)</f>
        <v>0</v>
      </c>
      <c r="T60" s="270" t="str">
        <f>+IF(ISERROR(S60/S81),"N. D.",S60/S81)</f>
        <v>N. D.</v>
      </c>
      <c r="U60" s="271">
        <f t="shared" ref="U60:U79" si="44">+$P60-S60</f>
        <v>140640.48000000001</v>
      </c>
      <c r="V60" s="270" t="str">
        <f t="shared" ref="V60:V79" si="45">+IF(ISERROR(U60/S60),"N. D.",U60/S60)</f>
        <v>N. D.</v>
      </c>
      <c r="W60" s="265"/>
      <c r="X60" s="269">
        <f>+SUM(X61:X69)</f>
        <v>0</v>
      </c>
      <c r="Y60" s="270" t="str">
        <f>+IF(ISERROR(X60/X81),"N. D.",X60/X81)</f>
        <v>N. D.</v>
      </c>
      <c r="Z60" s="271">
        <f t="shared" ref="Z60:Z79" si="46">+$P60-X60</f>
        <v>140640.48000000001</v>
      </c>
      <c r="AA60" s="270" t="str">
        <f t="shared" ref="AA60:AA79" si="47">+IF(ISERROR(Z60/X60),"N. D.",Z60/X60)</f>
        <v>N. D.</v>
      </c>
    </row>
    <row r="61" spans="1:27" hidden="1">
      <c r="A61" s="272" t="s">
        <v>22</v>
      </c>
      <c r="B61" s="273"/>
      <c r="C61" s="274">
        <f>+'2026R'!$N61</f>
        <v>816.77</v>
      </c>
      <c r="D61" s="275">
        <f t="shared" ref="D61:D69" si="48">+IF(ISERROR(C61/C86),"N. D.",C61/C86)</f>
        <v>8.6204206938599899E-5</v>
      </c>
      <c r="E61" s="273"/>
      <c r="F61" s="274">
        <f>+'2026P'!$N61</f>
        <v>0</v>
      </c>
      <c r="G61" s="275">
        <f t="shared" ref="G61:G69" si="49">+IF(ISERROR(F61/F86),"N. D.",F61/F86)</f>
        <v>0</v>
      </c>
      <c r="H61" s="276">
        <f t="shared" si="40"/>
        <v>816.77</v>
      </c>
      <c r="I61" s="275" t="str">
        <f t="shared" si="41"/>
        <v>N. D.</v>
      </c>
      <c r="J61" s="273"/>
      <c r="K61" s="274">
        <f>+'2025R'!$N61</f>
        <v>0</v>
      </c>
      <c r="L61" s="275">
        <f t="shared" ref="L61:L69" si="50">+IF(ISERROR(K61/K86),"N. D.",K61/K86)</f>
        <v>0</v>
      </c>
      <c r="M61" s="276">
        <f t="shared" si="42"/>
        <v>816.77</v>
      </c>
      <c r="N61" s="275" t="str">
        <f t="shared" si="43"/>
        <v>N. D.</v>
      </c>
      <c r="O61" s="311"/>
      <c r="P61" s="274">
        <f>+'2026R'!$AD61</f>
        <v>117200.41</v>
      </c>
      <c r="Q61" s="275">
        <f t="shared" ref="Q61:Q69" si="51">+IF(ISERROR(P61/P86),"N. D.",P61/P86)</f>
        <v>3.3886466494006933E-3</v>
      </c>
      <c r="R61" s="273"/>
      <c r="S61" s="274">
        <f>+'2026P'!$AD61</f>
        <v>0</v>
      </c>
      <c r="T61" s="275">
        <f t="shared" ref="T61:T69" si="52">+IF(ISERROR(S61/S86),"N. D.",S61/S86)</f>
        <v>0</v>
      </c>
      <c r="U61" s="276">
        <f t="shared" si="44"/>
        <v>117200.41</v>
      </c>
      <c r="V61" s="275" t="str">
        <f t="shared" si="45"/>
        <v>N. D.</v>
      </c>
      <c r="W61" s="273"/>
      <c r="X61" s="274">
        <f>+'2025R'!$AD61</f>
        <v>0</v>
      </c>
      <c r="Y61" s="275">
        <f t="shared" ref="Y61:Y69" si="53">+IF(ISERROR(X61/X86),"N. D.",X61/X86)</f>
        <v>0</v>
      </c>
      <c r="Z61" s="276">
        <f t="shared" si="46"/>
        <v>117200.41</v>
      </c>
      <c r="AA61" s="275" t="str">
        <f t="shared" si="47"/>
        <v>N. D.</v>
      </c>
    </row>
    <row r="62" spans="1:27" hidden="1">
      <c r="A62" s="272" t="s">
        <v>23</v>
      </c>
      <c r="B62" s="273"/>
      <c r="C62" s="274">
        <f>+'2026R'!$N62</f>
        <v>0</v>
      </c>
      <c r="D62" s="275">
        <f t="shared" si="48"/>
        <v>0</v>
      </c>
      <c r="E62" s="273"/>
      <c r="F62" s="274">
        <f>+'2026P'!$N62</f>
        <v>0</v>
      </c>
      <c r="G62" s="275">
        <f t="shared" si="49"/>
        <v>0</v>
      </c>
      <c r="H62" s="276">
        <f t="shared" si="40"/>
        <v>0</v>
      </c>
      <c r="I62" s="275" t="str">
        <f t="shared" si="41"/>
        <v>N. D.</v>
      </c>
      <c r="J62" s="273"/>
      <c r="K62" s="274">
        <f>+'2025R'!$N62</f>
        <v>0</v>
      </c>
      <c r="L62" s="275">
        <f t="shared" si="50"/>
        <v>0</v>
      </c>
      <c r="M62" s="276">
        <f t="shared" si="42"/>
        <v>0</v>
      </c>
      <c r="N62" s="275" t="str">
        <f t="shared" si="43"/>
        <v>N. D.</v>
      </c>
      <c r="O62" s="311"/>
      <c r="P62" s="274">
        <f>+'2026R'!$AD62</f>
        <v>0</v>
      </c>
      <c r="Q62" s="275">
        <f t="shared" si="51"/>
        <v>0</v>
      </c>
      <c r="R62" s="273"/>
      <c r="S62" s="274">
        <f>+'2026P'!$AD62</f>
        <v>0</v>
      </c>
      <c r="T62" s="275">
        <f t="shared" si="52"/>
        <v>0</v>
      </c>
      <c r="U62" s="276">
        <f t="shared" si="44"/>
        <v>0</v>
      </c>
      <c r="V62" s="275" t="str">
        <f t="shared" si="45"/>
        <v>N. D.</v>
      </c>
      <c r="W62" s="273"/>
      <c r="X62" s="274">
        <f>+'2025R'!$AD62</f>
        <v>0</v>
      </c>
      <c r="Y62" s="275">
        <f t="shared" si="53"/>
        <v>0</v>
      </c>
      <c r="Z62" s="276">
        <f t="shared" si="46"/>
        <v>0</v>
      </c>
      <c r="AA62" s="275" t="str">
        <f t="shared" si="47"/>
        <v>N. D.</v>
      </c>
    </row>
    <row r="63" spans="1:27" hidden="1">
      <c r="A63" s="272" t="s">
        <v>24</v>
      </c>
      <c r="B63" s="273"/>
      <c r="C63" s="274">
        <f>+'2026R'!$N63</f>
        <v>163.35</v>
      </c>
      <c r="D63" s="275">
        <f t="shared" si="48"/>
        <v>2.1573442628562659E-4</v>
      </c>
      <c r="E63" s="273"/>
      <c r="F63" s="274">
        <f>+'2026P'!$N63</f>
        <v>0</v>
      </c>
      <c r="G63" s="275">
        <f t="shared" si="49"/>
        <v>0</v>
      </c>
      <c r="H63" s="276">
        <f t="shared" si="40"/>
        <v>163.35</v>
      </c>
      <c r="I63" s="275" t="str">
        <f t="shared" si="41"/>
        <v>N. D.</v>
      </c>
      <c r="J63" s="273"/>
      <c r="K63" s="274">
        <f>+'2025R'!$N63</f>
        <v>0</v>
      </c>
      <c r="L63" s="275">
        <f t="shared" si="50"/>
        <v>0</v>
      </c>
      <c r="M63" s="276">
        <f t="shared" si="42"/>
        <v>163.35</v>
      </c>
      <c r="N63" s="275" t="str">
        <f t="shared" si="43"/>
        <v>N. D.</v>
      </c>
      <c r="O63" s="311"/>
      <c r="P63" s="274">
        <f>+'2026R'!$AD63</f>
        <v>23440.07</v>
      </c>
      <c r="Q63" s="275">
        <f t="shared" si="51"/>
        <v>5.2473731233852487E-3</v>
      </c>
      <c r="R63" s="273"/>
      <c r="S63" s="274">
        <f>+'2026P'!$AD63</f>
        <v>0</v>
      </c>
      <c r="T63" s="275">
        <f t="shared" si="52"/>
        <v>0</v>
      </c>
      <c r="U63" s="276">
        <f t="shared" si="44"/>
        <v>23440.07</v>
      </c>
      <c r="V63" s="275" t="str">
        <f t="shared" si="45"/>
        <v>N. D.</v>
      </c>
      <c r="W63" s="273"/>
      <c r="X63" s="274">
        <f>+'2025R'!$AD63</f>
        <v>0</v>
      </c>
      <c r="Y63" s="275">
        <f t="shared" si="53"/>
        <v>0</v>
      </c>
      <c r="Z63" s="276">
        <f t="shared" si="46"/>
        <v>23440.07</v>
      </c>
      <c r="AA63" s="275" t="str">
        <f t="shared" si="47"/>
        <v>N. D.</v>
      </c>
    </row>
    <row r="64" spans="1:27" hidden="1">
      <c r="A64" s="272" t="s">
        <v>25</v>
      </c>
      <c r="B64" s="273"/>
      <c r="C64" s="274">
        <f>+'2026R'!$N64</f>
        <v>0</v>
      </c>
      <c r="D64" s="275" t="str">
        <f t="shared" si="48"/>
        <v>N. D.</v>
      </c>
      <c r="E64" s="273"/>
      <c r="F64" s="274">
        <f>+'2026P'!$N64</f>
        <v>0</v>
      </c>
      <c r="G64" s="275" t="str">
        <f t="shared" si="49"/>
        <v>N. D.</v>
      </c>
      <c r="H64" s="276">
        <f t="shared" si="40"/>
        <v>0</v>
      </c>
      <c r="I64" s="275" t="str">
        <f t="shared" si="41"/>
        <v>N. D.</v>
      </c>
      <c r="J64" s="273"/>
      <c r="K64" s="274">
        <f>+'2025R'!$N64</f>
        <v>0</v>
      </c>
      <c r="L64" s="275" t="str">
        <f t="shared" si="50"/>
        <v>N. D.</v>
      </c>
      <c r="M64" s="276">
        <f t="shared" si="42"/>
        <v>0</v>
      </c>
      <c r="N64" s="275" t="str">
        <f t="shared" si="43"/>
        <v>N. D.</v>
      </c>
      <c r="O64" s="311"/>
      <c r="P64" s="274">
        <f>+'2026R'!$AD64</f>
        <v>0</v>
      </c>
      <c r="Q64" s="275" t="str">
        <f t="shared" si="51"/>
        <v>N. D.</v>
      </c>
      <c r="R64" s="273"/>
      <c r="S64" s="274">
        <f>+'2026P'!$AD64</f>
        <v>0</v>
      </c>
      <c r="T64" s="275" t="str">
        <f t="shared" si="52"/>
        <v>N. D.</v>
      </c>
      <c r="U64" s="276">
        <f t="shared" si="44"/>
        <v>0</v>
      </c>
      <c r="V64" s="275" t="str">
        <f t="shared" si="45"/>
        <v>N. D.</v>
      </c>
      <c r="W64" s="273"/>
      <c r="X64" s="274">
        <f>+'2025R'!$AD64</f>
        <v>0</v>
      </c>
      <c r="Y64" s="275" t="str">
        <f t="shared" si="53"/>
        <v>N. D.</v>
      </c>
      <c r="Z64" s="276">
        <f t="shared" si="46"/>
        <v>0</v>
      </c>
      <c r="AA64" s="275" t="str">
        <f t="shared" si="47"/>
        <v>N. D.</v>
      </c>
    </row>
    <row r="65" spans="1:27" hidden="1">
      <c r="A65" s="272" t="s">
        <v>26</v>
      </c>
      <c r="B65" s="273"/>
      <c r="C65" s="274">
        <f>+'2026R'!$N65</f>
        <v>0</v>
      </c>
      <c r="D65" s="275">
        <f t="shared" si="48"/>
        <v>0</v>
      </c>
      <c r="E65" s="273"/>
      <c r="F65" s="274">
        <f>+'2026P'!$N65</f>
        <v>0</v>
      </c>
      <c r="G65" s="275">
        <f t="shared" si="49"/>
        <v>0</v>
      </c>
      <c r="H65" s="276">
        <f t="shared" si="40"/>
        <v>0</v>
      </c>
      <c r="I65" s="275" t="str">
        <f t="shared" si="41"/>
        <v>N. D.</v>
      </c>
      <c r="J65" s="273"/>
      <c r="K65" s="274">
        <f>+'2025R'!$N65</f>
        <v>0</v>
      </c>
      <c r="L65" s="275">
        <f t="shared" si="50"/>
        <v>0</v>
      </c>
      <c r="M65" s="276">
        <f t="shared" si="42"/>
        <v>0</v>
      </c>
      <c r="N65" s="275" t="str">
        <f t="shared" si="43"/>
        <v>N. D.</v>
      </c>
      <c r="O65" s="311"/>
      <c r="P65" s="274">
        <f>+'2026R'!$AD65</f>
        <v>0</v>
      </c>
      <c r="Q65" s="275">
        <f t="shared" si="51"/>
        <v>0</v>
      </c>
      <c r="R65" s="273"/>
      <c r="S65" s="274">
        <f>+'2026P'!$AD65</f>
        <v>0</v>
      </c>
      <c r="T65" s="275">
        <f t="shared" si="52"/>
        <v>0</v>
      </c>
      <c r="U65" s="276">
        <f t="shared" si="44"/>
        <v>0</v>
      </c>
      <c r="V65" s="275" t="str">
        <f t="shared" si="45"/>
        <v>N. D.</v>
      </c>
      <c r="W65" s="273"/>
      <c r="X65" s="274">
        <f>+'2025R'!$AD65</f>
        <v>0</v>
      </c>
      <c r="Y65" s="275">
        <f t="shared" si="53"/>
        <v>0</v>
      </c>
      <c r="Z65" s="276">
        <f t="shared" si="46"/>
        <v>0</v>
      </c>
      <c r="AA65" s="275" t="str">
        <f t="shared" si="47"/>
        <v>N. D.</v>
      </c>
    </row>
    <row r="66" spans="1:27" hidden="1">
      <c r="A66" s="272" t="s">
        <v>27</v>
      </c>
      <c r="B66" s="273"/>
      <c r="C66" s="274">
        <f>+'2026R'!$N66</f>
        <v>0</v>
      </c>
      <c r="D66" s="275">
        <f t="shared" si="48"/>
        <v>0</v>
      </c>
      <c r="E66" s="273"/>
      <c r="F66" s="274">
        <f>+'2026P'!$N66</f>
        <v>0</v>
      </c>
      <c r="G66" s="275">
        <f t="shared" si="49"/>
        <v>0</v>
      </c>
      <c r="H66" s="276">
        <f t="shared" si="40"/>
        <v>0</v>
      </c>
      <c r="I66" s="275" t="str">
        <f t="shared" si="41"/>
        <v>N. D.</v>
      </c>
      <c r="J66" s="273"/>
      <c r="K66" s="274">
        <f>+'2025R'!$N66</f>
        <v>0</v>
      </c>
      <c r="L66" s="275">
        <f t="shared" si="50"/>
        <v>0</v>
      </c>
      <c r="M66" s="276">
        <f t="shared" si="42"/>
        <v>0</v>
      </c>
      <c r="N66" s="275" t="str">
        <f t="shared" si="43"/>
        <v>N. D.</v>
      </c>
      <c r="O66" s="311"/>
      <c r="P66" s="274">
        <f>+'2026R'!$AD66</f>
        <v>0</v>
      </c>
      <c r="Q66" s="275">
        <f t="shared" si="51"/>
        <v>0</v>
      </c>
      <c r="R66" s="273"/>
      <c r="S66" s="274">
        <f>+'2026P'!$AD66</f>
        <v>0</v>
      </c>
      <c r="T66" s="275">
        <f t="shared" si="52"/>
        <v>0</v>
      </c>
      <c r="U66" s="276">
        <f t="shared" si="44"/>
        <v>0</v>
      </c>
      <c r="V66" s="275" t="str">
        <f t="shared" si="45"/>
        <v>N. D.</v>
      </c>
      <c r="W66" s="273"/>
      <c r="X66" s="274">
        <f>+'2025R'!$AD66</f>
        <v>0</v>
      </c>
      <c r="Y66" s="275">
        <f t="shared" si="53"/>
        <v>0</v>
      </c>
      <c r="Z66" s="276">
        <f t="shared" si="46"/>
        <v>0</v>
      </c>
      <c r="AA66" s="275" t="str">
        <f t="shared" si="47"/>
        <v>N. D.</v>
      </c>
    </row>
    <row r="67" spans="1:27" hidden="1">
      <c r="A67" s="272" t="s">
        <v>28</v>
      </c>
      <c r="B67" s="273"/>
      <c r="C67" s="274">
        <f>+'2026R'!$N67</f>
        <v>0</v>
      </c>
      <c r="D67" s="275">
        <f t="shared" si="48"/>
        <v>0</v>
      </c>
      <c r="E67" s="273"/>
      <c r="F67" s="274">
        <f>+'2026P'!$N67</f>
        <v>0</v>
      </c>
      <c r="G67" s="275">
        <f t="shared" si="49"/>
        <v>0</v>
      </c>
      <c r="H67" s="276">
        <f t="shared" si="40"/>
        <v>0</v>
      </c>
      <c r="I67" s="275" t="str">
        <f t="shared" si="41"/>
        <v>N. D.</v>
      </c>
      <c r="J67" s="273"/>
      <c r="K67" s="274">
        <f>+'2025R'!$N67</f>
        <v>0</v>
      </c>
      <c r="L67" s="275">
        <f t="shared" si="50"/>
        <v>0</v>
      </c>
      <c r="M67" s="276">
        <f t="shared" si="42"/>
        <v>0</v>
      </c>
      <c r="N67" s="275" t="str">
        <f t="shared" si="43"/>
        <v>N. D.</v>
      </c>
      <c r="O67" s="311"/>
      <c r="P67" s="274">
        <f>+'2026R'!$AD67</f>
        <v>0</v>
      </c>
      <c r="Q67" s="275">
        <f t="shared" si="51"/>
        <v>0</v>
      </c>
      <c r="R67" s="273"/>
      <c r="S67" s="274">
        <f>+'2026P'!$AD67</f>
        <v>0</v>
      </c>
      <c r="T67" s="275">
        <f t="shared" si="52"/>
        <v>0</v>
      </c>
      <c r="U67" s="276">
        <f t="shared" si="44"/>
        <v>0</v>
      </c>
      <c r="V67" s="275" t="str">
        <f t="shared" si="45"/>
        <v>N. D.</v>
      </c>
      <c r="W67" s="273"/>
      <c r="X67" s="274">
        <f>+'2025R'!$AD67</f>
        <v>0</v>
      </c>
      <c r="Y67" s="275">
        <f t="shared" si="53"/>
        <v>0</v>
      </c>
      <c r="Z67" s="276">
        <f t="shared" si="46"/>
        <v>0</v>
      </c>
      <c r="AA67" s="275" t="str">
        <f t="shared" si="47"/>
        <v>N. D.</v>
      </c>
    </row>
    <row r="68" spans="1:27" hidden="1">
      <c r="A68" s="272" t="s">
        <v>29</v>
      </c>
      <c r="B68" s="273"/>
      <c r="C68" s="274">
        <f>+'2026R'!$N68</f>
        <v>0</v>
      </c>
      <c r="D68" s="275" t="str">
        <f t="shared" si="48"/>
        <v>N. D.</v>
      </c>
      <c r="E68" s="273"/>
      <c r="F68" s="274">
        <f>+'2026P'!$N68</f>
        <v>0</v>
      </c>
      <c r="G68" s="275" t="str">
        <f t="shared" si="49"/>
        <v>N. D.</v>
      </c>
      <c r="H68" s="276">
        <f t="shared" si="40"/>
        <v>0</v>
      </c>
      <c r="I68" s="275" t="str">
        <f t="shared" si="41"/>
        <v>N. D.</v>
      </c>
      <c r="J68" s="273"/>
      <c r="K68" s="274">
        <f>+'2025R'!$N68</f>
        <v>0</v>
      </c>
      <c r="L68" s="275" t="str">
        <f t="shared" si="50"/>
        <v>N. D.</v>
      </c>
      <c r="M68" s="276">
        <f t="shared" si="42"/>
        <v>0</v>
      </c>
      <c r="N68" s="275" t="str">
        <f t="shared" si="43"/>
        <v>N. D.</v>
      </c>
      <c r="O68" s="311"/>
      <c r="P68" s="274">
        <f>+'2026R'!$AD68</f>
        <v>0</v>
      </c>
      <c r="Q68" s="275" t="str">
        <f t="shared" si="51"/>
        <v>N. D.</v>
      </c>
      <c r="R68" s="273"/>
      <c r="S68" s="274">
        <f>+'2026P'!$AD68</f>
        <v>0</v>
      </c>
      <c r="T68" s="275" t="str">
        <f t="shared" si="52"/>
        <v>N. D.</v>
      </c>
      <c r="U68" s="276">
        <f t="shared" si="44"/>
        <v>0</v>
      </c>
      <c r="V68" s="275" t="str">
        <f t="shared" si="45"/>
        <v>N. D.</v>
      </c>
      <c r="W68" s="273"/>
      <c r="X68" s="274">
        <f>+'2025R'!$AD68</f>
        <v>0</v>
      </c>
      <c r="Y68" s="275">
        <f t="shared" si="53"/>
        <v>0</v>
      </c>
      <c r="Z68" s="276">
        <f t="shared" si="46"/>
        <v>0</v>
      </c>
      <c r="AA68" s="275" t="str">
        <f t="shared" si="47"/>
        <v>N. D.</v>
      </c>
    </row>
    <row r="69" spans="1:27" hidden="1">
      <c r="A69" s="277" t="s">
        <v>30</v>
      </c>
      <c r="B69" s="273"/>
      <c r="C69" s="274">
        <f>+'2026R'!$N69</f>
        <v>0</v>
      </c>
      <c r="D69" s="275" t="str">
        <f t="shared" si="48"/>
        <v>N. D.</v>
      </c>
      <c r="E69" s="273"/>
      <c r="F69" s="274">
        <f>+'2026P'!$N69</f>
        <v>0</v>
      </c>
      <c r="G69" s="275" t="str">
        <f t="shared" si="49"/>
        <v>N. D.</v>
      </c>
      <c r="H69" s="276">
        <f t="shared" si="40"/>
        <v>0</v>
      </c>
      <c r="I69" s="275" t="str">
        <f t="shared" si="41"/>
        <v>N. D.</v>
      </c>
      <c r="J69" s="273"/>
      <c r="K69" s="274">
        <f>+'2025R'!$N69</f>
        <v>0</v>
      </c>
      <c r="L69" s="275" t="str">
        <f t="shared" si="50"/>
        <v>N. D.</v>
      </c>
      <c r="M69" s="276">
        <f t="shared" si="42"/>
        <v>0</v>
      </c>
      <c r="N69" s="275" t="str">
        <f t="shared" si="43"/>
        <v>N. D.</v>
      </c>
      <c r="O69" s="311"/>
      <c r="P69" s="274">
        <f>+'2026R'!$AD69</f>
        <v>0</v>
      </c>
      <c r="Q69" s="275" t="str">
        <f t="shared" si="51"/>
        <v>N. D.</v>
      </c>
      <c r="R69" s="273"/>
      <c r="S69" s="274">
        <f>+'2026P'!$AD69</f>
        <v>0</v>
      </c>
      <c r="T69" s="275" t="str">
        <f t="shared" si="52"/>
        <v>N. D.</v>
      </c>
      <c r="U69" s="276">
        <f t="shared" si="44"/>
        <v>0</v>
      </c>
      <c r="V69" s="275" t="str">
        <f t="shared" si="45"/>
        <v>N. D.</v>
      </c>
      <c r="W69" s="273"/>
      <c r="X69" s="274">
        <f>+'2025R'!$AD69</f>
        <v>0</v>
      </c>
      <c r="Y69" s="275" t="str">
        <f t="shared" si="53"/>
        <v>N. D.</v>
      </c>
      <c r="Z69" s="276">
        <f t="shared" si="46"/>
        <v>0</v>
      </c>
      <c r="AA69" s="275" t="str">
        <f t="shared" si="47"/>
        <v>N. D.</v>
      </c>
    </row>
    <row r="70" spans="1:27" hidden="1">
      <c r="A70" s="278" t="s">
        <v>31</v>
      </c>
      <c r="B70" s="265"/>
      <c r="C70" s="279">
        <f>+SUM(C71:C79)</f>
        <v>0</v>
      </c>
      <c r="D70" s="270">
        <f>+IF(ISERROR(C70/C81),"N. D.",C70/C81)</f>
        <v>0</v>
      </c>
      <c r="E70" s="273"/>
      <c r="F70" s="279">
        <f>+SUM(F71:F79)</f>
        <v>0</v>
      </c>
      <c r="G70" s="270" t="str">
        <f>+IF(ISERROR(F70/F81),"N. D.",F70/F81)</f>
        <v>N. D.</v>
      </c>
      <c r="H70" s="271">
        <f t="shared" si="40"/>
        <v>0</v>
      </c>
      <c r="I70" s="270" t="str">
        <f t="shared" si="41"/>
        <v>N. D.</v>
      </c>
      <c r="J70" s="265"/>
      <c r="K70" s="279">
        <f>+SUM(K71:K79)</f>
        <v>0</v>
      </c>
      <c r="L70" s="270" t="str">
        <f>+IF(ISERROR(K70/K81),"N. D.",K70/K81)</f>
        <v>N. D.</v>
      </c>
      <c r="M70" s="271">
        <f t="shared" si="42"/>
        <v>0</v>
      </c>
      <c r="N70" s="270" t="str">
        <f t="shared" si="43"/>
        <v>N. D.</v>
      </c>
      <c r="O70" s="265"/>
      <c r="P70" s="279">
        <f>+SUM(P71:P79)</f>
        <v>0</v>
      </c>
      <c r="Q70" s="270">
        <f>+IF(ISERROR(P70/P81),"N. D.",P70/P81)</f>
        <v>0</v>
      </c>
      <c r="R70" s="273"/>
      <c r="S70" s="279">
        <f>+SUM(S71:S79)</f>
        <v>0</v>
      </c>
      <c r="T70" s="270" t="str">
        <f>+IF(ISERROR(S70/S81),"N. D.",S70/S81)</f>
        <v>N. D.</v>
      </c>
      <c r="U70" s="271">
        <f t="shared" si="44"/>
        <v>0</v>
      </c>
      <c r="V70" s="270" t="str">
        <f t="shared" si="45"/>
        <v>N. D.</v>
      </c>
      <c r="W70" s="265"/>
      <c r="X70" s="279">
        <f>+SUM(X71:X79)</f>
        <v>0</v>
      </c>
      <c r="Y70" s="270" t="str">
        <f>+IF(ISERROR(X70/X81),"N. D.",X70/X81)</f>
        <v>N. D.</v>
      </c>
      <c r="Z70" s="271">
        <f t="shared" si="46"/>
        <v>0</v>
      </c>
      <c r="AA70" s="270" t="str">
        <f t="shared" si="47"/>
        <v>N. D.</v>
      </c>
    </row>
    <row r="71" spans="1:27" hidden="1">
      <c r="A71" s="280" t="s">
        <v>32</v>
      </c>
      <c r="B71" s="273"/>
      <c r="C71" s="274">
        <f>+'2026R'!$N71</f>
        <v>0</v>
      </c>
      <c r="D71" s="275" t="str">
        <f t="shared" ref="D71:D79" si="54">+IF(ISERROR(C71/C96),"N. D.",C71/C96)</f>
        <v>N. D.</v>
      </c>
      <c r="E71" s="273"/>
      <c r="F71" s="274">
        <f>+'2026P'!$N71</f>
        <v>0</v>
      </c>
      <c r="G71" s="275" t="str">
        <f t="shared" ref="G71:G79" si="55">+IF(ISERROR(F71/F96),"N. D.",F71/F96)</f>
        <v>N. D.</v>
      </c>
      <c r="H71" s="276">
        <f t="shared" si="40"/>
        <v>0</v>
      </c>
      <c r="I71" s="275" t="str">
        <f t="shared" si="41"/>
        <v>N. D.</v>
      </c>
      <c r="J71" s="273"/>
      <c r="K71" s="274">
        <f>+'2025R'!$N71</f>
        <v>0</v>
      </c>
      <c r="L71" s="275" t="str">
        <f t="shared" ref="L71:L79" si="56">+IF(ISERROR(K71/K96),"N. D.",K71/K96)</f>
        <v>N. D.</v>
      </c>
      <c r="M71" s="276">
        <f t="shared" si="42"/>
        <v>0</v>
      </c>
      <c r="N71" s="275" t="str">
        <f t="shared" si="43"/>
        <v>N. D.</v>
      </c>
      <c r="O71" s="311"/>
      <c r="P71" s="274">
        <f>+'2026R'!$AD71</f>
        <v>0</v>
      </c>
      <c r="Q71" s="275" t="str">
        <f t="shared" ref="Q71:Q79" si="57">+IF(ISERROR(P71/P96),"N. D.",P71/P96)</f>
        <v>N. D.</v>
      </c>
      <c r="R71" s="273"/>
      <c r="S71" s="274">
        <f>+'2026P'!$AD71</f>
        <v>0</v>
      </c>
      <c r="T71" s="275" t="str">
        <f t="shared" ref="T71:T79" si="58">+IF(ISERROR(S71/S96),"N. D.",S71/S96)</f>
        <v>N. D.</v>
      </c>
      <c r="U71" s="276">
        <f t="shared" si="44"/>
        <v>0</v>
      </c>
      <c r="V71" s="275" t="str">
        <f t="shared" si="45"/>
        <v>N. D.</v>
      </c>
      <c r="W71" s="273"/>
      <c r="X71" s="274">
        <f>+'2025R'!$AD71</f>
        <v>0</v>
      </c>
      <c r="Y71" s="275" t="str">
        <f t="shared" ref="Y71:Y79" si="59">+IF(ISERROR(X71/X96),"N. D.",X71/X96)</f>
        <v>N. D.</v>
      </c>
      <c r="Z71" s="276">
        <f t="shared" si="46"/>
        <v>0</v>
      </c>
      <c r="AA71" s="275" t="str">
        <f t="shared" si="47"/>
        <v>N. D.</v>
      </c>
    </row>
    <row r="72" spans="1:27" hidden="1">
      <c r="A72" s="280" t="s">
        <v>33</v>
      </c>
      <c r="B72" s="273"/>
      <c r="C72" s="274">
        <f>+'2026R'!$N72</f>
        <v>0</v>
      </c>
      <c r="D72" s="275" t="str">
        <f t="shared" si="54"/>
        <v>N. D.</v>
      </c>
      <c r="E72" s="273"/>
      <c r="F72" s="274">
        <f>+'2026P'!$N72</f>
        <v>0</v>
      </c>
      <c r="G72" s="275" t="str">
        <f t="shared" si="55"/>
        <v>N. D.</v>
      </c>
      <c r="H72" s="276">
        <f t="shared" si="40"/>
        <v>0</v>
      </c>
      <c r="I72" s="275" t="str">
        <f t="shared" si="41"/>
        <v>N. D.</v>
      </c>
      <c r="J72" s="273"/>
      <c r="K72" s="274">
        <f>+'2025R'!$N72</f>
        <v>0</v>
      </c>
      <c r="L72" s="275" t="str">
        <f t="shared" si="56"/>
        <v>N. D.</v>
      </c>
      <c r="M72" s="276">
        <f t="shared" si="42"/>
        <v>0</v>
      </c>
      <c r="N72" s="275" t="str">
        <f t="shared" si="43"/>
        <v>N. D.</v>
      </c>
      <c r="O72" s="311"/>
      <c r="P72" s="274">
        <f>+'2026R'!$AD72</f>
        <v>0</v>
      </c>
      <c r="Q72" s="275" t="str">
        <f t="shared" si="57"/>
        <v>N. D.</v>
      </c>
      <c r="R72" s="273"/>
      <c r="S72" s="274">
        <f>+'2026P'!$AD72</f>
        <v>0</v>
      </c>
      <c r="T72" s="275" t="str">
        <f t="shared" si="58"/>
        <v>N. D.</v>
      </c>
      <c r="U72" s="276">
        <f t="shared" si="44"/>
        <v>0</v>
      </c>
      <c r="V72" s="275" t="str">
        <f t="shared" si="45"/>
        <v>N. D.</v>
      </c>
      <c r="W72" s="273"/>
      <c r="X72" s="274">
        <f>+'2025R'!$AD72</f>
        <v>0</v>
      </c>
      <c r="Y72" s="275" t="str">
        <f t="shared" si="59"/>
        <v>N. D.</v>
      </c>
      <c r="Z72" s="276">
        <f t="shared" si="46"/>
        <v>0</v>
      </c>
      <c r="AA72" s="275" t="str">
        <f t="shared" si="47"/>
        <v>N. D.</v>
      </c>
    </row>
    <row r="73" spans="1:27" hidden="1">
      <c r="A73" s="280" t="s">
        <v>34</v>
      </c>
      <c r="B73" s="273"/>
      <c r="C73" s="274">
        <f>+'2026R'!$N73</f>
        <v>0</v>
      </c>
      <c r="D73" s="275" t="str">
        <f t="shared" si="54"/>
        <v>N. D.</v>
      </c>
      <c r="E73" s="273"/>
      <c r="F73" s="274">
        <f>+'2026P'!$N73</f>
        <v>0</v>
      </c>
      <c r="G73" s="275" t="str">
        <f t="shared" si="55"/>
        <v>N. D.</v>
      </c>
      <c r="H73" s="276">
        <f t="shared" si="40"/>
        <v>0</v>
      </c>
      <c r="I73" s="275" t="str">
        <f t="shared" si="41"/>
        <v>N. D.</v>
      </c>
      <c r="J73" s="273"/>
      <c r="K73" s="274">
        <f>+'2025R'!$N73</f>
        <v>0</v>
      </c>
      <c r="L73" s="275" t="str">
        <f t="shared" si="56"/>
        <v>N. D.</v>
      </c>
      <c r="M73" s="276">
        <f t="shared" si="42"/>
        <v>0</v>
      </c>
      <c r="N73" s="275" t="str">
        <f t="shared" si="43"/>
        <v>N. D.</v>
      </c>
      <c r="O73" s="311"/>
      <c r="P73" s="274">
        <f>+'2026R'!$AD73</f>
        <v>0</v>
      </c>
      <c r="Q73" s="275" t="str">
        <f t="shared" si="57"/>
        <v>N. D.</v>
      </c>
      <c r="R73" s="273"/>
      <c r="S73" s="274">
        <f>+'2026P'!$AD73</f>
        <v>0</v>
      </c>
      <c r="T73" s="275" t="str">
        <f t="shared" si="58"/>
        <v>N. D.</v>
      </c>
      <c r="U73" s="276">
        <f t="shared" si="44"/>
        <v>0</v>
      </c>
      <c r="V73" s="275" t="str">
        <f t="shared" si="45"/>
        <v>N. D.</v>
      </c>
      <c r="W73" s="273"/>
      <c r="X73" s="274">
        <f>+'2025R'!$AD73</f>
        <v>0</v>
      </c>
      <c r="Y73" s="275" t="str">
        <f t="shared" si="59"/>
        <v>N. D.</v>
      </c>
      <c r="Z73" s="276">
        <f t="shared" si="46"/>
        <v>0</v>
      </c>
      <c r="AA73" s="275" t="str">
        <f t="shared" si="47"/>
        <v>N. D.</v>
      </c>
    </row>
    <row r="74" spans="1:27" hidden="1">
      <c r="A74" s="280" t="s">
        <v>35</v>
      </c>
      <c r="B74" s="273"/>
      <c r="C74" s="274">
        <f>+'2026R'!$N74</f>
        <v>0</v>
      </c>
      <c r="D74" s="275" t="str">
        <f t="shared" si="54"/>
        <v>N. D.</v>
      </c>
      <c r="E74" s="273"/>
      <c r="F74" s="274">
        <f>+'2026P'!$N74</f>
        <v>0</v>
      </c>
      <c r="G74" s="275" t="str">
        <f t="shared" si="55"/>
        <v>N. D.</v>
      </c>
      <c r="H74" s="276">
        <f t="shared" si="40"/>
        <v>0</v>
      </c>
      <c r="I74" s="275" t="str">
        <f t="shared" si="41"/>
        <v>N. D.</v>
      </c>
      <c r="J74" s="273"/>
      <c r="K74" s="274">
        <f>+'2025R'!$N74</f>
        <v>0</v>
      </c>
      <c r="L74" s="275" t="str">
        <f t="shared" si="56"/>
        <v>N. D.</v>
      </c>
      <c r="M74" s="276">
        <f t="shared" si="42"/>
        <v>0</v>
      </c>
      <c r="N74" s="275" t="str">
        <f t="shared" si="43"/>
        <v>N. D.</v>
      </c>
      <c r="O74" s="311"/>
      <c r="P74" s="274">
        <f>+'2026R'!$AD74</f>
        <v>0</v>
      </c>
      <c r="Q74" s="275" t="str">
        <f t="shared" si="57"/>
        <v>N. D.</v>
      </c>
      <c r="R74" s="273"/>
      <c r="S74" s="274">
        <f>+'2026P'!$AD74</f>
        <v>0</v>
      </c>
      <c r="T74" s="275" t="str">
        <f t="shared" si="58"/>
        <v>N. D.</v>
      </c>
      <c r="U74" s="276">
        <f t="shared" si="44"/>
        <v>0</v>
      </c>
      <c r="V74" s="275" t="str">
        <f t="shared" si="45"/>
        <v>N. D.</v>
      </c>
      <c r="W74" s="273"/>
      <c r="X74" s="274">
        <f>+'2025R'!$AD74</f>
        <v>0</v>
      </c>
      <c r="Y74" s="275" t="str">
        <f t="shared" si="59"/>
        <v>N. D.</v>
      </c>
      <c r="Z74" s="276">
        <f t="shared" si="46"/>
        <v>0</v>
      </c>
      <c r="AA74" s="275" t="str">
        <f t="shared" si="47"/>
        <v>N. D.</v>
      </c>
    </row>
    <row r="75" spans="1:27" hidden="1">
      <c r="A75" s="280" t="s">
        <v>36</v>
      </c>
      <c r="B75" s="273"/>
      <c r="C75" s="274">
        <f>+'2026R'!$N75</f>
        <v>0</v>
      </c>
      <c r="D75" s="275" t="str">
        <f t="shared" si="54"/>
        <v>N. D.</v>
      </c>
      <c r="E75" s="273"/>
      <c r="F75" s="274">
        <f>+'2026P'!$N75</f>
        <v>0</v>
      </c>
      <c r="G75" s="275" t="str">
        <f t="shared" si="55"/>
        <v>N. D.</v>
      </c>
      <c r="H75" s="276">
        <f t="shared" si="40"/>
        <v>0</v>
      </c>
      <c r="I75" s="275" t="str">
        <f t="shared" si="41"/>
        <v>N. D.</v>
      </c>
      <c r="J75" s="273"/>
      <c r="K75" s="274">
        <f>+'2025R'!$N75</f>
        <v>0</v>
      </c>
      <c r="L75" s="275" t="str">
        <f t="shared" si="56"/>
        <v>N. D.</v>
      </c>
      <c r="M75" s="276">
        <f t="shared" si="42"/>
        <v>0</v>
      </c>
      <c r="N75" s="275" t="str">
        <f t="shared" si="43"/>
        <v>N. D.</v>
      </c>
      <c r="O75" s="311"/>
      <c r="P75" s="274">
        <f>+'2026R'!$AD75</f>
        <v>0</v>
      </c>
      <c r="Q75" s="275" t="str">
        <f t="shared" si="57"/>
        <v>N. D.</v>
      </c>
      <c r="R75" s="273"/>
      <c r="S75" s="274">
        <f>+'2026P'!$AD75</f>
        <v>0</v>
      </c>
      <c r="T75" s="275" t="str">
        <f t="shared" si="58"/>
        <v>N. D.</v>
      </c>
      <c r="U75" s="276">
        <f t="shared" si="44"/>
        <v>0</v>
      </c>
      <c r="V75" s="275" t="str">
        <f t="shared" si="45"/>
        <v>N. D.</v>
      </c>
      <c r="W75" s="273"/>
      <c r="X75" s="274">
        <f>+'2025R'!$AD75</f>
        <v>0</v>
      </c>
      <c r="Y75" s="275" t="str">
        <f t="shared" si="59"/>
        <v>N. D.</v>
      </c>
      <c r="Z75" s="276">
        <f t="shared" si="46"/>
        <v>0</v>
      </c>
      <c r="AA75" s="275" t="str">
        <f t="shared" si="47"/>
        <v>N. D.</v>
      </c>
    </row>
    <row r="76" spans="1:27" hidden="1">
      <c r="A76" s="280" t="s">
        <v>37</v>
      </c>
      <c r="B76" s="273"/>
      <c r="C76" s="274">
        <f>+'2026R'!$N76</f>
        <v>0</v>
      </c>
      <c r="D76" s="275" t="str">
        <f t="shared" si="54"/>
        <v>N. D.</v>
      </c>
      <c r="E76" s="273"/>
      <c r="F76" s="274">
        <f>+'2026P'!$N76</f>
        <v>0</v>
      </c>
      <c r="G76" s="275" t="str">
        <f t="shared" si="55"/>
        <v>N. D.</v>
      </c>
      <c r="H76" s="276">
        <f t="shared" si="40"/>
        <v>0</v>
      </c>
      <c r="I76" s="275" t="str">
        <f t="shared" si="41"/>
        <v>N. D.</v>
      </c>
      <c r="J76" s="273"/>
      <c r="K76" s="274">
        <f>+'2025R'!$N76</f>
        <v>0</v>
      </c>
      <c r="L76" s="275" t="str">
        <f t="shared" si="56"/>
        <v>N. D.</v>
      </c>
      <c r="M76" s="276">
        <f t="shared" si="42"/>
        <v>0</v>
      </c>
      <c r="N76" s="275" t="str">
        <f t="shared" si="43"/>
        <v>N. D.</v>
      </c>
      <c r="O76" s="311"/>
      <c r="P76" s="274">
        <f>+'2026R'!$AD76</f>
        <v>0</v>
      </c>
      <c r="Q76" s="275" t="str">
        <f t="shared" si="57"/>
        <v>N. D.</v>
      </c>
      <c r="R76" s="273"/>
      <c r="S76" s="274">
        <f>+'2026P'!$AD76</f>
        <v>0</v>
      </c>
      <c r="T76" s="275" t="str">
        <f t="shared" si="58"/>
        <v>N. D.</v>
      </c>
      <c r="U76" s="276">
        <f t="shared" si="44"/>
        <v>0</v>
      </c>
      <c r="V76" s="275" t="str">
        <f t="shared" si="45"/>
        <v>N. D.</v>
      </c>
      <c r="W76" s="273"/>
      <c r="X76" s="274">
        <f>+'2025R'!$AD76</f>
        <v>0</v>
      </c>
      <c r="Y76" s="275" t="str">
        <f t="shared" si="59"/>
        <v>N. D.</v>
      </c>
      <c r="Z76" s="276">
        <f t="shared" si="46"/>
        <v>0</v>
      </c>
      <c r="AA76" s="275" t="str">
        <f t="shared" si="47"/>
        <v>N. D.</v>
      </c>
    </row>
    <row r="77" spans="1:27" hidden="1">
      <c r="A77" s="280" t="s">
        <v>38</v>
      </c>
      <c r="B77" s="273"/>
      <c r="C77" s="274">
        <f>+'2026R'!$N77</f>
        <v>0</v>
      </c>
      <c r="D77" s="275" t="str">
        <f t="shared" si="54"/>
        <v>N. D.</v>
      </c>
      <c r="E77" s="273"/>
      <c r="F77" s="274">
        <f>+'2026P'!$N77</f>
        <v>0</v>
      </c>
      <c r="G77" s="275" t="str">
        <f t="shared" si="55"/>
        <v>N. D.</v>
      </c>
      <c r="H77" s="276">
        <f t="shared" si="40"/>
        <v>0</v>
      </c>
      <c r="I77" s="275" t="str">
        <f t="shared" si="41"/>
        <v>N. D.</v>
      </c>
      <c r="J77" s="273"/>
      <c r="K77" s="274">
        <f>+'2025R'!$N77</f>
        <v>0</v>
      </c>
      <c r="L77" s="275" t="str">
        <f t="shared" si="56"/>
        <v>N. D.</v>
      </c>
      <c r="M77" s="276">
        <f t="shared" si="42"/>
        <v>0</v>
      </c>
      <c r="N77" s="275" t="str">
        <f t="shared" si="43"/>
        <v>N. D.</v>
      </c>
      <c r="O77" s="311"/>
      <c r="P77" s="274">
        <f>+'2026R'!$AD77</f>
        <v>0</v>
      </c>
      <c r="Q77" s="275" t="str">
        <f t="shared" si="57"/>
        <v>N. D.</v>
      </c>
      <c r="R77" s="273"/>
      <c r="S77" s="274">
        <f>+'2026P'!$AD77</f>
        <v>0</v>
      </c>
      <c r="T77" s="275" t="str">
        <f t="shared" si="58"/>
        <v>N. D.</v>
      </c>
      <c r="U77" s="276">
        <f t="shared" si="44"/>
        <v>0</v>
      </c>
      <c r="V77" s="275" t="str">
        <f t="shared" si="45"/>
        <v>N. D.</v>
      </c>
      <c r="W77" s="273"/>
      <c r="X77" s="274">
        <f>+'2025R'!$AD77</f>
        <v>0</v>
      </c>
      <c r="Y77" s="275" t="str">
        <f t="shared" si="59"/>
        <v>N. D.</v>
      </c>
      <c r="Z77" s="276">
        <f t="shared" si="46"/>
        <v>0</v>
      </c>
      <c r="AA77" s="275" t="str">
        <f t="shared" si="47"/>
        <v>N. D.</v>
      </c>
    </row>
    <row r="78" spans="1:27" hidden="1">
      <c r="A78" s="280" t="s">
        <v>39</v>
      </c>
      <c r="B78" s="273"/>
      <c r="C78" s="274">
        <f>+'2026R'!$N78</f>
        <v>0</v>
      </c>
      <c r="D78" s="275" t="str">
        <f t="shared" si="54"/>
        <v>N. D.</v>
      </c>
      <c r="E78" s="273"/>
      <c r="F78" s="274">
        <f>+'2026P'!$N78</f>
        <v>0</v>
      </c>
      <c r="G78" s="275" t="str">
        <f t="shared" si="55"/>
        <v>N. D.</v>
      </c>
      <c r="H78" s="276">
        <f t="shared" si="40"/>
        <v>0</v>
      </c>
      <c r="I78" s="275" t="str">
        <f t="shared" si="41"/>
        <v>N. D.</v>
      </c>
      <c r="J78" s="273"/>
      <c r="K78" s="274">
        <f>+'2025R'!$N78</f>
        <v>0</v>
      </c>
      <c r="L78" s="275" t="str">
        <f t="shared" si="56"/>
        <v>N. D.</v>
      </c>
      <c r="M78" s="276">
        <f t="shared" si="42"/>
        <v>0</v>
      </c>
      <c r="N78" s="275" t="str">
        <f t="shared" si="43"/>
        <v>N. D.</v>
      </c>
      <c r="O78" s="311"/>
      <c r="P78" s="274">
        <f>+'2026R'!$AD78</f>
        <v>0</v>
      </c>
      <c r="Q78" s="275" t="str">
        <f t="shared" si="57"/>
        <v>N. D.</v>
      </c>
      <c r="R78" s="273"/>
      <c r="S78" s="274">
        <f>+'2026P'!$AD78</f>
        <v>0</v>
      </c>
      <c r="T78" s="275" t="str">
        <f t="shared" si="58"/>
        <v>N. D.</v>
      </c>
      <c r="U78" s="276">
        <f t="shared" si="44"/>
        <v>0</v>
      </c>
      <c r="V78" s="275" t="str">
        <f t="shared" si="45"/>
        <v>N. D.</v>
      </c>
      <c r="W78" s="273"/>
      <c r="X78" s="274">
        <f>+'2025R'!$AD78</f>
        <v>0</v>
      </c>
      <c r="Y78" s="275" t="str">
        <f t="shared" si="59"/>
        <v>N. D.</v>
      </c>
      <c r="Z78" s="276">
        <f t="shared" si="46"/>
        <v>0</v>
      </c>
      <c r="AA78" s="275" t="str">
        <f t="shared" si="47"/>
        <v>N. D.</v>
      </c>
    </row>
    <row r="79" spans="1:27" hidden="1">
      <c r="A79" s="280" t="s">
        <v>40</v>
      </c>
      <c r="B79" s="273"/>
      <c r="C79" s="274">
        <f>+'2026R'!$N79</f>
        <v>0</v>
      </c>
      <c r="D79" s="275" t="str">
        <f t="shared" si="54"/>
        <v>N. D.</v>
      </c>
      <c r="E79" s="273"/>
      <c r="F79" s="274">
        <f>+'2026P'!$N79</f>
        <v>0</v>
      </c>
      <c r="G79" s="275" t="str">
        <f t="shared" si="55"/>
        <v>N. D.</v>
      </c>
      <c r="H79" s="276">
        <f t="shared" si="40"/>
        <v>0</v>
      </c>
      <c r="I79" s="275" t="str">
        <f t="shared" si="41"/>
        <v>N. D.</v>
      </c>
      <c r="J79" s="273"/>
      <c r="K79" s="274">
        <f>+'2025R'!$N79</f>
        <v>0</v>
      </c>
      <c r="L79" s="275" t="str">
        <f t="shared" si="56"/>
        <v>N. D.</v>
      </c>
      <c r="M79" s="276">
        <f t="shared" si="42"/>
        <v>0</v>
      </c>
      <c r="N79" s="275" t="str">
        <f t="shared" si="43"/>
        <v>N. D.</v>
      </c>
      <c r="O79" s="311"/>
      <c r="P79" s="274">
        <f>+'2026R'!$AD79</f>
        <v>0</v>
      </c>
      <c r="Q79" s="275" t="str">
        <f t="shared" si="57"/>
        <v>N. D.</v>
      </c>
      <c r="R79" s="273"/>
      <c r="S79" s="274">
        <f>+'2026P'!$AD79</f>
        <v>0</v>
      </c>
      <c r="T79" s="275" t="str">
        <f t="shared" si="58"/>
        <v>N. D.</v>
      </c>
      <c r="U79" s="276">
        <f t="shared" si="44"/>
        <v>0</v>
      </c>
      <c r="V79" s="275" t="str">
        <f t="shared" si="45"/>
        <v>N. D.</v>
      </c>
      <c r="W79" s="273"/>
      <c r="X79" s="274">
        <f>+'2025R'!$AD79</f>
        <v>0</v>
      </c>
      <c r="Y79" s="275" t="str">
        <f t="shared" si="59"/>
        <v>N. D.</v>
      </c>
      <c r="Z79" s="276">
        <f t="shared" si="46"/>
        <v>0</v>
      </c>
      <c r="AA79" s="275" t="str">
        <f t="shared" si="47"/>
        <v>N. D.</v>
      </c>
    </row>
    <row r="80" spans="1:27" ht="6" hidden="1" customHeight="1">
      <c r="A80" s="267"/>
      <c r="B80" s="265"/>
      <c r="C80" s="267"/>
      <c r="D80" s="270"/>
      <c r="E80" s="265"/>
      <c r="F80" s="267"/>
      <c r="G80" s="270"/>
      <c r="H80" s="265"/>
      <c r="I80" s="270"/>
      <c r="J80" s="265"/>
      <c r="K80" s="267"/>
      <c r="L80" s="270"/>
      <c r="M80" s="265"/>
      <c r="N80" s="270"/>
      <c r="O80" s="265"/>
      <c r="P80" s="267"/>
      <c r="Q80" s="270"/>
      <c r="R80" s="265"/>
      <c r="S80" s="267"/>
      <c r="T80" s="270"/>
      <c r="U80" s="265"/>
      <c r="V80" s="270"/>
      <c r="W80" s="265"/>
      <c r="X80" s="267"/>
      <c r="Y80" s="270"/>
      <c r="Z80" s="265"/>
      <c r="AA80" s="270"/>
    </row>
    <row r="81" spans="1:27" hidden="1">
      <c r="A81" s="266" t="s">
        <v>45</v>
      </c>
      <c r="B81" s="265"/>
      <c r="C81" s="281">
        <f>+C60+C70</f>
        <v>980.12</v>
      </c>
      <c r="D81" s="282">
        <f>+IF(ISERROR(C81/C106),"N. D.",C81/C106)</f>
        <v>8.243659155511336E-5</v>
      </c>
      <c r="E81" s="265"/>
      <c r="F81" s="281">
        <f>+F60+F70</f>
        <v>0</v>
      </c>
      <c r="G81" s="282">
        <f>+IF(ISERROR(F81/F106),"N. D.",F81/F106)</f>
        <v>0</v>
      </c>
      <c r="H81" s="283">
        <f>+$C81-F81</f>
        <v>980.12</v>
      </c>
      <c r="I81" s="282" t="str">
        <f>+IF(ISERROR(H81/F81),"N. D.",H81/F81)</f>
        <v>N. D.</v>
      </c>
      <c r="J81" s="265"/>
      <c r="K81" s="281">
        <f>+K60+K70</f>
        <v>0</v>
      </c>
      <c r="L81" s="282">
        <f>+IF(ISERROR(K81/K106),"N. D.",K81/K106)</f>
        <v>0</v>
      </c>
      <c r="M81" s="283">
        <f>+$C81-K81</f>
        <v>980.12</v>
      </c>
      <c r="N81" s="282" t="str">
        <f>+IF(ISERROR(M81/K81),"N. D.",M81/K81)</f>
        <v>N. D.</v>
      </c>
      <c r="O81" s="265"/>
      <c r="P81" s="281">
        <f>+P60+P70</f>
        <v>140640.48000000001</v>
      </c>
      <c r="Q81" s="282">
        <f>+IF(ISERROR(P81/P106),"N. D.",P81/P106)</f>
        <v>2.9297208139723967E-3</v>
      </c>
      <c r="R81" s="265"/>
      <c r="S81" s="281">
        <f>+S60+S70</f>
        <v>0</v>
      </c>
      <c r="T81" s="282">
        <f>+IF(ISERROR(S81/S106),"N. D.",S81/S106)</f>
        <v>0</v>
      </c>
      <c r="U81" s="283">
        <f>+$P81-S81</f>
        <v>140640.48000000001</v>
      </c>
      <c r="V81" s="282" t="str">
        <f>+IF(ISERROR(U81/S81),"N. D.",U81/S81)</f>
        <v>N. D.</v>
      </c>
      <c r="W81" s="265"/>
      <c r="X81" s="281">
        <f>+X60+X70</f>
        <v>0</v>
      </c>
      <c r="Y81" s="282">
        <f>+IF(ISERROR(X81/X106),"N. D.",X81/X106)</f>
        <v>0</v>
      </c>
      <c r="Z81" s="283">
        <f>+$P81-X81</f>
        <v>140640.48000000001</v>
      </c>
      <c r="AA81" s="282" t="str">
        <f>+IF(ISERROR(Z81/X81),"N. D.",Z81/X81)</f>
        <v>N. D.</v>
      </c>
    </row>
    <row r="82" spans="1:27" ht="6" hidden="1" customHeight="1">
      <c r="A82" s="267"/>
      <c r="B82" s="265"/>
      <c r="C82" s="267"/>
      <c r="D82" s="270"/>
      <c r="E82" s="265"/>
      <c r="F82" s="267"/>
      <c r="G82" s="270"/>
      <c r="H82" s="265"/>
      <c r="I82" s="270"/>
      <c r="J82" s="265"/>
      <c r="K82" s="267"/>
      <c r="L82" s="270"/>
      <c r="M82" s="265"/>
      <c r="N82" s="270"/>
      <c r="O82" s="265"/>
      <c r="P82" s="267"/>
      <c r="Q82" s="270"/>
      <c r="R82" s="265"/>
      <c r="S82" s="267"/>
      <c r="T82" s="270"/>
      <c r="U82" s="265"/>
      <c r="V82" s="270"/>
      <c r="W82" s="265"/>
      <c r="X82" s="267"/>
      <c r="Y82" s="270"/>
      <c r="Z82" s="265"/>
      <c r="AA82" s="270"/>
    </row>
    <row r="83" spans="1:27">
      <c r="A83" s="266" t="s">
        <v>46</v>
      </c>
      <c r="B83" s="265"/>
      <c r="C83" s="267"/>
      <c r="D83" s="270"/>
      <c r="E83" s="265"/>
      <c r="F83" s="267"/>
      <c r="G83" s="270"/>
      <c r="H83" s="265"/>
      <c r="I83" s="270"/>
      <c r="J83" s="265"/>
      <c r="K83" s="267"/>
      <c r="L83" s="270"/>
      <c r="M83" s="265"/>
      <c r="N83" s="270"/>
      <c r="O83" s="265"/>
      <c r="P83" s="267"/>
      <c r="Q83" s="270"/>
      <c r="R83" s="265"/>
      <c r="S83" s="267"/>
      <c r="T83" s="270"/>
      <c r="U83" s="265"/>
      <c r="V83" s="270"/>
      <c r="W83" s="265"/>
      <c r="X83" s="267"/>
      <c r="Y83" s="270"/>
      <c r="Z83" s="265"/>
      <c r="AA83" s="270"/>
    </row>
    <row r="84" spans="1:27" ht="6" customHeight="1">
      <c r="A84" s="267"/>
      <c r="B84" s="265"/>
      <c r="C84" s="267"/>
      <c r="D84" s="270"/>
      <c r="E84" s="265"/>
      <c r="F84" s="267"/>
      <c r="G84" s="270"/>
      <c r="H84" s="265"/>
      <c r="I84" s="270"/>
      <c r="J84" s="265"/>
      <c r="K84" s="267"/>
      <c r="L84" s="270"/>
      <c r="M84" s="265"/>
      <c r="N84" s="270"/>
      <c r="O84" s="265"/>
      <c r="P84" s="267"/>
      <c r="Q84" s="270"/>
      <c r="R84" s="265"/>
      <c r="S84" s="267"/>
      <c r="T84" s="270"/>
      <c r="U84" s="265"/>
      <c r="V84" s="270"/>
      <c r="W84" s="265"/>
      <c r="X84" s="267"/>
      <c r="Y84" s="270"/>
      <c r="Z84" s="265"/>
      <c r="AA84" s="270"/>
    </row>
    <row r="85" spans="1:27" s="308" customFormat="1">
      <c r="A85" s="309" t="s">
        <v>21</v>
      </c>
      <c r="B85" s="297"/>
      <c r="C85" s="305">
        <f>+SUM(C86:C94)</f>
        <v>11889380.450000001</v>
      </c>
      <c r="D85" s="282">
        <f>+IF(ISERROR(C85/C106),"N. D.",C85/C106)</f>
        <v>1</v>
      </c>
      <c r="E85" s="297"/>
      <c r="F85" s="305">
        <f>+SUM(F86:F94)</f>
        <v>8188742.4673405262</v>
      </c>
      <c r="G85" s="282">
        <f>+IF(ISERROR(F85/F106),"N. D.",F85/F106)</f>
        <v>1</v>
      </c>
      <c r="H85" s="310">
        <f t="shared" ref="H85:H104" si="60">+$C85-F85</f>
        <v>3700637.9826594749</v>
      </c>
      <c r="I85" s="282">
        <f t="shared" ref="I85:I104" si="61">+IF(ISERROR(H85/F85),"N. D.",H85/F85)</f>
        <v>0.45191773919119699</v>
      </c>
      <c r="J85" s="297"/>
      <c r="K85" s="305">
        <f>+SUM(K86:K94)</f>
        <v>5699159.5</v>
      </c>
      <c r="L85" s="282">
        <f>+IF(ISERROR(K85/K106),"N. D.",K85/K106)</f>
        <v>1</v>
      </c>
      <c r="M85" s="310">
        <f t="shared" ref="M85:M104" si="62">+$C85-K85</f>
        <v>6190220.9500000011</v>
      </c>
      <c r="N85" s="282">
        <f t="shared" ref="N85:N104" si="63">+IF(ISERROR(M85/K85),"N. D.",M85/K85)</f>
        <v>1.0861638369657844</v>
      </c>
      <c r="O85" s="297"/>
      <c r="P85" s="305">
        <f>+SUM(P86:P94)</f>
        <v>48004737.969999999</v>
      </c>
      <c r="Q85" s="282">
        <f>+IF(ISERROR(P85/P106),"N. D.",P85/P106)</f>
        <v>1</v>
      </c>
      <c r="R85" s="297"/>
      <c r="S85" s="305">
        <f>+SUM(S86:S94)</f>
        <v>44924376.589777291</v>
      </c>
      <c r="T85" s="282">
        <f>+IF(ISERROR(S85/S106),"N. D.",S85/S106)</f>
        <v>1</v>
      </c>
      <c r="U85" s="310">
        <f t="shared" ref="U85:U104" si="64">+$P85-S85</f>
        <v>3080361.380222708</v>
      </c>
      <c r="V85" s="282">
        <f t="shared" ref="V85:V104" si="65">+IF(ISERROR(U85/S85),"N. D.",U85/S85)</f>
        <v>6.8567704530454313E-2</v>
      </c>
      <c r="W85" s="297"/>
      <c r="X85" s="305">
        <f>+SUM(X86:X94)</f>
        <v>32476287.859999996</v>
      </c>
      <c r="Y85" s="282">
        <f>+IF(ISERROR(X85/X106),"N. D.",X85/X106)</f>
        <v>1</v>
      </c>
      <c r="Z85" s="310">
        <f t="shared" ref="Z85:Z104" si="66">+$P85-X85</f>
        <v>15528450.110000003</v>
      </c>
      <c r="AA85" s="282">
        <f t="shared" ref="AA85:AA104" si="67">+IF(ISERROR(Z85/X85),"N. D.",Z85/X85)</f>
        <v>0.47814732326984632</v>
      </c>
    </row>
    <row r="86" spans="1:27">
      <c r="A86" s="272" t="s">
        <v>22</v>
      </c>
      <c r="B86" s="273"/>
      <c r="C86" s="274">
        <f t="shared" ref="C86:C94" si="68">+C11-C36-C61</f>
        <v>9474827.6100000013</v>
      </c>
      <c r="D86" s="275">
        <f t="shared" ref="D86:D94" si="69">+IF(ISERROR(C86/C86),"N. D.",C86/C86)</f>
        <v>1</v>
      </c>
      <c r="E86" s="273"/>
      <c r="F86" s="274">
        <f t="shared" ref="F86:F94" si="70">+F11-F36-F61</f>
        <v>5409006.3129590005</v>
      </c>
      <c r="G86" s="275">
        <f t="shared" ref="G86:G94" si="71">+IF(ISERROR(F86/F86),"N. D.",F86/F86)</f>
        <v>1</v>
      </c>
      <c r="H86" s="276">
        <f t="shared" si="60"/>
        <v>4065821.2970410008</v>
      </c>
      <c r="I86" s="275">
        <f t="shared" si="61"/>
        <v>0.75167619740062586</v>
      </c>
      <c r="J86" s="273"/>
      <c r="K86" s="274">
        <f t="shared" ref="K86:K94" si="72">+K11-K36-K61</f>
        <v>3677581.16</v>
      </c>
      <c r="L86" s="275">
        <f t="shared" ref="L86:L94" si="73">+IF(ISERROR(K86/K86),"N. D.",K86/K86)</f>
        <v>1</v>
      </c>
      <c r="M86" s="276">
        <f t="shared" si="62"/>
        <v>5797246.4500000011</v>
      </c>
      <c r="N86" s="316">
        <f t="shared" si="63"/>
        <v>1.5763748501474271</v>
      </c>
      <c r="O86" s="311"/>
      <c r="P86" s="274">
        <f t="shared" ref="P86:P94" si="74">+P11-P36-P61</f>
        <v>34586199.780000001</v>
      </c>
      <c r="Q86" s="275">
        <f t="shared" ref="Q86:Q94" si="75">+IF(ISERROR(P86/P86),"N. D.",P86/P86)</f>
        <v>1</v>
      </c>
      <c r="R86" s="273"/>
      <c r="S86" s="274">
        <f t="shared" ref="S86:S94" si="76">+S11-S36-S61</f>
        <v>30534919.869933505</v>
      </c>
      <c r="T86" s="275">
        <f t="shared" ref="T86:T94" si="77">+IF(ISERROR(S86/S86),"N. D.",S86/S86)</f>
        <v>1</v>
      </c>
      <c r="U86" s="276">
        <f t="shared" si="64"/>
        <v>4051279.9100664966</v>
      </c>
      <c r="V86" s="275">
        <f t="shared" si="65"/>
        <v>0.13267694584833764</v>
      </c>
      <c r="W86" s="273"/>
      <c r="X86" s="274">
        <f t="shared" ref="X86:X94" si="78">+X11-X36-X61</f>
        <v>20857850.079999998</v>
      </c>
      <c r="Y86" s="275">
        <f t="shared" ref="Y86:Y94" si="79">+IF(ISERROR(X86/X86),"N. D.",X86/X86)</f>
        <v>1</v>
      </c>
      <c r="Z86" s="276">
        <f t="shared" si="66"/>
        <v>13728349.700000003</v>
      </c>
      <c r="AA86" s="275">
        <f t="shared" si="67"/>
        <v>0.6581862295176687</v>
      </c>
    </row>
    <row r="87" spans="1:27">
      <c r="A87" s="272" t="s">
        <v>23</v>
      </c>
      <c r="B87" s="273"/>
      <c r="C87" s="274">
        <f t="shared" si="68"/>
        <v>472988.08999999997</v>
      </c>
      <c r="D87" s="275">
        <f t="shared" si="69"/>
        <v>1</v>
      </c>
      <c r="E87" s="273"/>
      <c r="F87" s="274">
        <f t="shared" si="70"/>
        <v>811618.5</v>
      </c>
      <c r="G87" s="275">
        <f t="shared" si="71"/>
        <v>1</v>
      </c>
      <c r="H87" s="276">
        <f t="shared" si="60"/>
        <v>-338630.41000000003</v>
      </c>
      <c r="I87" s="275">
        <f t="shared" si="61"/>
        <v>-0.4172285501131382</v>
      </c>
      <c r="J87" s="273"/>
      <c r="K87" s="274">
        <f t="shared" si="72"/>
        <v>737392.9</v>
      </c>
      <c r="L87" s="275">
        <f t="shared" si="73"/>
        <v>1</v>
      </c>
      <c r="M87" s="276">
        <f t="shared" si="62"/>
        <v>-264404.81000000006</v>
      </c>
      <c r="N87" s="275">
        <f t="shared" si="63"/>
        <v>-0.35856706784130965</v>
      </c>
      <c r="O87" s="311"/>
      <c r="P87" s="274">
        <f t="shared" si="74"/>
        <v>2679393.04</v>
      </c>
      <c r="Q87" s="275">
        <f t="shared" si="75"/>
        <v>1</v>
      </c>
      <c r="R87" s="273"/>
      <c r="S87" s="274">
        <f t="shared" si="76"/>
        <v>2879190.6</v>
      </c>
      <c r="T87" s="275">
        <f t="shared" si="77"/>
        <v>1</v>
      </c>
      <c r="U87" s="276">
        <f t="shared" si="64"/>
        <v>-199797.56000000006</v>
      </c>
      <c r="V87" s="275">
        <f t="shared" si="65"/>
        <v>-6.9393655286315553E-2</v>
      </c>
      <c r="W87" s="273"/>
      <c r="X87" s="274">
        <f t="shared" si="78"/>
        <v>2626132.6800000002</v>
      </c>
      <c r="Y87" s="275">
        <f t="shared" si="79"/>
        <v>1</v>
      </c>
      <c r="Z87" s="276">
        <f t="shared" si="66"/>
        <v>53260.35999999987</v>
      </c>
      <c r="AA87" s="275">
        <f t="shared" si="67"/>
        <v>2.0280909797748631E-2</v>
      </c>
    </row>
    <row r="88" spans="1:27">
      <c r="A88" s="272" t="s">
        <v>24</v>
      </c>
      <c r="B88" s="273"/>
      <c r="C88" s="274">
        <f t="shared" si="68"/>
        <v>757180.96000000008</v>
      </c>
      <c r="D88" s="275">
        <f t="shared" si="69"/>
        <v>1</v>
      </c>
      <c r="E88" s="273"/>
      <c r="F88" s="274">
        <f t="shared" si="70"/>
        <v>792080.75786902546</v>
      </c>
      <c r="G88" s="275">
        <f t="shared" si="71"/>
        <v>1</v>
      </c>
      <c r="H88" s="276">
        <f t="shared" si="60"/>
        <v>-34899.79786902538</v>
      </c>
      <c r="I88" s="275">
        <f t="shared" si="61"/>
        <v>-4.4060908590833663E-2</v>
      </c>
      <c r="J88" s="273"/>
      <c r="K88" s="274">
        <f t="shared" si="72"/>
        <v>452878.66000000003</v>
      </c>
      <c r="L88" s="275">
        <f t="shared" si="73"/>
        <v>1</v>
      </c>
      <c r="M88" s="276">
        <f t="shared" si="62"/>
        <v>304302.30000000005</v>
      </c>
      <c r="N88" s="275">
        <f t="shared" si="63"/>
        <v>0.67192898866111295</v>
      </c>
      <c r="O88" s="311"/>
      <c r="P88" s="274">
        <f t="shared" si="74"/>
        <v>4467010.34</v>
      </c>
      <c r="Q88" s="275">
        <f t="shared" si="75"/>
        <v>1</v>
      </c>
      <c r="R88" s="273"/>
      <c r="S88" s="274">
        <f t="shared" si="76"/>
        <v>4532528.9352107802</v>
      </c>
      <c r="T88" s="275">
        <f t="shared" si="77"/>
        <v>1</v>
      </c>
      <c r="U88" s="276">
        <f t="shared" si="64"/>
        <v>-65518.59521078039</v>
      </c>
      <c r="V88" s="275">
        <f t="shared" si="65"/>
        <v>-1.4455196237535661E-2</v>
      </c>
      <c r="W88" s="273"/>
      <c r="X88" s="274">
        <f t="shared" si="78"/>
        <v>3267505.38</v>
      </c>
      <c r="Y88" s="275">
        <f t="shared" si="79"/>
        <v>1</v>
      </c>
      <c r="Z88" s="276">
        <f t="shared" si="66"/>
        <v>1199504.96</v>
      </c>
      <c r="AA88" s="275">
        <f t="shared" si="67"/>
        <v>0.367101143074476</v>
      </c>
    </row>
    <row r="89" spans="1:27">
      <c r="A89" s="272" t="s">
        <v>25</v>
      </c>
      <c r="B89" s="273"/>
      <c r="C89" s="274">
        <f t="shared" si="68"/>
        <v>0</v>
      </c>
      <c r="D89" s="275" t="str">
        <f t="shared" si="69"/>
        <v>N. D.</v>
      </c>
      <c r="E89" s="273"/>
      <c r="F89" s="274">
        <f t="shared" si="70"/>
        <v>0</v>
      </c>
      <c r="G89" s="275" t="str">
        <f t="shared" si="71"/>
        <v>N. D.</v>
      </c>
      <c r="H89" s="276">
        <f t="shared" si="60"/>
        <v>0</v>
      </c>
      <c r="I89" s="275" t="str">
        <f t="shared" si="61"/>
        <v>N. D.</v>
      </c>
      <c r="J89" s="273"/>
      <c r="K89" s="274">
        <f t="shared" si="72"/>
        <v>0</v>
      </c>
      <c r="L89" s="275" t="str">
        <f t="shared" si="73"/>
        <v>N. D.</v>
      </c>
      <c r="M89" s="276">
        <f t="shared" si="62"/>
        <v>0</v>
      </c>
      <c r="N89" s="275" t="str">
        <f t="shared" si="63"/>
        <v>N. D.</v>
      </c>
      <c r="O89" s="311"/>
      <c r="P89" s="274">
        <f t="shared" si="74"/>
        <v>0</v>
      </c>
      <c r="Q89" s="275" t="str">
        <f t="shared" si="75"/>
        <v>N. D.</v>
      </c>
      <c r="R89" s="273"/>
      <c r="S89" s="274">
        <f t="shared" si="76"/>
        <v>0</v>
      </c>
      <c r="T89" s="275" t="str">
        <f t="shared" si="77"/>
        <v>N. D.</v>
      </c>
      <c r="U89" s="276">
        <f t="shared" si="64"/>
        <v>0</v>
      </c>
      <c r="V89" s="275" t="str">
        <f t="shared" si="65"/>
        <v>N. D.</v>
      </c>
      <c r="W89" s="273"/>
      <c r="X89" s="274">
        <f t="shared" si="78"/>
        <v>0</v>
      </c>
      <c r="Y89" s="275" t="str">
        <f t="shared" si="79"/>
        <v>N. D.</v>
      </c>
      <c r="Z89" s="276">
        <f t="shared" si="66"/>
        <v>0</v>
      </c>
      <c r="AA89" s="275" t="str">
        <f t="shared" si="67"/>
        <v>N. D.</v>
      </c>
    </row>
    <row r="90" spans="1:27">
      <c r="A90" s="272" t="s">
        <v>26</v>
      </c>
      <c r="B90" s="273"/>
      <c r="C90" s="274">
        <f t="shared" si="68"/>
        <v>1120573.27</v>
      </c>
      <c r="D90" s="275">
        <f t="shared" si="69"/>
        <v>1</v>
      </c>
      <c r="E90" s="273"/>
      <c r="F90" s="274">
        <f t="shared" si="70"/>
        <v>1129810.5</v>
      </c>
      <c r="G90" s="275">
        <f t="shared" si="71"/>
        <v>1</v>
      </c>
      <c r="H90" s="276">
        <f t="shared" si="60"/>
        <v>-9237.2299999999814</v>
      </c>
      <c r="I90" s="275">
        <f t="shared" si="61"/>
        <v>-8.175910916034132E-3</v>
      </c>
      <c r="J90" s="273"/>
      <c r="K90" s="274">
        <f t="shared" si="72"/>
        <v>762183.6</v>
      </c>
      <c r="L90" s="275">
        <f t="shared" si="73"/>
        <v>1</v>
      </c>
      <c r="M90" s="276">
        <f t="shared" si="62"/>
        <v>358389.67000000004</v>
      </c>
      <c r="N90" s="316">
        <f t="shared" si="63"/>
        <v>0.4702143551763644</v>
      </c>
      <c r="O90" s="311"/>
      <c r="P90" s="274">
        <f t="shared" si="74"/>
        <v>5922929.209999999</v>
      </c>
      <c r="Q90" s="275">
        <f t="shared" si="75"/>
        <v>1</v>
      </c>
      <c r="R90" s="273"/>
      <c r="S90" s="274">
        <f t="shared" si="76"/>
        <v>6696350.6150000002</v>
      </c>
      <c r="T90" s="275">
        <f t="shared" si="77"/>
        <v>1</v>
      </c>
      <c r="U90" s="276">
        <f t="shared" si="64"/>
        <v>-773421.40500000119</v>
      </c>
      <c r="V90" s="275">
        <f t="shared" si="65"/>
        <v>-0.11549894106015253</v>
      </c>
      <c r="W90" s="273"/>
      <c r="X90" s="274">
        <f t="shared" si="78"/>
        <v>4330746.0999999996</v>
      </c>
      <c r="Y90" s="275">
        <f t="shared" si="79"/>
        <v>1</v>
      </c>
      <c r="Z90" s="276">
        <f t="shared" si="66"/>
        <v>1592183.1099999994</v>
      </c>
      <c r="AA90" s="275">
        <f t="shared" si="67"/>
        <v>0.36764637622140894</v>
      </c>
    </row>
    <row r="91" spans="1:27">
      <c r="A91" s="272" t="s">
        <v>27</v>
      </c>
      <c r="B91" s="273"/>
      <c r="C91" s="274">
        <f t="shared" si="68"/>
        <v>44486.45</v>
      </c>
      <c r="D91" s="275">
        <f t="shared" si="69"/>
        <v>1</v>
      </c>
      <c r="E91" s="273"/>
      <c r="F91" s="274">
        <f t="shared" si="70"/>
        <v>44486.446512499999</v>
      </c>
      <c r="G91" s="275">
        <f t="shared" si="71"/>
        <v>1</v>
      </c>
      <c r="H91" s="276">
        <f t="shared" si="60"/>
        <v>3.4874999983003363E-3</v>
      </c>
      <c r="I91" s="275">
        <f t="shared" si="61"/>
        <v>7.8394663357083445E-8</v>
      </c>
      <c r="J91" s="273"/>
      <c r="K91" s="274">
        <f t="shared" si="72"/>
        <v>66382.47</v>
      </c>
      <c r="L91" s="275">
        <f t="shared" si="73"/>
        <v>1</v>
      </c>
      <c r="M91" s="276">
        <f t="shared" si="62"/>
        <v>-21896.020000000004</v>
      </c>
      <c r="N91" s="316">
        <f t="shared" si="63"/>
        <v>-0.32984641879098509</v>
      </c>
      <c r="O91" s="311"/>
      <c r="P91" s="274">
        <f t="shared" si="74"/>
        <v>228384.81</v>
      </c>
      <c r="Q91" s="275">
        <f t="shared" si="75"/>
        <v>1</v>
      </c>
      <c r="R91" s="273"/>
      <c r="S91" s="274">
        <f t="shared" si="76"/>
        <v>270946.86963299999</v>
      </c>
      <c r="T91" s="275">
        <f t="shared" si="77"/>
        <v>1</v>
      </c>
      <c r="U91" s="276">
        <f t="shared" si="64"/>
        <v>-42562.059632999997</v>
      </c>
      <c r="V91" s="275">
        <f t="shared" si="65"/>
        <v>-0.15708636785747218</v>
      </c>
      <c r="W91" s="273"/>
      <c r="X91" s="274">
        <f t="shared" si="78"/>
        <v>1294975.1899999997</v>
      </c>
      <c r="Y91" s="275">
        <f t="shared" si="79"/>
        <v>1</v>
      </c>
      <c r="Z91" s="276">
        <f t="shared" si="66"/>
        <v>-1066590.3799999997</v>
      </c>
      <c r="AA91" s="275">
        <f t="shared" si="67"/>
        <v>-0.8236376945569126</v>
      </c>
    </row>
    <row r="92" spans="1:27">
      <c r="A92" s="272" t="s">
        <v>28</v>
      </c>
      <c r="B92" s="273"/>
      <c r="C92" s="274">
        <f t="shared" si="68"/>
        <v>19324.07</v>
      </c>
      <c r="D92" s="275">
        <f t="shared" si="69"/>
        <v>1</v>
      </c>
      <c r="E92" s="273"/>
      <c r="F92" s="274">
        <f t="shared" si="70"/>
        <v>1739.95</v>
      </c>
      <c r="G92" s="275">
        <f t="shared" si="71"/>
        <v>1</v>
      </c>
      <c r="H92" s="276">
        <f t="shared" si="60"/>
        <v>17584.12</v>
      </c>
      <c r="I92" s="316">
        <f t="shared" si="61"/>
        <v>10.10610649731314</v>
      </c>
      <c r="J92" s="273"/>
      <c r="K92" s="274">
        <f t="shared" si="72"/>
        <v>2740.71</v>
      </c>
      <c r="L92" s="275">
        <f t="shared" si="73"/>
        <v>1</v>
      </c>
      <c r="M92" s="276">
        <f t="shared" si="62"/>
        <v>16583.36</v>
      </c>
      <c r="N92" s="316">
        <f t="shared" si="63"/>
        <v>6.0507532719623747</v>
      </c>
      <c r="O92" s="311"/>
      <c r="P92" s="274">
        <f t="shared" si="74"/>
        <v>120820.79000000001</v>
      </c>
      <c r="Q92" s="275">
        <f t="shared" si="75"/>
        <v>1</v>
      </c>
      <c r="R92" s="273"/>
      <c r="S92" s="274">
        <f t="shared" si="76"/>
        <v>10439.700000000001</v>
      </c>
      <c r="T92" s="275">
        <f t="shared" si="77"/>
        <v>1</v>
      </c>
      <c r="U92" s="276">
        <f t="shared" si="64"/>
        <v>110381.09000000001</v>
      </c>
      <c r="V92" s="322">
        <f t="shared" si="65"/>
        <v>10.573205168730903</v>
      </c>
      <c r="W92" s="273"/>
      <c r="X92" s="274">
        <f t="shared" si="78"/>
        <v>8619.14</v>
      </c>
      <c r="Y92" s="275">
        <f t="shared" si="79"/>
        <v>1</v>
      </c>
      <c r="Z92" s="276">
        <f t="shared" si="66"/>
        <v>112201.65000000001</v>
      </c>
      <c r="AA92" s="322">
        <f t="shared" si="67"/>
        <v>13.017731467408582</v>
      </c>
    </row>
    <row r="93" spans="1:27">
      <c r="A93" s="272" t="s">
        <v>29</v>
      </c>
      <c r="B93" s="273"/>
      <c r="C93" s="274">
        <f t="shared" si="68"/>
        <v>0</v>
      </c>
      <c r="D93" s="275" t="str">
        <f t="shared" si="69"/>
        <v>N. D.</v>
      </c>
      <c r="E93" s="273"/>
      <c r="F93" s="274">
        <f t="shared" si="70"/>
        <v>0</v>
      </c>
      <c r="G93" s="275" t="str">
        <f t="shared" si="71"/>
        <v>N. D.</v>
      </c>
      <c r="H93" s="276">
        <f t="shared" si="60"/>
        <v>0</v>
      </c>
      <c r="I93" s="275" t="str">
        <f t="shared" si="61"/>
        <v>N. D.</v>
      </c>
      <c r="J93" s="273"/>
      <c r="K93" s="274">
        <f t="shared" si="72"/>
        <v>0</v>
      </c>
      <c r="L93" s="275" t="str">
        <f t="shared" si="73"/>
        <v>N. D.</v>
      </c>
      <c r="M93" s="276">
        <f t="shared" si="62"/>
        <v>0</v>
      </c>
      <c r="N93" s="275" t="str">
        <f t="shared" si="63"/>
        <v>N. D.</v>
      </c>
      <c r="O93" s="311"/>
      <c r="P93" s="274">
        <f t="shared" si="74"/>
        <v>0</v>
      </c>
      <c r="Q93" s="275" t="str">
        <f t="shared" si="75"/>
        <v>N. D.</v>
      </c>
      <c r="R93" s="273"/>
      <c r="S93" s="274">
        <f t="shared" si="76"/>
        <v>0</v>
      </c>
      <c r="T93" s="275" t="str">
        <f t="shared" si="77"/>
        <v>N. D.</v>
      </c>
      <c r="U93" s="276">
        <f t="shared" si="64"/>
        <v>0</v>
      </c>
      <c r="V93" s="275" t="str">
        <f t="shared" si="65"/>
        <v>N. D.</v>
      </c>
      <c r="W93" s="273"/>
      <c r="X93" s="274">
        <f t="shared" si="78"/>
        <v>90459.29</v>
      </c>
      <c r="Y93" s="275">
        <f t="shared" si="79"/>
        <v>1</v>
      </c>
      <c r="Z93" s="276">
        <f t="shared" si="66"/>
        <v>-90459.29</v>
      </c>
      <c r="AA93" s="316">
        <f t="shared" si="67"/>
        <v>-1</v>
      </c>
    </row>
    <row r="94" spans="1:27">
      <c r="A94" s="277" t="s">
        <v>30</v>
      </c>
      <c r="B94" s="273"/>
      <c r="C94" s="274">
        <f t="shared" si="68"/>
        <v>0</v>
      </c>
      <c r="D94" s="275" t="str">
        <f t="shared" si="69"/>
        <v>N. D.</v>
      </c>
      <c r="E94" s="273"/>
      <c r="F94" s="274">
        <f t="shared" si="70"/>
        <v>0</v>
      </c>
      <c r="G94" s="275" t="str">
        <f t="shared" si="71"/>
        <v>N. D.</v>
      </c>
      <c r="H94" s="276">
        <f t="shared" si="60"/>
        <v>0</v>
      </c>
      <c r="I94" s="275" t="str">
        <f t="shared" si="61"/>
        <v>N. D.</v>
      </c>
      <c r="J94" s="273"/>
      <c r="K94" s="274">
        <f t="shared" si="72"/>
        <v>0</v>
      </c>
      <c r="L94" s="275" t="str">
        <f t="shared" si="73"/>
        <v>N. D.</v>
      </c>
      <c r="M94" s="276">
        <f t="shared" si="62"/>
        <v>0</v>
      </c>
      <c r="N94" s="275" t="str">
        <f t="shared" si="63"/>
        <v>N. D.</v>
      </c>
      <c r="O94" s="311"/>
      <c r="P94" s="274">
        <f t="shared" si="74"/>
        <v>0</v>
      </c>
      <c r="Q94" s="275" t="str">
        <f t="shared" si="75"/>
        <v>N. D.</v>
      </c>
      <c r="R94" s="273"/>
      <c r="S94" s="274">
        <f t="shared" si="76"/>
        <v>0</v>
      </c>
      <c r="T94" s="275" t="str">
        <f t="shared" si="77"/>
        <v>N. D.</v>
      </c>
      <c r="U94" s="276">
        <f t="shared" si="64"/>
        <v>0</v>
      </c>
      <c r="V94" s="275" t="str">
        <f t="shared" si="65"/>
        <v>N. D.</v>
      </c>
      <c r="W94" s="273"/>
      <c r="X94" s="274">
        <f t="shared" si="78"/>
        <v>0</v>
      </c>
      <c r="Y94" s="275" t="str">
        <f t="shared" si="79"/>
        <v>N. D.</v>
      </c>
      <c r="Z94" s="276">
        <f t="shared" si="66"/>
        <v>0</v>
      </c>
      <c r="AA94" s="275" t="str">
        <f t="shared" si="67"/>
        <v>N. D.</v>
      </c>
    </row>
    <row r="95" spans="1:27" hidden="1">
      <c r="A95" s="278" t="s">
        <v>31</v>
      </c>
      <c r="B95" s="265"/>
      <c r="C95" s="279">
        <f>+SUM(C96:C104)</f>
        <v>0</v>
      </c>
      <c r="D95" s="270">
        <f>+IF(ISERROR(C95/C106),"N. D.",C95/C106)</f>
        <v>0</v>
      </c>
      <c r="E95" s="273"/>
      <c r="F95" s="279">
        <f>+SUM(F96:F104)</f>
        <v>0</v>
      </c>
      <c r="G95" s="270">
        <f>+IF(ISERROR(F95/F106),"N. D.",F95/F106)</f>
        <v>0</v>
      </c>
      <c r="H95" s="271">
        <f t="shared" si="60"/>
        <v>0</v>
      </c>
      <c r="I95" s="270" t="str">
        <f t="shared" si="61"/>
        <v>N. D.</v>
      </c>
      <c r="J95" s="265"/>
      <c r="K95" s="279">
        <f>+SUM(K96:K104)</f>
        <v>0</v>
      </c>
      <c r="L95" s="270">
        <f>+IF(ISERROR(K95/K106),"N. D.",K95/K106)</f>
        <v>0</v>
      </c>
      <c r="M95" s="271">
        <f t="shared" si="62"/>
        <v>0</v>
      </c>
      <c r="N95" s="270" t="str">
        <f t="shared" si="63"/>
        <v>N. D.</v>
      </c>
      <c r="O95" s="265"/>
      <c r="P95" s="279">
        <f>+SUM(P96:P104)</f>
        <v>0</v>
      </c>
      <c r="Q95" s="270">
        <f>+IF(ISERROR(P95/P106),"N. D.",P95/P106)</f>
        <v>0</v>
      </c>
      <c r="R95" s="273"/>
      <c r="S95" s="279">
        <f>+SUM(S96:S104)</f>
        <v>0</v>
      </c>
      <c r="T95" s="270">
        <f>+IF(ISERROR(S95/S106),"N. D.",S95/S106)</f>
        <v>0</v>
      </c>
      <c r="U95" s="271">
        <f t="shared" si="64"/>
        <v>0</v>
      </c>
      <c r="V95" s="270" t="str">
        <f t="shared" si="65"/>
        <v>N. D.</v>
      </c>
      <c r="W95" s="265"/>
      <c r="X95" s="279">
        <f>+SUM(X96:X104)</f>
        <v>0</v>
      </c>
      <c r="Y95" s="270">
        <f>+IF(ISERROR(X95/X106),"N. D.",X95/X106)</f>
        <v>0</v>
      </c>
      <c r="Z95" s="271">
        <f t="shared" si="66"/>
        <v>0</v>
      </c>
      <c r="AA95" s="270" t="str">
        <f t="shared" si="67"/>
        <v>N. D.</v>
      </c>
    </row>
    <row r="96" spans="1:27" hidden="1">
      <c r="A96" s="280" t="s">
        <v>32</v>
      </c>
      <c r="B96" s="273"/>
      <c r="C96" s="274">
        <f t="shared" ref="C96:C104" si="80">+C21-C46-C71</f>
        <v>0</v>
      </c>
      <c r="D96" s="275" t="str">
        <f t="shared" ref="D96:D104" si="81">+IF(ISERROR(C96/C96),"N. D.",C96/C96)</f>
        <v>N. D.</v>
      </c>
      <c r="E96" s="273"/>
      <c r="F96" s="274">
        <f t="shared" ref="F96:F104" si="82">+F21-F46-F71</f>
        <v>0</v>
      </c>
      <c r="G96" s="275" t="str">
        <f t="shared" ref="G96:G104" si="83">+IF(ISERROR(F96/F96),"N. D.",F96/F96)</f>
        <v>N. D.</v>
      </c>
      <c r="H96" s="276">
        <f t="shared" si="60"/>
        <v>0</v>
      </c>
      <c r="I96" s="275" t="str">
        <f t="shared" si="61"/>
        <v>N. D.</v>
      </c>
      <c r="J96" s="273"/>
      <c r="K96" s="274">
        <f t="shared" ref="K96:K104" si="84">+K21-K46-K71</f>
        <v>0</v>
      </c>
      <c r="L96" s="275" t="str">
        <f t="shared" ref="L96:L104" si="85">+IF(ISERROR(K96/K96),"N. D.",K96/K96)</f>
        <v>N. D.</v>
      </c>
      <c r="M96" s="276">
        <f t="shared" si="62"/>
        <v>0</v>
      </c>
      <c r="N96" s="275" t="str">
        <f t="shared" si="63"/>
        <v>N. D.</v>
      </c>
      <c r="O96" s="311"/>
      <c r="P96" s="274">
        <f t="shared" ref="P96:P104" si="86">+P21-P46-P71</f>
        <v>0</v>
      </c>
      <c r="Q96" s="275" t="str">
        <f t="shared" ref="Q96:Q104" si="87">+IF(ISERROR(P96/P96),"N. D.",P96/P96)</f>
        <v>N. D.</v>
      </c>
      <c r="R96" s="273"/>
      <c r="S96" s="274">
        <f t="shared" ref="S96:S104" si="88">+S21-S46-S71</f>
        <v>0</v>
      </c>
      <c r="T96" s="275" t="str">
        <f t="shared" ref="T96:T104" si="89">+IF(ISERROR(S96/S96),"N. D.",S96/S96)</f>
        <v>N. D.</v>
      </c>
      <c r="U96" s="276">
        <f t="shared" si="64"/>
        <v>0</v>
      </c>
      <c r="V96" s="275" t="str">
        <f t="shared" si="65"/>
        <v>N. D.</v>
      </c>
      <c r="W96" s="273"/>
      <c r="X96" s="274">
        <f t="shared" ref="X96:X104" si="90">+X21-X46-X71</f>
        <v>0</v>
      </c>
      <c r="Y96" s="275" t="str">
        <f t="shared" ref="Y96:Y104" si="91">+IF(ISERROR(X96/X96),"N. D.",X96/X96)</f>
        <v>N. D.</v>
      </c>
      <c r="Z96" s="276">
        <f t="shared" si="66"/>
        <v>0</v>
      </c>
      <c r="AA96" s="275" t="str">
        <f t="shared" si="67"/>
        <v>N. D.</v>
      </c>
    </row>
    <row r="97" spans="1:27" hidden="1">
      <c r="A97" s="280" t="s">
        <v>33</v>
      </c>
      <c r="B97" s="273"/>
      <c r="C97" s="274">
        <f t="shared" si="80"/>
        <v>0</v>
      </c>
      <c r="D97" s="275" t="str">
        <f t="shared" si="81"/>
        <v>N. D.</v>
      </c>
      <c r="E97" s="273"/>
      <c r="F97" s="274">
        <f t="shared" si="82"/>
        <v>0</v>
      </c>
      <c r="G97" s="275" t="str">
        <f t="shared" si="83"/>
        <v>N. D.</v>
      </c>
      <c r="H97" s="276">
        <f t="shared" si="60"/>
        <v>0</v>
      </c>
      <c r="I97" s="275" t="str">
        <f t="shared" si="61"/>
        <v>N. D.</v>
      </c>
      <c r="J97" s="273"/>
      <c r="K97" s="274">
        <f t="shared" si="84"/>
        <v>0</v>
      </c>
      <c r="L97" s="275" t="str">
        <f t="shared" si="85"/>
        <v>N. D.</v>
      </c>
      <c r="M97" s="276">
        <f t="shared" si="62"/>
        <v>0</v>
      </c>
      <c r="N97" s="275" t="str">
        <f t="shared" si="63"/>
        <v>N. D.</v>
      </c>
      <c r="O97" s="311"/>
      <c r="P97" s="274">
        <f t="shared" si="86"/>
        <v>0</v>
      </c>
      <c r="Q97" s="275" t="str">
        <f t="shared" si="87"/>
        <v>N. D.</v>
      </c>
      <c r="R97" s="273"/>
      <c r="S97" s="274">
        <f t="shared" si="88"/>
        <v>0</v>
      </c>
      <c r="T97" s="275" t="str">
        <f t="shared" si="89"/>
        <v>N. D.</v>
      </c>
      <c r="U97" s="276">
        <f t="shared" si="64"/>
        <v>0</v>
      </c>
      <c r="V97" s="275" t="str">
        <f t="shared" si="65"/>
        <v>N. D.</v>
      </c>
      <c r="W97" s="273"/>
      <c r="X97" s="274">
        <f t="shared" si="90"/>
        <v>0</v>
      </c>
      <c r="Y97" s="275" t="str">
        <f t="shared" si="91"/>
        <v>N. D.</v>
      </c>
      <c r="Z97" s="276">
        <f t="shared" si="66"/>
        <v>0</v>
      </c>
      <c r="AA97" s="275" t="str">
        <f t="shared" si="67"/>
        <v>N. D.</v>
      </c>
    </row>
    <row r="98" spans="1:27" hidden="1">
      <c r="A98" s="280" t="s">
        <v>34</v>
      </c>
      <c r="B98" s="273"/>
      <c r="C98" s="274">
        <f t="shared" si="80"/>
        <v>0</v>
      </c>
      <c r="D98" s="275" t="str">
        <f t="shared" si="81"/>
        <v>N. D.</v>
      </c>
      <c r="E98" s="273"/>
      <c r="F98" s="274">
        <f t="shared" si="82"/>
        <v>0</v>
      </c>
      <c r="G98" s="275" t="str">
        <f t="shared" si="83"/>
        <v>N. D.</v>
      </c>
      <c r="H98" s="276">
        <f t="shared" si="60"/>
        <v>0</v>
      </c>
      <c r="I98" s="275" t="str">
        <f t="shared" si="61"/>
        <v>N. D.</v>
      </c>
      <c r="J98" s="273"/>
      <c r="K98" s="274">
        <f t="shared" si="84"/>
        <v>0</v>
      </c>
      <c r="L98" s="275" t="str">
        <f t="shared" si="85"/>
        <v>N. D.</v>
      </c>
      <c r="M98" s="276">
        <f t="shared" si="62"/>
        <v>0</v>
      </c>
      <c r="N98" s="275" t="str">
        <f t="shared" si="63"/>
        <v>N. D.</v>
      </c>
      <c r="O98" s="311"/>
      <c r="P98" s="274">
        <f t="shared" si="86"/>
        <v>0</v>
      </c>
      <c r="Q98" s="275" t="str">
        <f t="shared" si="87"/>
        <v>N. D.</v>
      </c>
      <c r="R98" s="273"/>
      <c r="S98" s="274">
        <f t="shared" si="88"/>
        <v>0</v>
      </c>
      <c r="T98" s="275" t="str">
        <f t="shared" si="89"/>
        <v>N. D.</v>
      </c>
      <c r="U98" s="276">
        <f t="shared" si="64"/>
        <v>0</v>
      </c>
      <c r="V98" s="275" t="str">
        <f t="shared" si="65"/>
        <v>N. D.</v>
      </c>
      <c r="W98" s="273"/>
      <c r="X98" s="274">
        <f t="shared" si="90"/>
        <v>0</v>
      </c>
      <c r="Y98" s="275" t="str">
        <f t="shared" si="91"/>
        <v>N. D.</v>
      </c>
      <c r="Z98" s="276">
        <f t="shared" si="66"/>
        <v>0</v>
      </c>
      <c r="AA98" s="275" t="str">
        <f t="shared" si="67"/>
        <v>N. D.</v>
      </c>
    </row>
    <row r="99" spans="1:27" hidden="1">
      <c r="A99" s="280" t="s">
        <v>35</v>
      </c>
      <c r="B99" s="273"/>
      <c r="C99" s="274">
        <f t="shared" si="80"/>
        <v>0</v>
      </c>
      <c r="D99" s="275" t="str">
        <f t="shared" si="81"/>
        <v>N. D.</v>
      </c>
      <c r="E99" s="273"/>
      <c r="F99" s="274">
        <f t="shared" si="82"/>
        <v>0</v>
      </c>
      <c r="G99" s="275" t="str">
        <f t="shared" si="83"/>
        <v>N. D.</v>
      </c>
      <c r="H99" s="276">
        <f t="shared" si="60"/>
        <v>0</v>
      </c>
      <c r="I99" s="275" t="str">
        <f t="shared" si="61"/>
        <v>N. D.</v>
      </c>
      <c r="J99" s="273"/>
      <c r="K99" s="274">
        <f t="shared" si="84"/>
        <v>0</v>
      </c>
      <c r="L99" s="275" t="str">
        <f t="shared" si="85"/>
        <v>N. D.</v>
      </c>
      <c r="M99" s="276">
        <f t="shared" si="62"/>
        <v>0</v>
      </c>
      <c r="N99" s="275" t="str">
        <f t="shared" si="63"/>
        <v>N. D.</v>
      </c>
      <c r="O99" s="311"/>
      <c r="P99" s="274">
        <f t="shared" si="86"/>
        <v>0</v>
      </c>
      <c r="Q99" s="275" t="str">
        <f t="shared" si="87"/>
        <v>N. D.</v>
      </c>
      <c r="R99" s="273"/>
      <c r="S99" s="274">
        <f t="shared" si="88"/>
        <v>0</v>
      </c>
      <c r="T99" s="275" t="str">
        <f t="shared" si="89"/>
        <v>N. D.</v>
      </c>
      <c r="U99" s="276">
        <f t="shared" si="64"/>
        <v>0</v>
      </c>
      <c r="V99" s="275" t="str">
        <f t="shared" si="65"/>
        <v>N. D.</v>
      </c>
      <c r="W99" s="273"/>
      <c r="X99" s="274">
        <f t="shared" si="90"/>
        <v>0</v>
      </c>
      <c r="Y99" s="275" t="str">
        <f t="shared" si="91"/>
        <v>N. D.</v>
      </c>
      <c r="Z99" s="276">
        <f t="shared" si="66"/>
        <v>0</v>
      </c>
      <c r="AA99" s="275" t="str">
        <f t="shared" si="67"/>
        <v>N. D.</v>
      </c>
    </row>
    <row r="100" spans="1:27" hidden="1">
      <c r="A100" s="280" t="s">
        <v>36</v>
      </c>
      <c r="B100" s="273"/>
      <c r="C100" s="274">
        <f t="shared" si="80"/>
        <v>0</v>
      </c>
      <c r="D100" s="275" t="str">
        <f t="shared" si="81"/>
        <v>N. D.</v>
      </c>
      <c r="E100" s="273"/>
      <c r="F100" s="274">
        <f t="shared" si="82"/>
        <v>0</v>
      </c>
      <c r="G100" s="275" t="str">
        <f t="shared" si="83"/>
        <v>N. D.</v>
      </c>
      <c r="H100" s="276">
        <f t="shared" si="60"/>
        <v>0</v>
      </c>
      <c r="I100" s="275" t="str">
        <f t="shared" si="61"/>
        <v>N. D.</v>
      </c>
      <c r="J100" s="273"/>
      <c r="K100" s="274">
        <f t="shared" si="84"/>
        <v>0</v>
      </c>
      <c r="L100" s="275" t="str">
        <f t="shared" si="85"/>
        <v>N. D.</v>
      </c>
      <c r="M100" s="276">
        <f t="shared" si="62"/>
        <v>0</v>
      </c>
      <c r="N100" s="275" t="str">
        <f t="shared" si="63"/>
        <v>N. D.</v>
      </c>
      <c r="O100" s="311"/>
      <c r="P100" s="274">
        <f t="shared" si="86"/>
        <v>0</v>
      </c>
      <c r="Q100" s="275" t="str">
        <f t="shared" si="87"/>
        <v>N. D.</v>
      </c>
      <c r="R100" s="273"/>
      <c r="S100" s="274">
        <f t="shared" si="88"/>
        <v>0</v>
      </c>
      <c r="T100" s="275" t="str">
        <f t="shared" si="89"/>
        <v>N. D.</v>
      </c>
      <c r="U100" s="276">
        <f t="shared" si="64"/>
        <v>0</v>
      </c>
      <c r="V100" s="275" t="str">
        <f t="shared" si="65"/>
        <v>N. D.</v>
      </c>
      <c r="W100" s="273"/>
      <c r="X100" s="274">
        <f t="shared" si="90"/>
        <v>0</v>
      </c>
      <c r="Y100" s="275" t="str">
        <f t="shared" si="91"/>
        <v>N. D.</v>
      </c>
      <c r="Z100" s="276">
        <f t="shared" si="66"/>
        <v>0</v>
      </c>
      <c r="AA100" s="275" t="str">
        <f t="shared" si="67"/>
        <v>N. D.</v>
      </c>
    </row>
    <row r="101" spans="1:27" hidden="1">
      <c r="A101" s="280" t="s">
        <v>37</v>
      </c>
      <c r="B101" s="273"/>
      <c r="C101" s="274">
        <f t="shared" si="80"/>
        <v>0</v>
      </c>
      <c r="D101" s="275" t="str">
        <f t="shared" si="81"/>
        <v>N. D.</v>
      </c>
      <c r="E101" s="273"/>
      <c r="F101" s="274">
        <f t="shared" si="82"/>
        <v>0</v>
      </c>
      <c r="G101" s="275" t="str">
        <f t="shared" si="83"/>
        <v>N. D.</v>
      </c>
      <c r="H101" s="276">
        <f t="shared" si="60"/>
        <v>0</v>
      </c>
      <c r="I101" s="275" t="str">
        <f t="shared" si="61"/>
        <v>N. D.</v>
      </c>
      <c r="J101" s="273"/>
      <c r="K101" s="274">
        <f t="shared" si="84"/>
        <v>0</v>
      </c>
      <c r="L101" s="275" t="str">
        <f t="shared" si="85"/>
        <v>N. D.</v>
      </c>
      <c r="M101" s="276">
        <f t="shared" si="62"/>
        <v>0</v>
      </c>
      <c r="N101" s="275" t="str">
        <f t="shared" si="63"/>
        <v>N. D.</v>
      </c>
      <c r="O101" s="311"/>
      <c r="P101" s="274">
        <f t="shared" si="86"/>
        <v>0</v>
      </c>
      <c r="Q101" s="275" t="str">
        <f t="shared" si="87"/>
        <v>N. D.</v>
      </c>
      <c r="R101" s="273"/>
      <c r="S101" s="274">
        <f t="shared" si="88"/>
        <v>0</v>
      </c>
      <c r="T101" s="275" t="str">
        <f t="shared" si="89"/>
        <v>N. D.</v>
      </c>
      <c r="U101" s="276">
        <f t="shared" si="64"/>
        <v>0</v>
      </c>
      <c r="V101" s="275" t="str">
        <f t="shared" si="65"/>
        <v>N. D.</v>
      </c>
      <c r="W101" s="273"/>
      <c r="X101" s="274">
        <f t="shared" si="90"/>
        <v>0</v>
      </c>
      <c r="Y101" s="275" t="str">
        <f t="shared" si="91"/>
        <v>N. D.</v>
      </c>
      <c r="Z101" s="276">
        <f t="shared" si="66"/>
        <v>0</v>
      </c>
      <c r="AA101" s="275" t="str">
        <f t="shared" si="67"/>
        <v>N. D.</v>
      </c>
    </row>
    <row r="102" spans="1:27" hidden="1">
      <c r="A102" s="280" t="s">
        <v>38</v>
      </c>
      <c r="B102" s="273"/>
      <c r="C102" s="274">
        <f t="shared" si="80"/>
        <v>0</v>
      </c>
      <c r="D102" s="275" t="str">
        <f t="shared" si="81"/>
        <v>N. D.</v>
      </c>
      <c r="E102" s="273"/>
      <c r="F102" s="274">
        <f t="shared" si="82"/>
        <v>0</v>
      </c>
      <c r="G102" s="275" t="str">
        <f t="shared" si="83"/>
        <v>N. D.</v>
      </c>
      <c r="H102" s="276">
        <f t="shared" si="60"/>
        <v>0</v>
      </c>
      <c r="I102" s="275" t="str">
        <f t="shared" si="61"/>
        <v>N. D.</v>
      </c>
      <c r="J102" s="273"/>
      <c r="K102" s="274">
        <f t="shared" si="84"/>
        <v>0</v>
      </c>
      <c r="L102" s="275" t="str">
        <f t="shared" si="85"/>
        <v>N. D.</v>
      </c>
      <c r="M102" s="276">
        <f t="shared" si="62"/>
        <v>0</v>
      </c>
      <c r="N102" s="275" t="str">
        <f t="shared" si="63"/>
        <v>N. D.</v>
      </c>
      <c r="O102" s="311"/>
      <c r="P102" s="274">
        <f t="shared" si="86"/>
        <v>0</v>
      </c>
      <c r="Q102" s="275" t="str">
        <f t="shared" si="87"/>
        <v>N. D.</v>
      </c>
      <c r="R102" s="273"/>
      <c r="S102" s="274">
        <f t="shared" si="88"/>
        <v>0</v>
      </c>
      <c r="T102" s="275" t="str">
        <f t="shared" si="89"/>
        <v>N. D.</v>
      </c>
      <c r="U102" s="276">
        <f t="shared" si="64"/>
        <v>0</v>
      </c>
      <c r="V102" s="275" t="str">
        <f t="shared" si="65"/>
        <v>N. D.</v>
      </c>
      <c r="W102" s="273"/>
      <c r="X102" s="274">
        <f t="shared" si="90"/>
        <v>0</v>
      </c>
      <c r="Y102" s="275" t="str">
        <f t="shared" si="91"/>
        <v>N. D.</v>
      </c>
      <c r="Z102" s="276">
        <f t="shared" si="66"/>
        <v>0</v>
      </c>
      <c r="AA102" s="275" t="str">
        <f t="shared" si="67"/>
        <v>N. D.</v>
      </c>
    </row>
    <row r="103" spans="1:27" hidden="1">
      <c r="A103" s="280" t="s">
        <v>39</v>
      </c>
      <c r="B103" s="273"/>
      <c r="C103" s="274">
        <f t="shared" si="80"/>
        <v>0</v>
      </c>
      <c r="D103" s="275" t="str">
        <f t="shared" si="81"/>
        <v>N. D.</v>
      </c>
      <c r="E103" s="273"/>
      <c r="F103" s="274">
        <f t="shared" si="82"/>
        <v>0</v>
      </c>
      <c r="G103" s="275" t="str">
        <f t="shared" si="83"/>
        <v>N. D.</v>
      </c>
      <c r="H103" s="276">
        <f t="shared" si="60"/>
        <v>0</v>
      </c>
      <c r="I103" s="275" t="str">
        <f t="shared" si="61"/>
        <v>N. D.</v>
      </c>
      <c r="J103" s="273"/>
      <c r="K103" s="274">
        <f t="shared" si="84"/>
        <v>0</v>
      </c>
      <c r="L103" s="275" t="str">
        <f t="shared" si="85"/>
        <v>N. D.</v>
      </c>
      <c r="M103" s="276">
        <f t="shared" si="62"/>
        <v>0</v>
      </c>
      <c r="N103" s="275" t="str">
        <f t="shared" si="63"/>
        <v>N. D.</v>
      </c>
      <c r="O103" s="311"/>
      <c r="P103" s="274">
        <f t="shared" si="86"/>
        <v>0</v>
      </c>
      <c r="Q103" s="275" t="str">
        <f t="shared" si="87"/>
        <v>N. D.</v>
      </c>
      <c r="R103" s="273"/>
      <c r="S103" s="274">
        <f t="shared" si="88"/>
        <v>0</v>
      </c>
      <c r="T103" s="275" t="str">
        <f t="shared" si="89"/>
        <v>N. D.</v>
      </c>
      <c r="U103" s="276">
        <f t="shared" si="64"/>
        <v>0</v>
      </c>
      <c r="V103" s="275" t="str">
        <f t="shared" si="65"/>
        <v>N. D.</v>
      </c>
      <c r="W103" s="273"/>
      <c r="X103" s="274">
        <f t="shared" si="90"/>
        <v>0</v>
      </c>
      <c r="Y103" s="275" t="str">
        <f t="shared" si="91"/>
        <v>N. D.</v>
      </c>
      <c r="Z103" s="276">
        <f t="shared" si="66"/>
        <v>0</v>
      </c>
      <c r="AA103" s="275" t="str">
        <f t="shared" si="67"/>
        <v>N. D.</v>
      </c>
    </row>
    <row r="104" spans="1:27" hidden="1">
      <c r="A104" s="280" t="s">
        <v>40</v>
      </c>
      <c r="B104" s="273"/>
      <c r="C104" s="274">
        <f t="shared" si="80"/>
        <v>0</v>
      </c>
      <c r="D104" s="275" t="str">
        <f t="shared" si="81"/>
        <v>N. D.</v>
      </c>
      <c r="E104" s="273"/>
      <c r="F104" s="274">
        <f t="shared" si="82"/>
        <v>0</v>
      </c>
      <c r="G104" s="275" t="str">
        <f t="shared" si="83"/>
        <v>N. D.</v>
      </c>
      <c r="H104" s="276">
        <f t="shared" si="60"/>
        <v>0</v>
      </c>
      <c r="I104" s="275" t="str">
        <f t="shared" si="61"/>
        <v>N. D.</v>
      </c>
      <c r="J104" s="273"/>
      <c r="K104" s="274">
        <f t="shared" si="84"/>
        <v>0</v>
      </c>
      <c r="L104" s="275" t="str">
        <f t="shared" si="85"/>
        <v>N. D.</v>
      </c>
      <c r="M104" s="276">
        <f t="shared" si="62"/>
        <v>0</v>
      </c>
      <c r="N104" s="275" t="str">
        <f t="shared" si="63"/>
        <v>N. D.</v>
      </c>
      <c r="O104" s="311"/>
      <c r="P104" s="274">
        <f t="shared" si="86"/>
        <v>0</v>
      </c>
      <c r="Q104" s="275" t="str">
        <f t="shared" si="87"/>
        <v>N. D.</v>
      </c>
      <c r="R104" s="273"/>
      <c r="S104" s="274">
        <f t="shared" si="88"/>
        <v>0</v>
      </c>
      <c r="T104" s="275" t="str">
        <f t="shared" si="89"/>
        <v>N. D.</v>
      </c>
      <c r="U104" s="276">
        <f t="shared" si="64"/>
        <v>0</v>
      </c>
      <c r="V104" s="275" t="str">
        <f t="shared" si="65"/>
        <v>N. D.</v>
      </c>
      <c r="W104" s="273"/>
      <c r="X104" s="274">
        <f t="shared" si="90"/>
        <v>0</v>
      </c>
      <c r="Y104" s="275" t="str">
        <f t="shared" si="91"/>
        <v>N. D.</v>
      </c>
      <c r="Z104" s="276">
        <f t="shared" si="66"/>
        <v>0</v>
      </c>
      <c r="AA104" s="275" t="str">
        <f t="shared" si="67"/>
        <v>N. D.</v>
      </c>
    </row>
    <row r="105" spans="1:27" ht="6" customHeight="1">
      <c r="A105" s="267"/>
      <c r="B105" s="265"/>
      <c r="C105" s="267"/>
      <c r="D105" s="270"/>
      <c r="E105" s="265"/>
      <c r="F105" s="267"/>
      <c r="G105" s="270"/>
      <c r="H105" s="265"/>
      <c r="I105" s="270"/>
      <c r="J105" s="265"/>
      <c r="K105" s="267"/>
      <c r="L105" s="270"/>
      <c r="M105" s="265"/>
      <c r="N105" s="270"/>
      <c r="O105" s="265"/>
      <c r="P105" s="267"/>
      <c r="Q105" s="270"/>
      <c r="R105" s="265"/>
      <c r="S105" s="267"/>
      <c r="T105" s="270"/>
      <c r="U105" s="265"/>
      <c r="V105" s="270"/>
      <c r="W105" s="265"/>
      <c r="X105" s="267"/>
      <c r="Y105" s="270"/>
      <c r="Z105" s="265"/>
      <c r="AA105" s="270"/>
    </row>
    <row r="106" spans="1:27">
      <c r="A106" s="284" t="s">
        <v>47</v>
      </c>
      <c r="B106" s="285"/>
      <c r="C106" s="286">
        <f>+C85+C95</f>
        <v>11889380.450000001</v>
      </c>
      <c r="D106" s="287">
        <f>+IF(ISERROR(C106/C106),"N. D.",C106/C106)</f>
        <v>1</v>
      </c>
      <c r="E106" s="285"/>
      <c r="F106" s="286">
        <f>+F85+F95</f>
        <v>8188742.4673405262</v>
      </c>
      <c r="G106" s="287">
        <f>+IF(ISERROR(F106/F106),"N. D.",F106/F106)</f>
        <v>1</v>
      </c>
      <c r="H106" s="285">
        <f>+$C106-F106</f>
        <v>3700637.9826594749</v>
      </c>
      <c r="I106" s="287">
        <f>+IF(ISERROR(H106/F106),"N. D.",H106/F106)</f>
        <v>0.45191773919119699</v>
      </c>
      <c r="J106" s="285"/>
      <c r="K106" s="286">
        <f>+K85+K95</f>
        <v>5699159.5</v>
      </c>
      <c r="L106" s="287">
        <f>+IF(ISERROR(K106/K106),"N. D.",K106/K106)</f>
        <v>1</v>
      </c>
      <c r="M106" s="285">
        <f>+$C106-K106</f>
        <v>6190220.9500000011</v>
      </c>
      <c r="N106" s="287">
        <f>+IF(ISERROR(M106/K106),"N. D.",M106/K106)</f>
        <v>1.0861638369657844</v>
      </c>
      <c r="O106" s="312"/>
      <c r="P106" s="286">
        <f>+P85+P95</f>
        <v>48004737.969999999</v>
      </c>
      <c r="Q106" s="287">
        <f>+IF(ISERROR(P106/P106),"N. D.",P106/P106)</f>
        <v>1</v>
      </c>
      <c r="R106" s="285"/>
      <c r="S106" s="286">
        <f>+S85+S95</f>
        <v>44924376.589777291</v>
      </c>
      <c r="T106" s="287">
        <f>+IF(ISERROR(S106/S106),"N. D.",S106/S106)</f>
        <v>1</v>
      </c>
      <c r="U106" s="285">
        <f>+$P106-S106</f>
        <v>3080361.380222708</v>
      </c>
      <c r="V106" s="287">
        <f>+IF(ISERROR(U106/S106),"N. D.",U106/S106)</f>
        <v>6.8567704530454313E-2</v>
      </c>
      <c r="W106" s="285"/>
      <c r="X106" s="286">
        <f>+X85+X95</f>
        <v>32476287.859999996</v>
      </c>
      <c r="Y106" s="287">
        <f>+IF(ISERROR(X106/X106),"N. D.",X106/X106)</f>
        <v>1</v>
      </c>
      <c r="Z106" s="285">
        <f>+$P106-X106</f>
        <v>15528450.110000003</v>
      </c>
      <c r="AA106" s="287">
        <f>+IF(ISERROR(Z106/X106),"N. D.",Z106/X106)</f>
        <v>0.47814732326984632</v>
      </c>
    </row>
    <row r="107" spans="1:27" ht="6" customHeight="1">
      <c r="A107" s="267"/>
      <c r="B107" s="265"/>
      <c r="C107" s="267"/>
      <c r="D107" s="288"/>
      <c r="E107" s="265"/>
      <c r="F107" s="267"/>
      <c r="G107" s="288"/>
      <c r="H107" s="265"/>
      <c r="I107" s="288"/>
      <c r="J107" s="265"/>
      <c r="K107" s="267"/>
      <c r="L107" s="288"/>
      <c r="M107" s="265"/>
      <c r="N107" s="288"/>
      <c r="O107" s="265"/>
      <c r="P107" s="267"/>
      <c r="Q107" s="288"/>
      <c r="R107" s="265"/>
      <c r="S107" s="267"/>
      <c r="T107" s="288"/>
      <c r="U107" s="265"/>
      <c r="V107" s="288"/>
      <c r="W107" s="265"/>
      <c r="X107" s="267"/>
      <c r="Y107" s="288"/>
      <c r="Z107" s="265"/>
      <c r="AA107" s="288"/>
    </row>
    <row r="108" spans="1:27" hidden="1">
      <c r="A108" s="266" t="s">
        <v>48</v>
      </c>
      <c r="B108" s="265"/>
      <c r="C108" s="267"/>
      <c r="D108" s="288"/>
      <c r="E108" s="265"/>
      <c r="F108" s="267"/>
      <c r="G108" s="288"/>
      <c r="H108" s="265"/>
      <c r="I108" s="288"/>
      <c r="J108" s="265"/>
      <c r="K108" s="267"/>
      <c r="L108" s="288"/>
      <c r="M108" s="265"/>
      <c r="N108" s="288"/>
      <c r="O108" s="265"/>
      <c r="P108" s="267"/>
      <c r="Q108" s="288"/>
      <c r="R108" s="265"/>
      <c r="S108" s="267"/>
      <c r="T108" s="288"/>
      <c r="U108" s="265"/>
      <c r="V108" s="288"/>
      <c r="W108" s="265"/>
      <c r="X108" s="267"/>
      <c r="Y108" s="288"/>
      <c r="Z108" s="265"/>
      <c r="AA108" s="288"/>
    </row>
    <row r="109" spans="1:27" ht="6" hidden="1" customHeight="1">
      <c r="A109" s="267"/>
      <c r="B109" s="265"/>
      <c r="C109" s="267"/>
      <c r="D109" s="288"/>
      <c r="E109" s="265"/>
      <c r="F109" s="267"/>
      <c r="G109" s="288"/>
      <c r="H109" s="265"/>
      <c r="I109" s="288"/>
      <c r="J109" s="265"/>
      <c r="K109" s="267"/>
      <c r="L109" s="288"/>
      <c r="M109" s="265"/>
      <c r="N109" s="288"/>
      <c r="O109" s="265"/>
      <c r="P109" s="267"/>
      <c r="Q109" s="288"/>
      <c r="R109" s="265"/>
      <c r="S109" s="267"/>
      <c r="T109" s="288"/>
      <c r="U109" s="265"/>
      <c r="V109" s="288"/>
      <c r="W109" s="265"/>
      <c r="X109" s="267"/>
      <c r="Y109" s="288"/>
      <c r="Z109" s="265"/>
      <c r="AA109" s="288"/>
    </row>
    <row r="110" spans="1:27" hidden="1">
      <c r="A110" s="268" t="s">
        <v>21</v>
      </c>
      <c r="B110" s="265"/>
      <c r="C110" s="269">
        <f>+SUM(C111:C119)</f>
        <v>0</v>
      </c>
      <c r="D110" s="270" t="str">
        <f>+IF(ISERROR(C110/#REF!),"N. D.",C110/#REF!)</f>
        <v>N. D.</v>
      </c>
      <c r="E110" s="265"/>
      <c r="F110" s="269">
        <f>+SUM(F111:F119)</f>
        <v>0</v>
      </c>
      <c r="G110" s="270" t="str">
        <f>+IF(ISERROR(F110/#REF!),"N. D.",F110/#REF!)</f>
        <v>N. D.</v>
      </c>
      <c r="H110" s="271">
        <f t="shared" ref="H110:H129" si="92">+$C110-F110</f>
        <v>0</v>
      </c>
      <c r="I110" s="270" t="str">
        <f t="shared" ref="I110:I129" si="93">+IF(ISERROR(H110/F110),"N. D.",H110/F110)</f>
        <v>N. D.</v>
      </c>
      <c r="J110" s="265"/>
      <c r="K110" s="269">
        <f>+SUM(K111:K119)</f>
        <v>0</v>
      </c>
      <c r="L110" s="270" t="str">
        <f>+IF(ISERROR(K110/#REF!),"N. D.",K110/#REF!)</f>
        <v>N. D.</v>
      </c>
      <c r="M110" s="271">
        <f t="shared" ref="M110:M129" si="94">+$C110-K110</f>
        <v>0</v>
      </c>
      <c r="N110" s="270" t="str">
        <f t="shared" ref="N110:N129" si="95">+IF(ISERROR(M110/K110),"N. D.",M110/K110)</f>
        <v>N. D.</v>
      </c>
      <c r="O110" s="265"/>
      <c r="P110" s="269">
        <f>+SUM(P111:P119)</f>
        <v>0</v>
      </c>
      <c r="Q110" s="270" t="str">
        <f>+IF(ISERROR(P110/#REF!),"N. D.",P110/#REF!)</f>
        <v>N. D.</v>
      </c>
      <c r="R110" s="265"/>
      <c r="S110" s="269">
        <f>+SUM(S111:S119)</f>
        <v>0</v>
      </c>
      <c r="T110" s="270" t="str">
        <f>+IF(ISERROR(S110/#REF!),"N. D.",S110/#REF!)</f>
        <v>N. D.</v>
      </c>
      <c r="U110" s="271">
        <f t="shared" ref="U110:U129" si="96">+$P110-S110</f>
        <v>0</v>
      </c>
      <c r="V110" s="270" t="str">
        <f t="shared" ref="V110:V129" si="97">+IF(ISERROR(U110/S110),"N. D.",U110/S110)</f>
        <v>N. D.</v>
      </c>
      <c r="W110" s="265"/>
      <c r="X110" s="269">
        <f>+SUM(X111:X119)</f>
        <v>0</v>
      </c>
      <c r="Y110" s="270" t="str">
        <f>+IF(ISERROR(X110/#REF!),"N. D.",X110/#REF!)</f>
        <v>N. D.</v>
      </c>
      <c r="Z110" s="271">
        <f t="shared" ref="Z110:Z129" si="98">+$P110-X110</f>
        <v>0</v>
      </c>
      <c r="AA110" s="270" t="str">
        <f t="shared" ref="AA110:AA129" si="99">+IF(ISERROR(Z110/X110),"N. D.",Z110/X110)</f>
        <v>N. D.</v>
      </c>
    </row>
    <row r="111" spans="1:27" hidden="1">
      <c r="A111" s="272" t="s">
        <v>22</v>
      </c>
      <c r="B111" s="273"/>
      <c r="C111" s="274">
        <f>+'2026R'!$N111</f>
        <v>0</v>
      </c>
      <c r="D111" s="275" t="str">
        <f>+IF(ISERROR(C111/#REF!),"N. D.",C111/#REF!)</f>
        <v>N. D.</v>
      </c>
      <c r="E111" s="273"/>
      <c r="F111" s="274">
        <f>+'2026P'!$N111</f>
        <v>0</v>
      </c>
      <c r="G111" s="275" t="str">
        <f>+IF(ISERROR(F111/#REF!),"N. D.",F111/#REF!)</f>
        <v>N. D.</v>
      </c>
      <c r="H111" s="276">
        <f t="shared" si="92"/>
        <v>0</v>
      </c>
      <c r="I111" s="275" t="str">
        <f t="shared" si="93"/>
        <v>N. D.</v>
      </c>
      <c r="J111" s="273"/>
      <c r="K111" s="274">
        <f>+'2025R'!$N111</f>
        <v>0</v>
      </c>
      <c r="L111" s="275" t="str">
        <f>+IF(ISERROR(K111/#REF!),"N. D.",K111/#REF!)</f>
        <v>N. D.</v>
      </c>
      <c r="M111" s="276">
        <f t="shared" si="94"/>
        <v>0</v>
      </c>
      <c r="N111" s="275" t="str">
        <f t="shared" si="95"/>
        <v>N. D.</v>
      </c>
      <c r="O111" s="311"/>
      <c r="P111" s="274">
        <f>+'2026R'!$AD111</f>
        <v>0</v>
      </c>
      <c r="Q111" s="275" t="str">
        <f>+IF(ISERROR(P111/#REF!),"N. D.",P111/#REF!)</f>
        <v>N. D.</v>
      </c>
      <c r="R111" s="273"/>
      <c r="S111" s="274">
        <f>+'2026P'!$AD111</f>
        <v>0</v>
      </c>
      <c r="T111" s="275" t="str">
        <f>+IF(ISERROR(S111/#REF!),"N. D.",S111/#REF!)</f>
        <v>N. D.</v>
      </c>
      <c r="U111" s="276">
        <f t="shared" si="96"/>
        <v>0</v>
      </c>
      <c r="V111" s="275" t="str">
        <f t="shared" si="97"/>
        <v>N. D.</v>
      </c>
      <c r="W111" s="273"/>
      <c r="X111" s="274">
        <f>+'2025R'!$AD111</f>
        <v>0</v>
      </c>
      <c r="Y111" s="275" t="str">
        <f>+IF(ISERROR(X111/#REF!),"N. D.",X111/#REF!)</f>
        <v>N. D.</v>
      </c>
      <c r="Z111" s="276">
        <f t="shared" si="98"/>
        <v>0</v>
      </c>
      <c r="AA111" s="275" t="str">
        <f t="shared" si="99"/>
        <v>N. D.</v>
      </c>
    </row>
    <row r="112" spans="1:27" hidden="1">
      <c r="A112" s="272" t="s">
        <v>23</v>
      </c>
      <c r="B112" s="273"/>
      <c r="C112" s="274">
        <f>+'2026R'!$N112</f>
        <v>0</v>
      </c>
      <c r="D112" s="275" t="str">
        <f>+IF(ISERROR(C112/#REF!),"N. D.",C112/#REF!)</f>
        <v>N. D.</v>
      </c>
      <c r="E112" s="273"/>
      <c r="F112" s="274">
        <f>+'2026P'!$N112</f>
        <v>0</v>
      </c>
      <c r="G112" s="275" t="str">
        <f>+IF(ISERROR(F112/#REF!),"N. D.",F112/#REF!)</f>
        <v>N. D.</v>
      </c>
      <c r="H112" s="276">
        <f t="shared" si="92"/>
        <v>0</v>
      </c>
      <c r="I112" s="275" t="str">
        <f t="shared" si="93"/>
        <v>N. D.</v>
      </c>
      <c r="J112" s="273"/>
      <c r="K112" s="274">
        <f>+'2025R'!$N112</f>
        <v>0</v>
      </c>
      <c r="L112" s="275" t="str">
        <f>+IF(ISERROR(K112/#REF!),"N. D.",K112/#REF!)</f>
        <v>N. D.</v>
      </c>
      <c r="M112" s="276">
        <f t="shared" si="94"/>
        <v>0</v>
      </c>
      <c r="N112" s="275" t="str">
        <f t="shared" si="95"/>
        <v>N. D.</v>
      </c>
      <c r="O112" s="311"/>
      <c r="P112" s="274">
        <f>+'2026R'!$AD112</f>
        <v>0</v>
      </c>
      <c r="Q112" s="275" t="str">
        <f>+IF(ISERROR(P112/#REF!),"N. D.",P112/#REF!)</f>
        <v>N. D.</v>
      </c>
      <c r="R112" s="273"/>
      <c r="S112" s="274">
        <f>+'2026P'!$AD112</f>
        <v>0</v>
      </c>
      <c r="T112" s="275" t="str">
        <f>+IF(ISERROR(S112/#REF!),"N. D.",S112/#REF!)</f>
        <v>N. D.</v>
      </c>
      <c r="U112" s="276">
        <f t="shared" si="96"/>
        <v>0</v>
      </c>
      <c r="V112" s="275" t="str">
        <f t="shared" si="97"/>
        <v>N. D.</v>
      </c>
      <c r="W112" s="273"/>
      <c r="X112" s="274">
        <f>+'2025R'!$AD112</f>
        <v>0</v>
      </c>
      <c r="Y112" s="275" t="str">
        <f>+IF(ISERROR(X112/#REF!),"N. D.",X112/#REF!)</f>
        <v>N. D.</v>
      </c>
      <c r="Z112" s="276">
        <f t="shared" si="98"/>
        <v>0</v>
      </c>
      <c r="AA112" s="275" t="str">
        <f t="shared" si="99"/>
        <v>N. D.</v>
      </c>
    </row>
    <row r="113" spans="1:27" hidden="1">
      <c r="A113" s="272" t="s">
        <v>24</v>
      </c>
      <c r="B113" s="273"/>
      <c r="C113" s="274">
        <f>+'2026R'!$N113</f>
        <v>0</v>
      </c>
      <c r="D113" s="275" t="str">
        <f>+IF(ISERROR(C113/#REF!),"N. D.",C113/#REF!)</f>
        <v>N. D.</v>
      </c>
      <c r="E113" s="273"/>
      <c r="F113" s="274">
        <f>+'2026P'!$N113</f>
        <v>0</v>
      </c>
      <c r="G113" s="275" t="str">
        <f>+IF(ISERROR(F113/#REF!),"N. D.",F113/#REF!)</f>
        <v>N. D.</v>
      </c>
      <c r="H113" s="276">
        <f t="shared" si="92"/>
        <v>0</v>
      </c>
      <c r="I113" s="275" t="str">
        <f t="shared" si="93"/>
        <v>N. D.</v>
      </c>
      <c r="J113" s="273"/>
      <c r="K113" s="274">
        <f>+'2025R'!$N113</f>
        <v>0</v>
      </c>
      <c r="L113" s="275" t="str">
        <f>+IF(ISERROR(K113/#REF!),"N. D.",K113/#REF!)</f>
        <v>N. D.</v>
      </c>
      <c r="M113" s="276">
        <f t="shared" si="94"/>
        <v>0</v>
      </c>
      <c r="N113" s="275" t="str">
        <f t="shared" si="95"/>
        <v>N. D.</v>
      </c>
      <c r="O113" s="311"/>
      <c r="P113" s="274">
        <f>+'2026R'!$AD113</f>
        <v>0</v>
      </c>
      <c r="Q113" s="275" t="str">
        <f>+IF(ISERROR(P113/#REF!),"N. D.",P113/#REF!)</f>
        <v>N. D.</v>
      </c>
      <c r="R113" s="273"/>
      <c r="S113" s="274">
        <f>+'2026P'!$AD113</f>
        <v>0</v>
      </c>
      <c r="T113" s="275" t="str">
        <f>+IF(ISERROR(S113/#REF!),"N. D.",S113/#REF!)</f>
        <v>N. D.</v>
      </c>
      <c r="U113" s="276">
        <f t="shared" si="96"/>
        <v>0</v>
      </c>
      <c r="V113" s="275" t="str">
        <f t="shared" si="97"/>
        <v>N. D.</v>
      </c>
      <c r="W113" s="273"/>
      <c r="X113" s="274">
        <f>+'2025R'!$AD113</f>
        <v>0</v>
      </c>
      <c r="Y113" s="275" t="str">
        <f>+IF(ISERROR(X113/#REF!),"N. D.",X113/#REF!)</f>
        <v>N. D.</v>
      </c>
      <c r="Z113" s="276">
        <f t="shared" si="98"/>
        <v>0</v>
      </c>
      <c r="AA113" s="275" t="str">
        <f t="shared" si="99"/>
        <v>N. D.</v>
      </c>
    </row>
    <row r="114" spans="1:27" hidden="1">
      <c r="A114" s="272" t="s">
        <v>25</v>
      </c>
      <c r="B114" s="273"/>
      <c r="C114" s="274">
        <f>+'2026R'!$N114</f>
        <v>0</v>
      </c>
      <c r="D114" s="275" t="str">
        <f>+IF(ISERROR(C114/#REF!),"N. D.",C114/#REF!)</f>
        <v>N. D.</v>
      </c>
      <c r="E114" s="273"/>
      <c r="F114" s="274">
        <f>+'2026P'!$N114</f>
        <v>0</v>
      </c>
      <c r="G114" s="275" t="str">
        <f>+IF(ISERROR(F114/#REF!),"N. D.",F114/#REF!)</f>
        <v>N. D.</v>
      </c>
      <c r="H114" s="276">
        <f t="shared" si="92"/>
        <v>0</v>
      </c>
      <c r="I114" s="275" t="str">
        <f t="shared" si="93"/>
        <v>N. D.</v>
      </c>
      <c r="J114" s="273"/>
      <c r="K114" s="274">
        <f>+'2025R'!$N114</f>
        <v>0</v>
      </c>
      <c r="L114" s="275" t="str">
        <f>+IF(ISERROR(K114/#REF!),"N. D.",K114/#REF!)</f>
        <v>N. D.</v>
      </c>
      <c r="M114" s="276">
        <f t="shared" si="94"/>
        <v>0</v>
      </c>
      <c r="N114" s="275" t="str">
        <f t="shared" si="95"/>
        <v>N. D.</v>
      </c>
      <c r="O114" s="311"/>
      <c r="P114" s="274">
        <f>+'2026R'!$AD114</f>
        <v>0</v>
      </c>
      <c r="Q114" s="275" t="str">
        <f>+IF(ISERROR(P114/#REF!),"N. D.",P114/#REF!)</f>
        <v>N. D.</v>
      </c>
      <c r="R114" s="273"/>
      <c r="S114" s="274">
        <f>+'2026P'!$AD114</f>
        <v>0</v>
      </c>
      <c r="T114" s="275" t="str">
        <f>+IF(ISERROR(S114/#REF!),"N. D.",S114/#REF!)</f>
        <v>N. D.</v>
      </c>
      <c r="U114" s="276">
        <f t="shared" si="96"/>
        <v>0</v>
      </c>
      <c r="V114" s="275" t="str">
        <f t="shared" si="97"/>
        <v>N. D.</v>
      </c>
      <c r="W114" s="273"/>
      <c r="X114" s="274">
        <f>+'2025R'!$AD114</f>
        <v>0</v>
      </c>
      <c r="Y114" s="275" t="str">
        <f>+IF(ISERROR(X114/#REF!),"N. D.",X114/#REF!)</f>
        <v>N. D.</v>
      </c>
      <c r="Z114" s="276">
        <f t="shared" si="98"/>
        <v>0</v>
      </c>
      <c r="AA114" s="275" t="str">
        <f t="shared" si="99"/>
        <v>N. D.</v>
      </c>
    </row>
    <row r="115" spans="1:27" hidden="1">
      <c r="A115" s="272" t="s">
        <v>26</v>
      </c>
      <c r="B115" s="273"/>
      <c r="C115" s="274">
        <f>+'2026R'!$N115</f>
        <v>0</v>
      </c>
      <c r="D115" s="275" t="str">
        <f>+IF(ISERROR(C115/#REF!),"N. D.",C115/#REF!)</f>
        <v>N. D.</v>
      </c>
      <c r="E115" s="273"/>
      <c r="F115" s="274">
        <f>+'2026P'!$N115</f>
        <v>0</v>
      </c>
      <c r="G115" s="275" t="str">
        <f>+IF(ISERROR(F115/#REF!),"N. D.",F115/#REF!)</f>
        <v>N. D.</v>
      </c>
      <c r="H115" s="276">
        <f t="shared" si="92"/>
        <v>0</v>
      </c>
      <c r="I115" s="275" t="str">
        <f t="shared" si="93"/>
        <v>N. D.</v>
      </c>
      <c r="J115" s="273"/>
      <c r="K115" s="274">
        <f>+'2025R'!$N115</f>
        <v>0</v>
      </c>
      <c r="L115" s="275" t="str">
        <f>+IF(ISERROR(K115/#REF!),"N. D.",K115/#REF!)</f>
        <v>N. D.</v>
      </c>
      <c r="M115" s="276">
        <f t="shared" si="94"/>
        <v>0</v>
      </c>
      <c r="N115" s="275" t="str">
        <f t="shared" si="95"/>
        <v>N. D.</v>
      </c>
      <c r="O115" s="311"/>
      <c r="P115" s="274">
        <f>+'2026R'!$AD115</f>
        <v>0</v>
      </c>
      <c r="Q115" s="275" t="str">
        <f>+IF(ISERROR(P115/#REF!),"N. D.",P115/#REF!)</f>
        <v>N. D.</v>
      </c>
      <c r="R115" s="273"/>
      <c r="S115" s="274">
        <f>+'2026P'!$AD115</f>
        <v>0</v>
      </c>
      <c r="T115" s="275" t="str">
        <f>+IF(ISERROR(S115/#REF!),"N. D.",S115/#REF!)</f>
        <v>N. D.</v>
      </c>
      <c r="U115" s="276">
        <f t="shared" si="96"/>
        <v>0</v>
      </c>
      <c r="V115" s="275" t="str">
        <f t="shared" si="97"/>
        <v>N. D.</v>
      </c>
      <c r="W115" s="273"/>
      <c r="X115" s="274">
        <f>+'2025R'!$AD115</f>
        <v>0</v>
      </c>
      <c r="Y115" s="275" t="str">
        <f>+IF(ISERROR(X115/#REF!),"N. D.",X115/#REF!)</f>
        <v>N. D.</v>
      </c>
      <c r="Z115" s="276">
        <f t="shared" si="98"/>
        <v>0</v>
      </c>
      <c r="AA115" s="275" t="str">
        <f t="shared" si="99"/>
        <v>N. D.</v>
      </c>
    </row>
    <row r="116" spans="1:27" hidden="1">
      <c r="A116" s="272" t="s">
        <v>27</v>
      </c>
      <c r="B116" s="273"/>
      <c r="C116" s="274">
        <f>+'2026R'!$N116</f>
        <v>0</v>
      </c>
      <c r="D116" s="275" t="str">
        <f>+IF(ISERROR(C116/#REF!),"N. D.",C116/#REF!)</f>
        <v>N. D.</v>
      </c>
      <c r="E116" s="273"/>
      <c r="F116" s="274">
        <f>+'2026P'!$N116</f>
        <v>0</v>
      </c>
      <c r="G116" s="275" t="str">
        <f>+IF(ISERROR(F116/#REF!),"N. D.",F116/#REF!)</f>
        <v>N. D.</v>
      </c>
      <c r="H116" s="276">
        <f t="shared" si="92"/>
        <v>0</v>
      </c>
      <c r="I116" s="275" t="str">
        <f t="shared" si="93"/>
        <v>N. D.</v>
      </c>
      <c r="J116" s="273"/>
      <c r="K116" s="274">
        <f>+'2025R'!$N116</f>
        <v>0</v>
      </c>
      <c r="L116" s="275" t="str">
        <f>+IF(ISERROR(K116/#REF!),"N. D.",K116/#REF!)</f>
        <v>N. D.</v>
      </c>
      <c r="M116" s="276">
        <f t="shared" si="94"/>
        <v>0</v>
      </c>
      <c r="N116" s="275" t="str">
        <f t="shared" si="95"/>
        <v>N. D.</v>
      </c>
      <c r="O116" s="311"/>
      <c r="P116" s="274">
        <f>+'2026R'!$AD116</f>
        <v>0</v>
      </c>
      <c r="Q116" s="275" t="str">
        <f>+IF(ISERROR(P116/#REF!),"N. D.",P116/#REF!)</f>
        <v>N. D.</v>
      </c>
      <c r="R116" s="273"/>
      <c r="S116" s="274">
        <f>+'2026P'!$AD116</f>
        <v>0</v>
      </c>
      <c r="T116" s="275" t="str">
        <f>+IF(ISERROR(S116/#REF!),"N. D.",S116/#REF!)</f>
        <v>N. D.</v>
      </c>
      <c r="U116" s="276">
        <f t="shared" si="96"/>
        <v>0</v>
      </c>
      <c r="V116" s="275" t="str">
        <f t="shared" si="97"/>
        <v>N. D.</v>
      </c>
      <c r="W116" s="273"/>
      <c r="X116" s="274">
        <f>+'2025R'!$AD116</f>
        <v>0</v>
      </c>
      <c r="Y116" s="275" t="str">
        <f>+IF(ISERROR(X116/#REF!),"N. D.",X116/#REF!)</f>
        <v>N. D.</v>
      </c>
      <c r="Z116" s="276">
        <f t="shared" si="98"/>
        <v>0</v>
      </c>
      <c r="AA116" s="275" t="str">
        <f t="shared" si="99"/>
        <v>N. D.</v>
      </c>
    </row>
    <row r="117" spans="1:27" hidden="1">
      <c r="A117" s="272" t="s">
        <v>28</v>
      </c>
      <c r="B117" s="273"/>
      <c r="C117" s="274">
        <f>+'2026R'!$N117</f>
        <v>0</v>
      </c>
      <c r="D117" s="275" t="str">
        <f>+IF(ISERROR(C117/#REF!),"N. D.",C117/#REF!)</f>
        <v>N. D.</v>
      </c>
      <c r="E117" s="273"/>
      <c r="F117" s="274">
        <f>+'2026P'!$N117</f>
        <v>0</v>
      </c>
      <c r="G117" s="275" t="str">
        <f>+IF(ISERROR(F117/#REF!),"N. D.",F117/#REF!)</f>
        <v>N. D.</v>
      </c>
      <c r="H117" s="276">
        <f t="shared" si="92"/>
        <v>0</v>
      </c>
      <c r="I117" s="275" t="str">
        <f t="shared" si="93"/>
        <v>N. D.</v>
      </c>
      <c r="J117" s="273"/>
      <c r="K117" s="274">
        <f>+'2025R'!$N117</f>
        <v>0</v>
      </c>
      <c r="L117" s="275" t="str">
        <f>+IF(ISERROR(K117/#REF!),"N. D.",K117/#REF!)</f>
        <v>N. D.</v>
      </c>
      <c r="M117" s="276">
        <f t="shared" si="94"/>
        <v>0</v>
      </c>
      <c r="N117" s="275" t="str">
        <f t="shared" si="95"/>
        <v>N. D.</v>
      </c>
      <c r="O117" s="311"/>
      <c r="P117" s="274">
        <f>+'2026R'!$AD117</f>
        <v>0</v>
      </c>
      <c r="Q117" s="275" t="str">
        <f>+IF(ISERROR(P117/#REF!),"N. D.",P117/#REF!)</f>
        <v>N. D.</v>
      </c>
      <c r="R117" s="273"/>
      <c r="S117" s="274">
        <f>+'2026P'!$AD117</f>
        <v>0</v>
      </c>
      <c r="T117" s="275" t="str">
        <f>+IF(ISERROR(S117/#REF!),"N. D.",S117/#REF!)</f>
        <v>N. D.</v>
      </c>
      <c r="U117" s="276">
        <f t="shared" si="96"/>
        <v>0</v>
      </c>
      <c r="V117" s="275" t="str">
        <f t="shared" si="97"/>
        <v>N. D.</v>
      </c>
      <c r="W117" s="273"/>
      <c r="X117" s="274">
        <f>+'2025R'!$AD117</f>
        <v>0</v>
      </c>
      <c r="Y117" s="275" t="str">
        <f>+IF(ISERROR(X117/#REF!),"N. D.",X117/#REF!)</f>
        <v>N. D.</v>
      </c>
      <c r="Z117" s="276">
        <f t="shared" si="98"/>
        <v>0</v>
      </c>
      <c r="AA117" s="275" t="str">
        <f t="shared" si="99"/>
        <v>N. D.</v>
      </c>
    </row>
    <row r="118" spans="1:27" hidden="1">
      <c r="A118" s="272" t="s">
        <v>29</v>
      </c>
      <c r="B118" s="273"/>
      <c r="C118" s="274">
        <f>+'2026R'!$N118</f>
        <v>0</v>
      </c>
      <c r="D118" s="275" t="str">
        <f>+IF(ISERROR(C118/#REF!),"N. D.",C118/#REF!)</f>
        <v>N. D.</v>
      </c>
      <c r="E118" s="273"/>
      <c r="F118" s="274">
        <f>+'2026P'!$N118</f>
        <v>0</v>
      </c>
      <c r="G118" s="275" t="str">
        <f>+IF(ISERROR(F118/#REF!),"N. D.",F118/#REF!)</f>
        <v>N. D.</v>
      </c>
      <c r="H118" s="276">
        <f t="shared" si="92"/>
        <v>0</v>
      </c>
      <c r="I118" s="275" t="str">
        <f t="shared" si="93"/>
        <v>N. D.</v>
      </c>
      <c r="J118" s="273"/>
      <c r="K118" s="274">
        <f>+'2025R'!$N118</f>
        <v>0</v>
      </c>
      <c r="L118" s="275" t="str">
        <f>+IF(ISERROR(K118/#REF!),"N. D.",K118/#REF!)</f>
        <v>N. D.</v>
      </c>
      <c r="M118" s="276">
        <f t="shared" si="94"/>
        <v>0</v>
      </c>
      <c r="N118" s="275" t="str">
        <f t="shared" si="95"/>
        <v>N. D.</v>
      </c>
      <c r="O118" s="311"/>
      <c r="P118" s="274">
        <f>+'2026R'!$AD118</f>
        <v>0</v>
      </c>
      <c r="Q118" s="275" t="str">
        <f>+IF(ISERROR(P118/#REF!),"N. D.",P118/#REF!)</f>
        <v>N. D.</v>
      </c>
      <c r="R118" s="273"/>
      <c r="S118" s="274">
        <f>+'2026P'!$AD118</f>
        <v>0</v>
      </c>
      <c r="T118" s="275" t="str">
        <f>+IF(ISERROR(S118/#REF!),"N. D.",S118/#REF!)</f>
        <v>N. D.</v>
      </c>
      <c r="U118" s="276">
        <f t="shared" si="96"/>
        <v>0</v>
      </c>
      <c r="V118" s="275" t="str">
        <f t="shared" si="97"/>
        <v>N. D.</v>
      </c>
      <c r="W118" s="273"/>
      <c r="X118" s="274">
        <f>+'2025R'!$AD118</f>
        <v>0</v>
      </c>
      <c r="Y118" s="275" t="str">
        <f>+IF(ISERROR(X118/#REF!),"N. D.",X118/#REF!)</f>
        <v>N. D.</v>
      </c>
      <c r="Z118" s="276">
        <f t="shared" si="98"/>
        <v>0</v>
      </c>
      <c r="AA118" s="275" t="str">
        <f t="shared" si="99"/>
        <v>N. D.</v>
      </c>
    </row>
    <row r="119" spans="1:27" hidden="1">
      <c r="A119" s="277" t="s">
        <v>30</v>
      </c>
      <c r="B119" s="273"/>
      <c r="C119" s="274">
        <f>+'2026R'!$N119</f>
        <v>0</v>
      </c>
      <c r="D119" s="275" t="str">
        <f>+IF(ISERROR(C119/C130),"N. D.",C119/C130)</f>
        <v>N. D.</v>
      </c>
      <c r="E119" s="273"/>
      <c r="F119" s="274">
        <f>+'2026P'!$N119</f>
        <v>0</v>
      </c>
      <c r="G119" s="275" t="str">
        <f>+IF(ISERROR(F119/F130),"N. D.",F119/F130)</f>
        <v>N. D.</v>
      </c>
      <c r="H119" s="276">
        <f t="shared" si="92"/>
        <v>0</v>
      </c>
      <c r="I119" s="275" t="str">
        <f t="shared" si="93"/>
        <v>N. D.</v>
      </c>
      <c r="J119" s="273"/>
      <c r="K119" s="274">
        <f>+'2025R'!$N119</f>
        <v>0</v>
      </c>
      <c r="L119" s="275" t="str">
        <f>+IF(ISERROR(K119/K130),"N. D.",K119/K130)</f>
        <v>N. D.</v>
      </c>
      <c r="M119" s="276">
        <f t="shared" si="94"/>
        <v>0</v>
      </c>
      <c r="N119" s="275" t="str">
        <f t="shared" si="95"/>
        <v>N. D.</v>
      </c>
      <c r="O119" s="311"/>
      <c r="P119" s="274">
        <f>+'2026R'!$AD119</f>
        <v>0</v>
      </c>
      <c r="Q119" s="275" t="str">
        <f>+IF(ISERROR(P119/P130),"N. D.",P119/P130)</f>
        <v>N. D.</v>
      </c>
      <c r="R119" s="273"/>
      <c r="S119" s="274">
        <f>+'2026P'!$AD119</f>
        <v>0</v>
      </c>
      <c r="T119" s="275" t="str">
        <f>+IF(ISERROR(S119/S130),"N. D.",S119/S130)</f>
        <v>N. D.</v>
      </c>
      <c r="U119" s="276">
        <f t="shared" si="96"/>
        <v>0</v>
      </c>
      <c r="V119" s="275" t="str">
        <f t="shared" si="97"/>
        <v>N. D.</v>
      </c>
      <c r="W119" s="273"/>
      <c r="X119" s="274">
        <f>+'2025R'!$AD119</f>
        <v>0</v>
      </c>
      <c r="Y119" s="275" t="str">
        <f>+IF(ISERROR(X119/X130),"N. D.",X119/X130)</f>
        <v>N. D.</v>
      </c>
      <c r="Z119" s="276">
        <f t="shared" si="98"/>
        <v>0</v>
      </c>
      <c r="AA119" s="275" t="str">
        <f t="shared" si="99"/>
        <v>N. D.</v>
      </c>
    </row>
    <row r="120" spans="1:27" hidden="1">
      <c r="A120" s="278" t="s">
        <v>31</v>
      </c>
      <c r="B120" s="265"/>
      <c r="C120" s="279">
        <f>+SUM(C121:C129)</f>
        <v>0</v>
      </c>
      <c r="D120" s="270" t="str">
        <f>+IF(ISERROR(C120/#REF!),"N. D.",C120/#REF!)</f>
        <v>N. D.</v>
      </c>
      <c r="E120" s="273"/>
      <c r="F120" s="279">
        <f>+SUM(F121:F129)</f>
        <v>0</v>
      </c>
      <c r="G120" s="270" t="str">
        <f>+IF(ISERROR(F120/#REF!),"N. D.",F120/#REF!)</f>
        <v>N. D.</v>
      </c>
      <c r="H120" s="271">
        <f t="shared" si="92"/>
        <v>0</v>
      </c>
      <c r="I120" s="270" t="str">
        <f t="shared" si="93"/>
        <v>N. D.</v>
      </c>
      <c r="J120" s="265"/>
      <c r="K120" s="279">
        <f>+SUM(K121:K129)</f>
        <v>0</v>
      </c>
      <c r="L120" s="270" t="str">
        <f>+IF(ISERROR(K120/#REF!),"N. D.",K120/#REF!)</f>
        <v>N. D.</v>
      </c>
      <c r="M120" s="271">
        <f t="shared" si="94"/>
        <v>0</v>
      </c>
      <c r="N120" s="270" t="str">
        <f t="shared" si="95"/>
        <v>N. D.</v>
      </c>
      <c r="O120" s="265"/>
      <c r="P120" s="279">
        <f>+SUM(P121:P129)</f>
        <v>0</v>
      </c>
      <c r="Q120" s="270" t="str">
        <f>+IF(ISERROR(P120/#REF!),"N. D.",P120/#REF!)</f>
        <v>N. D.</v>
      </c>
      <c r="R120" s="273"/>
      <c r="S120" s="279">
        <f>+SUM(S121:S129)</f>
        <v>0</v>
      </c>
      <c r="T120" s="270" t="str">
        <f>+IF(ISERROR(S120/#REF!),"N. D.",S120/#REF!)</f>
        <v>N. D.</v>
      </c>
      <c r="U120" s="271">
        <f t="shared" si="96"/>
        <v>0</v>
      </c>
      <c r="V120" s="270" t="str">
        <f t="shared" si="97"/>
        <v>N. D.</v>
      </c>
      <c r="W120" s="265"/>
      <c r="X120" s="279">
        <f>+SUM(X121:X129)</f>
        <v>0</v>
      </c>
      <c r="Y120" s="270" t="str">
        <f>+IF(ISERROR(X120/#REF!),"N. D.",X120/#REF!)</f>
        <v>N. D.</v>
      </c>
      <c r="Z120" s="271">
        <f t="shared" si="98"/>
        <v>0</v>
      </c>
      <c r="AA120" s="270" t="str">
        <f t="shared" si="99"/>
        <v>N. D.</v>
      </c>
    </row>
    <row r="121" spans="1:27" hidden="1">
      <c r="A121" s="280" t="s">
        <v>32</v>
      </c>
      <c r="B121" s="273"/>
      <c r="C121" s="274">
        <f>+'2026R'!$N121</f>
        <v>0</v>
      </c>
      <c r="D121" s="275" t="str">
        <f>+IF(ISERROR(C121/C132),"N. D.",C121/C132)</f>
        <v>N. D.</v>
      </c>
      <c r="E121" s="273"/>
      <c r="F121" s="274">
        <f>+'2026P'!$N121</f>
        <v>0</v>
      </c>
      <c r="G121" s="275" t="str">
        <f>+IF(ISERROR(F121/F132),"N. D.",F121/F132)</f>
        <v>N. D.</v>
      </c>
      <c r="H121" s="276">
        <f t="shared" si="92"/>
        <v>0</v>
      </c>
      <c r="I121" s="275" t="str">
        <f t="shared" si="93"/>
        <v>N. D.</v>
      </c>
      <c r="J121" s="273"/>
      <c r="K121" s="274">
        <f>+'2025R'!$N121</f>
        <v>0</v>
      </c>
      <c r="L121" s="275" t="str">
        <f>+IF(ISERROR(K121/K132),"N. D.",K121/K132)</f>
        <v>N. D.</v>
      </c>
      <c r="M121" s="276">
        <f t="shared" si="94"/>
        <v>0</v>
      </c>
      <c r="N121" s="275" t="str">
        <f t="shared" si="95"/>
        <v>N. D.</v>
      </c>
      <c r="O121" s="311"/>
      <c r="P121" s="274">
        <f>+'2026R'!$AD121</f>
        <v>0</v>
      </c>
      <c r="Q121" s="275" t="str">
        <f>+IF(ISERROR(P121/P132),"N. D.",P121/P132)</f>
        <v>N. D.</v>
      </c>
      <c r="R121" s="273"/>
      <c r="S121" s="274">
        <f>+'2026P'!$AD121</f>
        <v>0</v>
      </c>
      <c r="T121" s="275" t="str">
        <f>+IF(ISERROR(S121/S132),"N. D.",S121/S132)</f>
        <v>N. D.</v>
      </c>
      <c r="U121" s="276">
        <f t="shared" si="96"/>
        <v>0</v>
      </c>
      <c r="V121" s="275" t="str">
        <f t="shared" si="97"/>
        <v>N. D.</v>
      </c>
      <c r="W121" s="273"/>
      <c r="X121" s="274">
        <f>+'2025R'!$AD121</f>
        <v>0</v>
      </c>
      <c r="Y121" s="275" t="str">
        <f>+IF(ISERROR(X121/X132),"N. D.",X121/X132)</f>
        <v>N. D.</v>
      </c>
      <c r="Z121" s="276">
        <f t="shared" si="98"/>
        <v>0</v>
      </c>
      <c r="AA121" s="275" t="str">
        <f t="shared" si="99"/>
        <v>N. D.</v>
      </c>
    </row>
    <row r="122" spans="1:27" hidden="1">
      <c r="A122" s="280" t="s">
        <v>33</v>
      </c>
      <c r="B122" s="273"/>
      <c r="C122" s="274">
        <f>+'2026R'!$N122</f>
        <v>0</v>
      </c>
      <c r="D122" s="275">
        <f>+IF(ISERROR(C122/C133),"N. D.",C122/C133)</f>
        <v>0</v>
      </c>
      <c r="E122" s="273"/>
      <c r="F122" s="274">
        <f>+'2026P'!$N122</f>
        <v>0</v>
      </c>
      <c r="G122" s="275">
        <f>+IF(ISERROR(F122/F133),"N. D.",F122/F133)</f>
        <v>0</v>
      </c>
      <c r="H122" s="276">
        <f t="shared" si="92"/>
        <v>0</v>
      </c>
      <c r="I122" s="275" t="str">
        <f t="shared" si="93"/>
        <v>N. D.</v>
      </c>
      <c r="J122" s="273"/>
      <c r="K122" s="274">
        <f>+'2025R'!$N122</f>
        <v>0</v>
      </c>
      <c r="L122" s="275">
        <f>+IF(ISERROR(K122/K133),"N. D.",K122/K133)</f>
        <v>0</v>
      </c>
      <c r="M122" s="276">
        <f t="shared" si="94"/>
        <v>0</v>
      </c>
      <c r="N122" s="275" t="str">
        <f t="shared" si="95"/>
        <v>N. D.</v>
      </c>
      <c r="O122" s="311"/>
      <c r="P122" s="274">
        <f>+'2026R'!$AD122</f>
        <v>0</v>
      </c>
      <c r="Q122" s="275">
        <f>+IF(ISERROR(P122/P133),"N. D.",P122/P133)</f>
        <v>0</v>
      </c>
      <c r="R122" s="273"/>
      <c r="S122" s="274">
        <f>+'2026P'!$AD122</f>
        <v>0</v>
      </c>
      <c r="T122" s="275">
        <f>+IF(ISERROR(S122/S133),"N. D.",S122/S133)</f>
        <v>0</v>
      </c>
      <c r="U122" s="276">
        <f t="shared" si="96"/>
        <v>0</v>
      </c>
      <c r="V122" s="275" t="str">
        <f t="shared" si="97"/>
        <v>N. D.</v>
      </c>
      <c r="W122" s="273"/>
      <c r="X122" s="274">
        <f>+'2025R'!$AD122</f>
        <v>0</v>
      </c>
      <c r="Y122" s="275">
        <f>+IF(ISERROR(X122/X133),"N. D.",X122/X133)</f>
        <v>0</v>
      </c>
      <c r="Z122" s="276">
        <f t="shared" si="98"/>
        <v>0</v>
      </c>
      <c r="AA122" s="275" t="str">
        <f t="shared" si="99"/>
        <v>N. D.</v>
      </c>
    </row>
    <row r="123" spans="1:27" hidden="1">
      <c r="A123" s="280" t="s">
        <v>34</v>
      </c>
      <c r="B123" s="273"/>
      <c r="C123" s="274">
        <f>+'2026R'!$N123</f>
        <v>0</v>
      </c>
      <c r="D123" s="275" t="str">
        <f>+IF(ISERROR(C123/#REF!),"N. D.",C123/#REF!)</f>
        <v>N. D.</v>
      </c>
      <c r="E123" s="273"/>
      <c r="F123" s="274">
        <f>+'2026P'!$N123</f>
        <v>0</v>
      </c>
      <c r="G123" s="275" t="str">
        <f>+IF(ISERROR(F123/#REF!),"N. D.",F123/#REF!)</f>
        <v>N. D.</v>
      </c>
      <c r="H123" s="276">
        <f t="shared" si="92"/>
        <v>0</v>
      </c>
      <c r="I123" s="275" t="str">
        <f t="shared" si="93"/>
        <v>N. D.</v>
      </c>
      <c r="J123" s="273"/>
      <c r="K123" s="274">
        <f>+'2025R'!$N123</f>
        <v>0</v>
      </c>
      <c r="L123" s="275" t="str">
        <f>+IF(ISERROR(K123/#REF!),"N. D.",K123/#REF!)</f>
        <v>N. D.</v>
      </c>
      <c r="M123" s="276">
        <f t="shared" si="94"/>
        <v>0</v>
      </c>
      <c r="N123" s="275" t="str">
        <f t="shared" si="95"/>
        <v>N. D.</v>
      </c>
      <c r="O123" s="311"/>
      <c r="P123" s="274">
        <f>+'2026R'!$AD123</f>
        <v>0</v>
      </c>
      <c r="Q123" s="275" t="str">
        <f>+IF(ISERROR(P123/#REF!),"N. D.",P123/#REF!)</f>
        <v>N. D.</v>
      </c>
      <c r="R123" s="273"/>
      <c r="S123" s="274">
        <f>+'2026P'!$AD123</f>
        <v>0</v>
      </c>
      <c r="T123" s="275" t="str">
        <f>+IF(ISERROR(S123/#REF!),"N. D.",S123/#REF!)</f>
        <v>N. D.</v>
      </c>
      <c r="U123" s="276">
        <f t="shared" si="96"/>
        <v>0</v>
      </c>
      <c r="V123" s="275" t="str">
        <f t="shared" si="97"/>
        <v>N. D.</v>
      </c>
      <c r="W123" s="273"/>
      <c r="X123" s="274">
        <f>+'2025R'!$AD123</f>
        <v>0</v>
      </c>
      <c r="Y123" s="275" t="str">
        <f>+IF(ISERROR(X123/#REF!),"N. D.",X123/#REF!)</f>
        <v>N. D.</v>
      </c>
      <c r="Z123" s="276">
        <f t="shared" si="98"/>
        <v>0</v>
      </c>
      <c r="AA123" s="275" t="str">
        <f t="shared" si="99"/>
        <v>N. D.</v>
      </c>
    </row>
    <row r="124" spans="1:27" hidden="1">
      <c r="A124" s="280" t="s">
        <v>35</v>
      </c>
      <c r="B124" s="273"/>
      <c r="C124" s="274">
        <f>+'2026R'!$N124</f>
        <v>0</v>
      </c>
      <c r="D124" s="275" t="str">
        <f>+IF(ISERROR(C124/C134),"N. D.",C124/C134)</f>
        <v>N. D.</v>
      </c>
      <c r="E124" s="273"/>
      <c r="F124" s="274">
        <f>+'2026P'!$N124</f>
        <v>0</v>
      </c>
      <c r="G124" s="275" t="str">
        <f>+IF(ISERROR(F124/F134),"N. D.",F124/F134)</f>
        <v>N. D.</v>
      </c>
      <c r="H124" s="276">
        <f t="shared" si="92"/>
        <v>0</v>
      </c>
      <c r="I124" s="275" t="str">
        <f t="shared" si="93"/>
        <v>N. D.</v>
      </c>
      <c r="J124" s="273"/>
      <c r="K124" s="274">
        <f>+'2025R'!$N124</f>
        <v>0</v>
      </c>
      <c r="L124" s="275" t="str">
        <f>+IF(ISERROR(K124/K134),"N. D.",K124/K134)</f>
        <v>N. D.</v>
      </c>
      <c r="M124" s="276">
        <f t="shared" si="94"/>
        <v>0</v>
      </c>
      <c r="N124" s="275" t="str">
        <f t="shared" si="95"/>
        <v>N. D.</v>
      </c>
      <c r="O124" s="311"/>
      <c r="P124" s="274">
        <f>+'2026R'!$AD124</f>
        <v>0</v>
      </c>
      <c r="Q124" s="275" t="str">
        <f>+IF(ISERROR(P124/P134),"N. D.",P124/P134)</f>
        <v>N. D.</v>
      </c>
      <c r="R124" s="273"/>
      <c r="S124" s="274">
        <f>+'2026P'!$AD124</f>
        <v>0</v>
      </c>
      <c r="T124" s="275" t="str">
        <f>+IF(ISERROR(S124/S134),"N. D.",S124/S134)</f>
        <v>N. D.</v>
      </c>
      <c r="U124" s="276">
        <f t="shared" si="96"/>
        <v>0</v>
      </c>
      <c r="V124" s="275" t="str">
        <f t="shared" si="97"/>
        <v>N. D.</v>
      </c>
      <c r="W124" s="273"/>
      <c r="X124" s="274">
        <f>+'2025R'!$AD124</f>
        <v>0</v>
      </c>
      <c r="Y124" s="275" t="str">
        <f>+IF(ISERROR(X124/X134),"N. D.",X124/X134)</f>
        <v>N. D.</v>
      </c>
      <c r="Z124" s="276">
        <f t="shared" si="98"/>
        <v>0</v>
      </c>
      <c r="AA124" s="275" t="str">
        <f t="shared" si="99"/>
        <v>N. D.</v>
      </c>
    </row>
    <row r="125" spans="1:27" hidden="1">
      <c r="A125" s="280" t="s">
        <v>36</v>
      </c>
      <c r="B125" s="273"/>
      <c r="C125" s="274">
        <f>+'2026R'!$N125</f>
        <v>0</v>
      </c>
      <c r="D125" s="275">
        <f>+IF(ISERROR(C125/C135),"N. D.",C125/C135)</f>
        <v>0</v>
      </c>
      <c r="E125" s="273"/>
      <c r="F125" s="274">
        <f>+'2026P'!$N125</f>
        <v>0</v>
      </c>
      <c r="G125" s="275">
        <f>+IF(ISERROR(F125/F135),"N. D.",F125/F135)</f>
        <v>0</v>
      </c>
      <c r="H125" s="276">
        <f t="shared" si="92"/>
        <v>0</v>
      </c>
      <c r="I125" s="275" t="str">
        <f t="shared" si="93"/>
        <v>N. D.</v>
      </c>
      <c r="J125" s="273"/>
      <c r="K125" s="274">
        <f>+'2025R'!$N125</f>
        <v>0</v>
      </c>
      <c r="L125" s="275">
        <f>+IF(ISERROR(K125/K135),"N. D.",K125/K135)</f>
        <v>0</v>
      </c>
      <c r="M125" s="276">
        <f t="shared" si="94"/>
        <v>0</v>
      </c>
      <c r="N125" s="275" t="str">
        <f t="shared" si="95"/>
        <v>N. D.</v>
      </c>
      <c r="O125" s="311"/>
      <c r="P125" s="274">
        <f>+'2026R'!$AD125</f>
        <v>0</v>
      </c>
      <c r="Q125" s="275">
        <f>+IF(ISERROR(P125/P135),"N. D.",P125/P135)</f>
        <v>0</v>
      </c>
      <c r="R125" s="273"/>
      <c r="S125" s="274">
        <f>+'2026P'!$AD125</f>
        <v>0</v>
      </c>
      <c r="T125" s="275">
        <f>+IF(ISERROR(S125/S135),"N. D.",S125/S135)</f>
        <v>0</v>
      </c>
      <c r="U125" s="276">
        <f t="shared" si="96"/>
        <v>0</v>
      </c>
      <c r="V125" s="275" t="str">
        <f t="shared" si="97"/>
        <v>N. D.</v>
      </c>
      <c r="W125" s="273"/>
      <c r="X125" s="274">
        <f>+'2025R'!$AD125</f>
        <v>0</v>
      </c>
      <c r="Y125" s="275">
        <f>+IF(ISERROR(X125/X135),"N. D.",X125/X135)</f>
        <v>0</v>
      </c>
      <c r="Z125" s="276">
        <f t="shared" si="98"/>
        <v>0</v>
      </c>
      <c r="AA125" s="275" t="str">
        <f t="shared" si="99"/>
        <v>N. D.</v>
      </c>
    </row>
    <row r="126" spans="1:27" hidden="1">
      <c r="A126" s="280" t="s">
        <v>37</v>
      </c>
      <c r="B126" s="273"/>
      <c r="C126" s="274">
        <f>+'2026R'!$N126</f>
        <v>0</v>
      </c>
      <c r="D126" s="275" t="str">
        <f>+IF(ISERROR(C126/C136),"N. D.",C126/C136)</f>
        <v>N. D.</v>
      </c>
      <c r="E126" s="273"/>
      <c r="F126" s="274">
        <f>+'2026P'!$N126</f>
        <v>0</v>
      </c>
      <c r="G126" s="275" t="str">
        <f>+IF(ISERROR(F126/F136),"N. D.",F126/F136)</f>
        <v>N. D.</v>
      </c>
      <c r="H126" s="276">
        <f t="shared" si="92"/>
        <v>0</v>
      </c>
      <c r="I126" s="275" t="str">
        <f t="shared" si="93"/>
        <v>N. D.</v>
      </c>
      <c r="J126" s="273"/>
      <c r="K126" s="274">
        <f>+'2025R'!$N126</f>
        <v>0</v>
      </c>
      <c r="L126" s="275" t="str">
        <f>+IF(ISERROR(K126/K136),"N. D.",K126/K136)</f>
        <v>N. D.</v>
      </c>
      <c r="M126" s="276">
        <f t="shared" si="94"/>
        <v>0</v>
      </c>
      <c r="N126" s="275" t="str">
        <f t="shared" si="95"/>
        <v>N. D.</v>
      </c>
      <c r="O126" s="311"/>
      <c r="P126" s="274">
        <f>+'2026R'!$AD126</f>
        <v>0</v>
      </c>
      <c r="Q126" s="275" t="str">
        <f>+IF(ISERROR(P126/P136),"N. D.",P126/P136)</f>
        <v>N. D.</v>
      </c>
      <c r="R126" s="273"/>
      <c r="S126" s="274">
        <f>+'2026P'!$AD126</f>
        <v>0</v>
      </c>
      <c r="T126" s="275" t="str">
        <f>+IF(ISERROR(S126/S136),"N. D.",S126/S136)</f>
        <v>N. D.</v>
      </c>
      <c r="U126" s="276">
        <f t="shared" si="96"/>
        <v>0</v>
      </c>
      <c r="V126" s="275" t="str">
        <f t="shared" si="97"/>
        <v>N. D.</v>
      </c>
      <c r="W126" s="273"/>
      <c r="X126" s="274">
        <f>+'2025R'!$AD126</f>
        <v>0</v>
      </c>
      <c r="Y126" s="275" t="str">
        <f>+IF(ISERROR(X126/X136),"N. D.",X126/X136)</f>
        <v>N. D.</v>
      </c>
      <c r="Z126" s="276">
        <f t="shared" si="98"/>
        <v>0</v>
      </c>
      <c r="AA126" s="275" t="str">
        <f t="shared" si="99"/>
        <v>N. D.</v>
      </c>
    </row>
    <row r="127" spans="1:27" hidden="1">
      <c r="A127" s="280" t="s">
        <v>38</v>
      </c>
      <c r="B127" s="273"/>
      <c r="C127" s="274">
        <f>+'2026R'!$N127</f>
        <v>0</v>
      </c>
      <c r="D127" s="275">
        <f>+IF(ISERROR(C127/C137),"N. D.",C127/C137)</f>
        <v>0</v>
      </c>
      <c r="E127" s="273"/>
      <c r="F127" s="274">
        <f>+'2026P'!$N127</f>
        <v>0</v>
      </c>
      <c r="G127" s="275">
        <f>+IF(ISERROR(F127/F137),"N. D.",F127/F137)</f>
        <v>0</v>
      </c>
      <c r="H127" s="276">
        <f t="shared" si="92"/>
        <v>0</v>
      </c>
      <c r="I127" s="275" t="str">
        <f t="shared" si="93"/>
        <v>N. D.</v>
      </c>
      <c r="J127" s="273"/>
      <c r="K127" s="274">
        <f>+'2025R'!$N127</f>
        <v>0</v>
      </c>
      <c r="L127" s="275">
        <f>+IF(ISERROR(K127/K137),"N. D.",K127/K137)</f>
        <v>0</v>
      </c>
      <c r="M127" s="276">
        <f t="shared" si="94"/>
        <v>0</v>
      </c>
      <c r="N127" s="275" t="str">
        <f t="shared" si="95"/>
        <v>N. D.</v>
      </c>
      <c r="O127" s="311"/>
      <c r="P127" s="274">
        <f>+'2026R'!$AD127</f>
        <v>0</v>
      </c>
      <c r="Q127" s="275">
        <f>+IF(ISERROR(P127/P137),"N. D.",P127/P137)</f>
        <v>0</v>
      </c>
      <c r="R127" s="273"/>
      <c r="S127" s="274">
        <f>+'2026P'!$AD127</f>
        <v>0</v>
      </c>
      <c r="T127" s="275">
        <f>+IF(ISERROR(S127/S137),"N. D.",S127/S137)</f>
        <v>0</v>
      </c>
      <c r="U127" s="276">
        <f t="shared" si="96"/>
        <v>0</v>
      </c>
      <c r="V127" s="275" t="str">
        <f t="shared" si="97"/>
        <v>N. D.</v>
      </c>
      <c r="W127" s="273"/>
      <c r="X127" s="274">
        <f>+'2025R'!$AD127</f>
        <v>0</v>
      </c>
      <c r="Y127" s="275">
        <f>+IF(ISERROR(X127/X137),"N. D.",X127/X137)</f>
        <v>0</v>
      </c>
      <c r="Z127" s="276">
        <f t="shared" si="98"/>
        <v>0</v>
      </c>
      <c r="AA127" s="275" t="str">
        <f t="shared" si="99"/>
        <v>N. D.</v>
      </c>
    </row>
    <row r="128" spans="1:27" hidden="1">
      <c r="A128" s="280" t="s">
        <v>39</v>
      </c>
      <c r="B128" s="273"/>
      <c r="C128" s="274">
        <f>+'2026R'!$N128</f>
        <v>0</v>
      </c>
      <c r="D128" s="275">
        <f>+IF(ISERROR(C128/C137),"N. D.",C128/C137)</f>
        <v>0</v>
      </c>
      <c r="E128" s="273"/>
      <c r="F128" s="274">
        <f>+'2026P'!$N128</f>
        <v>0</v>
      </c>
      <c r="G128" s="275">
        <f>+IF(ISERROR(F128/F137),"N. D.",F128/F137)</f>
        <v>0</v>
      </c>
      <c r="H128" s="276">
        <f t="shared" si="92"/>
        <v>0</v>
      </c>
      <c r="I128" s="275" t="str">
        <f t="shared" si="93"/>
        <v>N. D.</v>
      </c>
      <c r="J128" s="273"/>
      <c r="K128" s="274">
        <f>+'2025R'!$N128</f>
        <v>0</v>
      </c>
      <c r="L128" s="275">
        <f>+IF(ISERROR(K128/K137),"N. D.",K128/K137)</f>
        <v>0</v>
      </c>
      <c r="M128" s="276">
        <f t="shared" si="94"/>
        <v>0</v>
      </c>
      <c r="N128" s="275" t="str">
        <f t="shared" si="95"/>
        <v>N. D.</v>
      </c>
      <c r="O128" s="311"/>
      <c r="P128" s="274">
        <f>+'2026R'!$AD128</f>
        <v>0</v>
      </c>
      <c r="Q128" s="275">
        <f>+IF(ISERROR(P128/P137),"N. D.",P128/P137)</f>
        <v>0</v>
      </c>
      <c r="R128" s="273"/>
      <c r="S128" s="274">
        <f>+'2026P'!$AD128</f>
        <v>0</v>
      </c>
      <c r="T128" s="275">
        <f>+IF(ISERROR(S128/S137),"N. D.",S128/S137)</f>
        <v>0</v>
      </c>
      <c r="U128" s="276">
        <f t="shared" si="96"/>
        <v>0</v>
      </c>
      <c r="V128" s="275" t="str">
        <f t="shared" si="97"/>
        <v>N. D.</v>
      </c>
      <c r="W128" s="273"/>
      <c r="X128" s="274">
        <f>+'2025R'!$AD128</f>
        <v>0</v>
      </c>
      <c r="Y128" s="275">
        <f>+IF(ISERROR(X128/X137),"N. D.",X128/X137)</f>
        <v>0</v>
      </c>
      <c r="Z128" s="276">
        <f t="shared" si="98"/>
        <v>0</v>
      </c>
      <c r="AA128" s="275" t="str">
        <f t="shared" si="99"/>
        <v>N. D.</v>
      </c>
    </row>
    <row r="129" spans="1:27" hidden="1">
      <c r="A129" s="280" t="s">
        <v>40</v>
      </c>
      <c r="B129" s="273"/>
      <c r="C129" s="274">
        <f>+'2026R'!$N129</f>
        <v>0</v>
      </c>
      <c r="D129" s="275">
        <f>+IF(ISERROR(C129/C138),"N. D.",C129/C138)</f>
        <v>0</v>
      </c>
      <c r="E129" s="273"/>
      <c r="F129" s="274">
        <f>+'2026P'!$N129</f>
        <v>0</v>
      </c>
      <c r="G129" s="275">
        <f>+IF(ISERROR(F129/F138),"N. D.",F129/F138)</f>
        <v>0</v>
      </c>
      <c r="H129" s="276">
        <f t="shared" si="92"/>
        <v>0</v>
      </c>
      <c r="I129" s="275" t="str">
        <f t="shared" si="93"/>
        <v>N. D.</v>
      </c>
      <c r="J129" s="273"/>
      <c r="K129" s="274">
        <f>+'2025R'!$N129</f>
        <v>0</v>
      </c>
      <c r="L129" s="275">
        <f>+IF(ISERROR(K129/K138),"N. D.",K129/K138)</f>
        <v>0</v>
      </c>
      <c r="M129" s="276">
        <f t="shared" si="94"/>
        <v>0</v>
      </c>
      <c r="N129" s="275" t="str">
        <f t="shared" si="95"/>
        <v>N. D.</v>
      </c>
      <c r="O129" s="311"/>
      <c r="P129" s="274">
        <f>+'2026R'!$AD129</f>
        <v>0</v>
      </c>
      <c r="Q129" s="275">
        <f>+IF(ISERROR(P129/P138),"N. D.",P129/P138)</f>
        <v>0</v>
      </c>
      <c r="R129" s="273"/>
      <c r="S129" s="274">
        <f>+'2026P'!$AD129</f>
        <v>0</v>
      </c>
      <c r="T129" s="275">
        <f>+IF(ISERROR(S129/S138),"N. D.",S129/S138)</f>
        <v>0</v>
      </c>
      <c r="U129" s="276">
        <f t="shared" si="96"/>
        <v>0</v>
      </c>
      <c r="V129" s="275" t="str">
        <f t="shared" si="97"/>
        <v>N. D.</v>
      </c>
      <c r="W129" s="273"/>
      <c r="X129" s="274">
        <f>+'2025R'!$AD129</f>
        <v>0</v>
      </c>
      <c r="Y129" s="275">
        <f>+IF(ISERROR(X129/X138),"N. D.",X129/X138)</f>
        <v>0</v>
      </c>
      <c r="Z129" s="276">
        <f t="shared" si="98"/>
        <v>0</v>
      </c>
      <c r="AA129" s="275" t="str">
        <f t="shared" si="99"/>
        <v>N. D.</v>
      </c>
    </row>
    <row r="130" spans="1:27" ht="6" hidden="1" customHeight="1">
      <c r="A130" s="267"/>
      <c r="B130" s="265"/>
      <c r="C130" s="265"/>
      <c r="D130" s="288"/>
      <c r="E130" s="265"/>
      <c r="F130" s="265"/>
      <c r="G130" s="288"/>
      <c r="H130" s="265"/>
      <c r="I130" s="270"/>
      <c r="J130" s="265"/>
      <c r="K130" s="265"/>
      <c r="L130" s="288"/>
      <c r="M130" s="265"/>
      <c r="N130" s="270"/>
      <c r="O130" s="265"/>
      <c r="P130" s="265"/>
      <c r="Q130" s="288"/>
      <c r="R130" s="265"/>
      <c r="S130" s="265"/>
      <c r="T130" s="288"/>
      <c r="U130" s="265"/>
      <c r="V130" s="270"/>
      <c r="W130" s="265"/>
      <c r="X130" s="265"/>
      <c r="Y130" s="288"/>
      <c r="Z130" s="265"/>
      <c r="AA130" s="270"/>
    </row>
    <row r="131" spans="1:27" hidden="1">
      <c r="A131" s="284" t="s">
        <v>49</v>
      </c>
      <c r="B131" s="285"/>
      <c r="C131" s="285">
        <f>+C110+C120</f>
        <v>0</v>
      </c>
      <c r="D131" s="287">
        <f>+IF(ISERROR(C131/C106),"N. D.",C131/C106)</f>
        <v>0</v>
      </c>
      <c r="E131" s="285"/>
      <c r="F131" s="285">
        <f>+F110+F120</f>
        <v>0</v>
      </c>
      <c r="G131" s="287">
        <f>+IF(ISERROR(F131/F106),"N. D.",F131/F106)</f>
        <v>0</v>
      </c>
      <c r="H131" s="289">
        <f>+$C131-F131</f>
        <v>0</v>
      </c>
      <c r="I131" s="287" t="str">
        <f>+IF(ISERROR(H131/F131),"N. D.",H131/F131)</f>
        <v>N. D.</v>
      </c>
      <c r="J131" s="285"/>
      <c r="K131" s="285">
        <f>+K110+K120</f>
        <v>0</v>
      </c>
      <c r="L131" s="287">
        <f>+IF(ISERROR(K131/K106),"N. D.",K131/K106)</f>
        <v>0</v>
      </c>
      <c r="M131" s="289">
        <f>+$C131-K131</f>
        <v>0</v>
      </c>
      <c r="N131" s="287" t="str">
        <f>+IF(ISERROR(M131/K131),"N. D.",M131/K131)</f>
        <v>N. D.</v>
      </c>
      <c r="O131" s="312"/>
      <c r="P131" s="285">
        <f>+P110+P120</f>
        <v>0</v>
      </c>
      <c r="Q131" s="287">
        <f>+IF(ISERROR(P131/P106),"N. D.",P131/P106)</f>
        <v>0</v>
      </c>
      <c r="R131" s="285"/>
      <c r="S131" s="285">
        <f>+S110+S120</f>
        <v>0</v>
      </c>
      <c r="T131" s="287">
        <f>+IF(ISERROR(S131/S106),"N. D.",S131/S106)</f>
        <v>0</v>
      </c>
      <c r="U131" s="289">
        <f>+$P131-S131</f>
        <v>0</v>
      </c>
      <c r="V131" s="287" t="str">
        <f>+IF(ISERROR(U131/S131),"N. D.",U131/S131)</f>
        <v>N. D.</v>
      </c>
      <c r="W131" s="285"/>
      <c r="X131" s="285">
        <f>+X110+X120</f>
        <v>0</v>
      </c>
      <c r="Y131" s="287">
        <f>+IF(ISERROR(X131/X106),"N. D.",X131/X106)</f>
        <v>0</v>
      </c>
      <c r="Z131" s="289">
        <f>+$P131-X131</f>
        <v>0</v>
      </c>
      <c r="AA131" s="287" t="str">
        <f>+IF(ISERROR(Z131/X131),"N. D.",Z131/X131)</f>
        <v>N. D.</v>
      </c>
    </row>
    <row r="132" spans="1:27" ht="6" hidden="1" customHeight="1">
      <c r="A132" s="265"/>
      <c r="B132" s="265"/>
      <c r="C132" s="265"/>
      <c r="D132" s="288"/>
      <c r="E132" s="265"/>
      <c r="F132" s="265"/>
      <c r="G132" s="288"/>
      <c r="H132" s="265"/>
      <c r="I132" s="288"/>
      <c r="J132" s="265"/>
      <c r="K132" s="265"/>
      <c r="L132" s="288"/>
      <c r="M132" s="265"/>
      <c r="N132" s="288"/>
      <c r="O132" s="265"/>
      <c r="P132" s="265"/>
      <c r="Q132" s="288"/>
      <c r="R132" s="265"/>
      <c r="S132" s="265"/>
      <c r="T132" s="288"/>
      <c r="U132" s="265"/>
      <c r="V132" s="288"/>
      <c r="W132" s="265"/>
      <c r="X132" s="265"/>
      <c r="Y132" s="288"/>
      <c r="Z132" s="265"/>
      <c r="AA132" s="288"/>
    </row>
    <row r="133" spans="1:27" ht="19" hidden="1" thickBot="1">
      <c r="A133" s="290" t="s">
        <v>50</v>
      </c>
      <c r="B133" s="291"/>
      <c r="C133" s="291">
        <f>+C106-C131</f>
        <v>11889380.450000001</v>
      </c>
      <c r="D133" s="292">
        <f>+IF(OR(C106&lt;=0,C133&lt;=0),"N. D.",C133/C106)</f>
        <v>1</v>
      </c>
      <c r="E133" s="291"/>
      <c r="F133" s="291">
        <f>+F106-F131</f>
        <v>8188742.4673405262</v>
      </c>
      <c r="G133" s="292">
        <f>+IF(OR(F106&lt;=0,F133&lt;=0),"N. D.",F133/F106)</f>
        <v>1</v>
      </c>
      <c r="H133" s="291">
        <f>+$C133-F133</f>
        <v>3700637.9826594749</v>
      </c>
      <c r="I133" s="292">
        <f>+IF(ISERROR(H133/F133),"N. D.",H133/F133)</f>
        <v>0.45191773919119699</v>
      </c>
      <c r="J133" s="291"/>
      <c r="K133" s="291">
        <f>+K106-K131</f>
        <v>5699159.5</v>
      </c>
      <c r="L133" s="292">
        <f>+IF(OR(K106&lt;=0,K133&lt;=0),"N. D.",K133/K106)</f>
        <v>1</v>
      </c>
      <c r="M133" s="291">
        <f>+$C133-K133</f>
        <v>6190220.9500000011</v>
      </c>
      <c r="N133" s="292">
        <f>+IF(ISERROR(M133/K133),"N. D.",M133/K133)</f>
        <v>1.0861638369657844</v>
      </c>
      <c r="O133" s="312"/>
      <c r="P133" s="291">
        <f>+P106-P131</f>
        <v>48004737.969999999</v>
      </c>
      <c r="Q133" s="292">
        <f>+IF(OR(P106&lt;=0,P133&lt;=0),"N. D.",P133/P106)</f>
        <v>1</v>
      </c>
      <c r="R133" s="291"/>
      <c r="S133" s="291">
        <f>+S106-S131</f>
        <v>44924376.589777291</v>
      </c>
      <c r="T133" s="292">
        <f>+IF(OR(S106&lt;=0,S133&lt;=0),"N. D.",S133/S106)</f>
        <v>1</v>
      </c>
      <c r="U133" s="291">
        <f>+$P133-S133</f>
        <v>3080361.380222708</v>
      </c>
      <c r="V133" s="292">
        <f>+IF(ISERROR(U133/S133),"N. D.",U133/S133)</f>
        <v>6.8567704530454313E-2</v>
      </c>
      <c r="W133" s="291"/>
      <c r="X133" s="291">
        <f>+X106-X131</f>
        <v>32476287.859999996</v>
      </c>
      <c r="Y133" s="292">
        <f>+IF(OR(X106&lt;=0,X133&lt;=0),"N. D.",X133/X106)</f>
        <v>1</v>
      </c>
      <c r="Z133" s="291">
        <f>+$P133-X133</f>
        <v>15528450.110000003</v>
      </c>
      <c r="AA133" s="292">
        <f>+IF(ISERROR(Z133/X133),"N. D.",Z133/X133)</f>
        <v>0.47814732326984632</v>
      </c>
    </row>
    <row r="134" spans="1:27" ht="6" hidden="1" customHeight="1">
      <c r="A134" s="265"/>
      <c r="B134" s="293"/>
      <c r="C134" s="293"/>
      <c r="D134" s="294"/>
      <c r="E134" s="293"/>
      <c r="F134" s="293"/>
      <c r="G134" s="294"/>
      <c r="H134" s="293"/>
      <c r="I134" s="294"/>
      <c r="J134" s="293"/>
      <c r="K134" s="293"/>
      <c r="L134" s="294"/>
      <c r="M134" s="293"/>
      <c r="N134" s="294"/>
      <c r="O134" s="293"/>
      <c r="P134" s="293"/>
      <c r="Q134" s="294"/>
      <c r="R134" s="293"/>
      <c r="S134" s="293"/>
      <c r="T134" s="294"/>
      <c r="U134" s="293"/>
      <c r="V134" s="294"/>
      <c r="W134" s="293"/>
      <c r="X134" s="293"/>
      <c r="Y134" s="294"/>
      <c r="Z134" s="293"/>
      <c r="AA134" s="294"/>
    </row>
    <row r="135" spans="1:27">
      <c r="A135" s="295" t="s">
        <v>51</v>
      </c>
      <c r="B135" s="283"/>
      <c r="C135" s="283">
        <f>+C137+C160</f>
        <v>1985488.0799</v>
      </c>
      <c r="D135" s="282">
        <f>+D137+D160</f>
        <v>0.16699676557999285</v>
      </c>
      <c r="E135" s="283"/>
      <c r="F135" s="283">
        <f>+F137+F160</f>
        <v>1786557.1119270348</v>
      </c>
      <c r="G135" s="282">
        <f>+G137+G160</f>
        <v>0.21817234075347083</v>
      </c>
      <c r="H135" s="283">
        <f>+$C135-F135</f>
        <v>198930.96797296521</v>
      </c>
      <c r="I135" s="282">
        <f>+IF(ISERROR(H135/F135),"N. D.",H135/F135)</f>
        <v>0.11134878736588064</v>
      </c>
      <c r="J135" s="283"/>
      <c r="K135" s="283">
        <f>+K137+K160</f>
        <v>2035992.8123000003</v>
      </c>
      <c r="L135" s="282">
        <f>+L137+L160</f>
        <v>0.35724439933642849</v>
      </c>
      <c r="M135" s="283">
        <f>+$C135-K135</f>
        <v>-50504.732400000328</v>
      </c>
      <c r="N135" s="282">
        <f>+IF(ISERROR(M135/K135),"N. D.",M135/K135)</f>
        <v>-2.4805948279820616E-2</v>
      </c>
      <c r="O135" s="313"/>
      <c r="P135" s="283">
        <f>+P137+P160</f>
        <v>10019207.567199998</v>
      </c>
      <c r="Q135" s="282">
        <f>+Q137+Q160</f>
        <v>0.20871288941231983</v>
      </c>
      <c r="R135" s="283"/>
      <c r="S135" s="283">
        <f>+S137+S160</f>
        <v>10910408.680046408</v>
      </c>
      <c r="T135" s="282">
        <f>+T137+T160</f>
        <v>0.24286166015554922</v>
      </c>
      <c r="U135" s="283">
        <f>+$P135-S135</f>
        <v>-891201.1128464099</v>
      </c>
      <c r="V135" s="282">
        <f>+IF(ISERROR(U135/S135),"N. D.",U135/S135)</f>
        <v>-8.1683568322815495E-2</v>
      </c>
      <c r="W135" s="283"/>
      <c r="X135" s="283">
        <f>+X137+X160</f>
        <v>11172405.729400001</v>
      </c>
      <c r="Y135" s="282">
        <f>+Y137+Y160</f>
        <v>0.34401732665883578</v>
      </c>
      <c r="Z135" s="283">
        <f>+$P135-X135</f>
        <v>-1153198.1622000039</v>
      </c>
      <c r="AA135" s="282">
        <f>+IF(ISERROR(Z135/X135),"N. D.",Z135/X135)</f>
        <v>-0.10321842852210263</v>
      </c>
    </row>
    <row r="136" spans="1:27" ht="6" customHeight="1">
      <c r="A136" s="296"/>
      <c r="B136" s="265"/>
      <c r="C136" s="265"/>
      <c r="D136" s="270"/>
      <c r="E136" s="265"/>
      <c r="F136" s="265"/>
      <c r="G136" s="270"/>
      <c r="H136" s="265"/>
      <c r="I136" s="270"/>
      <c r="J136" s="265"/>
      <c r="K136" s="265"/>
      <c r="L136" s="270"/>
      <c r="M136" s="265"/>
      <c r="N136" s="270"/>
      <c r="O136" s="265"/>
      <c r="P136" s="265"/>
      <c r="Q136" s="270"/>
      <c r="R136" s="265"/>
      <c r="S136" s="265"/>
      <c r="T136" s="270"/>
      <c r="U136" s="265"/>
      <c r="V136" s="270"/>
      <c r="W136" s="265"/>
      <c r="X136" s="265"/>
      <c r="Y136" s="270"/>
      <c r="Z136" s="265"/>
      <c r="AA136" s="270"/>
    </row>
    <row r="137" spans="1:27">
      <c r="A137" s="297" t="s">
        <v>52</v>
      </c>
      <c r="B137" s="283"/>
      <c r="C137" s="283">
        <f>+SUM(C138:C150)</f>
        <v>2116756.6299000001</v>
      </c>
      <c r="D137" s="282">
        <f>+SUM(D138:D150)</f>
        <v>0.17803758898976102</v>
      </c>
      <c r="E137" s="283"/>
      <c r="F137" s="283">
        <f>+SUM(F138:F150)</f>
        <v>1923795.1119270348</v>
      </c>
      <c r="G137" s="282">
        <f>+SUM(G138:G150)</f>
        <v>0.23493169062280078</v>
      </c>
      <c r="H137" s="283">
        <f t="shared" ref="H137:H150" si="100">+$C137-F137</f>
        <v>192961.51797296526</v>
      </c>
      <c r="I137" s="282">
        <f t="shared" ref="I137:I150" si="101">+IF(ISERROR(H137/F137),"N. D.",H137/F137)</f>
        <v>0.10030253054322338</v>
      </c>
      <c r="J137" s="283"/>
      <c r="K137" s="283">
        <f>+SUM(K138:K150)</f>
        <v>2177997.0023000003</v>
      </c>
      <c r="L137" s="282">
        <f>+SUM(L138:L150)</f>
        <v>0.38216108924482639</v>
      </c>
      <c r="M137" s="283">
        <f t="shared" ref="M137:M150" si="102">+$C137-K137</f>
        <v>-61240.372400000226</v>
      </c>
      <c r="N137" s="282">
        <f t="shared" ref="N137:N150" si="103">+IF(ISERROR(M137/K137),"N. D.",M137/K137)</f>
        <v>-2.8117748709171497E-2</v>
      </c>
      <c r="O137" s="313"/>
      <c r="P137" s="283">
        <f>+SUM(P138:P150)</f>
        <v>10868430.977199998</v>
      </c>
      <c r="Q137" s="282">
        <f>+SUM(Q138:Q150)</f>
        <v>0.22640329760766739</v>
      </c>
      <c r="R137" s="283"/>
      <c r="S137" s="283">
        <f>+SUM(S138:S150)</f>
        <v>11733836.680046408</v>
      </c>
      <c r="T137" s="282">
        <f>+SUM(T138:T150)</f>
        <v>0.26119086275125925</v>
      </c>
      <c r="U137" s="283">
        <f t="shared" ref="U137:U150" si="104">+$P137-S137</f>
        <v>-865405.70284640975</v>
      </c>
      <c r="V137" s="282">
        <f t="shared" ref="V137:V150" si="105">+IF(ISERROR(U137/S137),"N. D.",U137/S137)</f>
        <v>-7.3753003935877776E-2</v>
      </c>
      <c r="W137" s="283"/>
      <c r="X137" s="283">
        <f>+SUM(X138:X150)</f>
        <v>11911923.459400002</v>
      </c>
      <c r="Y137" s="282">
        <f>+SUM(Y138:Y150)</f>
        <v>0.36678833217485846</v>
      </c>
      <c r="Z137" s="283">
        <f t="shared" ref="Z137:Z150" si="106">+$P137-X137</f>
        <v>-1043492.4822000042</v>
      </c>
      <c r="AA137" s="282">
        <f t="shared" ref="AA137:AA150" si="107">+IF(ISERROR(Z137/X137),"N. D.",Z137/X137)</f>
        <v>-8.7600670517787596E-2</v>
      </c>
    </row>
    <row r="138" spans="1:27">
      <c r="A138" s="277" t="s">
        <v>53</v>
      </c>
      <c r="B138" s="273"/>
      <c r="C138" s="273">
        <f>+'2026R'!$N138</f>
        <v>615420.53999999992</v>
      </c>
      <c r="D138" s="270">
        <f t="shared" ref="D138:D150" si="108">+IF(ISERROR(C138/C$106),"N. D.",C138/C$106)</f>
        <v>5.1762204312336552E-2</v>
      </c>
      <c r="E138" s="273"/>
      <c r="F138" s="273">
        <f>+'2026P'!$N138</f>
        <v>419727.57192703453</v>
      </c>
      <c r="G138" s="270">
        <f t="shared" ref="G138:G150" si="109">+IF(ISERROR(F138/F$106),"N. D.",F138/F$106)</f>
        <v>5.1256657979054786E-2</v>
      </c>
      <c r="H138" s="273">
        <f t="shared" si="100"/>
        <v>195692.96807296539</v>
      </c>
      <c r="I138" s="270">
        <f t="shared" si="101"/>
        <v>0.46623805811590729</v>
      </c>
      <c r="J138" s="273"/>
      <c r="K138" s="273">
        <f>+'2025R'!$N138</f>
        <v>373543.57999999996</v>
      </c>
      <c r="L138" s="270">
        <f t="shared" ref="L138:L150" si="110">+IF(ISERROR(K138/K$106),"N. D.",K138/K$106)</f>
        <v>6.5543626213654838E-2</v>
      </c>
      <c r="M138" s="273">
        <f t="shared" si="102"/>
        <v>241876.95999999996</v>
      </c>
      <c r="N138" s="270">
        <f t="shared" si="103"/>
        <v>0.64752005642822186</v>
      </c>
      <c r="O138" s="311"/>
      <c r="P138" s="273">
        <f>+'2026R'!$AD138</f>
        <v>2591227.8966999999</v>
      </c>
      <c r="Q138" s="270">
        <f t="shared" ref="Q138:Q150" si="111">+IF(ISERROR(P138/P$106),"N. D.",P138/P$106)</f>
        <v>5.3978586412019532E-2</v>
      </c>
      <c r="R138" s="273"/>
      <c r="S138" s="273">
        <f>+'2026P'!$AD138</f>
        <v>2654633.9800464045</v>
      </c>
      <c r="T138" s="270">
        <f t="shared" ref="T138:T150" si="112">+IF(ISERROR(S138/S$106),"N. D.",S138/S$106)</f>
        <v>5.9091170129903961E-2</v>
      </c>
      <c r="U138" s="273">
        <f t="shared" si="104"/>
        <v>-63406.083346404601</v>
      </c>
      <c r="V138" s="270">
        <f t="shared" si="105"/>
        <v>-2.3885056781084459E-2</v>
      </c>
      <c r="W138" s="273"/>
      <c r="X138" s="273">
        <f>+'2025R'!$AD138</f>
        <v>2509570.9050000003</v>
      </c>
      <c r="Y138" s="270">
        <f t="shared" ref="Y138:Y150" si="113">+IF(ISERROR(X138/X$106),"N. D.",X138/X$106)</f>
        <v>7.7273945711355707E-2</v>
      </c>
      <c r="Z138" s="273">
        <f t="shared" si="106"/>
        <v>81656.991699999664</v>
      </c>
      <c r="AA138" s="270">
        <f t="shared" si="107"/>
        <v>3.2538228562224929E-2</v>
      </c>
    </row>
    <row r="139" spans="1:27">
      <c r="A139" s="277" t="s">
        <v>54</v>
      </c>
      <c r="B139" s="273"/>
      <c r="C139" s="273">
        <f>+'2026R'!$N139</f>
        <v>388258.00169999996</v>
      </c>
      <c r="D139" s="270">
        <f t="shared" si="108"/>
        <v>3.2655864898326128E-2</v>
      </c>
      <c r="E139" s="273"/>
      <c r="F139" s="273">
        <f>+'2026P'!$N139</f>
        <v>300977.07</v>
      </c>
      <c r="G139" s="270">
        <f t="shared" si="109"/>
        <v>3.6754980535826876E-2</v>
      </c>
      <c r="H139" s="273">
        <f t="shared" si="100"/>
        <v>87280.931699999957</v>
      </c>
      <c r="I139" s="314">
        <f t="shared" si="101"/>
        <v>0.28999196417188844</v>
      </c>
      <c r="J139" s="273"/>
      <c r="K139" s="273">
        <f>+'2025R'!$N139</f>
        <v>177891.70199999999</v>
      </c>
      <c r="L139" s="270">
        <f t="shared" si="110"/>
        <v>3.1213673174088213E-2</v>
      </c>
      <c r="M139" s="273">
        <f t="shared" si="102"/>
        <v>210366.29969999997</v>
      </c>
      <c r="N139" s="270">
        <f t="shared" si="103"/>
        <v>1.1825526280028509</v>
      </c>
      <c r="O139" s="311"/>
      <c r="P139" s="273">
        <f>+'2026R'!$AD139</f>
        <v>1586812.2084999995</v>
      </c>
      <c r="Q139" s="270">
        <f t="shared" si="111"/>
        <v>3.3055324861718006E-2</v>
      </c>
      <c r="R139" s="273"/>
      <c r="S139" s="273">
        <f>+'2026P'!$AD139</f>
        <v>1809969.48</v>
      </c>
      <c r="T139" s="270">
        <f t="shared" si="112"/>
        <v>4.0289250901076837E-2</v>
      </c>
      <c r="U139" s="273">
        <f t="shared" si="104"/>
        <v>-223157.2715000005</v>
      </c>
      <c r="V139" s="314">
        <f t="shared" si="105"/>
        <v>-0.12329338917913715</v>
      </c>
      <c r="W139" s="273"/>
      <c r="X139" s="273">
        <f>+'2025R'!$AD139</f>
        <v>697809.89689999982</v>
      </c>
      <c r="Y139" s="270">
        <f t="shared" si="113"/>
        <v>2.1486750576548187E-2</v>
      </c>
      <c r="Z139" s="273">
        <f t="shared" si="106"/>
        <v>889002.31159999967</v>
      </c>
      <c r="AA139" s="270">
        <f t="shared" si="107"/>
        <v>1.2739892563137418</v>
      </c>
    </row>
    <row r="140" spans="1:27">
      <c r="A140" s="277" t="s">
        <v>55</v>
      </c>
      <c r="B140" s="273"/>
      <c r="C140" s="273">
        <f>+'2026R'!$N140</f>
        <v>650</v>
      </c>
      <c r="D140" s="270">
        <f t="shared" si="108"/>
        <v>5.4670636769807459E-5</v>
      </c>
      <c r="E140" s="273"/>
      <c r="F140" s="273">
        <f>+'2026P'!$N140</f>
        <v>3122</v>
      </c>
      <c r="G140" s="270">
        <f t="shared" si="109"/>
        <v>3.8125512097267577E-4</v>
      </c>
      <c r="H140" s="273">
        <f t="shared" si="100"/>
        <v>-2472</v>
      </c>
      <c r="I140" s="314">
        <f t="shared" si="101"/>
        <v>-0.79180012812299805</v>
      </c>
      <c r="J140" s="273"/>
      <c r="K140" s="273">
        <f>+'2025R'!$N140</f>
        <v>4613.37</v>
      </c>
      <c r="L140" s="270">
        <f t="shared" si="110"/>
        <v>8.0948252106297428E-4</v>
      </c>
      <c r="M140" s="273">
        <f t="shared" si="102"/>
        <v>-3963.37</v>
      </c>
      <c r="N140" s="270">
        <f t="shared" si="103"/>
        <v>-0.85910516607165699</v>
      </c>
      <c r="O140" s="311"/>
      <c r="P140" s="273">
        <f>+'2026R'!$AD140</f>
        <v>21125.595400000002</v>
      </c>
      <c r="Q140" s="270">
        <f t="shared" si="111"/>
        <v>4.4007313222295261E-4</v>
      </c>
      <c r="R140" s="273"/>
      <c r="S140" s="273">
        <f>+'2026P'!$AD140</f>
        <v>21732</v>
      </c>
      <c r="T140" s="270">
        <f t="shared" si="112"/>
        <v>4.8374627873957402E-4</v>
      </c>
      <c r="U140" s="273">
        <f t="shared" si="104"/>
        <v>-606.40459999999803</v>
      </c>
      <c r="V140" s="270">
        <f t="shared" si="105"/>
        <v>-2.7903764034603259E-2</v>
      </c>
      <c r="W140" s="273"/>
      <c r="X140" s="273">
        <f>+'2025R'!$AD140</f>
        <v>24881.2847</v>
      </c>
      <c r="Y140" s="270">
        <f t="shared" si="113"/>
        <v>7.6613696760107495E-4</v>
      </c>
      <c r="Z140" s="273">
        <f t="shared" si="106"/>
        <v>-3755.6892999999982</v>
      </c>
      <c r="AA140" s="270">
        <f t="shared" si="107"/>
        <v>-0.1509443481429236</v>
      </c>
    </row>
    <row r="141" spans="1:27">
      <c r="A141" s="277" t="s">
        <v>56</v>
      </c>
      <c r="B141" s="273"/>
      <c r="C141" s="273">
        <f>+'2026R'!$N141</f>
        <v>238280</v>
      </c>
      <c r="D141" s="270">
        <f t="shared" si="108"/>
        <v>2.0041414353091879E-2</v>
      </c>
      <c r="E141" s="273"/>
      <c r="F141" s="273">
        <f>+'2026P'!$N141</f>
        <v>254911.33</v>
      </c>
      <c r="G141" s="270">
        <f t="shared" si="109"/>
        <v>3.1129484290985162E-2</v>
      </c>
      <c r="H141" s="273">
        <f t="shared" si="100"/>
        <v>-16631.329999999987</v>
      </c>
      <c r="I141" s="270">
        <f t="shared" si="101"/>
        <v>-6.5243588819688739E-2</v>
      </c>
      <c r="J141" s="273"/>
      <c r="K141" s="273">
        <f>+'2025R'!$N141</f>
        <v>233668.693</v>
      </c>
      <c r="L141" s="270">
        <f t="shared" si="110"/>
        <v>4.1000553327205529E-2</v>
      </c>
      <c r="M141" s="273">
        <f t="shared" si="102"/>
        <v>4611.3070000000007</v>
      </c>
      <c r="N141" s="270">
        <f t="shared" si="103"/>
        <v>1.9734380933949081E-2</v>
      </c>
      <c r="O141" s="311"/>
      <c r="P141" s="273">
        <f>+'2026R'!$AD141</f>
        <v>1403007.068</v>
      </c>
      <c r="Q141" s="270">
        <f t="shared" si="111"/>
        <v>2.9226429042833083E-2</v>
      </c>
      <c r="R141" s="273"/>
      <c r="S141" s="273">
        <f>+'2026P'!$AD141</f>
        <v>1603867.98</v>
      </c>
      <c r="T141" s="270">
        <f t="shared" si="112"/>
        <v>3.5701507772619066E-2</v>
      </c>
      <c r="U141" s="273">
        <f t="shared" si="104"/>
        <v>-200860.91200000001</v>
      </c>
      <c r="V141" s="314">
        <f t="shared" si="105"/>
        <v>-0.12523531519096728</v>
      </c>
      <c r="W141" s="273"/>
      <c r="X141" s="273">
        <f>+'2025R'!$AD141</f>
        <v>1403711.1529999999</v>
      </c>
      <c r="Y141" s="270">
        <f t="shared" si="113"/>
        <v>4.3222647830046673E-2</v>
      </c>
      <c r="Z141" s="273">
        <f t="shared" si="106"/>
        <v>-704.08499999996275</v>
      </c>
      <c r="AA141" s="270">
        <f t="shared" si="107"/>
        <v>-5.0158823522574293E-4</v>
      </c>
    </row>
    <row r="142" spans="1:27">
      <c r="A142" s="277" t="s">
        <v>57</v>
      </c>
      <c r="B142" s="273"/>
      <c r="C142" s="273">
        <f>+'2026R'!$N142</f>
        <v>160211.66</v>
      </c>
      <c r="D142" s="270">
        <f t="shared" si="108"/>
        <v>1.3475189954073678E-2</v>
      </c>
      <c r="E142" s="273"/>
      <c r="F142" s="273">
        <f>+'2026P'!$N142</f>
        <v>212500</v>
      </c>
      <c r="G142" s="270">
        <f t="shared" si="109"/>
        <v>2.5950260476199104E-2</v>
      </c>
      <c r="H142" s="273">
        <f t="shared" si="100"/>
        <v>-52288.34</v>
      </c>
      <c r="I142" s="314">
        <f t="shared" si="101"/>
        <v>-0.24606277647058822</v>
      </c>
      <c r="J142" s="273"/>
      <c r="K142" s="273">
        <f>+'2025R'!$N142</f>
        <v>207836.41999999998</v>
      </c>
      <c r="L142" s="270">
        <f t="shared" si="110"/>
        <v>3.6467907241409893E-2</v>
      </c>
      <c r="M142" s="273">
        <f t="shared" si="102"/>
        <v>-47624.75999999998</v>
      </c>
      <c r="N142" s="270">
        <f t="shared" si="103"/>
        <v>-0.22914540194639604</v>
      </c>
      <c r="O142" s="311"/>
      <c r="P142" s="273">
        <f>+'2026R'!$AD142</f>
        <v>1058792.6499999999</v>
      </c>
      <c r="Q142" s="270">
        <f t="shared" si="111"/>
        <v>2.2056003110811271E-2</v>
      </c>
      <c r="R142" s="273"/>
      <c r="S142" s="273">
        <f>+'2026P'!$AD142</f>
        <v>1249500</v>
      </c>
      <c r="T142" s="270">
        <f t="shared" si="112"/>
        <v>2.7813407660827249E-2</v>
      </c>
      <c r="U142" s="273">
        <f t="shared" si="104"/>
        <v>-190707.35000000009</v>
      </c>
      <c r="V142" s="314">
        <f t="shared" si="105"/>
        <v>-0.15262693077230899</v>
      </c>
      <c r="W142" s="273"/>
      <c r="X142" s="273">
        <f>+'2025R'!$AD142</f>
        <v>1240474.1299999999</v>
      </c>
      <c r="Y142" s="270">
        <f t="shared" si="113"/>
        <v>3.8196302956405685E-2</v>
      </c>
      <c r="Z142" s="273">
        <f t="shared" si="106"/>
        <v>-181681.47999999998</v>
      </c>
      <c r="AA142" s="270">
        <f t="shared" si="107"/>
        <v>-0.14646132120465905</v>
      </c>
    </row>
    <row r="143" spans="1:27">
      <c r="A143" s="277" t="s">
        <v>58</v>
      </c>
      <c r="B143" s="273"/>
      <c r="C143" s="273">
        <f>+'2026R'!$N143</f>
        <v>311924.15480000002</v>
      </c>
      <c r="D143" s="270">
        <f t="shared" si="108"/>
        <v>2.6235526410461531E-2</v>
      </c>
      <c r="E143" s="273"/>
      <c r="F143" s="273">
        <f>+'2026P'!$N143</f>
        <v>285649.78000000003</v>
      </c>
      <c r="G143" s="270">
        <f t="shared" si="109"/>
        <v>3.4883229157501035E-2</v>
      </c>
      <c r="H143" s="273">
        <f t="shared" si="100"/>
        <v>26274.374799999991</v>
      </c>
      <c r="I143" s="270">
        <f t="shared" si="101"/>
        <v>9.1981078368063116E-2</v>
      </c>
      <c r="J143" s="273"/>
      <c r="K143" s="273">
        <f>+'2025R'!$N143</f>
        <v>625697.69130000006</v>
      </c>
      <c r="L143" s="270">
        <f t="shared" si="110"/>
        <v>0.10978771366198824</v>
      </c>
      <c r="M143" s="273">
        <f t="shared" si="102"/>
        <v>-313773.53650000005</v>
      </c>
      <c r="N143" s="270">
        <f t="shared" si="103"/>
        <v>-0.50147785562078517</v>
      </c>
      <c r="O143" s="311"/>
      <c r="P143" s="273">
        <f>+'2026R'!$AD143</f>
        <v>1878720.6316</v>
      </c>
      <c r="Q143" s="270">
        <f t="shared" si="111"/>
        <v>3.9136150118642132E-2</v>
      </c>
      <c r="R143" s="273"/>
      <c r="S143" s="273">
        <f>+'2026P'!$AD143</f>
        <v>1893489.9000000001</v>
      </c>
      <c r="T143" s="270">
        <f t="shared" si="112"/>
        <v>4.2148384546105665E-2</v>
      </c>
      <c r="U143" s="273">
        <f t="shared" si="104"/>
        <v>-14769.268400000175</v>
      </c>
      <c r="V143" s="270">
        <f t="shared" si="105"/>
        <v>-7.8000249169537022E-3</v>
      </c>
      <c r="W143" s="273"/>
      <c r="X143" s="273">
        <f>+'2025R'!$AD143</f>
        <v>3439477.531</v>
      </c>
      <c r="Y143" s="270">
        <f t="shared" si="113"/>
        <v>0.1059073483344842</v>
      </c>
      <c r="Z143" s="273">
        <f t="shared" si="106"/>
        <v>-1560756.8994</v>
      </c>
      <c r="AA143" s="270">
        <f t="shared" si="107"/>
        <v>-0.45377732092531586</v>
      </c>
    </row>
    <row r="144" spans="1:27">
      <c r="A144" s="277" t="s">
        <v>59</v>
      </c>
      <c r="B144" s="273"/>
      <c r="C144" s="273">
        <f>+'2026R'!$N144</f>
        <v>0</v>
      </c>
      <c r="D144" s="270">
        <f t="shared" si="108"/>
        <v>0</v>
      </c>
      <c r="E144" s="273"/>
      <c r="F144" s="273">
        <f>+'2026P'!$N144</f>
        <v>12937</v>
      </c>
      <c r="G144" s="270">
        <f t="shared" si="109"/>
        <v>1.5798518577910016E-3</v>
      </c>
      <c r="H144" s="273">
        <f t="shared" si="100"/>
        <v>-12937</v>
      </c>
      <c r="I144" s="314">
        <f t="shared" si="101"/>
        <v>-1</v>
      </c>
      <c r="J144" s="273"/>
      <c r="K144" s="273">
        <f>+'2025R'!$N144</f>
        <v>178344.614</v>
      </c>
      <c r="L144" s="270">
        <f t="shared" si="110"/>
        <v>3.1293143138036404E-2</v>
      </c>
      <c r="M144" s="273">
        <f t="shared" si="102"/>
        <v>-178344.614</v>
      </c>
      <c r="N144" s="314">
        <f t="shared" si="103"/>
        <v>-1</v>
      </c>
      <c r="O144" s="311"/>
      <c r="P144" s="273">
        <f>+'2026R'!$AD144</f>
        <v>37575</v>
      </c>
      <c r="Q144" s="270">
        <f t="shared" si="111"/>
        <v>7.8273523799842544E-4</v>
      </c>
      <c r="R144" s="273"/>
      <c r="S144" s="273">
        <f>+'2026P'!$AD144</f>
        <v>182622</v>
      </c>
      <c r="T144" s="270">
        <f t="shared" si="112"/>
        <v>4.0650981463270057E-3</v>
      </c>
      <c r="U144" s="273">
        <f t="shared" si="104"/>
        <v>-145047</v>
      </c>
      <c r="V144" s="314">
        <f t="shared" si="105"/>
        <v>-0.79424713342313635</v>
      </c>
      <c r="W144" s="273"/>
      <c r="X144" s="273">
        <f>+'2025R'!$AD144</f>
        <v>246476.614</v>
      </c>
      <c r="Y144" s="270">
        <f t="shared" si="113"/>
        <v>7.5894330984662001E-3</v>
      </c>
      <c r="Z144" s="273">
        <f t="shared" si="106"/>
        <v>-208901.614</v>
      </c>
      <c r="AA144" s="270">
        <f t="shared" si="107"/>
        <v>-0.84755145979082624</v>
      </c>
    </row>
    <row r="145" spans="1:27">
      <c r="A145" s="277" t="s">
        <v>60</v>
      </c>
      <c r="B145" s="273"/>
      <c r="C145" s="273">
        <f>+'2026R'!$N145</f>
        <v>0</v>
      </c>
      <c r="D145" s="270">
        <f t="shared" si="108"/>
        <v>0</v>
      </c>
      <c r="E145" s="273"/>
      <c r="F145" s="273">
        <f>+'2026P'!$N145</f>
        <v>0</v>
      </c>
      <c r="G145" s="270">
        <f t="shared" si="109"/>
        <v>0</v>
      </c>
      <c r="H145" s="273">
        <f t="shared" si="100"/>
        <v>0</v>
      </c>
      <c r="I145" s="270" t="str">
        <f t="shared" si="101"/>
        <v>N. D.</v>
      </c>
      <c r="J145" s="273"/>
      <c r="K145" s="273">
        <f>+'2025R'!$N145</f>
        <v>0</v>
      </c>
      <c r="L145" s="270">
        <f t="shared" si="110"/>
        <v>0</v>
      </c>
      <c r="M145" s="273">
        <f t="shared" si="102"/>
        <v>0</v>
      </c>
      <c r="N145" s="270" t="str">
        <f t="shared" si="103"/>
        <v>N. D.</v>
      </c>
      <c r="O145" s="311"/>
      <c r="P145" s="273">
        <f>+'2026R'!$AD145</f>
        <v>23105.29</v>
      </c>
      <c r="Q145" s="270">
        <f t="shared" si="111"/>
        <v>4.8131269905981743E-4</v>
      </c>
      <c r="R145" s="273"/>
      <c r="S145" s="273">
        <f>+'2026P'!$AD145</f>
        <v>22724</v>
      </c>
      <c r="T145" s="270">
        <f t="shared" si="112"/>
        <v>5.0582783168038291E-4</v>
      </c>
      <c r="U145" s="273">
        <f t="shared" si="104"/>
        <v>381.29000000000087</v>
      </c>
      <c r="V145" s="270">
        <f t="shared" si="105"/>
        <v>1.6779176201373036E-2</v>
      </c>
      <c r="W145" s="273"/>
      <c r="X145" s="273">
        <f>+'2025R'!$AD145</f>
        <v>22724</v>
      </c>
      <c r="Y145" s="270">
        <f t="shared" si="113"/>
        <v>6.997105118035495E-4</v>
      </c>
      <c r="Z145" s="273">
        <f t="shared" si="106"/>
        <v>381.29000000000087</v>
      </c>
      <c r="AA145" s="270">
        <f t="shared" si="107"/>
        <v>1.6779176201373036E-2</v>
      </c>
    </row>
    <row r="146" spans="1:27">
      <c r="A146" s="277" t="s">
        <v>61</v>
      </c>
      <c r="B146" s="273"/>
      <c r="C146" s="273">
        <f>+'2026R'!$N146</f>
        <v>127505.27339999999</v>
      </c>
      <c r="D146" s="270">
        <f t="shared" si="108"/>
        <v>1.0724299212748296E-2</v>
      </c>
      <c r="E146" s="273"/>
      <c r="F146" s="273">
        <f>+'2026P'!$N146</f>
        <v>129086.58</v>
      </c>
      <c r="G146" s="270">
        <f t="shared" si="109"/>
        <v>1.5763907646972771E-2</v>
      </c>
      <c r="H146" s="273">
        <f t="shared" si="100"/>
        <v>-1581.3066000000108</v>
      </c>
      <c r="I146" s="270">
        <f t="shared" si="101"/>
        <v>-1.2249968974311742E-2</v>
      </c>
      <c r="J146" s="273"/>
      <c r="K146" s="273">
        <f>+'2025R'!$N146</f>
        <v>138071.17199999999</v>
      </c>
      <c r="L146" s="270">
        <f t="shared" si="110"/>
        <v>2.4226584990295497E-2</v>
      </c>
      <c r="M146" s="273">
        <f t="shared" si="102"/>
        <v>-10565.8986</v>
      </c>
      <c r="N146" s="270">
        <f t="shared" si="103"/>
        <v>-7.6525015663660781E-2</v>
      </c>
      <c r="O146" s="311"/>
      <c r="P146" s="273">
        <f>+'2026R'!$AD146</f>
        <v>765031.36699999985</v>
      </c>
      <c r="Q146" s="270">
        <f t="shared" si="111"/>
        <v>1.5936580415835146E-2</v>
      </c>
      <c r="R146" s="273"/>
      <c r="S146" s="273">
        <f>+'2026P'!$AD146</f>
        <v>774519.48</v>
      </c>
      <c r="T146" s="270">
        <f t="shared" si="112"/>
        <v>1.7240517037608594E-2</v>
      </c>
      <c r="U146" s="273">
        <f t="shared" si="104"/>
        <v>-9488.1130000001285</v>
      </c>
      <c r="V146" s="270">
        <f t="shared" si="105"/>
        <v>-1.225032196737018E-2</v>
      </c>
      <c r="W146" s="273"/>
      <c r="X146" s="273">
        <f>+'2025R'!$AD146</f>
        <v>805828.19980000006</v>
      </c>
      <c r="Y146" s="270">
        <f t="shared" si="113"/>
        <v>2.48128173784453E-2</v>
      </c>
      <c r="Z146" s="273">
        <f t="shared" si="106"/>
        <v>-40796.832800000207</v>
      </c>
      <c r="AA146" s="270">
        <f t="shared" si="107"/>
        <v>-5.0627209137289617E-2</v>
      </c>
    </row>
    <row r="147" spans="1:27">
      <c r="A147" s="277" t="s">
        <v>62</v>
      </c>
      <c r="B147" s="273"/>
      <c r="C147" s="273">
        <f>+'2026R'!$N147</f>
        <v>0</v>
      </c>
      <c r="D147" s="270">
        <f t="shared" si="108"/>
        <v>0</v>
      </c>
      <c r="E147" s="273"/>
      <c r="F147" s="273">
        <f>+'2026P'!$N147</f>
        <v>0</v>
      </c>
      <c r="G147" s="270">
        <f t="shared" si="109"/>
        <v>0</v>
      </c>
      <c r="H147" s="273">
        <f t="shared" si="100"/>
        <v>0</v>
      </c>
      <c r="I147" s="270" t="str">
        <f t="shared" si="101"/>
        <v>N. D.</v>
      </c>
      <c r="J147" s="273"/>
      <c r="K147" s="273">
        <f>+'2025R'!$N147</f>
        <v>0</v>
      </c>
      <c r="L147" s="270">
        <f t="shared" si="110"/>
        <v>0</v>
      </c>
      <c r="M147" s="273">
        <f t="shared" si="102"/>
        <v>0</v>
      </c>
      <c r="N147" s="270" t="str">
        <f t="shared" si="103"/>
        <v>N. D.</v>
      </c>
      <c r="O147" s="311"/>
      <c r="P147" s="273">
        <f>+'2026R'!$AD147</f>
        <v>1600</v>
      </c>
      <c r="Q147" s="270">
        <f t="shared" si="111"/>
        <v>3.3330043401130557E-5</v>
      </c>
      <c r="R147" s="273"/>
      <c r="S147" s="273">
        <f>+'2026P'!$AD147</f>
        <v>0</v>
      </c>
      <c r="T147" s="270">
        <f t="shared" si="112"/>
        <v>0</v>
      </c>
      <c r="U147" s="273">
        <f t="shared" si="104"/>
        <v>1600</v>
      </c>
      <c r="V147" s="270" t="str">
        <f t="shared" si="105"/>
        <v>N. D.</v>
      </c>
      <c r="W147" s="273"/>
      <c r="X147" s="273">
        <f>+'2025R'!$AD147</f>
        <v>0</v>
      </c>
      <c r="Y147" s="270">
        <f t="shared" si="113"/>
        <v>0</v>
      </c>
      <c r="Z147" s="273">
        <f t="shared" si="106"/>
        <v>1600</v>
      </c>
      <c r="AA147" s="270" t="str">
        <f t="shared" si="107"/>
        <v>N. D.</v>
      </c>
    </row>
    <row r="148" spans="1:27">
      <c r="A148" s="277" t="s">
        <v>25</v>
      </c>
      <c r="B148" s="273"/>
      <c r="C148" s="273">
        <f>+'2026R'!$N148</f>
        <v>189845</v>
      </c>
      <c r="D148" s="270">
        <f t="shared" si="108"/>
        <v>1.5967610827021687E-2</v>
      </c>
      <c r="E148" s="273"/>
      <c r="F148" s="273">
        <f>+'2026P'!$N148</f>
        <v>199472.13</v>
      </c>
      <c r="G148" s="270">
        <f t="shared" si="109"/>
        <v>2.4359311676434119E-2</v>
      </c>
      <c r="H148" s="273">
        <f t="shared" si="100"/>
        <v>-9627.1300000000047</v>
      </c>
      <c r="I148" s="270">
        <f t="shared" si="101"/>
        <v>-4.8263033036244234E-2</v>
      </c>
      <c r="J148" s="273"/>
      <c r="K148" s="273">
        <f>+'2025R'!$N148</f>
        <v>117300.07</v>
      </c>
      <c r="L148" s="270">
        <f t="shared" si="110"/>
        <v>2.0581994590605862E-2</v>
      </c>
      <c r="M148" s="273">
        <f t="shared" si="102"/>
        <v>72544.929999999993</v>
      </c>
      <c r="N148" s="270">
        <f t="shared" si="103"/>
        <v>0.61845598216608044</v>
      </c>
      <c r="O148" s="311"/>
      <c r="P148" s="318">
        <f>+'2026R'!$AD148</f>
        <v>966841.86</v>
      </c>
      <c r="Q148" s="270">
        <f t="shared" si="111"/>
        <v>2.0140550722393621E-2</v>
      </c>
      <c r="R148" s="273"/>
      <c r="S148" s="318">
        <f>+'2026P'!$AD148</f>
        <v>967057.96</v>
      </c>
      <c r="T148" s="270">
        <f t="shared" si="112"/>
        <v>2.1526352359446155E-2</v>
      </c>
      <c r="U148" s="273">
        <f t="shared" si="104"/>
        <v>-216.09999999997672</v>
      </c>
      <c r="V148" s="270">
        <f t="shared" si="105"/>
        <v>-2.2346127009799569E-4</v>
      </c>
      <c r="W148" s="273"/>
      <c r="X148" s="273">
        <f>+'2025R'!$AD148</f>
        <v>794455.25500000012</v>
      </c>
      <c r="Y148" s="270">
        <f t="shared" si="113"/>
        <v>2.4462625113583415E-2</v>
      </c>
      <c r="Z148" s="273">
        <f t="shared" si="106"/>
        <v>172386.60499999986</v>
      </c>
      <c r="AA148" s="270">
        <f t="shared" si="107"/>
        <v>0.21698717947305898</v>
      </c>
    </row>
    <row r="149" spans="1:27">
      <c r="A149" s="277" t="s">
        <v>63</v>
      </c>
      <c r="B149" s="273"/>
      <c r="C149" s="273">
        <f>+'2026R'!$N149</f>
        <v>0</v>
      </c>
      <c r="D149" s="270">
        <f t="shared" si="108"/>
        <v>0</v>
      </c>
      <c r="E149" s="273"/>
      <c r="F149" s="273">
        <f>+'2026P'!$N149</f>
        <v>20750</v>
      </c>
      <c r="G149" s="270">
        <f t="shared" si="109"/>
        <v>2.5339666112053245E-3</v>
      </c>
      <c r="H149" s="273">
        <f t="shared" si="100"/>
        <v>-20750</v>
      </c>
      <c r="I149" s="314">
        <f t="shared" si="101"/>
        <v>-1</v>
      </c>
      <c r="J149" s="273"/>
      <c r="K149" s="273">
        <f>+'2025R'!$N149</f>
        <v>3271.5</v>
      </c>
      <c r="L149" s="270">
        <f t="shared" si="110"/>
        <v>5.7403201296612246E-4</v>
      </c>
      <c r="M149" s="273">
        <f t="shared" si="102"/>
        <v>-3271.5</v>
      </c>
      <c r="N149" s="314">
        <f t="shared" si="103"/>
        <v>-1</v>
      </c>
      <c r="O149" s="311"/>
      <c r="P149" s="273">
        <f>+'2026R'!$AD149</f>
        <v>0</v>
      </c>
      <c r="Q149" s="270">
        <f t="shared" si="111"/>
        <v>0</v>
      </c>
      <c r="R149" s="273"/>
      <c r="S149" s="273">
        <f>+'2026P'!$AD149</f>
        <v>20750</v>
      </c>
      <c r="T149" s="270">
        <f t="shared" si="112"/>
        <v>4.6188732209857174E-4</v>
      </c>
      <c r="U149" s="273">
        <f t="shared" si="104"/>
        <v>-20750</v>
      </c>
      <c r="V149" s="314">
        <f t="shared" si="105"/>
        <v>-1</v>
      </c>
      <c r="W149" s="273"/>
      <c r="X149" s="273">
        <f>+'2025R'!$AD149</f>
        <v>3271.5</v>
      </c>
      <c r="Y149" s="270">
        <f t="shared" si="113"/>
        <v>1.0073503517713925E-4</v>
      </c>
      <c r="Z149" s="273">
        <f t="shared" si="106"/>
        <v>-3271.5</v>
      </c>
      <c r="AA149" s="314">
        <f t="shared" si="107"/>
        <v>-1</v>
      </c>
    </row>
    <row r="150" spans="1:27">
      <c r="A150" s="277" t="s">
        <v>64</v>
      </c>
      <c r="B150" s="273"/>
      <c r="C150" s="273">
        <f>+'2026R'!$N150</f>
        <v>84662</v>
      </c>
      <c r="D150" s="270">
        <f t="shared" si="108"/>
        <v>7.1208083849314445E-3</v>
      </c>
      <c r="E150" s="273"/>
      <c r="F150" s="273">
        <f>+'2026P'!$N150</f>
        <v>84661.65</v>
      </c>
      <c r="G150" s="270">
        <f t="shared" si="109"/>
        <v>1.0338785269857891E-2</v>
      </c>
      <c r="H150" s="273">
        <f t="shared" si="100"/>
        <v>0.35000000000582077</v>
      </c>
      <c r="I150" s="270">
        <f t="shared" si="101"/>
        <v>4.1341032215391598E-6</v>
      </c>
      <c r="J150" s="273"/>
      <c r="K150" s="273">
        <f>+'2025R'!$N150</f>
        <v>117758.19</v>
      </c>
      <c r="L150" s="270">
        <f t="shared" si="110"/>
        <v>2.0662378373512796E-2</v>
      </c>
      <c r="M150" s="273">
        <f t="shared" si="102"/>
        <v>-33096.19</v>
      </c>
      <c r="N150" s="270">
        <f t="shared" si="103"/>
        <v>-0.28105212894321829</v>
      </c>
      <c r="O150" s="311"/>
      <c r="P150" s="273">
        <f>+'2026R'!$AD150</f>
        <v>534591.41</v>
      </c>
      <c r="Q150" s="270">
        <f t="shared" si="111"/>
        <v>1.1136221810732238E-2</v>
      </c>
      <c r="R150" s="273"/>
      <c r="S150" s="318">
        <f>+'2026P'!$AD150</f>
        <v>532969.9</v>
      </c>
      <c r="T150" s="270">
        <f t="shared" si="112"/>
        <v>1.1863712764826197E-2</v>
      </c>
      <c r="U150" s="273">
        <f t="shared" si="104"/>
        <v>1621.5100000000093</v>
      </c>
      <c r="V150" s="270">
        <f t="shared" si="105"/>
        <v>3.0424044584881982E-3</v>
      </c>
      <c r="W150" s="273"/>
      <c r="X150" s="273">
        <f>+'2025R'!$AD150</f>
        <v>723242.98999999987</v>
      </c>
      <c r="Y150" s="270">
        <f t="shared" si="113"/>
        <v>2.2269878660941267E-2</v>
      </c>
      <c r="Z150" s="273">
        <f t="shared" si="106"/>
        <v>-188651.57999999984</v>
      </c>
      <c r="AA150" s="270">
        <f t="shared" si="107"/>
        <v>-0.26084121465180032</v>
      </c>
    </row>
    <row r="151" spans="1:27" ht="6" customHeight="1">
      <c r="A151" s="296"/>
      <c r="B151" s="265"/>
      <c r="C151" s="265"/>
      <c r="D151" s="270"/>
      <c r="E151" s="265"/>
      <c r="F151" s="265"/>
      <c r="G151" s="270"/>
      <c r="H151" s="265"/>
      <c r="I151" s="270"/>
      <c r="J151" s="265"/>
      <c r="K151" s="265"/>
      <c r="L151" s="270"/>
      <c r="M151" s="265"/>
      <c r="N151" s="270"/>
      <c r="O151" s="265"/>
      <c r="P151" s="265"/>
      <c r="Q151" s="270"/>
      <c r="R151" s="265"/>
      <c r="S151" s="265"/>
      <c r="T151" s="270"/>
      <c r="U151" s="265"/>
      <c r="V151" s="270"/>
      <c r="W151" s="265"/>
      <c r="X151" s="265"/>
      <c r="Y151" s="270"/>
      <c r="Z151" s="265"/>
      <c r="AA151" s="270"/>
    </row>
    <row r="152" spans="1:27">
      <c r="A152" s="297" t="s">
        <v>65</v>
      </c>
      <c r="B152" s="283"/>
      <c r="C152" s="283">
        <f>+SUM(C153:C158)</f>
        <v>1146554.1603000001</v>
      </c>
      <c r="D152" s="282">
        <f>+SUM(D153:D166)</f>
        <v>6.3312677516346116E-2</v>
      </c>
      <c r="E152" s="283"/>
      <c r="F152" s="283">
        <f>+SUM(F153:F158)</f>
        <v>2379752</v>
      </c>
      <c r="G152" s="282">
        <f>+SUM(G153:G166)</f>
        <v>0.24033458224497853</v>
      </c>
      <c r="H152" s="283">
        <f t="shared" ref="H152:H158" si="114">+$C152-F152</f>
        <v>-1233197.8396999999</v>
      </c>
      <c r="I152" s="320">
        <f t="shared" ref="I152:I158" si="115">+IF(ISERROR(H152/F152),"N. D.",H152/F152)</f>
        <v>-0.51820435057938807</v>
      </c>
      <c r="J152" s="283"/>
      <c r="K152" s="283">
        <v>2222235.6616000002</v>
      </c>
      <c r="L152" s="282">
        <f>+SUM(L153:L166)</f>
        <v>0.31517333241857853</v>
      </c>
      <c r="M152" s="283">
        <f t="shared" ref="M152:M158" si="116">+$C152-K152</f>
        <v>-1075681.5013000001</v>
      </c>
      <c r="N152" s="282">
        <f t="shared" ref="N152:N158" si="117">+IF(ISERROR(M152/K152),"N. D.",M152/K152)</f>
        <v>-0.48405374816346614</v>
      </c>
      <c r="O152" s="313"/>
      <c r="P152" s="283">
        <v>9783926.4571000021</v>
      </c>
      <c r="Q152" s="282">
        <f>+SUM(Q153:Q166)</f>
        <v>0.1507404588193402</v>
      </c>
      <c r="R152" s="283"/>
      <c r="S152" s="283">
        <f>+SUM(S153:S158)</f>
        <v>11216614</v>
      </c>
      <c r="T152" s="282">
        <f>+SUM(T153:T166)</f>
        <v>0.194690069488694</v>
      </c>
      <c r="U152" s="283">
        <f t="shared" ref="U152:U158" si="118">+$P152-S152</f>
        <v>-1432687.5428999979</v>
      </c>
      <c r="V152" s="320">
        <f t="shared" ref="V152:V158" si="119">+IF(ISERROR(U152/S152),"N. D.",U152/S152)</f>
        <v>-0.12772905824342337</v>
      </c>
      <c r="W152" s="283"/>
      <c r="X152" s="283">
        <v>10194088.9312</v>
      </c>
      <c r="Y152" s="282">
        <f>+SUM(Y153:Y166)</f>
        <v>0.24558027615659894</v>
      </c>
      <c r="Z152" s="283">
        <f t="shared" ref="Z152:Z158" si="120">+$P152-X152</f>
        <v>-410162.47409999743</v>
      </c>
      <c r="AA152" s="282">
        <f t="shared" ref="AA152:AA158" si="121">+IF(ISERROR(Z152/X152),"N. D.",Z152/X152)</f>
        <v>-4.0235324300993226E-2</v>
      </c>
    </row>
    <row r="153" spans="1:27" hidden="1">
      <c r="A153" s="277" t="s">
        <v>26</v>
      </c>
      <c r="B153" s="273"/>
      <c r="C153" s="318">
        <v>325401.90000000002</v>
      </c>
      <c r="D153" s="275">
        <f t="shared" ref="D153:D158" si="122">+IF(ISERROR(C153/C$106),"N. D.",C153/C$106)</f>
        <v>2.7369121660161862E-2</v>
      </c>
      <c r="E153" s="273"/>
      <c r="F153" s="318">
        <v>357429</v>
      </c>
      <c r="G153" s="275">
        <f t="shared" ref="G153:G158" si="123">+IF(ISERROR(F153/F$106),"N. D.",F153/F$106)</f>
        <v>4.3648826596458211E-2</v>
      </c>
      <c r="H153" s="274">
        <f t="shared" si="114"/>
        <v>-32027.099999999977</v>
      </c>
      <c r="I153" s="275">
        <f t="shared" si="115"/>
        <v>-8.9604089203729906E-2</v>
      </c>
      <c r="J153" s="273"/>
      <c r="K153" s="274">
        <v>527789.49</v>
      </c>
      <c r="L153" s="275">
        <f t="shared" ref="L153:L158" si="124">+IF(ISERROR(K153/K$106),"N. D.",K153/K$106)</f>
        <v>9.2608303031350495E-2</v>
      </c>
      <c r="M153" s="274">
        <f t="shared" si="116"/>
        <v>-202387.58999999997</v>
      </c>
      <c r="N153" s="275">
        <f t="shared" si="117"/>
        <v>-0.38346271351481437</v>
      </c>
      <c r="O153" s="311"/>
      <c r="P153" s="318">
        <v>1361574.7200000002</v>
      </c>
      <c r="Q153" s="275">
        <f t="shared" ref="Q153:Q158" si="125">+IF(ISERROR(P153/P$106),"N. D.",P153/P$106)</f>
        <v>2.8363340319676373E-2</v>
      </c>
      <c r="R153" s="273"/>
      <c r="S153" s="318">
        <v>1337086</v>
      </c>
      <c r="T153" s="275">
        <f t="shared" ref="T153:T158" si="126">+IF(ISERROR(S153/S$106),"N. D.",S153/S$106)</f>
        <v>2.9763039612312817E-2</v>
      </c>
      <c r="U153" s="274">
        <f t="shared" si="118"/>
        <v>24488.720000000205</v>
      </c>
      <c r="V153" s="275">
        <f t="shared" si="119"/>
        <v>1.8314992453739104E-2</v>
      </c>
      <c r="W153" s="273"/>
      <c r="X153" s="274">
        <v>1867360.37</v>
      </c>
      <c r="Y153" s="275">
        <f t="shared" ref="Y153:Y158" si="127">+IF(ISERROR(X153/X$106),"N. D.",X153/X$106)</f>
        <v>5.7499193813341211E-2</v>
      </c>
      <c r="Z153" s="274">
        <f t="shared" si="120"/>
        <v>-505785.64999999991</v>
      </c>
      <c r="AA153" s="275">
        <f t="shared" si="121"/>
        <v>-0.27085594089158049</v>
      </c>
    </row>
    <row r="154" spans="1:27" hidden="1">
      <c r="A154" s="277" t="s">
        <v>66</v>
      </c>
      <c r="B154" s="273"/>
      <c r="C154" s="318">
        <v>814520.2603000002</v>
      </c>
      <c r="D154" s="275">
        <f t="shared" si="122"/>
        <v>6.8508217373092817E-2</v>
      </c>
      <c r="E154" s="273"/>
      <c r="F154" s="318">
        <v>2022323</v>
      </c>
      <c r="G154" s="275">
        <f t="shared" si="123"/>
        <v>0.24696380525651013</v>
      </c>
      <c r="H154" s="274">
        <f t="shared" si="114"/>
        <v>-1207802.7396999998</v>
      </c>
      <c r="I154" s="275">
        <f t="shared" si="115"/>
        <v>-0.59723532773943622</v>
      </c>
      <c r="J154" s="273"/>
      <c r="K154" s="274">
        <v>1694446.1716</v>
      </c>
      <c r="L154" s="275">
        <f t="shared" si="124"/>
        <v>0.29731509911242177</v>
      </c>
      <c r="M154" s="274">
        <f t="shared" si="116"/>
        <v>-879925.9112999998</v>
      </c>
      <c r="N154" s="275">
        <f t="shared" si="117"/>
        <v>-0.51930000849134073</v>
      </c>
      <c r="O154" s="311"/>
      <c r="P154" s="318">
        <v>8415665.4871000014</v>
      </c>
      <c r="Q154" s="275">
        <f t="shared" si="125"/>
        <v>0.17530905995902474</v>
      </c>
      <c r="R154" s="273"/>
      <c r="S154" s="318">
        <v>9879528</v>
      </c>
      <c r="T154" s="275">
        <f t="shared" si="126"/>
        <v>0.21991463766351124</v>
      </c>
      <c r="U154" s="274">
        <f t="shared" si="118"/>
        <v>-1463862.5128999986</v>
      </c>
      <c r="V154" s="275">
        <f t="shared" si="119"/>
        <v>-0.14817130058237585</v>
      </c>
      <c r="W154" s="273"/>
      <c r="X154" s="274">
        <v>8262546.7511999998</v>
      </c>
      <c r="Y154" s="275">
        <f t="shared" si="127"/>
        <v>0.25441783207546681</v>
      </c>
      <c r="Z154" s="274">
        <f t="shared" si="120"/>
        <v>153118.7359000016</v>
      </c>
      <c r="AA154" s="275">
        <f t="shared" si="121"/>
        <v>1.8531663482299038E-2</v>
      </c>
    </row>
    <row r="155" spans="1:27" hidden="1">
      <c r="A155" s="277" t="s">
        <v>67</v>
      </c>
      <c r="B155" s="273"/>
      <c r="C155" s="274">
        <v>0</v>
      </c>
      <c r="D155" s="275">
        <f t="shared" si="122"/>
        <v>0</v>
      </c>
      <c r="E155" s="273"/>
      <c r="F155" s="274">
        <f>+'2026P'!$N155</f>
        <v>0</v>
      </c>
      <c r="G155" s="275">
        <f t="shared" si="123"/>
        <v>0</v>
      </c>
      <c r="H155" s="274">
        <f t="shared" si="114"/>
        <v>0</v>
      </c>
      <c r="I155" s="275" t="str">
        <f t="shared" si="115"/>
        <v>N. D.</v>
      </c>
      <c r="J155" s="273"/>
      <c r="K155" s="274">
        <v>0</v>
      </c>
      <c r="L155" s="275">
        <f t="shared" si="124"/>
        <v>0</v>
      </c>
      <c r="M155" s="274">
        <f t="shared" si="116"/>
        <v>0</v>
      </c>
      <c r="N155" s="275" t="str">
        <f t="shared" si="117"/>
        <v>N. D.</v>
      </c>
      <c r="O155" s="311"/>
      <c r="P155" s="274">
        <v>0</v>
      </c>
      <c r="Q155" s="275">
        <f t="shared" si="125"/>
        <v>0</v>
      </c>
      <c r="R155" s="273"/>
      <c r="S155" s="274">
        <f>+'2026P'!$AD155</f>
        <v>0</v>
      </c>
      <c r="T155" s="275">
        <f t="shared" si="126"/>
        <v>0</v>
      </c>
      <c r="U155" s="274">
        <f t="shared" si="118"/>
        <v>0</v>
      </c>
      <c r="V155" s="275" t="str">
        <f t="shared" si="119"/>
        <v>N. D.</v>
      </c>
      <c r="W155" s="273"/>
      <c r="X155" s="274">
        <v>0</v>
      </c>
      <c r="Y155" s="275">
        <f t="shared" si="127"/>
        <v>0</v>
      </c>
      <c r="Z155" s="274">
        <f t="shared" si="120"/>
        <v>0</v>
      </c>
      <c r="AA155" s="275" t="str">
        <f t="shared" si="121"/>
        <v>N. D.</v>
      </c>
    </row>
    <row r="156" spans="1:27" hidden="1">
      <c r="A156" s="277" t="s">
        <v>68</v>
      </c>
      <c r="B156" s="273"/>
      <c r="C156" s="274">
        <v>0</v>
      </c>
      <c r="D156" s="275">
        <f t="shared" si="122"/>
        <v>0</v>
      </c>
      <c r="E156" s="273"/>
      <c r="F156" s="274">
        <f>+'2026P'!$N156</f>
        <v>0</v>
      </c>
      <c r="G156" s="275">
        <f t="shared" si="123"/>
        <v>0</v>
      </c>
      <c r="H156" s="274">
        <f t="shared" si="114"/>
        <v>0</v>
      </c>
      <c r="I156" s="275" t="str">
        <f t="shared" si="115"/>
        <v>N. D.</v>
      </c>
      <c r="J156" s="273"/>
      <c r="K156" s="274">
        <v>0</v>
      </c>
      <c r="L156" s="275">
        <f t="shared" si="124"/>
        <v>0</v>
      </c>
      <c r="M156" s="274">
        <f t="shared" si="116"/>
        <v>0</v>
      </c>
      <c r="N156" s="275" t="str">
        <f t="shared" si="117"/>
        <v>N. D.</v>
      </c>
      <c r="O156" s="311"/>
      <c r="P156" s="274">
        <v>0</v>
      </c>
      <c r="Q156" s="275">
        <f t="shared" si="125"/>
        <v>0</v>
      </c>
      <c r="R156" s="273"/>
      <c r="S156" s="274">
        <f>+'2026P'!$AD156</f>
        <v>0</v>
      </c>
      <c r="T156" s="275">
        <f t="shared" si="126"/>
        <v>0</v>
      </c>
      <c r="U156" s="274">
        <f t="shared" si="118"/>
        <v>0</v>
      </c>
      <c r="V156" s="275" t="str">
        <f t="shared" si="119"/>
        <v>N. D.</v>
      </c>
      <c r="W156" s="273"/>
      <c r="X156" s="274">
        <v>0</v>
      </c>
      <c r="Y156" s="275">
        <f t="shared" si="127"/>
        <v>0</v>
      </c>
      <c r="Z156" s="274">
        <f t="shared" si="120"/>
        <v>0</v>
      </c>
      <c r="AA156" s="275" t="str">
        <f t="shared" si="121"/>
        <v>N. D.</v>
      </c>
    </row>
    <row r="157" spans="1:27" hidden="1">
      <c r="A157" s="277" t="s">
        <v>69</v>
      </c>
      <c r="B157" s="273"/>
      <c r="C157" s="274">
        <v>6632</v>
      </c>
      <c r="D157" s="275">
        <f t="shared" si="122"/>
        <v>5.5780871239594315E-4</v>
      </c>
      <c r="E157" s="273"/>
      <c r="F157" s="274">
        <f>+'2026P'!$N157</f>
        <v>0</v>
      </c>
      <c r="G157" s="275">
        <f t="shared" si="123"/>
        <v>0</v>
      </c>
      <c r="H157" s="274">
        <f t="shared" si="114"/>
        <v>6632</v>
      </c>
      <c r="I157" s="275" t="str">
        <f t="shared" si="115"/>
        <v>N. D.</v>
      </c>
      <c r="J157" s="273"/>
      <c r="K157" s="274">
        <v>0</v>
      </c>
      <c r="L157" s="275">
        <f t="shared" si="124"/>
        <v>0</v>
      </c>
      <c r="M157" s="274">
        <f t="shared" si="116"/>
        <v>6632</v>
      </c>
      <c r="N157" s="275" t="str">
        <f t="shared" si="117"/>
        <v>N. D.</v>
      </c>
      <c r="O157" s="311"/>
      <c r="P157" s="274">
        <v>6686.25</v>
      </c>
      <c r="Q157" s="275">
        <f t="shared" si="125"/>
        <v>1.3928312668175574E-4</v>
      </c>
      <c r="R157" s="273"/>
      <c r="S157" s="274">
        <f>+'2026P'!$AD157</f>
        <v>0</v>
      </c>
      <c r="T157" s="275">
        <f t="shared" si="126"/>
        <v>0</v>
      </c>
      <c r="U157" s="274">
        <f t="shared" si="118"/>
        <v>6686.25</v>
      </c>
      <c r="V157" s="275" t="str">
        <f t="shared" si="119"/>
        <v>N. D.</v>
      </c>
      <c r="W157" s="273"/>
      <c r="X157" s="274">
        <v>64181.81</v>
      </c>
      <c r="Y157" s="275">
        <f t="shared" si="127"/>
        <v>1.9762668158589233E-3</v>
      </c>
      <c r="Z157" s="274">
        <f t="shared" si="120"/>
        <v>-57495.56</v>
      </c>
      <c r="AA157" s="275">
        <f t="shared" si="121"/>
        <v>-0.89582328700296865</v>
      </c>
    </row>
    <row r="158" spans="1:27" hidden="1">
      <c r="A158" s="277" t="s">
        <v>70</v>
      </c>
      <c r="B158" s="273"/>
      <c r="C158" s="274">
        <v>0</v>
      </c>
      <c r="D158" s="275">
        <f t="shared" si="122"/>
        <v>0</v>
      </c>
      <c r="E158" s="273"/>
      <c r="F158" s="274">
        <f>+'2026P'!$N158</f>
        <v>0</v>
      </c>
      <c r="G158" s="275">
        <f t="shared" si="123"/>
        <v>0</v>
      </c>
      <c r="H158" s="274">
        <f t="shared" si="114"/>
        <v>0</v>
      </c>
      <c r="I158" s="275" t="str">
        <f t="shared" si="115"/>
        <v>N. D.</v>
      </c>
      <c r="J158" s="273"/>
      <c r="K158" s="274">
        <v>0</v>
      </c>
      <c r="L158" s="275">
        <f t="shared" si="124"/>
        <v>0</v>
      </c>
      <c r="M158" s="274">
        <f t="shared" si="116"/>
        <v>0</v>
      </c>
      <c r="N158" s="275" t="str">
        <f t="shared" si="117"/>
        <v>N. D.</v>
      </c>
      <c r="O158" s="311"/>
      <c r="P158" s="274">
        <v>0</v>
      </c>
      <c r="Q158" s="275">
        <f t="shared" si="125"/>
        <v>0</v>
      </c>
      <c r="R158" s="273"/>
      <c r="S158" s="274">
        <f>+'2026P'!$AD158</f>
        <v>0</v>
      </c>
      <c r="T158" s="275">
        <f t="shared" si="126"/>
        <v>0</v>
      </c>
      <c r="U158" s="274">
        <f t="shared" si="118"/>
        <v>0</v>
      </c>
      <c r="V158" s="275" t="str">
        <f t="shared" si="119"/>
        <v>N. D.</v>
      </c>
      <c r="W158" s="273"/>
      <c r="X158" s="274">
        <v>0</v>
      </c>
      <c r="Y158" s="275">
        <f t="shared" si="127"/>
        <v>0</v>
      </c>
      <c r="Z158" s="274">
        <f t="shared" si="120"/>
        <v>0</v>
      </c>
      <c r="AA158" s="275" t="str">
        <f t="shared" si="121"/>
        <v>N. D.</v>
      </c>
    </row>
    <row r="159" spans="1:27" ht="6" customHeight="1">
      <c r="A159" s="296"/>
      <c r="B159" s="265"/>
      <c r="C159" s="265"/>
      <c r="D159" s="288"/>
      <c r="E159" s="265"/>
      <c r="F159" s="265"/>
      <c r="G159" s="288"/>
      <c r="H159" s="265"/>
      <c r="I159" s="288"/>
      <c r="J159" s="265"/>
      <c r="K159" s="265"/>
      <c r="L159" s="288"/>
      <c r="M159" s="265"/>
      <c r="N159" s="288"/>
      <c r="O159" s="265"/>
      <c r="P159" s="265"/>
      <c r="Q159" s="288"/>
      <c r="R159" s="265"/>
      <c r="S159" s="265"/>
      <c r="T159" s="288"/>
      <c r="U159" s="265"/>
      <c r="V159" s="288"/>
      <c r="W159" s="265"/>
      <c r="X159" s="265"/>
      <c r="Y159" s="288"/>
      <c r="Z159" s="265"/>
      <c r="AA159" s="288"/>
    </row>
    <row r="160" spans="1:27">
      <c r="A160" s="297" t="s">
        <v>71</v>
      </c>
      <c r="B160" s="283"/>
      <c r="C160" s="283">
        <f>+C161+C164</f>
        <v>-131268.54999999999</v>
      </c>
      <c r="D160" s="282">
        <f>+SUM(D161:D164)</f>
        <v>-1.1040823409768166E-2</v>
      </c>
      <c r="E160" s="283"/>
      <c r="F160" s="283">
        <f>+F161+F164</f>
        <v>-137238</v>
      </c>
      <c r="G160" s="282">
        <f>+SUM(G161:G164)</f>
        <v>-1.6759349869329941E-2</v>
      </c>
      <c r="H160" s="283">
        <f t="shared" ref="H160:H166" si="128">+$C160-F160</f>
        <v>5969.4500000000116</v>
      </c>
      <c r="I160" s="282">
        <f t="shared" ref="I160:I166" si="129">+IF(ISERROR(H160/F160),"N. D.",H160/F160)</f>
        <v>-4.3497063495533395E-2</v>
      </c>
      <c r="J160" s="283"/>
      <c r="K160" s="283">
        <f>+K161+K164</f>
        <v>-142004.19</v>
      </c>
      <c r="L160" s="282">
        <f>+SUM(L161:L164)</f>
        <v>-2.4916689908397897E-2</v>
      </c>
      <c r="M160" s="283">
        <f t="shared" ref="M160:M166" si="130">+$C160-K160</f>
        <v>10735.640000000014</v>
      </c>
      <c r="N160" s="282">
        <f t="shared" ref="N160:N166" si="131">+IF(ISERROR(M160/K160),"N. D.",M160/K160)</f>
        <v>-7.560086783354783E-2</v>
      </c>
      <c r="O160" s="313"/>
      <c r="P160" s="283">
        <f>+P161+P164</f>
        <v>-849223.40999999992</v>
      </c>
      <c r="Q160" s="282">
        <f>+SUM(Q161:Q164)</f>
        <v>-1.7690408195347555E-2</v>
      </c>
      <c r="R160" s="283"/>
      <c r="S160" s="283">
        <f>+S161+S164</f>
        <v>-823428</v>
      </c>
      <c r="T160" s="282">
        <f>+SUM(T161:T164)</f>
        <v>-1.8329202595710012E-2</v>
      </c>
      <c r="U160" s="283">
        <f t="shared" ref="U160:U166" si="132">+$P160-S160</f>
        <v>-25795.409999999916</v>
      </c>
      <c r="V160" s="282">
        <f t="shared" ref="V160:V166" si="133">+IF(ISERROR(U160/S160),"N. D.",U160/S160)</f>
        <v>3.1326855535638715E-2</v>
      </c>
      <c r="W160" s="283"/>
      <c r="X160" s="283">
        <f>+X161+X164</f>
        <v>-739517.73</v>
      </c>
      <c r="Y160" s="282">
        <f>+SUM(Y161:Y164)</f>
        <v>-2.2771005516022669E-2</v>
      </c>
      <c r="Z160" s="283">
        <f t="shared" ref="Z160:Z166" si="134">+$P160-X160</f>
        <v>-109705.67999999993</v>
      </c>
      <c r="AA160" s="282">
        <f t="shared" ref="AA160:AA166" si="135">+IF(ISERROR(Z160/X160),"N. D.",Z160/X160)</f>
        <v>0.14834759945512049</v>
      </c>
    </row>
    <row r="161" spans="1:27" hidden="1">
      <c r="A161" s="298" t="s">
        <v>72</v>
      </c>
      <c r="B161" s="273"/>
      <c r="C161" s="273">
        <f>+SUM(C162:C163)</f>
        <v>0</v>
      </c>
      <c r="D161" s="270">
        <f t="shared" ref="D161:D166" si="136">+IF(ISERROR(C161/C$106),"N. D.",C161/C$106)</f>
        <v>0</v>
      </c>
      <c r="E161" s="273"/>
      <c r="F161" s="273">
        <f>+SUM(F162:F163)</f>
        <v>0</v>
      </c>
      <c r="G161" s="270">
        <f t="shared" ref="G161:G166" si="137">+IF(ISERROR(F161/F$106),"N. D.",F161/F$106)</f>
        <v>0</v>
      </c>
      <c r="H161" s="273">
        <f t="shared" si="128"/>
        <v>0</v>
      </c>
      <c r="I161" s="270" t="str">
        <f t="shared" si="129"/>
        <v>N. D.</v>
      </c>
      <c r="J161" s="273"/>
      <c r="K161" s="273">
        <v>0</v>
      </c>
      <c r="L161" s="270">
        <f t="shared" ref="L161:L166" si="138">+IF(ISERROR(K161/K$106),"N. D.",K161/K$106)</f>
        <v>0</v>
      </c>
      <c r="M161" s="273">
        <f t="shared" si="130"/>
        <v>0</v>
      </c>
      <c r="N161" s="270" t="str">
        <f t="shared" si="131"/>
        <v>N. D.</v>
      </c>
      <c r="O161" s="311"/>
      <c r="P161" s="273">
        <v>0</v>
      </c>
      <c r="Q161" s="270">
        <f t="shared" ref="Q161:Q166" si="139">+IF(ISERROR(P161/P$106),"N. D.",P161/P$106)</f>
        <v>0</v>
      </c>
      <c r="R161" s="273"/>
      <c r="S161" s="273">
        <f>+SUM(S162:S163)</f>
        <v>0</v>
      </c>
      <c r="T161" s="270">
        <f t="shared" ref="T161:T166" si="140">+IF(ISERROR(S161/S$106),"N. D.",S161/S$106)</f>
        <v>0</v>
      </c>
      <c r="U161" s="273">
        <f t="shared" si="132"/>
        <v>0</v>
      </c>
      <c r="V161" s="270" t="str">
        <f t="shared" si="133"/>
        <v>N. D.</v>
      </c>
      <c r="W161" s="273"/>
      <c r="X161" s="273">
        <v>0</v>
      </c>
      <c r="Y161" s="270">
        <f t="shared" ref="Y161:Y166" si="141">+IF(ISERROR(X161/X$106),"N. D.",X161/X$106)</f>
        <v>0</v>
      </c>
      <c r="Z161" s="273">
        <f t="shared" si="134"/>
        <v>0</v>
      </c>
      <c r="AA161" s="270" t="str">
        <f t="shared" si="135"/>
        <v>N. D.</v>
      </c>
    </row>
    <row r="162" spans="1:27" hidden="1">
      <c r="A162" s="299" t="s">
        <v>72</v>
      </c>
      <c r="B162" s="273"/>
      <c r="C162" s="274">
        <f>+'2026R'!$N162</f>
        <v>0</v>
      </c>
      <c r="D162" s="275">
        <f t="shared" si="136"/>
        <v>0</v>
      </c>
      <c r="E162" s="273"/>
      <c r="F162" s="274">
        <f>+'2026P'!$N162</f>
        <v>0</v>
      </c>
      <c r="G162" s="275">
        <f t="shared" si="137"/>
        <v>0</v>
      </c>
      <c r="H162" s="276">
        <f t="shared" si="128"/>
        <v>0</v>
      </c>
      <c r="I162" s="275" t="str">
        <f t="shared" si="129"/>
        <v>N. D.</v>
      </c>
      <c r="J162" s="273"/>
      <c r="K162" s="274">
        <v>0</v>
      </c>
      <c r="L162" s="275">
        <f t="shared" si="138"/>
        <v>0</v>
      </c>
      <c r="M162" s="276">
        <f t="shared" si="130"/>
        <v>0</v>
      </c>
      <c r="N162" s="275" t="str">
        <f t="shared" si="131"/>
        <v>N. D.</v>
      </c>
      <c r="O162" s="311"/>
      <c r="P162" s="274">
        <v>0</v>
      </c>
      <c r="Q162" s="275">
        <f t="shared" si="139"/>
        <v>0</v>
      </c>
      <c r="R162" s="273"/>
      <c r="S162" s="274">
        <f>+'2026P'!$AD162</f>
        <v>0</v>
      </c>
      <c r="T162" s="275">
        <f t="shared" si="140"/>
        <v>0</v>
      </c>
      <c r="U162" s="276">
        <f t="shared" si="132"/>
        <v>0</v>
      </c>
      <c r="V162" s="275" t="str">
        <f t="shared" si="133"/>
        <v>N. D.</v>
      </c>
      <c r="W162" s="273"/>
      <c r="X162" s="274">
        <v>0</v>
      </c>
      <c r="Y162" s="275">
        <f t="shared" si="141"/>
        <v>0</v>
      </c>
      <c r="Z162" s="276">
        <f t="shared" si="134"/>
        <v>0</v>
      </c>
      <c r="AA162" s="275" t="str">
        <f t="shared" si="135"/>
        <v>N. D.</v>
      </c>
    </row>
    <row r="163" spans="1:27" hidden="1">
      <c r="A163" s="299" t="s">
        <v>73</v>
      </c>
      <c r="B163" s="273"/>
      <c r="C163" s="274">
        <f>+'2026R'!$N163</f>
        <v>0</v>
      </c>
      <c r="D163" s="275">
        <f t="shared" si="136"/>
        <v>0</v>
      </c>
      <c r="E163" s="273"/>
      <c r="F163" s="274">
        <f>+'2026P'!$N163</f>
        <v>0</v>
      </c>
      <c r="G163" s="275">
        <f t="shared" si="137"/>
        <v>0</v>
      </c>
      <c r="H163" s="276">
        <f t="shared" si="128"/>
        <v>0</v>
      </c>
      <c r="I163" s="275" t="str">
        <f t="shared" si="129"/>
        <v>N. D.</v>
      </c>
      <c r="J163" s="273"/>
      <c r="K163" s="274">
        <v>0</v>
      </c>
      <c r="L163" s="275">
        <f t="shared" si="138"/>
        <v>0</v>
      </c>
      <c r="M163" s="276">
        <f t="shared" si="130"/>
        <v>0</v>
      </c>
      <c r="N163" s="275" t="str">
        <f t="shared" si="131"/>
        <v>N. D.</v>
      </c>
      <c r="O163" s="311"/>
      <c r="P163" s="274">
        <v>0</v>
      </c>
      <c r="Q163" s="275">
        <f t="shared" si="139"/>
        <v>0</v>
      </c>
      <c r="R163" s="273"/>
      <c r="S163" s="274">
        <f>+'2026P'!$AD163</f>
        <v>0</v>
      </c>
      <c r="T163" s="275">
        <f t="shared" si="140"/>
        <v>0</v>
      </c>
      <c r="U163" s="276">
        <f t="shared" si="132"/>
        <v>0</v>
      </c>
      <c r="V163" s="275" t="str">
        <f t="shared" si="133"/>
        <v>N. D.</v>
      </c>
      <c r="W163" s="273"/>
      <c r="X163" s="274">
        <v>0</v>
      </c>
      <c r="Y163" s="275">
        <f t="shared" si="141"/>
        <v>0</v>
      </c>
      <c r="Z163" s="276">
        <f t="shared" si="134"/>
        <v>0</v>
      </c>
      <c r="AA163" s="275" t="str">
        <f t="shared" si="135"/>
        <v>N. D.</v>
      </c>
    </row>
    <row r="164" spans="1:27" hidden="1">
      <c r="A164" s="298" t="s">
        <v>74</v>
      </c>
      <c r="B164" s="273"/>
      <c r="C164" s="273">
        <f>+SUM(C165:C166)</f>
        <v>-131268.54999999999</v>
      </c>
      <c r="D164" s="270">
        <f t="shared" si="136"/>
        <v>-1.1040823409768166E-2</v>
      </c>
      <c r="E164" s="273"/>
      <c r="F164" s="273">
        <f>+SUM(F165:F166)</f>
        <v>-137238</v>
      </c>
      <c r="G164" s="270">
        <f t="shared" si="137"/>
        <v>-1.6759349869329941E-2</v>
      </c>
      <c r="H164" s="273">
        <f t="shared" si="128"/>
        <v>5969.4500000000116</v>
      </c>
      <c r="I164" s="270">
        <f t="shared" si="129"/>
        <v>-4.3497063495533395E-2</v>
      </c>
      <c r="J164" s="273"/>
      <c r="K164" s="273">
        <f>+SUM(K165:K166)</f>
        <v>-142004.19</v>
      </c>
      <c r="L164" s="270">
        <f t="shared" si="138"/>
        <v>-2.4916689908397897E-2</v>
      </c>
      <c r="M164" s="273">
        <f t="shared" si="130"/>
        <v>10735.640000000014</v>
      </c>
      <c r="N164" s="270">
        <f t="shared" si="131"/>
        <v>-7.560086783354783E-2</v>
      </c>
      <c r="O164" s="311"/>
      <c r="P164" s="273">
        <f>+SUM(P165:P166)</f>
        <v>-849223.40999999992</v>
      </c>
      <c r="Q164" s="270">
        <f t="shared" si="139"/>
        <v>-1.7690408195347555E-2</v>
      </c>
      <c r="R164" s="273"/>
      <c r="S164" s="273">
        <f>+SUM(S165:S166)</f>
        <v>-823428</v>
      </c>
      <c r="T164" s="270">
        <f t="shared" si="140"/>
        <v>-1.8329202595710012E-2</v>
      </c>
      <c r="U164" s="273">
        <f t="shared" si="132"/>
        <v>-25795.409999999916</v>
      </c>
      <c r="V164" s="270">
        <f t="shared" si="133"/>
        <v>3.1326855535638715E-2</v>
      </c>
      <c r="W164" s="273"/>
      <c r="X164" s="273">
        <f>+SUM(X165:X166)</f>
        <v>-739517.73</v>
      </c>
      <c r="Y164" s="270">
        <f t="shared" si="141"/>
        <v>-2.2771005516022669E-2</v>
      </c>
      <c r="Z164" s="273">
        <f t="shared" si="134"/>
        <v>-109705.67999999993</v>
      </c>
      <c r="AA164" s="270">
        <f t="shared" si="135"/>
        <v>0.14834759945512049</v>
      </c>
    </row>
    <row r="165" spans="1:27" hidden="1">
      <c r="A165" s="299" t="s">
        <v>75</v>
      </c>
      <c r="B165" s="273"/>
      <c r="C165" s="274">
        <f>+'2026R'!$N165</f>
        <v>0</v>
      </c>
      <c r="D165" s="275">
        <f t="shared" si="136"/>
        <v>0</v>
      </c>
      <c r="E165" s="273"/>
      <c r="F165" s="274">
        <f>+'2026P'!$N165</f>
        <v>0</v>
      </c>
      <c r="G165" s="275">
        <f t="shared" si="137"/>
        <v>0</v>
      </c>
      <c r="H165" s="276">
        <f t="shared" si="128"/>
        <v>0</v>
      </c>
      <c r="I165" s="275" t="str">
        <f t="shared" si="129"/>
        <v>N. D.</v>
      </c>
      <c r="J165" s="273"/>
      <c r="K165" s="274">
        <v>0</v>
      </c>
      <c r="L165" s="275">
        <f t="shared" si="138"/>
        <v>0</v>
      </c>
      <c r="M165" s="276">
        <f t="shared" si="130"/>
        <v>0</v>
      </c>
      <c r="N165" s="275" t="str">
        <f t="shared" si="131"/>
        <v>N. D.</v>
      </c>
      <c r="O165" s="311"/>
      <c r="P165" s="274">
        <v>0</v>
      </c>
      <c r="Q165" s="275">
        <f t="shared" si="139"/>
        <v>0</v>
      </c>
      <c r="R165" s="273"/>
      <c r="S165" s="274">
        <f>+'2026P'!$AD165</f>
        <v>0</v>
      </c>
      <c r="T165" s="275">
        <f t="shared" si="140"/>
        <v>0</v>
      </c>
      <c r="U165" s="276">
        <f t="shared" si="132"/>
        <v>0</v>
      </c>
      <c r="V165" s="275" t="str">
        <f t="shared" si="133"/>
        <v>N. D.</v>
      </c>
      <c r="W165" s="273"/>
      <c r="X165" s="274">
        <v>0</v>
      </c>
      <c r="Y165" s="275">
        <f t="shared" si="141"/>
        <v>0</v>
      </c>
      <c r="Z165" s="276">
        <f t="shared" si="134"/>
        <v>0</v>
      </c>
      <c r="AA165" s="275" t="str">
        <f t="shared" si="135"/>
        <v>N. D.</v>
      </c>
    </row>
    <row r="166" spans="1:27" hidden="1">
      <c r="A166" s="299" t="s">
        <v>64</v>
      </c>
      <c r="B166" s="273"/>
      <c r="C166" s="274">
        <f>+'2026R'!$N166</f>
        <v>-131268.54999999999</v>
      </c>
      <c r="D166" s="275">
        <f t="shared" si="136"/>
        <v>-1.1040823409768166E-2</v>
      </c>
      <c r="E166" s="273"/>
      <c r="F166" s="274">
        <f>+'2026P'!$N166</f>
        <v>-137238</v>
      </c>
      <c r="G166" s="275">
        <f t="shared" si="137"/>
        <v>-1.6759349869329941E-2</v>
      </c>
      <c r="H166" s="276">
        <f t="shared" si="128"/>
        <v>5969.4500000000116</v>
      </c>
      <c r="I166" s="275">
        <f t="shared" si="129"/>
        <v>-4.3497063495533395E-2</v>
      </c>
      <c r="J166" s="273"/>
      <c r="K166" s="274">
        <f>+'2025R'!$N166</f>
        <v>-142004.19</v>
      </c>
      <c r="L166" s="275">
        <f t="shared" si="138"/>
        <v>-2.4916689908397897E-2</v>
      </c>
      <c r="M166" s="276">
        <f t="shared" si="130"/>
        <v>10735.640000000014</v>
      </c>
      <c r="N166" s="275">
        <f t="shared" si="131"/>
        <v>-7.560086783354783E-2</v>
      </c>
      <c r="O166" s="311"/>
      <c r="P166" s="274">
        <f>+'2026R'!$AD166</f>
        <v>-849223.40999999992</v>
      </c>
      <c r="Q166" s="275">
        <f t="shared" si="139"/>
        <v>-1.7690408195347555E-2</v>
      </c>
      <c r="R166" s="273"/>
      <c r="S166" s="274">
        <f>+'2026P'!$AD166</f>
        <v>-823428</v>
      </c>
      <c r="T166" s="275">
        <f t="shared" si="140"/>
        <v>-1.8329202595710012E-2</v>
      </c>
      <c r="U166" s="276">
        <f t="shared" si="132"/>
        <v>-25795.409999999916</v>
      </c>
      <c r="V166" s="275">
        <f t="shared" si="133"/>
        <v>3.1326855535638715E-2</v>
      </c>
      <c r="W166" s="273"/>
      <c r="X166" s="274">
        <f>+'2025R'!$AD166</f>
        <v>-739517.73</v>
      </c>
      <c r="Y166" s="275">
        <f t="shared" si="141"/>
        <v>-2.2771005516022669E-2</v>
      </c>
      <c r="Z166" s="276">
        <f t="shared" si="134"/>
        <v>-109705.67999999993</v>
      </c>
      <c r="AA166" s="275">
        <f t="shared" si="135"/>
        <v>0.14834759945512049</v>
      </c>
    </row>
    <row r="167" spans="1:27" ht="6" customHeight="1">
      <c r="A167" s="296"/>
      <c r="B167" s="265"/>
      <c r="C167" s="265"/>
      <c r="D167" s="288"/>
      <c r="E167" s="265"/>
      <c r="F167" s="265"/>
      <c r="G167" s="288"/>
      <c r="H167" s="265"/>
      <c r="I167" s="288"/>
      <c r="J167" s="265"/>
      <c r="K167" s="265"/>
      <c r="L167" s="288"/>
      <c r="M167" s="265"/>
      <c r="N167" s="288"/>
      <c r="O167" s="265"/>
      <c r="P167" s="265"/>
      <c r="Q167" s="288"/>
      <c r="R167" s="265"/>
      <c r="S167" s="265"/>
      <c r="T167" s="288"/>
      <c r="U167" s="265"/>
      <c r="V167" s="288"/>
      <c r="W167" s="265"/>
      <c r="X167" s="265"/>
      <c r="Y167" s="288"/>
      <c r="Z167" s="265"/>
      <c r="AA167" s="288"/>
    </row>
    <row r="168" spans="1:27" ht="19" thickBot="1">
      <c r="A168" s="290" t="s">
        <v>76</v>
      </c>
      <c r="B168" s="291"/>
      <c r="C168" s="291">
        <f>+C133-C135</f>
        <v>9903892.3701000009</v>
      </c>
      <c r="D168" s="292">
        <f>+IF(OR(C106&lt;=0,C168&lt;=0),"N. D.",C168/C$106)</f>
        <v>0.83300323442000712</v>
      </c>
      <c r="E168" s="291"/>
      <c r="F168" s="291">
        <f>+F133-F135</f>
        <v>6402185.3554134909</v>
      </c>
      <c r="G168" s="292">
        <f>+IF(OR(F106&lt;=0,F168&lt;=0),"N. D.",F168/F$106)</f>
        <v>0.78182765924652908</v>
      </c>
      <c r="H168" s="291">
        <f>+$C168-F168</f>
        <v>3501707.01468651</v>
      </c>
      <c r="I168" s="292">
        <f>+IF(ISERROR(H168/F168),"N. D.",H168/F168)</f>
        <v>0.54695495682979156</v>
      </c>
      <c r="J168" s="291"/>
      <c r="K168" s="291">
        <f>+K133-K135</f>
        <v>3663166.6876999997</v>
      </c>
      <c r="L168" s="292">
        <f>+IF(OR(K106&lt;=0,K168&lt;=0),"N. D.",K168/K$106)</f>
        <v>0.64275560066357151</v>
      </c>
      <c r="M168" s="291">
        <f>+$C168-K168</f>
        <v>6240725.6824000012</v>
      </c>
      <c r="N168" s="292">
        <f>+IF(ISERROR(M168/K168),"N. D.",M168/K168)</f>
        <v>1.7036422894308365</v>
      </c>
      <c r="O168" s="312"/>
      <c r="P168" s="291">
        <f>+P133-P135</f>
        <v>37985530.402800001</v>
      </c>
      <c r="Q168" s="292">
        <f>+IF(OR(P106&lt;=0,P168&lt;=0),"N. D.",P168/P$106)</f>
        <v>0.7912871105876802</v>
      </c>
      <c r="R168" s="291"/>
      <c r="S168" s="291">
        <f>+S133-S135</f>
        <v>34013967.909730881</v>
      </c>
      <c r="T168" s="292">
        <f>+IF(OR(S106&lt;=0,S168&lt;=0),"N. D.",S168/S$106)</f>
        <v>0.75713833984445067</v>
      </c>
      <c r="U168" s="291">
        <f>+$P168-S168</f>
        <v>3971562.4930691198</v>
      </c>
      <c r="V168" s="292">
        <f>+IF(ISERROR(U168/S168),"N. D.",U168/S168)</f>
        <v>0.11676269300921271</v>
      </c>
      <c r="W168" s="291"/>
      <c r="X168" s="291">
        <f>+X133-X135</f>
        <v>21303882.130599994</v>
      </c>
      <c r="Y168" s="292">
        <f>+IF(OR(X106&lt;=0,X168&lt;=0),"N. D.",X168/X$106)</f>
        <v>0.65598267334116422</v>
      </c>
      <c r="Z168" s="291">
        <f>+$P168-X168</f>
        <v>16681648.272200007</v>
      </c>
      <c r="AA168" s="292">
        <f>+IF(ISERROR(Z168/X168),"N. D.",Z168/X168)</f>
        <v>0.78303325985075711</v>
      </c>
    </row>
    <row r="169" spans="1:27" ht="6" customHeight="1">
      <c r="A169" s="296"/>
      <c r="B169" s="265"/>
      <c r="C169" s="265"/>
      <c r="D169" s="288"/>
      <c r="E169" s="265"/>
      <c r="F169" s="265"/>
      <c r="G169" s="288"/>
      <c r="H169" s="265"/>
      <c r="I169" s="288"/>
      <c r="J169" s="265"/>
      <c r="K169" s="265"/>
      <c r="L169" s="288"/>
      <c r="M169" s="265"/>
      <c r="N169" s="288"/>
      <c r="O169" s="265"/>
      <c r="P169" s="265"/>
      <c r="Q169" s="288"/>
      <c r="R169" s="265"/>
      <c r="S169" s="265"/>
      <c r="T169" s="288"/>
      <c r="U169" s="265"/>
      <c r="V169" s="288"/>
      <c r="W169" s="265"/>
      <c r="X169" s="265"/>
      <c r="Y169" s="288"/>
      <c r="Z169" s="265"/>
      <c r="AA169" s="288"/>
    </row>
    <row r="170" spans="1:27">
      <c r="A170" s="295" t="s">
        <v>77</v>
      </c>
      <c r="B170" s="283"/>
      <c r="C170" s="283">
        <f>+SUM(C172:C175)</f>
        <v>127624.34</v>
      </c>
      <c r="D170" s="282">
        <f>+SUM(D172:D175)</f>
        <v>1.073431374634832E-2</v>
      </c>
      <c r="E170" s="283"/>
      <c r="F170" s="283">
        <f>+SUM(F172:F175)</f>
        <v>353395.60040856048</v>
      </c>
      <c r="G170" s="282">
        <f>+SUM(G172:G175)</f>
        <v>4.3156272384681969E-2</v>
      </c>
      <c r="H170" s="283">
        <f>+$C170-F170</f>
        <v>-225771.26040856048</v>
      </c>
      <c r="I170" s="282">
        <f>+IF(ISERROR(H170/F170),"N. D.",H170/F170)</f>
        <v>-0.63886268008867808</v>
      </c>
      <c r="J170" s="283"/>
      <c r="K170" s="283">
        <f>+SUM(K172:K175)</f>
        <v>132264.45000000001</v>
      </c>
      <c r="L170" s="282">
        <f>+SUM(L172:L175)</f>
        <v>2.3207711593262129E-2</v>
      </c>
      <c r="M170" s="283">
        <f>+$C170-K170</f>
        <v>-4640.1100000000151</v>
      </c>
      <c r="N170" s="282">
        <f>+IF(ISERROR(M170/K170),"N. D.",M170/K170)</f>
        <v>-3.5082064757385789E-2</v>
      </c>
      <c r="O170" s="313"/>
      <c r="P170" s="283">
        <f>+SUM(P172:P175)</f>
        <v>1238299.96</v>
      </c>
      <c r="Q170" s="282">
        <f>+SUM(Q172:Q175)</f>
        <v>2.5795369631511397E-2</v>
      </c>
      <c r="R170" s="283"/>
      <c r="S170" s="283">
        <f>+SUM(S172:S175)</f>
        <v>2411045.7750344854</v>
      </c>
      <c r="T170" s="282">
        <f>+SUM(T172:T175)</f>
        <v>5.366898681868694E-2</v>
      </c>
      <c r="U170" s="283">
        <f>+$P170-S170</f>
        <v>-1172745.8150344854</v>
      </c>
      <c r="V170" s="282">
        <f>+IF(ISERROR(U170/S170),"N. D.",U170/S170)</f>
        <v>-0.48640545408878083</v>
      </c>
      <c r="W170" s="283"/>
      <c r="X170" s="283">
        <f>+SUM(X172:X175)</f>
        <v>1942675.24</v>
      </c>
      <c r="Y170" s="282">
        <f>+SUM(Y172:Y175)</f>
        <v>5.9818266434099779E-2</v>
      </c>
      <c r="Z170" s="283">
        <f>+$P170-X170</f>
        <v>-704375.28</v>
      </c>
      <c r="AA170" s="282">
        <f>+IF(ISERROR(Z170/X170),"N. D.",Z170/X170)</f>
        <v>-0.36258004709011477</v>
      </c>
    </row>
    <row r="171" spans="1:27" ht="6" customHeight="1">
      <c r="A171" s="296"/>
      <c r="B171" s="265"/>
      <c r="C171" s="265"/>
      <c r="D171" s="288"/>
      <c r="E171" s="265"/>
      <c r="F171" s="265"/>
      <c r="G171" s="288"/>
      <c r="H171" s="265"/>
      <c r="I171" s="288"/>
      <c r="J171" s="265"/>
      <c r="K171" s="265"/>
      <c r="L171" s="288"/>
      <c r="M171" s="265"/>
      <c r="N171" s="288"/>
      <c r="O171" s="265"/>
      <c r="P171" s="265"/>
      <c r="Q171" s="288"/>
      <c r="R171" s="265"/>
      <c r="S171" s="265"/>
      <c r="T171" s="288"/>
      <c r="U171" s="265"/>
      <c r="V171" s="288"/>
      <c r="W171" s="265"/>
      <c r="X171" s="265"/>
      <c r="Y171" s="288"/>
      <c r="Z171" s="265"/>
      <c r="AA171" s="288"/>
    </row>
    <row r="172" spans="1:27">
      <c r="A172" s="298" t="s">
        <v>78</v>
      </c>
      <c r="B172" s="273"/>
      <c r="C172" s="273">
        <f>+'2026R'!$N172</f>
        <v>0</v>
      </c>
      <c r="D172" s="270">
        <f>+IF(ISERROR(C172/C$106),"N. D.",C172/C$106)</f>
        <v>0</v>
      </c>
      <c r="E172" s="273"/>
      <c r="F172" s="273">
        <f>+'2026P'!$N172</f>
        <v>189881.64959999998</v>
      </c>
      <c r="G172" s="270">
        <f>+IF(ISERROR(F172/F$106),"N. D.",F172/F$106)</f>
        <v>2.3188133020095845E-2</v>
      </c>
      <c r="H172" s="273">
        <f>+$C172-F172</f>
        <v>-189881.64959999998</v>
      </c>
      <c r="I172" s="270">
        <f>+IF(ISERROR(H172/F172),"N. D.",H172/F172)</f>
        <v>-1</v>
      </c>
      <c r="J172" s="273"/>
      <c r="K172" s="273">
        <f>+'2025R'!$N172</f>
        <v>97549.92</v>
      </c>
      <c r="L172" s="270">
        <f>+IF(ISERROR(K172/K$106),"N. D.",K172/K$106)</f>
        <v>1.7116544992292284E-2</v>
      </c>
      <c r="M172" s="273">
        <f>+$C172-K172</f>
        <v>-97549.92</v>
      </c>
      <c r="N172" s="270">
        <f>+IF(ISERROR(M172/K172),"N. D.",M172/K172)</f>
        <v>-1</v>
      </c>
      <c r="O172" s="311"/>
      <c r="P172" s="273">
        <f>+'2026R'!$AD172</f>
        <v>49555.27</v>
      </c>
      <c r="Q172" s="270">
        <f>+IF(ISERROR(P172/P$106),"N. D.",P172/P$106)</f>
        <v>1.0322995624092144E-3</v>
      </c>
      <c r="R172" s="273"/>
      <c r="S172" s="273">
        <f>+'2026P'!$AD172</f>
        <v>1137996.4535999999</v>
      </c>
      <c r="T172" s="270">
        <f>+IF(ISERROR(S172/S$106),"N. D.",S172/S$106)</f>
        <v>2.5331379976432554E-2</v>
      </c>
      <c r="U172" s="273">
        <f>+$P172-S172</f>
        <v>-1088441.1835999999</v>
      </c>
      <c r="V172" s="270">
        <f>+IF(ISERROR(U172/S172),"N. D.",U172/S172)</f>
        <v>-0.95645393283675517</v>
      </c>
      <c r="W172" s="273"/>
      <c r="X172" s="273">
        <f>+'2025R'!$AD172</f>
        <v>1598875.46</v>
      </c>
      <c r="Y172" s="270">
        <f>+IF(ISERROR(X172/X$106),"N. D.",X172/X$106)</f>
        <v>4.9232087943440223E-2</v>
      </c>
      <c r="Z172" s="273">
        <f>+$P172-X172</f>
        <v>-1549320.19</v>
      </c>
      <c r="AA172" s="270">
        <f>+IF(ISERROR(Z172/X172),"N. D.",Z172/X172)</f>
        <v>-0.96900617262585287</v>
      </c>
    </row>
    <row r="173" spans="1:27">
      <c r="A173" s="298" t="s">
        <v>79</v>
      </c>
      <c r="B173" s="273"/>
      <c r="C173" s="273">
        <f>+'2026R'!$N173</f>
        <v>0</v>
      </c>
      <c r="D173" s="270">
        <f>+IF(ISERROR(C173/C$106),"N. D.",C173/C$106)</f>
        <v>0</v>
      </c>
      <c r="E173" s="273"/>
      <c r="F173" s="273">
        <f>+'2026P'!$N173</f>
        <v>0</v>
      </c>
      <c r="G173" s="270">
        <f>+IF(ISERROR(F173/F$106),"N. D.",F173/F$106)</f>
        <v>0</v>
      </c>
      <c r="H173" s="273">
        <f>+$C173-F173</f>
        <v>0</v>
      </c>
      <c r="I173" s="270" t="str">
        <f>+IF(ISERROR(H173/F173),"N. D.",H173/F173)</f>
        <v>N. D.</v>
      </c>
      <c r="J173" s="273"/>
      <c r="K173" s="273">
        <f>+'2025R'!$N173</f>
        <v>0</v>
      </c>
      <c r="L173" s="270">
        <f>+IF(ISERROR(K173/K$106),"N. D.",K173/K$106)</f>
        <v>0</v>
      </c>
      <c r="M173" s="273">
        <f>+$C173-K173</f>
        <v>0</v>
      </c>
      <c r="N173" s="270" t="str">
        <f>+IF(ISERROR(M173/K173),"N. D.",M173/K173)</f>
        <v>N. D.</v>
      </c>
      <c r="O173" s="311"/>
      <c r="P173" s="273">
        <f>+'2026R'!$AD173</f>
        <v>384975.81</v>
      </c>
      <c r="Q173" s="270">
        <f>+IF(ISERROR(P173/P$106),"N. D.",P173/P$106)</f>
        <v>8.0195377848033701E-3</v>
      </c>
      <c r="R173" s="273"/>
      <c r="S173" s="273">
        <f>+'2026P'!$AD173</f>
        <v>368220.84255000006</v>
      </c>
      <c r="T173" s="270">
        <f>+IF(ISERROR(S173/S$106),"N. D.",S173/S$106)</f>
        <v>8.1964597063276801E-3</v>
      </c>
      <c r="U173" s="273">
        <f>+$P173-S173</f>
        <v>16754.967449999938</v>
      </c>
      <c r="V173" s="270">
        <f>+IF(ISERROR(U173/S173),"N. D.",U173/S173)</f>
        <v>4.5502496094377953E-2</v>
      </c>
      <c r="W173" s="273"/>
      <c r="X173" s="273">
        <f>+'2025R'!$AD173</f>
        <v>135512.6</v>
      </c>
      <c r="Y173" s="270">
        <f>+IF(ISERROR(X173/X$106),"N. D.",X173/X$106)</f>
        <v>4.1726628543315306E-3</v>
      </c>
      <c r="Z173" s="273">
        <f>+$P173-X173</f>
        <v>249463.21</v>
      </c>
      <c r="AA173" s="270">
        <f>+IF(ISERROR(Z173/X173),"N. D.",Z173/X173)</f>
        <v>1.8408857183760032</v>
      </c>
    </row>
    <row r="174" spans="1:27">
      <c r="A174" s="298" t="s">
        <v>80</v>
      </c>
      <c r="B174" s="273"/>
      <c r="C174" s="273">
        <f>+'2026R'!$N174</f>
        <v>127624.34</v>
      </c>
      <c r="D174" s="270">
        <f>+IF(ISERROR(C174/C$106),"N. D.",C174/C$106)</f>
        <v>1.073431374634832E-2</v>
      </c>
      <c r="E174" s="273"/>
      <c r="F174" s="273">
        <f>+'2026P'!$N174</f>
        <v>163513.95080856048</v>
      </c>
      <c r="G174" s="270">
        <f>+IF(ISERROR(F174/F$106),"N. D.",F174/F$106)</f>
        <v>1.9968139364586125E-2</v>
      </c>
      <c r="H174" s="273">
        <f>+$C174-F174</f>
        <v>-35889.610808560479</v>
      </c>
      <c r="I174" s="270">
        <f>+IF(ISERROR(H174/F174),"N. D.",H174/F174)</f>
        <v>-0.21948959480882133</v>
      </c>
      <c r="J174" s="273"/>
      <c r="K174" s="273">
        <f>+'2025R'!$N174</f>
        <v>34714.53</v>
      </c>
      <c r="L174" s="270">
        <f>+IF(ISERROR(K174/K$106),"N. D.",K174/K$106)</f>
        <v>6.0911666009698445E-3</v>
      </c>
      <c r="M174" s="273">
        <f>+$C174-K174</f>
        <v>92909.81</v>
      </c>
      <c r="N174" s="270">
        <f>+IF(ISERROR(M174/K174),"N. D.",M174/K174)</f>
        <v>2.676395445941512</v>
      </c>
      <c r="O174" s="311"/>
      <c r="P174" s="273">
        <f>+'2026R'!$AD174</f>
        <v>803768.88</v>
      </c>
      <c r="Q174" s="270">
        <f>+IF(ISERROR(P174/P$106),"N. D.",P174/P$106)</f>
        <v>1.6743532284298812E-2</v>
      </c>
      <c r="R174" s="273"/>
      <c r="S174" s="273">
        <f>+'2026P'!$AD174</f>
        <v>904828.47888448555</v>
      </c>
      <c r="T174" s="270">
        <f>+IF(ISERROR(S174/S$106),"N. D.",S174/S$106)</f>
        <v>2.0141147135926706E-2</v>
      </c>
      <c r="U174" s="273">
        <f>+$P174-S174</f>
        <v>-101059.59888448555</v>
      </c>
      <c r="V174" s="270">
        <f>+IF(ISERROR(U174/S174),"N. D.",U174/S174)</f>
        <v>-0.11168923308987412</v>
      </c>
      <c r="W174" s="273"/>
      <c r="X174" s="273">
        <f>+'2025R'!$AD174</f>
        <v>208287.18</v>
      </c>
      <c r="Y174" s="270">
        <f>+IF(ISERROR(X174/X$106),"N. D.",X174/X$106)</f>
        <v>6.4135156363280248E-3</v>
      </c>
      <c r="Z174" s="273">
        <f>+$P174-X174</f>
        <v>595481.69999999995</v>
      </c>
      <c r="AA174" s="270">
        <f>+IF(ISERROR(Z174/X174),"N. D.",Z174/X174)</f>
        <v>2.8589455193545756</v>
      </c>
    </row>
    <row r="175" spans="1:27">
      <c r="A175" s="298" t="s">
        <v>81</v>
      </c>
      <c r="B175" s="273"/>
      <c r="C175" s="273">
        <f>+'2026R'!$N175</f>
        <v>0</v>
      </c>
      <c r="D175" s="270">
        <f>+IF(ISERROR(C175/C$106),"N. D.",C175/C$106)</f>
        <v>0</v>
      </c>
      <c r="E175" s="273"/>
      <c r="F175" s="273">
        <f>+'2026P'!$N175</f>
        <v>0</v>
      </c>
      <c r="G175" s="270">
        <f>+IF(ISERROR(F175/F$106),"N. D.",F175/F$106)</f>
        <v>0</v>
      </c>
      <c r="H175" s="273">
        <f>+$C175-F175</f>
        <v>0</v>
      </c>
      <c r="I175" s="270" t="str">
        <f>+IF(ISERROR(H175/F175),"N. D.",H175/F175)</f>
        <v>N. D.</v>
      </c>
      <c r="J175" s="273"/>
      <c r="K175" s="273">
        <f>+'2025R'!$N175</f>
        <v>0</v>
      </c>
      <c r="L175" s="270">
        <f>+IF(ISERROR(K175/K$106),"N. D.",K175/K$106)</f>
        <v>0</v>
      </c>
      <c r="M175" s="273">
        <f>+$C175-K175</f>
        <v>0</v>
      </c>
      <c r="N175" s="270" t="str">
        <f>+IF(ISERROR(M175/K175),"N. D.",M175/K175)</f>
        <v>N. D.</v>
      </c>
      <c r="O175" s="311"/>
      <c r="P175" s="273">
        <f>+'2026R'!$AD175</f>
        <v>0</v>
      </c>
      <c r="Q175" s="270">
        <f>+IF(ISERROR(P175/P$106),"N. D.",P175/P$106)</f>
        <v>0</v>
      </c>
      <c r="R175" s="273"/>
      <c r="S175" s="273">
        <f>+'2026P'!$AD175</f>
        <v>0</v>
      </c>
      <c r="T175" s="270">
        <f>+IF(ISERROR(S175/S$106),"N. D.",S175/S$106)</f>
        <v>0</v>
      </c>
      <c r="U175" s="273">
        <f>+$P175-S175</f>
        <v>0</v>
      </c>
      <c r="V175" s="270" t="str">
        <f>+IF(ISERROR(U175/S175),"N. D.",U175/S175)</f>
        <v>N. D.</v>
      </c>
      <c r="W175" s="273"/>
      <c r="X175" s="273">
        <f>+'2025R'!$AD175</f>
        <v>0</v>
      </c>
      <c r="Y175" s="270">
        <f>+IF(ISERROR(X175/X$106),"N. D.",X175/X$106)</f>
        <v>0</v>
      </c>
      <c r="Z175" s="273">
        <f>+$P175-X175</f>
        <v>0</v>
      </c>
      <c r="AA175" s="270" t="str">
        <f>+IF(ISERROR(Z175/X175),"N. D.",Z175/X175)</f>
        <v>N. D.</v>
      </c>
    </row>
    <row r="176" spans="1:27" ht="6" customHeight="1">
      <c r="A176" s="296"/>
      <c r="B176" s="265"/>
      <c r="C176" s="265"/>
      <c r="D176" s="288"/>
      <c r="E176" s="265"/>
      <c r="F176" s="265"/>
      <c r="G176" s="288"/>
      <c r="H176" s="265"/>
      <c r="I176" s="288"/>
      <c r="J176" s="265"/>
      <c r="K176" s="265"/>
      <c r="L176" s="288"/>
      <c r="M176" s="265"/>
      <c r="N176" s="288"/>
      <c r="O176" s="265"/>
      <c r="P176" s="265"/>
      <c r="Q176" s="288"/>
      <c r="R176" s="265"/>
      <c r="S176" s="265"/>
      <c r="T176" s="288"/>
      <c r="U176" s="265"/>
      <c r="V176" s="288"/>
      <c r="W176" s="265"/>
      <c r="X176" s="265"/>
      <c r="Y176" s="288"/>
      <c r="Z176" s="265"/>
      <c r="AA176" s="288"/>
    </row>
    <row r="177" spans="1:27" ht="19" thickBot="1">
      <c r="A177" s="290" t="s">
        <v>82</v>
      </c>
      <c r="B177" s="291"/>
      <c r="C177" s="291">
        <f>+C168-C170</f>
        <v>9776268.030100001</v>
      </c>
      <c r="D177" s="292">
        <f>+IF(OR(C106&lt;=0,C177&lt;=0),"N. D.",C177/C$106)</f>
        <v>0.82226892067365887</v>
      </c>
      <c r="E177" s="291"/>
      <c r="F177" s="291">
        <f>+F168-F170</f>
        <v>6048789.7550049303</v>
      </c>
      <c r="G177" s="292">
        <f>+IF(OR(F106&lt;=0,F177&lt;=0),"N. D.",F177/F$106)</f>
        <v>0.73867138686184708</v>
      </c>
      <c r="H177" s="291">
        <f>+$C177-F177</f>
        <v>3727478.2750950707</v>
      </c>
      <c r="I177" s="292">
        <f>+IF(ISERROR(H177/F177),"N. D.",H177/F177)</f>
        <v>0.61623538361717001</v>
      </c>
      <c r="J177" s="291"/>
      <c r="K177" s="291">
        <f>+K168-K170</f>
        <v>3530902.2376999995</v>
      </c>
      <c r="L177" s="292">
        <f>+IF(OR(K106&lt;=0,K177&lt;=0),"N. D.",K177/K$106)</f>
        <v>0.61954788907030933</v>
      </c>
      <c r="M177" s="291">
        <f>+$C177-K177</f>
        <v>6245365.7924000015</v>
      </c>
      <c r="N177" s="292">
        <f>+IF(ISERROR(M177/K177),"N. D.",M177/K177)</f>
        <v>1.7687733536537056</v>
      </c>
      <c r="O177" s="312"/>
      <c r="P177" s="291">
        <f>+P168-P170</f>
        <v>36747230.4428</v>
      </c>
      <c r="Q177" s="292">
        <f>+IF(OR(P106&lt;=0,P177&lt;=0),"N. D.",P177/P$106)</f>
        <v>0.76549174095616879</v>
      </c>
      <c r="R177" s="291"/>
      <c r="S177" s="291">
        <f>+S168-S170</f>
        <v>31602922.134696394</v>
      </c>
      <c r="T177" s="292">
        <f>+IF(OR(S106&lt;=0,S177&lt;=0),"N. D.",S177/S$106)</f>
        <v>0.70346935302576363</v>
      </c>
      <c r="U177" s="291">
        <f>+$P177-S177</f>
        <v>5144308.3081036061</v>
      </c>
      <c r="V177" s="292">
        <f>+IF(ISERROR(U177/S177),"N. D.",U177/S177)</f>
        <v>0.16277951406448404</v>
      </c>
      <c r="W177" s="291"/>
      <c r="X177" s="291">
        <f>+X168-X170</f>
        <v>19361206.890599996</v>
      </c>
      <c r="Y177" s="292">
        <f>+IF(OR(X106&lt;=0,X177&lt;=0),"N. D.",X177/X$106)</f>
        <v>0.59616440690706451</v>
      </c>
      <c r="Z177" s="291">
        <f>+$P177-X177</f>
        <v>17386023.552200004</v>
      </c>
      <c r="AA177" s="292">
        <f>+IF(ISERROR(Z177/X177),"N. D.",Z177/X177)</f>
        <v>0.89798242694472952</v>
      </c>
    </row>
    <row r="179" spans="1:27">
      <c r="P179" s="260"/>
    </row>
    <row r="180" spans="1:27">
      <c r="C180" s="260"/>
      <c r="D180" s="260"/>
      <c r="F180" s="260"/>
      <c r="G180" s="260"/>
      <c r="H180" s="260"/>
      <c r="I180" s="260"/>
      <c r="K180" s="260"/>
      <c r="L180" s="260"/>
      <c r="M180" s="260"/>
      <c r="N180" s="260"/>
      <c r="P180" s="260"/>
      <c r="Q180" s="260"/>
      <c r="S180" s="260"/>
      <c r="T180" s="260"/>
      <c r="U180" s="260"/>
      <c r="V180" s="260"/>
      <c r="X180" s="260"/>
      <c r="Y180" s="260"/>
      <c r="Z180" s="260"/>
      <c r="AA180" s="260"/>
    </row>
    <row r="181" spans="1:27">
      <c r="C181" s="373" t="s">
        <v>0</v>
      </c>
      <c r="D181" s="373"/>
      <c r="E181" s="373"/>
      <c r="F181" s="373"/>
      <c r="G181" s="373"/>
      <c r="H181" s="373"/>
      <c r="I181" s="373"/>
      <c r="J181" s="373"/>
      <c r="K181" s="401"/>
      <c r="L181" s="373"/>
      <c r="M181" s="373"/>
      <c r="N181" s="373"/>
      <c r="P181" s="370" t="s">
        <v>1</v>
      </c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  <c r="AA181" s="370"/>
    </row>
    <row r="182" spans="1:27">
      <c r="B182" s="261"/>
      <c r="C182" s="261"/>
      <c r="D182" s="260"/>
      <c r="E182" s="261"/>
      <c r="F182" s="261"/>
      <c r="G182" s="260"/>
      <c r="H182" s="261"/>
      <c r="I182" s="260"/>
      <c r="J182" s="261"/>
      <c r="K182" s="261"/>
      <c r="L182" s="260"/>
      <c r="M182" s="261"/>
      <c r="N182" s="260"/>
      <c r="O182" s="261"/>
      <c r="P182" s="261"/>
      <c r="Q182" s="260"/>
      <c r="R182" s="261"/>
      <c r="S182" s="261"/>
      <c r="T182" s="260"/>
      <c r="U182" s="261"/>
      <c r="V182" s="260"/>
      <c r="W182" s="261"/>
      <c r="X182" s="261"/>
      <c r="Y182" s="260"/>
      <c r="Z182" s="261"/>
      <c r="AA182" s="260"/>
    </row>
    <row r="183" spans="1:27" ht="6" customHeight="1"/>
    <row r="184" spans="1:27" s="265" customFormat="1" ht="14.25" customHeight="1">
      <c r="A184" s="263" t="s">
        <v>83</v>
      </c>
      <c r="B184" s="372"/>
      <c r="C184" s="264">
        <f>+C5</f>
        <v>46174</v>
      </c>
      <c r="D184" s="372" t="s">
        <v>99</v>
      </c>
      <c r="E184" s="372"/>
      <c r="F184" s="264">
        <f>+F5</f>
        <v>46174</v>
      </c>
      <c r="G184" s="372" t="s">
        <v>99</v>
      </c>
      <c r="H184" s="264" t="str">
        <f>+H5</f>
        <v>DIFERENCIAS</v>
      </c>
      <c r="I184" s="372" t="s">
        <v>99</v>
      </c>
      <c r="J184" s="372"/>
      <c r="K184" s="264">
        <f>+K5</f>
        <v>45838</v>
      </c>
      <c r="L184" s="372" t="s">
        <v>99</v>
      </c>
      <c r="M184" s="264" t="str">
        <f>+M5</f>
        <v>DIFERENCIAS</v>
      </c>
      <c r="N184" s="372" t="s">
        <v>99</v>
      </c>
      <c r="O184" s="371"/>
      <c r="P184" s="264">
        <f>+P5</f>
        <v>46174</v>
      </c>
      <c r="Q184" s="372" t="s">
        <v>99</v>
      </c>
      <c r="R184" s="372"/>
      <c r="S184" s="264">
        <f>+S5</f>
        <v>46174</v>
      </c>
      <c r="T184" s="372" t="s">
        <v>99</v>
      </c>
      <c r="U184" s="264" t="str">
        <f>+U5</f>
        <v>DIFERENCIAS</v>
      </c>
      <c r="V184" s="372" t="s">
        <v>99</v>
      </c>
      <c r="W184" s="372"/>
      <c r="X184" s="264">
        <f>+X5</f>
        <v>45838</v>
      </c>
      <c r="Y184" s="372" t="s">
        <v>99</v>
      </c>
      <c r="Z184" s="264" t="str">
        <f>+Z5</f>
        <v>DIFERENCIAS</v>
      </c>
      <c r="AA184" s="372" t="s">
        <v>99</v>
      </c>
    </row>
    <row r="185" spans="1:27" s="265" customFormat="1" ht="14.25" customHeight="1">
      <c r="A185" s="263" t="s">
        <v>127</v>
      </c>
      <c r="B185" s="372"/>
      <c r="C185" s="264" t="str">
        <f>+C6</f>
        <v>REAL</v>
      </c>
      <c r="D185" s="372"/>
      <c r="E185" s="372"/>
      <c r="F185" s="264" t="str">
        <f>+F6</f>
        <v>PPTO</v>
      </c>
      <c r="G185" s="372"/>
      <c r="H185" s="264" t="str">
        <f>+H6</f>
        <v>2026R vs 2026P</v>
      </c>
      <c r="I185" s="372"/>
      <c r="J185" s="372"/>
      <c r="K185" s="264" t="str">
        <f>+K6</f>
        <v>REAL</v>
      </c>
      <c r="L185" s="372"/>
      <c r="M185" s="264" t="str">
        <f>+M6</f>
        <v>2026R vs 2025R</v>
      </c>
      <c r="N185" s="372"/>
      <c r="O185" s="371"/>
      <c r="P185" s="264" t="str">
        <f>+P6</f>
        <v>REAL</v>
      </c>
      <c r="Q185" s="372"/>
      <c r="R185" s="372"/>
      <c r="S185" s="264" t="str">
        <f>+S6</f>
        <v>PPTO</v>
      </c>
      <c r="T185" s="372"/>
      <c r="U185" s="264" t="str">
        <f>+U6</f>
        <v>2026R vs 2026P</v>
      </c>
      <c r="V185" s="372"/>
      <c r="W185" s="372"/>
      <c r="X185" s="264" t="str">
        <f>+X6</f>
        <v>REAL</v>
      </c>
      <c r="Y185" s="372"/>
      <c r="Z185" s="264" t="str">
        <f>+Z6</f>
        <v>2026R vs 2025R</v>
      </c>
      <c r="AA185" s="372"/>
    </row>
    <row r="186" spans="1:27" ht="6" customHeight="1"/>
    <row r="187" spans="1:27">
      <c r="C187" s="301" t="s">
        <v>85</v>
      </c>
      <c r="F187" s="301" t="s">
        <v>86</v>
      </c>
      <c r="K187" s="301" t="s">
        <v>108</v>
      </c>
      <c r="P187" s="301" t="s">
        <v>85</v>
      </c>
      <c r="S187" s="301" t="s">
        <v>86</v>
      </c>
      <c r="X187" s="301" t="s">
        <v>108</v>
      </c>
    </row>
    <row r="190" spans="1:27">
      <c r="A190" s="266" t="s">
        <v>87</v>
      </c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</row>
    <row r="191" spans="1:27" ht="6" customHeight="1">
      <c r="A191" s="267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</row>
    <row r="192" spans="1:27">
      <c r="A192" s="272" t="s">
        <v>88</v>
      </c>
      <c r="B192" s="273"/>
      <c r="C192" s="269">
        <f>+C31</f>
        <v>12057741.359999999</v>
      </c>
      <c r="D192" s="302">
        <f>+IF(ISERROR(C192/C$196),"N. D.",C192/C$196)</f>
        <v>1.014160612548991</v>
      </c>
      <c r="E192" s="303"/>
      <c r="F192" s="269">
        <f>+F31</f>
        <v>8356123.2523405263</v>
      </c>
      <c r="G192" s="302">
        <f>+IF(ISERROR(F192/F$196),"N. D.",F192/F$196)</f>
        <v>1.0204403527974621</v>
      </c>
      <c r="H192" s="303">
        <f>+$C192-F192</f>
        <v>3701618.1076594731</v>
      </c>
      <c r="I192" s="302">
        <f>+IF(ISERROR(H192/F192),"N. D.",H192/F192)</f>
        <v>0.44298270811439511</v>
      </c>
      <c r="J192" s="303"/>
      <c r="K192" s="269">
        <f>+K31</f>
        <v>6513199.7400000002</v>
      </c>
      <c r="L192" s="302">
        <f>+IF(ISERROR(K192/K$196),"N. D.",K192/K$196)</f>
        <v>1.1428351391113023</v>
      </c>
      <c r="M192" s="303">
        <f>+$C192-K192</f>
        <v>5544541.6199999992</v>
      </c>
      <c r="N192" s="302">
        <f>+IF(ISERROR(M192/K192),"N. D.",M192/K192)</f>
        <v>0.85127768859119912</v>
      </c>
      <c r="O192" s="311"/>
      <c r="P192" s="269">
        <f>+P31</f>
        <v>49705747.640000001</v>
      </c>
      <c r="Q192" s="302">
        <f>+IF(ISERROR(P192/P$196),"N. D.",P192/P$196)</f>
        <v>1.0354342038292765</v>
      </c>
      <c r="R192" s="303"/>
      <c r="S192" s="269">
        <f>+S31</f>
        <v>46398183.044777282</v>
      </c>
      <c r="T192" s="302">
        <f>+IF(ISERROR(S192/S$196),"N. D.",S192/S$196)</f>
        <v>1.0328063863513994</v>
      </c>
      <c r="U192" s="303">
        <f>+$P192-S192</f>
        <v>3307564.595222719</v>
      </c>
      <c r="V192" s="302">
        <f>+IF(ISERROR(U192/S192),"N. D.",U192/S192)</f>
        <v>7.1286511198740327E-2</v>
      </c>
      <c r="W192" s="303"/>
      <c r="X192" s="269">
        <f>+X31</f>
        <v>36110090.57</v>
      </c>
      <c r="Y192" s="302">
        <f>+IF(ISERROR(X192/X$196),"N. D.",X192/X$196)</f>
        <v>1.1118909502731573</v>
      </c>
      <c r="Z192" s="303">
        <f>+$P192-X192</f>
        <v>13595657.07</v>
      </c>
      <c r="AA192" s="302">
        <f>+IF(ISERROR(Z192/X192),"N. D.",Z192/X192)</f>
        <v>0.37650575934293484</v>
      </c>
    </row>
    <row r="193" spans="1:27">
      <c r="A193" s="272" t="s">
        <v>89</v>
      </c>
      <c r="B193" s="273"/>
      <c r="C193" s="269">
        <f>+C56</f>
        <v>167380.79</v>
      </c>
      <c r="D193" s="302">
        <f>+IF(ISERROR(C193/C$196),"N. D.",C193/C$196)</f>
        <v>1.4078175957436032E-2</v>
      </c>
      <c r="E193" s="303"/>
      <c r="F193" s="269">
        <f>+F56</f>
        <v>167380.785</v>
      </c>
      <c r="G193" s="302">
        <f>+IF(ISERROR(F193/F$196),"N. D.",F193/F$196)</f>
        <v>2.0440352797462025E-2</v>
      </c>
      <c r="H193" s="303">
        <f>+$C193-F193</f>
        <v>5.0000000046566129E-3</v>
      </c>
      <c r="I193" s="302">
        <f>+IF(ISERROR(H193/F193),"N. D.",H193/F193)</f>
        <v>2.9872007140225878E-8</v>
      </c>
      <c r="J193" s="303"/>
      <c r="K193" s="269">
        <f>+K56</f>
        <v>814040.24</v>
      </c>
      <c r="L193" s="302">
        <f>+IF(ISERROR(K193/K$196),"N. D.",K193/K$196)</f>
        <v>0.1428351391113023</v>
      </c>
      <c r="M193" s="303">
        <f>+$C193-K193</f>
        <v>-646659.44999999995</v>
      </c>
      <c r="N193" s="302">
        <f>+IF(ISERROR(M193/K193),"N. D.",M193/K193)</f>
        <v>-0.79438265852803536</v>
      </c>
      <c r="O193" s="311"/>
      <c r="P193" s="269">
        <f>+P56</f>
        <v>1560369.1900000002</v>
      </c>
      <c r="Q193" s="302">
        <f>+IF(ISERROR(P193/P$196),"N. D.",P193/P$196)</f>
        <v>3.2504483015304335E-2</v>
      </c>
      <c r="R193" s="303"/>
      <c r="S193" s="269">
        <f>+S56</f>
        <v>1473806.4549999998</v>
      </c>
      <c r="T193" s="302">
        <f>+IF(ISERROR(S193/S$196),"N. D.",S193/S$196)</f>
        <v>3.2806386351399479E-2</v>
      </c>
      <c r="U193" s="303">
        <f>+$P193-S193</f>
        <v>86562.735000000335</v>
      </c>
      <c r="V193" s="302">
        <f>+IF(ISERROR(U193/S193),"N. D.",U193/S193)</f>
        <v>5.8734126659799671E-2</v>
      </c>
      <c r="W193" s="303"/>
      <c r="X193" s="269">
        <f>+X56</f>
        <v>3633802.71</v>
      </c>
      <c r="Y193" s="302">
        <f>+IF(ISERROR(X193/X$196),"N. D.",X193/X$196)</f>
        <v>0.11189095027315724</v>
      </c>
      <c r="Z193" s="303">
        <f>+$P193-X193</f>
        <v>-2073433.5199999998</v>
      </c>
      <c r="AA193" s="302">
        <f>+IF(ISERROR(Z193/X193),"N. D.",Z193/X193)</f>
        <v>-0.57059606298769028</v>
      </c>
    </row>
    <row r="194" spans="1:27">
      <c r="A194" s="272" t="s">
        <v>90</v>
      </c>
      <c r="B194" s="273"/>
      <c r="C194" s="269">
        <f>+C81</f>
        <v>980.12</v>
      </c>
      <c r="D194" s="302">
        <f>+IF(ISERROR(C194/C$196),"N. D.",C194/C$196)</f>
        <v>8.243659155511336E-5</v>
      </c>
      <c r="E194" s="303"/>
      <c r="F194" s="269">
        <f>+F81</f>
        <v>0</v>
      </c>
      <c r="G194" s="302">
        <f>+IF(ISERROR(F194/F$196),"N. D.",F194/F$196)</f>
        <v>0</v>
      </c>
      <c r="H194" s="303">
        <f>+$C194-F194</f>
        <v>980.12</v>
      </c>
      <c r="I194" s="302" t="str">
        <f>+IF(ISERROR(H194/F194),"N. D.",H194/F194)</f>
        <v>N. D.</v>
      </c>
      <c r="J194" s="303"/>
      <c r="K194" s="269">
        <f>+K81</f>
        <v>0</v>
      </c>
      <c r="L194" s="302">
        <f>+IF(ISERROR(K194/K$196),"N. D.",K194/K$196)</f>
        <v>0</v>
      </c>
      <c r="M194" s="303">
        <f>+$C194-K194</f>
        <v>980.12</v>
      </c>
      <c r="N194" s="302" t="str">
        <f>+IF(ISERROR(M194/K194),"N. D.",M194/K194)</f>
        <v>N. D.</v>
      </c>
      <c r="O194" s="311"/>
      <c r="P194" s="269">
        <f>+P81</f>
        <v>140640.48000000001</v>
      </c>
      <c r="Q194" s="302">
        <f>+IF(ISERROR(P194/P$196),"N. D.",P194/P$196)</f>
        <v>2.9297208139723962E-3</v>
      </c>
      <c r="R194" s="303"/>
      <c r="S194" s="269">
        <f>+S81</f>
        <v>0</v>
      </c>
      <c r="T194" s="302">
        <f>+IF(ISERROR(S194/S$196),"N. D.",S194/S$196)</f>
        <v>0</v>
      </c>
      <c r="U194" s="303">
        <f>+$P194-S194</f>
        <v>140640.48000000001</v>
      </c>
      <c r="V194" s="302" t="str">
        <f>+IF(ISERROR(U194/S194),"N. D.",U194/S194)</f>
        <v>N. D.</v>
      </c>
      <c r="W194" s="303"/>
      <c r="X194" s="269">
        <f>+X81</f>
        <v>0</v>
      </c>
      <c r="Y194" s="302">
        <f>+IF(ISERROR(X194/X$196),"N. D.",X194/X$196)</f>
        <v>0</v>
      </c>
      <c r="Z194" s="303">
        <f>+$P194-X194</f>
        <v>140640.48000000001</v>
      </c>
      <c r="AA194" s="302" t="str">
        <f>+IF(ISERROR(Z194/X194),"N. D.",Z194/X194)</f>
        <v>N. D.</v>
      </c>
    </row>
    <row r="195" spans="1:27" ht="6" customHeight="1">
      <c r="A195" s="267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</row>
    <row r="196" spans="1:27" s="308" customFormat="1">
      <c r="A196" s="304" t="s">
        <v>46</v>
      </c>
      <c r="B196" s="283"/>
      <c r="C196" s="305">
        <f>+C192-C193-C194</f>
        <v>11889380.450000001</v>
      </c>
      <c r="D196" s="306">
        <f>+IF(ISERROR(C196/C$196),"N. D.",C196/C$196)</f>
        <v>1</v>
      </c>
      <c r="E196" s="307"/>
      <c r="F196" s="305">
        <f>+F192-F193-F194</f>
        <v>8188742.4673405262</v>
      </c>
      <c r="G196" s="306">
        <f>+IF(ISERROR(F196/F$196),"N. D.",F196/F$196)</f>
        <v>1</v>
      </c>
      <c r="H196" s="307">
        <f>+$C196-F196</f>
        <v>3700637.9826594749</v>
      </c>
      <c r="I196" s="306">
        <f>+IF(ISERROR(H196/F196),"N. D.",H196/F196)</f>
        <v>0.45191773919119699</v>
      </c>
      <c r="J196" s="307"/>
      <c r="K196" s="305">
        <f>+K192-K193-K194</f>
        <v>5699159.5</v>
      </c>
      <c r="L196" s="306">
        <f>+IF(ISERROR(K196/K$196),"N. D.",K196/K$196)</f>
        <v>1</v>
      </c>
      <c r="M196" s="307">
        <f>+$C196-K196</f>
        <v>6190220.9500000011</v>
      </c>
      <c r="N196" s="306">
        <f>+IF(ISERROR(M196/K196),"N. D.",M196/K196)</f>
        <v>1.0861638369657844</v>
      </c>
      <c r="O196" s="313"/>
      <c r="P196" s="305">
        <f>+P192-P193-P194</f>
        <v>48004737.970000006</v>
      </c>
      <c r="Q196" s="306">
        <f>+IF(ISERROR(P196/P$196),"N. D.",P196/P$196)</f>
        <v>1</v>
      </c>
      <c r="R196" s="307"/>
      <c r="S196" s="305">
        <f>+S192-S193-S194</f>
        <v>44924376.589777283</v>
      </c>
      <c r="T196" s="306">
        <f>+IF(ISERROR(S196/S$196),"N. D.",S196/S$196)</f>
        <v>1</v>
      </c>
      <c r="U196" s="307">
        <f>+$P196-S196</f>
        <v>3080361.3802227229</v>
      </c>
      <c r="V196" s="306">
        <f>+IF(ISERROR(U196/S196),"N. D.",U196/S196)</f>
        <v>6.856770453045466E-2</v>
      </c>
      <c r="W196" s="307"/>
      <c r="X196" s="305">
        <f>+X192-X193-X194</f>
        <v>32476287.859999999</v>
      </c>
      <c r="Y196" s="306">
        <f>+IF(ISERROR(X196/X$196),"N. D.",X196/X$196)</f>
        <v>1</v>
      </c>
      <c r="Z196" s="307">
        <f>+$P196-X196</f>
        <v>15528450.110000007</v>
      </c>
      <c r="AA196" s="306">
        <f>+IF(ISERROR(Z196/X196),"N. D.",Z196/X196)</f>
        <v>0.47814732326984638</v>
      </c>
    </row>
    <row r="198" spans="1:27">
      <c r="A198" s="266" t="s">
        <v>91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</row>
    <row r="199" spans="1:27" ht="6" customHeight="1">
      <c r="A199" s="267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</row>
    <row r="200" spans="1:27">
      <c r="A200" s="272" t="s">
        <v>22</v>
      </c>
      <c r="B200" s="273"/>
      <c r="C200" s="269">
        <f t="shared" ref="C200:C208" si="142">+C86</f>
        <v>9474827.6100000013</v>
      </c>
      <c r="D200" s="302">
        <f t="shared" ref="D200:D208" si="143">+IF(ISERROR(C200/C$210),"N. D.",C200/C$210)</f>
        <v>0.7969151672659277</v>
      </c>
      <c r="E200" s="303"/>
      <c r="F200" s="269">
        <f t="shared" ref="F200:F208" si="144">+F86</f>
        <v>5409006.3129590005</v>
      </c>
      <c r="G200" s="302">
        <f t="shared" ref="G200:G208" si="145">+IF(ISERROR(F200/F$210),"N. D.",F200/F$210)</f>
        <v>0.66054175406443016</v>
      </c>
      <c r="H200" s="303">
        <f t="shared" ref="H200:H208" si="146">+$C200-F200</f>
        <v>4065821.2970410008</v>
      </c>
      <c r="I200" s="302">
        <f t="shared" ref="I200:I208" si="147">+IF(ISERROR(H200/F200),"N. D.",H200/F200)</f>
        <v>0.75167619740062586</v>
      </c>
      <c r="J200" s="303"/>
      <c r="K200" s="269">
        <f t="shared" ref="K200:K208" si="148">+K86</f>
        <v>3677581.16</v>
      </c>
      <c r="L200" s="302">
        <f t="shared" ref="L200:L208" si="149">+IF(ISERROR(K200/K$210),"N. D.",K200/K$210)</f>
        <v>0.64528482840320578</v>
      </c>
      <c r="M200" s="303">
        <f t="shared" ref="M200:M208" si="150">+$C200-K200</f>
        <v>5797246.4500000011</v>
      </c>
      <c r="N200" s="302">
        <f t="shared" ref="N200:N208" si="151">+IF(ISERROR(M200/K200),"N. D.",M200/K200)</f>
        <v>1.5763748501474271</v>
      </c>
      <c r="O200" s="311"/>
      <c r="P200" s="269">
        <f t="shared" ref="P200:P208" si="152">+P86</f>
        <v>34586199.780000001</v>
      </c>
      <c r="Q200" s="302">
        <f t="shared" ref="Q200:Q208" si="153">+IF(ISERROR(P200/P$210),"N. D.",P200/P$210)</f>
        <v>0.72047471234223259</v>
      </c>
      <c r="R200" s="303"/>
      <c r="S200" s="269">
        <f t="shared" ref="S200:S208" si="154">+S86</f>
        <v>30534919.869933505</v>
      </c>
      <c r="T200" s="302">
        <f t="shared" ref="T200:T208" si="155">+IF(ISERROR(S200/S$210),"N. D.",S200/S$210)</f>
        <v>0.67969601779364119</v>
      </c>
      <c r="U200" s="303">
        <f t="shared" ref="U200:U208" si="156">+$P200-S200</f>
        <v>4051279.9100664966</v>
      </c>
      <c r="V200" s="302">
        <f t="shared" ref="V200:V208" si="157">+IF(ISERROR(U200/S200),"N. D.",U200/S200)</f>
        <v>0.13267694584833764</v>
      </c>
      <c r="W200" s="303"/>
      <c r="X200" s="269">
        <f t="shared" ref="X200:X208" si="158">+X86</f>
        <v>20857850.079999998</v>
      </c>
      <c r="Y200" s="302">
        <f t="shared" ref="Y200:Y208" si="159">+IF(ISERROR(X200/X$210),"N. D.",X200/X$210)</f>
        <v>0.64224858979926536</v>
      </c>
      <c r="Z200" s="303">
        <f t="shared" ref="Z200:Z208" si="160">+$P200-X200</f>
        <v>13728349.700000003</v>
      </c>
      <c r="AA200" s="302">
        <f t="shared" ref="AA200:AA208" si="161">+IF(ISERROR(Z200/X200),"N. D.",Z200/X200)</f>
        <v>0.6581862295176687</v>
      </c>
    </row>
    <row r="201" spans="1:27">
      <c r="A201" s="272" t="s">
        <v>23</v>
      </c>
      <c r="B201" s="273"/>
      <c r="C201" s="269">
        <f t="shared" si="142"/>
        <v>472988.08999999997</v>
      </c>
      <c r="D201" s="302">
        <f t="shared" si="143"/>
        <v>3.9782400099746151E-2</v>
      </c>
      <c r="E201" s="303"/>
      <c r="F201" s="269">
        <f t="shared" si="144"/>
        <v>811618.5</v>
      </c>
      <c r="G201" s="302">
        <f t="shared" si="145"/>
        <v>9.911393638730355E-2</v>
      </c>
      <c r="H201" s="303">
        <f t="shared" si="146"/>
        <v>-338630.41000000003</v>
      </c>
      <c r="I201" s="302">
        <f t="shared" si="147"/>
        <v>-0.4172285501131382</v>
      </c>
      <c r="J201" s="303"/>
      <c r="K201" s="269">
        <f t="shared" si="148"/>
        <v>737392.9</v>
      </c>
      <c r="L201" s="302">
        <f t="shared" si="149"/>
        <v>0.12938625423626063</v>
      </c>
      <c r="M201" s="303">
        <f t="shared" si="150"/>
        <v>-264404.81000000006</v>
      </c>
      <c r="N201" s="302">
        <f t="shared" si="151"/>
        <v>-0.35856706784130965</v>
      </c>
      <c r="O201" s="311"/>
      <c r="P201" s="269">
        <f t="shared" si="152"/>
        <v>2679393.04</v>
      </c>
      <c r="Q201" s="302">
        <f t="shared" si="153"/>
        <v>5.5815178944929468E-2</v>
      </c>
      <c r="R201" s="303"/>
      <c r="S201" s="269">
        <f t="shared" si="154"/>
        <v>2879190.6</v>
      </c>
      <c r="T201" s="302">
        <f t="shared" si="155"/>
        <v>6.4089717399777354E-2</v>
      </c>
      <c r="U201" s="303">
        <f t="shared" si="156"/>
        <v>-199797.56000000006</v>
      </c>
      <c r="V201" s="302">
        <f t="shared" si="157"/>
        <v>-6.9393655286315553E-2</v>
      </c>
      <c r="W201" s="303"/>
      <c r="X201" s="269">
        <f t="shared" si="158"/>
        <v>2626132.6800000002</v>
      </c>
      <c r="Y201" s="302">
        <f t="shared" si="159"/>
        <v>8.0863080513414329E-2</v>
      </c>
      <c r="Z201" s="303">
        <f t="shared" si="160"/>
        <v>53260.35999999987</v>
      </c>
      <c r="AA201" s="302">
        <f t="shared" si="161"/>
        <v>2.0280909797748631E-2</v>
      </c>
    </row>
    <row r="202" spans="1:27">
      <c r="A202" s="272" t="s">
        <v>24</v>
      </c>
      <c r="B202" s="273"/>
      <c r="C202" s="269">
        <f t="shared" si="142"/>
        <v>757180.96000000008</v>
      </c>
      <c r="D202" s="302">
        <f t="shared" si="143"/>
        <v>6.3685484974114026E-2</v>
      </c>
      <c r="E202" s="303"/>
      <c r="F202" s="269">
        <f t="shared" si="144"/>
        <v>792080.75786902546</v>
      </c>
      <c r="G202" s="302">
        <f t="shared" si="145"/>
        <v>9.6728009340641907E-2</v>
      </c>
      <c r="H202" s="303">
        <f t="shared" si="146"/>
        <v>-34899.79786902538</v>
      </c>
      <c r="I202" s="302">
        <f t="shared" si="147"/>
        <v>-4.4060908590833663E-2</v>
      </c>
      <c r="J202" s="303"/>
      <c r="K202" s="269">
        <f t="shared" si="148"/>
        <v>452878.66000000003</v>
      </c>
      <c r="L202" s="302">
        <f t="shared" si="149"/>
        <v>7.9464113962769423E-2</v>
      </c>
      <c r="M202" s="303">
        <f t="shared" si="150"/>
        <v>304302.30000000005</v>
      </c>
      <c r="N202" s="302">
        <f t="shared" si="151"/>
        <v>0.67192898866111295</v>
      </c>
      <c r="O202" s="311"/>
      <c r="P202" s="269">
        <f t="shared" si="152"/>
        <v>4467010.34</v>
      </c>
      <c r="Q202" s="302">
        <f t="shared" si="153"/>
        <v>9.3053530315936855E-2</v>
      </c>
      <c r="R202" s="303"/>
      <c r="S202" s="269">
        <f t="shared" si="154"/>
        <v>4532528.9352107802</v>
      </c>
      <c r="T202" s="302">
        <f t="shared" si="155"/>
        <v>0.10089241697439991</v>
      </c>
      <c r="U202" s="303">
        <f t="shared" si="156"/>
        <v>-65518.59521078039</v>
      </c>
      <c r="V202" s="302">
        <f t="shared" si="157"/>
        <v>-1.4455196237535661E-2</v>
      </c>
      <c r="W202" s="303"/>
      <c r="X202" s="269">
        <f t="shared" si="158"/>
        <v>3267505.38</v>
      </c>
      <c r="Y202" s="302">
        <f t="shared" si="159"/>
        <v>0.10061203405037192</v>
      </c>
      <c r="Z202" s="303">
        <f t="shared" si="160"/>
        <v>1199504.96</v>
      </c>
      <c r="AA202" s="302">
        <f t="shared" si="161"/>
        <v>0.367101143074476</v>
      </c>
    </row>
    <row r="203" spans="1:27">
      <c r="A203" s="272" t="s">
        <v>25</v>
      </c>
      <c r="B203" s="273"/>
      <c r="C203" s="269">
        <f t="shared" si="142"/>
        <v>0</v>
      </c>
      <c r="D203" s="302">
        <f t="shared" si="143"/>
        <v>0</v>
      </c>
      <c r="E203" s="303"/>
      <c r="F203" s="269">
        <f t="shared" si="144"/>
        <v>0</v>
      </c>
      <c r="G203" s="302">
        <f t="shared" si="145"/>
        <v>0</v>
      </c>
      <c r="H203" s="303">
        <f t="shared" si="146"/>
        <v>0</v>
      </c>
      <c r="I203" s="302" t="str">
        <f t="shared" si="147"/>
        <v>N. D.</v>
      </c>
      <c r="J203" s="303"/>
      <c r="K203" s="269">
        <f t="shared" si="148"/>
        <v>0</v>
      </c>
      <c r="L203" s="302">
        <f t="shared" si="149"/>
        <v>0</v>
      </c>
      <c r="M203" s="303">
        <f t="shared" si="150"/>
        <v>0</v>
      </c>
      <c r="N203" s="302" t="str">
        <f t="shared" si="151"/>
        <v>N. D.</v>
      </c>
      <c r="O203" s="311"/>
      <c r="P203" s="269">
        <f t="shared" si="152"/>
        <v>0</v>
      </c>
      <c r="Q203" s="302">
        <f t="shared" si="153"/>
        <v>0</v>
      </c>
      <c r="R203" s="303"/>
      <c r="S203" s="269">
        <f t="shared" si="154"/>
        <v>0</v>
      </c>
      <c r="T203" s="302">
        <f t="shared" si="155"/>
        <v>0</v>
      </c>
      <c r="U203" s="303">
        <f t="shared" si="156"/>
        <v>0</v>
      </c>
      <c r="V203" s="302" t="str">
        <f t="shared" si="157"/>
        <v>N. D.</v>
      </c>
      <c r="W203" s="303"/>
      <c r="X203" s="269">
        <f t="shared" si="158"/>
        <v>0</v>
      </c>
      <c r="Y203" s="302">
        <f t="shared" si="159"/>
        <v>0</v>
      </c>
      <c r="Z203" s="303">
        <f t="shared" si="160"/>
        <v>0</v>
      </c>
      <c r="AA203" s="302" t="str">
        <f t="shared" si="161"/>
        <v>N. D.</v>
      </c>
    </row>
    <row r="204" spans="1:27">
      <c r="A204" s="272" t="s">
        <v>26</v>
      </c>
      <c r="B204" s="273"/>
      <c r="C204" s="269">
        <f t="shared" si="142"/>
        <v>1120573.27</v>
      </c>
      <c r="D204" s="302">
        <f t="shared" si="143"/>
        <v>9.4249929566346743E-2</v>
      </c>
      <c r="E204" s="303"/>
      <c r="F204" s="269">
        <f t="shared" si="144"/>
        <v>1129810.5</v>
      </c>
      <c r="G204" s="302">
        <f t="shared" si="145"/>
        <v>0.13797118477056353</v>
      </c>
      <c r="H204" s="303">
        <f t="shared" si="146"/>
        <v>-9237.2299999999814</v>
      </c>
      <c r="I204" s="302">
        <f t="shared" si="147"/>
        <v>-8.175910916034132E-3</v>
      </c>
      <c r="J204" s="303"/>
      <c r="K204" s="269">
        <f t="shared" si="148"/>
        <v>762183.6</v>
      </c>
      <c r="L204" s="302">
        <f t="shared" si="149"/>
        <v>0.13373614126784836</v>
      </c>
      <c r="M204" s="303">
        <f t="shared" si="150"/>
        <v>358389.67000000004</v>
      </c>
      <c r="N204" s="302">
        <f t="shared" si="151"/>
        <v>0.4702143551763644</v>
      </c>
      <c r="O204" s="311"/>
      <c r="P204" s="269">
        <f t="shared" si="152"/>
        <v>5922929.209999999</v>
      </c>
      <c r="Q204" s="302">
        <f t="shared" si="153"/>
        <v>0.12338217976945244</v>
      </c>
      <c r="R204" s="303"/>
      <c r="S204" s="269">
        <f t="shared" si="154"/>
        <v>6696350.6150000002</v>
      </c>
      <c r="T204" s="302">
        <f t="shared" si="155"/>
        <v>0.14905828691062525</v>
      </c>
      <c r="U204" s="303">
        <f t="shared" si="156"/>
        <v>-773421.40500000119</v>
      </c>
      <c r="V204" s="302">
        <f t="shared" si="157"/>
        <v>-0.11549894106015253</v>
      </c>
      <c r="W204" s="303"/>
      <c r="X204" s="269">
        <f t="shared" si="158"/>
        <v>4330746.0999999996</v>
      </c>
      <c r="Y204" s="302">
        <f t="shared" si="159"/>
        <v>0.13335101963220497</v>
      </c>
      <c r="Z204" s="303">
        <f t="shared" si="160"/>
        <v>1592183.1099999994</v>
      </c>
      <c r="AA204" s="302">
        <f t="shared" si="161"/>
        <v>0.36764637622140894</v>
      </c>
    </row>
    <row r="205" spans="1:27">
      <c r="A205" s="272" t="s">
        <v>27</v>
      </c>
      <c r="B205" s="273"/>
      <c r="C205" s="269">
        <f t="shared" si="142"/>
        <v>44486.45</v>
      </c>
      <c r="D205" s="302">
        <f t="shared" si="143"/>
        <v>3.7416962294280014E-3</v>
      </c>
      <c r="E205" s="303"/>
      <c r="F205" s="269">
        <f t="shared" si="144"/>
        <v>44486.446512499999</v>
      </c>
      <c r="G205" s="302">
        <f t="shared" si="145"/>
        <v>5.4326347042817609E-3</v>
      </c>
      <c r="H205" s="303">
        <f t="shared" si="146"/>
        <v>3.4874999983003363E-3</v>
      </c>
      <c r="I205" s="302">
        <f t="shared" si="147"/>
        <v>7.8394663357083445E-8</v>
      </c>
      <c r="J205" s="303"/>
      <c r="K205" s="269">
        <f t="shared" si="148"/>
        <v>66382.47</v>
      </c>
      <c r="L205" s="302">
        <f t="shared" si="149"/>
        <v>1.1647764902877345E-2</v>
      </c>
      <c r="M205" s="303">
        <f t="shared" si="150"/>
        <v>-21896.020000000004</v>
      </c>
      <c r="N205" s="302">
        <f t="shared" si="151"/>
        <v>-0.32984641879098509</v>
      </c>
      <c r="O205" s="311"/>
      <c r="P205" s="269">
        <f t="shared" si="152"/>
        <v>228384.81</v>
      </c>
      <c r="Q205" s="302">
        <f t="shared" si="153"/>
        <v>4.7575472684118474E-3</v>
      </c>
      <c r="R205" s="303"/>
      <c r="S205" s="269">
        <f t="shared" si="154"/>
        <v>270946.86963299999</v>
      </c>
      <c r="T205" s="302">
        <f t="shared" si="155"/>
        <v>6.0311770624470939E-3</v>
      </c>
      <c r="U205" s="303">
        <f t="shared" si="156"/>
        <v>-42562.059632999997</v>
      </c>
      <c r="V205" s="302">
        <f t="shared" si="157"/>
        <v>-0.15708636785747218</v>
      </c>
      <c r="W205" s="303"/>
      <c r="X205" s="269">
        <f t="shared" si="158"/>
        <v>1294975.1899999997</v>
      </c>
      <c r="Y205" s="302">
        <f t="shared" si="159"/>
        <v>3.9874483056143224E-2</v>
      </c>
      <c r="Z205" s="303">
        <f t="shared" si="160"/>
        <v>-1066590.3799999997</v>
      </c>
      <c r="AA205" s="302">
        <f t="shared" si="161"/>
        <v>-0.8236376945569126</v>
      </c>
    </row>
    <row r="206" spans="1:27">
      <c r="A206" s="272" t="s">
        <v>28</v>
      </c>
      <c r="B206" s="273"/>
      <c r="C206" s="269">
        <f t="shared" si="142"/>
        <v>19324.07</v>
      </c>
      <c r="D206" s="302">
        <f t="shared" si="143"/>
        <v>1.6253218644374356E-3</v>
      </c>
      <c r="E206" s="303"/>
      <c r="F206" s="269">
        <f t="shared" si="144"/>
        <v>1739.95</v>
      </c>
      <c r="G206" s="302">
        <f t="shared" si="145"/>
        <v>2.1248073277911828E-4</v>
      </c>
      <c r="H206" s="303">
        <f t="shared" si="146"/>
        <v>17584.12</v>
      </c>
      <c r="I206" s="302">
        <f t="shared" si="147"/>
        <v>10.10610649731314</v>
      </c>
      <c r="J206" s="303"/>
      <c r="K206" s="269">
        <f t="shared" si="148"/>
        <v>2740.71</v>
      </c>
      <c r="L206" s="302">
        <f t="shared" si="149"/>
        <v>4.8089722703847823E-4</v>
      </c>
      <c r="M206" s="303">
        <f t="shared" si="150"/>
        <v>16583.36</v>
      </c>
      <c r="N206" s="302">
        <f t="shared" si="151"/>
        <v>6.0507532719623747</v>
      </c>
      <c r="O206" s="311"/>
      <c r="P206" s="269">
        <f t="shared" si="152"/>
        <v>120820.79000000001</v>
      </c>
      <c r="Q206" s="302">
        <f t="shared" si="153"/>
        <v>2.5168513590368008E-3</v>
      </c>
      <c r="R206" s="303"/>
      <c r="S206" s="269">
        <f t="shared" si="154"/>
        <v>10439.700000000001</v>
      </c>
      <c r="T206" s="302">
        <f t="shared" si="155"/>
        <v>2.323838591090342E-4</v>
      </c>
      <c r="U206" s="303">
        <f t="shared" si="156"/>
        <v>110381.09000000001</v>
      </c>
      <c r="V206" s="302">
        <f t="shared" si="157"/>
        <v>10.573205168730903</v>
      </c>
      <c r="W206" s="303"/>
      <c r="X206" s="269">
        <f t="shared" si="158"/>
        <v>8619.14</v>
      </c>
      <c r="Y206" s="302">
        <f t="shared" si="159"/>
        <v>2.6539794317490082E-4</v>
      </c>
      <c r="Z206" s="303">
        <f t="shared" si="160"/>
        <v>112201.65000000001</v>
      </c>
      <c r="AA206" s="302">
        <f t="shared" si="161"/>
        <v>13.017731467408582</v>
      </c>
    </row>
    <row r="207" spans="1:27">
      <c r="A207" s="272" t="s">
        <v>29</v>
      </c>
      <c r="B207" s="273"/>
      <c r="C207" s="269">
        <f t="shared" si="142"/>
        <v>0</v>
      </c>
      <c r="D207" s="302">
        <f t="shared" si="143"/>
        <v>0</v>
      </c>
      <c r="E207" s="303"/>
      <c r="F207" s="269">
        <f t="shared" si="144"/>
        <v>0</v>
      </c>
      <c r="G207" s="302">
        <f t="shared" si="145"/>
        <v>0</v>
      </c>
      <c r="H207" s="303">
        <f t="shared" si="146"/>
        <v>0</v>
      </c>
      <c r="I207" s="302" t="str">
        <f t="shared" si="147"/>
        <v>N. D.</v>
      </c>
      <c r="J207" s="303"/>
      <c r="K207" s="269">
        <f t="shared" si="148"/>
        <v>0</v>
      </c>
      <c r="L207" s="302">
        <f t="shared" si="149"/>
        <v>0</v>
      </c>
      <c r="M207" s="303">
        <f t="shared" si="150"/>
        <v>0</v>
      </c>
      <c r="N207" s="302" t="str">
        <f t="shared" si="151"/>
        <v>N. D.</v>
      </c>
      <c r="O207" s="311"/>
      <c r="P207" s="269">
        <f t="shared" si="152"/>
        <v>0</v>
      </c>
      <c r="Q207" s="302">
        <f t="shared" si="153"/>
        <v>0</v>
      </c>
      <c r="R207" s="303"/>
      <c r="S207" s="269">
        <f t="shared" si="154"/>
        <v>0</v>
      </c>
      <c r="T207" s="302">
        <f t="shared" si="155"/>
        <v>0</v>
      </c>
      <c r="U207" s="303">
        <f t="shared" si="156"/>
        <v>0</v>
      </c>
      <c r="V207" s="302" t="str">
        <f t="shared" si="157"/>
        <v>N. D.</v>
      </c>
      <c r="W207" s="303"/>
      <c r="X207" s="269">
        <f t="shared" si="158"/>
        <v>90459.29</v>
      </c>
      <c r="Y207" s="302">
        <f t="shared" si="159"/>
        <v>2.7853950054253524E-3</v>
      </c>
      <c r="Z207" s="303">
        <f t="shared" si="160"/>
        <v>-90459.29</v>
      </c>
      <c r="AA207" s="302">
        <f t="shared" si="161"/>
        <v>-1</v>
      </c>
    </row>
    <row r="208" spans="1:27">
      <c r="A208" s="277" t="s">
        <v>30</v>
      </c>
      <c r="B208" s="273"/>
      <c r="C208" s="269">
        <f t="shared" si="142"/>
        <v>0</v>
      </c>
      <c r="D208" s="302">
        <f t="shared" si="143"/>
        <v>0</v>
      </c>
      <c r="E208" s="303"/>
      <c r="F208" s="269">
        <f t="shared" si="144"/>
        <v>0</v>
      </c>
      <c r="G208" s="302">
        <f t="shared" si="145"/>
        <v>0</v>
      </c>
      <c r="H208" s="303">
        <f t="shared" si="146"/>
        <v>0</v>
      </c>
      <c r="I208" s="302" t="str">
        <f t="shared" si="147"/>
        <v>N. D.</v>
      </c>
      <c r="J208" s="303"/>
      <c r="K208" s="269">
        <f t="shared" si="148"/>
        <v>0</v>
      </c>
      <c r="L208" s="302">
        <f t="shared" si="149"/>
        <v>0</v>
      </c>
      <c r="M208" s="303">
        <f t="shared" si="150"/>
        <v>0</v>
      </c>
      <c r="N208" s="302" t="str">
        <f t="shared" si="151"/>
        <v>N. D.</v>
      </c>
      <c r="O208" s="311"/>
      <c r="P208" s="269">
        <f t="shared" si="152"/>
        <v>0</v>
      </c>
      <c r="Q208" s="302">
        <f t="shared" si="153"/>
        <v>0</v>
      </c>
      <c r="R208" s="303"/>
      <c r="S208" s="269">
        <f t="shared" si="154"/>
        <v>0</v>
      </c>
      <c r="T208" s="302">
        <f t="shared" si="155"/>
        <v>0</v>
      </c>
      <c r="U208" s="303">
        <f t="shared" si="156"/>
        <v>0</v>
      </c>
      <c r="V208" s="302" t="str">
        <f t="shared" si="157"/>
        <v>N. D.</v>
      </c>
      <c r="W208" s="303"/>
      <c r="X208" s="269">
        <f t="shared" si="158"/>
        <v>0</v>
      </c>
      <c r="Y208" s="302">
        <f t="shared" si="159"/>
        <v>0</v>
      </c>
      <c r="Z208" s="303">
        <f t="shared" si="160"/>
        <v>0</v>
      </c>
      <c r="AA208" s="302" t="str">
        <f t="shared" si="161"/>
        <v>N. D.</v>
      </c>
    </row>
    <row r="209" spans="1:27" ht="6" customHeight="1">
      <c r="A209" s="267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</row>
    <row r="210" spans="1:27" s="308" customFormat="1">
      <c r="A210" s="304" t="s">
        <v>46</v>
      </c>
      <c r="B210" s="283"/>
      <c r="C210" s="305">
        <f>+SUM(C200:C208)</f>
        <v>11889380.450000001</v>
      </c>
      <c r="D210" s="306">
        <f>+IF(ISERROR(C210/C$210),"N. D.",C210/C$210)</f>
        <v>1</v>
      </c>
      <c r="E210" s="307"/>
      <c r="F210" s="305">
        <f>+SUM(F200:F208)</f>
        <v>8188742.4673405262</v>
      </c>
      <c r="G210" s="306">
        <f>+IF(ISERROR(F210/F$210),"N. D.",F210/F$210)</f>
        <v>1</v>
      </c>
      <c r="H210" s="307">
        <f>+$C210-F210</f>
        <v>3700637.9826594749</v>
      </c>
      <c r="I210" s="306">
        <f>+IF(ISERROR(H210/F210),"N. D.",H210/F210)</f>
        <v>0.45191773919119699</v>
      </c>
      <c r="J210" s="307"/>
      <c r="K210" s="305">
        <f>+SUM(K200:K208)</f>
        <v>5699159.5</v>
      </c>
      <c r="L210" s="306">
        <f>+IF(ISERROR(K210/K$210),"N. D.",K210/K$210)</f>
        <v>1</v>
      </c>
      <c r="M210" s="307">
        <f>+$C210-K210</f>
        <v>6190220.9500000011</v>
      </c>
      <c r="N210" s="306">
        <f>+IF(ISERROR(M210/K210),"N. D.",M210/K210)</f>
        <v>1.0861638369657844</v>
      </c>
      <c r="O210" s="313"/>
      <c r="P210" s="305">
        <f>+SUM(P200:P208)</f>
        <v>48004737.969999999</v>
      </c>
      <c r="Q210" s="306">
        <f>+IF(ISERROR(P210/P$210),"N. D.",P210/P$210)</f>
        <v>1</v>
      </c>
      <c r="R210" s="307"/>
      <c r="S210" s="305">
        <f>+SUM(S200:S208)</f>
        <v>44924376.589777291</v>
      </c>
      <c r="T210" s="306">
        <f>+IF(ISERROR(S210/S$210),"N. D.",S210/S$210)</f>
        <v>1</v>
      </c>
      <c r="U210" s="307">
        <f>+$P210-S210</f>
        <v>3080361.380222708</v>
      </c>
      <c r="V210" s="306">
        <f>+IF(ISERROR(U210/S210),"N. D.",U210/S210)</f>
        <v>6.8567704530454313E-2</v>
      </c>
      <c r="W210" s="307"/>
      <c r="X210" s="305">
        <f>+SUM(X200:X208)</f>
        <v>32476287.859999996</v>
      </c>
      <c r="Y210" s="306">
        <f>+IF(ISERROR(X210/X$210),"N. D.",X210/X$210)</f>
        <v>1</v>
      </c>
      <c r="Z210" s="307">
        <f>+$P210-X210</f>
        <v>15528450.110000003</v>
      </c>
      <c r="AA210" s="306">
        <f>+IF(ISERROR(Z210/X210),"N. D.",Z210/X210)</f>
        <v>0.47814732326984632</v>
      </c>
    </row>
    <row r="212" spans="1:27">
      <c r="A212" s="266" t="s">
        <v>92</v>
      </c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</row>
    <row r="213" spans="1:27" ht="6" customHeight="1">
      <c r="A213" s="267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</row>
    <row r="214" spans="1:27">
      <c r="A214" s="277" t="s">
        <v>53</v>
      </c>
      <c r="B214" s="273"/>
      <c r="C214" s="269">
        <f t="shared" ref="C214:C226" si="162">+C138</f>
        <v>615420.53999999992</v>
      </c>
      <c r="D214" s="302">
        <f t="shared" ref="D214:D226" si="163">+IF(ISERROR(C214/C$210),"N. D.",C214/C$210)</f>
        <v>5.1762204312336552E-2</v>
      </c>
      <c r="E214" s="303"/>
      <c r="F214" s="269">
        <f t="shared" ref="F214:F226" si="164">+F138</f>
        <v>419727.57192703453</v>
      </c>
      <c r="G214" s="302">
        <f t="shared" ref="G214:G226" si="165">+IF(ISERROR(F214/F$210),"N. D.",F214/F$210)</f>
        <v>5.1256657979054786E-2</v>
      </c>
      <c r="H214" s="303">
        <f t="shared" ref="H214:H226" si="166">+$C214-F214</f>
        <v>195692.96807296539</v>
      </c>
      <c r="I214" s="302">
        <f t="shared" ref="I214:I226" si="167">+IF(ISERROR(H214/F214),"N. D.",H214/F214)</f>
        <v>0.46623805811590729</v>
      </c>
      <c r="J214" s="303"/>
      <c r="K214" s="269">
        <f t="shared" ref="K214:K226" si="168">+K138</f>
        <v>373543.57999999996</v>
      </c>
      <c r="L214" s="302">
        <f t="shared" ref="L214:L226" si="169">+IF(ISERROR(K214/K$210),"N. D.",K214/K$210)</f>
        <v>6.5543626213654838E-2</v>
      </c>
      <c r="M214" s="303">
        <f t="shared" ref="M214:M226" si="170">+$C214-K214</f>
        <v>241876.95999999996</v>
      </c>
      <c r="N214" s="302">
        <f t="shared" ref="N214:N226" si="171">+IF(ISERROR(M214/K214),"N. D.",M214/K214)</f>
        <v>0.64752005642822186</v>
      </c>
      <c r="O214" s="311"/>
      <c r="P214" s="269">
        <f t="shared" ref="P214:P226" si="172">+P138</f>
        <v>2591227.8966999999</v>
      </c>
      <c r="Q214" s="302">
        <f t="shared" ref="Q214:Q226" si="173">+IF(ISERROR(P214/P$210),"N. D.",P214/P$210)</f>
        <v>5.3978586412019532E-2</v>
      </c>
      <c r="R214" s="303"/>
      <c r="S214" s="269">
        <f t="shared" ref="S214:S226" si="174">+S138</f>
        <v>2654633.9800464045</v>
      </c>
      <c r="T214" s="302">
        <f t="shared" ref="T214:T226" si="175">+IF(ISERROR(S214/S$210),"N. D.",S214/S$210)</f>
        <v>5.9091170129903961E-2</v>
      </c>
      <c r="U214" s="303">
        <f t="shared" ref="U214:U226" si="176">+$P214-S214</f>
        <v>-63406.083346404601</v>
      </c>
      <c r="V214" s="302">
        <f t="shared" ref="V214:V226" si="177">+IF(ISERROR(U214/S214),"N. D.",U214/S214)</f>
        <v>-2.3885056781084459E-2</v>
      </c>
      <c r="W214" s="303"/>
      <c r="X214" s="269">
        <f t="shared" ref="X214:X226" si="178">+X138</f>
        <v>2509570.9050000003</v>
      </c>
      <c r="Y214" s="302">
        <f t="shared" ref="Y214:Y226" si="179">+IF(ISERROR(X214/X$210),"N. D.",X214/X$210)</f>
        <v>7.7273945711355707E-2</v>
      </c>
      <c r="Z214" s="303">
        <f t="shared" ref="Z214:Z226" si="180">+$P214-X214</f>
        <v>81656.991699999664</v>
      </c>
      <c r="AA214" s="302">
        <f t="shared" ref="AA214:AA226" si="181">+IF(ISERROR(Z214/X214),"N. D.",Z214/X214)</f>
        <v>3.2538228562224929E-2</v>
      </c>
    </row>
    <row r="215" spans="1:27">
      <c r="A215" s="277" t="s">
        <v>54</v>
      </c>
      <c r="B215" s="273"/>
      <c r="C215" s="269">
        <f t="shared" si="162"/>
        <v>388258.00169999996</v>
      </c>
      <c r="D215" s="302">
        <f t="shared" si="163"/>
        <v>3.2655864898326128E-2</v>
      </c>
      <c r="E215" s="303"/>
      <c r="F215" s="269">
        <f t="shared" si="164"/>
        <v>300977.07</v>
      </c>
      <c r="G215" s="302">
        <f t="shared" si="165"/>
        <v>3.6754980535826876E-2</v>
      </c>
      <c r="H215" s="303">
        <f t="shared" si="166"/>
        <v>87280.931699999957</v>
      </c>
      <c r="I215" s="302">
        <f t="shared" si="167"/>
        <v>0.28999196417188844</v>
      </c>
      <c r="J215" s="303"/>
      <c r="K215" s="269">
        <f t="shared" si="168"/>
        <v>177891.70199999999</v>
      </c>
      <c r="L215" s="302">
        <f t="shared" si="169"/>
        <v>3.1213673174088213E-2</v>
      </c>
      <c r="M215" s="303">
        <f t="shared" si="170"/>
        <v>210366.29969999997</v>
      </c>
      <c r="N215" s="302">
        <f t="shared" si="171"/>
        <v>1.1825526280028509</v>
      </c>
      <c r="O215" s="311"/>
      <c r="P215" s="269">
        <f t="shared" si="172"/>
        <v>1586812.2084999995</v>
      </c>
      <c r="Q215" s="302">
        <f t="shared" si="173"/>
        <v>3.3055324861718006E-2</v>
      </c>
      <c r="R215" s="303"/>
      <c r="S215" s="269">
        <f t="shared" si="174"/>
        <v>1809969.48</v>
      </c>
      <c r="T215" s="302">
        <f t="shared" si="175"/>
        <v>4.0289250901076837E-2</v>
      </c>
      <c r="U215" s="303">
        <f t="shared" si="176"/>
        <v>-223157.2715000005</v>
      </c>
      <c r="V215" s="302">
        <f t="shared" si="177"/>
        <v>-0.12329338917913715</v>
      </c>
      <c r="W215" s="303"/>
      <c r="X215" s="269">
        <f t="shared" si="178"/>
        <v>697809.89689999982</v>
      </c>
      <c r="Y215" s="302">
        <f t="shared" si="179"/>
        <v>2.1486750576548187E-2</v>
      </c>
      <c r="Z215" s="303">
        <f t="shared" si="180"/>
        <v>889002.31159999967</v>
      </c>
      <c r="AA215" s="302">
        <f t="shared" si="181"/>
        <v>1.2739892563137418</v>
      </c>
    </row>
    <row r="216" spans="1:27">
      <c r="A216" s="277" t="s">
        <v>55</v>
      </c>
      <c r="B216" s="273"/>
      <c r="C216" s="269">
        <f t="shared" si="162"/>
        <v>650</v>
      </c>
      <c r="D216" s="302">
        <f t="shared" si="163"/>
        <v>5.4670636769807459E-5</v>
      </c>
      <c r="E216" s="303"/>
      <c r="F216" s="269">
        <f t="shared" si="164"/>
        <v>3122</v>
      </c>
      <c r="G216" s="302">
        <f t="shared" si="165"/>
        <v>3.8125512097267577E-4</v>
      </c>
      <c r="H216" s="303">
        <f t="shared" si="166"/>
        <v>-2472</v>
      </c>
      <c r="I216" s="302">
        <f t="shared" si="167"/>
        <v>-0.79180012812299805</v>
      </c>
      <c r="J216" s="303"/>
      <c r="K216" s="269">
        <f t="shared" si="168"/>
        <v>4613.37</v>
      </c>
      <c r="L216" s="302">
        <f t="shared" si="169"/>
        <v>8.0948252106297428E-4</v>
      </c>
      <c r="M216" s="303">
        <f t="shared" si="170"/>
        <v>-3963.37</v>
      </c>
      <c r="N216" s="302">
        <f t="shared" si="171"/>
        <v>-0.85910516607165699</v>
      </c>
      <c r="O216" s="311"/>
      <c r="P216" s="269">
        <f t="shared" si="172"/>
        <v>21125.595400000002</v>
      </c>
      <c r="Q216" s="302">
        <f t="shared" si="173"/>
        <v>4.4007313222295261E-4</v>
      </c>
      <c r="R216" s="303"/>
      <c r="S216" s="269">
        <f t="shared" si="174"/>
        <v>21732</v>
      </c>
      <c r="T216" s="302">
        <f t="shared" si="175"/>
        <v>4.8374627873957402E-4</v>
      </c>
      <c r="U216" s="303">
        <f t="shared" si="176"/>
        <v>-606.40459999999803</v>
      </c>
      <c r="V216" s="302">
        <f t="shared" si="177"/>
        <v>-2.7903764034603259E-2</v>
      </c>
      <c r="W216" s="303"/>
      <c r="X216" s="269">
        <f t="shared" si="178"/>
        <v>24881.2847</v>
      </c>
      <c r="Y216" s="302">
        <f t="shared" si="179"/>
        <v>7.6613696760107495E-4</v>
      </c>
      <c r="Z216" s="303">
        <f t="shared" si="180"/>
        <v>-3755.6892999999982</v>
      </c>
      <c r="AA216" s="302">
        <f t="shared" si="181"/>
        <v>-0.1509443481429236</v>
      </c>
    </row>
    <row r="217" spans="1:27">
      <c r="A217" s="277" t="s">
        <v>56</v>
      </c>
      <c r="B217" s="273"/>
      <c r="C217" s="269">
        <f t="shared" si="162"/>
        <v>238280</v>
      </c>
      <c r="D217" s="302">
        <f t="shared" si="163"/>
        <v>2.0041414353091879E-2</v>
      </c>
      <c r="E217" s="303"/>
      <c r="F217" s="269">
        <f t="shared" si="164"/>
        <v>254911.33</v>
      </c>
      <c r="G217" s="302">
        <f t="shared" si="165"/>
        <v>3.1129484290985162E-2</v>
      </c>
      <c r="H217" s="303">
        <f t="shared" si="166"/>
        <v>-16631.329999999987</v>
      </c>
      <c r="I217" s="302">
        <f t="shared" si="167"/>
        <v>-6.5243588819688739E-2</v>
      </c>
      <c r="J217" s="303"/>
      <c r="K217" s="269">
        <f t="shared" si="168"/>
        <v>233668.693</v>
      </c>
      <c r="L217" s="302">
        <f t="shared" si="169"/>
        <v>4.1000553327205529E-2</v>
      </c>
      <c r="M217" s="303">
        <f t="shared" si="170"/>
        <v>4611.3070000000007</v>
      </c>
      <c r="N217" s="302">
        <f t="shared" si="171"/>
        <v>1.9734380933949081E-2</v>
      </c>
      <c r="O217" s="311"/>
      <c r="P217" s="269">
        <f t="shared" si="172"/>
        <v>1403007.068</v>
      </c>
      <c r="Q217" s="302">
        <f t="shared" si="173"/>
        <v>2.9226429042833083E-2</v>
      </c>
      <c r="R217" s="303"/>
      <c r="S217" s="269">
        <f t="shared" si="174"/>
        <v>1603867.98</v>
      </c>
      <c r="T217" s="302">
        <f t="shared" si="175"/>
        <v>3.5701507772619066E-2</v>
      </c>
      <c r="U217" s="303">
        <f t="shared" si="176"/>
        <v>-200860.91200000001</v>
      </c>
      <c r="V217" s="302">
        <f t="shared" si="177"/>
        <v>-0.12523531519096728</v>
      </c>
      <c r="W217" s="303"/>
      <c r="X217" s="269">
        <f t="shared" si="178"/>
        <v>1403711.1529999999</v>
      </c>
      <c r="Y217" s="302">
        <f t="shared" si="179"/>
        <v>4.3222647830046673E-2</v>
      </c>
      <c r="Z217" s="303">
        <f t="shared" si="180"/>
        <v>-704.08499999996275</v>
      </c>
      <c r="AA217" s="302">
        <f t="shared" si="181"/>
        <v>-5.0158823522574293E-4</v>
      </c>
    </row>
    <row r="218" spans="1:27">
      <c r="A218" s="277" t="s">
        <v>57</v>
      </c>
      <c r="B218" s="273"/>
      <c r="C218" s="269">
        <f t="shared" si="162"/>
        <v>160211.66</v>
      </c>
      <c r="D218" s="302">
        <f t="shared" si="163"/>
        <v>1.3475189954073678E-2</v>
      </c>
      <c r="E218" s="303"/>
      <c r="F218" s="269">
        <f t="shared" si="164"/>
        <v>212500</v>
      </c>
      <c r="G218" s="302">
        <f t="shared" si="165"/>
        <v>2.5950260476199104E-2</v>
      </c>
      <c r="H218" s="303">
        <f t="shared" si="166"/>
        <v>-52288.34</v>
      </c>
      <c r="I218" s="302">
        <f t="shared" si="167"/>
        <v>-0.24606277647058822</v>
      </c>
      <c r="J218" s="303"/>
      <c r="K218" s="269">
        <f t="shared" si="168"/>
        <v>207836.41999999998</v>
      </c>
      <c r="L218" s="302">
        <f t="shared" si="169"/>
        <v>3.6467907241409893E-2</v>
      </c>
      <c r="M218" s="303">
        <f t="shared" si="170"/>
        <v>-47624.75999999998</v>
      </c>
      <c r="N218" s="302">
        <f t="shared" si="171"/>
        <v>-0.22914540194639604</v>
      </c>
      <c r="O218" s="311"/>
      <c r="P218" s="269">
        <f t="shared" si="172"/>
        <v>1058792.6499999999</v>
      </c>
      <c r="Q218" s="302">
        <f t="shared" si="173"/>
        <v>2.2056003110811271E-2</v>
      </c>
      <c r="R218" s="303"/>
      <c r="S218" s="269">
        <f t="shared" si="174"/>
        <v>1249500</v>
      </c>
      <c r="T218" s="302">
        <f t="shared" si="175"/>
        <v>2.7813407660827249E-2</v>
      </c>
      <c r="U218" s="303">
        <f t="shared" si="176"/>
        <v>-190707.35000000009</v>
      </c>
      <c r="V218" s="302">
        <f t="shared" si="177"/>
        <v>-0.15262693077230899</v>
      </c>
      <c r="W218" s="303"/>
      <c r="X218" s="269">
        <f t="shared" si="178"/>
        <v>1240474.1299999999</v>
      </c>
      <c r="Y218" s="302">
        <f t="shared" si="179"/>
        <v>3.8196302956405685E-2</v>
      </c>
      <c r="Z218" s="303">
        <f t="shared" si="180"/>
        <v>-181681.47999999998</v>
      </c>
      <c r="AA218" s="302">
        <f t="shared" si="181"/>
        <v>-0.14646132120465905</v>
      </c>
    </row>
    <row r="219" spans="1:27">
      <c r="A219" s="277" t="s">
        <v>58</v>
      </c>
      <c r="B219" s="273"/>
      <c r="C219" s="269">
        <f t="shared" si="162"/>
        <v>311924.15480000002</v>
      </c>
      <c r="D219" s="302">
        <f t="shared" si="163"/>
        <v>2.6235526410461531E-2</v>
      </c>
      <c r="E219" s="303"/>
      <c r="F219" s="269">
        <f t="shared" si="164"/>
        <v>285649.78000000003</v>
      </c>
      <c r="G219" s="302">
        <f t="shared" si="165"/>
        <v>3.4883229157501035E-2</v>
      </c>
      <c r="H219" s="303">
        <f t="shared" si="166"/>
        <v>26274.374799999991</v>
      </c>
      <c r="I219" s="302">
        <f t="shared" si="167"/>
        <v>9.1981078368063116E-2</v>
      </c>
      <c r="J219" s="303"/>
      <c r="K219" s="269">
        <f t="shared" si="168"/>
        <v>625697.69130000006</v>
      </c>
      <c r="L219" s="302">
        <f t="shared" si="169"/>
        <v>0.10978771366198824</v>
      </c>
      <c r="M219" s="303">
        <f t="shared" si="170"/>
        <v>-313773.53650000005</v>
      </c>
      <c r="N219" s="302">
        <f t="shared" si="171"/>
        <v>-0.50147785562078517</v>
      </c>
      <c r="O219" s="311"/>
      <c r="P219" s="269">
        <f t="shared" si="172"/>
        <v>1878720.6316</v>
      </c>
      <c r="Q219" s="302">
        <f t="shared" si="173"/>
        <v>3.9136150118642132E-2</v>
      </c>
      <c r="R219" s="303"/>
      <c r="S219" s="269">
        <f t="shared" si="174"/>
        <v>1893489.9000000001</v>
      </c>
      <c r="T219" s="302">
        <f t="shared" si="175"/>
        <v>4.2148384546105665E-2</v>
      </c>
      <c r="U219" s="303">
        <f t="shared" si="176"/>
        <v>-14769.268400000175</v>
      </c>
      <c r="V219" s="302">
        <f t="shared" si="177"/>
        <v>-7.8000249169537022E-3</v>
      </c>
      <c r="W219" s="303"/>
      <c r="X219" s="269">
        <f t="shared" si="178"/>
        <v>3439477.531</v>
      </c>
      <c r="Y219" s="302">
        <f t="shared" si="179"/>
        <v>0.1059073483344842</v>
      </c>
      <c r="Z219" s="303">
        <f t="shared" si="180"/>
        <v>-1560756.8994</v>
      </c>
      <c r="AA219" s="302">
        <f t="shared" si="181"/>
        <v>-0.45377732092531586</v>
      </c>
    </row>
    <row r="220" spans="1:27">
      <c r="A220" s="277" t="s">
        <v>59</v>
      </c>
      <c r="B220" s="273"/>
      <c r="C220" s="269">
        <f t="shared" si="162"/>
        <v>0</v>
      </c>
      <c r="D220" s="302">
        <f t="shared" si="163"/>
        <v>0</v>
      </c>
      <c r="E220" s="303"/>
      <c r="F220" s="269">
        <f t="shared" si="164"/>
        <v>12937</v>
      </c>
      <c r="G220" s="302">
        <f t="shared" si="165"/>
        <v>1.5798518577910016E-3</v>
      </c>
      <c r="H220" s="303">
        <f t="shared" si="166"/>
        <v>-12937</v>
      </c>
      <c r="I220" s="302">
        <f t="shared" si="167"/>
        <v>-1</v>
      </c>
      <c r="J220" s="303"/>
      <c r="K220" s="269">
        <f t="shared" si="168"/>
        <v>178344.614</v>
      </c>
      <c r="L220" s="302">
        <f t="shared" si="169"/>
        <v>3.1293143138036404E-2</v>
      </c>
      <c r="M220" s="303">
        <f t="shared" si="170"/>
        <v>-178344.614</v>
      </c>
      <c r="N220" s="302">
        <f t="shared" si="171"/>
        <v>-1</v>
      </c>
      <c r="O220" s="311"/>
      <c r="P220" s="269">
        <f t="shared" si="172"/>
        <v>37575</v>
      </c>
      <c r="Q220" s="302">
        <f t="shared" si="173"/>
        <v>7.8273523799842544E-4</v>
      </c>
      <c r="R220" s="303"/>
      <c r="S220" s="269">
        <f t="shared" si="174"/>
        <v>182622</v>
      </c>
      <c r="T220" s="302">
        <f t="shared" si="175"/>
        <v>4.0650981463270057E-3</v>
      </c>
      <c r="U220" s="303">
        <f t="shared" si="176"/>
        <v>-145047</v>
      </c>
      <c r="V220" s="302">
        <f t="shared" si="177"/>
        <v>-0.79424713342313635</v>
      </c>
      <c r="W220" s="303"/>
      <c r="X220" s="269">
        <f t="shared" si="178"/>
        <v>246476.614</v>
      </c>
      <c r="Y220" s="302">
        <f t="shared" si="179"/>
        <v>7.5894330984662001E-3</v>
      </c>
      <c r="Z220" s="303">
        <f t="shared" si="180"/>
        <v>-208901.614</v>
      </c>
      <c r="AA220" s="302">
        <f t="shared" si="181"/>
        <v>-0.84755145979082624</v>
      </c>
    </row>
    <row r="221" spans="1:27">
      <c r="A221" s="277" t="s">
        <v>60</v>
      </c>
      <c r="B221" s="273"/>
      <c r="C221" s="269">
        <f t="shared" si="162"/>
        <v>0</v>
      </c>
      <c r="D221" s="302">
        <f t="shared" si="163"/>
        <v>0</v>
      </c>
      <c r="E221" s="303"/>
      <c r="F221" s="269">
        <f t="shared" si="164"/>
        <v>0</v>
      </c>
      <c r="G221" s="302">
        <f t="shared" si="165"/>
        <v>0</v>
      </c>
      <c r="H221" s="303">
        <f t="shared" si="166"/>
        <v>0</v>
      </c>
      <c r="I221" s="302" t="str">
        <f t="shared" si="167"/>
        <v>N. D.</v>
      </c>
      <c r="J221" s="303"/>
      <c r="K221" s="269">
        <f t="shared" si="168"/>
        <v>0</v>
      </c>
      <c r="L221" s="302">
        <f t="shared" si="169"/>
        <v>0</v>
      </c>
      <c r="M221" s="303">
        <f t="shared" si="170"/>
        <v>0</v>
      </c>
      <c r="N221" s="302" t="str">
        <f t="shared" si="171"/>
        <v>N. D.</v>
      </c>
      <c r="O221" s="311"/>
      <c r="P221" s="269">
        <f t="shared" si="172"/>
        <v>23105.29</v>
      </c>
      <c r="Q221" s="302">
        <f t="shared" si="173"/>
        <v>4.8131269905981743E-4</v>
      </c>
      <c r="R221" s="303"/>
      <c r="S221" s="269">
        <f t="shared" si="174"/>
        <v>22724</v>
      </c>
      <c r="T221" s="302">
        <f t="shared" si="175"/>
        <v>5.0582783168038291E-4</v>
      </c>
      <c r="U221" s="303">
        <f t="shared" si="176"/>
        <v>381.29000000000087</v>
      </c>
      <c r="V221" s="302">
        <f t="shared" si="177"/>
        <v>1.6779176201373036E-2</v>
      </c>
      <c r="W221" s="303"/>
      <c r="X221" s="269">
        <f t="shared" si="178"/>
        <v>22724</v>
      </c>
      <c r="Y221" s="302">
        <f t="shared" si="179"/>
        <v>6.997105118035495E-4</v>
      </c>
      <c r="Z221" s="303">
        <f t="shared" si="180"/>
        <v>381.29000000000087</v>
      </c>
      <c r="AA221" s="302">
        <f t="shared" si="181"/>
        <v>1.6779176201373036E-2</v>
      </c>
    </row>
    <row r="222" spans="1:27">
      <c r="A222" s="277" t="s">
        <v>61</v>
      </c>
      <c r="B222" s="273"/>
      <c r="C222" s="269">
        <f t="shared" si="162"/>
        <v>127505.27339999999</v>
      </c>
      <c r="D222" s="302">
        <f t="shared" si="163"/>
        <v>1.0724299212748296E-2</v>
      </c>
      <c r="E222" s="303"/>
      <c r="F222" s="269">
        <f t="shared" si="164"/>
        <v>129086.58</v>
      </c>
      <c r="G222" s="302">
        <f t="shared" si="165"/>
        <v>1.5763907646972771E-2</v>
      </c>
      <c r="H222" s="303">
        <f t="shared" si="166"/>
        <v>-1581.3066000000108</v>
      </c>
      <c r="I222" s="302">
        <f t="shared" si="167"/>
        <v>-1.2249968974311742E-2</v>
      </c>
      <c r="J222" s="303"/>
      <c r="K222" s="269">
        <f t="shared" si="168"/>
        <v>138071.17199999999</v>
      </c>
      <c r="L222" s="302">
        <f t="shared" si="169"/>
        <v>2.4226584990295497E-2</v>
      </c>
      <c r="M222" s="303">
        <f t="shared" si="170"/>
        <v>-10565.8986</v>
      </c>
      <c r="N222" s="302">
        <f t="shared" si="171"/>
        <v>-7.6525015663660781E-2</v>
      </c>
      <c r="O222" s="311"/>
      <c r="P222" s="269">
        <f t="shared" si="172"/>
        <v>765031.36699999985</v>
      </c>
      <c r="Q222" s="302">
        <f t="shared" si="173"/>
        <v>1.5936580415835146E-2</v>
      </c>
      <c r="R222" s="303"/>
      <c r="S222" s="269">
        <f t="shared" si="174"/>
        <v>774519.48</v>
      </c>
      <c r="T222" s="302">
        <f t="shared" si="175"/>
        <v>1.7240517037608594E-2</v>
      </c>
      <c r="U222" s="303">
        <f t="shared" si="176"/>
        <v>-9488.1130000001285</v>
      </c>
      <c r="V222" s="302">
        <f t="shared" si="177"/>
        <v>-1.225032196737018E-2</v>
      </c>
      <c r="W222" s="303"/>
      <c r="X222" s="269">
        <f t="shared" si="178"/>
        <v>805828.19980000006</v>
      </c>
      <c r="Y222" s="302">
        <f t="shared" si="179"/>
        <v>2.48128173784453E-2</v>
      </c>
      <c r="Z222" s="303">
        <f t="shared" si="180"/>
        <v>-40796.832800000207</v>
      </c>
      <c r="AA222" s="302">
        <f t="shared" si="181"/>
        <v>-5.0627209137289617E-2</v>
      </c>
    </row>
    <row r="223" spans="1:27">
      <c r="A223" s="277" t="s">
        <v>62</v>
      </c>
      <c r="B223" s="273"/>
      <c r="C223" s="269">
        <f t="shared" si="162"/>
        <v>0</v>
      </c>
      <c r="D223" s="302">
        <f t="shared" si="163"/>
        <v>0</v>
      </c>
      <c r="E223" s="303"/>
      <c r="F223" s="269">
        <f t="shared" si="164"/>
        <v>0</v>
      </c>
      <c r="G223" s="302">
        <f t="shared" si="165"/>
        <v>0</v>
      </c>
      <c r="H223" s="303">
        <f t="shared" si="166"/>
        <v>0</v>
      </c>
      <c r="I223" s="302" t="str">
        <f t="shared" si="167"/>
        <v>N. D.</v>
      </c>
      <c r="J223" s="303"/>
      <c r="K223" s="269">
        <f t="shared" si="168"/>
        <v>0</v>
      </c>
      <c r="L223" s="302">
        <f t="shared" si="169"/>
        <v>0</v>
      </c>
      <c r="M223" s="303">
        <f t="shared" si="170"/>
        <v>0</v>
      </c>
      <c r="N223" s="302" t="str">
        <f t="shared" si="171"/>
        <v>N. D.</v>
      </c>
      <c r="O223" s="311"/>
      <c r="P223" s="269">
        <f t="shared" si="172"/>
        <v>1600</v>
      </c>
      <c r="Q223" s="302">
        <f t="shared" si="173"/>
        <v>3.3330043401130557E-5</v>
      </c>
      <c r="R223" s="303"/>
      <c r="S223" s="269">
        <f t="shared" si="174"/>
        <v>0</v>
      </c>
      <c r="T223" s="302">
        <f t="shared" si="175"/>
        <v>0</v>
      </c>
      <c r="U223" s="303">
        <f t="shared" si="176"/>
        <v>1600</v>
      </c>
      <c r="V223" s="302" t="str">
        <f t="shared" si="177"/>
        <v>N. D.</v>
      </c>
      <c r="W223" s="303"/>
      <c r="X223" s="269">
        <f t="shared" si="178"/>
        <v>0</v>
      </c>
      <c r="Y223" s="302">
        <f t="shared" si="179"/>
        <v>0</v>
      </c>
      <c r="Z223" s="303">
        <f t="shared" si="180"/>
        <v>1600</v>
      </c>
      <c r="AA223" s="302" t="str">
        <f t="shared" si="181"/>
        <v>N. D.</v>
      </c>
    </row>
    <row r="224" spans="1:27">
      <c r="A224" s="277" t="s">
        <v>25</v>
      </c>
      <c r="B224" s="273"/>
      <c r="C224" s="269">
        <f t="shared" si="162"/>
        <v>189845</v>
      </c>
      <c r="D224" s="302">
        <f t="shared" si="163"/>
        <v>1.5967610827021687E-2</v>
      </c>
      <c r="E224" s="303"/>
      <c r="F224" s="269">
        <f t="shared" si="164"/>
        <v>199472.13</v>
      </c>
      <c r="G224" s="302">
        <f t="shared" si="165"/>
        <v>2.4359311676434119E-2</v>
      </c>
      <c r="H224" s="303">
        <f t="shared" si="166"/>
        <v>-9627.1300000000047</v>
      </c>
      <c r="I224" s="302">
        <f t="shared" si="167"/>
        <v>-4.8263033036244234E-2</v>
      </c>
      <c r="J224" s="303"/>
      <c r="K224" s="269">
        <f t="shared" si="168"/>
        <v>117300.07</v>
      </c>
      <c r="L224" s="302">
        <f t="shared" si="169"/>
        <v>2.0581994590605862E-2</v>
      </c>
      <c r="M224" s="303">
        <f t="shared" si="170"/>
        <v>72544.929999999993</v>
      </c>
      <c r="N224" s="302">
        <f t="shared" si="171"/>
        <v>0.61845598216608044</v>
      </c>
      <c r="O224" s="311"/>
      <c r="P224" s="269">
        <f t="shared" si="172"/>
        <v>966841.86</v>
      </c>
      <c r="Q224" s="302">
        <f t="shared" si="173"/>
        <v>2.0140550722393621E-2</v>
      </c>
      <c r="R224" s="303"/>
      <c r="S224" s="269">
        <f t="shared" si="174"/>
        <v>967057.96</v>
      </c>
      <c r="T224" s="302">
        <f t="shared" si="175"/>
        <v>2.1526352359446155E-2</v>
      </c>
      <c r="U224" s="303">
        <f t="shared" si="176"/>
        <v>-216.09999999997672</v>
      </c>
      <c r="V224" s="302">
        <f t="shared" si="177"/>
        <v>-2.2346127009799569E-4</v>
      </c>
      <c r="W224" s="303"/>
      <c r="X224" s="269">
        <f t="shared" si="178"/>
        <v>794455.25500000012</v>
      </c>
      <c r="Y224" s="302">
        <f t="shared" si="179"/>
        <v>2.4462625113583415E-2</v>
      </c>
      <c r="Z224" s="303">
        <f t="shared" si="180"/>
        <v>172386.60499999986</v>
      </c>
      <c r="AA224" s="302">
        <f t="shared" si="181"/>
        <v>0.21698717947305898</v>
      </c>
    </row>
    <row r="225" spans="1:27">
      <c r="A225" s="277" t="s">
        <v>63</v>
      </c>
      <c r="B225" s="273"/>
      <c r="C225" s="269">
        <f t="shared" si="162"/>
        <v>0</v>
      </c>
      <c r="D225" s="302">
        <f t="shared" si="163"/>
        <v>0</v>
      </c>
      <c r="E225" s="303"/>
      <c r="F225" s="269">
        <f t="shared" si="164"/>
        <v>20750</v>
      </c>
      <c r="G225" s="302">
        <f t="shared" si="165"/>
        <v>2.5339666112053245E-3</v>
      </c>
      <c r="H225" s="303">
        <f t="shared" si="166"/>
        <v>-20750</v>
      </c>
      <c r="I225" s="302">
        <f t="shared" si="167"/>
        <v>-1</v>
      </c>
      <c r="J225" s="303"/>
      <c r="K225" s="269">
        <f t="shared" si="168"/>
        <v>3271.5</v>
      </c>
      <c r="L225" s="302">
        <f t="shared" si="169"/>
        <v>5.7403201296612246E-4</v>
      </c>
      <c r="M225" s="303">
        <f t="shared" si="170"/>
        <v>-3271.5</v>
      </c>
      <c r="N225" s="302">
        <f t="shared" si="171"/>
        <v>-1</v>
      </c>
      <c r="O225" s="311"/>
      <c r="P225" s="269">
        <f t="shared" si="172"/>
        <v>0</v>
      </c>
      <c r="Q225" s="302">
        <f t="shared" si="173"/>
        <v>0</v>
      </c>
      <c r="R225" s="303"/>
      <c r="S225" s="269">
        <f t="shared" si="174"/>
        <v>20750</v>
      </c>
      <c r="T225" s="302">
        <f t="shared" si="175"/>
        <v>4.6188732209857174E-4</v>
      </c>
      <c r="U225" s="303">
        <f t="shared" si="176"/>
        <v>-20750</v>
      </c>
      <c r="V225" s="302">
        <f t="shared" si="177"/>
        <v>-1</v>
      </c>
      <c r="W225" s="303"/>
      <c r="X225" s="269">
        <f t="shared" si="178"/>
        <v>3271.5</v>
      </c>
      <c r="Y225" s="302">
        <f t="shared" si="179"/>
        <v>1.0073503517713925E-4</v>
      </c>
      <c r="Z225" s="303">
        <f t="shared" si="180"/>
        <v>-3271.5</v>
      </c>
      <c r="AA225" s="302">
        <f t="shared" si="181"/>
        <v>-1</v>
      </c>
    </row>
    <row r="226" spans="1:27">
      <c r="A226" s="277" t="s">
        <v>64</v>
      </c>
      <c r="B226" s="273"/>
      <c r="C226" s="269">
        <f t="shared" si="162"/>
        <v>84662</v>
      </c>
      <c r="D226" s="302">
        <f t="shared" si="163"/>
        <v>7.1208083849314445E-3</v>
      </c>
      <c r="E226" s="303"/>
      <c r="F226" s="269">
        <f t="shared" si="164"/>
        <v>84661.65</v>
      </c>
      <c r="G226" s="302">
        <f t="shared" si="165"/>
        <v>1.0338785269857891E-2</v>
      </c>
      <c r="H226" s="303">
        <f t="shared" si="166"/>
        <v>0.35000000000582077</v>
      </c>
      <c r="I226" s="302">
        <f t="shared" si="167"/>
        <v>4.1341032215391598E-6</v>
      </c>
      <c r="J226" s="303"/>
      <c r="K226" s="269">
        <f t="shared" si="168"/>
        <v>117758.19</v>
      </c>
      <c r="L226" s="302">
        <f t="shared" si="169"/>
        <v>2.0662378373512796E-2</v>
      </c>
      <c r="M226" s="303">
        <f t="shared" si="170"/>
        <v>-33096.19</v>
      </c>
      <c r="N226" s="302">
        <f t="shared" si="171"/>
        <v>-0.28105212894321829</v>
      </c>
      <c r="O226" s="311"/>
      <c r="P226" s="269">
        <f t="shared" si="172"/>
        <v>534591.41</v>
      </c>
      <c r="Q226" s="302">
        <f t="shared" si="173"/>
        <v>1.1136221810732238E-2</v>
      </c>
      <c r="R226" s="303"/>
      <c r="S226" s="269">
        <f t="shared" si="174"/>
        <v>532969.9</v>
      </c>
      <c r="T226" s="302">
        <f t="shared" si="175"/>
        <v>1.1863712764826197E-2</v>
      </c>
      <c r="U226" s="303">
        <f t="shared" si="176"/>
        <v>1621.5100000000093</v>
      </c>
      <c r="V226" s="302">
        <f t="shared" si="177"/>
        <v>3.0424044584881982E-3</v>
      </c>
      <c r="W226" s="303"/>
      <c r="X226" s="269">
        <f t="shared" si="178"/>
        <v>723242.98999999987</v>
      </c>
      <c r="Y226" s="302">
        <f t="shared" si="179"/>
        <v>2.2269878660941267E-2</v>
      </c>
      <c r="Z226" s="303">
        <f t="shared" si="180"/>
        <v>-188651.57999999984</v>
      </c>
      <c r="AA226" s="302">
        <f t="shared" si="181"/>
        <v>-0.26084121465180032</v>
      </c>
    </row>
    <row r="227" spans="1:27" ht="6" customHeight="1">
      <c r="A227" s="267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</row>
    <row r="228" spans="1:27" s="308" customFormat="1">
      <c r="A228" s="304" t="s">
        <v>93</v>
      </c>
      <c r="B228" s="283"/>
      <c r="C228" s="305">
        <f>+SUM(C214:C226)</f>
        <v>2116756.6299000001</v>
      </c>
      <c r="D228" s="306">
        <f>+IF(ISERROR(C228/C$210),"N. D.",C228/C$210)</f>
        <v>0.17803758898976102</v>
      </c>
      <c r="E228" s="307"/>
      <c r="F228" s="305">
        <f>+SUM(F214:F226)</f>
        <v>1923795.1119270348</v>
      </c>
      <c r="G228" s="306">
        <f>+IF(ISERROR(F228/F$210),"N. D.",F228/F$210)</f>
        <v>0.23493169062280078</v>
      </c>
      <c r="H228" s="307">
        <f>+$C228-F228</f>
        <v>192961.51797296526</v>
      </c>
      <c r="I228" s="306">
        <f>+IF(ISERROR(H228/F228),"N. D.",H228/F228)</f>
        <v>0.10030253054322338</v>
      </c>
      <c r="J228" s="307"/>
      <c r="K228" s="305">
        <f>+SUM(K214:K226)</f>
        <v>2177997.0023000003</v>
      </c>
      <c r="L228" s="306">
        <f>+IF(ISERROR(K228/K$210),"N. D.",K228/K$210)</f>
        <v>0.38216108924482639</v>
      </c>
      <c r="M228" s="307">
        <f>+$C228-K228</f>
        <v>-61240.372400000226</v>
      </c>
      <c r="N228" s="306">
        <f>+IF(ISERROR(M228/K228),"N. D.",M228/K228)</f>
        <v>-2.8117748709171497E-2</v>
      </c>
      <c r="O228" s="313"/>
      <c r="P228" s="305">
        <f>+SUM(P214:P226)</f>
        <v>10868430.977199998</v>
      </c>
      <c r="Q228" s="306">
        <f>+IF(ISERROR(P228/P$210),"N. D.",P228/P$210)</f>
        <v>0.22640329760766734</v>
      </c>
      <c r="R228" s="307"/>
      <c r="S228" s="305">
        <f>+SUM(S214:S226)</f>
        <v>11733836.680046408</v>
      </c>
      <c r="T228" s="306">
        <f>+IF(ISERROR(S228/S$210),"N. D.",S228/S$210)</f>
        <v>0.2611908627512593</v>
      </c>
      <c r="U228" s="307">
        <f>+$P228-S228</f>
        <v>-865405.70284640975</v>
      </c>
      <c r="V228" s="306">
        <f>+IF(ISERROR(U228/S228),"N. D.",U228/S228)</f>
        <v>-7.3753003935877776E-2</v>
      </c>
      <c r="W228" s="307"/>
      <c r="X228" s="305">
        <f>+SUM(X214:X226)</f>
        <v>11911923.459400002</v>
      </c>
      <c r="Y228" s="306">
        <f>+IF(ISERROR(X228/X$210),"N. D.",X228/X$210)</f>
        <v>0.36678833217485846</v>
      </c>
      <c r="Z228" s="307">
        <f>+$P228-X228</f>
        <v>-1043492.4822000042</v>
      </c>
      <c r="AA228" s="306">
        <f>+IF(ISERROR(Z228/X228),"N. D.",Z228/X228)</f>
        <v>-8.7600670517787596E-2</v>
      </c>
    </row>
    <row r="230" spans="1:27">
      <c r="A230" s="266" t="s">
        <v>94</v>
      </c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</row>
    <row r="231" spans="1:27" ht="6" customHeight="1">
      <c r="A231" s="267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</row>
    <row r="232" spans="1:27">
      <c r="A232" s="272" t="s">
        <v>95</v>
      </c>
      <c r="B232" s="273"/>
      <c r="C232" s="269">
        <f>+C106</f>
        <v>11889380.450000001</v>
      </c>
      <c r="D232" s="302">
        <f>+IF(ISERROR(C232/C$232),"N. D.",C232/C$232)</f>
        <v>1</v>
      </c>
      <c r="E232" s="303"/>
      <c r="F232" s="269">
        <f>+F106</f>
        <v>8188742.4673405262</v>
      </c>
      <c r="G232" s="302">
        <f>+IF(ISERROR(F232/F$232),"N. D.",F232/F$232)</f>
        <v>1</v>
      </c>
      <c r="H232" s="303">
        <f>+$C232-F232</f>
        <v>3700637.9826594749</v>
      </c>
      <c r="I232" s="302">
        <f>+IF(ISERROR(H232/F232),"N. D.",H232/F232)</f>
        <v>0.45191773919119699</v>
      </c>
      <c r="J232" s="303"/>
      <c r="K232" s="269">
        <f>+K106</f>
        <v>5699159.5</v>
      </c>
      <c r="L232" s="302">
        <f>+IF(ISERROR(K232/K$232),"N. D.",K232/K$232)</f>
        <v>1</v>
      </c>
      <c r="M232" s="303">
        <f>+$C232-K232</f>
        <v>6190220.9500000011</v>
      </c>
      <c r="N232" s="302">
        <f>+IF(ISERROR(M232/K232),"N. D.",M232/K232)</f>
        <v>1.0861638369657844</v>
      </c>
      <c r="O232" s="311"/>
      <c r="P232" s="269">
        <f>+P106</f>
        <v>48004737.969999999</v>
      </c>
      <c r="Q232" s="302">
        <f>+IF(ISERROR(P232/P$232),"N. D.",P232/P$232)</f>
        <v>1</v>
      </c>
      <c r="R232" s="303"/>
      <c r="S232" s="269">
        <f>+S106</f>
        <v>44924376.589777291</v>
      </c>
      <c r="T232" s="302">
        <f>+IF(ISERROR(S232/S$232),"N. D.",S232/S$232)</f>
        <v>1</v>
      </c>
      <c r="U232" s="303">
        <f>+$P232-S232</f>
        <v>3080361.380222708</v>
      </c>
      <c r="V232" s="302">
        <f>+IF(ISERROR(U232/S232),"N. D.",U232/S232)</f>
        <v>6.8567704530454313E-2</v>
      </c>
      <c r="W232" s="303"/>
      <c r="X232" s="269">
        <f>+X106</f>
        <v>32476287.859999996</v>
      </c>
      <c r="Y232" s="302">
        <f>+IF(ISERROR(X232/X$232),"N. D.",X232/X$232)</f>
        <v>1</v>
      </c>
      <c r="Z232" s="303">
        <f>+$P232-X232</f>
        <v>15528450.110000003</v>
      </c>
      <c r="AA232" s="302">
        <f>+IF(ISERROR(Z232/X232),"N. D.",Z232/X232)</f>
        <v>0.47814732326984632</v>
      </c>
    </row>
    <row r="233" spans="1:27">
      <c r="A233" s="272" t="s">
        <v>96</v>
      </c>
      <c r="B233" s="273"/>
      <c r="C233" s="269">
        <f>+C135</f>
        <v>1985488.0799</v>
      </c>
      <c r="D233" s="302">
        <f>+IF(ISERROR(C233/C$232),"N. D.",C233/C$232)</f>
        <v>0.16699676557999285</v>
      </c>
      <c r="E233" s="303"/>
      <c r="F233" s="269">
        <f>+F135</f>
        <v>1786557.1119270348</v>
      </c>
      <c r="G233" s="302">
        <f>+IF(ISERROR(F233/F$232),"N. D.",F233/F$232)</f>
        <v>0.21817234075347083</v>
      </c>
      <c r="H233" s="303">
        <f>+$C233-F233</f>
        <v>198930.96797296521</v>
      </c>
      <c r="I233" s="302">
        <f>+IF(ISERROR(H233/F233),"N. D.",H233/F233)</f>
        <v>0.11134878736588064</v>
      </c>
      <c r="J233" s="303"/>
      <c r="K233" s="269">
        <f>+K135</f>
        <v>2035992.8123000003</v>
      </c>
      <c r="L233" s="302">
        <f>+IF(ISERROR(K233/K$232),"N. D.",K233/K$232)</f>
        <v>0.35724439933642854</v>
      </c>
      <c r="M233" s="303">
        <f>+$C233-K233</f>
        <v>-50504.732400000328</v>
      </c>
      <c r="N233" s="302">
        <f>+IF(ISERROR(M233/K233),"N. D.",M233/K233)</f>
        <v>-2.4805948279820616E-2</v>
      </c>
      <c r="O233" s="311"/>
      <c r="P233" s="269">
        <f>+P135</f>
        <v>10019207.567199998</v>
      </c>
      <c r="Q233" s="302">
        <f>+IF(ISERROR(P233/P$232),"N. D.",P233/P$232)</f>
        <v>0.20871288941231977</v>
      </c>
      <c r="R233" s="303"/>
      <c r="S233" s="269">
        <f>+S135</f>
        <v>10910408.680046408</v>
      </c>
      <c r="T233" s="302">
        <f>+IF(ISERROR(S233/S$232),"N. D.",S233/S$232)</f>
        <v>0.2428616601555493</v>
      </c>
      <c r="U233" s="303">
        <f>+$P233-S233</f>
        <v>-891201.1128464099</v>
      </c>
      <c r="V233" s="302">
        <f>+IF(ISERROR(U233/S233),"N. D.",U233/S233)</f>
        <v>-8.1683568322815495E-2</v>
      </c>
      <c r="W233" s="303"/>
      <c r="X233" s="269">
        <f>+X135</f>
        <v>11172405.729400001</v>
      </c>
      <c r="Y233" s="302">
        <f>+IF(ISERROR(X233/X$232),"N. D.",X233/X$232)</f>
        <v>0.34401732665883578</v>
      </c>
      <c r="Z233" s="303">
        <f>+$P233-X233</f>
        <v>-1153198.1622000039</v>
      </c>
      <c r="AA233" s="302">
        <f>+IF(ISERROR(Z233/X233),"N. D.",Z233/X233)</f>
        <v>-0.10321842852210263</v>
      </c>
    </row>
    <row r="234" spans="1:27">
      <c r="A234" s="272" t="s">
        <v>97</v>
      </c>
      <c r="B234" s="273"/>
      <c r="C234" s="269">
        <f>+C168</f>
        <v>9903892.3701000009</v>
      </c>
      <c r="D234" s="302">
        <f>+IF(ISERROR(C234/C$232),"N. D.",C234/C$232)</f>
        <v>0.83300323442000712</v>
      </c>
      <c r="E234" s="303"/>
      <c r="F234" s="269">
        <f>+F168</f>
        <v>6402185.3554134909</v>
      </c>
      <c r="G234" s="302">
        <f>+IF(ISERROR(F234/F$232),"N. D.",F234/F$232)</f>
        <v>0.78182765924652908</v>
      </c>
      <c r="H234" s="303">
        <f>+$C234-F234</f>
        <v>3501707.01468651</v>
      </c>
      <c r="I234" s="302">
        <f>+IF(ISERROR(H234/F234),"N. D.",H234/F234)</f>
        <v>0.54695495682979156</v>
      </c>
      <c r="J234" s="303"/>
      <c r="K234" s="269">
        <f>+K168</f>
        <v>3663166.6876999997</v>
      </c>
      <c r="L234" s="302">
        <f>+IF(ISERROR(K234/K$232),"N. D.",K234/K$232)</f>
        <v>0.64275560066357151</v>
      </c>
      <c r="M234" s="303">
        <f>+$C234-K234</f>
        <v>6240725.6824000012</v>
      </c>
      <c r="N234" s="302">
        <f>+IF(ISERROR(M234/K234),"N. D.",M234/K234)</f>
        <v>1.7036422894308365</v>
      </c>
      <c r="O234" s="311"/>
      <c r="P234" s="269">
        <f>+P168</f>
        <v>37985530.402800001</v>
      </c>
      <c r="Q234" s="302">
        <f>+IF(ISERROR(P234/P$232),"N. D.",P234/P$232)</f>
        <v>0.7912871105876802</v>
      </c>
      <c r="R234" s="303"/>
      <c r="S234" s="269">
        <f>+S168</f>
        <v>34013967.909730881</v>
      </c>
      <c r="T234" s="302">
        <f>+IF(ISERROR(S234/S$232),"N. D.",S234/S$232)</f>
        <v>0.75713833984445067</v>
      </c>
      <c r="U234" s="303">
        <f>+$P234-S234</f>
        <v>3971562.4930691198</v>
      </c>
      <c r="V234" s="302">
        <f>+IF(ISERROR(U234/S234),"N. D.",U234/S234)</f>
        <v>0.11676269300921271</v>
      </c>
      <c r="W234" s="303"/>
      <c r="X234" s="269">
        <f>+X168</f>
        <v>21303882.130599994</v>
      </c>
      <c r="Y234" s="302">
        <f>+IF(ISERROR(X234/X$232),"N. D.",X234/X$232)</f>
        <v>0.65598267334116422</v>
      </c>
      <c r="Z234" s="303">
        <f>+$P234-X234</f>
        <v>16681648.272200007</v>
      </c>
      <c r="AA234" s="302">
        <f>+IF(ISERROR(Z234/X234),"N. D.",Z234/X234)</f>
        <v>0.78303325985075711</v>
      </c>
    </row>
    <row r="235" spans="1:27">
      <c r="A235" s="272" t="s">
        <v>98</v>
      </c>
      <c r="B235" s="273"/>
      <c r="C235" s="269">
        <f>+C177</f>
        <v>9776268.030100001</v>
      </c>
      <c r="D235" s="302">
        <f>+IF(ISERROR(C235/C$232),"N. D.",C235/C$232)</f>
        <v>0.82226892067365887</v>
      </c>
      <c r="E235" s="303"/>
      <c r="F235" s="269">
        <f>+F177</f>
        <v>6048789.7550049303</v>
      </c>
      <c r="G235" s="302">
        <f>+IF(ISERROR(F235/F$232),"N. D.",F235/F$232)</f>
        <v>0.73867138686184708</v>
      </c>
      <c r="H235" s="303">
        <f>+$C235-F235</f>
        <v>3727478.2750950707</v>
      </c>
      <c r="I235" s="302">
        <f>+IF(ISERROR(H235/F235),"N. D.",H235/F235)</f>
        <v>0.61623538361717001</v>
      </c>
      <c r="J235" s="303"/>
      <c r="K235" s="269">
        <f>+K177</f>
        <v>3530902.2376999995</v>
      </c>
      <c r="L235" s="302">
        <f>+IF(ISERROR(K235/K$232),"N. D.",K235/K$232)</f>
        <v>0.61954788907030933</v>
      </c>
      <c r="M235" s="303">
        <f>+$C235-K235</f>
        <v>6245365.7924000015</v>
      </c>
      <c r="N235" s="302">
        <f>+IF(ISERROR(M235/K235),"N. D.",M235/K235)</f>
        <v>1.7687733536537056</v>
      </c>
      <c r="O235" s="311"/>
      <c r="P235" s="269">
        <f>+P177</f>
        <v>36747230.4428</v>
      </c>
      <c r="Q235" s="302">
        <f>+IF(ISERROR(P235/P$232),"N. D.",P235/P$232)</f>
        <v>0.76549174095616879</v>
      </c>
      <c r="R235" s="303"/>
      <c r="S235" s="269">
        <f>+S177</f>
        <v>31602922.134696394</v>
      </c>
      <c r="T235" s="302">
        <f>+IF(ISERROR(S235/S$232),"N. D.",S235/S$232)</f>
        <v>0.70346935302576363</v>
      </c>
      <c r="U235" s="303">
        <f>+$P235-S235</f>
        <v>5144308.3081036061</v>
      </c>
      <c r="V235" s="302">
        <f>+IF(ISERROR(U235/S235),"N. D.",U235/S235)</f>
        <v>0.16277951406448404</v>
      </c>
      <c r="W235" s="303"/>
      <c r="X235" s="269">
        <f>+X177</f>
        <v>19361206.890599996</v>
      </c>
      <c r="Y235" s="302">
        <f>+IF(ISERROR(X235/X$232),"N. D.",X235/X$232)</f>
        <v>0.59616440690706451</v>
      </c>
      <c r="Z235" s="303">
        <f>+$P235-X235</f>
        <v>17386023.552200004</v>
      </c>
      <c r="AA235" s="302">
        <f>+IF(ISERROR(Z235/X235),"N. D.",Z235/X235)</f>
        <v>0.89798242694472952</v>
      </c>
    </row>
  </sheetData>
  <mergeCells count="36">
    <mergeCell ref="C181:N181"/>
    <mergeCell ref="B184:B185"/>
    <mergeCell ref="D184:D185"/>
    <mergeCell ref="E184:E185"/>
    <mergeCell ref="G184:G185"/>
    <mergeCell ref="I184:I185"/>
    <mergeCell ref="J184:J185"/>
    <mergeCell ref="L184:L185"/>
    <mergeCell ref="N184:N185"/>
    <mergeCell ref="C2:N2"/>
    <mergeCell ref="B5:B6"/>
    <mergeCell ref="D5:D6"/>
    <mergeCell ref="E5:E6"/>
    <mergeCell ref="G5:G6"/>
    <mergeCell ref="I5:I6"/>
    <mergeCell ref="J5:J6"/>
    <mergeCell ref="L5:L6"/>
    <mergeCell ref="N5:N6"/>
    <mergeCell ref="O5:O6"/>
    <mergeCell ref="P2:AA2"/>
    <mergeCell ref="Y5:Y6"/>
    <mergeCell ref="AA5:AA6"/>
    <mergeCell ref="R5:R6"/>
    <mergeCell ref="T5:T6"/>
    <mergeCell ref="V5:V6"/>
    <mergeCell ref="W5:W6"/>
    <mergeCell ref="Q5:Q6"/>
    <mergeCell ref="P181:AA181"/>
    <mergeCell ref="O184:O185"/>
    <mergeCell ref="Y184:Y185"/>
    <mergeCell ref="AA184:AA185"/>
    <mergeCell ref="W184:W185"/>
    <mergeCell ref="Q184:Q185"/>
    <mergeCell ref="R184:R185"/>
    <mergeCell ref="T184:T185"/>
    <mergeCell ref="V184:V185"/>
  </mergeCells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15B07022-A3A6-2C41-91D4-B79E3DD2358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I85:I106 I168 N85:N106 N168 V85:V106 V168 AA85:AA106 AA168</xm:sqref>
        </x14:conditionalFormatting>
        <x14:conditionalFormatting xmlns:xm="http://schemas.microsoft.com/office/excel/2006/main">
          <x14:cfRule type="iconSet" priority="1" id="{98BB68C0-F9F1-4448-9FD3-D80B02D582BF}">
            <x14:iconSet iconSet="3Triangles" revers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I135:I160 N135:N160 V135:V160 AA135:AA160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B617-E6C9-B742-BE31-9747C6A562BD}">
  <sheetPr>
    <tabColor theme="3"/>
  </sheetPr>
  <dimension ref="A1:AA235"/>
  <sheetViews>
    <sheetView zoomScale="55" zoomScaleNormal="55" workbookViewId="0">
      <pane ySplit="7" topLeftCell="A107" activePane="bottomLeft" state="frozen"/>
      <selection activeCell="C5" sqref="C5"/>
      <selection pane="bottomLeft" activeCell="C5" sqref="C5"/>
    </sheetView>
  </sheetViews>
  <sheetFormatPr baseColWidth="10" defaultColWidth="10.7109375" defaultRowHeight="18"/>
  <cols>
    <col min="1" max="1" width="48.7109375" style="202" customWidth="1"/>
    <col min="2" max="2" width="1.5703125" style="202" customWidth="1"/>
    <col min="3" max="3" width="15.7109375" style="202" customWidth="1"/>
    <col min="4" max="4" width="10.7109375" style="202" customWidth="1"/>
    <col min="5" max="5" width="1.5703125" style="202" customWidth="1"/>
    <col min="6" max="6" width="15.7109375" style="202" customWidth="1"/>
    <col min="7" max="7" width="10.7109375" style="202" customWidth="1"/>
    <col min="8" max="8" width="15.7109375" style="202" customWidth="1"/>
    <col min="9" max="9" width="10.7109375" style="202" customWidth="1"/>
    <col min="10" max="10" width="1.5703125" style="202" customWidth="1"/>
    <col min="11" max="11" width="15.7109375" style="202" customWidth="1"/>
    <col min="12" max="12" width="10.7109375" style="202" customWidth="1"/>
    <col min="13" max="13" width="15.7109375" style="202" customWidth="1"/>
    <col min="14" max="14" width="10.7109375" style="202" customWidth="1"/>
    <col min="15" max="15" width="1.5703125" style="202" customWidth="1"/>
    <col min="16" max="16" width="15.7109375" style="202" customWidth="1"/>
    <col min="17" max="17" width="10.7109375" style="202" customWidth="1"/>
    <col min="18" max="18" width="1.5703125" style="202" customWidth="1"/>
    <col min="19" max="19" width="15.7109375" style="202" customWidth="1"/>
    <col min="20" max="20" width="10.7109375" style="202" customWidth="1"/>
    <col min="21" max="21" width="15.7109375" style="202" customWidth="1"/>
    <col min="22" max="22" width="10.7109375" style="202" customWidth="1"/>
    <col min="23" max="23" width="1.5703125" style="202" customWidth="1"/>
    <col min="24" max="24" width="15.7109375" style="202" customWidth="1"/>
    <col min="25" max="25" width="10.7109375" style="202" customWidth="1"/>
    <col min="26" max="26" width="15.7109375" style="202" customWidth="1"/>
    <col min="27" max="27" width="10.7109375" style="202" customWidth="1"/>
    <col min="28" max="16384" width="10.7109375" style="202"/>
  </cols>
  <sheetData>
    <row r="1" spans="1:27">
      <c r="C1" s="203"/>
      <c r="D1" s="203"/>
      <c r="F1" s="203"/>
      <c r="G1" s="203"/>
      <c r="H1" s="203"/>
      <c r="I1" s="203"/>
      <c r="K1" s="203"/>
      <c r="L1" s="203"/>
      <c r="M1" s="203"/>
      <c r="N1" s="203"/>
      <c r="P1" s="203"/>
      <c r="Q1" s="203"/>
      <c r="S1" s="203"/>
      <c r="T1" s="203"/>
      <c r="U1" s="203"/>
      <c r="V1" s="203"/>
      <c r="X1" s="203"/>
      <c r="Y1" s="203"/>
      <c r="Z1" s="203"/>
      <c r="AA1" s="203"/>
    </row>
    <row r="2" spans="1:27" ht="20">
      <c r="C2" s="399" t="s">
        <v>0</v>
      </c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P2" s="398" t="s">
        <v>1</v>
      </c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</row>
    <row r="3" spans="1:27">
      <c r="B3" s="204"/>
      <c r="C3" s="204"/>
      <c r="D3" s="203"/>
      <c r="E3" s="204"/>
      <c r="F3" s="204"/>
      <c r="G3" s="203"/>
      <c r="H3" s="204"/>
      <c r="I3" s="203"/>
      <c r="J3" s="204"/>
      <c r="K3" s="204"/>
      <c r="L3" s="203"/>
      <c r="M3" s="204"/>
      <c r="N3" s="203"/>
      <c r="O3" s="204"/>
      <c r="P3" s="204"/>
      <c r="Q3" s="203"/>
      <c r="R3" s="204"/>
      <c r="S3" s="204"/>
      <c r="T3" s="203"/>
      <c r="U3" s="204"/>
      <c r="V3" s="203"/>
      <c r="W3" s="204"/>
      <c r="X3" s="204"/>
      <c r="Y3" s="203"/>
      <c r="Z3" s="204"/>
      <c r="AA3" s="203"/>
    </row>
    <row r="4" spans="1:27" ht="6" customHeight="1"/>
    <row r="5" spans="1:27" s="207" customFormat="1" ht="18" customHeight="1">
      <c r="A5" s="205" t="s">
        <v>2</v>
      </c>
      <c r="B5" s="397"/>
      <c r="C5" s="206">
        <v>46174</v>
      </c>
      <c r="D5" s="397" t="s">
        <v>99</v>
      </c>
      <c r="E5" s="397"/>
      <c r="F5" s="206">
        <f>+C5</f>
        <v>46174</v>
      </c>
      <c r="G5" s="397" t="s">
        <v>99</v>
      </c>
      <c r="H5" s="206" t="s">
        <v>100</v>
      </c>
      <c r="I5" s="397" t="s">
        <v>99</v>
      </c>
      <c r="J5" s="397"/>
      <c r="K5" s="206">
        <f>+EOMONTH(F5,-12)</f>
        <v>45838</v>
      </c>
      <c r="L5" s="397" t="s">
        <v>99</v>
      </c>
      <c r="M5" s="206" t="s">
        <v>100</v>
      </c>
      <c r="N5" s="397" t="s">
        <v>99</v>
      </c>
      <c r="O5" s="397"/>
      <c r="P5" s="206">
        <f>+C5</f>
        <v>46174</v>
      </c>
      <c r="Q5" s="397" t="s">
        <v>99</v>
      </c>
      <c r="R5" s="397"/>
      <c r="S5" s="206">
        <f>+P5</f>
        <v>46174</v>
      </c>
      <c r="T5" s="397" t="s">
        <v>99</v>
      </c>
      <c r="U5" s="206" t="s">
        <v>100</v>
      </c>
      <c r="V5" s="397" t="s">
        <v>99</v>
      </c>
      <c r="W5" s="397"/>
      <c r="X5" s="206">
        <f>+EOMONTH(S5,-12)</f>
        <v>45838</v>
      </c>
      <c r="Y5" s="397" t="s">
        <v>99</v>
      </c>
      <c r="Z5" s="206" t="s">
        <v>100</v>
      </c>
      <c r="AA5" s="397" t="s">
        <v>99</v>
      </c>
    </row>
    <row r="6" spans="1:27" s="207" customFormat="1" ht="18" customHeight="1">
      <c r="A6" s="205" t="s">
        <v>128</v>
      </c>
      <c r="B6" s="397"/>
      <c r="C6" s="206" t="s">
        <v>103</v>
      </c>
      <c r="D6" s="397"/>
      <c r="E6" s="397"/>
      <c r="F6" s="206" t="s">
        <v>102</v>
      </c>
      <c r="G6" s="397"/>
      <c r="H6" s="206" t="str">
        <f>+YEAR(C5)&amp;"R"&amp;" vs "&amp;YEAR(F5)&amp;"P"</f>
        <v>2026R vs 2026P</v>
      </c>
      <c r="I6" s="397"/>
      <c r="J6" s="397"/>
      <c r="K6" s="206" t="s">
        <v>103</v>
      </c>
      <c r="L6" s="397"/>
      <c r="M6" s="206" t="str">
        <f>+YEAR(C5)&amp;"R"&amp;" vs "&amp;YEAR(K5)&amp;"R"</f>
        <v>2026R vs 2025R</v>
      </c>
      <c r="N6" s="397"/>
      <c r="O6" s="397"/>
      <c r="P6" s="206" t="s">
        <v>103</v>
      </c>
      <c r="Q6" s="397"/>
      <c r="R6" s="397"/>
      <c r="S6" s="206" t="s">
        <v>102</v>
      </c>
      <c r="T6" s="397"/>
      <c r="U6" s="206" t="str">
        <f>+H6</f>
        <v>2026R vs 2026P</v>
      </c>
      <c r="V6" s="397"/>
      <c r="W6" s="397"/>
      <c r="X6" s="206" t="s">
        <v>103</v>
      </c>
      <c r="Y6" s="397"/>
      <c r="Z6" s="206" t="str">
        <f>+M6</f>
        <v>2026R vs 2025R</v>
      </c>
      <c r="AA6" s="397"/>
    </row>
    <row r="7" spans="1:27" s="208" customFormat="1" ht="6" customHeight="1"/>
    <row r="8" spans="1:27" s="208" customFormat="1" ht="17">
      <c r="A8" s="209" t="s">
        <v>20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</row>
    <row r="9" spans="1:27" s="208" customFormat="1" ht="6" customHeight="1">
      <c r="A9" s="210"/>
      <c r="B9" s="207"/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</row>
    <row r="10" spans="1:27" s="208" customFormat="1" ht="17">
      <c r="A10" s="211" t="s">
        <v>21</v>
      </c>
      <c r="B10" s="207"/>
      <c r="C10" s="212">
        <f>+SUM(C11:C19)</f>
        <v>112937</v>
      </c>
      <c r="D10" s="213">
        <f>+IF(ISERROR(C10/C31),"N. D.",C10/C31)</f>
        <v>1</v>
      </c>
      <c r="E10" s="207"/>
      <c r="F10" s="212">
        <f>+SUM(F11:F19)</f>
        <v>86447.16658372384</v>
      </c>
      <c r="G10" s="213">
        <f>+IF(ISERROR(F10/F31),"N. D.",F10/F31)</f>
        <v>1</v>
      </c>
      <c r="H10" s="214">
        <f t="shared" ref="H10:H29" si="0">+$C10-F10</f>
        <v>26489.83341627616</v>
      </c>
      <c r="I10" s="213">
        <f t="shared" ref="I10:I29" si="1">+IF(ISERROR(H10/F10),"N. D.",H10/F10)</f>
        <v>0.30642801219656901</v>
      </c>
      <c r="J10" s="207"/>
      <c r="K10" s="212">
        <f>+SUM(K11:K19)</f>
        <v>75450</v>
      </c>
      <c r="L10" s="213">
        <f>+IF(ISERROR(K10/K31),"N. D.",K10/K31)</f>
        <v>1</v>
      </c>
      <c r="M10" s="214">
        <f t="shared" ref="M10:M29" si="2">+$C10-K10</f>
        <v>37487</v>
      </c>
      <c r="N10" s="213">
        <f t="shared" ref="N10:N29" si="3">+IF(ISERROR(M10/K10),"N. D.",M10/K10)</f>
        <v>0.49684559310801857</v>
      </c>
      <c r="O10" s="207"/>
      <c r="P10" s="212">
        <f>+SUM(P11:P19)</f>
        <v>456329</v>
      </c>
      <c r="Q10" s="213">
        <f>+IF(ISERROR(P10/P31),"N. D.",P10/P31)</f>
        <v>1</v>
      </c>
      <c r="R10" s="207"/>
      <c r="S10" s="212">
        <f>+SUM(S11:S19)</f>
        <v>379211.9971200701</v>
      </c>
      <c r="T10" s="213">
        <f>+IF(ISERROR(S10/S31),"N. D.",S10/S31)</f>
        <v>1</v>
      </c>
      <c r="U10" s="214">
        <f t="shared" ref="U10:U29" si="4">+$P10-S10</f>
        <v>77117.002879929903</v>
      </c>
      <c r="V10" s="213">
        <f t="shared" ref="V10:V29" si="5">+IF(ISERROR(U10/S10),"N. D.",U10/S10)</f>
        <v>0.20336118969229844</v>
      </c>
      <c r="W10" s="207"/>
      <c r="X10" s="212">
        <f>+SUM(X11:X19)</f>
        <v>511515</v>
      </c>
      <c r="Y10" s="213">
        <f>+IF(ISERROR(X10/X31),"N. D.",X10/X31)</f>
        <v>1</v>
      </c>
      <c r="Z10" s="214">
        <f t="shared" ref="Z10:Z29" si="6">+$P10-X10</f>
        <v>-55186</v>
      </c>
      <c r="AA10" s="213">
        <f t="shared" ref="AA10:AA29" si="7">+IF(ISERROR(Z10/X10),"N. D.",Z10/X10)</f>
        <v>-0.1078873542320362</v>
      </c>
    </row>
    <row r="11" spans="1:27" s="208" customFormat="1" ht="17">
      <c r="A11" s="215" t="s">
        <v>22</v>
      </c>
      <c r="B11" s="216"/>
      <c r="C11" s="217">
        <f>+'2026R'!$O11</f>
        <v>0</v>
      </c>
      <c r="D11" s="218" t="str">
        <f t="shared" ref="D11:D19" si="8">+IF(ISERROR(C11/C86),"N. D.",C11/C86)</f>
        <v>N. D.</v>
      </c>
      <c r="E11" s="216"/>
      <c r="F11" s="217">
        <f>+'2026P'!$O11</f>
        <v>0</v>
      </c>
      <c r="G11" s="218" t="str">
        <f t="shared" ref="G11:G19" si="9">+IF(ISERROR(F11/F86),"N. D.",F11/F86)</f>
        <v>N. D.</v>
      </c>
      <c r="H11" s="219">
        <f t="shared" si="0"/>
        <v>0</v>
      </c>
      <c r="I11" s="218" t="str">
        <f t="shared" si="1"/>
        <v>N. D.</v>
      </c>
      <c r="J11" s="216"/>
      <c r="K11" s="217">
        <f>+'2025R'!$O11</f>
        <v>0</v>
      </c>
      <c r="L11" s="218" t="str">
        <f t="shared" ref="L11:L19" si="10">+IF(ISERROR(K11/K86),"N. D.",K11/K86)</f>
        <v>N. D.</v>
      </c>
      <c r="M11" s="219">
        <f t="shared" si="2"/>
        <v>0</v>
      </c>
      <c r="N11" s="218" t="str">
        <f t="shared" si="3"/>
        <v>N. D.</v>
      </c>
      <c r="O11" s="216"/>
      <c r="P11" s="217">
        <f>+'2026R'!$AE11</f>
        <v>0</v>
      </c>
      <c r="Q11" s="218" t="str">
        <f t="shared" ref="Q11:Q19" si="11">+IF(ISERROR(P11/P86),"N. D.",P11/P86)</f>
        <v>N. D.</v>
      </c>
      <c r="R11" s="216"/>
      <c r="S11" s="217">
        <f>+'2026P'!$AE11</f>
        <v>0</v>
      </c>
      <c r="T11" s="218" t="str">
        <f t="shared" ref="T11:T19" si="12">+IF(ISERROR(S11/S86),"N. D.",S11/S86)</f>
        <v>N. D.</v>
      </c>
      <c r="U11" s="219">
        <f t="shared" si="4"/>
        <v>0</v>
      </c>
      <c r="V11" s="218" t="str">
        <f t="shared" si="5"/>
        <v>N. D.</v>
      </c>
      <c r="W11" s="216"/>
      <c r="X11" s="217">
        <f>+'2025R'!$AE11</f>
        <v>0</v>
      </c>
      <c r="Y11" s="218" t="str">
        <f t="shared" ref="Y11:Y19" si="13">+IF(ISERROR(X11/X86),"N. D.",X11/X86)</f>
        <v>N. D.</v>
      </c>
      <c r="Z11" s="219">
        <f t="shared" si="6"/>
        <v>0</v>
      </c>
      <c r="AA11" s="218" t="str">
        <f t="shared" si="7"/>
        <v>N. D.</v>
      </c>
    </row>
    <row r="12" spans="1:27" s="208" customFormat="1" ht="17">
      <c r="A12" s="215" t="s">
        <v>23</v>
      </c>
      <c r="B12" s="216"/>
      <c r="C12" s="217">
        <f>+'2026R'!$O12</f>
        <v>0</v>
      </c>
      <c r="D12" s="218" t="str">
        <f t="shared" si="8"/>
        <v>N. D.</v>
      </c>
      <c r="E12" s="216"/>
      <c r="F12" s="217">
        <f>+'2026P'!$O12</f>
        <v>0</v>
      </c>
      <c r="G12" s="218" t="str">
        <f t="shared" si="9"/>
        <v>N. D.</v>
      </c>
      <c r="H12" s="219">
        <f t="shared" si="0"/>
        <v>0</v>
      </c>
      <c r="I12" s="218" t="str">
        <f t="shared" si="1"/>
        <v>N. D.</v>
      </c>
      <c r="J12" s="216"/>
      <c r="K12" s="217">
        <f>+'2025R'!$O12</f>
        <v>0</v>
      </c>
      <c r="L12" s="218" t="str">
        <f t="shared" si="10"/>
        <v>N. D.</v>
      </c>
      <c r="M12" s="219">
        <f t="shared" si="2"/>
        <v>0</v>
      </c>
      <c r="N12" s="218" t="str">
        <f t="shared" si="3"/>
        <v>N. D.</v>
      </c>
      <c r="O12" s="216"/>
      <c r="P12" s="217">
        <f>+'2026R'!$AE12</f>
        <v>0</v>
      </c>
      <c r="Q12" s="218" t="str">
        <f t="shared" si="11"/>
        <v>N. D.</v>
      </c>
      <c r="R12" s="216"/>
      <c r="S12" s="217">
        <f>+'2026P'!$AE12</f>
        <v>0</v>
      </c>
      <c r="T12" s="218" t="str">
        <f t="shared" si="12"/>
        <v>N. D.</v>
      </c>
      <c r="U12" s="219">
        <f t="shared" si="4"/>
        <v>0</v>
      </c>
      <c r="V12" s="218" t="str">
        <f t="shared" si="5"/>
        <v>N. D.</v>
      </c>
      <c r="W12" s="216"/>
      <c r="X12" s="217">
        <f>+'2025R'!$AE12</f>
        <v>0</v>
      </c>
      <c r="Y12" s="218" t="str">
        <f t="shared" si="13"/>
        <v>N. D.</v>
      </c>
      <c r="Z12" s="219">
        <f t="shared" si="6"/>
        <v>0</v>
      </c>
      <c r="AA12" s="218" t="str">
        <f t="shared" si="7"/>
        <v>N. D.</v>
      </c>
    </row>
    <row r="13" spans="1:27" s="208" customFormat="1" ht="17">
      <c r="A13" s="215" t="s">
        <v>24</v>
      </c>
      <c r="B13" s="216"/>
      <c r="C13" s="217">
        <f>+'2026R'!$O13</f>
        <v>0</v>
      </c>
      <c r="D13" s="218" t="str">
        <f t="shared" si="8"/>
        <v>N. D.</v>
      </c>
      <c r="E13" s="216"/>
      <c r="F13" s="217">
        <f>+'2026P'!$O13</f>
        <v>0</v>
      </c>
      <c r="G13" s="218" t="str">
        <f t="shared" si="9"/>
        <v>N. D.</v>
      </c>
      <c r="H13" s="219">
        <f t="shared" si="0"/>
        <v>0</v>
      </c>
      <c r="I13" s="218" t="str">
        <f t="shared" si="1"/>
        <v>N. D.</v>
      </c>
      <c r="J13" s="216"/>
      <c r="K13" s="217">
        <f>+'2025R'!$O13</f>
        <v>0</v>
      </c>
      <c r="L13" s="218" t="str">
        <f t="shared" si="10"/>
        <v>N. D.</v>
      </c>
      <c r="M13" s="219">
        <f t="shared" si="2"/>
        <v>0</v>
      </c>
      <c r="N13" s="218" t="str">
        <f t="shared" si="3"/>
        <v>N. D.</v>
      </c>
      <c r="O13" s="216"/>
      <c r="P13" s="217">
        <f>+'2026R'!$AE13</f>
        <v>0</v>
      </c>
      <c r="Q13" s="218" t="str">
        <f t="shared" si="11"/>
        <v>N. D.</v>
      </c>
      <c r="R13" s="216"/>
      <c r="S13" s="217">
        <f>+'2026P'!$AE13</f>
        <v>0</v>
      </c>
      <c r="T13" s="218" t="str">
        <f t="shared" si="12"/>
        <v>N. D.</v>
      </c>
      <c r="U13" s="219">
        <f t="shared" si="4"/>
        <v>0</v>
      </c>
      <c r="V13" s="218" t="str">
        <f t="shared" si="5"/>
        <v>N. D.</v>
      </c>
      <c r="W13" s="216"/>
      <c r="X13" s="217">
        <f>+'2025R'!$AE13</f>
        <v>0</v>
      </c>
      <c r="Y13" s="218" t="str">
        <f t="shared" si="13"/>
        <v>N. D.</v>
      </c>
      <c r="Z13" s="219">
        <f t="shared" si="6"/>
        <v>0</v>
      </c>
      <c r="AA13" s="218" t="str">
        <f t="shared" si="7"/>
        <v>N. D.</v>
      </c>
    </row>
    <row r="14" spans="1:27" s="208" customFormat="1" ht="17">
      <c r="A14" s="215" t="s">
        <v>25</v>
      </c>
      <c r="B14" s="216"/>
      <c r="C14" s="217">
        <f>+'2026R'!$O14</f>
        <v>0</v>
      </c>
      <c r="D14" s="218" t="str">
        <f t="shared" si="8"/>
        <v>N. D.</v>
      </c>
      <c r="E14" s="216"/>
      <c r="F14" s="217">
        <f>+'2026P'!$O14</f>
        <v>0</v>
      </c>
      <c r="G14" s="218" t="str">
        <f t="shared" si="9"/>
        <v>N. D.</v>
      </c>
      <c r="H14" s="219">
        <f t="shared" si="0"/>
        <v>0</v>
      </c>
      <c r="I14" s="218" t="str">
        <f t="shared" si="1"/>
        <v>N. D.</v>
      </c>
      <c r="J14" s="216"/>
      <c r="K14" s="217">
        <f>+'2025R'!$O14</f>
        <v>0</v>
      </c>
      <c r="L14" s="218" t="str">
        <f t="shared" si="10"/>
        <v>N. D.</v>
      </c>
      <c r="M14" s="219">
        <f t="shared" si="2"/>
        <v>0</v>
      </c>
      <c r="N14" s="218" t="str">
        <f t="shared" si="3"/>
        <v>N. D.</v>
      </c>
      <c r="O14" s="216"/>
      <c r="P14" s="217">
        <f>+'2026R'!$AE14</f>
        <v>0</v>
      </c>
      <c r="Q14" s="218" t="str">
        <f t="shared" si="11"/>
        <v>N. D.</v>
      </c>
      <c r="R14" s="216"/>
      <c r="S14" s="217">
        <f>+'2026P'!$AE14</f>
        <v>0</v>
      </c>
      <c r="T14" s="218" t="str">
        <f t="shared" si="12"/>
        <v>N. D.</v>
      </c>
      <c r="U14" s="219">
        <f t="shared" si="4"/>
        <v>0</v>
      </c>
      <c r="V14" s="218" t="str">
        <f t="shared" si="5"/>
        <v>N. D.</v>
      </c>
      <c r="W14" s="216"/>
      <c r="X14" s="217">
        <f>+'2025R'!$AE14</f>
        <v>0</v>
      </c>
      <c r="Y14" s="218" t="str">
        <f t="shared" si="13"/>
        <v>N. D.</v>
      </c>
      <c r="Z14" s="219">
        <f t="shared" si="6"/>
        <v>0</v>
      </c>
      <c r="AA14" s="218" t="str">
        <f t="shared" si="7"/>
        <v>N. D.</v>
      </c>
    </row>
    <row r="15" spans="1:27" s="208" customFormat="1" ht="17">
      <c r="A15" s="215" t="s">
        <v>26</v>
      </c>
      <c r="B15" s="216"/>
      <c r="C15" s="217">
        <f>+'2026R'!$O15</f>
        <v>0</v>
      </c>
      <c r="D15" s="218" t="str">
        <f t="shared" si="8"/>
        <v>N. D.</v>
      </c>
      <c r="E15" s="216"/>
      <c r="F15" s="217">
        <f>+'2026P'!$O15</f>
        <v>0</v>
      </c>
      <c r="G15" s="218" t="str">
        <f t="shared" si="9"/>
        <v>N. D.</v>
      </c>
      <c r="H15" s="219">
        <f t="shared" si="0"/>
        <v>0</v>
      </c>
      <c r="I15" s="218" t="str">
        <f t="shared" si="1"/>
        <v>N. D.</v>
      </c>
      <c r="J15" s="216"/>
      <c r="K15" s="217">
        <f>+'2025R'!$O15</f>
        <v>0</v>
      </c>
      <c r="L15" s="218" t="str">
        <f t="shared" si="10"/>
        <v>N. D.</v>
      </c>
      <c r="M15" s="219">
        <f t="shared" si="2"/>
        <v>0</v>
      </c>
      <c r="N15" s="218" t="str">
        <f t="shared" si="3"/>
        <v>N. D.</v>
      </c>
      <c r="O15" s="216"/>
      <c r="P15" s="217">
        <f>+'2026R'!$AE15</f>
        <v>0</v>
      </c>
      <c r="Q15" s="218" t="str">
        <f t="shared" si="11"/>
        <v>N. D.</v>
      </c>
      <c r="R15" s="216"/>
      <c r="S15" s="217">
        <f>+'2026P'!$AE15</f>
        <v>0</v>
      </c>
      <c r="T15" s="218" t="str">
        <f t="shared" si="12"/>
        <v>N. D.</v>
      </c>
      <c r="U15" s="219">
        <f t="shared" si="4"/>
        <v>0</v>
      </c>
      <c r="V15" s="218" t="str">
        <f t="shared" si="5"/>
        <v>N. D.</v>
      </c>
      <c r="W15" s="216"/>
      <c r="X15" s="217">
        <f>+'2025R'!$AE15</f>
        <v>0</v>
      </c>
      <c r="Y15" s="218" t="str">
        <f t="shared" si="13"/>
        <v>N. D.</v>
      </c>
      <c r="Z15" s="219">
        <f t="shared" si="6"/>
        <v>0</v>
      </c>
      <c r="AA15" s="218" t="str">
        <f t="shared" si="7"/>
        <v>N. D.</v>
      </c>
    </row>
    <row r="16" spans="1:27" s="208" customFormat="1" ht="17">
      <c r="A16" s="215" t="s">
        <v>27</v>
      </c>
      <c r="B16" s="216"/>
      <c r="C16" s="217">
        <f>+'2026R'!$O16</f>
        <v>112937</v>
      </c>
      <c r="D16" s="218">
        <f t="shared" si="8"/>
        <v>1</v>
      </c>
      <c r="E16" s="216"/>
      <c r="F16" s="217">
        <f>+'2026P'!$O16</f>
        <v>86447.16658372384</v>
      </c>
      <c r="G16" s="218">
        <f t="shared" si="9"/>
        <v>1</v>
      </c>
      <c r="H16" s="219">
        <f t="shared" si="0"/>
        <v>26489.83341627616</v>
      </c>
      <c r="I16" s="218">
        <f t="shared" si="1"/>
        <v>0.30642801219656901</v>
      </c>
      <c r="J16" s="216"/>
      <c r="K16" s="217">
        <f>+'2025R'!$O16</f>
        <v>75450</v>
      </c>
      <c r="L16" s="218">
        <f t="shared" si="10"/>
        <v>1</v>
      </c>
      <c r="M16" s="219">
        <f t="shared" si="2"/>
        <v>37487</v>
      </c>
      <c r="N16" s="218">
        <f t="shared" si="3"/>
        <v>0.49684559310801857</v>
      </c>
      <c r="O16" s="216"/>
      <c r="P16" s="217">
        <f>+'2026R'!$AE16</f>
        <v>456329</v>
      </c>
      <c r="Q16" s="218">
        <f t="shared" si="11"/>
        <v>1</v>
      </c>
      <c r="R16" s="216"/>
      <c r="S16" s="217">
        <f>+'2026P'!$AE16</f>
        <v>379211.9971200701</v>
      </c>
      <c r="T16" s="218">
        <f t="shared" si="12"/>
        <v>1</v>
      </c>
      <c r="U16" s="219">
        <f t="shared" si="4"/>
        <v>77117.002879929903</v>
      </c>
      <c r="V16" s="218">
        <f t="shared" si="5"/>
        <v>0.20336118969229844</v>
      </c>
      <c r="W16" s="216"/>
      <c r="X16" s="217">
        <f>+'2025R'!$AE16</f>
        <v>511515</v>
      </c>
      <c r="Y16" s="218">
        <f t="shared" si="13"/>
        <v>1</v>
      </c>
      <c r="Z16" s="219">
        <f t="shared" si="6"/>
        <v>-55186</v>
      </c>
      <c r="AA16" s="218">
        <f t="shared" si="7"/>
        <v>-0.1078873542320362</v>
      </c>
    </row>
    <row r="17" spans="1:27" s="208" customFormat="1" ht="17">
      <c r="A17" s="215" t="s">
        <v>28</v>
      </c>
      <c r="B17" s="216"/>
      <c r="C17" s="217">
        <f>+'2026R'!$O17</f>
        <v>0</v>
      </c>
      <c r="D17" s="218" t="str">
        <f t="shared" si="8"/>
        <v>N. D.</v>
      </c>
      <c r="E17" s="216"/>
      <c r="F17" s="217">
        <f>+'2026P'!$O17</f>
        <v>0</v>
      </c>
      <c r="G17" s="218" t="str">
        <f t="shared" si="9"/>
        <v>N. D.</v>
      </c>
      <c r="H17" s="219">
        <f t="shared" si="0"/>
        <v>0</v>
      </c>
      <c r="I17" s="218" t="str">
        <f t="shared" si="1"/>
        <v>N. D.</v>
      </c>
      <c r="J17" s="216"/>
      <c r="K17" s="217">
        <f>+'2025R'!$O17</f>
        <v>0</v>
      </c>
      <c r="L17" s="218" t="str">
        <f t="shared" si="10"/>
        <v>N. D.</v>
      </c>
      <c r="M17" s="219">
        <f t="shared" si="2"/>
        <v>0</v>
      </c>
      <c r="N17" s="218" t="str">
        <f t="shared" si="3"/>
        <v>N. D.</v>
      </c>
      <c r="O17" s="216"/>
      <c r="P17" s="217">
        <f>+'2026R'!$AE17</f>
        <v>0</v>
      </c>
      <c r="Q17" s="218" t="str">
        <f t="shared" si="11"/>
        <v>N. D.</v>
      </c>
      <c r="R17" s="216"/>
      <c r="S17" s="217">
        <f>+'2026P'!$AE17</f>
        <v>0</v>
      </c>
      <c r="T17" s="218" t="str">
        <f t="shared" si="12"/>
        <v>N. D.</v>
      </c>
      <c r="U17" s="219">
        <f t="shared" si="4"/>
        <v>0</v>
      </c>
      <c r="V17" s="218" t="str">
        <f t="shared" si="5"/>
        <v>N. D.</v>
      </c>
      <c r="W17" s="216"/>
      <c r="X17" s="217">
        <f>+'2025R'!$AE17</f>
        <v>0</v>
      </c>
      <c r="Y17" s="218" t="str">
        <f t="shared" si="13"/>
        <v>N. D.</v>
      </c>
      <c r="Z17" s="219">
        <f t="shared" si="6"/>
        <v>0</v>
      </c>
      <c r="AA17" s="218" t="str">
        <f t="shared" si="7"/>
        <v>N. D.</v>
      </c>
    </row>
    <row r="18" spans="1:27" s="208" customFormat="1" ht="17">
      <c r="A18" s="215" t="s">
        <v>29</v>
      </c>
      <c r="B18" s="216"/>
      <c r="C18" s="217">
        <f>+'2026R'!$O18</f>
        <v>0</v>
      </c>
      <c r="D18" s="218" t="str">
        <f t="shared" si="8"/>
        <v>N. D.</v>
      </c>
      <c r="E18" s="216"/>
      <c r="F18" s="217">
        <f>+'2026P'!$O18</f>
        <v>0</v>
      </c>
      <c r="G18" s="218" t="str">
        <f t="shared" si="9"/>
        <v>N. D.</v>
      </c>
      <c r="H18" s="219">
        <f t="shared" si="0"/>
        <v>0</v>
      </c>
      <c r="I18" s="218" t="str">
        <f t="shared" si="1"/>
        <v>N. D.</v>
      </c>
      <c r="J18" s="216"/>
      <c r="K18" s="217">
        <f>+'2025R'!$O18</f>
        <v>0</v>
      </c>
      <c r="L18" s="218" t="str">
        <f t="shared" si="10"/>
        <v>N. D.</v>
      </c>
      <c r="M18" s="219">
        <f t="shared" si="2"/>
        <v>0</v>
      </c>
      <c r="N18" s="218" t="str">
        <f t="shared" si="3"/>
        <v>N. D.</v>
      </c>
      <c r="O18" s="216"/>
      <c r="P18" s="217">
        <f>+'2026R'!$AE18</f>
        <v>0</v>
      </c>
      <c r="Q18" s="218" t="str">
        <f t="shared" si="11"/>
        <v>N. D.</v>
      </c>
      <c r="R18" s="216"/>
      <c r="S18" s="217">
        <f>+'2026P'!$AE18</f>
        <v>0</v>
      </c>
      <c r="T18" s="218" t="str">
        <f t="shared" si="12"/>
        <v>N. D.</v>
      </c>
      <c r="U18" s="219">
        <f t="shared" si="4"/>
        <v>0</v>
      </c>
      <c r="V18" s="218" t="str">
        <f t="shared" si="5"/>
        <v>N. D.</v>
      </c>
      <c r="W18" s="216"/>
      <c r="X18" s="217">
        <f>+'2025R'!$AE18</f>
        <v>0</v>
      </c>
      <c r="Y18" s="218" t="str">
        <f t="shared" si="13"/>
        <v>N. D.</v>
      </c>
      <c r="Z18" s="219">
        <f t="shared" si="6"/>
        <v>0</v>
      </c>
      <c r="AA18" s="218" t="str">
        <f t="shared" si="7"/>
        <v>N. D.</v>
      </c>
    </row>
    <row r="19" spans="1:27" s="208" customFormat="1" ht="17">
      <c r="A19" s="220" t="s">
        <v>30</v>
      </c>
      <c r="B19" s="216"/>
      <c r="C19" s="217">
        <f>+'2026R'!$O19</f>
        <v>0</v>
      </c>
      <c r="D19" s="218" t="str">
        <f t="shared" si="8"/>
        <v>N. D.</v>
      </c>
      <c r="E19" s="216"/>
      <c r="F19" s="217">
        <f>+'2026P'!$O19</f>
        <v>0</v>
      </c>
      <c r="G19" s="218" t="str">
        <f t="shared" si="9"/>
        <v>N. D.</v>
      </c>
      <c r="H19" s="219">
        <f t="shared" si="0"/>
        <v>0</v>
      </c>
      <c r="I19" s="218" t="str">
        <f t="shared" si="1"/>
        <v>N. D.</v>
      </c>
      <c r="J19" s="216"/>
      <c r="K19" s="217">
        <f>+'2025R'!$O19</f>
        <v>0</v>
      </c>
      <c r="L19" s="218" t="str">
        <f t="shared" si="10"/>
        <v>N. D.</v>
      </c>
      <c r="M19" s="219">
        <f t="shared" si="2"/>
        <v>0</v>
      </c>
      <c r="N19" s="218" t="str">
        <f t="shared" si="3"/>
        <v>N. D.</v>
      </c>
      <c r="O19" s="216"/>
      <c r="P19" s="217">
        <f>+'2026R'!$AE19</f>
        <v>0</v>
      </c>
      <c r="Q19" s="218" t="str">
        <f t="shared" si="11"/>
        <v>N. D.</v>
      </c>
      <c r="R19" s="216"/>
      <c r="S19" s="217">
        <f>+'2026P'!$AE19</f>
        <v>0</v>
      </c>
      <c r="T19" s="218" t="str">
        <f t="shared" si="12"/>
        <v>N. D.</v>
      </c>
      <c r="U19" s="219">
        <f t="shared" si="4"/>
        <v>0</v>
      </c>
      <c r="V19" s="218" t="str">
        <f t="shared" si="5"/>
        <v>N. D.</v>
      </c>
      <c r="W19" s="216"/>
      <c r="X19" s="217">
        <f>+'2025R'!$AE19</f>
        <v>0</v>
      </c>
      <c r="Y19" s="218" t="str">
        <f t="shared" si="13"/>
        <v>N. D.</v>
      </c>
      <c r="Z19" s="219">
        <f t="shared" si="6"/>
        <v>0</v>
      </c>
      <c r="AA19" s="218" t="str">
        <f t="shared" si="7"/>
        <v>N. D.</v>
      </c>
    </row>
    <row r="20" spans="1:27" s="208" customFormat="1" ht="17">
      <c r="A20" s="221" t="s">
        <v>31</v>
      </c>
      <c r="B20" s="207"/>
      <c r="C20" s="222">
        <f>+SUM(C21:C29)</f>
        <v>0</v>
      </c>
      <c r="D20" s="213">
        <f>+IF(ISERROR(C20/C31),"N. D.",C20/C31)</f>
        <v>0</v>
      </c>
      <c r="E20" s="216"/>
      <c r="F20" s="222">
        <f>+SUM(F21:F29)</f>
        <v>0</v>
      </c>
      <c r="G20" s="213">
        <f>+IF(ISERROR(F20/F31),"N. D.",F20/F31)</f>
        <v>0</v>
      </c>
      <c r="H20" s="214">
        <f t="shared" si="0"/>
        <v>0</v>
      </c>
      <c r="I20" s="213" t="str">
        <f t="shared" si="1"/>
        <v>N. D.</v>
      </c>
      <c r="J20" s="207"/>
      <c r="K20" s="222">
        <f>+SUM(K21:K29)</f>
        <v>0</v>
      </c>
      <c r="L20" s="213">
        <f>+IF(ISERROR(K20/K31),"N. D.",K20/K31)</f>
        <v>0</v>
      </c>
      <c r="M20" s="214">
        <f t="shared" si="2"/>
        <v>0</v>
      </c>
      <c r="N20" s="213" t="str">
        <f t="shared" si="3"/>
        <v>N. D.</v>
      </c>
      <c r="O20" s="207"/>
      <c r="P20" s="222">
        <f>+SUM(P21:P29)</f>
        <v>0</v>
      </c>
      <c r="Q20" s="213">
        <f>+IF(ISERROR(P20/P31),"N. D.",P20/P31)</f>
        <v>0</v>
      </c>
      <c r="R20" s="216"/>
      <c r="S20" s="222">
        <f>+SUM(S21:S29)</f>
        <v>0</v>
      </c>
      <c r="T20" s="213">
        <f>+IF(ISERROR(S20/S31),"N. D.",S20/S31)</f>
        <v>0</v>
      </c>
      <c r="U20" s="214">
        <f t="shared" si="4"/>
        <v>0</v>
      </c>
      <c r="V20" s="213" t="str">
        <f t="shared" si="5"/>
        <v>N. D.</v>
      </c>
      <c r="W20" s="207"/>
      <c r="X20" s="222">
        <f>+SUM(X21:X29)</f>
        <v>0</v>
      </c>
      <c r="Y20" s="213">
        <f>+IF(ISERROR(X20/X31),"N. D.",X20/X31)</f>
        <v>0</v>
      </c>
      <c r="Z20" s="214">
        <f t="shared" si="6"/>
        <v>0</v>
      </c>
      <c r="AA20" s="213" t="str">
        <f t="shared" si="7"/>
        <v>N. D.</v>
      </c>
    </row>
    <row r="21" spans="1:27" s="208" customFormat="1" ht="17">
      <c r="A21" s="223" t="s">
        <v>32</v>
      </c>
      <c r="B21" s="216"/>
      <c r="C21" s="217">
        <f>+'2026R'!$O21</f>
        <v>0</v>
      </c>
      <c r="D21" s="218" t="str">
        <f t="shared" ref="D21:D29" si="14">+IF(ISERROR(C21/C96),"N. D.",C21/C96)</f>
        <v>N. D.</v>
      </c>
      <c r="E21" s="216"/>
      <c r="F21" s="217">
        <f>+'2026P'!$O21</f>
        <v>0</v>
      </c>
      <c r="G21" s="218" t="str">
        <f t="shared" ref="G21:G29" si="15">+IF(ISERROR(F21/F96),"N. D.",F21/F96)</f>
        <v>N. D.</v>
      </c>
      <c r="H21" s="219">
        <f t="shared" si="0"/>
        <v>0</v>
      </c>
      <c r="I21" s="218" t="str">
        <f t="shared" si="1"/>
        <v>N. D.</v>
      </c>
      <c r="J21" s="216"/>
      <c r="K21" s="217">
        <f>+'2025R'!$O21</f>
        <v>0</v>
      </c>
      <c r="L21" s="218" t="str">
        <f t="shared" ref="L21:L29" si="16">+IF(ISERROR(K21/K96),"N. D.",K21/K96)</f>
        <v>N. D.</v>
      </c>
      <c r="M21" s="219">
        <f t="shared" si="2"/>
        <v>0</v>
      </c>
      <c r="N21" s="218" t="str">
        <f t="shared" si="3"/>
        <v>N. D.</v>
      </c>
      <c r="O21" s="216"/>
      <c r="P21" s="217">
        <f>+'2026R'!$AE21</f>
        <v>0</v>
      </c>
      <c r="Q21" s="218" t="str">
        <f t="shared" ref="Q21:Q29" si="17">+IF(ISERROR(P21/P96),"N. D.",P21/P96)</f>
        <v>N. D.</v>
      </c>
      <c r="R21" s="216"/>
      <c r="S21" s="217">
        <f>+'2026P'!$AE21</f>
        <v>0</v>
      </c>
      <c r="T21" s="218" t="str">
        <f t="shared" ref="T21:T29" si="18">+IF(ISERROR(S21/S96),"N. D.",S21/S96)</f>
        <v>N. D.</v>
      </c>
      <c r="U21" s="219">
        <f t="shared" si="4"/>
        <v>0</v>
      </c>
      <c r="V21" s="218" t="str">
        <f t="shared" si="5"/>
        <v>N. D.</v>
      </c>
      <c r="W21" s="216"/>
      <c r="X21" s="217">
        <f>+'2025R'!$AE21</f>
        <v>0</v>
      </c>
      <c r="Y21" s="218" t="str">
        <f t="shared" ref="Y21:Y29" si="19">+IF(ISERROR(X21/X96),"N. D.",X21/X96)</f>
        <v>N. D.</v>
      </c>
      <c r="Z21" s="219">
        <f t="shared" si="6"/>
        <v>0</v>
      </c>
      <c r="AA21" s="218" t="str">
        <f t="shared" si="7"/>
        <v>N. D.</v>
      </c>
    </row>
    <row r="22" spans="1:27" s="208" customFormat="1" ht="17">
      <c r="A22" s="223" t="s">
        <v>33</v>
      </c>
      <c r="B22" s="216"/>
      <c r="C22" s="217">
        <f>+'2026R'!$O22</f>
        <v>0</v>
      </c>
      <c r="D22" s="218" t="str">
        <f t="shared" si="14"/>
        <v>N. D.</v>
      </c>
      <c r="E22" s="216"/>
      <c r="F22" s="217">
        <f>+'2026P'!$O22</f>
        <v>0</v>
      </c>
      <c r="G22" s="218" t="str">
        <f t="shared" si="15"/>
        <v>N. D.</v>
      </c>
      <c r="H22" s="219">
        <f t="shared" si="0"/>
        <v>0</v>
      </c>
      <c r="I22" s="218" t="str">
        <f t="shared" si="1"/>
        <v>N. D.</v>
      </c>
      <c r="J22" s="216"/>
      <c r="K22" s="217">
        <f>+'2025R'!$O22</f>
        <v>0</v>
      </c>
      <c r="L22" s="218" t="str">
        <f t="shared" si="16"/>
        <v>N. D.</v>
      </c>
      <c r="M22" s="219">
        <f t="shared" si="2"/>
        <v>0</v>
      </c>
      <c r="N22" s="218" t="str">
        <f t="shared" si="3"/>
        <v>N. D.</v>
      </c>
      <c r="O22" s="216"/>
      <c r="P22" s="217">
        <f>+'2026R'!$AE22</f>
        <v>0</v>
      </c>
      <c r="Q22" s="218" t="str">
        <f t="shared" si="17"/>
        <v>N. D.</v>
      </c>
      <c r="R22" s="216"/>
      <c r="S22" s="217">
        <f>+'2026P'!$AE22</f>
        <v>0</v>
      </c>
      <c r="T22" s="218" t="str">
        <f t="shared" si="18"/>
        <v>N. D.</v>
      </c>
      <c r="U22" s="219">
        <f t="shared" si="4"/>
        <v>0</v>
      </c>
      <c r="V22" s="218" t="str">
        <f t="shared" si="5"/>
        <v>N. D.</v>
      </c>
      <c r="W22" s="216"/>
      <c r="X22" s="217">
        <f>+'2025R'!$AE22</f>
        <v>0</v>
      </c>
      <c r="Y22" s="218" t="str">
        <f t="shared" si="19"/>
        <v>N. D.</v>
      </c>
      <c r="Z22" s="219">
        <f t="shared" si="6"/>
        <v>0</v>
      </c>
      <c r="AA22" s="218" t="str">
        <f t="shared" si="7"/>
        <v>N. D.</v>
      </c>
    </row>
    <row r="23" spans="1:27" s="208" customFormat="1" ht="17">
      <c r="A23" s="223" t="s">
        <v>34</v>
      </c>
      <c r="B23" s="216"/>
      <c r="C23" s="217">
        <f>+'2026R'!$O23</f>
        <v>0</v>
      </c>
      <c r="D23" s="218" t="str">
        <f t="shared" si="14"/>
        <v>N. D.</v>
      </c>
      <c r="E23" s="216"/>
      <c r="F23" s="217">
        <f>+'2026P'!$O23</f>
        <v>0</v>
      </c>
      <c r="G23" s="218" t="str">
        <f t="shared" si="15"/>
        <v>N. D.</v>
      </c>
      <c r="H23" s="219">
        <f t="shared" si="0"/>
        <v>0</v>
      </c>
      <c r="I23" s="218" t="str">
        <f t="shared" si="1"/>
        <v>N. D.</v>
      </c>
      <c r="J23" s="216"/>
      <c r="K23" s="217">
        <f>+'2025R'!$O23</f>
        <v>0</v>
      </c>
      <c r="L23" s="218" t="str">
        <f t="shared" si="16"/>
        <v>N. D.</v>
      </c>
      <c r="M23" s="219">
        <f t="shared" si="2"/>
        <v>0</v>
      </c>
      <c r="N23" s="218" t="str">
        <f t="shared" si="3"/>
        <v>N. D.</v>
      </c>
      <c r="O23" s="216"/>
      <c r="P23" s="217">
        <f>+'2026R'!$AE23</f>
        <v>0</v>
      </c>
      <c r="Q23" s="218" t="str">
        <f t="shared" si="17"/>
        <v>N. D.</v>
      </c>
      <c r="R23" s="216"/>
      <c r="S23" s="217">
        <f>+'2026P'!$AE23</f>
        <v>0</v>
      </c>
      <c r="T23" s="218" t="str">
        <f t="shared" si="18"/>
        <v>N. D.</v>
      </c>
      <c r="U23" s="219">
        <f t="shared" si="4"/>
        <v>0</v>
      </c>
      <c r="V23" s="218" t="str">
        <f t="shared" si="5"/>
        <v>N. D.</v>
      </c>
      <c r="W23" s="216"/>
      <c r="X23" s="217">
        <f>+'2025R'!$AE23</f>
        <v>0</v>
      </c>
      <c r="Y23" s="218" t="str">
        <f t="shared" si="19"/>
        <v>N. D.</v>
      </c>
      <c r="Z23" s="219">
        <f t="shared" si="6"/>
        <v>0</v>
      </c>
      <c r="AA23" s="218" t="str">
        <f t="shared" si="7"/>
        <v>N. D.</v>
      </c>
    </row>
    <row r="24" spans="1:27" s="208" customFormat="1" ht="17">
      <c r="A24" s="223" t="s">
        <v>35</v>
      </c>
      <c r="B24" s="216"/>
      <c r="C24" s="217">
        <f>+'2026R'!$O24</f>
        <v>0</v>
      </c>
      <c r="D24" s="218" t="str">
        <f t="shared" si="14"/>
        <v>N. D.</v>
      </c>
      <c r="E24" s="216"/>
      <c r="F24" s="217">
        <f>+'2026P'!$O24</f>
        <v>0</v>
      </c>
      <c r="G24" s="218" t="str">
        <f t="shared" si="15"/>
        <v>N. D.</v>
      </c>
      <c r="H24" s="219">
        <f t="shared" si="0"/>
        <v>0</v>
      </c>
      <c r="I24" s="218" t="str">
        <f t="shared" si="1"/>
        <v>N. D.</v>
      </c>
      <c r="J24" s="216"/>
      <c r="K24" s="217">
        <f>+'2025R'!$O24</f>
        <v>0</v>
      </c>
      <c r="L24" s="218" t="str">
        <f t="shared" si="16"/>
        <v>N. D.</v>
      </c>
      <c r="M24" s="219">
        <f t="shared" si="2"/>
        <v>0</v>
      </c>
      <c r="N24" s="218" t="str">
        <f t="shared" si="3"/>
        <v>N. D.</v>
      </c>
      <c r="O24" s="216"/>
      <c r="P24" s="217">
        <f>+'2026R'!$AE24</f>
        <v>0</v>
      </c>
      <c r="Q24" s="218" t="str">
        <f t="shared" si="17"/>
        <v>N. D.</v>
      </c>
      <c r="R24" s="216"/>
      <c r="S24" s="217">
        <f>+'2026P'!$AE24</f>
        <v>0</v>
      </c>
      <c r="T24" s="218" t="str">
        <f t="shared" si="18"/>
        <v>N. D.</v>
      </c>
      <c r="U24" s="219">
        <f t="shared" si="4"/>
        <v>0</v>
      </c>
      <c r="V24" s="218" t="str">
        <f t="shared" si="5"/>
        <v>N. D.</v>
      </c>
      <c r="W24" s="216"/>
      <c r="X24" s="217">
        <f>+'2025R'!$AE24</f>
        <v>0</v>
      </c>
      <c r="Y24" s="218" t="str">
        <f t="shared" si="19"/>
        <v>N. D.</v>
      </c>
      <c r="Z24" s="219">
        <f t="shared" si="6"/>
        <v>0</v>
      </c>
      <c r="AA24" s="218" t="str">
        <f t="shared" si="7"/>
        <v>N. D.</v>
      </c>
    </row>
    <row r="25" spans="1:27" s="208" customFormat="1" ht="17">
      <c r="A25" s="223" t="s">
        <v>36</v>
      </c>
      <c r="B25" s="216"/>
      <c r="C25" s="217">
        <f>+'2026R'!$O25</f>
        <v>0</v>
      </c>
      <c r="D25" s="218" t="str">
        <f t="shared" si="14"/>
        <v>N. D.</v>
      </c>
      <c r="E25" s="216"/>
      <c r="F25" s="217">
        <f>+'2026P'!$O25</f>
        <v>0</v>
      </c>
      <c r="G25" s="218" t="str">
        <f t="shared" si="15"/>
        <v>N. D.</v>
      </c>
      <c r="H25" s="219">
        <f t="shared" si="0"/>
        <v>0</v>
      </c>
      <c r="I25" s="218" t="str">
        <f t="shared" si="1"/>
        <v>N. D.</v>
      </c>
      <c r="J25" s="216"/>
      <c r="K25" s="217">
        <f>+'2025R'!$O25</f>
        <v>0</v>
      </c>
      <c r="L25" s="218" t="str">
        <f t="shared" si="16"/>
        <v>N. D.</v>
      </c>
      <c r="M25" s="219">
        <f t="shared" si="2"/>
        <v>0</v>
      </c>
      <c r="N25" s="218" t="str">
        <f t="shared" si="3"/>
        <v>N. D.</v>
      </c>
      <c r="O25" s="216"/>
      <c r="P25" s="217">
        <f>+'2026R'!$AE25</f>
        <v>0</v>
      </c>
      <c r="Q25" s="218" t="str">
        <f t="shared" si="17"/>
        <v>N. D.</v>
      </c>
      <c r="R25" s="216"/>
      <c r="S25" s="217">
        <f>+'2026P'!$AE25</f>
        <v>0</v>
      </c>
      <c r="T25" s="218" t="str">
        <f t="shared" si="18"/>
        <v>N. D.</v>
      </c>
      <c r="U25" s="219">
        <f t="shared" si="4"/>
        <v>0</v>
      </c>
      <c r="V25" s="218" t="str">
        <f t="shared" si="5"/>
        <v>N. D.</v>
      </c>
      <c r="W25" s="216"/>
      <c r="X25" s="217">
        <f>+'2025R'!$AE25</f>
        <v>0</v>
      </c>
      <c r="Y25" s="218" t="str">
        <f t="shared" si="19"/>
        <v>N. D.</v>
      </c>
      <c r="Z25" s="219">
        <f t="shared" si="6"/>
        <v>0</v>
      </c>
      <c r="AA25" s="218" t="str">
        <f t="shared" si="7"/>
        <v>N. D.</v>
      </c>
    </row>
    <row r="26" spans="1:27" s="208" customFormat="1" ht="17">
      <c r="A26" s="223" t="s">
        <v>37</v>
      </c>
      <c r="B26" s="216"/>
      <c r="C26" s="217">
        <f>+'2026R'!$O26</f>
        <v>0</v>
      </c>
      <c r="D26" s="218" t="str">
        <f t="shared" si="14"/>
        <v>N. D.</v>
      </c>
      <c r="E26" s="216"/>
      <c r="F26" s="217">
        <f>+'2026P'!$O26</f>
        <v>0</v>
      </c>
      <c r="G26" s="218" t="str">
        <f t="shared" si="15"/>
        <v>N. D.</v>
      </c>
      <c r="H26" s="219">
        <f t="shared" si="0"/>
        <v>0</v>
      </c>
      <c r="I26" s="218" t="str">
        <f t="shared" si="1"/>
        <v>N. D.</v>
      </c>
      <c r="J26" s="216"/>
      <c r="K26" s="217">
        <f>+'2025R'!$O26</f>
        <v>0</v>
      </c>
      <c r="L26" s="218" t="str">
        <f t="shared" si="16"/>
        <v>N. D.</v>
      </c>
      <c r="M26" s="219">
        <f t="shared" si="2"/>
        <v>0</v>
      </c>
      <c r="N26" s="218" t="str">
        <f t="shared" si="3"/>
        <v>N. D.</v>
      </c>
      <c r="O26" s="216"/>
      <c r="P26" s="217">
        <f>+'2026R'!$AE26</f>
        <v>0</v>
      </c>
      <c r="Q26" s="218" t="str">
        <f t="shared" si="17"/>
        <v>N. D.</v>
      </c>
      <c r="R26" s="216"/>
      <c r="S26" s="217">
        <f>+'2026P'!$AE26</f>
        <v>0</v>
      </c>
      <c r="T26" s="218" t="str">
        <f t="shared" si="18"/>
        <v>N. D.</v>
      </c>
      <c r="U26" s="219">
        <f t="shared" si="4"/>
        <v>0</v>
      </c>
      <c r="V26" s="218" t="str">
        <f t="shared" si="5"/>
        <v>N. D.</v>
      </c>
      <c r="W26" s="216"/>
      <c r="X26" s="217">
        <f>+'2025R'!$AE26</f>
        <v>0</v>
      </c>
      <c r="Y26" s="218" t="str">
        <f t="shared" si="19"/>
        <v>N. D.</v>
      </c>
      <c r="Z26" s="219">
        <f t="shared" si="6"/>
        <v>0</v>
      </c>
      <c r="AA26" s="218" t="str">
        <f t="shared" si="7"/>
        <v>N. D.</v>
      </c>
    </row>
    <row r="27" spans="1:27" s="208" customFormat="1" ht="17">
      <c r="A27" s="223" t="s">
        <v>38</v>
      </c>
      <c r="B27" s="216"/>
      <c r="C27" s="217">
        <f>+'2026R'!$O27</f>
        <v>0</v>
      </c>
      <c r="D27" s="218" t="str">
        <f t="shared" si="14"/>
        <v>N. D.</v>
      </c>
      <c r="E27" s="216"/>
      <c r="F27" s="217">
        <f>+'2026P'!$O27</f>
        <v>0</v>
      </c>
      <c r="G27" s="218" t="str">
        <f t="shared" si="15"/>
        <v>N. D.</v>
      </c>
      <c r="H27" s="219">
        <f t="shared" si="0"/>
        <v>0</v>
      </c>
      <c r="I27" s="218" t="str">
        <f t="shared" si="1"/>
        <v>N. D.</v>
      </c>
      <c r="J27" s="216"/>
      <c r="K27" s="217">
        <f>+'2025R'!$O27</f>
        <v>0</v>
      </c>
      <c r="L27" s="218" t="str">
        <f t="shared" si="16"/>
        <v>N. D.</v>
      </c>
      <c r="M27" s="219">
        <f t="shared" si="2"/>
        <v>0</v>
      </c>
      <c r="N27" s="218" t="str">
        <f t="shared" si="3"/>
        <v>N. D.</v>
      </c>
      <c r="O27" s="216"/>
      <c r="P27" s="217">
        <f>+'2026R'!$AE27</f>
        <v>0</v>
      </c>
      <c r="Q27" s="218" t="str">
        <f t="shared" si="17"/>
        <v>N. D.</v>
      </c>
      <c r="R27" s="216"/>
      <c r="S27" s="217">
        <f>+'2026P'!$AE27</f>
        <v>0</v>
      </c>
      <c r="T27" s="218" t="str">
        <f t="shared" si="18"/>
        <v>N. D.</v>
      </c>
      <c r="U27" s="219">
        <f t="shared" si="4"/>
        <v>0</v>
      </c>
      <c r="V27" s="218" t="str">
        <f t="shared" si="5"/>
        <v>N. D.</v>
      </c>
      <c r="W27" s="216"/>
      <c r="X27" s="217">
        <f>+'2025R'!$AE27</f>
        <v>0</v>
      </c>
      <c r="Y27" s="218" t="str">
        <f t="shared" si="19"/>
        <v>N. D.</v>
      </c>
      <c r="Z27" s="219">
        <f t="shared" si="6"/>
        <v>0</v>
      </c>
      <c r="AA27" s="218" t="str">
        <f t="shared" si="7"/>
        <v>N. D.</v>
      </c>
    </row>
    <row r="28" spans="1:27" s="208" customFormat="1" ht="17">
      <c r="A28" s="223" t="s">
        <v>39</v>
      </c>
      <c r="B28" s="216"/>
      <c r="C28" s="217">
        <f>+'2026R'!$O28</f>
        <v>0</v>
      </c>
      <c r="D28" s="218" t="str">
        <f t="shared" si="14"/>
        <v>N. D.</v>
      </c>
      <c r="E28" s="216"/>
      <c r="F28" s="217">
        <f>+'2026P'!$O28</f>
        <v>0</v>
      </c>
      <c r="G28" s="218" t="str">
        <f t="shared" si="15"/>
        <v>N. D.</v>
      </c>
      <c r="H28" s="219">
        <f t="shared" si="0"/>
        <v>0</v>
      </c>
      <c r="I28" s="218" t="str">
        <f t="shared" si="1"/>
        <v>N. D.</v>
      </c>
      <c r="J28" s="216"/>
      <c r="K28" s="217">
        <f>+'2025R'!$O28</f>
        <v>0</v>
      </c>
      <c r="L28" s="218" t="str">
        <f t="shared" si="16"/>
        <v>N. D.</v>
      </c>
      <c r="M28" s="219">
        <f t="shared" si="2"/>
        <v>0</v>
      </c>
      <c r="N28" s="218" t="str">
        <f t="shared" si="3"/>
        <v>N. D.</v>
      </c>
      <c r="O28" s="216"/>
      <c r="P28" s="217">
        <f>+'2026R'!$AE28</f>
        <v>0</v>
      </c>
      <c r="Q28" s="218" t="str">
        <f t="shared" si="17"/>
        <v>N. D.</v>
      </c>
      <c r="R28" s="216"/>
      <c r="S28" s="217">
        <f>+'2026P'!$AE28</f>
        <v>0</v>
      </c>
      <c r="T28" s="218" t="str">
        <f t="shared" si="18"/>
        <v>N. D.</v>
      </c>
      <c r="U28" s="219">
        <f t="shared" si="4"/>
        <v>0</v>
      </c>
      <c r="V28" s="218" t="str">
        <f t="shared" si="5"/>
        <v>N. D.</v>
      </c>
      <c r="W28" s="216"/>
      <c r="X28" s="217">
        <f>+'2025R'!$AE28</f>
        <v>0</v>
      </c>
      <c r="Y28" s="218" t="str">
        <f t="shared" si="19"/>
        <v>N. D.</v>
      </c>
      <c r="Z28" s="219">
        <f t="shared" si="6"/>
        <v>0</v>
      </c>
      <c r="AA28" s="218" t="str">
        <f t="shared" si="7"/>
        <v>N. D.</v>
      </c>
    </row>
    <row r="29" spans="1:27" s="208" customFormat="1" ht="17">
      <c r="A29" s="223" t="s">
        <v>40</v>
      </c>
      <c r="B29" s="216"/>
      <c r="C29" s="217">
        <f>+'2026R'!$O29</f>
        <v>0</v>
      </c>
      <c r="D29" s="218" t="str">
        <f t="shared" si="14"/>
        <v>N. D.</v>
      </c>
      <c r="E29" s="216"/>
      <c r="F29" s="217">
        <f>+'2026P'!$O29</f>
        <v>0</v>
      </c>
      <c r="G29" s="218" t="str">
        <f t="shared" si="15"/>
        <v>N. D.</v>
      </c>
      <c r="H29" s="219">
        <f t="shared" si="0"/>
        <v>0</v>
      </c>
      <c r="I29" s="218" t="str">
        <f t="shared" si="1"/>
        <v>N. D.</v>
      </c>
      <c r="J29" s="216"/>
      <c r="K29" s="217">
        <f>+'2025R'!$O29</f>
        <v>0</v>
      </c>
      <c r="L29" s="218" t="str">
        <f t="shared" si="16"/>
        <v>N. D.</v>
      </c>
      <c r="M29" s="219">
        <f t="shared" si="2"/>
        <v>0</v>
      </c>
      <c r="N29" s="218" t="str">
        <f t="shared" si="3"/>
        <v>N. D.</v>
      </c>
      <c r="O29" s="216"/>
      <c r="P29" s="217">
        <f>+'2026R'!$AE29</f>
        <v>0</v>
      </c>
      <c r="Q29" s="218" t="str">
        <f t="shared" si="17"/>
        <v>N. D.</v>
      </c>
      <c r="R29" s="216"/>
      <c r="S29" s="217">
        <f>+'2026P'!$AE29</f>
        <v>0</v>
      </c>
      <c r="T29" s="218" t="str">
        <f t="shared" si="18"/>
        <v>N. D.</v>
      </c>
      <c r="U29" s="219">
        <f t="shared" si="4"/>
        <v>0</v>
      </c>
      <c r="V29" s="218" t="str">
        <f t="shared" si="5"/>
        <v>N. D.</v>
      </c>
      <c r="W29" s="216"/>
      <c r="X29" s="217">
        <f>+'2025R'!$AE29</f>
        <v>0</v>
      </c>
      <c r="Y29" s="218" t="str">
        <f t="shared" si="19"/>
        <v>N. D.</v>
      </c>
      <c r="Z29" s="219">
        <f t="shared" si="6"/>
        <v>0</v>
      </c>
      <c r="AA29" s="218" t="str">
        <f t="shared" si="7"/>
        <v>N. D.</v>
      </c>
    </row>
    <row r="30" spans="1:27" s="208" customFormat="1" ht="6" customHeight="1">
      <c r="A30" s="210"/>
      <c r="B30" s="207"/>
      <c r="C30" s="210"/>
      <c r="D30" s="213"/>
      <c r="E30" s="207"/>
      <c r="F30" s="210"/>
      <c r="G30" s="213"/>
      <c r="H30" s="207"/>
      <c r="I30" s="213"/>
      <c r="J30" s="207"/>
      <c r="K30" s="210"/>
      <c r="L30" s="213"/>
      <c r="M30" s="207"/>
      <c r="N30" s="213"/>
      <c r="O30" s="207"/>
      <c r="P30" s="210"/>
      <c r="Q30" s="213"/>
      <c r="R30" s="207"/>
      <c r="S30" s="210"/>
      <c r="T30" s="213"/>
      <c r="U30" s="207"/>
      <c r="V30" s="213"/>
      <c r="W30" s="207"/>
      <c r="X30" s="210"/>
      <c r="Y30" s="213"/>
      <c r="Z30" s="207"/>
      <c r="AA30" s="213"/>
    </row>
    <row r="31" spans="1:27" s="208" customFormat="1" ht="17">
      <c r="A31" s="209" t="s">
        <v>41</v>
      </c>
      <c r="B31" s="207"/>
      <c r="C31" s="224">
        <f>+C10+C20</f>
        <v>112937</v>
      </c>
      <c r="D31" s="225">
        <f>+IF(ISERROR(C31/C106),"N. D.",C31/C106)</f>
        <v>1</v>
      </c>
      <c r="E31" s="207"/>
      <c r="F31" s="224">
        <f>+F10+F20</f>
        <v>86447.16658372384</v>
      </c>
      <c r="G31" s="225">
        <f>+IF(ISERROR(F31/F106),"N. D.",F31/F106)</f>
        <v>1</v>
      </c>
      <c r="H31" s="226">
        <f>+$C31-F31</f>
        <v>26489.83341627616</v>
      </c>
      <c r="I31" s="225">
        <f>+IF(ISERROR(H31/F31),"N. D.",H31/F31)</f>
        <v>0.30642801219656901</v>
      </c>
      <c r="J31" s="207"/>
      <c r="K31" s="224">
        <f>+K10+K20</f>
        <v>75450</v>
      </c>
      <c r="L31" s="225">
        <f>+IF(ISERROR(K31/K106),"N. D.",K31/K106)</f>
        <v>1</v>
      </c>
      <c r="M31" s="226">
        <f>+$C31-K31</f>
        <v>37487</v>
      </c>
      <c r="N31" s="225">
        <f>+IF(ISERROR(M31/K31),"N. D.",M31/K31)</f>
        <v>0.49684559310801857</v>
      </c>
      <c r="O31" s="207"/>
      <c r="P31" s="224">
        <f>+P10+P20</f>
        <v>456329</v>
      </c>
      <c r="Q31" s="225">
        <f>+IF(ISERROR(P31/P106),"N. D.",P31/P106)</f>
        <v>1</v>
      </c>
      <c r="R31" s="207"/>
      <c r="S31" s="224">
        <f>+S10+S20</f>
        <v>379211.9971200701</v>
      </c>
      <c r="T31" s="225">
        <f>+IF(ISERROR(S31/S106),"N. D.",S31/S106)</f>
        <v>1</v>
      </c>
      <c r="U31" s="226">
        <f>+$P31-S31</f>
        <v>77117.002879929903</v>
      </c>
      <c r="V31" s="225">
        <f>+IF(ISERROR(U31/S31),"N. D.",U31/S31)</f>
        <v>0.20336118969229844</v>
      </c>
      <c r="W31" s="207"/>
      <c r="X31" s="224">
        <f>+X10+X20</f>
        <v>511515</v>
      </c>
      <c r="Y31" s="225">
        <f>+IF(ISERROR(X31/X106),"N. D.",X31/X106)</f>
        <v>1</v>
      </c>
      <c r="Z31" s="226">
        <f>+$P31-X31</f>
        <v>-55186</v>
      </c>
      <c r="AA31" s="225">
        <f>+IF(ISERROR(Z31/X31),"N. D.",Z31/X31)</f>
        <v>-0.1078873542320362</v>
      </c>
    </row>
    <row r="32" spans="1:27" s="208" customFormat="1" ht="6" customHeight="1">
      <c r="A32" s="210"/>
      <c r="B32" s="207"/>
      <c r="C32" s="210"/>
      <c r="D32" s="213"/>
      <c r="E32" s="207"/>
      <c r="F32" s="210"/>
      <c r="G32" s="213"/>
      <c r="H32" s="207"/>
      <c r="I32" s="213"/>
      <c r="J32" s="207"/>
      <c r="K32" s="210"/>
      <c r="L32" s="213"/>
      <c r="M32" s="207"/>
      <c r="N32" s="213"/>
      <c r="O32" s="207"/>
      <c r="P32" s="210"/>
      <c r="Q32" s="213"/>
      <c r="R32" s="207"/>
      <c r="S32" s="210"/>
      <c r="T32" s="213"/>
      <c r="U32" s="207"/>
      <c r="V32" s="213"/>
      <c r="W32" s="207"/>
      <c r="X32" s="210"/>
      <c r="Y32" s="213"/>
      <c r="Z32" s="207"/>
      <c r="AA32" s="213"/>
    </row>
    <row r="33" spans="1:27" s="208" customFormat="1" ht="17">
      <c r="A33" s="209" t="s">
        <v>42</v>
      </c>
      <c r="B33" s="207"/>
      <c r="C33" s="210"/>
      <c r="D33" s="213"/>
      <c r="E33" s="207"/>
      <c r="F33" s="210"/>
      <c r="G33" s="213"/>
      <c r="H33" s="207"/>
      <c r="I33" s="213"/>
      <c r="J33" s="207"/>
      <c r="K33" s="210"/>
      <c r="L33" s="213"/>
      <c r="M33" s="207"/>
      <c r="N33" s="213"/>
      <c r="O33" s="207"/>
      <c r="P33" s="210"/>
      <c r="Q33" s="213"/>
      <c r="R33" s="207"/>
      <c r="S33" s="210"/>
      <c r="T33" s="213"/>
      <c r="U33" s="207"/>
      <c r="V33" s="213"/>
      <c r="W33" s="207"/>
      <c r="X33" s="210"/>
      <c r="Y33" s="213"/>
      <c r="Z33" s="207"/>
      <c r="AA33" s="213"/>
    </row>
    <row r="34" spans="1:27" s="208" customFormat="1" ht="6" customHeight="1">
      <c r="A34" s="210"/>
      <c r="B34" s="207"/>
      <c r="C34" s="210"/>
      <c r="D34" s="213"/>
      <c r="E34" s="207"/>
      <c r="F34" s="210"/>
      <c r="G34" s="213"/>
      <c r="H34" s="207"/>
      <c r="I34" s="213"/>
      <c r="J34" s="207"/>
      <c r="K34" s="210"/>
      <c r="L34" s="213"/>
      <c r="M34" s="207"/>
      <c r="N34" s="213"/>
      <c r="O34" s="207"/>
      <c r="P34" s="210"/>
      <c r="Q34" s="213"/>
      <c r="R34" s="207"/>
      <c r="S34" s="210"/>
      <c r="T34" s="213"/>
      <c r="U34" s="207"/>
      <c r="V34" s="213"/>
      <c r="W34" s="207"/>
      <c r="X34" s="210"/>
      <c r="Y34" s="213"/>
      <c r="Z34" s="207"/>
      <c r="AA34" s="213"/>
    </row>
    <row r="35" spans="1:27" s="208" customFormat="1" ht="17">
      <c r="A35" s="211" t="s">
        <v>21</v>
      </c>
      <c r="B35" s="207"/>
      <c r="C35" s="212">
        <f>+SUM(C36:C44)</f>
        <v>0</v>
      </c>
      <c r="D35" s="213" t="str">
        <f>+IF(ISERROR(C35/C56),"N. D.",C35/C56)</f>
        <v>N. D.</v>
      </c>
      <c r="E35" s="207"/>
      <c r="F35" s="212">
        <f>+SUM(F36:F44)</f>
        <v>0</v>
      </c>
      <c r="G35" s="213" t="str">
        <f>+IF(ISERROR(F35/F56),"N. D.",F35/F56)</f>
        <v>N. D.</v>
      </c>
      <c r="H35" s="214">
        <f t="shared" ref="H35:H54" si="20">+$C35-F35</f>
        <v>0</v>
      </c>
      <c r="I35" s="213" t="str">
        <f t="shared" ref="I35:I54" si="21">+IF(ISERROR(H35/F35),"N. D.",H35/F35)</f>
        <v>N. D.</v>
      </c>
      <c r="J35" s="207"/>
      <c r="K35" s="212">
        <f>+SUM(K36:K44)</f>
        <v>0</v>
      </c>
      <c r="L35" s="213" t="str">
        <f>+IF(ISERROR(K35/K56),"N. D.",K35/K56)</f>
        <v>N. D.</v>
      </c>
      <c r="M35" s="214">
        <f t="shared" ref="M35:M54" si="22">+$C35-K35</f>
        <v>0</v>
      </c>
      <c r="N35" s="213" t="str">
        <f t="shared" ref="N35:N54" si="23">+IF(ISERROR(M35/K35),"N. D.",M35/K35)</f>
        <v>N. D.</v>
      </c>
      <c r="O35" s="207"/>
      <c r="P35" s="212">
        <f>+SUM(P36:P44)</f>
        <v>0</v>
      </c>
      <c r="Q35" s="213" t="str">
        <f>+IF(ISERROR(P35/P56),"N. D.",P35/P56)</f>
        <v>N. D.</v>
      </c>
      <c r="R35" s="207"/>
      <c r="S35" s="212">
        <f>+SUM(S36:S44)</f>
        <v>0</v>
      </c>
      <c r="T35" s="213" t="str">
        <f>+IF(ISERROR(S35/S56),"N. D.",S35/S56)</f>
        <v>N. D.</v>
      </c>
      <c r="U35" s="214">
        <f t="shared" ref="U35:U54" si="24">+$P35-S35</f>
        <v>0</v>
      </c>
      <c r="V35" s="213" t="str">
        <f t="shared" ref="V35:V54" si="25">+IF(ISERROR(U35/S35),"N. D.",U35/S35)</f>
        <v>N. D.</v>
      </c>
      <c r="W35" s="207"/>
      <c r="X35" s="212">
        <f>+SUM(X36:X44)</f>
        <v>0</v>
      </c>
      <c r="Y35" s="213" t="str">
        <f>+IF(ISERROR(X35/X56),"N. D.",X35/X56)</f>
        <v>N. D.</v>
      </c>
      <c r="Z35" s="214">
        <f t="shared" ref="Z35:Z54" si="26">+$P35-X35</f>
        <v>0</v>
      </c>
      <c r="AA35" s="213" t="str">
        <f t="shared" ref="AA35:AA54" si="27">+IF(ISERROR(Z35/X35),"N. D.",Z35/X35)</f>
        <v>N. D.</v>
      </c>
    </row>
    <row r="36" spans="1:27" s="208" customFormat="1" ht="17">
      <c r="A36" s="215" t="s">
        <v>22</v>
      </c>
      <c r="B36" s="216"/>
      <c r="C36" s="217">
        <f>+'2026R'!$O36</f>
        <v>0</v>
      </c>
      <c r="D36" s="218" t="str">
        <f t="shared" ref="D36:D44" si="28">+IF(ISERROR(C36/C86),"N. D.",C36/C86)</f>
        <v>N. D.</v>
      </c>
      <c r="E36" s="216"/>
      <c r="F36" s="217">
        <f>+'2026P'!$O36</f>
        <v>0</v>
      </c>
      <c r="G36" s="218" t="str">
        <f t="shared" ref="G36:G44" si="29">+IF(ISERROR(F36/F86),"N. D.",F36/F86)</f>
        <v>N. D.</v>
      </c>
      <c r="H36" s="219">
        <f t="shared" si="20"/>
        <v>0</v>
      </c>
      <c r="I36" s="218" t="str">
        <f t="shared" si="21"/>
        <v>N. D.</v>
      </c>
      <c r="J36" s="216"/>
      <c r="K36" s="217">
        <f>+'2025R'!$O36</f>
        <v>0</v>
      </c>
      <c r="L36" s="218" t="str">
        <f t="shared" ref="L36:L44" si="30">+IF(ISERROR(K36/K86),"N. D.",K36/K86)</f>
        <v>N. D.</v>
      </c>
      <c r="M36" s="219">
        <f t="shared" si="22"/>
        <v>0</v>
      </c>
      <c r="N36" s="218" t="str">
        <f t="shared" si="23"/>
        <v>N. D.</v>
      </c>
      <c r="O36" s="216"/>
      <c r="P36" s="217">
        <f>+'2026R'!$AE36</f>
        <v>0</v>
      </c>
      <c r="Q36" s="218" t="str">
        <f t="shared" ref="Q36:Q44" si="31">+IF(ISERROR(P36/P86),"N. D.",P36/P86)</f>
        <v>N. D.</v>
      </c>
      <c r="R36" s="216"/>
      <c r="S36" s="217">
        <f>+'2026P'!$AE36</f>
        <v>0</v>
      </c>
      <c r="T36" s="218" t="str">
        <f t="shared" ref="T36:T44" si="32">+IF(ISERROR(S36/S86),"N. D.",S36/S86)</f>
        <v>N. D.</v>
      </c>
      <c r="U36" s="219">
        <f t="shared" si="24"/>
        <v>0</v>
      </c>
      <c r="V36" s="218" t="str">
        <f t="shared" si="25"/>
        <v>N. D.</v>
      </c>
      <c r="W36" s="216"/>
      <c r="X36" s="217">
        <f>+'2025R'!$AE36</f>
        <v>0</v>
      </c>
      <c r="Y36" s="218" t="str">
        <f t="shared" ref="Y36:Y44" si="33">+IF(ISERROR(X36/X86),"N. D.",X36/X86)</f>
        <v>N. D.</v>
      </c>
      <c r="Z36" s="219">
        <f t="shared" si="26"/>
        <v>0</v>
      </c>
      <c r="AA36" s="218" t="str">
        <f t="shared" si="27"/>
        <v>N. D.</v>
      </c>
    </row>
    <row r="37" spans="1:27" s="208" customFormat="1" ht="17">
      <c r="A37" s="215" t="s">
        <v>23</v>
      </c>
      <c r="B37" s="216"/>
      <c r="C37" s="217">
        <f>+'2026R'!$O37</f>
        <v>0</v>
      </c>
      <c r="D37" s="218" t="str">
        <f t="shared" si="28"/>
        <v>N. D.</v>
      </c>
      <c r="E37" s="216"/>
      <c r="F37" s="217">
        <f>+'2026P'!$O37</f>
        <v>0</v>
      </c>
      <c r="G37" s="218" t="str">
        <f t="shared" si="29"/>
        <v>N. D.</v>
      </c>
      <c r="H37" s="219">
        <f t="shared" si="20"/>
        <v>0</v>
      </c>
      <c r="I37" s="218" t="str">
        <f t="shared" si="21"/>
        <v>N. D.</v>
      </c>
      <c r="J37" s="216"/>
      <c r="K37" s="217">
        <f>+'2025R'!$O37</f>
        <v>0</v>
      </c>
      <c r="L37" s="218" t="str">
        <f t="shared" si="30"/>
        <v>N. D.</v>
      </c>
      <c r="M37" s="219">
        <f t="shared" si="22"/>
        <v>0</v>
      </c>
      <c r="N37" s="218" t="str">
        <f t="shared" si="23"/>
        <v>N. D.</v>
      </c>
      <c r="O37" s="216"/>
      <c r="P37" s="217">
        <f>+'2026R'!$AE37</f>
        <v>0</v>
      </c>
      <c r="Q37" s="218" t="str">
        <f t="shared" si="31"/>
        <v>N. D.</v>
      </c>
      <c r="R37" s="216"/>
      <c r="S37" s="217">
        <f>+'2026P'!$AE37</f>
        <v>0</v>
      </c>
      <c r="T37" s="218" t="str">
        <f t="shared" si="32"/>
        <v>N. D.</v>
      </c>
      <c r="U37" s="219">
        <f t="shared" si="24"/>
        <v>0</v>
      </c>
      <c r="V37" s="218" t="str">
        <f t="shared" si="25"/>
        <v>N. D.</v>
      </c>
      <c r="W37" s="216"/>
      <c r="X37" s="217">
        <f>+'2025R'!$AE37</f>
        <v>0</v>
      </c>
      <c r="Y37" s="218" t="str">
        <f t="shared" si="33"/>
        <v>N. D.</v>
      </c>
      <c r="Z37" s="219">
        <f t="shared" si="26"/>
        <v>0</v>
      </c>
      <c r="AA37" s="218" t="str">
        <f t="shared" si="27"/>
        <v>N. D.</v>
      </c>
    </row>
    <row r="38" spans="1:27" s="208" customFormat="1" ht="17">
      <c r="A38" s="215" t="s">
        <v>24</v>
      </c>
      <c r="B38" s="216"/>
      <c r="C38" s="217">
        <f>+'2026R'!$O38</f>
        <v>0</v>
      </c>
      <c r="D38" s="218" t="str">
        <f t="shared" si="28"/>
        <v>N. D.</v>
      </c>
      <c r="E38" s="216"/>
      <c r="F38" s="217">
        <f>+'2026P'!$O38</f>
        <v>0</v>
      </c>
      <c r="G38" s="218" t="str">
        <f t="shared" si="29"/>
        <v>N. D.</v>
      </c>
      <c r="H38" s="219">
        <f t="shared" si="20"/>
        <v>0</v>
      </c>
      <c r="I38" s="218" t="str">
        <f t="shared" si="21"/>
        <v>N. D.</v>
      </c>
      <c r="J38" s="216"/>
      <c r="K38" s="217">
        <f>+'2025R'!$O38</f>
        <v>0</v>
      </c>
      <c r="L38" s="218" t="str">
        <f t="shared" si="30"/>
        <v>N. D.</v>
      </c>
      <c r="M38" s="219">
        <f t="shared" si="22"/>
        <v>0</v>
      </c>
      <c r="N38" s="218" t="str">
        <f t="shared" si="23"/>
        <v>N. D.</v>
      </c>
      <c r="O38" s="216"/>
      <c r="P38" s="217">
        <f>+'2026R'!$AE38</f>
        <v>0</v>
      </c>
      <c r="Q38" s="218" t="str">
        <f t="shared" si="31"/>
        <v>N. D.</v>
      </c>
      <c r="R38" s="216"/>
      <c r="S38" s="217">
        <f>+'2026P'!$AE38</f>
        <v>0</v>
      </c>
      <c r="T38" s="218" t="str">
        <f t="shared" si="32"/>
        <v>N. D.</v>
      </c>
      <c r="U38" s="219">
        <f t="shared" si="24"/>
        <v>0</v>
      </c>
      <c r="V38" s="218" t="str">
        <f t="shared" si="25"/>
        <v>N. D.</v>
      </c>
      <c r="W38" s="216"/>
      <c r="X38" s="217">
        <f>+'2025R'!$AE38</f>
        <v>0</v>
      </c>
      <c r="Y38" s="218" t="str">
        <f t="shared" si="33"/>
        <v>N. D.</v>
      </c>
      <c r="Z38" s="219">
        <f t="shared" si="26"/>
        <v>0</v>
      </c>
      <c r="AA38" s="218" t="str">
        <f t="shared" si="27"/>
        <v>N. D.</v>
      </c>
    </row>
    <row r="39" spans="1:27" s="208" customFormat="1" ht="17">
      <c r="A39" s="215" t="s">
        <v>25</v>
      </c>
      <c r="B39" s="216"/>
      <c r="C39" s="217">
        <f>+'2026R'!$O39</f>
        <v>0</v>
      </c>
      <c r="D39" s="218" t="str">
        <f t="shared" si="28"/>
        <v>N. D.</v>
      </c>
      <c r="E39" s="216"/>
      <c r="F39" s="217">
        <f>+'2026P'!$O39</f>
        <v>0</v>
      </c>
      <c r="G39" s="218" t="str">
        <f t="shared" si="29"/>
        <v>N. D.</v>
      </c>
      <c r="H39" s="219">
        <f t="shared" si="20"/>
        <v>0</v>
      </c>
      <c r="I39" s="218" t="str">
        <f t="shared" si="21"/>
        <v>N. D.</v>
      </c>
      <c r="J39" s="216"/>
      <c r="K39" s="217">
        <f>+'2025R'!$O39</f>
        <v>0</v>
      </c>
      <c r="L39" s="218" t="str">
        <f t="shared" si="30"/>
        <v>N. D.</v>
      </c>
      <c r="M39" s="219">
        <f t="shared" si="22"/>
        <v>0</v>
      </c>
      <c r="N39" s="218" t="str">
        <f t="shared" si="23"/>
        <v>N. D.</v>
      </c>
      <c r="O39" s="216"/>
      <c r="P39" s="217">
        <f>+'2026R'!$AE39</f>
        <v>0</v>
      </c>
      <c r="Q39" s="218" t="str">
        <f t="shared" si="31"/>
        <v>N. D.</v>
      </c>
      <c r="R39" s="216"/>
      <c r="S39" s="217">
        <f>+'2026P'!$AE39</f>
        <v>0</v>
      </c>
      <c r="T39" s="218" t="str">
        <f t="shared" si="32"/>
        <v>N. D.</v>
      </c>
      <c r="U39" s="219">
        <f t="shared" si="24"/>
        <v>0</v>
      </c>
      <c r="V39" s="218" t="str">
        <f t="shared" si="25"/>
        <v>N. D.</v>
      </c>
      <c r="W39" s="216"/>
      <c r="X39" s="217">
        <f>+'2025R'!$AE39</f>
        <v>0</v>
      </c>
      <c r="Y39" s="218" t="str">
        <f t="shared" si="33"/>
        <v>N. D.</v>
      </c>
      <c r="Z39" s="219">
        <f t="shared" si="26"/>
        <v>0</v>
      </c>
      <c r="AA39" s="218" t="str">
        <f t="shared" si="27"/>
        <v>N. D.</v>
      </c>
    </row>
    <row r="40" spans="1:27" s="208" customFormat="1" ht="17">
      <c r="A40" s="215" t="s">
        <v>26</v>
      </c>
      <c r="B40" s="216"/>
      <c r="C40" s="217">
        <f>+'2026R'!$O40</f>
        <v>0</v>
      </c>
      <c r="D40" s="218" t="str">
        <f t="shared" si="28"/>
        <v>N. D.</v>
      </c>
      <c r="E40" s="216"/>
      <c r="F40" s="217">
        <f>+'2026P'!$O40</f>
        <v>0</v>
      </c>
      <c r="G40" s="218" t="str">
        <f t="shared" si="29"/>
        <v>N. D.</v>
      </c>
      <c r="H40" s="219">
        <f t="shared" si="20"/>
        <v>0</v>
      </c>
      <c r="I40" s="218" t="str">
        <f t="shared" si="21"/>
        <v>N. D.</v>
      </c>
      <c r="J40" s="216"/>
      <c r="K40" s="217">
        <f>+'2025R'!$O40</f>
        <v>0</v>
      </c>
      <c r="L40" s="218" t="str">
        <f t="shared" si="30"/>
        <v>N. D.</v>
      </c>
      <c r="M40" s="219">
        <f t="shared" si="22"/>
        <v>0</v>
      </c>
      <c r="N40" s="218" t="str">
        <f t="shared" si="23"/>
        <v>N. D.</v>
      </c>
      <c r="O40" s="216"/>
      <c r="P40" s="217">
        <f>+'2026R'!$AE40</f>
        <v>0</v>
      </c>
      <c r="Q40" s="218" t="str">
        <f t="shared" si="31"/>
        <v>N. D.</v>
      </c>
      <c r="R40" s="216"/>
      <c r="S40" s="217">
        <f>+'2026P'!$AE40</f>
        <v>0</v>
      </c>
      <c r="T40" s="218" t="str">
        <f t="shared" si="32"/>
        <v>N. D.</v>
      </c>
      <c r="U40" s="219">
        <f t="shared" si="24"/>
        <v>0</v>
      </c>
      <c r="V40" s="218" t="str">
        <f t="shared" si="25"/>
        <v>N. D.</v>
      </c>
      <c r="W40" s="216"/>
      <c r="X40" s="217">
        <f>+'2025R'!$AE40</f>
        <v>0</v>
      </c>
      <c r="Y40" s="218" t="str">
        <f t="shared" si="33"/>
        <v>N. D.</v>
      </c>
      <c r="Z40" s="219">
        <f t="shared" si="26"/>
        <v>0</v>
      </c>
      <c r="AA40" s="218" t="str">
        <f t="shared" si="27"/>
        <v>N. D.</v>
      </c>
    </row>
    <row r="41" spans="1:27" s="208" customFormat="1" ht="17">
      <c r="A41" s="215" t="s">
        <v>27</v>
      </c>
      <c r="B41" s="216"/>
      <c r="C41" s="217">
        <f>+'2026R'!$O41</f>
        <v>0</v>
      </c>
      <c r="D41" s="218">
        <f t="shared" si="28"/>
        <v>0</v>
      </c>
      <c r="E41" s="216"/>
      <c r="F41" s="217">
        <f>+'2026P'!$O41</f>
        <v>0</v>
      </c>
      <c r="G41" s="218">
        <f t="shared" si="29"/>
        <v>0</v>
      </c>
      <c r="H41" s="219">
        <f t="shared" si="20"/>
        <v>0</v>
      </c>
      <c r="I41" s="218" t="str">
        <f t="shared" si="21"/>
        <v>N. D.</v>
      </c>
      <c r="J41" s="216"/>
      <c r="K41" s="217">
        <f>+'2025R'!$O41</f>
        <v>0</v>
      </c>
      <c r="L41" s="218">
        <f t="shared" si="30"/>
        <v>0</v>
      </c>
      <c r="M41" s="219">
        <f t="shared" si="22"/>
        <v>0</v>
      </c>
      <c r="N41" s="218" t="str">
        <f t="shared" si="23"/>
        <v>N. D.</v>
      </c>
      <c r="O41" s="216"/>
      <c r="P41" s="217">
        <f>+'2026R'!$AE41</f>
        <v>0</v>
      </c>
      <c r="Q41" s="218">
        <f t="shared" si="31"/>
        <v>0</v>
      </c>
      <c r="R41" s="216"/>
      <c r="S41" s="217">
        <f>+'2026P'!$AE41</f>
        <v>0</v>
      </c>
      <c r="T41" s="218">
        <f t="shared" si="32"/>
        <v>0</v>
      </c>
      <c r="U41" s="219">
        <f t="shared" si="24"/>
        <v>0</v>
      </c>
      <c r="V41" s="218" t="str">
        <f t="shared" si="25"/>
        <v>N. D.</v>
      </c>
      <c r="W41" s="216"/>
      <c r="X41" s="217">
        <f>+'2025R'!$AE41</f>
        <v>0</v>
      </c>
      <c r="Y41" s="218">
        <f t="shared" si="33"/>
        <v>0</v>
      </c>
      <c r="Z41" s="219">
        <f t="shared" si="26"/>
        <v>0</v>
      </c>
      <c r="AA41" s="218" t="str">
        <f t="shared" si="27"/>
        <v>N. D.</v>
      </c>
    </row>
    <row r="42" spans="1:27" s="208" customFormat="1" ht="17">
      <c r="A42" s="215" t="s">
        <v>28</v>
      </c>
      <c r="B42" s="216"/>
      <c r="C42" s="217">
        <f>+'2026R'!$O42</f>
        <v>0</v>
      </c>
      <c r="D42" s="218" t="str">
        <f t="shared" si="28"/>
        <v>N. D.</v>
      </c>
      <c r="E42" s="216"/>
      <c r="F42" s="217">
        <f>+'2026P'!$O42</f>
        <v>0</v>
      </c>
      <c r="G42" s="218" t="str">
        <f t="shared" si="29"/>
        <v>N. D.</v>
      </c>
      <c r="H42" s="219">
        <f t="shared" si="20"/>
        <v>0</v>
      </c>
      <c r="I42" s="218" t="str">
        <f t="shared" si="21"/>
        <v>N. D.</v>
      </c>
      <c r="J42" s="216"/>
      <c r="K42" s="217">
        <f>+'2025R'!$O42</f>
        <v>0</v>
      </c>
      <c r="L42" s="218" t="str">
        <f t="shared" si="30"/>
        <v>N. D.</v>
      </c>
      <c r="M42" s="219">
        <f t="shared" si="22"/>
        <v>0</v>
      </c>
      <c r="N42" s="218" t="str">
        <f t="shared" si="23"/>
        <v>N. D.</v>
      </c>
      <c r="O42" s="216"/>
      <c r="P42" s="217">
        <f>+'2026R'!$AE42</f>
        <v>0</v>
      </c>
      <c r="Q42" s="218" t="str">
        <f t="shared" si="31"/>
        <v>N. D.</v>
      </c>
      <c r="R42" s="216"/>
      <c r="S42" s="217">
        <f>+'2026P'!$AE42</f>
        <v>0</v>
      </c>
      <c r="T42" s="218" t="str">
        <f t="shared" si="32"/>
        <v>N. D.</v>
      </c>
      <c r="U42" s="219">
        <f t="shared" si="24"/>
        <v>0</v>
      </c>
      <c r="V42" s="218" t="str">
        <f t="shared" si="25"/>
        <v>N. D.</v>
      </c>
      <c r="W42" s="216"/>
      <c r="X42" s="217">
        <f>+'2025R'!$AE42</f>
        <v>0</v>
      </c>
      <c r="Y42" s="218" t="str">
        <f t="shared" si="33"/>
        <v>N. D.</v>
      </c>
      <c r="Z42" s="219">
        <f t="shared" si="26"/>
        <v>0</v>
      </c>
      <c r="AA42" s="218" t="str">
        <f t="shared" si="27"/>
        <v>N. D.</v>
      </c>
    </row>
    <row r="43" spans="1:27" s="208" customFormat="1" ht="17">
      <c r="A43" s="215" t="s">
        <v>29</v>
      </c>
      <c r="B43" s="216"/>
      <c r="C43" s="217">
        <f>+'2026R'!$O43</f>
        <v>0</v>
      </c>
      <c r="D43" s="218" t="str">
        <f t="shared" si="28"/>
        <v>N. D.</v>
      </c>
      <c r="E43" s="216"/>
      <c r="F43" s="217">
        <f>+'2026P'!$O43</f>
        <v>0</v>
      </c>
      <c r="G43" s="218" t="str">
        <f t="shared" si="29"/>
        <v>N. D.</v>
      </c>
      <c r="H43" s="219">
        <f t="shared" si="20"/>
        <v>0</v>
      </c>
      <c r="I43" s="218" t="str">
        <f t="shared" si="21"/>
        <v>N. D.</v>
      </c>
      <c r="J43" s="216"/>
      <c r="K43" s="217">
        <f>+'2025R'!$O43</f>
        <v>0</v>
      </c>
      <c r="L43" s="218" t="str">
        <f t="shared" si="30"/>
        <v>N. D.</v>
      </c>
      <c r="M43" s="219">
        <f t="shared" si="22"/>
        <v>0</v>
      </c>
      <c r="N43" s="218" t="str">
        <f t="shared" si="23"/>
        <v>N. D.</v>
      </c>
      <c r="O43" s="216"/>
      <c r="P43" s="217">
        <f>+'2026R'!$AE43</f>
        <v>0</v>
      </c>
      <c r="Q43" s="218" t="str">
        <f t="shared" si="31"/>
        <v>N. D.</v>
      </c>
      <c r="R43" s="216"/>
      <c r="S43" s="217">
        <f>+'2026P'!$AE43</f>
        <v>0</v>
      </c>
      <c r="T43" s="218" t="str">
        <f t="shared" si="32"/>
        <v>N. D.</v>
      </c>
      <c r="U43" s="219">
        <f t="shared" si="24"/>
        <v>0</v>
      </c>
      <c r="V43" s="218" t="str">
        <f t="shared" si="25"/>
        <v>N. D.</v>
      </c>
      <c r="W43" s="216"/>
      <c r="X43" s="217">
        <f>+'2025R'!$AE43</f>
        <v>0</v>
      </c>
      <c r="Y43" s="218" t="str">
        <f t="shared" si="33"/>
        <v>N. D.</v>
      </c>
      <c r="Z43" s="219">
        <f t="shared" si="26"/>
        <v>0</v>
      </c>
      <c r="AA43" s="218" t="str">
        <f t="shared" si="27"/>
        <v>N. D.</v>
      </c>
    </row>
    <row r="44" spans="1:27" s="208" customFormat="1" ht="17">
      <c r="A44" s="220" t="s">
        <v>30</v>
      </c>
      <c r="B44" s="216"/>
      <c r="C44" s="217">
        <f>+'2026R'!$O44</f>
        <v>0</v>
      </c>
      <c r="D44" s="218" t="str">
        <f t="shared" si="28"/>
        <v>N. D.</v>
      </c>
      <c r="E44" s="216"/>
      <c r="F44" s="217">
        <f>+'2026P'!$O44</f>
        <v>0</v>
      </c>
      <c r="G44" s="218" t="str">
        <f t="shared" si="29"/>
        <v>N. D.</v>
      </c>
      <c r="H44" s="219">
        <f t="shared" si="20"/>
        <v>0</v>
      </c>
      <c r="I44" s="218" t="str">
        <f t="shared" si="21"/>
        <v>N. D.</v>
      </c>
      <c r="J44" s="216"/>
      <c r="K44" s="217">
        <f>+'2025R'!$O44</f>
        <v>0</v>
      </c>
      <c r="L44" s="218" t="str">
        <f t="shared" si="30"/>
        <v>N. D.</v>
      </c>
      <c r="M44" s="219">
        <f t="shared" si="22"/>
        <v>0</v>
      </c>
      <c r="N44" s="218" t="str">
        <f t="shared" si="23"/>
        <v>N. D.</v>
      </c>
      <c r="O44" s="216"/>
      <c r="P44" s="217">
        <f>+'2026R'!$AE44</f>
        <v>0</v>
      </c>
      <c r="Q44" s="218" t="str">
        <f t="shared" si="31"/>
        <v>N. D.</v>
      </c>
      <c r="R44" s="216"/>
      <c r="S44" s="217">
        <f>+'2026P'!$AE44</f>
        <v>0</v>
      </c>
      <c r="T44" s="218" t="str">
        <f t="shared" si="32"/>
        <v>N. D.</v>
      </c>
      <c r="U44" s="219">
        <f t="shared" si="24"/>
        <v>0</v>
      </c>
      <c r="V44" s="218" t="str">
        <f t="shared" si="25"/>
        <v>N. D.</v>
      </c>
      <c r="W44" s="216"/>
      <c r="X44" s="217">
        <f>+'2025R'!$AE44</f>
        <v>0</v>
      </c>
      <c r="Y44" s="218" t="str">
        <f t="shared" si="33"/>
        <v>N. D.</v>
      </c>
      <c r="Z44" s="219">
        <f t="shared" si="26"/>
        <v>0</v>
      </c>
      <c r="AA44" s="218" t="str">
        <f t="shared" si="27"/>
        <v>N. D.</v>
      </c>
    </row>
    <row r="45" spans="1:27" s="208" customFormat="1" ht="17">
      <c r="A45" s="221" t="s">
        <v>31</v>
      </c>
      <c r="B45" s="207"/>
      <c r="C45" s="222">
        <f>+SUM(C46:C54)</f>
        <v>0</v>
      </c>
      <c r="D45" s="213" t="str">
        <f>+IF(ISERROR(C45/C56),"N. D.",C45/C56)</f>
        <v>N. D.</v>
      </c>
      <c r="E45" s="216"/>
      <c r="F45" s="222">
        <f>+SUM(F46:F54)</f>
        <v>0</v>
      </c>
      <c r="G45" s="213" t="str">
        <f>+IF(ISERROR(F45/F56),"N. D.",F45/F56)</f>
        <v>N. D.</v>
      </c>
      <c r="H45" s="214">
        <f t="shared" si="20"/>
        <v>0</v>
      </c>
      <c r="I45" s="213" t="str">
        <f t="shared" si="21"/>
        <v>N. D.</v>
      </c>
      <c r="J45" s="207"/>
      <c r="K45" s="222">
        <f>+SUM(K46:K54)</f>
        <v>0</v>
      </c>
      <c r="L45" s="213" t="str">
        <f>+IF(ISERROR(K45/K56),"N. D.",K45/K56)</f>
        <v>N. D.</v>
      </c>
      <c r="M45" s="214">
        <f t="shared" si="22"/>
        <v>0</v>
      </c>
      <c r="N45" s="213" t="str">
        <f t="shared" si="23"/>
        <v>N. D.</v>
      </c>
      <c r="O45" s="207"/>
      <c r="P45" s="222">
        <f>+SUM(P46:P54)</f>
        <v>0</v>
      </c>
      <c r="Q45" s="213" t="str">
        <f>+IF(ISERROR(P45/P56),"N. D.",P45/P56)</f>
        <v>N. D.</v>
      </c>
      <c r="R45" s="216"/>
      <c r="S45" s="222">
        <f>+SUM(S46:S54)</f>
        <v>0</v>
      </c>
      <c r="T45" s="213" t="str">
        <f>+IF(ISERROR(S45/S56),"N. D.",S45/S56)</f>
        <v>N. D.</v>
      </c>
      <c r="U45" s="214">
        <f t="shared" si="24"/>
        <v>0</v>
      </c>
      <c r="V45" s="213" t="str">
        <f t="shared" si="25"/>
        <v>N. D.</v>
      </c>
      <c r="W45" s="207"/>
      <c r="X45" s="222">
        <f>+SUM(X46:X54)</f>
        <v>0</v>
      </c>
      <c r="Y45" s="213" t="str">
        <f>+IF(ISERROR(X45/X56),"N. D.",X45/X56)</f>
        <v>N. D.</v>
      </c>
      <c r="Z45" s="214">
        <f t="shared" si="26"/>
        <v>0</v>
      </c>
      <c r="AA45" s="213" t="str">
        <f t="shared" si="27"/>
        <v>N. D.</v>
      </c>
    </row>
    <row r="46" spans="1:27" s="208" customFormat="1" ht="17">
      <c r="A46" s="223" t="s">
        <v>32</v>
      </c>
      <c r="B46" s="216"/>
      <c r="C46" s="217">
        <f>+'2026R'!$O46</f>
        <v>0</v>
      </c>
      <c r="D46" s="218" t="str">
        <f t="shared" ref="D46:D54" si="34">+IF(ISERROR(C46/C96),"N. D.",C46/C96)</f>
        <v>N. D.</v>
      </c>
      <c r="E46" s="216"/>
      <c r="F46" s="217">
        <f>+'2026P'!$O46</f>
        <v>0</v>
      </c>
      <c r="G46" s="218" t="str">
        <f t="shared" ref="G46:G54" si="35">+IF(ISERROR(F46/F96),"N. D.",F46/F96)</f>
        <v>N. D.</v>
      </c>
      <c r="H46" s="219">
        <f t="shared" si="20"/>
        <v>0</v>
      </c>
      <c r="I46" s="218" t="str">
        <f t="shared" si="21"/>
        <v>N. D.</v>
      </c>
      <c r="J46" s="216"/>
      <c r="K46" s="217">
        <f>+'2025R'!$O46</f>
        <v>0</v>
      </c>
      <c r="L46" s="218" t="str">
        <f t="shared" ref="L46:L54" si="36">+IF(ISERROR(K46/K96),"N. D.",K46/K96)</f>
        <v>N. D.</v>
      </c>
      <c r="M46" s="219">
        <f t="shared" si="22"/>
        <v>0</v>
      </c>
      <c r="N46" s="218" t="str">
        <f t="shared" si="23"/>
        <v>N. D.</v>
      </c>
      <c r="O46" s="216"/>
      <c r="P46" s="217">
        <f>+'2026R'!$AE46</f>
        <v>0</v>
      </c>
      <c r="Q46" s="218" t="str">
        <f t="shared" ref="Q46:Q54" si="37">+IF(ISERROR(P46/P96),"N. D.",P46/P96)</f>
        <v>N. D.</v>
      </c>
      <c r="R46" s="216"/>
      <c r="S46" s="217">
        <f>+'2026P'!$AE46</f>
        <v>0</v>
      </c>
      <c r="T46" s="218" t="str">
        <f t="shared" ref="T46:T54" si="38">+IF(ISERROR(S46/S96),"N. D.",S46/S96)</f>
        <v>N. D.</v>
      </c>
      <c r="U46" s="219">
        <f t="shared" si="24"/>
        <v>0</v>
      </c>
      <c r="V46" s="218" t="str">
        <f t="shared" si="25"/>
        <v>N. D.</v>
      </c>
      <c r="W46" s="216"/>
      <c r="X46" s="217">
        <f>+'2025R'!$AE46</f>
        <v>0</v>
      </c>
      <c r="Y46" s="218" t="str">
        <f t="shared" ref="Y46:Y54" si="39">+IF(ISERROR(X46/X96),"N. D.",X46/X96)</f>
        <v>N. D.</v>
      </c>
      <c r="Z46" s="219">
        <f t="shared" si="26"/>
        <v>0</v>
      </c>
      <c r="AA46" s="218" t="str">
        <f t="shared" si="27"/>
        <v>N. D.</v>
      </c>
    </row>
    <row r="47" spans="1:27" s="208" customFormat="1" ht="17">
      <c r="A47" s="223" t="s">
        <v>33</v>
      </c>
      <c r="B47" s="216"/>
      <c r="C47" s="217">
        <f>+'2026R'!$O47</f>
        <v>0</v>
      </c>
      <c r="D47" s="218" t="str">
        <f t="shared" si="34"/>
        <v>N. D.</v>
      </c>
      <c r="E47" s="216"/>
      <c r="F47" s="217">
        <f>+'2026P'!$O47</f>
        <v>0</v>
      </c>
      <c r="G47" s="218" t="str">
        <f t="shared" si="35"/>
        <v>N. D.</v>
      </c>
      <c r="H47" s="219">
        <f t="shared" si="20"/>
        <v>0</v>
      </c>
      <c r="I47" s="218" t="str">
        <f t="shared" si="21"/>
        <v>N. D.</v>
      </c>
      <c r="J47" s="216"/>
      <c r="K47" s="217">
        <f>+'2025R'!$O47</f>
        <v>0</v>
      </c>
      <c r="L47" s="218" t="str">
        <f t="shared" si="36"/>
        <v>N. D.</v>
      </c>
      <c r="M47" s="219">
        <f t="shared" si="22"/>
        <v>0</v>
      </c>
      <c r="N47" s="218" t="str">
        <f t="shared" si="23"/>
        <v>N. D.</v>
      </c>
      <c r="O47" s="216"/>
      <c r="P47" s="217">
        <f>+'2026R'!$AE47</f>
        <v>0</v>
      </c>
      <c r="Q47" s="218" t="str">
        <f t="shared" si="37"/>
        <v>N. D.</v>
      </c>
      <c r="R47" s="216"/>
      <c r="S47" s="217">
        <f>+'2026P'!$AE47</f>
        <v>0</v>
      </c>
      <c r="T47" s="218" t="str">
        <f t="shared" si="38"/>
        <v>N. D.</v>
      </c>
      <c r="U47" s="219">
        <f t="shared" si="24"/>
        <v>0</v>
      </c>
      <c r="V47" s="218" t="str">
        <f t="shared" si="25"/>
        <v>N. D.</v>
      </c>
      <c r="W47" s="216"/>
      <c r="X47" s="217">
        <f>+'2025R'!$AE47</f>
        <v>0</v>
      </c>
      <c r="Y47" s="218" t="str">
        <f t="shared" si="39"/>
        <v>N. D.</v>
      </c>
      <c r="Z47" s="219">
        <f t="shared" si="26"/>
        <v>0</v>
      </c>
      <c r="AA47" s="218" t="str">
        <f t="shared" si="27"/>
        <v>N. D.</v>
      </c>
    </row>
    <row r="48" spans="1:27" s="208" customFormat="1" ht="17">
      <c r="A48" s="223" t="s">
        <v>34</v>
      </c>
      <c r="B48" s="216"/>
      <c r="C48" s="217">
        <f>+'2026R'!$O48</f>
        <v>0</v>
      </c>
      <c r="D48" s="218" t="str">
        <f t="shared" si="34"/>
        <v>N. D.</v>
      </c>
      <c r="E48" s="216"/>
      <c r="F48" s="217">
        <f>+'2026P'!$O48</f>
        <v>0</v>
      </c>
      <c r="G48" s="218" t="str">
        <f t="shared" si="35"/>
        <v>N. D.</v>
      </c>
      <c r="H48" s="219">
        <f t="shared" si="20"/>
        <v>0</v>
      </c>
      <c r="I48" s="218" t="str">
        <f t="shared" si="21"/>
        <v>N. D.</v>
      </c>
      <c r="J48" s="216"/>
      <c r="K48" s="217">
        <f>+'2025R'!$O48</f>
        <v>0</v>
      </c>
      <c r="L48" s="218" t="str">
        <f t="shared" si="36"/>
        <v>N. D.</v>
      </c>
      <c r="M48" s="219">
        <f t="shared" si="22"/>
        <v>0</v>
      </c>
      <c r="N48" s="218" t="str">
        <f t="shared" si="23"/>
        <v>N. D.</v>
      </c>
      <c r="O48" s="216"/>
      <c r="P48" s="217">
        <f>+'2026R'!$AE48</f>
        <v>0</v>
      </c>
      <c r="Q48" s="218" t="str">
        <f t="shared" si="37"/>
        <v>N. D.</v>
      </c>
      <c r="R48" s="216"/>
      <c r="S48" s="217">
        <f>+'2026P'!$AE48</f>
        <v>0</v>
      </c>
      <c r="T48" s="218" t="str">
        <f t="shared" si="38"/>
        <v>N. D.</v>
      </c>
      <c r="U48" s="219">
        <f t="shared" si="24"/>
        <v>0</v>
      </c>
      <c r="V48" s="218" t="str">
        <f t="shared" si="25"/>
        <v>N. D.</v>
      </c>
      <c r="W48" s="216"/>
      <c r="X48" s="217">
        <f>+'2025R'!$AE48</f>
        <v>0</v>
      </c>
      <c r="Y48" s="218" t="str">
        <f t="shared" si="39"/>
        <v>N. D.</v>
      </c>
      <c r="Z48" s="219">
        <f t="shared" si="26"/>
        <v>0</v>
      </c>
      <c r="AA48" s="218" t="str">
        <f t="shared" si="27"/>
        <v>N. D.</v>
      </c>
    </row>
    <row r="49" spans="1:27" s="208" customFormat="1" ht="17">
      <c r="A49" s="223" t="s">
        <v>35</v>
      </c>
      <c r="B49" s="216"/>
      <c r="C49" s="217">
        <f>+'2026R'!$O49</f>
        <v>0</v>
      </c>
      <c r="D49" s="218" t="str">
        <f t="shared" si="34"/>
        <v>N. D.</v>
      </c>
      <c r="E49" s="216"/>
      <c r="F49" s="217">
        <f>+'2026P'!$O49</f>
        <v>0</v>
      </c>
      <c r="G49" s="218" t="str">
        <f t="shared" si="35"/>
        <v>N. D.</v>
      </c>
      <c r="H49" s="219">
        <f t="shared" si="20"/>
        <v>0</v>
      </c>
      <c r="I49" s="218" t="str">
        <f t="shared" si="21"/>
        <v>N. D.</v>
      </c>
      <c r="J49" s="216"/>
      <c r="K49" s="217">
        <f>+'2025R'!$O49</f>
        <v>0</v>
      </c>
      <c r="L49" s="218" t="str">
        <f t="shared" si="36"/>
        <v>N. D.</v>
      </c>
      <c r="M49" s="219">
        <f t="shared" si="22"/>
        <v>0</v>
      </c>
      <c r="N49" s="218" t="str">
        <f t="shared" si="23"/>
        <v>N. D.</v>
      </c>
      <c r="O49" s="216"/>
      <c r="P49" s="217">
        <f>+'2026R'!$AE49</f>
        <v>0</v>
      </c>
      <c r="Q49" s="218" t="str">
        <f t="shared" si="37"/>
        <v>N. D.</v>
      </c>
      <c r="R49" s="216"/>
      <c r="S49" s="217">
        <f>+'2026P'!$AE49</f>
        <v>0</v>
      </c>
      <c r="T49" s="218" t="str">
        <f t="shared" si="38"/>
        <v>N. D.</v>
      </c>
      <c r="U49" s="219">
        <f t="shared" si="24"/>
        <v>0</v>
      </c>
      <c r="V49" s="218" t="str">
        <f t="shared" si="25"/>
        <v>N. D.</v>
      </c>
      <c r="W49" s="216"/>
      <c r="X49" s="217">
        <f>+'2025R'!$AE49</f>
        <v>0</v>
      </c>
      <c r="Y49" s="218" t="str">
        <f t="shared" si="39"/>
        <v>N. D.</v>
      </c>
      <c r="Z49" s="219">
        <f t="shared" si="26"/>
        <v>0</v>
      </c>
      <c r="AA49" s="218" t="str">
        <f t="shared" si="27"/>
        <v>N. D.</v>
      </c>
    </row>
    <row r="50" spans="1:27" s="208" customFormat="1" ht="17">
      <c r="A50" s="223" t="s">
        <v>36</v>
      </c>
      <c r="B50" s="216"/>
      <c r="C50" s="217">
        <f>+'2026R'!$O50</f>
        <v>0</v>
      </c>
      <c r="D50" s="218" t="str">
        <f t="shared" si="34"/>
        <v>N. D.</v>
      </c>
      <c r="E50" s="216"/>
      <c r="F50" s="217">
        <f>+'2026P'!$O50</f>
        <v>0</v>
      </c>
      <c r="G50" s="218" t="str">
        <f t="shared" si="35"/>
        <v>N. D.</v>
      </c>
      <c r="H50" s="219">
        <f t="shared" si="20"/>
        <v>0</v>
      </c>
      <c r="I50" s="218" t="str">
        <f t="shared" si="21"/>
        <v>N. D.</v>
      </c>
      <c r="J50" s="216"/>
      <c r="K50" s="217">
        <f>+'2025R'!$O50</f>
        <v>0</v>
      </c>
      <c r="L50" s="218" t="str">
        <f t="shared" si="36"/>
        <v>N. D.</v>
      </c>
      <c r="M50" s="219">
        <f t="shared" si="22"/>
        <v>0</v>
      </c>
      <c r="N50" s="218" t="str">
        <f t="shared" si="23"/>
        <v>N. D.</v>
      </c>
      <c r="O50" s="216"/>
      <c r="P50" s="217">
        <f>+'2026R'!$AE50</f>
        <v>0</v>
      </c>
      <c r="Q50" s="218" t="str">
        <f t="shared" si="37"/>
        <v>N. D.</v>
      </c>
      <c r="R50" s="216"/>
      <c r="S50" s="217">
        <f>+'2026P'!$AE50</f>
        <v>0</v>
      </c>
      <c r="T50" s="218" t="str">
        <f t="shared" si="38"/>
        <v>N. D.</v>
      </c>
      <c r="U50" s="219">
        <f t="shared" si="24"/>
        <v>0</v>
      </c>
      <c r="V50" s="218" t="str">
        <f t="shared" si="25"/>
        <v>N. D.</v>
      </c>
      <c r="W50" s="216"/>
      <c r="X50" s="217">
        <f>+'2025R'!$AE50</f>
        <v>0</v>
      </c>
      <c r="Y50" s="218" t="str">
        <f t="shared" si="39"/>
        <v>N. D.</v>
      </c>
      <c r="Z50" s="219">
        <f t="shared" si="26"/>
        <v>0</v>
      </c>
      <c r="AA50" s="218" t="str">
        <f t="shared" si="27"/>
        <v>N. D.</v>
      </c>
    </row>
    <row r="51" spans="1:27" s="208" customFormat="1" ht="17">
      <c r="A51" s="223" t="s">
        <v>37</v>
      </c>
      <c r="B51" s="216"/>
      <c r="C51" s="217">
        <f>+'2026R'!$O51</f>
        <v>0</v>
      </c>
      <c r="D51" s="218" t="str">
        <f t="shared" si="34"/>
        <v>N. D.</v>
      </c>
      <c r="E51" s="216"/>
      <c r="F51" s="217">
        <f>+'2026P'!$O51</f>
        <v>0</v>
      </c>
      <c r="G51" s="218" t="str">
        <f t="shared" si="35"/>
        <v>N. D.</v>
      </c>
      <c r="H51" s="219">
        <f t="shared" si="20"/>
        <v>0</v>
      </c>
      <c r="I51" s="218" t="str">
        <f t="shared" si="21"/>
        <v>N. D.</v>
      </c>
      <c r="J51" s="216"/>
      <c r="K51" s="217">
        <f>+'2025R'!$O51</f>
        <v>0</v>
      </c>
      <c r="L51" s="218" t="str">
        <f t="shared" si="36"/>
        <v>N. D.</v>
      </c>
      <c r="M51" s="219">
        <f t="shared" si="22"/>
        <v>0</v>
      </c>
      <c r="N51" s="218" t="str">
        <f t="shared" si="23"/>
        <v>N. D.</v>
      </c>
      <c r="O51" s="216"/>
      <c r="P51" s="217">
        <f>+'2026R'!$AE51</f>
        <v>0</v>
      </c>
      <c r="Q51" s="218" t="str">
        <f t="shared" si="37"/>
        <v>N. D.</v>
      </c>
      <c r="R51" s="216"/>
      <c r="S51" s="217">
        <f>+'2026P'!$AE51</f>
        <v>0</v>
      </c>
      <c r="T51" s="218" t="str">
        <f t="shared" si="38"/>
        <v>N. D.</v>
      </c>
      <c r="U51" s="219">
        <f t="shared" si="24"/>
        <v>0</v>
      </c>
      <c r="V51" s="218" t="str">
        <f t="shared" si="25"/>
        <v>N. D.</v>
      </c>
      <c r="W51" s="216"/>
      <c r="X51" s="217">
        <f>+'2025R'!$AE51</f>
        <v>0</v>
      </c>
      <c r="Y51" s="218" t="str">
        <f t="shared" si="39"/>
        <v>N. D.</v>
      </c>
      <c r="Z51" s="219">
        <f t="shared" si="26"/>
        <v>0</v>
      </c>
      <c r="AA51" s="218" t="str">
        <f t="shared" si="27"/>
        <v>N. D.</v>
      </c>
    </row>
    <row r="52" spans="1:27" s="208" customFormat="1" ht="17">
      <c r="A52" s="223" t="s">
        <v>38</v>
      </c>
      <c r="B52" s="216"/>
      <c r="C52" s="217">
        <f>+'2026R'!$O52</f>
        <v>0</v>
      </c>
      <c r="D52" s="218" t="str">
        <f t="shared" si="34"/>
        <v>N. D.</v>
      </c>
      <c r="E52" s="216"/>
      <c r="F52" s="217">
        <f>+'2026P'!$O52</f>
        <v>0</v>
      </c>
      <c r="G52" s="218" t="str">
        <f t="shared" si="35"/>
        <v>N. D.</v>
      </c>
      <c r="H52" s="219">
        <f t="shared" si="20"/>
        <v>0</v>
      </c>
      <c r="I52" s="218" t="str">
        <f t="shared" si="21"/>
        <v>N. D.</v>
      </c>
      <c r="J52" s="216"/>
      <c r="K52" s="217">
        <f>+'2025R'!$O52</f>
        <v>0</v>
      </c>
      <c r="L52" s="218" t="str">
        <f t="shared" si="36"/>
        <v>N. D.</v>
      </c>
      <c r="M52" s="219">
        <f t="shared" si="22"/>
        <v>0</v>
      </c>
      <c r="N52" s="218" t="str">
        <f t="shared" si="23"/>
        <v>N. D.</v>
      </c>
      <c r="O52" s="216"/>
      <c r="P52" s="217">
        <f>+'2026R'!$AE52</f>
        <v>0</v>
      </c>
      <c r="Q52" s="218" t="str">
        <f t="shared" si="37"/>
        <v>N. D.</v>
      </c>
      <c r="R52" s="216"/>
      <c r="S52" s="217">
        <f>+'2026P'!$AE52</f>
        <v>0</v>
      </c>
      <c r="T52" s="218" t="str">
        <f t="shared" si="38"/>
        <v>N. D.</v>
      </c>
      <c r="U52" s="219">
        <f t="shared" si="24"/>
        <v>0</v>
      </c>
      <c r="V52" s="218" t="str">
        <f t="shared" si="25"/>
        <v>N. D.</v>
      </c>
      <c r="W52" s="216"/>
      <c r="X52" s="217">
        <f>+'2025R'!$AE52</f>
        <v>0</v>
      </c>
      <c r="Y52" s="218" t="str">
        <f t="shared" si="39"/>
        <v>N. D.</v>
      </c>
      <c r="Z52" s="219">
        <f t="shared" si="26"/>
        <v>0</v>
      </c>
      <c r="AA52" s="218" t="str">
        <f t="shared" si="27"/>
        <v>N. D.</v>
      </c>
    </row>
    <row r="53" spans="1:27" s="208" customFormat="1" ht="17">
      <c r="A53" s="223" t="s">
        <v>39</v>
      </c>
      <c r="B53" s="216"/>
      <c r="C53" s="217">
        <f>+'2026R'!$O53</f>
        <v>0</v>
      </c>
      <c r="D53" s="218" t="str">
        <f t="shared" si="34"/>
        <v>N. D.</v>
      </c>
      <c r="E53" s="216"/>
      <c r="F53" s="217">
        <f>+'2026P'!$O53</f>
        <v>0</v>
      </c>
      <c r="G53" s="218" t="str">
        <f t="shared" si="35"/>
        <v>N. D.</v>
      </c>
      <c r="H53" s="219">
        <f t="shared" si="20"/>
        <v>0</v>
      </c>
      <c r="I53" s="218" t="str">
        <f t="shared" si="21"/>
        <v>N. D.</v>
      </c>
      <c r="J53" s="216"/>
      <c r="K53" s="217">
        <f>+'2025R'!$O53</f>
        <v>0</v>
      </c>
      <c r="L53" s="218" t="str">
        <f t="shared" si="36"/>
        <v>N. D.</v>
      </c>
      <c r="M53" s="219">
        <f t="shared" si="22"/>
        <v>0</v>
      </c>
      <c r="N53" s="218" t="str">
        <f t="shared" si="23"/>
        <v>N. D.</v>
      </c>
      <c r="O53" s="216"/>
      <c r="P53" s="217">
        <f>+'2026R'!$AE53</f>
        <v>0</v>
      </c>
      <c r="Q53" s="218" t="str">
        <f t="shared" si="37"/>
        <v>N. D.</v>
      </c>
      <c r="R53" s="216"/>
      <c r="S53" s="217">
        <f>+'2026P'!$AE53</f>
        <v>0</v>
      </c>
      <c r="T53" s="218" t="str">
        <f t="shared" si="38"/>
        <v>N. D.</v>
      </c>
      <c r="U53" s="219">
        <f t="shared" si="24"/>
        <v>0</v>
      </c>
      <c r="V53" s="218" t="str">
        <f t="shared" si="25"/>
        <v>N. D.</v>
      </c>
      <c r="W53" s="216"/>
      <c r="X53" s="217">
        <f>+'2025R'!$AE53</f>
        <v>0</v>
      </c>
      <c r="Y53" s="218" t="str">
        <f t="shared" si="39"/>
        <v>N. D.</v>
      </c>
      <c r="Z53" s="219">
        <f t="shared" si="26"/>
        <v>0</v>
      </c>
      <c r="AA53" s="218" t="str">
        <f t="shared" si="27"/>
        <v>N. D.</v>
      </c>
    </row>
    <row r="54" spans="1:27" s="208" customFormat="1" ht="17">
      <c r="A54" s="223" t="s">
        <v>40</v>
      </c>
      <c r="B54" s="216"/>
      <c r="C54" s="217">
        <f>+'2026R'!$O54</f>
        <v>0</v>
      </c>
      <c r="D54" s="218" t="str">
        <f t="shared" si="34"/>
        <v>N. D.</v>
      </c>
      <c r="E54" s="216"/>
      <c r="F54" s="217">
        <f>+'2026P'!$O54</f>
        <v>0</v>
      </c>
      <c r="G54" s="218" t="str">
        <f t="shared" si="35"/>
        <v>N. D.</v>
      </c>
      <c r="H54" s="219">
        <f t="shared" si="20"/>
        <v>0</v>
      </c>
      <c r="I54" s="218" t="str">
        <f t="shared" si="21"/>
        <v>N. D.</v>
      </c>
      <c r="J54" s="216"/>
      <c r="K54" s="217">
        <f>+'2025R'!$O54</f>
        <v>0</v>
      </c>
      <c r="L54" s="218" t="str">
        <f t="shared" si="36"/>
        <v>N. D.</v>
      </c>
      <c r="M54" s="219">
        <f t="shared" si="22"/>
        <v>0</v>
      </c>
      <c r="N54" s="218" t="str">
        <f t="shared" si="23"/>
        <v>N. D.</v>
      </c>
      <c r="O54" s="216"/>
      <c r="P54" s="217">
        <f>+'2026R'!$AE54</f>
        <v>0</v>
      </c>
      <c r="Q54" s="218" t="str">
        <f t="shared" si="37"/>
        <v>N. D.</v>
      </c>
      <c r="R54" s="216"/>
      <c r="S54" s="217">
        <f>+'2026P'!$AE54</f>
        <v>0</v>
      </c>
      <c r="T54" s="218" t="str">
        <f t="shared" si="38"/>
        <v>N. D.</v>
      </c>
      <c r="U54" s="219">
        <f t="shared" si="24"/>
        <v>0</v>
      </c>
      <c r="V54" s="218" t="str">
        <f t="shared" si="25"/>
        <v>N. D.</v>
      </c>
      <c r="W54" s="216"/>
      <c r="X54" s="217">
        <f>+'2025R'!$AE54</f>
        <v>0</v>
      </c>
      <c r="Y54" s="218" t="str">
        <f t="shared" si="39"/>
        <v>N. D.</v>
      </c>
      <c r="Z54" s="219">
        <f t="shared" si="26"/>
        <v>0</v>
      </c>
      <c r="AA54" s="218" t="str">
        <f t="shared" si="27"/>
        <v>N. D.</v>
      </c>
    </row>
    <row r="55" spans="1:27" s="208" customFormat="1" ht="6" customHeight="1">
      <c r="A55" s="210"/>
      <c r="B55" s="207"/>
      <c r="C55" s="210"/>
      <c r="D55" s="213"/>
      <c r="E55" s="207"/>
      <c r="F55" s="210"/>
      <c r="G55" s="213"/>
      <c r="H55" s="207"/>
      <c r="I55" s="213"/>
      <c r="J55" s="207"/>
      <c r="K55" s="210"/>
      <c r="L55" s="213"/>
      <c r="M55" s="207"/>
      <c r="N55" s="213"/>
      <c r="O55" s="207"/>
      <c r="P55" s="210"/>
      <c r="Q55" s="213"/>
      <c r="R55" s="207"/>
      <c r="S55" s="210"/>
      <c r="T55" s="213"/>
      <c r="U55" s="207"/>
      <c r="V55" s="213"/>
      <c r="W55" s="207"/>
      <c r="X55" s="210"/>
      <c r="Y55" s="213"/>
      <c r="Z55" s="207"/>
      <c r="AA55" s="213"/>
    </row>
    <row r="56" spans="1:27" s="208" customFormat="1" ht="17">
      <c r="A56" s="209" t="s">
        <v>43</v>
      </c>
      <c r="B56" s="207"/>
      <c r="C56" s="224">
        <f>+C35+C45</f>
        <v>0</v>
      </c>
      <c r="D56" s="225">
        <f>+IF(ISERROR(C56/C106),"N. D.",C56/C106)</f>
        <v>0</v>
      </c>
      <c r="E56" s="207"/>
      <c r="F56" s="224">
        <f>+F35+F45</f>
        <v>0</v>
      </c>
      <c r="G56" s="225">
        <f>+IF(ISERROR(F56/F106),"N. D.",F56/F106)</f>
        <v>0</v>
      </c>
      <c r="H56" s="226">
        <f>+$C56-F56</f>
        <v>0</v>
      </c>
      <c r="I56" s="225" t="str">
        <f>+IF(ISERROR(H56/F56),"N. D.",H56/F56)</f>
        <v>N. D.</v>
      </c>
      <c r="J56" s="207"/>
      <c r="K56" s="224">
        <f>+K35+K45</f>
        <v>0</v>
      </c>
      <c r="L56" s="225">
        <f>+IF(ISERROR(K56/K106),"N. D.",K56/K106)</f>
        <v>0</v>
      </c>
      <c r="M56" s="226">
        <f>+$C56-K56</f>
        <v>0</v>
      </c>
      <c r="N56" s="225" t="str">
        <f>+IF(ISERROR(M56/K56),"N. D.",M56/K56)</f>
        <v>N. D.</v>
      </c>
      <c r="O56" s="207"/>
      <c r="P56" s="224">
        <f>+P35+P45</f>
        <v>0</v>
      </c>
      <c r="Q56" s="225">
        <f>+IF(ISERROR(P56/P106),"N. D.",P56/P106)</f>
        <v>0</v>
      </c>
      <c r="R56" s="207"/>
      <c r="S56" s="224">
        <f>+S35+S45</f>
        <v>0</v>
      </c>
      <c r="T56" s="225">
        <f>+IF(ISERROR(S56/S106),"N. D.",S56/S106)</f>
        <v>0</v>
      </c>
      <c r="U56" s="226">
        <f>+$P56-S56</f>
        <v>0</v>
      </c>
      <c r="V56" s="225" t="str">
        <f>+IF(ISERROR(U56/S56),"N. D.",U56/S56)</f>
        <v>N. D.</v>
      </c>
      <c r="W56" s="207"/>
      <c r="X56" s="224">
        <f>+X35+X45</f>
        <v>0</v>
      </c>
      <c r="Y56" s="225">
        <f>+IF(ISERROR(X56/X106),"N. D.",X56/X106)</f>
        <v>0</v>
      </c>
      <c r="Z56" s="226">
        <f>+$P56-X56</f>
        <v>0</v>
      </c>
      <c r="AA56" s="225" t="str">
        <f>+IF(ISERROR(Z56/X56),"N. D.",Z56/X56)</f>
        <v>N. D.</v>
      </c>
    </row>
    <row r="57" spans="1:27" s="208" customFormat="1" ht="6" customHeight="1">
      <c r="A57" s="210"/>
      <c r="B57" s="207"/>
      <c r="C57" s="210"/>
      <c r="D57" s="213"/>
      <c r="E57" s="207"/>
      <c r="F57" s="210"/>
      <c r="G57" s="213"/>
      <c r="H57" s="207"/>
      <c r="I57" s="213"/>
      <c r="J57" s="207"/>
      <c r="K57" s="210"/>
      <c r="L57" s="213"/>
      <c r="M57" s="207"/>
      <c r="N57" s="213"/>
      <c r="O57" s="207"/>
      <c r="P57" s="210"/>
      <c r="Q57" s="213"/>
      <c r="R57" s="207"/>
      <c r="S57" s="210"/>
      <c r="T57" s="213"/>
      <c r="U57" s="207"/>
      <c r="V57" s="213"/>
      <c r="W57" s="207"/>
      <c r="X57" s="210"/>
      <c r="Y57" s="213"/>
      <c r="Z57" s="207"/>
      <c r="AA57" s="213"/>
    </row>
    <row r="58" spans="1:27" s="208" customFormat="1" ht="17">
      <c r="A58" s="209" t="s">
        <v>44</v>
      </c>
      <c r="B58" s="207"/>
      <c r="C58" s="210"/>
      <c r="D58" s="213"/>
      <c r="E58" s="207"/>
      <c r="F58" s="210"/>
      <c r="G58" s="213"/>
      <c r="H58" s="207"/>
      <c r="I58" s="213"/>
      <c r="J58" s="207"/>
      <c r="K58" s="210"/>
      <c r="L58" s="213"/>
      <c r="M58" s="207"/>
      <c r="N58" s="213"/>
      <c r="O58" s="207"/>
      <c r="P58" s="210"/>
      <c r="Q58" s="213"/>
      <c r="R58" s="207"/>
      <c r="S58" s="210"/>
      <c r="T58" s="213"/>
      <c r="U58" s="207"/>
      <c r="V58" s="213"/>
      <c r="W58" s="207"/>
      <c r="X58" s="210"/>
      <c r="Y58" s="213"/>
      <c r="Z58" s="207"/>
      <c r="AA58" s="213"/>
    </row>
    <row r="59" spans="1:27" s="208" customFormat="1" ht="6" customHeight="1">
      <c r="A59" s="210"/>
      <c r="B59" s="207"/>
      <c r="C59" s="210"/>
      <c r="D59" s="213"/>
      <c r="E59" s="207"/>
      <c r="F59" s="210"/>
      <c r="G59" s="213"/>
      <c r="H59" s="207"/>
      <c r="I59" s="213"/>
      <c r="J59" s="207"/>
      <c r="K59" s="210"/>
      <c r="L59" s="213"/>
      <c r="M59" s="207"/>
      <c r="N59" s="213"/>
      <c r="O59" s="207"/>
      <c r="P59" s="210"/>
      <c r="Q59" s="213"/>
      <c r="R59" s="207"/>
      <c r="S59" s="210"/>
      <c r="T59" s="213"/>
      <c r="U59" s="207"/>
      <c r="V59" s="213"/>
      <c r="W59" s="207"/>
      <c r="X59" s="210"/>
      <c r="Y59" s="213"/>
      <c r="Z59" s="207"/>
      <c r="AA59" s="213"/>
    </row>
    <row r="60" spans="1:27" s="208" customFormat="1" ht="17">
      <c r="A60" s="211" t="s">
        <v>21</v>
      </c>
      <c r="B60" s="207"/>
      <c r="C60" s="212">
        <f>+SUM(C61:C69)</f>
        <v>0</v>
      </c>
      <c r="D60" s="213" t="str">
        <f>+IF(ISERROR(C60/C81),"N. D.",C60/C81)</f>
        <v>N. D.</v>
      </c>
      <c r="E60" s="207"/>
      <c r="F60" s="212">
        <f>+SUM(F61:F69)</f>
        <v>0</v>
      </c>
      <c r="G60" s="213" t="str">
        <f>+IF(ISERROR(F60/F81),"N. D.",F60/F81)</f>
        <v>N. D.</v>
      </c>
      <c r="H60" s="214">
        <f t="shared" ref="H60:H79" si="40">+$C60-F60</f>
        <v>0</v>
      </c>
      <c r="I60" s="213" t="str">
        <f t="shared" ref="I60:I79" si="41">+IF(ISERROR(H60/F60),"N. D.",H60/F60)</f>
        <v>N. D.</v>
      </c>
      <c r="J60" s="207"/>
      <c r="K60" s="212">
        <f>+SUM(K61:K69)</f>
        <v>0</v>
      </c>
      <c r="L60" s="213" t="str">
        <f>+IF(ISERROR(K60/K81),"N. D.",K60/K81)</f>
        <v>N. D.</v>
      </c>
      <c r="M60" s="214">
        <f t="shared" ref="M60:M79" si="42">+$C60-K60</f>
        <v>0</v>
      </c>
      <c r="N60" s="213" t="str">
        <f t="shared" ref="N60:N79" si="43">+IF(ISERROR(M60/K60),"N. D.",M60/K60)</f>
        <v>N. D.</v>
      </c>
      <c r="O60" s="207"/>
      <c r="P60" s="212">
        <f>+SUM(P61:P69)</f>
        <v>0</v>
      </c>
      <c r="Q60" s="213" t="str">
        <f>+IF(ISERROR(P60/P81),"N. D.",P60/P81)</f>
        <v>N. D.</v>
      </c>
      <c r="R60" s="207"/>
      <c r="S60" s="212">
        <f>+SUM(S61:S69)</f>
        <v>0</v>
      </c>
      <c r="T60" s="213" t="str">
        <f>+IF(ISERROR(S60/S81),"N. D.",S60/S81)</f>
        <v>N. D.</v>
      </c>
      <c r="U60" s="214">
        <f t="shared" ref="U60:U79" si="44">+$P60-S60</f>
        <v>0</v>
      </c>
      <c r="V60" s="213" t="str">
        <f t="shared" ref="V60:V79" si="45">+IF(ISERROR(U60/S60),"N. D.",U60/S60)</f>
        <v>N. D.</v>
      </c>
      <c r="W60" s="207"/>
      <c r="X60" s="212">
        <f>+SUM(X61:X69)</f>
        <v>0</v>
      </c>
      <c r="Y60" s="213" t="str">
        <f>+IF(ISERROR(X60/X81),"N. D.",X60/X81)</f>
        <v>N. D.</v>
      </c>
      <c r="Z60" s="214">
        <f t="shared" ref="Z60:Z79" si="46">+$P60-X60</f>
        <v>0</v>
      </c>
      <c r="AA60" s="213" t="str">
        <f t="shared" ref="AA60:AA79" si="47">+IF(ISERROR(Z60/X60),"N. D.",Z60/X60)</f>
        <v>N. D.</v>
      </c>
    </row>
    <row r="61" spans="1:27" s="208" customFormat="1" ht="17">
      <c r="A61" s="215" t="s">
        <v>22</v>
      </c>
      <c r="B61" s="216"/>
      <c r="C61" s="217">
        <f>+'2026R'!$O61</f>
        <v>0</v>
      </c>
      <c r="D61" s="218" t="str">
        <f t="shared" ref="D61:D69" si="48">+IF(ISERROR(C61/C86),"N. D.",C61/C86)</f>
        <v>N. D.</v>
      </c>
      <c r="E61" s="216"/>
      <c r="F61" s="217">
        <f>+'2026P'!$O61</f>
        <v>0</v>
      </c>
      <c r="G61" s="218" t="str">
        <f t="shared" ref="G61:G69" si="49">+IF(ISERROR(F61/F86),"N. D.",F61/F86)</f>
        <v>N. D.</v>
      </c>
      <c r="H61" s="219">
        <f t="shared" si="40"/>
        <v>0</v>
      </c>
      <c r="I61" s="218" t="str">
        <f t="shared" si="41"/>
        <v>N. D.</v>
      </c>
      <c r="J61" s="216"/>
      <c r="K61" s="217">
        <f>+'2025R'!$O61</f>
        <v>0</v>
      </c>
      <c r="L61" s="218" t="str">
        <f t="shared" ref="L61:L69" si="50">+IF(ISERROR(K61/K86),"N. D.",K61/K86)</f>
        <v>N. D.</v>
      </c>
      <c r="M61" s="219">
        <f t="shared" si="42"/>
        <v>0</v>
      </c>
      <c r="N61" s="218" t="str">
        <f t="shared" si="43"/>
        <v>N. D.</v>
      </c>
      <c r="O61" s="216"/>
      <c r="P61" s="217">
        <f>+'2026R'!$AE61</f>
        <v>0</v>
      </c>
      <c r="Q61" s="218" t="str">
        <f t="shared" ref="Q61:Q69" si="51">+IF(ISERROR(P61/P86),"N. D.",P61/P86)</f>
        <v>N. D.</v>
      </c>
      <c r="R61" s="216"/>
      <c r="S61" s="217">
        <f>+'2026P'!$AE61</f>
        <v>0</v>
      </c>
      <c r="T61" s="218" t="str">
        <f t="shared" ref="T61:T69" si="52">+IF(ISERROR(S61/S86),"N. D.",S61/S86)</f>
        <v>N. D.</v>
      </c>
      <c r="U61" s="219">
        <f t="shared" si="44"/>
        <v>0</v>
      </c>
      <c r="V61" s="218" t="str">
        <f t="shared" si="45"/>
        <v>N. D.</v>
      </c>
      <c r="W61" s="216"/>
      <c r="X61" s="217">
        <f>+'2025R'!$AE61</f>
        <v>0</v>
      </c>
      <c r="Y61" s="218" t="str">
        <f t="shared" ref="Y61:Y69" si="53">+IF(ISERROR(X61/X86),"N. D.",X61/X86)</f>
        <v>N. D.</v>
      </c>
      <c r="Z61" s="219">
        <f t="shared" si="46"/>
        <v>0</v>
      </c>
      <c r="AA61" s="218" t="str">
        <f t="shared" si="47"/>
        <v>N. D.</v>
      </c>
    </row>
    <row r="62" spans="1:27" s="208" customFormat="1" ht="17">
      <c r="A62" s="215" t="s">
        <v>23</v>
      </c>
      <c r="B62" s="216"/>
      <c r="C62" s="217">
        <f>+'2026R'!$O62</f>
        <v>0</v>
      </c>
      <c r="D62" s="218" t="str">
        <f t="shared" si="48"/>
        <v>N. D.</v>
      </c>
      <c r="E62" s="216"/>
      <c r="F62" s="217">
        <f>+'2026P'!$O62</f>
        <v>0</v>
      </c>
      <c r="G62" s="218" t="str">
        <f t="shared" si="49"/>
        <v>N. D.</v>
      </c>
      <c r="H62" s="219">
        <f t="shared" si="40"/>
        <v>0</v>
      </c>
      <c r="I62" s="218" t="str">
        <f t="shared" si="41"/>
        <v>N. D.</v>
      </c>
      <c r="J62" s="216"/>
      <c r="K62" s="217">
        <f>+'2025R'!$O62</f>
        <v>0</v>
      </c>
      <c r="L62" s="218" t="str">
        <f t="shared" si="50"/>
        <v>N. D.</v>
      </c>
      <c r="M62" s="219">
        <f t="shared" si="42"/>
        <v>0</v>
      </c>
      <c r="N62" s="218" t="str">
        <f t="shared" si="43"/>
        <v>N. D.</v>
      </c>
      <c r="O62" s="216"/>
      <c r="P62" s="217">
        <f>+'2026R'!$AE62</f>
        <v>0</v>
      </c>
      <c r="Q62" s="218" t="str">
        <f t="shared" si="51"/>
        <v>N. D.</v>
      </c>
      <c r="R62" s="216"/>
      <c r="S62" s="217">
        <f>+'2026P'!$AE62</f>
        <v>0</v>
      </c>
      <c r="T62" s="218" t="str">
        <f t="shared" si="52"/>
        <v>N. D.</v>
      </c>
      <c r="U62" s="219">
        <f t="shared" si="44"/>
        <v>0</v>
      </c>
      <c r="V62" s="218" t="str">
        <f t="shared" si="45"/>
        <v>N. D.</v>
      </c>
      <c r="W62" s="216"/>
      <c r="X62" s="217">
        <f>+'2025R'!$AE62</f>
        <v>0</v>
      </c>
      <c r="Y62" s="218" t="str">
        <f t="shared" si="53"/>
        <v>N. D.</v>
      </c>
      <c r="Z62" s="219">
        <f t="shared" si="46"/>
        <v>0</v>
      </c>
      <c r="AA62" s="218" t="str">
        <f t="shared" si="47"/>
        <v>N. D.</v>
      </c>
    </row>
    <row r="63" spans="1:27" s="208" customFormat="1" ht="17">
      <c r="A63" s="215" t="s">
        <v>24</v>
      </c>
      <c r="B63" s="216"/>
      <c r="C63" s="217">
        <f>+'2026R'!$O63</f>
        <v>0</v>
      </c>
      <c r="D63" s="218" t="str">
        <f t="shared" si="48"/>
        <v>N. D.</v>
      </c>
      <c r="E63" s="216"/>
      <c r="F63" s="217">
        <f>+'2026P'!$O63</f>
        <v>0</v>
      </c>
      <c r="G63" s="218" t="str">
        <f t="shared" si="49"/>
        <v>N. D.</v>
      </c>
      <c r="H63" s="219">
        <f t="shared" si="40"/>
        <v>0</v>
      </c>
      <c r="I63" s="218" t="str">
        <f t="shared" si="41"/>
        <v>N. D.</v>
      </c>
      <c r="J63" s="216"/>
      <c r="K63" s="217">
        <f>+'2025R'!$O63</f>
        <v>0</v>
      </c>
      <c r="L63" s="218" t="str">
        <f t="shared" si="50"/>
        <v>N. D.</v>
      </c>
      <c r="M63" s="219">
        <f t="shared" si="42"/>
        <v>0</v>
      </c>
      <c r="N63" s="218" t="str">
        <f t="shared" si="43"/>
        <v>N. D.</v>
      </c>
      <c r="O63" s="216"/>
      <c r="P63" s="217">
        <f>+'2026R'!$AE63</f>
        <v>0</v>
      </c>
      <c r="Q63" s="218" t="str">
        <f t="shared" si="51"/>
        <v>N. D.</v>
      </c>
      <c r="R63" s="216"/>
      <c r="S63" s="217">
        <f>+'2026P'!$AE63</f>
        <v>0</v>
      </c>
      <c r="T63" s="218" t="str">
        <f t="shared" si="52"/>
        <v>N. D.</v>
      </c>
      <c r="U63" s="219">
        <f t="shared" si="44"/>
        <v>0</v>
      </c>
      <c r="V63" s="218" t="str">
        <f t="shared" si="45"/>
        <v>N. D.</v>
      </c>
      <c r="W63" s="216"/>
      <c r="X63" s="217">
        <f>+'2025R'!$AE63</f>
        <v>0</v>
      </c>
      <c r="Y63" s="218" t="str">
        <f t="shared" si="53"/>
        <v>N. D.</v>
      </c>
      <c r="Z63" s="219">
        <f t="shared" si="46"/>
        <v>0</v>
      </c>
      <c r="AA63" s="218" t="str">
        <f t="shared" si="47"/>
        <v>N. D.</v>
      </c>
    </row>
    <row r="64" spans="1:27" s="208" customFormat="1" ht="17">
      <c r="A64" s="215" t="s">
        <v>25</v>
      </c>
      <c r="B64" s="216"/>
      <c r="C64" s="217">
        <f>+'2026R'!$O64</f>
        <v>0</v>
      </c>
      <c r="D64" s="218" t="str">
        <f t="shared" si="48"/>
        <v>N. D.</v>
      </c>
      <c r="E64" s="216"/>
      <c r="F64" s="217">
        <f>+'2026P'!$O64</f>
        <v>0</v>
      </c>
      <c r="G64" s="218" t="str">
        <f t="shared" si="49"/>
        <v>N. D.</v>
      </c>
      <c r="H64" s="219">
        <f t="shared" si="40"/>
        <v>0</v>
      </c>
      <c r="I64" s="218" t="str">
        <f t="shared" si="41"/>
        <v>N. D.</v>
      </c>
      <c r="J64" s="216"/>
      <c r="K64" s="217">
        <f>+'2025R'!$O64</f>
        <v>0</v>
      </c>
      <c r="L64" s="218" t="str">
        <f t="shared" si="50"/>
        <v>N. D.</v>
      </c>
      <c r="M64" s="219">
        <f t="shared" si="42"/>
        <v>0</v>
      </c>
      <c r="N64" s="218" t="str">
        <f t="shared" si="43"/>
        <v>N. D.</v>
      </c>
      <c r="O64" s="216"/>
      <c r="P64" s="217">
        <f>+'2026R'!$AE64</f>
        <v>0</v>
      </c>
      <c r="Q64" s="218" t="str">
        <f t="shared" si="51"/>
        <v>N. D.</v>
      </c>
      <c r="R64" s="216"/>
      <c r="S64" s="217">
        <f>+'2026P'!$AE64</f>
        <v>0</v>
      </c>
      <c r="T64" s="218" t="str">
        <f t="shared" si="52"/>
        <v>N. D.</v>
      </c>
      <c r="U64" s="219">
        <f t="shared" si="44"/>
        <v>0</v>
      </c>
      <c r="V64" s="218" t="str">
        <f t="shared" si="45"/>
        <v>N. D.</v>
      </c>
      <c r="W64" s="216"/>
      <c r="X64" s="217">
        <f>+'2025R'!$AE64</f>
        <v>0</v>
      </c>
      <c r="Y64" s="218" t="str">
        <f t="shared" si="53"/>
        <v>N. D.</v>
      </c>
      <c r="Z64" s="219">
        <f t="shared" si="46"/>
        <v>0</v>
      </c>
      <c r="AA64" s="218" t="str">
        <f t="shared" si="47"/>
        <v>N. D.</v>
      </c>
    </row>
    <row r="65" spans="1:27" s="208" customFormat="1" ht="17">
      <c r="A65" s="215" t="s">
        <v>26</v>
      </c>
      <c r="B65" s="216"/>
      <c r="C65" s="217">
        <f>+'2026R'!$O65</f>
        <v>0</v>
      </c>
      <c r="D65" s="218" t="str">
        <f t="shared" si="48"/>
        <v>N. D.</v>
      </c>
      <c r="E65" s="216"/>
      <c r="F65" s="217">
        <f>+'2026P'!$O65</f>
        <v>0</v>
      </c>
      <c r="G65" s="218" t="str">
        <f t="shared" si="49"/>
        <v>N. D.</v>
      </c>
      <c r="H65" s="219">
        <f t="shared" si="40"/>
        <v>0</v>
      </c>
      <c r="I65" s="218" t="str">
        <f t="shared" si="41"/>
        <v>N. D.</v>
      </c>
      <c r="J65" s="216"/>
      <c r="K65" s="217">
        <f>+'2025R'!$O65</f>
        <v>0</v>
      </c>
      <c r="L65" s="218" t="str">
        <f t="shared" si="50"/>
        <v>N. D.</v>
      </c>
      <c r="M65" s="219">
        <f t="shared" si="42"/>
        <v>0</v>
      </c>
      <c r="N65" s="218" t="str">
        <f t="shared" si="43"/>
        <v>N. D.</v>
      </c>
      <c r="O65" s="216"/>
      <c r="P65" s="217">
        <f>+'2026R'!$AE65</f>
        <v>0</v>
      </c>
      <c r="Q65" s="218" t="str">
        <f t="shared" si="51"/>
        <v>N. D.</v>
      </c>
      <c r="R65" s="216"/>
      <c r="S65" s="217">
        <f>+'2026P'!$AE65</f>
        <v>0</v>
      </c>
      <c r="T65" s="218" t="str">
        <f t="shared" si="52"/>
        <v>N. D.</v>
      </c>
      <c r="U65" s="219">
        <f t="shared" si="44"/>
        <v>0</v>
      </c>
      <c r="V65" s="218" t="str">
        <f t="shared" si="45"/>
        <v>N. D.</v>
      </c>
      <c r="W65" s="216"/>
      <c r="X65" s="217">
        <f>+'2025R'!$AE65</f>
        <v>0</v>
      </c>
      <c r="Y65" s="218" t="str">
        <f t="shared" si="53"/>
        <v>N. D.</v>
      </c>
      <c r="Z65" s="219">
        <f t="shared" si="46"/>
        <v>0</v>
      </c>
      <c r="AA65" s="218" t="str">
        <f t="shared" si="47"/>
        <v>N. D.</v>
      </c>
    </row>
    <row r="66" spans="1:27" s="208" customFormat="1" ht="17">
      <c r="A66" s="215" t="s">
        <v>27</v>
      </c>
      <c r="B66" s="216"/>
      <c r="C66" s="217">
        <f>+'2026R'!$O66</f>
        <v>0</v>
      </c>
      <c r="D66" s="218">
        <f t="shared" si="48"/>
        <v>0</v>
      </c>
      <c r="E66" s="216"/>
      <c r="F66" s="217">
        <f>+'2026P'!$O66</f>
        <v>0</v>
      </c>
      <c r="G66" s="218">
        <f t="shared" si="49"/>
        <v>0</v>
      </c>
      <c r="H66" s="219">
        <f t="shared" si="40"/>
        <v>0</v>
      </c>
      <c r="I66" s="218" t="str">
        <f t="shared" si="41"/>
        <v>N. D.</v>
      </c>
      <c r="J66" s="216"/>
      <c r="K66" s="217">
        <f>+'2025R'!$O66</f>
        <v>0</v>
      </c>
      <c r="L66" s="218">
        <f t="shared" si="50"/>
        <v>0</v>
      </c>
      <c r="M66" s="219">
        <f t="shared" si="42"/>
        <v>0</v>
      </c>
      <c r="N66" s="218" t="str">
        <f t="shared" si="43"/>
        <v>N. D.</v>
      </c>
      <c r="O66" s="216"/>
      <c r="P66" s="217">
        <f>+'2026R'!$AE66</f>
        <v>0</v>
      </c>
      <c r="Q66" s="218">
        <f t="shared" si="51"/>
        <v>0</v>
      </c>
      <c r="R66" s="216"/>
      <c r="S66" s="217">
        <f>+'2026P'!$AE66</f>
        <v>0</v>
      </c>
      <c r="T66" s="218">
        <f t="shared" si="52"/>
        <v>0</v>
      </c>
      <c r="U66" s="219">
        <f t="shared" si="44"/>
        <v>0</v>
      </c>
      <c r="V66" s="218" t="str">
        <f t="shared" si="45"/>
        <v>N. D.</v>
      </c>
      <c r="W66" s="216"/>
      <c r="X66" s="217">
        <f>+'2025R'!$AE66</f>
        <v>0</v>
      </c>
      <c r="Y66" s="218">
        <f t="shared" si="53"/>
        <v>0</v>
      </c>
      <c r="Z66" s="219">
        <f t="shared" si="46"/>
        <v>0</v>
      </c>
      <c r="AA66" s="218" t="str">
        <f t="shared" si="47"/>
        <v>N. D.</v>
      </c>
    </row>
    <row r="67" spans="1:27" s="208" customFormat="1" ht="17">
      <c r="A67" s="215" t="s">
        <v>28</v>
      </c>
      <c r="B67" s="216"/>
      <c r="C67" s="217">
        <f>+'2026R'!$O67</f>
        <v>0</v>
      </c>
      <c r="D67" s="218" t="str">
        <f t="shared" si="48"/>
        <v>N. D.</v>
      </c>
      <c r="E67" s="216"/>
      <c r="F67" s="217">
        <f>+'2026P'!$O67</f>
        <v>0</v>
      </c>
      <c r="G67" s="218" t="str">
        <f t="shared" si="49"/>
        <v>N. D.</v>
      </c>
      <c r="H67" s="219">
        <f t="shared" si="40"/>
        <v>0</v>
      </c>
      <c r="I67" s="218" t="str">
        <f t="shared" si="41"/>
        <v>N. D.</v>
      </c>
      <c r="J67" s="216"/>
      <c r="K67" s="217">
        <f>+'2025R'!$O67</f>
        <v>0</v>
      </c>
      <c r="L67" s="218" t="str">
        <f t="shared" si="50"/>
        <v>N. D.</v>
      </c>
      <c r="M67" s="219">
        <f t="shared" si="42"/>
        <v>0</v>
      </c>
      <c r="N67" s="218" t="str">
        <f t="shared" si="43"/>
        <v>N. D.</v>
      </c>
      <c r="O67" s="216"/>
      <c r="P67" s="217">
        <f>+'2026R'!$AE67</f>
        <v>0</v>
      </c>
      <c r="Q67" s="218" t="str">
        <f t="shared" si="51"/>
        <v>N. D.</v>
      </c>
      <c r="R67" s="216"/>
      <c r="S67" s="217">
        <f>+'2026P'!$AE67</f>
        <v>0</v>
      </c>
      <c r="T67" s="218" t="str">
        <f t="shared" si="52"/>
        <v>N. D.</v>
      </c>
      <c r="U67" s="219">
        <f t="shared" si="44"/>
        <v>0</v>
      </c>
      <c r="V67" s="218" t="str">
        <f t="shared" si="45"/>
        <v>N. D.</v>
      </c>
      <c r="W67" s="216"/>
      <c r="X67" s="217">
        <f>+'2025R'!$AE67</f>
        <v>0</v>
      </c>
      <c r="Y67" s="218" t="str">
        <f t="shared" si="53"/>
        <v>N. D.</v>
      </c>
      <c r="Z67" s="219">
        <f t="shared" si="46"/>
        <v>0</v>
      </c>
      <c r="AA67" s="218" t="str">
        <f t="shared" si="47"/>
        <v>N. D.</v>
      </c>
    </row>
    <row r="68" spans="1:27" s="208" customFormat="1" ht="17">
      <c r="A68" s="215" t="s">
        <v>29</v>
      </c>
      <c r="B68" s="216"/>
      <c r="C68" s="217">
        <f>+'2026R'!$O68</f>
        <v>0</v>
      </c>
      <c r="D68" s="218" t="str">
        <f t="shared" si="48"/>
        <v>N. D.</v>
      </c>
      <c r="E68" s="216"/>
      <c r="F68" s="217">
        <f>+'2026P'!$O68</f>
        <v>0</v>
      </c>
      <c r="G68" s="218" t="str">
        <f t="shared" si="49"/>
        <v>N. D.</v>
      </c>
      <c r="H68" s="219">
        <f t="shared" si="40"/>
        <v>0</v>
      </c>
      <c r="I68" s="218" t="str">
        <f t="shared" si="41"/>
        <v>N. D.</v>
      </c>
      <c r="J68" s="216"/>
      <c r="K68" s="217">
        <f>+'2025R'!$O68</f>
        <v>0</v>
      </c>
      <c r="L68" s="218" t="str">
        <f t="shared" si="50"/>
        <v>N. D.</v>
      </c>
      <c r="M68" s="219">
        <f t="shared" si="42"/>
        <v>0</v>
      </c>
      <c r="N68" s="218" t="str">
        <f t="shared" si="43"/>
        <v>N. D.</v>
      </c>
      <c r="O68" s="216"/>
      <c r="P68" s="217">
        <f>+'2026R'!$AE68</f>
        <v>0</v>
      </c>
      <c r="Q68" s="218" t="str">
        <f t="shared" si="51"/>
        <v>N. D.</v>
      </c>
      <c r="R68" s="216"/>
      <c r="S68" s="217">
        <f>+'2026P'!$AE68</f>
        <v>0</v>
      </c>
      <c r="T68" s="218" t="str">
        <f t="shared" si="52"/>
        <v>N. D.</v>
      </c>
      <c r="U68" s="219">
        <f t="shared" si="44"/>
        <v>0</v>
      </c>
      <c r="V68" s="218" t="str">
        <f t="shared" si="45"/>
        <v>N. D.</v>
      </c>
      <c r="W68" s="216"/>
      <c r="X68" s="217">
        <f>+'2025R'!$AE68</f>
        <v>0</v>
      </c>
      <c r="Y68" s="218" t="str">
        <f t="shared" si="53"/>
        <v>N. D.</v>
      </c>
      <c r="Z68" s="219">
        <f t="shared" si="46"/>
        <v>0</v>
      </c>
      <c r="AA68" s="218" t="str">
        <f t="shared" si="47"/>
        <v>N. D.</v>
      </c>
    </row>
    <row r="69" spans="1:27" s="208" customFormat="1" ht="17">
      <c r="A69" s="220" t="s">
        <v>30</v>
      </c>
      <c r="B69" s="216"/>
      <c r="C69" s="217">
        <f>+'2026R'!$O69</f>
        <v>0</v>
      </c>
      <c r="D69" s="218" t="str">
        <f t="shared" si="48"/>
        <v>N. D.</v>
      </c>
      <c r="E69" s="216"/>
      <c r="F69" s="217">
        <f>+'2026P'!$O69</f>
        <v>0</v>
      </c>
      <c r="G69" s="218" t="str">
        <f t="shared" si="49"/>
        <v>N. D.</v>
      </c>
      <c r="H69" s="219">
        <f t="shared" si="40"/>
        <v>0</v>
      </c>
      <c r="I69" s="218" t="str">
        <f t="shared" si="41"/>
        <v>N. D.</v>
      </c>
      <c r="J69" s="216"/>
      <c r="K69" s="217">
        <f>+'2025R'!$O69</f>
        <v>0</v>
      </c>
      <c r="L69" s="218" t="str">
        <f t="shared" si="50"/>
        <v>N. D.</v>
      </c>
      <c r="M69" s="219">
        <f t="shared" si="42"/>
        <v>0</v>
      </c>
      <c r="N69" s="218" t="str">
        <f t="shared" si="43"/>
        <v>N. D.</v>
      </c>
      <c r="O69" s="216"/>
      <c r="P69" s="217">
        <f>+'2026R'!$AE69</f>
        <v>0</v>
      </c>
      <c r="Q69" s="218" t="str">
        <f t="shared" si="51"/>
        <v>N. D.</v>
      </c>
      <c r="R69" s="216"/>
      <c r="S69" s="217">
        <f>+'2026P'!$AE69</f>
        <v>0</v>
      </c>
      <c r="T69" s="218" t="str">
        <f t="shared" si="52"/>
        <v>N. D.</v>
      </c>
      <c r="U69" s="219">
        <f t="shared" si="44"/>
        <v>0</v>
      </c>
      <c r="V69" s="218" t="str">
        <f t="shared" si="45"/>
        <v>N. D.</v>
      </c>
      <c r="W69" s="216"/>
      <c r="X69" s="217">
        <f>+'2025R'!$AE69</f>
        <v>0</v>
      </c>
      <c r="Y69" s="218" t="str">
        <f t="shared" si="53"/>
        <v>N. D.</v>
      </c>
      <c r="Z69" s="219">
        <f t="shared" si="46"/>
        <v>0</v>
      </c>
      <c r="AA69" s="218" t="str">
        <f t="shared" si="47"/>
        <v>N. D.</v>
      </c>
    </row>
    <row r="70" spans="1:27" s="208" customFormat="1" ht="17">
      <c r="A70" s="221" t="s">
        <v>31</v>
      </c>
      <c r="B70" s="207"/>
      <c r="C70" s="222">
        <f>+SUM(C71:C79)</f>
        <v>0</v>
      </c>
      <c r="D70" s="213" t="str">
        <f>+IF(ISERROR(C70/C81),"N. D.",C70/C81)</f>
        <v>N. D.</v>
      </c>
      <c r="E70" s="216"/>
      <c r="F70" s="222">
        <f>+SUM(F71:F79)</f>
        <v>0</v>
      </c>
      <c r="G70" s="213" t="str">
        <f>+IF(ISERROR(F70/F81),"N. D.",F70/F81)</f>
        <v>N. D.</v>
      </c>
      <c r="H70" s="214">
        <f t="shared" si="40"/>
        <v>0</v>
      </c>
      <c r="I70" s="213" t="str">
        <f t="shared" si="41"/>
        <v>N. D.</v>
      </c>
      <c r="J70" s="207"/>
      <c r="K70" s="222">
        <f>+SUM(K71:K79)</f>
        <v>0</v>
      </c>
      <c r="L70" s="213" t="str">
        <f>+IF(ISERROR(K70/K81),"N. D.",K70/K81)</f>
        <v>N. D.</v>
      </c>
      <c r="M70" s="214">
        <f t="shared" si="42"/>
        <v>0</v>
      </c>
      <c r="N70" s="213" t="str">
        <f t="shared" si="43"/>
        <v>N. D.</v>
      </c>
      <c r="O70" s="207"/>
      <c r="P70" s="222">
        <f>+SUM(P71:P79)</f>
        <v>0</v>
      </c>
      <c r="Q70" s="213" t="str">
        <f>+IF(ISERROR(P70/P81),"N. D.",P70/P81)</f>
        <v>N. D.</v>
      </c>
      <c r="R70" s="216"/>
      <c r="S70" s="222">
        <f>+SUM(S71:S79)</f>
        <v>0</v>
      </c>
      <c r="T70" s="213" t="str">
        <f>+IF(ISERROR(S70/S81),"N. D.",S70/S81)</f>
        <v>N. D.</v>
      </c>
      <c r="U70" s="214">
        <f t="shared" si="44"/>
        <v>0</v>
      </c>
      <c r="V70" s="213" t="str">
        <f t="shared" si="45"/>
        <v>N. D.</v>
      </c>
      <c r="W70" s="207"/>
      <c r="X70" s="222">
        <f>+SUM(X71:X79)</f>
        <v>0</v>
      </c>
      <c r="Y70" s="213" t="str">
        <f>+IF(ISERROR(X70/X81),"N. D.",X70/X81)</f>
        <v>N. D.</v>
      </c>
      <c r="Z70" s="214">
        <f t="shared" si="46"/>
        <v>0</v>
      </c>
      <c r="AA70" s="213" t="str">
        <f t="shared" si="47"/>
        <v>N. D.</v>
      </c>
    </row>
    <row r="71" spans="1:27" s="208" customFormat="1" ht="17">
      <c r="A71" s="223" t="s">
        <v>32</v>
      </c>
      <c r="B71" s="216"/>
      <c r="C71" s="217">
        <f>+'2026R'!$O71</f>
        <v>0</v>
      </c>
      <c r="D71" s="218" t="str">
        <f t="shared" ref="D71:D79" si="54">+IF(ISERROR(C71/C96),"N. D.",C71/C96)</f>
        <v>N. D.</v>
      </c>
      <c r="E71" s="216"/>
      <c r="F71" s="217">
        <f>+'2026P'!$O71</f>
        <v>0</v>
      </c>
      <c r="G71" s="218" t="str">
        <f t="shared" ref="G71:G79" si="55">+IF(ISERROR(F71/F96),"N. D.",F71/F96)</f>
        <v>N. D.</v>
      </c>
      <c r="H71" s="219">
        <f t="shared" si="40"/>
        <v>0</v>
      </c>
      <c r="I71" s="218" t="str">
        <f t="shared" si="41"/>
        <v>N. D.</v>
      </c>
      <c r="J71" s="216"/>
      <c r="K71" s="217">
        <f>+'2025R'!$O71</f>
        <v>0</v>
      </c>
      <c r="L71" s="218" t="str">
        <f t="shared" ref="L71:L79" si="56">+IF(ISERROR(K71/K96),"N. D.",K71/K96)</f>
        <v>N. D.</v>
      </c>
      <c r="M71" s="219">
        <f t="shared" si="42"/>
        <v>0</v>
      </c>
      <c r="N71" s="218" t="str">
        <f t="shared" si="43"/>
        <v>N. D.</v>
      </c>
      <c r="O71" s="216"/>
      <c r="P71" s="217">
        <f>+'2026R'!$AE71</f>
        <v>0</v>
      </c>
      <c r="Q71" s="218" t="str">
        <f t="shared" ref="Q71:Q79" si="57">+IF(ISERROR(P71/P96),"N. D.",P71/P96)</f>
        <v>N. D.</v>
      </c>
      <c r="R71" s="216"/>
      <c r="S71" s="217">
        <f>+'2026P'!$AE71</f>
        <v>0</v>
      </c>
      <c r="T71" s="218" t="str">
        <f t="shared" ref="T71:T79" si="58">+IF(ISERROR(S71/S96),"N. D.",S71/S96)</f>
        <v>N. D.</v>
      </c>
      <c r="U71" s="219">
        <f t="shared" si="44"/>
        <v>0</v>
      </c>
      <c r="V71" s="218" t="str">
        <f t="shared" si="45"/>
        <v>N. D.</v>
      </c>
      <c r="W71" s="216"/>
      <c r="X71" s="217">
        <f>+'2025R'!$AE71</f>
        <v>0</v>
      </c>
      <c r="Y71" s="218" t="str">
        <f t="shared" ref="Y71:Y79" si="59">+IF(ISERROR(X71/X96),"N. D.",X71/X96)</f>
        <v>N. D.</v>
      </c>
      <c r="Z71" s="219">
        <f t="shared" si="46"/>
        <v>0</v>
      </c>
      <c r="AA71" s="218" t="str">
        <f t="shared" si="47"/>
        <v>N. D.</v>
      </c>
    </row>
    <row r="72" spans="1:27" s="208" customFormat="1" ht="17">
      <c r="A72" s="223" t="s">
        <v>33</v>
      </c>
      <c r="B72" s="216"/>
      <c r="C72" s="217">
        <f>+'2026R'!$O72</f>
        <v>0</v>
      </c>
      <c r="D72" s="218" t="str">
        <f t="shared" si="54"/>
        <v>N. D.</v>
      </c>
      <c r="E72" s="216"/>
      <c r="F72" s="217">
        <f>+'2026P'!$O72</f>
        <v>0</v>
      </c>
      <c r="G72" s="218" t="str">
        <f t="shared" si="55"/>
        <v>N. D.</v>
      </c>
      <c r="H72" s="219">
        <f t="shared" si="40"/>
        <v>0</v>
      </c>
      <c r="I72" s="218" t="str">
        <f t="shared" si="41"/>
        <v>N. D.</v>
      </c>
      <c r="J72" s="216"/>
      <c r="K72" s="217">
        <f>+'2025R'!$O72</f>
        <v>0</v>
      </c>
      <c r="L72" s="218" t="str">
        <f t="shared" si="56"/>
        <v>N. D.</v>
      </c>
      <c r="M72" s="219">
        <f t="shared" si="42"/>
        <v>0</v>
      </c>
      <c r="N72" s="218" t="str">
        <f t="shared" si="43"/>
        <v>N. D.</v>
      </c>
      <c r="O72" s="216"/>
      <c r="P72" s="217">
        <f>+'2026R'!$AE72</f>
        <v>0</v>
      </c>
      <c r="Q72" s="218" t="str">
        <f t="shared" si="57"/>
        <v>N. D.</v>
      </c>
      <c r="R72" s="216"/>
      <c r="S72" s="217">
        <f>+'2026P'!$AE72</f>
        <v>0</v>
      </c>
      <c r="T72" s="218" t="str">
        <f t="shared" si="58"/>
        <v>N. D.</v>
      </c>
      <c r="U72" s="219">
        <f t="shared" si="44"/>
        <v>0</v>
      </c>
      <c r="V72" s="218" t="str">
        <f t="shared" si="45"/>
        <v>N. D.</v>
      </c>
      <c r="W72" s="216"/>
      <c r="X72" s="217">
        <f>+'2025R'!$AE72</f>
        <v>0</v>
      </c>
      <c r="Y72" s="218" t="str">
        <f t="shared" si="59"/>
        <v>N. D.</v>
      </c>
      <c r="Z72" s="219">
        <f t="shared" si="46"/>
        <v>0</v>
      </c>
      <c r="AA72" s="218" t="str">
        <f t="shared" si="47"/>
        <v>N. D.</v>
      </c>
    </row>
    <row r="73" spans="1:27" s="208" customFormat="1" ht="17">
      <c r="A73" s="223" t="s">
        <v>34</v>
      </c>
      <c r="B73" s="216"/>
      <c r="C73" s="217">
        <f>+'2026R'!$O73</f>
        <v>0</v>
      </c>
      <c r="D73" s="218" t="str">
        <f t="shared" si="54"/>
        <v>N. D.</v>
      </c>
      <c r="E73" s="216"/>
      <c r="F73" s="217">
        <f>+'2026P'!$O73</f>
        <v>0</v>
      </c>
      <c r="G73" s="218" t="str">
        <f t="shared" si="55"/>
        <v>N. D.</v>
      </c>
      <c r="H73" s="219">
        <f t="shared" si="40"/>
        <v>0</v>
      </c>
      <c r="I73" s="218" t="str">
        <f t="shared" si="41"/>
        <v>N. D.</v>
      </c>
      <c r="J73" s="216"/>
      <c r="K73" s="217">
        <f>+'2025R'!$O73</f>
        <v>0</v>
      </c>
      <c r="L73" s="218" t="str">
        <f t="shared" si="56"/>
        <v>N. D.</v>
      </c>
      <c r="M73" s="219">
        <f t="shared" si="42"/>
        <v>0</v>
      </c>
      <c r="N73" s="218" t="str">
        <f t="shared" si="43"/>
        <v>N. D.</v>
      </c>
      <c r="O73" s="216"/>
      <c r="P73" s="217">
        <f>+'2026R'!$AE73</f>
        <v>0</v>
      </c>
      <c r="Q73" s="218" t="str">
        <f t="shared" si="57"/>
        <v>N. D.</v>
      </c>
      <c r="R73" s="216"/>
      <c r="S73" s="217">
        <f>+'2026P'!$AE73</f>
        <v>0</v>
      </c>
      <c r="T73" s="218" t="str">
        <f t="shared" si="58"/>
        <v>N. D.</v>
      </c>
      <c r="U73" s="219">
        <f t="shared" si="44"/>
        <v>0</v>
      </c>
      <c r="V73" s="218" t="str">
        <f t="shared" si="45"/>
        <v>N. D.</v>
      </c>
      <c r="W73" s="216"/>
      <c r="X73" s="217">
        <f>+'2025R'!$AE73</f>
        <v>0</v>
      </c>
      <c r="Y73" s="218" t="str">
        <f t="shared" si="59"/>
        <v>N. D.</v>
      </c>
      <c r="Z73" s="219">
        <f t="shared" si="46"/>
        <v>0</v>
      </c>
      <c r="AA73" s="218" t="str">
        <f t="shared" si="47"/>
        <v>N. D.</v>
      </c>
    </row>
    <row r="74" spans="1:27" s="208" customFormat="1" ht="17">
      <c r="A74" s="223" t="s">
        <v>35</v>
      </c>
      <c r="B74" s="216"/>
      <c r="C74" s="217">
        <f>+'2026R'!$O74</f>
        <v>0</v>
      </c>
      <c r="D74" s="218" t="str">
        <f t="shared" si="54"/>
        <v>N. D.</v>
      </c>
      <c r="E74" s="216"/>
      <c r="F74" s="217">
        <f>+'2026P'!$O74</f>
        <v>0</v>
      </c>
      <c r="G74" s="218" t="str">
        <f t="shared" si="55"/>
        <v>N. D.</v>
      </c>
      <c r="H74" s="219">
        <f t="shared" si="40"/>
        <v>0</v>
      </c>
      <c r="I74" s="218" t="str">
        <f t="shared" si="41"/>
        <v>N. D.</v>
      </c>
      <c r="J74" s="216"/>
      <c r="K74" s="217">
        <f>+'2025R'!$O74</f>
        <v>0</v>
      </c>
      <c r="L74" s="218" t="str">
        <f t="shared" si="56"/>
        <v>N. D.</v>
      </c>
      <c r="M74" s="219">
        <f t="shared" si="42"/>
        <v>0</v>
      </c>
      <c r="N74" s="218" t="str">
        <f t="shared" si="43"/>
        <v>N. D.</v>
      </c>
      <c r="O74" s="216"/>
      <c r="P74" s="217">
        <f>+'2026R'!$AE74</f>
        <v>0</v>
      </c>
      <c r="Q74" s="218" t="str">
        <f t="shared" si="57"/>
        <v>N. D.</v>
      </c>
      <c r="R74" s="216"/>
      <c r="S74" s="217">
        <f>+'2026P'!$AE74</f>
        <v>0</v>
      </c>
      <c r="T74" s="218" t="str">
        <f t="shared" si="58"/>
        <v>N. D.</v>
      </c>
      <c r="U74" s="219">
        <f t="shared" si="44"/>
        <v>0</v>
      </c>
      <c r="V74" s="218" t="str">
        <f t="shared" si="45"/>
        <v>N. D.</v>
      </c>
      <c r="W74" s="216"/>
      <c r="X74" s="217">
        <f>+'2025R'!$AE74</f>
        <v>0</v>
      </c>
      <c r="Y74" s="218" t="str">
        <f t="shared" si="59"/>
        <v>N. D.</v>
      </c>
      <c r="Z74" s="219">
        <f t="shared" si="46"/>
        <v>0</v>
      </c>
      <c r="AA74" s="218" t="str">
        <f t="shared" si="47"/>
        <v>N. D.</v>
      </c>
    </row>
    <row r="75" spans="1:27" s="208" customFormat="1" ht="17">
      <c r="A75" s="223" t="s">
        <v>36</v>
      </c>
      <c r="B75" s="216"/>
      <c r="C75" s="217">
        <f>+'2026R'!$O75</f>
        <v>0</v>
      </c>
      <c r="D75" s="218" t="str">
        <f t="shared" si="54"/>
        <v>N. D.</v>
      </c>
      <c r="E75" s="216"/>
      <c r="F75" s="217">
        <f>+'2026P'!$O75</f>
        <v>0</v>
      </c>
      <c r="G75" s="218" t="str">
        <f t="shared" si="55"/>
        <v>N. D.</v>
      </c>
      <c r="H75" s="219">
        <f t="shared" si="40"/>
        <v>0</v>
      </c>
      <c r="I75" s="218" t="str">
        <f t="shared" si="41"/>
        <v>N. D.</v>
      </c>
      <c r="J75" s="216"/>
      <c r="K75" s="217">
        <f>+'2025R'!$O75</f>
        <v>0</v>
      </c>
      <c r="L75" s="218" t="str">
        <f t="shared" si="56"/>
        <v>N. D.</v>
      </c>
      <c r="M75" s="219">
        <f t="shared" si="42"/>
        <v>0</v>
      </c>
      <c r="N75" s="218" t="str">
        <f t="shared" si="43"/>
        <v>N. D.</v>
      </c>
      <c r="O75" s="216"/>
      <c r="P75" s="217">
        <f>+'2026R'!$AE75</f>
        <v>0</v>
      </c>
      <c r="Q75" s="218" t="str">
        <f t="shared" si="57"/>
        <v>N. D.</v>
      </c>
      <c r="R75" s="216"/>
      <c r="S75" s="217">
        <f>+'2026P'!$AE75</f>
        <v>0</v>
      </c>
      <c r="T75" s="218" t="str">
        <f t="shared" si="58"/>
        <v>N. D.</v>
      </c>
      <c r="U75" s="219">
        <f t="shared" si="44"/>
        <v>0</v>
      </c>
      <c r="V75" s="218" t="str">
        <f t="shared" si="45"/>
        <v>N. D.</v>
      </c>
      <c r="W75" s="216"/>
      <c r="X75" s="217">
        <f>+'2025R'!$AE75</f>
        <v>0</v>
      </c>
      <c r="Y75" s="218" t="str">
        <f t="shared" si="59"/>
        <v>N. D.</v>
      </c>
      <c r="Z75" s="219">
        <f t="shared" si="46"/>
        <v>0</v>
      </c>
      <c r="AA75" s="218" t="str">
        <f t="shared" si="47"/>
        <v>N. D.</v>
      </c>
    </row>
    <row r="76" spans="1:27" s="208" customFormat="1" ht="17">
      <c r="A76" s="223" t="s">
        <v>37</v>
      </c>
      <c r="B76" s="216"/>
      <c r="C76" s="217">
        <f>+'2026R'!$O76</f>
        <v>0</v>
      </c>
      <c r="D76" s="218" t="str">
        <f t="shared" si="54"/>
        <v>N. D.</v>
      </c>
      <c r="E76" s="216"/>
      <c r="F76" s="217">
        <f>+'2026P'!$O76</f>
        <v>0</v>
      </c>
      <c r="G76" s="218" t="str">
        <f t="shared" si="55"/>
        <v>N. D.</v>
      </c>
      <c r="H76" s="219">
        <f t="shared" si="40"/>
        <v>0</v>
      </c>
      <c r="I76" s="218" t="str">
        <f t="shared" si="41"/>
        <v>N. D.</v>
      </c>
      <c r="J76" s="216"/>
      <c r="K76" s="217">
        <f>+'2025R'!$O76</f>
        <v>0</v>
      </c>
      <c r="L76" s="218" t="str">
        <f t="shared" si="56"/>
        <v>N. D.</v>
      </c>
      <c r="M76" s="219">
        <f t="shared" si="42"/>
        <v>0</v>
      </c>
      <c r="N76" s="218" t="str">
        <f t="shared" si="43"/>
        <v>N. D.</v>
      </c>
      <c r="O76" s="216"/>
      <c r="P76" s="217">
        <f>+'2026R'!$AE76</f>
        <v>0</v>
      </c>
      <c r="Q76" s="218" t="str">
        <f t="shared" si="57"/>
        <v>N. D.</v>
      </c>
      <c r="R76" s="216"/>
      <c r="S76" s="217">
        <f>+'2026P'!$AE76</f>
        <v>0</v>
      </c>
      <c r="T76" s="218" t="str">
        <f t="shared" si="58"/>
        <v>N. D.</v>
      </c>
      <c r="U76" s="219">
        <f t="shared" si="44"/>
        <v>0</v>
      </c>
      <c r="V76" s="218" t="str">
        <f t="shared" si="45"/>
        <v>N. D.</v>
      </c>
      <c r="W76" s="216"/>
      <c r="X76" s="217">
        <f>+'2025R'!$AE76</f>
        <v>0</v>
      </c>
      <c r="Y76" s="218" t="str">
        <f t="shared" si="59"/>
        <v>N. D.</v>
      </c>
      <c r="Z76" s="219">
        <f t="shared" si="46"/>
        <v>0</v>
      </c>
      <c r="AA76" s="218" t="str">
        <f t="shared" si="47"/>
        <v>N. D.</v>
      </c>
    </row>
    <row r="77" spans="1:27" s="208" customFormat="1" ht="17">
      <c r="A77" s="223" t="s">
        <v>38</v>
      </c>
      <c r="B77" s="216"/>
      <c r="C77" s="217">
        <f>+'2026R'!$O77</f>
        <v>0</v>
      </c>
      <c r="D77" s="218" t="str">
        <f t="shared" si="54"/>
        <v>N. D.</v>
      </c>
      <c r="E77" s="216"/>
      <c r="F77" s="217">
        <f>+'2026P'!$O77</f>
        <v>0</v>
      </c>
      <c r="G77" s="218" t="str">
        <f t="shared" si="55"/>
        <v>N. D.</v>
      </c>
      <c r="H77" s="219">
        <f t="shared" si="40"/>
        <v>0</v>
      </c>
      <c r="I77" s="218" t="str">
        <f t="shared" si="41"/>
        <v>N. D.</v>
      </c>
      <c r="J77" s="216"/>
      <c r="K77" s="217">
        <f>+'2025R'!$O77</f>
        <v>0</v>
      </c>
      <c r="L77" s="218" t="str">
        <f t="shared" si="56"/>
        <v>N. D.</v>
      </c>
      <c r="M77" s="219">
        <f t="shared" si="42"/>
        <v>0</v>
      </c>
      <c r="N77" s="218" t="str">
        <f t="shared" si="43"/>
        <v>N. D.</v>
      </c>
      <c r="O77" s="216"/>
      <c r="P77" s="217">
        <f>+'2026R'!$AE77</f>
        <v>0</v>
      </c>
      <c r="Q77" s="218" t="str">
        <f t="shared" si="57"/>
        <v>N. D.</v>
      </c>
      <c r="R77" s="216"/>
      <c r="S77" s="217">
        <f>+'2026P'!$AE77</f>
        <v>0</v>
      </c>
      <c r="T77" s="218" t="str">
        <f t="shared" si="58"/>
        <v>N. D.</v>
      </c>
      <c r="U77" s="219">
        <f t="shared" si="44"/>
        <v>0</v>
      </c>
      <c r="V77" s="218" t="str">
        <f t="shared" si="45"/>
        <v>N. D.</v>
      </c>
      <c r="W77" s="216"/>
      <c r="X77" s="217">
        <f>+'2025R'!$AE77</f>
        <v>0</v>
      </c>
      <c r="Y77" s="218" t="str">
        <f t="shared" si="59"/>
        <v>N. D.</v>
      </c>
      <c r="Z77" s="219">
        <f t="shared" si="46"/>
        <v>0</v>
      </c>
      <c r="AA77" s="218" t="str">
        <f t="shared" si="47"/>
        <v>N. D.</v>
      </c>
    </row>
    <row r="78" spans="1:27" s="208" customFormat="1" ht="17">
      <c r="A78" s="223" t="s">
        <v>39</v>
      </c>
      <c r="B78" s="216"/>
      <c r="C78" s="217">
        <f>+'2026R'!$O78</f>
        <v>0</v>
      </c>
      <c r="D78" s="218" t="str">
        <f t="shared" si="54"/>
        <v>N. D.</v>
      </c>
      <c r="E78" s="216"/>
      <c r="F78" s="217">
        <f>+'2026P'!$O78</f>
        <v>0</v>
      </c>
      <c r="G78" s="218" t="str">
        <f t="shared" si="55"/>
        <v>N. D.</v>
      </c>
      <c r="H78" s="219">
        <f t="shared" si="40"/>
        <v>0</v>
      </c>
      <c r="I78" s="218" t="str">
        <f t="shared" si="41"/>
        <v>N. D.</v>
      </c>
      <c r="J78" s="216"/>
      <c r="K78" s="217">
        <f>+'2025R'!$O78</f>
        <v>0</v>
      </c>
      <c r="L78" s="218" t="str">
        <f t="shared" si="56"/>
        <v>N. D.</v>
      </c>
      <c r="M78" s="219">
        <f t="shared" si="42"/>
        <v>0</v>
      </c>
      <c r="N78" s="218" t="str">
        <f t="shared" si="43"/>
        <v>N. D.</v>
      </c>
      <c r="O78" s="216"/>
      <c r="P78" s="217">
        <f>+'2026R'!$AE78</f>
        <v>0</v>
      </c>
      <c r="Q78" s="218" t="str">
        <f t="shared" si="57"/>
        <v>N. D.</v>
      </c>
      <c r="R78" s="216"/>
      <c r="S78" s="217">
        <f>+'2026P'!$AE78</f>
        <v>0</v>
      </c>
      <c r="T78" s="218" t="str">
        <f t="shared" si="58"/>
        <v>N. D.</v>
      </c>
      <c r="U78" s="219">
        <f t="shared" si="44"/>
        <v>0</v>
      </c>
      <c r="V78" s="218" t="str">
        <f t="shared" si="45"/>
        <v>N. D.</v>
      </c>
      <c r="W78" s="216"/>
      <c r="X78" s="217">
        <f>+'2025R'!$AE78</f>
        <v>0</v>
      </c>
      <c r="Y78" s="218" t="str">
        <f t="shared" si="59"/>
        <v>N. D.</v>
      </c>
      <c r="Z78" s="219">
        <f t="shared" si="46"/>
        <v>0</v>
      </c>
      <c r="AA78" s="218" t="str">
        <f t="shared" si="47"/>
        <v>N. D.</v>
      </c>
    </row>
    <row r="79" spans="1:27" s="208" customFormat="1" ht="17">
      <c r="A79" s="223" t="s">
        <v>40</v>
      </c>
      <c r="B79" s="216"/>
      <c r="C79" s="217">
        <f>+'2026R'!$O79</f>
        <v>0</v>
      </c>
      <c r="D79" s="218" t="str">
        <f t="shared" si="54"/>
        <v>N. D.</v>
      </c>
      <c r="E79" s="216"/>
      <c r="F79" s="217">
        <f>+'2026P'!$O79</f>
        <v>0</v>
      </c>
      <c r="G79" s="218" t="str">
        <f t="shared" si="55"/>
        <v>N. D.</v>
      </c>
      <c r="H79" s="219">
        <f t="shared" si="40"/>
        <v>0</v>
      </c>
      <c r="I79" s="218" t="str">
        <f t="shared" si="41"/>
        <v>N. D.</v>
      </c>
      <c r="J79" s="216"/>
      <c r="K79" s="217">
        <f>+'2025R'!$O79</f>
        <v>0</v>
      </c>
      <c r="L79" s="218" t="str">
        <f t="shared" si="56"/>
        <v>N. D.</v>
      </c>
      <c r="M79" s="219">
        <f t="shared" si="42"/>
        <v>0</v>
      </c>
      <c r="N79" s="218" t="str">
        <f t="shared" si="43"/>
        <v>N. D.</v>
      </c>
      <c r="O79" s="216"/>
      <c r="P79" s="217">
        <f>+'2026R'!$AE79</f>
        <v>0</v>
      </c>
      <c r="Q79" s="218" t="str">
        <f t="shared" si="57"/>
        <v>N. D.</v>
      </c>
      <c r="R79" s="216"/>
      <c r="S79" s="217">
        <f>+'2026P'!$AE79</f>
        <v>0</v>
      </c>
      <c r="T79" s="218" t="str">
        <f t="shared" si="58"/>
        <v>N. D.</v>
      </c>
      <c r="U79" s="219">
        <f t="shared" si="44"/>
        <v>0</v>
      </c>
      <c r="V79" s="218" t="str">
        <f t="shared" si="45"/>
        <v>N. D.</v>
      </c>
      <c r="W79" s="216"/>
      <c r="X79" s="217">
        <f>+'2025R'!$AE79</f>
        <v>0</v>
      </c>
      <c r="Y79" s="218" t="str">
        <f t="shared" si="59"/>
        <v>N. D.</v>
      </c>
      <c r="Z79" s="219">
        <f t="shared" si="46"/>
        <v>0</v>
      </c>
      <c r="AA79" s="218" t="str">
        <f t="shared" si="47"/>
        <v>N. D.</v>
      </c>
    </row>
    <row r="80" spans="1:27" s="208" customFormat="1" ht="6" customHeight="1">
      <c r="A80" s="210"/>
      <c r="B80" s="207"/>
      <c r="C80" s="210"/>
      <c r="D80" s="213"/>
      <c r="E80" s="207"/>
      <c r="F80" s="210"/>
      <c r="G80" s="213"/>
      <c r="H80" s="207"/>
      <c r="I80" s="213"/>
      <c r="J80" s="207"/>
      <c r="K80" s="210"/>
      <c r="L80" s="213"/>
      <c r="M80" s="207"/>
      <c r="N80" s="213"/>
      <c r="O80" s="207"/>
      <c r="P80" s="210"/>
      <c r="Q80" s="213"/>
      <c r="R80" s="207"/>
      <c r="S80" s="210"/>
      <c r="T80" s="213"/>
      <c r="U80" s="207"/>
      <c r="V80" s="213"/>
      <c r="W80" s="207"/>
      <c r="X80" s="210"/>
      <c r="Y80" s="213"/>
      <c r="Z80" s="207"/>
      <c r="AA80" s="213"/>
    </row>
    <row r="81" spans="1:27" s="208" customFormat="1" ht="17">
      <c r="A81" s="209" t="s">
        <v>45</v>
      </c>
      <c r="B81" s="207"/>
      <c r="C81" s="224">
        <f>+C60+C70</f>
        <v>0</v>
      </c>
      <c r="D81" s="225">
        <f>+IF(ISERROR(C81/C106),"N. D.",C81/C106)</f>
        <v>0</v>
      </c>
      <c r="E81" s="207"/>
      <c r="F81" s="224">
        <f>+F60+F70</f>
        <v>0</v>
      </c>
      <c r="G81" s="225">
        <f>+IF(ISERROR(F81/F106),"N. D.",F81/F106)</f>
        <v>0</v>
      </c>
      <c r="H81" s="226">
        <f>+$C81-F81</f>
        <v>0</v>
      </c>
      <c r="I81" s="225" t="str">
        <f>+IF(ISERROR(H81/F81),"N. D.",H81/F81)</f>
        <v>N. D.</v>
      </c>
      <c r="J81" s="207"/>
      <c r="K81" s="224">
        <f>+K60+K70</f>
        <v>0</v>
      </c>
      <c r="L81" s="225">
        <f>+IF(ISERROR(K81/K106),"N. D.",K81/K106)</f>
        <v>0</v>
      </c>
      <c r="M81" s="226">
        <f>+$C81-K81</f>
        <v>0</v>
      </c>
      <c r="N81" s="225" t="str">
        <f>+IF(ISERROR(M81/K81),"N. D.",M81/K81)</f>
        <v>N. D.</v>
      </c>
      <c r="O81" s="207"/>
      <c r="P81" s="224">
        <f>+P60+P70</f>
        <v>0</v>
      </c>
      <c r="Q81" s="225">
        <f>+IF(ISERROR(P81/P106),"N. D.",P81/P106)</f>
        <v>0</v>
      </c>
      <c r="R81" s="207"/>
      <c r="S81" s="224">
        <f>+S60+S70</f>
        <v>0</v>
      </c>
      <c r="T81" s="225">
        <f>+IF(ISERROR(S81/S106),"N. D.",S81/S106)</f>
        <v>0</v>
      </c>
      <c r="U81" s="226">
        <f>+$P81-S81</f>
        <v>0</v>
      </c>
      <c r="V81" s="225" t="str">
        <f>+IF(ISERROR(U81/S81),"N. D.",U81/S81)</f>
        <v>N. D.</v>
      </c>
      <c r="W81" s="207"/>
      <c r="X81" s="224">
        <f>+X60+X70</f>
        <v>0</v>
      </c>
      <c r="Y81" s="225">
        <f>+IF(ISERROR(X81/X106),"N. D.",X81/X106)</f>
        <v>0</v>
      </c>
      <c r="Z81" s="226">
        <f>+$P81-X81</f>
        <v>0</v>
      </c>
      <c r="AA81" s="225" t="str">
        <f>+IF(ISERROR(Z81/X81),"N. D.",Z81/X81)</f>
        <v>N. D.</v>
      </c>
    </row>
    <row r="82" spans="1:27" s="208" customFormat="1" ht="6" customHeight="1">
      <c r="A82" s="210"/>
      <c r="B82" s="207"/>
      <c r="C82" s="210"/>
      <c r="D82" s="213"/>
      <c r="E82" s="207"/>
      <c r="F82" s="210"/>
      <c r="G82" s="213"/>
      <c r="H82" s="207"/>
      <c r="I82" s="213"/>
      <c r="J82" s="207"/>
      <c r="K82" s="210"/>
      <c r="L82" s="213"/>
      <c r="M82" s="207"/>
      <c r="N82" s="213"/>
      <c r="O82" s="207"/>
      <c r="P82" s="210"/>
      <c r="Q82" s="213"/>
      <c r="R82" s="207"/>
      <c r="S82" s="210"/>
      <c r="T82" s="213"/>
      <c r="U82" s="207"/>
      <c r="V82" s="213"/>
      <c r="W82" s="207"/>
      <c r="X82" s="210"/>
      <c r="Y82" s="213"/>
      <c r="Z82" s="207"/>
      <c r="AA82" s="213"/>
    </row>
    <row r="83" spans="1:27" s="208" customFormat="1" ht="17">
      <c r="A83" s="209" t="s">
        <v>46</v>
      </c>
      <c r="B83" s="207"/>
      <c r="C83" s="210"/>
      <c r="D83" s="213"/>
      <c r="E83" s="207"/>
      <c r="F83" s="210"/>
      <c r="G83" s="213"/>
      <c r="H83" s="207"/>
      <c r="I83" s="213"/>
      <c r="J83" s="207"/>
      <c r="K83" s="210"/>
      <c r="L83" s="213"/>
      <c r="M83" s="207"/>
      <c r="N83" s="213"/>
      <c r="O83" s="207"/>
      <c r="P83" s="210"/>
      <c r="Q83" s="213"/>
      <c r="R83" s="207"/>
      <c r="S83" s="210"/>
      <c r="T83" s="213"/>
      <c r="U83" s="207"/>
      <c r="V83" s="213"/>
      <c r="W83" s="207"/>
      <c r="X83" s="210"/>
      <c r="Y83" s="213"/>
      <c r="Z83" s="207"/>
      <c r="AA83" s="213"/>
    </row>
    <row r="84" spans="1:27" s="208" customFormat="1" ht="6" customHeight="1">
      <c r="A84" s="210"/>
      <c r="B84" s="207"/>
      <c r="C84" s="210"/>
      <c r="D84" s="213"/>
      <c r="E84" s="207"/>
      <c r="F84" s="210"/>
      <c r="G84" s="213"/>
      <c r="H84" s="207"/>
      <c r="I84" s="213"/>
      <c r="J84" s="207"/>
      <c r="K84" s="210"/>
      <c r="L84" s="213"/>
      <c r="M84" s="207"/>
      <c r="N84" s="213"/>
      <c r="O84" s="207"/>
      <c r="P84" s="210"/>
      <c r="Q84" s="213"/>
      <c r="R84" s="207"/>
      <c r="S84" s="210"/>
      <c r="T84" s="213"/>
      <c r="U84" s="207"/>
      <c r="V84" s="213"/>
      <c r="W84" s="207"/>
      <c r="X84" s="210"/>
      <c r="Y84" s="213"/>
      <c r="Z84" s="207"/>
      <c r="AA84" s="213"/>
    </row>
    <row r="85" spans="1:27" s="208" customFormat="1" ht="17">
      <c r="A85" s="211" t="s">
        <v>21</v>
      </c>
      <c r="B85" s="207"/>
      <c r="C85" s="212">
        <f>+SUM(C86:C94)</f>
        <v>112937</v>
      </c>
      <c r="D85" s="213">
        <f>+IF(ISERROR(C85/C106),"N. D.",C85/C106)</f>
        <v>1</v>
      </c>
      <c r="E85" s="207"/>
      <c r="F85" s="212">
        <f>+SUM(F86:F94)</f>
        <v>86447.16658372384</v>
      </c>
      <c r="G85" s="213">
        <f>+IF(ISERROR(F85/F106),"N. D.",F85/F106)</f>
        <v>1</v>
      </c>
      <c r="H85" s="214">
        <f t="shared" ref="H85:H104" si="60">+$C85-F85</f>
        <v>26489.83341627616</v>
      </c>
      <c r="I85" s="213">
        <f t="shared" ref="I85:I104" si="61">+IF(ISERROR(H85/F85),"N. D.",H85/F85)</f>
        <v>0.30642801219656901</v>
      </c>
      <c r="J85" s="207"/>
      <c r="K85" s="212">
        <f>+SUM(K86:K94)</f>
        <v>75450</v>
      </c>
      <c r="L85" s="213">
        <f>+IF(ISERROR(K85/K106),"N. D.",K85/K106)</f>
        <v>1</v>
      </c>
      <c r="M85" s="214">
        <f t="shared" ref="M85:M104" si="62">+$C85-K85</f>
        <v>37487</v>
      </c>
      <c r="N85" s="213">
        <f t="shared" ref="N85:N104" si="63">+IF(ISERROR(M85/K85),"N. D.",M85/K85)</f>
        <v>0.49684559310801857</v>
      </c>
      <c r="O85" s="207"/>
      <c r="P85" s="212">
        <f>+SUM(P86:P94)</f>
        <v>456329</v>
      </c>
      <c r="Q85" s="213">
        <f>+IF(ISERROR(P85/P106),"N. D.",P85/P106)</f>
        <v>1</v>
      </c>
      <c r="R85" s="207"/>
      <c r="S85" s="212">
        <f>+SUM(S86:S94)</f>
        <v>379211.9971200701</v>
      </c>
      <c r="T85" s="213">
        <f>+IF(ISERROR(S85/S106),"N. D.",S85/S106)</f>
        <v>1</v>
      </c>
      <c r="U85" s="214">
        <f t="shared" ref="U85:U104" si="64">+$P85-S85</f>
        <v>77117.002879929903</v>
      </c>
      <c r="V85" s="213">
        <f t="shared" ref="V85:V104" si="65">+IF(ISERROR(U85/S85),"N. D.",U85/S85)</f>
        <v>0.20336118969229844</v>
      </c>
      <c r="W85" s="207"/>
      <c r="X85" s="212">
        <f>+SUM(X86:X94)</f>
        <v>511515</v>
      </c>
      <c r="Y85" s="213">
        <f>+IF(ISERROR(X85/X106),"N. D.",X85/X106)</f>
        <v>1</v>
      </c>
      <c r="Z85" s="214">
        <f t="shared" ref="Z85:Z104" si="66">+$P85-X85</f>
        <v>-55186</v>
      </c>
      <c r="AA85" s="213">
        <f t="shared" ref="AA85:AA104" si="67">+IF(ISERROR(Z85/X85),"N. D.",Z85/X85)</f>
        <v>-0.1078873542320362</v>
      </c>
    </row>
    <row r="86" spans="1:27" s="208" customFormat="1" ht="17">
      <c r="A86" s="215" t="s">
        <v>22</v>
      </c>
      <c r="B86" s="216"/>
      <c r="C86" s="217">
        <f t="shared" ref="C86:C94" si="68">+C11-C36-C61</f>
        <v>0</v>
      </c>
      <c r="D86" s="218" t="str">
        <f t="shared" ref="D86:D94" si="69">+IF(ISERROR(C86/C86),"N. D.",C86/C86)</f>
        <v>N. D.</v>
      </c>
      <c r="E86" s="216"/>
      <c r="F86" s="217">
        <f t="shared" ref="F86:F94" si="70">+F11-F36-F61</f>
        <v>0</v>
      </c>
      <c r="G86" s="218" t="str">
        <f t="shared" ref="G86:G94" si="71">+IF(ISERROR(F86/F86),"N. D.",F86/F86)</f>
        <v>N. D.</v>
      </c>
      <c r="H86" s="219">
        <f t="shared" si="60"/>
        <v>0</v>
      </c>
      <c r="I86" s="218" t="str">
        <f t="shared" si="61"/>
        <v>N. D.</v>
      </c>
      <c r="J86" s="216"/>
      <c r="K86" s="217">
        <f t="shared" ref="K86:K94" si="72">+K11-K36-K61</f>
        <v>0</v>
      </c>
      <c r="L86" s="218" t="str">
        <f t="shared" ref="L86:L94" si="73">+IF(ISERROR(K86/K86),"N. D.",K86/K86)</f>
        <v>N. D.</v>
      </c>
      <c r="M86" s="219">
        <f t="shared" si="62"/>
        <v>0</v>
      </c>
      <c r="N86" s="218" t="str">
        <f t="shared" si="63"/>
        <v>N. D.</v>
      </c>
      <c r="O86" s="216"/>
      <c r="P86" s="217">
        <f t="shared" ref="P86:P94" si="74">+P11-P36-P61</f>
        <v>0</v>
      </c>
      <c r="Q86" s="218" t="str">
        <f t="shared" ref="Q86:Q94" si="75">+IF(ISERROR(P86/P86),"N. D.",P86/P86)</f>
        <v>N. D.</v>
      </c>
      <c r="R86" s="216"/>
      <c r="S86" s="217">
        <f t="shared" ref="S86:S94" si="76">+S11-S36-S61</f>
        <v>0</v>
      </c>
      <c r="T86" s="218" t="str">
        <f t="shared" ref="T86:T94" si="77">+IF(ISERROR(S86/S86),"N. D.",S86/S86)</f>
        <v>N. D.</v>
      </c>
      <c r="U86" s="219">
        <f t="shared" si="64"/>
        <v>0</v>
      </c>
      <c r="V86" s="218" t="str">
        <f t="shared" si="65"/>
        <v>N. D.</v>
      </c>
      <c r="W86" s="216"/>
      <c r="X86" s="217">
        <f t="shared" ref="X86:X94" si="78">+X11-X36-X61</f>
        <v>0</v>
      </c>
      <c r="Y86" s="218" t="str">
        <f t="shared" ref="Y86:Y94" si="79">+IF(ISERROR(X86/X86),"N. D.",X86/X86)</f>
        <v>N. D.</v>
      </c>
      <c r="Z86" s="219">
        <f t="shared" si="66"/>
        <v>0</v>
      </c>
      <c r="AA86" s="218" t="str">
        <f t="shared" si="67"/>
        <v>N. D.</v>
      </c>
    </row>
    <row r="87" spans="1:27" s="208" customFormat="1" ht="17">
      <c r="A87" s="215" t="s">
        <v>23</v>
      </c>
      <c r="B87" s="216"/>
      <c r="C87" s="217">
        <f t="shared" si="68"/>
        <v>0</v>
      </c>
      <c r="D87" s="218" t="str">
        <f t="shared" si="69"/>
        <v>N. D.</v>
      </c>
      <c r="E87" s="216"/>
      <c r="F87" s="217">
        <f t="shared" si="70"/>
        <v>0</v>
      </c>
      <c r="G87" s="218" t="str">
        <f t="shared" si="71"/>
        <v>N. D.</v>
      </c>
      <c r="H87" s="219">
        <f t="shared" si="60"/>
        <v>0</v>
      </c>
      <c r="I87" s="218" t="str">
        <f t="shared" si="61"/>
        <v>N. D.</v>
      </c>
      <c r="J87" s="216"/>
      <c r="K87" s="217">
        <f t="shared" si="72"/>
        <v>0</v>
      </c>
      <c r="L87" s="218" t="str">
        <f t="shared" si="73"/>
        <v>N. D.</v>
      </c>
      <c r="M87" s="219">
        <f t="shared" si="62"/>
        <v>0</v>
      </c>
      <c r="N87" s="218" t="str">
        <f t="shared" si="63"/>
        <v>N. D.</v>
      </c>
      <c r="O87" s="216"/>
      <c r="P87" s="217">
        <f t="shared" si="74"/>
        <v>0</v>
      </c>
      <c r="Q87" s="218" t="str">
        <f t="shared" si="75"/>
        <v>N. D.</v>
      </c>
      <c r="R87" s="216"/>
      <c r="S87" s="217">
        <f t="shared" si="76"/>
        <v>0</v>
      </c>
      <c r="T87" s="218" t="str">
        <f t="shared" si="77"/>
        <v>N. D.</v>
      </c>
      <c r="U87" s="219">
        <f t="shared" si="64"/>
        <v>0</v>
      </c>
      <c r="V87" s="218" t="str">
        <f t="shared" si="65"/>
        <v>N. D.</v>
      </c>
      <c r="W87" s="216"/>
      <c r="X87" s="217">
        <f t="shared" si="78"/>
        <v>0</v>
      </c>
      <c r="Y87" s="218" t="str">
        <f t="shared" si="79"/>
        <v>N. D.</v>
      </c>
      <c r="Z87" s="219">
        <f t="shared" si="66"/>
        <v>0</v>
      </c>
      <c r="AA87" s="218" t="str">
        <f t="shared" si="67"/>
        <v>N. D.</v>
      </c>
    </row>
    <row r="88" spans="1:27" s="208" customFormat="1" ht="17">
      <c r="A88" s="215" t="s">
        <v>24</v>
      </c>
      <c r="B88" s="216"/>
      <c r="C88" s="217">
        <f t="shared" si="68"/>
        <v>0</v>
      </c>
      <c r="D88" s="218" t="str">
        <f t="shared" si="69"/>
        <v>N. D.</v>
      </c>
      <c r="E88" s="216"/>
      <c r="F88" s="217">
        <f t="shared" si="70"/>
        <v>0</v>
      </c>
      <c r="G88" s="218" t="str">
        <f t="shared" si="71"/>
        <v>N. D.</v>
      </c>
      <c r="H88" s="219">
        <f t="shared" si="60"/>
        <v>0</v>
      </c>
      <c r="I88" s="218" t="str">
        <f t="shared" si="61"/>
        <v>N. D.</v>
      </c>
      <c r="J88" s="216"/>
      <c r="K88" s="217">
        <f t="shared" si="72"/>
        <v>0</v>
      </c>
      <c r="L88" s="218" t="str">
        <f t="shared" si="73"/>
        <v>N. D.</v>
      </c>
      <c r="M88" s="219">
        <f t="shared" si="62"/>
        <v>0</v>
      </c>
      <c r="N88" s="218" t="str">
        <f t="shared" si="63"/>
        <v>N. D.</v>
      </c>
      <c r="O88" s="216"/>
      <c r="P88" s="217">
        <f t="shared" si="74"/>
        <v>0</v>
      </c>
      <c r="Q88" s="218" t="str">
        <f t="shared" si="75"/>
        <v>N. D.</v>
      </c>
      <c r="R88" s="216"/>
      <c r="S88" s="217">
        <f t="shared" si="76"/>
        <v>0</v>
      </c>
      <c r="T88" s="218" t="str">
        <f t="shared" si="77"/>
        <v>N. D.</v>
      </c>
      <c r="U88" s="219">
        <f t="shared" si="64"/>
        <v>0</v>
      </c>
      <c r="V88" s="218" t="str">
        <f t="shared" si="65"/>
        <v>N. D.</v>
      </c>
      <c r="W88" s="216"/>
      <c r="X88" s="217">
        <f t="shared" si="78"/>
        <v>0</v>
      </c>
      <c r="Y88" s="218" t="str">
        <f t="shared" si="79"/>
        <v>N. D.</v>
      </c>
      <c r="Z88" s="219">
        <f t="shared" si="66"/>
        <v>0</v>
      </c>
      <c r="AA88" s="218" t="str">
        <f t="shared" si="67"/>
        <v>N. D.</v>
      </c>
    </row>
    <row r="89" spans="1:27" s="208" customFormat="1" ht="17">
      <c r="A89" s="215" t="s">
        <v>25</v>
      </c>
      <c r="B89" s="216"/>
      <c r="C89" s="217">
        <f t="shared" si="68"/>
        <v>0</v>
      </c>
      <c r="D89" s="218" t="str">
        <f t="shared" si="69"/>
        <v>N. D.</v>
      </c>
      <c r="E89" s="216"/>
      <c r="F89" s="217">
        <f t="shared" si="70"/>
        <v>0</v>
      </c>
      <c r="G89" s="218" t="str">
        <f t="shared" si="71"/>
        <v>N. D.</v>
      </c>
      <c r="H89" s="219">
        <f t="shared" si="60"/>
        <v>0</v>
      </c>
      <c r="I89" s="218" t="str">
        <f t="shared" si="61"/>
        <v>N. D.</v>
      </c>
      <c r="J89" s="216"/>
      <c r="K89" s="217">
        <f t="shared" si="72"/>
        <v>0</v>
      </c>
      <c r="L89" s="218" t="str">
        <f t="shared" si="73"/>
        <v>N. D.</v>
      </c>
      <c r="M89" s="219">
        <f t="shared" si="62"/>
        <v>0</v>
      </c>
      <c r="N89" s="218" t="str">
        <f t="shared" si="63"/>
        <v>N. D.</v>
      </c>
      <c r="O89" s="216"/>
      <c r="P89" s="217">
        <f t="shared" si="74"/>
        <v>0</v>
      </c>
      <c r="Q89" s="218" t="str">
        <f t="shared" si="75"/>
        <v>N. D.</v>
      </c>
      <c r="R89" s="216"/>
      <c r="S89" s="217">
        <f t="shared" si="76"/>
        <v>0</v>
      </c>
      <c r="T89" s="218" t="str">
        <f t="shared" si="77"/>
        <v>N. D.</v>
      </c>
      <c r="U89" s="219">
        <f t="shared" si="64"/>
        <v>0</v>
      </c>
      <c r="V89" s="218" t="str">
        <f t="shared" si="65"/>
        <v>N. D.</v>
      </c>
      <c r="W89" s="216"/>
      <c r="X89" s="217">
        <f t="shared" si="78"/>
        <v>0</v>
      </c>
      <c r="Y89" s="218" t="str">
        <f t="shared" si="79"/>
        <v>N. D.</v>
      </c>
      <c r="Z89" s="219">
        <f t="shared" si="66"/>
        <v>0</v>
      </c>
      <c r="AA89" s="218" t="str">
        <f t="shared" si="67"/>
        <v>N. D.</v>
      </c>
    </row>
    <row r="90" spans="1:27" s="208" customFormat="1" ht="17">
      <c r="A90" s="215" t="s">
        <v>26</v>
      </c>
      <c r="B90" s="216"/>
      <c r="C90" s="217">
        <f t="shared" si="68"/>
        <v>0</v>
      </c>
      <c r="D90" s="218" t="str">
        <f t="shared" si="69"/>
        <v>N. D.</v>
      </c>
      <c r="E90" s="216"/>
      <c r="F90" s="217">
        <f t="shared" si="70"/>
        <v>0</v>
      </c>
      <c r="G90" s="218" t="str">
        <f t="shared" si="71"/>
        <v>N. D.</v>
      </c>
      <c r="H90" s="219">
        <f t="shared" si="60"/>
        <v>0</v>
      </c>
      <c r="I90" s="218" t="str">
        <f t="shared" si="61"/>
        <v>N. D.</v>
      </c>
      <c r="J90" s="216"/>
      <c r="K90" s="217">
        <f t="shared" si="72"/>
        <v>0</v>
      </c>
      <c r="L90" s="218" t="str">
        <f t="shared" si="73"/>
        <v>N. D.</v>
      </c>
      <c r="M90" s="219">
        <f t="shared" si="62"/>
        <v>0</v>
      </c>
      <c r="N90" s="218" t="str">
        <f t="shared" si="63"/>
        <v>N. D.</v>
      </c>
      <c r="O90" s="216"/>
      <c r="P90" s="217">
        <f t="shared" si="74"/>
        <v>0</v>
      </c>
      <c r="Q90" s="218" t="str">
        <f t="shared" si="75"/>
        <v>N. D.</v>
      </c>
      <c r="R90" s="216"/>
      <c r="S90" s="217">
        <f t="shared" si="76"/>
        <v>0</v>
      </c>
      <c r="T90" s="218" t="str">
        <f t="shared" si="77"/>
        <v>N. D.</v>
      </c>
      <c r="U90" s="219">
        <f t="shared" si="64"/>
        <v>0</v>
      </c>
      <c r="V90" s="218" t="str">
        <f t="shared" si="65"/>
        <v>N. D.</v>
      </c>
      <c r="W90" s="216"/>
      <c r="X90" s="217">
        <f t="shared" si="78"/>
        <v>0</v>
      </c>
      <c r="Y90" s="218" t="str">
        <f t="shared" si="79"/>
        <v>N. D.</v>
      </c>
      <c r="Z90" s="219">
        <f t="shared" si="66"/>
        <v>0</v>
      </c>
      <c r="AA90" s="218" t="str">
        <f t="shared" si="67"/>
        <v>N. D.</v>
      </c>
    </row>
    <row r="91" spans="1:27" s="208" customFormat="1" ht="17">
      <c r="A91" s="215" t="s">
        <v>27</v>
      </c>
      <c r="B91" s="216"/>
      <c r="C91" s="217">
        <f t="shared" si="68"/>
        <v>112937</v>
      </c>
      <c r="D91" s="218">
        <f t="shared" si="69"/>
        <v>1</v>
      </c>
      <c r="E91" s="216"/>
      <c r="F91" s="217">
        <f t="shared" si="70"/>
        <v>86447.16658372384</v>
      </c>
      <c r="G91" s="218">
        <f t="shared" si="71"/>
        <v>1</v>
      </c>
      <c r="H91" s="219">
        <f t="shared" si="60"/>
        <v>26489.83341627616</v>
      </c>
      <c r="I91" s="218">
        <f t="shared" si="61"/>
        <v>0.30642801219656901</v>
      </c>
      <c r="J91" s="216"/>
      <c r="K91" s="217">
        <f t="shared" si="72"/>
        <v>75450</v>
      </c>
      <c r="L91" s="218">
        <f t="shared" si="73"/>
        <v>1</v>
      </c>
      <c r="M91" s="219">
        <f t="shared" si="62"/>
        <v>37487</v>
      </c>
      <c r="N91" s="218">
        <f t="shared" si="63"/>
        <v>0.49684559310801857</v>
      </c>
      <c r="O91" s="216"/>
      <c r="P91" s="217">
        <f t="shared" si="74"/>
        <v>456329</v>
      </c>
      <c r="Q91" s="218">
        <f t="shared" si="75"/>
        <v>1</v>
      </c>
      <c r="R91" s="216"/>
      <c r="S91" s="217">
        <f t="shared" si="76"/>
        <v>379211.9971200701</v>
      </c>
      <c r="T91" s="218">
        <f t="shared" si="77"/>
        <v>1</v>
      </c>
      <c r="U91" s="219">
        <f t="shared" si="64"/>
        <v>77117.002879929903</v>
      </c>
      <c r="V91" s="218">
        <f t="shared" si="65"/>
        <v>0.20336118969229844</v>
      </c>
      <c r="W91" s="216"/>
      <c r="X91" s="217">
        <f t="shared" si="78"/>
        <v>511515</v>
      </c>
      <c r="Y91" s="218">
        <f t="shared" si="79"/>
        <v>1</v>
      </c>
      <c r="Z91" s="219">
        <f t="shared" si="66"/>
        <v>-55186</v>
      </c>
      <c r="AA91" s="218">
        <f t="shared" si="67"/>
        <v>-0.1078873542320362</v>
      </c>
    </row>
    <row r="92" spans="1:27" s="208" customFormat="1" ht="17">
      <c r="A92" s="215" t="s">
        <v>28</v>
      </c>
      <c r="B92" s="216"/>
      <c r="C92" s="217">
        <f t="shared" si="68"/>
        <v>0</v>
      </c>
      <c r="D92" s="218" t="str">
        <f t="shared" si="69"/>
        <v>N. D.</v>
      </c>
      <c r="E92" s="216"/>
      <c r="F92" s="217">
        <f t="shared" si="70"/>
        <v>0</v>
      </c>
      <c r="G92" s="218" t="str">
        <f t="shared" si="71"/>
        <v>N. D.</v>
      </c>
      <c r="H92" s="219">
        <f t="shared" si="60"/>
        <v>0</v>
      </c>
      <c r="I92" s="218" t="str">
        <f t="shared" si="61"/>
        <v>N. D.</v>
      </c>
      <c r="J92" s="216"/>
      <c r="K92" s="217">
        <f t="shared" si="72"/>
        <v>0</v>
      </c>
      <c r="L92" s="218" t="str">
        <f t="shared" si="73"/>
        <v>N. D.</v>
      </c>
      <c r="M92" s="219">
        <f t="shared" si="62"/>
        <v>0</v>
      </c>
      <c r="N92" s="218" t="str">
        <f t="shared" si="63"/>
        <v>N. D.</v>
      </c>
      <c r="O92" s="216"/>
      <c r="P92" s="217">
        <f t="shared" si="74"/>
        <v>0</v>
      </c>
      <c r="Q92" s="218" t="str">
        <f t="shared" si="75"/>
        <v>N. D.</v>
      </c>
      <c r="R92" s="216"/>
      <c r="S92" s="217">
        <f t="shared" si="76"/>
        <v>0</v>
      </c>
      <c r="T92" s="218" t="str">
        <f t="shared" si="77"/>
        <v>N. D.</v>
      </c>
      <c r="U92" s="219">
        <f t="shared" si="64"/>
        <v>0</v>
      </c>
      <c r="V92" s="218" t="str">
        <f t="shared" si="65"/>
        <v>N. D.</v>
      </c>
      <c r="W92" s="216"/>
      <c r="X92" s="217">
        <f t="shared" si="78"/>
        <v>0</v>
      </c>
      <c r="Y92" s="218" t="str">
        <f t="shared" si="79"/>
        <v>N. D.</v>
      </c>
      <c r="Z92" s="219">
        <f t="shared" si="66"/>
        <v>0</v>
      </c>
      <c r="AA92" s="218" t="str">
        <f t="shared" si="67"/>
        <v>N. D.</v>
      </c>
    </row>
    <row r="93" spans="1:27" s="208" customFormat="1" ht="17">
      <c r="A93" s="215" t="s">
        <v>29</v>
      </c>
      <c r="B93" s="216"/>
      <c r="C93" s="217">
        <f t="shared" si="68"/>
        <v>0</v>
      </c>
      <c r="D93" s="218" t="str">
        <f t="shared" si="69"/>
        <v>N. D.</v>
      </c>
      <c r="E93" s="216"/>
      <c r="F93" s="217">
        <f t="shared" si="70"/>
        <v>0</v>
      </c>
      <c r="G93" s="218" t="str">
        <f t="shared" si="71"/>
        <v>N. D.</v>
      </c>
      <c r="H93" s="219">
        <f t="shared" si="60"/>
        <v>0</v>
      </c>
      <c r="I93" s="218" t="str">
        <f t="shared" si="61"/>
        <v>N. D.</v>
      </c>
      <c r="J93" s="216"/>
      <c r="K93" s="217">
        <f t="shared" si="72"/>
        <v>0</v>
      </c>
      <c r="L93" s="218" t="str">
        <f t="shared" si="73"/>
        <v>N. D.</v>
      </c>
      <c r="M93" s="219">
        <f t="shared" si="62"/>
        <v>0</v>
      </c>
      <c r="N93" s="218" t="str">
        <f t="shared" si="63"/>
        <v>N. D.</v>
      </c>
      <c r="O93" s="216"/>
      <c r="P93" s="217">
        <f t="shared" si="74"/>
        <v>0</v>
      </c>
      <c r="Q93" s="218" t="str">
        <f t="shared" si="75"/>
        <v>N. D.</v>
      </c>
      <c r="R93" s="216"/>
      <c r="S93" s="217">
        <f t="shared" si="76"/>
        <v>0</v>
      </c>
      <c r="T93" s="218" t="str">
        <f t="shared" si="77"/>
        <v>N. D.</v>
      </c>
      <c r="U93" s="219">
        <f t="shared" si="64"/>
        <v>0</v>
      </c>
      <c r="V93" s="218" t="str">
        <f t="shared" si="65"/>
        <v>N. D.</v>
      </c>
      <c r="W93" s="216"/>
      <c r="X93" s="217">
        <f t="shared" si="78"/>
        <v>0</v>
      </c>
      <c r="Y93" s="218" t="str">
        <f t="shared" si="79"/>
        <v>N. D.</v>
      </c>
      <c r="Z93" s="219">
        <f t="shared" si="66"/>
        <v>0</v>
      </c>
      <c r="AA93" s="218" t="str">
        <f t="shared" si="67"/>
        <v>N. D.</v>
      </c>
    </row>
    <row r="94" spans="1:27" s="208" customFormat="1" ht="17">
      <c r="A94" s="220" t="s">
        <v>30</v>
      </c>
      <c r="B94" s="216"/>
      <c r="C94" s="217">
        <f t="shared" si="68"/>
        <v>0</v>
      </c>
      <c r="D94" s="218" t="str">
        <f t="shared" si="69"/>
        <v>N. D.</v>
      </c>
      <c r="E94" s="216"/>
      <c r="F94" s="217">
        <f t="shared" si="70"/>
        <v>0</v>
      </c>
      <c r="G94" s="218" t="str">
        <f t="shared" si="71"/>
        <v>N. D.</v>
      </c>
      <c r="H94" s="219">
        <f t="shared" si="60"/>
        <v>0</v>
      </c>
      <c r="I94" s="218" t="str">
        <f t="shared" si="61"/>
        <v>N. D.</v>
      </c>
      <c r="J94" s="216"/>
      <c r="K94" s="217">
        <f t="shared" si="72"/>
        <v>0</v>
      </c>
      <c r="L94" s="218" t="str">
        <f t="shared" si="73"/>
        <v>N. D.</v>
      </c>
      <c r="M94" s="219">
        <f t="shared" si="62"/>
        <v>0</v>
      </c>
      <c r="N94" s="218" t="str">
        <f t="shared" si="63"/>
        <v>N. D.</v>
      </c>
      <c r="O94" s="216"/>
      <c r="P94" s="217">
        <f t="shared" si="74"/>
        <v>0</v>
      </c>
      <c r="Q94" s="218" t="str">
        <f t="shared" si="75"/>
        <v>N. D.</v>
      </c>
      <c r="R94" s="216"/>
      <c r="S94" s="217">
        <f t="shared" si="76"/>
        <v>0</v>
      </c>
      <c r="T94" s="218" t="str">
        <f t="shared" si="77"/>
        <v>N. D.</v>
      </c>
      <c r="U94" s="219">
        <f t="shared" si="64"/>
        <v>0</v>
      </c>
      <c r="V94" s="218" t="str">
        <f t="shared" si="65"/>
        <v>N. D.</v>
      </c>
      <c r="W94" s="216"/>
      <c r="X94" s="217">
        <f t="shared" si="78"/>
        <v>0</v>
      </c>
      <c r="Y94" s="218" t="str">
        <f t="shared" si="79"/>
        <v>N. D.</v>
      </c>
      <c r="Z94" s="219">
        <f t="shared" si="66"/>
        <v>0</v>
      </c>
      <c r="AA94" s="218" t="str">
        <f t="shared" si="67"/>
        <v>N. D.</v>
      </c>
    </row>
    <row r="95" spans="1:27" s="208" customFormat="1" ht="17">
      <c r="A95" s="221" t="s">
        <v>31</v>
      </c>
      <c r="B95" s="207"/>
      <c r="C95" s="222">
        <f>+SUM(C96:C104)</f>
        <v>0</v>
      </c>
      <c r="D95" s="213">
        <f>+IF(ISERROR(C95/C106),"N. D.",C95/C106)</f>
        <v>0</v>
      </c>
      <c r="E95" s="216"/>
      <c r="F95" s="222">
        <f>+SUM(F96:F104)</f>
        <v>0</v>
      </c>
      <c r="G95" s="213">
        <f>+IF(ISERROR(F95/F106),"N. D.",F95/F106)</f>
        <v>0</v>
      </c>
      <c r="H95" s="214">
        <f t="shared" si="60"/>
        <v>0</v>
      </c>
      <c r="I95" s="213" t="str">
        <f t="shared" si="61"/>
        <v>N. D.</v>
      </c>
      <c r="J95" s="207"/>
      <c r="K95" s="222">
        <f>+SUM(K96:K104)</f>
        <v>0</v>
      </c>
      <c r="L95" s="213">
        <f>+IF(ISERROR(K95/K106),"N. D.",K95/K106)</f>
        <v>0</v>
      </c>
      <c r="M95" s="214">
        <f t="shared" si="62"/>
        <v>0</v>
      </c>
      <c r="N95" s="213" t="str">
        <f t="shared" si="63"/>
        <v>N. D.</v>
      </c>
      <c r="O95" s="207"/>
      <c r="P95" s="222">
        <f>+SUM(P96:P104)</f>
        <v>0</v>
      </c>
      <c r="Q95" s="213">
        <f>+IF(ISERROR(P95/P106),"N. D.",P95/P106)</f>
        <v>0</v>
      </c>
      <c r="R95" s="216"/>
      <c r="S95" s="222">
        <f>+SUM(S96:S104)</f>
        <v>0</v>
      </c>
      <c r="T95" s="213">
        <f>+IF(ISERROR(S95/S106),"N. D.",S95/S106)</f>
        <v>0</v>
      </c>
      <c r="U95" s="214">
        <f t="shared" si="64"/>
        <v>0</v>
      </c>
      <c r="V95" s="213" t="str">
        <f t="shared" si="65"/>
        <v>N. D.</v>
      </c>
      <c r="W95" s="207"/>
      <c r="X95" s="222">
        <f>+SUM(X96:X104)</f>
        <v>0</v>
      </c>
      <c r="Y95" s="213">
        <f>+IF(ISERROR(X95/X106),"N. D.",X95/X106)</f>
        <v>0</v>
      </c>
      <c r="Z95" s="214">
        <f t="shared" si="66"/>
        <v>0</v>
      </c>
      <c r="AA95" s="213" t="str">
        <f t="shared" si="67"/>
        <v>N. D.</v>
      </c>
    </row>
    <row r="96" spans="1:27" s="208" customFormat="1" ht="17">
      <c r="A96" s="223" t="s">
        <v>32</v>
      </c>
      <c r="B96" s="216"/>
      <c r="C96" s="217">
        <f t="shared" ref="C96:C104" si="80">+C21-C46-C71</f>
        <v>0</v>
      </c>
      <c r="D96" s="218" t="str">
        <f t="shared" ref="D96:D104" si="81">+IF(ISERROR(C96/C96),"N. D.",C96/C96)</f>
        <v>N. D.</v>
      </c>
      <c r="E96" s="216"/>
      <c r="F96" s="217">
        <f t="shared" ref="F96:F104" si="82">+F21-F46-F71</f>
        <v>0</v>
      </c>
      <c r="G96" s="218" t="str">
        <f t="shared" ref="G96:G104" si="83">+IF(ISERROR(F96/F96),"N. D.",F96/F96)</f>
        <v>N. D.</v>
      </c>
      <c r="H96" s="219">
        <f t="shared" si="60"/>
        <v>0</v>
      </c>
      <c r="I96" s="218" t="str">
        <f t="shared" si="61"/>
        <v>N. D.</v>
      </c>
      <c r="J96" s="216"/>
      <c r="K96" s="217">
        <f t="shared" ref="K96:K104" si="84">+K21-K46-K71</f>
        <v>0</v>
      </c>
      <c r="L96" s="218" t="str">
        <f t="shared" ref="L96:L104" si="85">+IF(ISERROR(K96/K96),"N. D.",K96/K96)</f>
        <v>N. D.</v>
      </c>
      <c r="M96" s="219">
        <f t="shared" si="62"/>
        <v>0</v>
      </c>
      <c r="N96" s="218" t="str">
        <f t="shared" si="63"/>
        <v>N. D.</v>
      </c>
      <c r="O96" s="216"/>
      <c r="P96" s="217">
        <f t="shared" ref="P96:P104" si="86">+P21-P46-P71</f>
        <v>0</v>
      </c>
      <c r="Q96" s="218" t="str">
        <f t="shared" ref="Q96:Q104" si="87">+IF(ISERROR(P96/P96),"N. D.",P96/P96)</f>
        <v>N. D.</v>
      </c>
      <c r="R96" s="216"/>
      <c r="S96" s="217">
        <f t="shared" ref="S96:S104" si="88">+S21-S46-S71</f>
        <v>0</v>
      </c>
      <c r="T96" s="218" t="str">
        <f t="shared" ref="T96:T104" si="89">+IF(ISERROR(S96/S96),"N. D.",S96/S96)</f>
        <v>N. D.</v>
      </c>
      <c r="U96" s="219">
        <f t="shared" si="64"/>
        <v>0</v>
      </c>
      <c r="V96" s="218" t="str">
        <f t="shared" si="65"/>
        <v>N. D.</v>
      </c>
      <c r="W96" s="216"/>
      <c r="X96" s="217">
        <f t="shared" ref="X96:X104" si="90">+X21-X46-X71</f>
        <v>0</v>
      </c>
      <c r="Y96" s="218" t="str">
        <f t="shared" ref="Y96:Y104" si="91">+IF(ISERROR(X96/X96),"N. D.",X96/X96)</f>
        <v>N. D.</v>
      </c>
      <c r="Z96" s="219">
        <f t="shared" si="66"/>
        <v>0</v>
      </c>
      <c r="AA96" s="218" t="str">
        <f t="shared" si="67"/>
        <v>N. D.</v>
      </c>
    </row>
    <row r="97" spans="1:27" s="208" customFormat="1" ht="17">
      <c r="A97" s="223" t="s">
        <v>33</v>
      </c>
      <c r="B97" s="216"/>
      <c r="C97" s="217">
        <f t="shared" si="80"/>
        <v>0</v>
      </c>
      <c r="D97" s="218" t="str">
        <f t="shared" si="81"/>
        <v>N. D.</v>
      </c>
      <c r="E97" s="216"/>
      <c r="F97" s="217">
        <f t="shared" si="82"/>
        <v>0</v>
      </c>
      <c r="G97" s="218" t="str">
        <f t="shared" si="83"/>
        <v>N. D.</v>
      </c>
      <c r="H97" s="219">
        <f t="shared" si="60"/>
        <v>0</v>
      </c>
      <c r="I97" s="218" t="str">
        <f t="shared" si="61"/>
        <v>N. D.</v>
      </c>
      <c r="J97" s="216"/>
      <c r="K97" s="217">
        <f t="shared" si="84"/>
        <v>0</v>
      </c>
      <c r="L97" s="218" t="str">
        <f t="shared" si="85"/>
        <v>N. D.</v>
      </c>
      <c r="M97" s="219">
        <f t="shared" si="62"/>
        <v>0</v>
      </c>
      <c r="N97" s="218" t="str">
        <f t="shared" si="63"/>
        <v>N. D.</v>
      </c>
      <c r="O97" s="216"/>
      <c r="P97" s="217">
        <f t="shared" si="86"/>
        <v>0</v>
      </c>
      <c r="Q97" s="218" t="str">
        <f t="shared" si="87"/>
        <v>N. D.</v>
      </c>
      <c r="R97" s="216"/>
      <c r="S97" s="217">
        <f t="shared" si="88"/>
        <v>0</v>
      </c>
      <c r="T97" s="218" t="str">
        <f t="shared" si="89"/>
        <v>N. D.</v>
      </c>
      <c r="U97" s="219">
        <f t="shared" si="64"/>
        <v>0</v>
      </c>
      <c r="V97" s="218" t="str">
        <f t="shared" si="65"/>
        <v>N. D.</v>
      </c>
      <c r="W97" s="216"/>
      <c r="X97" s="217">
        <f t="shared" si="90"/>
        <v>0</v>
      </c>
      <c r="Y97" s="218" t="str">
        <f t="shared" si="91"/>
        <v>N. D.</v>
      </c>
      <c r="Z97" s="219">
        <f t="shared" si="66"/>
        <v>0</v>
      </c>
      <c r="AA97" s="218" t="str">
        <f t="shared" si="67"/>
        <v>N. D.</v>
      </c>
    </row>
    <row r="98" spans="1:27" s="208" customFormat="1" ht="17">
      <c r="A98" s="223" t="s">
        <v>34</v>
      </c>
      <c r="B98" s="216"/>
      <c r="C98" s="217">
        <f t="shared" si="80"/>
        <v>0</v>
      </c>
      <c r="D98" s="218" t="str">
        <f t="shared" si="81"/>
        <v>N. D.</v>
      </c>
      <c r="E98" s="216"/>
      <c r="F98" s="217">
        <f t="shared" si="82"/>
        <v>0</v>
      </c>
      <c r="G98" s="218" t="str">
        <f t="shared" si="83"/>
        <v>N. D.</v>
      </c>
      <c r="H98" s="219">
        <f t="shared" si="60"/>
        <v>0</v>
      </c>
      <c r="I98" s="218" t="str">
        <f t="shared" si="61"/>
        <v>N. D.</v>
      </c>
      <c r="J98" s="216"/>
      <c r="K98" s="217">
        <f t="shared" si="84"/>
        <v>0</v>
      </c>
      <c r="L98" s="218" t="str">
        <f t="shared" si="85"/>
        <v>N. D.</v>
      </c>
      <c r="M98" s="219">
        <f t="shared" si="62"/>
        <v>0</v>
      </c>
      <c r="N98" s="218" t="str">
        <f t="shared" si="63"/>
        <v>N. D.</v>
      </c>
      <c r="O98" s="216"/>
      <c r="P98" s="217">
        <f t="shared" si="86"/>
        <v>0</v>
      </c>
      <c r="Q98" s="218" t="str">
        <f t="shared" si="87"/>
        <v>N. D.</v>
      </c>
      <c r="R98" s="216"/>
      <c r="S98" s="217">
        <f t="shared" si="88"/>
        <v>0</v>
      </c>
      <c r="T98" s="218" t="str">
        <f t="shared" si="89"/>
        <v>N. D.</v>
      </c>
      <c r="U98" s="219">
        <f t="shared" si="64"/>
        <v>0</v>
      </c>
      <c r="V98" s="218" t="str">
        <f t="shared" si="65"/>
        <v>N. D.</v>
      </c>
      <c r="W98" s="216"/>
      <c r="X98" s="217">
        <f t="shared" si="90"/>
        <v>0</v>
      </c>
      <c r="Y98" s="218" t="str">
        <f t="shared" si="91"/>
        <v>N. D.</v>
      </c>
      <c r="Z98" s="219">
        <f t="shared" si="66"/>
        <v>0</v>
      </c>
      <c r="AA98" s="218" t="str">
        <f t="shared" si="67"/>
        <v>N. D.</v>
      </c>
    </row>
    <row r="99" spans="1:27" s="208" customFormat="1" ht="17">
      <c r="A99" s="223" t="s">
        <v>35</v>
      </c>
      <c r="B99" s="216"/>
      <c r="C99" s="217">
        <f t="shared" si="80"/>
        <v>0</v>
      </c>
      <c r="D99" s="218" t="str">
        <f t="shared" si="81"/>
        <v>N. D.</v>
      </c>
      <c r="E99" s="216"/>
      <c r="F99" s="217">
        <f t="shared" si="82"/>
        <v>0</v>
      </c>
      <c r="G99" s="218" t="str">
        <f t="shared" si="83"/>
        <v>N. D.</v>
      </c>
      <c r="H99" s="219">
        <f t="shared" si="60"/>
        <v>0</v>
      </c>
      <c r="I99" s="218" t="str">
        <f t="shared" si="61"/>
        <v>N. D.</v>
      </c>
      <c r="J99" s="216"/>
      <c r="K99" s="217">
        <f t="shared" si="84"/>
        <v>0</v>
      </c>
      <c r="L99" s="218" t="str">
        <f t="shared" si="85"/>
        <v>N. D.</v>
      </c>
      <c r="M99" s="219">
        <f t="shared" si="62"/>
        <v>0</v>
      </c>
      <c r="N99" s="218" t="str">
        <f t="shared" si="63"/>
        <v>N. D.</v>
      </c>
      <c r="O99" s="216"/>
      <c r="P99" s="217">
        <f t="shared" si="86"/>
        <v>0</v>
      </c>
      <c r="Q99" s="218" t="str">
        <f t="shared" si="87"/>
        <v>N. D.</v>
      </c>
      <c r="R99" s="216"/>
      <c r="S99" s="217">
        <f t="shared" si="88"/>
        <v>0</v>
      </c>
      <c r="T99" s="218" t="str">
        <f t="shared" si="89"/>
        <v>N. D.</v>
      </c>
      <c r="U99" s="219">
        <f t="shared" si="64"/>
        <v>0</v>
      </c>
      <c r="V99" s="218" t="str">
        <f t="shared" si="65"/>
        <v>N. D.</v>
      </c>
      <c r="W99" s="216"/>
      <c r="X99" s="217">
        <f t="shared" si="90"/>
        <v>0</v>
      </c>
      <c r="Y99" s="218" t="str">
        <f t="shared" si="91"/>
        <v>N. D.</v>
      </c>
      <c r="Z99" s="219">
        <f t="shared" si="66"/>
        <v>0</v>
      </c>
      <c r="AA99" s="218" t="str">
        <f t="shared" si="67"/>
        <v>N. D.</v>
      </c>
    </row>
    <row r="100" spans="1:27" s="208" customFormat="1" ht="17">
      <c r="A100" s="223" t="s">
        <v>36</v>
      </c>
      <c r="B100" s="216"/>
      <c r="C100" s="217">
        <f t="shared" si="80"/>
        <v>0</v>
      </c>
      <c r="D100" s="218" t="str">
        <f t="shared" si="81"/>
        <v>N. D.</v>
      </c>
      <c r="E100" s="216"/>
      <c r="F100" s="217">
        <f t="shared" si="82"/>
        <v>0</v>
      </c>
      <c r="G100" s="218" t="str">
        <f t="shared" si="83"/>
        <v>N. D.</v>
      </c>
      <c r="H100" s="219">
        <f t="shared" si="60"/>
        <v>0</v>
      </c>
      <c r="I100" s="218" t="str">
        <f t="shared" si="61"/>
        <v>N. D.</v>
      </c>
      <c r="J100" s="216"/>
      <c r="K100" s="217">
        <f t="shared" si="84"/>
        <v>0</v>
      </c>
      <c r="L100" s="218" t="str">
        <f t="shared" si="85"/>
        <v>N. D.</v>
      </c>
      <c r="M100" s="219">
        <f t="shared" si="62"/>
        <v>0</v>
      </c>
      <c r="N100" s="218" t="str">
        <f t="shared" si="63"/>
        <v>N. D.</v>
      </c>
      <c r="O100" s="216"/>
      <c r="P100" s="217">
        <f t="shared" si="86"/>
        <v>0</v>
      </c>
      <c r="Q100" s="218" t="str">
        <f t="shared" si="87"/>
        <v>N. D.</v>
      </c>
      <c r="R100" s="216"/>
      <c r="S100" s="217">
        <f t="shared" si="88"/>
        <v>0</v>
      </c>
      <c r="T100" s="218" t="str">
        <f t="shared" si="89"/>
        <v>N. D.</v>
      </c>
      <c r="U100" s="219">
        <f t="shared" si="64"/>
        <v>0</v>
      </c>
      <c r="V100" s="218" t="str">
        <f t="shared" si="65"/>
        <v>N. D.</v>
      </c>
      <c r="W100" s="216"/>
      <c r="X100" s="217">
        <f t="shared" si="90"/>
        <v>0</v>
      </c>
      <c r="Y100" s="218" t="str">
        <f t="shared" si="91"/>
        <v>N. D.</v>
      </c>
      <c r="Z100" s="219">
        <f t="shared" si="66"/>
        <v>0</v>
      </c>
      <c r="AA100" s="218" t="str">
        <f t="shared" si="67"/>
        <v>N. D.</v>
      </c>
    </row>
    <row r="101" spans="1:27" s="208" customFormat="1" ht="17">
      <c r="A101" s="223" t="s">
        <v>37</v>
      </c>
      <c r="B101" s="216"/>
      <c r="C101" s="217">
        <f t="shared" si="80"/>
        <v>0</v>
      </c>
      <c r="D101" s="218" t="str">
        <f t="shared" si="81"/>
        <v>N. D.</v>
      </c>
      <c r="E101" s="216"/>
      <c r="F101" s="217">
        <f t="shared" si="82"/>
        <v>0</v>
      </c>
      <c r="G101" s="218" t="str">
        <f t="shared" si="83"/>
        <v>N. D.</v>
      </c>
      <c r="H101" s="219">
        <f t="shared" si="60"/>
        <v>0</v>
      </c>
      <c r="I101" s="218" t="str">
        <f t="shared" si="61"/>
        <v>N. D.</v>
      </c>
      <c r="J101" s="216"/>
      <c r="K101" s="217">
        <f t="shared" si="84"/>
        <v>0</v>
      </c>
      <c r="L101" s="218" t="str">
        <f t="shared" si="85"/>
        <v>N. D.</v>
      </c>
      <c r="M101" s="219">
        <f t="shared" si="62"/>
        <v>0</v>
      </c>
      <c r="N101" s="218" t="str">
        <f t="shared" si="63"/>
        <v>N. D.</v>
      </c>
      <c r="O101" s="216"/>
      <c r="P101" s="217">
        <f t="shared" si="86"/>
        <v>0</v>
      </c>
      <c r="Q101" s="218" t="str">
        <f t="shared" si="87"/>
        <v>N. D.</v>
      </c>
      <c r="R101" s="216"/>
      <c r="S101" s="217">
        <f t="shared" si="88"/>
        <v>0</v>
      </c>
      <c r="T101" s="218" t="str">
        <f t="shared" si="89"/>
        <v>N. D.</v>
      </c>
      <c r="U101" s="219">
        <f t="shared" si="64"/>
        <v>0</v>
      </c>
      <c r="V101" s="218" t="str">
        <f t="shared" si="65"/>
        <v>N. D.</v>
      </c>
      <c r="W101" s="216"/>
      <c r="X101" s="217">
        <f t="shared" si="90"/>
        <v>0</v>
      </c>
      <c r="Y101" s="218" t="str">
        <f t="shared" si="91"/>
        <v>N. D.</v>
      </c>
      <c r="Z101" s="219">
        <f t="shared" si="66"/>
        <v>0</v>
      </c>
      <c r="AA101" s="218" t="str">
        <f t="shared" si="67"/>
        <v>N. D.</v>
      </c>
    </row>
    <row r="102" spans="1:27" s="208" customFormat="1" ht="17">
      <c r="A102" s="223" t="s">
        <v>38</v>
      </c>
      <c r="B102" s="216"/>
      <c r="C102" s="217">
        <f t="shared" si="80"/>
        <v>0</v>
      </c>
      <c r="D102" s="218" t="str">
        <f t="shared" si="81"/>
        <v>N. D.</v>
      </c>
      <c r="E102" s="216"/>
      <c r="F102" s="217">
        <f t="shared" si="82"/>
        <v>0</v>
      </c>
      <c r="G102" s="218" t="str">
        <f t="shared" si="83"/>
        <v>N. D.</v>
      </c>
      <c r="H102" s="219">
        <f t="shared" si="60"/>
        <v>0</v>
      </c>
      <c r="I102" s="218" t="str">
        <f t="shared" si="61"/>
        <v>N. D.</v>
      </c>
      <c r="J102" s="216"/>
      <c r="K102" s="217">
        <f t="shared" si="84"/>
        <v>0</v>
      </c>
      <c r="L102" s="218" t="str">
        <f t="shared" si="85"/>
        <v>N. D.</v>
      </c>
      <c r="M102" s="219">
        <f t="shared" si="62"/>
        <v>0</v>
      </c>
      <c r="N102" s="218" t="str">
        <f t="shared" si="63"/>
        <v>N. D.</v>
      </c>
      <c r="O102" s="216"/>
      <c r="P102" s="217">
        <f t="shared" si="86"/>
        <v>0</v>
      </c>
      <c r="Q102" s="218" t="str">
        <f t="shared" si="87"/>
        <v>N. D.</v>
      </c>
      <c r="R102" s="216"/>
      <c r="S102" s="217">
        <f t="shared" si="88"/>
        <v>0</v>
      </c>
      <c r="T102" s="218" t="str">
        <f t="shared" si="89"/>
        <v>N. D.</v>
      </c>
      <c r="U102" s="219">
        <f t="shared" si="64"/>
        <v>0</v>
      </c>
      <c r="V102" s="218" t="str">
        <f t="shared" si="65"/>
        <v>N. D.</v>
      </c>
      <c r="W102" s="216"/>
      <c r="X102" s="217">
        <f t="shared" si="90"/>
        <v>0</v>
      </c>
      <c r="Y102" s="218" t="str">
        <f t="shared" si="91"/>
        <v>N. D.</v>
      </c>
      <c r="Z102" s="219">
        <f t="shared" si="66"/>
        <v>0</v>
      </c>
      <c r="AA102" s="218" t="str">
        <f t="shared" si="67"/>
        <v>N. D.</v>
      </c>
    </row>
    <row r="103" spans="1:27" s="208" customFormat="1" ht="17">
      <c r="A103" s="223" t="s">
        <v>39</v>
      </c>
      <c r="B103" s="216"/>
      <c r="C103" s="217">
        <f t="shared" si="80"/>
        <v>0</v>
      </c>
      <c r="D103" s="218" t="str">
        <f t="shared" si="81"/>
        <v>N. D.</v>
      </c>
      <c r="E103" s="216"/>
      <c r="F103" s="217">
        <f t="shared" si="82"/>
        <v>0</v>
      </c>
      <c r="G103" s="218" t="str">
        <f t="shared" si="83"/>
        <v>N. D.</v>
      </c>
      <c r="H103" s="219">
        <f t="shared" si="60"/>
        <v>0</v>
      </c>
      <c r="I103" s="218" t="str">
        <f t="shared" si="61"/>
        <v>N. D.</v>
      </c>
      <c r="J103" s="216"/>
      <c r="K103" s="217">
        <f t="shared" si="84"/>
        <v>0</v>
      </c>
      <c r="L103" s="218" t="str">
        <f t="shared" si="85"/>
        <v>N. D.</v>
      </c>
      <c r="M103" s="219">
        <f t="shared" si="62"/>
        <v>0</v>
      </c>
      <c r="N103" s="218" t="str">
        <f t="shared" si="63"/>
        <v>N. D.</v>
      </c>
      <c r="O103" s="216"/>
      <c r="P103" s="217">
        <f t="shared" si="86"/>
        <v>0</v>
      </c>
      <c r="Q103" s="218" t="str">
        <f t="shared" si="87"/>
        <v>N. D.</v>
      </c>
      <c r="R103" s="216"/>
      <c r="S103" s="217">
        <f t="shared" si="88"/>
        <v>0</v>
      </c>
      <c r="T103" s="218" t="str">
        <f t="shared" si="89"/>
        <v>N. D.</v>
      </c>
      <c r="U103" s="219">
        <f t="shared" si="64"/>
        <v>0</v>
      </c>
      <c r="V103" s="218" t="str">
        <f t="shared" si="65"/>
        <v>N. D.</v>
      </c>
      <c r="W103" s="216"/>
      <c r="X103" s="217">
        <f t="shared" si="90"/>
        <v>0</v>
      </c>
      <c r="Y103" s="218" t="str">
        <f t="shared" si="91"/>
        <v>N. D.</v>
      </c>
      <c r="Z103" s="219">
        <f t="shared" si="66"/>
        <v>0</v>
      </c>
      <c r="AA103" s="218" t="str">
        <f t="shared" si="67"/>
        <v>N. D.</v>
      </c>
    </row>
    <row r="104" spans="1:27" s="208" customFormat="1" ht="17">
      <c r="A104" s="223" t="s">
        <v>40</v>
      </c>
      <c r="B104" s="216"/>
      <c r="C104" s="217">
        <f t="shared" si="80"/>
        <v>0</v>
      </c>
      <c r="D104" s="218" t="str">
        <f t="shared" si="81"/>
        <v>N. D.</v>
      </c>
      <c r="E104" s="216"/>
      <c r="F104" s="217">
        <f t="shared" si="82"/>
        <v>0</v>
      </c>
      <c r="G104" s="218" t="str">
        <f t="shared" si="83"/>
        <v>N. D.</v>
      </c>
      <c r="H104" s="219">
        <f t="shared" si="60"/>
        <v>0</v>
      </c>
      <c r="I104" s="218" t="str">
        <f t="shared" si="61"/>
        <v>N. D.</v>
      </c>
      <c r="J104" s="216"/>
      <c r="K104" s="217">
        <f t="shared" si="84"/>
        <v>0</v>
      </c>
      <c r="L104" s="218" t="str">
        <f t="shared" si="85"/>
        <v>N. D.</v>
      </c>
      <c r="M104" s="219">
        <f t="shared" si="62"/>
        <v>0</v>
      </c>
      <c r="N104" s="218" t="str">
        <f t="shared" si="63"/>
        <v>N. D.</v>
      </c>
      <c r="O104" s="216"/>
      <c r="P104" s="217">
        <f t="shared" si="86"/>
        <v>0</v>
      </c>
      <c r="Q104" s="218" t="str">
        <f t="shared" si="87"/>
        <v>N. D.</v>
      </c>
      <c r="R104" s="216"/>
      <c r="S104" s="217">
        <f t="shared" si="88"/>
        <v>0</v>
      </c>
      <c r="T104" s="218" t="str">
        <f t="shared" si="89"/>
        <v>N. D.</v>
      </c>
      <c r="U104" s="219">
        <f t="shared" si="64"/>
        <v>0</v>
      </c>
      <c r="V104" s="218" t="str">
        <f t="shared" si="65"/>
        <v>N. D.</v>
      </c>
      <c r="W104" s="216"/>
      <c r="X104" s="217">
        <f t="shared" si="90"/>
        <v>0</v>
      </c>
      <c r="Y104" s="218" t="str">
        <f t="shared" si="91"/>
        <v>N. D.</v>
      </c>
      <c r="Z104" s="219">
        <f t="shared" si="66"/>
        <v>0</v>
      </c>
      <c r="AA104" s="218" t="str">
        <f t="shared" si="67"/>
        <v>N. D.</v>
      </c>
    </row>
    <row r="105" spans="1:27" s="208" customFormat="1" ht="6" customHeight="1">
      <c r="A105" s="210"/>
      <c r="B105" s="207"/>
      <c r="C105" s="210"/>
      <c r="D105" s="213"/>
      <c r="E105" s="207"/>
      <c r="F105" s="210"/>
      <c r="G105" s="213"/>
      <c r="H105" s="207"/>
      <c r="I105" s="213"/>
      <c r="J105" s="207"/>
      <c r="K105" s="210"/>
      <c r="L105" s="213"/>
      <c r="M105" s="207"/>
      <c r="N105" s="213"/>
      <c r="O105" s="207"/>
      <c r="P105" s="210"/>
      <c r="Q105" s="213"/>
      <c r="R105" s="207"/>
      <c r="S105" s="210"/>
      <c r="T105" s="213"/>
      <c r="U105" s="207"/>
      <c r="V105" s="213"/>
      <c r="W105" s="207"/>
      <c r="X105" s="210"/>
      <c r="Y105" s="213"/>
      <c r="Z105" s="207"/>
      <c r="AA105" s="213"/>
    </row>
    <row r="106" spans="1:27" s="208" customFormat="1" ht="17">
      <c r="A106" s="227" t="s">
        <v>47</v>
      </c>
      <c r="B106" s="228"/>
      <c r="C106" s="229">
        <f>+C85+C95</f>
        <v>112937</v>
      </c>
      <c r="D106" s="230">
        <f>+IF(ISERROR(C106/C106),"N. D.",C106/C106)</f>
        <v>1</v>
      </c>
      <c r="E106" s="228"/>
      <c r="F106" s="229">
        <f>+F85+F95</f>
        <v>86447.16658372384</v>
      </c>
      <c r="G106" s="230">
        <f>+IF(ISERROR(F106/F106),"N. D.",F106/F106)</f>
        <v>1</v>
      </c>
      <c r="H106" s="228">
        <f>+$C106-F106</f>
        <v>26489.83341627616</v>
      </c>
      <c r="I106" s="230">
        <f>+IF(ISERROR(H106/F106),"N. D.",H106/F106)</f>
        <v>0.30642801219656901</v>
      </c>
      <c r="J106" s="228"/>
      <c r="K106" s="229">
        <f>+K85+K95</f>
        <v>75450</v>
      </c>
      <c r="L106" s="230">
        <f>+IF(ISERROR(K106/K106),"N. D.",K106/K106)</f>
        <v>1</v>
      </c>
      <c r="M106" s="228">
        <f>+$C106-K106</f>
        <v>37487</v>
      </c>
      <c r="N106" s="230">
        <f>+IF(ISERROR(M106/K106),"N. D.",M106/K106)</f>
        <v>0.49684559310801857</v>
      </c>
      <c r="O106" s="228"/>
      <c r="P106" s="229">
        <f>+P85+P95</f>
        <v>456329</v>
      </c>
      <c r="Q106" s="230">
        <f>+IF(ISERROR(P106/P106),"N. D.",P106/P106)</f>
        <v>1</v>
      </c>
      <c r="R106" s="228"/>
      <c r="S106" s="229">
        <f>+S85+S95</f>
        <v>379211.9971200701</v>
      </c>
      <c r="T106" s="230">
        <f>+IF(ISERROR(S106/S106),"N. D.",S106/S106)</f>
        <v>1</v>
      </c>
      <c r="U106" s="228">
        <f>+$P106-S106</f>
        <v>77117.002879929903</v>
      </c>
      <c r="V106" s="230">
        <f>+IF(ISERROR(U106/S106),"N. D.",U106/S106)</f>
        <v>0.20336118969229844</v>
      </c>
      <c r="W106" s="228"/>
      <c r="X106" s="229">
        <f>+X85+X95</f>
        <v>511515</v>
      </c>
      <c r="Y106" s="230">
        <f>+IF(ISERROR(X106/X106),"N. D.",X106/X106)</f>
        <v>1</v>
      </c>
      <c r="Z106" s="228">
        <f>+$P106-X106</f>
        <v>-55186</v>
      </c>
      <c r="AA106" s="230">
        <f>+IF(ISERROR(Z106/X106),"N. D.",Z106/X106)</f>
        <v>-0.1078873542320362</v>
      </c>
    </row>
    <row r="107" spans="1:27" s="208" customFormat="1" ht="6" customHeight="1">
      <c r="A107" s="210"/>
      <c r="B107" s="207"/>
      <c r="C107" s="210"/>
      <c r="D107" s="231"/>
      <c r="E107" s="207"/>
      <c r="F107" s="210"/>
      <c r="G107" s="231"/>
      <c r="H107" s="207"/>
      <c r="I107" s="231"/>
      <c r="J107" s="207"/>
      <c r="K107" s="210"/>
      <c r="L107" s="231"/>
      <c r="M107" s="207"/>
      <c r="N107" s="231"/>
      <c r="O107" s="207"/>
      <c r="P107" s="210"/>
      <c r="Q107" s="231"/>
      <c r="R107" s="207"/>
      <c r="S107" s="210"/>
      <c r="T107" s="231"/>
      <c r="U107" s="207"/>
      <c r="V107" s="231"/>
      <c r="W107" s="207"/>
      <c r="X107" s="210"/>
      <c r="Y107" s="231"/>
      <c r="Z107" s="207"/>
      <c r="AA107" s="231"/>
    </row>
    <row r="108" spans="1:27" s="208" customFormat="1" ht="17">
      <c r="A108" s="209" t="s">
        <v>48</v>
      </c>
      <c r="B108" s="207"/>
      <c r="C108" s="210"/>
      <c r="D108" s="231"/>
      <c r="E108" s="207"/>
      <c r="F108" s="210"/>
      <c r="G108" s="231"/>
      <c r="H108" s="207"/>
      <c r="I108" s="231"/>
      <c r="J108" s="207"/>
      <c r="K108" s="210"/>
      <c r="L108" s="231"/>
      <c r="M108" s="207"/>
      <c r="N108" s="231"/>
      <c r="O108" s="207"/>
      <c r="P108" s="210"/>
      <c r="Q108" s="231"/>
      <c r="R108" s="207"/>
      <c r="S108" s="210"/>
      <c r="T108" s="231"/>
      <c r="U108" s="207"/>
      <c r="V108" s="231"/>
      <c r="W108" s="207"/>
      <c r="X108" s="210"/>
      <c r="Y108" s="231"/>
      <c r="Z108" s="207"/>
      <c r="AA108" s="231"/>
    </row>
    <row r="109" spans="1:27" s="208" customFormat="1" ht="6" customHeight="1">
      <c r="A109" s="210"/>
      <c r="B109" s="207"/>
      <c r="C109" s="210"/>
      <c r="D109" s="231"/>
      <c r="E109" s="207"/>
      <c r="F109" s="210"/>
      <c r="G109" s="231"/>
      <c r="H109" s="207"/>
      <c r="I109" s="231"/>
      <c r="J109" s="207"/>
      <c r="K109" s="210"/>
      <c r="L109" s="231"/>
      <c r="M109" s="207"/>
      <c r="N109" s="231"/>
      <c r="O109" s="207"/>
      <c r="P109" s="210"/>
      <c r="Q109" s="231"/>
      <c r="R109" s="207"/>
      <c r="S109" s="210"/>
      <c r="T109" s="231"/>
      <c r="U109" s="207"/>
      <c r="V109" s="231"/>
      <c r="W109" s="207"/>
      <c r="X109" s="210"/>
      <c r="Y109" s="231"/>
      <c r="Z109" s="207"/>
      <c r="AA109" s="231"/>
    </row>
    <row r="110" spans="1:27" s="208" customFormat="1" ht="17">
      <c r="A110" s="211" t="s">
        <v>21</v>
      </c>
      <c r="B110" s="207"/>
      <c r="C110" s="212">
        <f>+SUM(C111:C119)</f>
        <v>0</v>
      </c>
      <c r="D110" s="213" t="str">
        <f>+IF(ISERROR(C110/#REF!),"N. D.",C110/#REF!)</f>
        <v>N. D.</v>
      </c>
      <c r="E110" s="207"/>
      <c r="F110" s="212">
        <f>+SUM(F111:F119)</f>
        <v>0</v>
      </c>
      <c r="G110" s="213" t="str">
        <f>+IF(ISERROR(F110/#REF!),"N. D.",F110/#REF!)</f>
        <v>N. D.</v>
      </c>
      <c r="H110" s="214">
        <f t="shared" ref="H110:H129" si="92">+$C110-F110</f>
        <v>0</v>
      </c>
      <c r="I110" s="213" t="str">
        <f t="shared" ref="I110:I129" si="93">+IF(ISERROR(H110/F110),"N. D.",H110/F110)</f>
        <v>N. D.</v>
      </c>
      <c r="J110" s="207"/>
      <c r="K110" s="212">
        <f>+SUM(K111:K119)</f>
        <v>0</v>
      </c>
      <c r="L110" s="213" t="str">
        <f>+IF(ISERROR(K110/#REF!),"N. D.",K110/#REF!)</f>
        <v>N. D.</v>
      </c>
      <c r="M110" s="214">
        <f t="shared" ref="M110:M129" si="94">+$C110-K110</f>
        <v>0</v>
      </c>
      <c r="N110" s="213" t="str">
        <f t="shared" ref="N110:N129" si="95">+IF(ISERROR(M110/K110),"N. D.",M110/K110)</f>
        <v>N. D.</v>
      </c>
      <c r="O110" s="207"/>
      <c r="P110" s="212">
        <f>+SUM(P111:P119)</f>
        <v>0</v>
      </c>
      <c r="Q110" s="213" t="str">
        <f>+IF(ISERROR(P110/#REF!),"N. D.",P110/#REF!)</f>
        <v>N. D.</v>
      </c>
      <c r="R110" s="207"/>
      <c r="S110" s="212">
        <f>+SUM(S111:S119)</f>
        <v>0</v>
      </c>
      <c r="T110" s="213" t="str">
        <f>+IF(ISERROR(S110/#REF!),"N. D.",S110/#REF!)</f>
        <v>N. D.</v>
      </c>
      <c r="U110" s="214">
        <f t="shared" ref="U110:U129" si="96">+$P110-S110</f>
        <v>0</v>
      </c>
      <c r="V110" s="213" t="str">
        <f t="shared" ref="V110:V129" si="97">+IF(ISERROR(U110/S110),"N. D.",U110/S110)</f>
        <v>N. D.</v>
      </c>
      <c r="W110" s="207"/>
      <c r="X110" s="212">
        <f>+SUM(X111:X119)</f>
        <v>0</v>
      </c>
      <c r="Y110" s="213" t="str">
        <f>+IF(ISERROR(X110/#REF!),"N. D.",X110/#REF!)</f>
        <v>N. D.</v>
      </c>
      <c r="Z110" s="214">
        <f t="shared" ref="Z110:Z129" si="98">+$P110-X110</f>
        <v>0</v>
      </c>
      <c r="AA110" s="213" t="str">
        <f t="shared" ref="AA110:AA129" si="99">+IF(ISERROR(Z110/X110),"N. D.",Z110/X110)</f>
        <v>N. D.</v>
      </c>
    </row>
    <row r="111" spans="1:27" s="208" customFormat="1" ht="17">
      <c r="A111" s="215" t="s">
        <v>22</v>
      </c>
      <c r="B111" s="216"/>
      <c r="C111" s="217">
        <f>+'2026R'!$O111</f>
        <v>0</v>
      </c>
      <c r="D111" s="218" t="str">
        <f>+IF(ISERROR(C111/#REF!),"N. D.",C111/#REF!)</f>
        <v>N. D.</v>
      </c>
      <c r="E111" s="216"/>
      <c r="F111" s="217">
        <f>+'2026P'!$O111</f>
        <v>0</v>
      </c>
      <c r="G111" s="218" t="str">
        <f>+IF(ISERROR(F111/#REF!),"N. D.",F111/#REF!)</f>
        <v>N. D.</v>
      </c>
      <c r="H111" s="219">
        <f t="shared" si="92"/>
        <v>0</v>
      </c>
      <c r="I111" s="218" t="str">
        <f t="shared" si="93"/>
        <v>N. D.</v>
      </c>
      <c r="J111" s="216"/>
      <c r="K111" s="217">
        <f>+'2025R'!$O111</f>
        <v>0</v>
      </c>
      <c r="L111" s="218" t="str">
        <f>+IF(ISERROR(K111/#REF!),"N. D.",K111/#REF!)</f>
        <v>N. D.</v>
      </c>
      <c r="M111" s="219">
        <f t="shared" si="94"/>
        <v>0</v>
      </c>
      <c r="N111" s="218" t="str">
        <f t="shared" si="95"/>
        <v>N. D.</v>
      </c>
      <c r="O111" s="216"/>
      <c r="P111" s="217">
        <f>+'2026R'!$AE111</f>
        <v>0</v>
      </c>
      <c r="Q111" s="218" t="str">
        <f>+IF(ISERROR(P111/#REF!),"N. D.",P111/#REF!)</f>
        <v>N. D.</v>
      </c>
      <c r="R111" s="216"/>
      <c r="S111" s="217">
        <f>+'2026P'!$AE111</f>
        <v>0</v>
      </c>
      <c r="T111" s="218" t="str">
        <f>+IF(ISERROR(S111/#REF!),"N. D.",S111/#REF!)</f>
        <v>N. D.</v>
      </c>
      <c r="U111" s="219">
        <f t="shared" si="96"/>
        <v>0</v>
      </c>
      <c r="V111" s="218" t="str">
        <f t="shared" si="97"/>
        <v>N. D.</v>
      </c>
      <c r="W111" s="216"/>
      <c r="X111" s="217">
        <f>+'2025R'!$AE111</f>
        <v>0</v>
      </c>
      <c r="Y111" s="218" t="str">
        <f>+IF(ISERROR(X111/#REF!),"N. D.",X111/#REF!)</f>
        <v>N. D.</v>
      </c>
      <c r="Z111" s="219">
        <f t="shared" si="98"/>
        <v>0</v>
      </c>
      <c r="AA111" s="218" t="str">
        <f t="shared" si="99"/>
        <v>N. D.</v>
      </c>
    </row>
    <row r="112" spans="1:27" s="208" customFormat="1" ht="17">
      <c r="A112" s="215" t="s">
        <v>23</v>
      </c>
      <c r="B112" s="216"/>
      <c r="C112" s="217">
        <f>+'2026R'!$O112</f>
        <v>0</v>
      </c>
      <c r="D112" s="218" t="str">
        <f>+IF(ISERROR(C112/#REF!),"N. D.",C112/#REF!)</f>
        <v>N. D.</v>
      </c>
      <c r="E112" s="216"/>
      <c r="F112" s="217">
        <f>+'2026P'!$O112</f>
        <v>0</v>
      </c>
      <c r="G112" s="218" t="str">
        <f>+IF(ISERROR(F112/#REF!),"N. D.",F112/#REF!)</f>
        <v>N. D.</v>
      </c>
      <c r="H112" s="219">
        <f t="shared" si="92"/>
        <v>0</v>
      </c>
      <c r="I112" s="218" t="str">
        <f t="shared" si="93"/>
        <v>N. D.</v>
      </c>
      <c r="J112" s="216"/>
      <c r="K112" s="217">
        <f>+'2025R'!$O112</f>
        <v>0</v>
      </c>
      <c r="L112" s="218" t="str">
        <f>+IF(ISERROR(K112/#REF!),"N. D.",K112/#REF!)</f>
        <v>N. D.</v>
      </c>
      <c r="M112" s="219">
        <f t="shared" si="94"/>
        <v>0</v>
      </c>
      <c r="N112" s="218" t="str">
        <f t="shared" si="95"/>
        <v>N. D.</v>
      </c>
      <c r="O112" s="216"/>
      <c r="P112" s="217">
        <f>+'2026R'!$AE112</f>
        <v>0</v>
      </c>
      <c r="Q112" s="218" t="str">
        <f>+IF(ISERROR(P112/#REF!),"N. D.",P112/#REF!)</f>
        <v>N. D.</v>
      </c>
      <c r="R112" s="216"/>
      <c r="S112" s="217">
        <f>+'2026P'!$AE112</f>
        <v>0</v>
      </c>
      <c r="T112" s="218" t="str">
        <f>+IF(ISERROR(S112/#REF!),"N. D.",S112/#REF!)</f>
        <v>N. D.</v>
      </c>
      <c r="U112" s="219">
        <f t="shared" si="96"/>
        <v>0</v>
      </c>
      <c r="V112" s="218" t="str">
        <f t="shared" si="97"/>
        <v>N. D.</v>
      </c>
      <c r="W112" s="216"/>
      <c r="X112" s="217">
        <f>+'2025R'!$AE112</f>
        <v>0</v>
      </c>
      <c r="Y112" s="218" t="str">
        <f>+IF(ISERROR(X112/#REF!),"N. D.",X112/#REF!)</f>
        <v>N. D.</v>
      </c>
      <c r="Z112" s="219">
        <f t="shared" si="98"/>
        <v>0</v>
      </c>
      <c r="AA112" s="218" t="str">
        <f t="shared" si="99"/>
        <v>N. D.</v>
      </c>
    </row>
    <row r="113" spans="1:27" s="208" customFormat="1" ht="17">
      <c r="A113" s="215" t="s">
        <v>24</v>
      </c>
      <c r="B113" s="216"/>
      <c r="C113" s="217">
        <f>+'2026R'!$O113</f>
        <v>0</v>
      </c>
      <c r="D113" s="218" t="str">
        <f>+IF(ISERROR(C113/#REF!),"N. D.",C113/#REF!)</f>
        <v>N. D.</v>
      </c>
      <c r="E113" s="216"/>
      <c r="F113" s="217">
        <f>+'2026P'!$O113</f>
        <v>0</v>
      </c>
      <c r="G113" s="218" t="str">
        <f>+IF(ISERROR(F113/#REF!),"N. D.",F113/#REF!)</f>
        <v>N. D.</v>
      </c>
      <c r="H113" s="219">
        <f t="shared" si="92"/>
        <v>0</v>
      </c>
      <c r="I113" s="218" t="str">
        <f t="shared" si="93"/>
        <v>N. D.</v>
      </c>
      <c r="J113" s="216"/>
      <c r="K113" s="217">
        <f>+'2025R'!$O113</f>
        <v>0</v>
      </c>
      <c r="L113" s="218" t="str">
        <f>+IF(ISERROR(K113/#REF!),"N. D.",K113/#REF!)</f>
        <v>N. D.</v>
      </c>
      <c r="M113" s="219">
        <f t="shared" si="94"/>
        <v>0</v>
      </c>
      <c r="N113" s="218" t="str">
        <f t="shared" si="95"/>
        <v>N. D.</v>
      </c>
      <c r="O113" s="216"/>
      <c r="P113" s="217">
        <f>+'2026R'!$AE113</f>
        <v>0</v>
      </c>
      <c r="Q113" s="218" t="str">
        <f>+IF(ISERROR(P113/#REF!),"N. D.",P113/#REF!)</f>
        <v>N. D.</v>
      </c>
      <c r="R113" s="216"/>
      <c r="S113" s="217">
        <f>+'2026P'!$AE113</f>
        <v>0</v>
      </c>
      <c r="T113" s="218" t="str">
        <f>+IF(ISERROR(S113/#REF!),"N. D.",S113/#REF!)</f>
        <v>N. D.</v>
      </c>
      <c r="U113" s="219">
        <f t="shared" si="96"/>
        <v>0</v>
      </c>
      <c r="V113" s="218" t="str">
        <f t="shared" si="97"/>
        <v>N. D.</v>
      </c>
      <c r="W113" s="216"/>
      <c r="X113" s="217">
        <f>+'2025R'!$AE113</f>
        <v>0</v>
      </c>
      <c r="Y113" s="218" t="str">
        <f>+IF(ISERROR(X113/#REF!),"N. D.",X113/#REF!)</f>
        <v>N. D.</v>
      </c>
      <c r="Z113" s="219">
        <f t="shared" si="98"/>
        <v>0</v>
      </c>
      <c r="AA113" s="218" t="str">
        <f t="shared" si="99"/>
        <v>N. D.</v>
      </c>
    </row>
    <row r="114" spans="1:27" s="208" customFormat="1" ht="17">
      <c r="A114" s="215" t="s">
        <v>25</v>
      </c>
      <c r="B114" s="216"/>
      <c r="C114" s="217">
        <f>+'2026R'!$O114</f>
        <v>0</v>
      </c>
      <c r="D114" s="218" t="str">
        <f>+IF(ISERROR(C114/#REF!),"N. D.",C114/#REF!)</f>
        <v>N. D.</v>
      </c>
      <c r="E114" s="216"/>
      <c r="F114" s="217">
        <f>+'2026P'!$O114</f>
        <v>0</v>
      </c>
      <c r="G114" s="218" t="str">
        <f>+IF(ISERROR(F114/#REF!),"N. D.",F114/#REF!)</f>
        <v>N. D.</v>
      </c>
      <c r="H114" s="219">
        <f t="shared" si="92"/>
        <v>0</v>
      </c>
      <c r="I114" s="218" t="str">
        <f t="shared" si="93"/>
        <v>N. D.</v>
      </c>
      <c r="J114" s="216"/>
      <c r="K114" s="217">
        <f>+'2025R'!$O114</f>
        <v>0</v>
      </c>
      <c r="L114" s="218" t="str">
        <f>+IF(ISERROR(K114/#REF!),"N. D.",K114/#REF!)</f>
        <v>N. D.</v>
      </c>
      <c r="M114" s="219">
        <f t="shared" si="94"/>
        <v>0</v>
      </c>
      <c r="N114" s="218" t="str">
        <f t="shared" si="95"/>
        <v>N. D.</v>
      </c>
      <c r="O114" s="216"/>
      <c r="P114" s="217">
        <f>+'2026R'!$AE114</f>
        <v>0</v>
      </c>
      <c r="Q114" s="218" t="str">
        <f>+IF(ISERROR(P114/#REF!),"N. D.",P114/#REF!)</f>
        <v>N. D.</v>
      </c>
      <c r="R114" s="216"/>
      <c r="S114" s="217">
        <f>+'2026P'!$AE114</f>
        <v>0</v>
      </c>
      <c r="T114" s="218" t="str">
        <f>+IF(ISERROR(S114/#REF!),"N. D.",S114/#REF!)</f>
        <v>N. D.</v>
      </c>
      <c r="U114" s="219">
        <f t="shared" si="96"/>
        <v>0</v>
      </c>
      <c r="V114" s="218" t="str">
        <f t="shared" si="97"/>
        <v>N. D.</v>
      </c>
      <c r="W114" s="216"/>
      <c r="X114" s="217">
        <f>+'2025R'!$AE114</f>
        <v>0</v>
      </c>
      <c r="Y114" s="218" t="str">
        <f>+IF(ISERROR(X114/#REF!),"N. D.",X114/#REF!)</f>
        <v>N. D.</v>
      </c>
      <c r="Z114" s="219">
        <f t="shared" si="98"/>
        <v>0</v>
      </c>
      <c r="AA114" s="218" t="str">
        <f t="shared" si="99"/>
        <v>N. D.</v>
      </c>
    </row>
    <row r="115" spans="1:27" s="208" customFormat="1" ht="17">
      <c r="A115" s="215" t="s">
        <v>26</v>
      </c>
      <c r="B115" s="216"/>
      <c r="C115" s="217">
        <f>+'2026R'!$O115</f>
        <v>0</v>
      </c>
      <c r="D115" s="218" t="str">
        <f>+IF(ISERROR(C115/#REF!),"N. D.",C115/#REF!)</f>
        <v>N. D.</v>
      </c>
      <c r="E115" s="216"/>
      <c r="F115" s="217">
        <f>+'2026P'!$O115</f>
        <v>0</v>
      </c>
      <c r="G115" s="218" t="str">
        <f>+IF(ISERROR(F115/#REF!),"N. D.",F115/#REF!)</f>
        <v>N. D.</v>
      </c>
      <c r="H115" s="219">
        <f t="shared" si="92"/>
        <v>0</v>
      </c>
      <c r="I115" s="218" t="str">
        <f t="shared" si="93"/>
        <v>N. D.</v>
      </c>
      <c r="J115" s="216"/>
      <c r="K115" s="217">
        <f>+'2025R'!$O115</f>
        <v>0</v>
      </c>
      <c r="L115" s="218" t="str">
        <f>+IF(ISERROR(K115/#REF!),"N. D.",K115/#REF!)</f>
        <v>N. D.</v>
      </c>
      <c r="M115" s="219">
        <f t="shared" si="94"/>
        <v>0</v>
      </c>
      <c r="N115" s="218" t="str">
        <f t="shared" si="95"/>
        <v>N. D.</v>
      </c>
      <c r="O115" s="216"/>
      <c r="P115" s="217">
        <f>+'2026R'!$AE115</f>
        <v>0</v>
      </c>
      <c r="Q115" s="218" t="str">
        <f>+IF(ISERROR(P115/#REF!),"N. D.",P115/#REF!)</f>
        <v>N. D.</v>
      </c>
      <c r="R115" s="216"/>
      <c r="S115" s="217">
        <f>+'2026P'!$AE115</f>
        <v>0</v>
      </c>
      <c r="T115" s="218" t="str">
        <f>+IF(ISERROR(S115/#REF!),"N. D.",S115/#REF!)</f>
        <v>N. D.</v>
      </c>
      <c r="U115" s="219">
        <f t="shared" si="96"/>
        <v>0</v>
      </c>
      <c r="V115" s="218" t="str">
        <f t="shared" si="97"/>
        <v>N. D.</v>
      </c>
      <c r="W115" s="216"/>
      <c r="X115" s="217">
        <f>+'2025R'!$AE115</f>
        <v>0</v>
      </c>
      <c r="Y115" s="218" t="str">
        <f>+IF(ISERROR(X115/#REF!),"N. D.",X115/#REF!)</f>
        <v>N. D.</v>
      </c>
      <c r="Z115" s="219">
        <f t="shared" si="98"/>
        <v>0</v>
      </c>
      <c r="AA115" s="218" t="str">
        <f t="shared" si="99"/>
        <v>N. D.</v>
      </c>
    </row>
    <row r="116" spans="1:27" s="208" customFormat="1" ht="17">
      <c r="A116" s="215" t="s">
        <v>27</v>
      </c>
      <c r="B116" s="216"/>
      <c r="C116" s="217">
        <f>+'2026R'!$O116</f>
        <v>0</v>
      </c>
      <c r="D116" s="218" t="str">
        <f>+IF(ISERROR(C116/#REF!),"N. D.",C116/#REF!)</f>
        <v>N. D.</v>
      </c>
      <c r="E116" s="216"/>
      <c r="F116" s="217">
        <f>+'2026P'!$O116</f>
        <v>0</v>
      </c>
      <c r="G116" s="218" t="str">
        <f>+IF(ISERROR(F116/#REF!),"N. D.",F116/#REF!)</f>
        <v>N. D.</v>
      </c>
      <c r="H116" s="219">
        <f t="shared" si="92"/>
        <v>0</v>
      </c>
      <c r="I116" s="218" t="str">
        <f t="shared" si="93"/>
        <v>N. D.</v>
      </c>
      <c r="J116" s="216"/>
      <c r="K116" s="217">
        <f>+'2025R'!$O116</f>
        <v>0</v>
      </c>
      <c r="L116" s="218" t="str">
        <f>+IF(ISERROR(K116/#REF!),"N. D.",K116/#REF!)</f>
        <v>N. D.</v>
      </c>
      <c r="M116" s="219">
        <f t="shared" si="94"/>
        <v>0</v>
      </c>
      <c r="N116" s="218" t="str">
        <f t="shared" si="95"/>
        <v>N. D.</v>
      </c>
      <c r="O116" s="216"/>
      <c r="P116" s="217">
        <f>+'2026R'!$AE116</f>
        <v>0</v>
      </c>
      <c r="Q116" s="218" t="str">
        <f>+IF(ISERROR(P116/#REF!),"N. D.",P116/#REF!)</f>
        <v>N. D.</v>
      </c>
      <c r="R116" s="216"/>
      <c r="S116" s="217">
        <f>+'2026P'!$AE116</f>
        <v>0</v>
      </c>
      <c r="T116" s="218" t="str">
        <f>+IF(ISERROR(S116/#REF!),"N. D.",S116/#REF!)</f>
        <v>N. D.</v>
      </c>
      <c r="U116" s="219">
        <f t="shared" si="96"/>
        <v>0</v>
      </c>
      <c r="V116" s="218" t="str">
        <f t="shared" si="97"/>
        <v>N. D.</v>
      </c>
      <c r="W116" s="216"/>
      <c r="X116" s="217">
        <f>+'2025R'!$AE116</f>
        <v>0</v>
      </c>
      <c r="Y116" s="218" t="str">
        <f>+IF(ISERROR(X116/#REF!),"N. D.",X116/#REF!)</f>
        <v>N. D.</v>
      </c>
      <c r="Z116" s="219">
        <f t="shared" si="98"/>
        <v>0</v>
      </c>
      <c r="AA116" s="218" t="str">
        <f t="shared" si="99"/>
        <v>N. D.</v>
      </c>
    </row>
    <row r="117" spans="1:27" s="208" customFormat="1" ht="17">
      <c r="A117" s="215" t="s">
        <v>28</v>
      </c>
      <c r="B117" s="216"/>
      <c r="C117" s="217">
        <f>+'2026R'!$O117</f>
        <v>0</v>
      </c>
      <c r="D117" s="218" t="str">
        <f>+IF(ISERROR(C117/#REF!),"N. D.",C117/#REF!)</f>
        <v>N. D.</v>
      </c>
      <c r="E117" s="216"/>
      <c r="F117" s="217">
        <f>+'2026P'!$O117</f>
        <v>0</v>
      </c>
      <c r="G117" s="218" t="str">
        <f>+IF(ISERROR(F117/#REF!),"N. D.",F117/#REF!)</f>
        <v>N. D.</v>
      </c>
      <c r="H117" s="219">
        <f t="shared" si="92"/>
        <v>0</v>
      </c>
      <c r="I117" s="218" t="str">
        <f t="shared" si="93"/>
        <v>N. D.</v>
      </c>
      <c r="J117" s="216"/>
      <c r="K117" s="217">
        <f>+'2025R'!$O117</f>
        <v>0</v>
      </c>
      <c r="L117" s="218" t="str">
        <f>+IF(ISERROR(K117/#REF!),"N. D.",K117/#REF!)</f>
        <v>N. D.</v>
      </c>
      <c r="M117" s="219">
        <f t="shared" si="94"/>
        <v>0</v>
      </c>
      <c r="N117" s="218" t="str">
        <f t="shared" si="95"/>
        <v>N. D.</v>
      </c>
      <c r="O117" s="216"/>
      <c r="P117" s="217">
        <f>+'2026R'!$AE117</f>
        <v>0</v>
      </c>
      <c r="Q117" s="218" t="str">
        <f>+IF(ISERROR(P117/#REF!),"N. D.",P117/#REF!)</f>
        <v>N. D.</v>
      </c>
      <c r="R117" s="216"/>
      <c r="S117" s="217">
        <f>+'2026P'!$AE117</f>
        <v>0</v>
      </c>
      <c r="T117" s="218" t="str">
        <f>+IF(ISERROR(S117/#REF!),"N. D.",S117/#REF!)</f>
        <v>N. D.</v>
      </c>
      <c r="U117" s="219">
        <f t="shared" si="96"/>
        <v>0</v>
      </c>
      <c r="V117" s="218" t="str">
        <f t="shared" si="97"/>
        <v>N. D.</v>
      </c>
      <c r="W117" s="216"/>
      <c r="X117" s="217">
        <f>+'2025R'!$AE117</f>
        <v>0</v>
      </c>
      <c r="Y117" s="218" t="str">
        <f>+IF(ISERROR(X117/#REF!),"N. D.",X117/#REF!)</f>
        <v>N. D.</v>
      </c>
      <c r="Z117" s="219">
        <f t="shared" si="98"/>
        <v>0</v>
      </c>
      <c r="AA117" s="218" t="str">
        <f t="shared" si="99"/>
        <v>N. D.</v>
      </c>
    </row>
    <row r="118" spans="1:27" s="208" customFormat="1" ht="17">
      <c r="A118" s="215" t="s">
        <v>29</v>
      </c>
      <c r="B118" s="216"/>
      <c r="C118" s="217">
        <f>+'2026R'!$O118</f>
        <v>0</v>
      </c>
      <c r="D118" s="218" t="str">
        <f>+IF(ISERROR(C118/#REF!),"N. D.",C118/#REF!)</f>
        <v>N. D.</v>
      </c>
      <c r="E118" s="216"/>
      <c r="F118" s="217">
        <f>+'2026P'!$O118</f>
        <v>0</v>
      </c>
      <c r="G118" s="218" t="str">
        <f>+IF(ISERROR(F118/#REF!),"N. D.",F118/#REF!)</f>
        <v>N. D.</v>
      </c>
      <c r="H118" s="219">
        <f t="shared" si="92"/>
        <v>0</v>
      </c>
      <c r="I118" s="218" t="str">
        <f t="shared" si="93"/>
        <v>N. D.</v>
      </c>
      <c r="J118" s="216"/>
      <c r="K118" s="217">
        <f>+'2025R'!$O118</f>
        <v>0</v>
      </c>
      <c r="L118" s="218" t="str">
        <f>+IF(ISERROR(K118/#REF!),"N. D.",K118/#REF!)</f>
        <v>N. D.</v>
      </c>
      <c r="M118" s="219">
        <f t="shared" si="94"/>
        <v>0</v>
      </c>
      <c r="N118" s="218" t="str">
        <f t="shared" si="95"/>
        <v>N. D.</v>
      </c>
      <c r="O118" s="216"/>
      <c r="P118" s="217">
        <f>+'2026R'!$AE118</f>
        <v>0</v>
      </c>
      <c r="Q118" s="218" t="str">
        <f>+IF(ISERROR(P118/#REF!),"N. D.",P118/#REF!)</f>
        <v>N. D.</v>
      </c>
      <c r="R118" s="216"/>
      <c r="S118" s="217">
        <f>+'2026P'!$AE118</f>
        <v>0</v>
      </c>
      <c r="T118" s="218" t="str">
        <f>+IF(ISERROR(S118/#REF!),"N. D.",S118/#REF!)</f>
        <v>N. D.</v>
      </c>
      <c r="U118" s="219">
        <f t="shared" si="96"/>
        <v>0</v>
      </c>
      <c r="V118" s="218" t="str">
        <f t="shared" si="97"/>
        <v>N. D.</v>
      </c>
      <c r="W118" s="216"/>
      <c r="X118" s="217">
        <f>+'2025R'!$AE118</f>
        <v>0</v>
      </c>
      <c r="Y118" s="218" t="str">
        <f>+IF(ISERROR(X118/#REF!),"N. D.",X118/#REF!)</f>
        <v>N. D.</v>
      </c>
      <c r="Z118" s="219">
        <f t="shared" si="98"/>
        <v>0</v>
      </c>
      <c r="AA118" s="218" t="str">
        <f t="shared" si="99"/>
        <v>N. D.</v>
      </c>
    </row>
    <row r="119" spans="1:27" s="208" customFormat="1" ht="17">
      <c r="A119" s="220" t="s">
        <v>30</v>
      </c>
      <c r="B119" s="216"/>
      <c r="C119" s="217">
        <f>+'2026R'!$O119</f>
        <v>0</v>
      </c>
      <c r="D119" s="218" t="str">
        <f>+IF(ISERROR(C119/C130),"N. D.",C119/C130)</f>
        <v>N. D.</v>
      </c>
      <c r="E119" s="216"/>
      <c r="F119" s="217">
        <f>+'2026P'!$O119</f>
        <v>0</v>
      </c>
      <c r="G119" s="218" t="str">
        <f>+IF(ISERROR(F119/F130),"N. D.",F119/F130)</f>
        <v>N. D.</v>
      </c>
      <c r="H119" s="219">
        <f t="shared" si="92"/>
        <v>0</v>
      </c>
      <c r="I119" s="218" t="str">
        <f t="shared" si="93"/>
        <v>N. D.</v>
      </c>
      <c r="J119" s="216"/>
      <c r="K119" s="217">
        <f>+'2025R'!$O119</f>
        <v>0</v>
      </c>
      <c r="L119" s="218" t="str">
        <f>+IF(ISERROR(K119/K130),"N. D.",K119/K130)</f>
        <v>N. D.</v>
      </c>
      <c r="M119" s="219">
        <f t="shared" si="94"/>
        <v>0</v>
      </c>
      <c r="N119" s="218" t="str">
        <f t="shared" si="95"/>
        <v>N. D.</v>
      </c>
      <c r="O119" s="216"/>
      <c r="P119" s="217">
        <f>+'2026R'!$AE119</f>
        <v>0</v>
      </c>
      <c r="Q119" s="218" t="str">
        <f>+IF(ISERROR(P119/P130),"N. D.",P119/P130)</f>
        <v>N. D.</v>
      </c>
      <c r="R119" s="216"/>
      <c r="S119" s="217">
        <f>+'2026P'!$AE119</f>
        <v>0</v>
      </c>
      <c r="T119" s="218" t="str">
        <f>+IF(ISERROR(S119/S130),"N. D.",S119/S130)</f>
        <v>N. D.</v>
      </c>
      <c r="U119" s="219">
        <f t="shared" si="96"/>
        <v>0</v>
      </c>
      <c r="V119" s="218" t="str">
        <f t="shared" si="97"/>
        <v>N. D.</v>
      </c>
      <c r="W119" s="216"/>
      <c r="X119" s="217">
        <f>+'2025R'!$AE119</f>
        <v>0</v>
      </c>
      <c r="Y119" s="218" t="str">
        <f>+IF(ISERROR(X119/X130),"N. D.",X119/X130)</f>
        <v>N. D.</v>
      </c>
      <c r="Z119" s="219">
        <f t="shared" si="98"/>
        <v>0</v>
      </c>
      <c r="AA119" s="218" t="str">
        <f t="shared" si="99"/>
        <v>N. D.</v>
      </c>
    </row>
    <row r="120" spans="1:27" s="208" customFormat="1" ht="17">
      <c r="A120" s="221" t="s">
        <v>31</v>
      </c>
      <c r="B120" s="207"/>
      <c r="C120" s="222">
        <f>+SUM(C121:C129)</f>
        <v>0</v>
      </c>
      <c r="D120" s="213" t="str">
        <f>+IF(ISERROR(C120/#REF!),"N. D.",C120/#REF!)</f>
        <v>N. D.</v>
      </c>
      <c r="E120" s="216"/>
      <c r="F120" s="222">
        <f>+SUM(F121:F129)</f>
        <v>0</v>
      </c>
      <c r="G120" s="213" t="str">
        <f>+IF(ISERROR(F120/#REF!),"N. D.",F120/#REF!)</f>
        <v>N. D.</v>
      </c>
      <c r="H120" s="214">
        <f t="shared" si="92"/>
        <v>0</v>
      </c>
      <c r="I120" s="213" t="str">
        <f t="shared" si="93"/>
        <v>N. D.</v>
      </c>
      <c r="J120" s="207"/>
      <c r="K120" s="222">
        <f>+SUM(K121:K129)</f>
        <v>0</v>
      </c>
      <c r="L120" s="213" t="str">
        <f>+IF(ISERROR(K120/#REF!),"N. D.",K120/#REF!)</f>
        <v>N. D.</v>
      </c>
      <c r="M120" s="214">
        <f t="shared" si="94"/>
        <v>0</v>
      </c>
      <c r="N120" s="213" t="str">
        <f t="shared" si="95"/>
        <v>N. D.</v>
      </c>
      <c r="O120" s="207"/>
      <c r="P120" s="222">
        <f>+SUM(P121:P129)</f>
        <v>0</v>
      </c>
      <c r="Q120" s="213" t="str">
        <f>+IF(ISERROR(P120/#REF!),"N. D.",P120/#REF!)</f>
        <v>N. D.</v>
      </c>
      <c r="R120" s="216"/>
      <c r="S120" s="222">
        <f>+SUM(S121:S129)</f>
        <v>0</v>
      </c>
      <c r="T120" s="213" t="str">
        <f>+IF(ISERROR(S120/#REF!),"N. D.",S120/#REF!)</f>
        <v>N. D.</v>
      </c>
      <c r="U120" s="214">
        <f t="shared" si="96"/>
        <v>0</v>
      </c>
      <c r="V120" s="213" t="str">
        <f t="shared" si="97"/>
        <v>N. D.</v>
      </c>
      <c r="W120" s="207"/>
      <c r="X120" s="222">
        <f>+SUM(X121:X129)</f>
        <v>0</v>
      </c>
      <c r="Y120" s="213" t="str">
        <f>+IF(ISERROR(X120/#REF!),"N. D.",X120/#REF!)</f>
        <v>N. D.</v>
      </c>
      <c r="Z120" s="214">
        <f t="shared" si="98"/>
        <v>0</v>
      </c>
      <c r="AA120" s="213" t="str">
        <f t="shared" si="99"/>
        <v>N. D.</v>
      </c>
    </row>
    <row r="121" spans="1:27" s="208" customFormat="1" ht="17">
      <c r="A121" s="223" t="s">
        <v>32</v>
      </c>
      <c r="B121" s="216"/>
      <c r="C121" s="217">
        <f>+'2026R'!$O121</f>
        <v>0</v>
      </c>
      <c r="D121" s="218" t="str">
        <f>+IF(ISERROR(C121/C132),"N. D.",C121/C132)</f>
        <v>N. D.</v>
      </c>
      <c r="E121" s="216"/>
      <c r="F121" s="217">
        <f>+'2026P'!$O121</f>
        <v>0</v>
      </c>
      <c r="G121" s="218" t="str">
        <f>+IF(ISERROR(F121/F132),"N. D.",F121/F132)</f>
        <v>N. D.</v>
      </c>
      <c r="H121" s="219">
        <f t="shared" si="92"/>
        <v>0</v>
      </c>
      <c r="I121" s="218" t="str">
        <f t="shared" si="93"/>
        <v>N. D.</v>
      </c>
      <c r="J121" s="216"/>
      <c r="K121" s="217">
        <f>+'2025R'!$O121</f>
        <v>0</v>
      </c>
      <c r="L121" s="218" t="str">
        <f>+IF(ISERROR(K121/K132),"N. D.",K121/K132)</f>
        <v>N. D.</v>
      </c>
      <c r="M121" s="219">
        <f t="shared" si="94"/>
        <v>0</v>
      </c>
      <c r="N121" s="218" t="str">
        <f t="shared" si="95"/>
        <v>N. D.</v>
      </c>
      <c r="O121" s="216"/>
      <c r="P121" s="217">
        <f>+'2026R'!$AE121</f>
        <v>0</v>
      </c>
      <c r="Q121" s="218" t="str">
        <f>+IF(ISERROR(P121/P132),"N. D.",P121/P132)</f>
        <v>N. D.</v>
      </c>
      <c r="R121" s="216"/>
      <c r="S121" s="217">
        <f>+'2026P'!$AE121</f>
        <v>0</v>
      </c>
      <c r="T121" s="218" t="str">
        <f>+IF(ISERROR(S121/S132),"N. D.",S121/S132)</f>
        <v>N. D.</v>
      </c>
      <c r="U121" s="219">
        <f t="shared" si="96"/>
        <v>0</v>
      </c>
      <c r="V121" s="218" t="str">
        <f t="shared" si="97"/>
        <v>N. D.</v>
      </c>
      <c r="W121" s="216"/>
      <c r="X121" s="217">
        <f>+'2025R'!$AE121</f>
        <v>0</v>
      </c>
      <c r="Y121" s="218" t="str">
        <f>+IF(ISERROR(X121/X132),"N. D.",X121/X132)</f>
        <v>N. D.</v>
      </c>
      <c r="Z121" s="219">
        <f t="shared" si="98"/>
        <v>0</v>
      </c>
      <c r="AA121" s="218" t="str">
        <f t="shared" si="99"/>
        <v>N. D.</v>
      </c>
    </row>
    <row r="122" spans="1:27" s="208" customFormat="1" ht="17">
      <c r="A122" s="223" t="s">
        <v>33</v>
      </c>
      <c r="B122" s="216"/>
      <c r="C122" s="217">
        <f>+'2026R'!$O122</f>
        <v>0</v>
      </c>
      <c r="D122" s="218">
        <f>+IF(ISERROR(C122/C133),"N. D.",C122/C133)</f>
        <v>0</v>
      </c>
      <c r="E122" s="216"/>
      <c r="F122" s="217">
        <f>+'2026P'!$O122</f>
        <v>0</v>
      </c>
      <c r="G122" s="218">
        <f>+IF(ISERROR(F122/F133),"N. D.",F122/F133)</f>
        <v>0</v>
      </c>
      <c r="H122" s="219">
        <f t="shared" si="92"/>
        <v>0</v>
      </c>
      <c r="I122" s="218" t="str">
        <f t="shared" si="93"/>
        <v>N. D.</v>
      </c>
      <c r="J122" s="216"/>
      <c r="K122" s="217">
        <f>+'2025R'!$O122</f>
        <v>0</v>
      </c>
      <c r="L122" s="218">
        <f>+IF(ISERROR(K122/K133),"N. D.",K122/K133)</f>
        <v>0</v>
      </c>
      <c r="M122" s="219">
        <f t="shared" si="94"/>
        <v>0</v>
      </c>
      <c r="N122" s="218" t="str">
        <f t="shared" si="95"/>
        <v>N. D.</v>
      </c>
      <c r="O122" s="216"/>
      <c r="P122" s="217">
        <f>+'2026R'!$AE122</f>
        <v>0</v>
      </c>
      <c r="Q122" s="218">
        <f>+IF(ISERROR(P122/P133),"N. D.",P122/P133)</f>
        <v>0</v>
      </c>
      <c r="R122" s="216"/>
      <c r="S122" s="217">
        <f>+'2026P'!$AE122</f>
        <v>0</v>
      </c>
      <c r="T122" s="218">
        <f>+IF(ISERROR(S122/S133),"N. D.",S122/S133)</f>
        <v>0</v>
      </c>
      <c r="U122" s="219">
        <f t="shared" si="96"/>
        <v>0</v>
      </c>
      <c r="V122" s="218" t="str">
        <f t="shared" si="97"/>
        <v>N. D.</v>
      </c>
      <c r="W122" s="216"/>
      <c r="X122" s="217">
        <f>+'2025R'!$AE122</f>
        <v>0</v>
      </c>
      <c r="Y122" s="218">
        <f>+IF(ISERROR(X122/X133),"N. D.",X122/X133)</f>
        <v>0</v>
      </c>
      <c r="Z122" s="219">
        <f t="shared" si="98"/>
        <v>0</v>
      </c>
      <c r="AA122" s="218" t="str">
        <f t="shared" si="99"/>
        <v>N. D.</v>
      </c>
    </row>
    <row r="123" spans="1:27" s="208" customFormat="1" ht="17">
      <c r="A123" s="223" t="s">
        <v>34</v>
      </c>
      <c r="B123" s="216"/>
      <c r="C123" s="217">
        <f>+'2026R'!$O123</f>
        <v>0</v>
      </c>
      <c r="D123" s="218" t="str">
        <f>+IF(ISERROR(C123/#REF!),"N. D.",C123/#REF!)</f>
        <v>N. D.</v>
      </c>
      <c r="E123" s="216"/>
      <c r="F123" s="217">
        <f>+'2026P'!$O123</f>
        <v>0</v>
      </c>
      <c r="G123" s="218" t="str">
        <f>+IF(ISERROR(F123/#REF!),"N. D.",F123/#REF!)</f>
        <v>N. D.</v>
      </c>
      <c r="H123" s="219">
        <f t="shared" si="92"/>
        <v>0</v>
      </c>
      <c r="I123" s="218" t="str">
        <f t="shared" si="93"/>
        <v>N. D.</v>
      </c>
      <c r="J123" s="216"/>
      <c r="K123" s="217">
        <f>+'2025R'!$O123</f>
        <v>0</v>
      </c>
      <c r="L123" s="218" t="str">
        <f>+IF(ISERROR(K123/#REF!),"N. D.",K123/#REF!)</f>
        <v>N. D.</v>
      </c>
      <c r="M123" s="219">
        <f t="shared" si="94"/>
        <v>0</v>
      </c>
      <c r="N123" s="218" t="str">
        <f t="shared" si="95"/>
        <v>N. D.</v>
      </c>
      <c r="O123" s="216"/>
      <c r="P123" s="217">
        <f>+'2026R'!$AE123</f>
        <v>0</v>
      </c>
      <c r="Q123" s="218" t="str">
        <f>+IF(ISERROR(P123/#REF!),"N. D.",P123/#REF!)</f>
        <v>N. D.</v>
      </c>
      <c r="R123" s="216"/>
      <c r="S123" s="217">
        <f>+'2026P'!$AE123</f>
        <v>0</v>
      </c>
      <c r="T123" s="218" t="str">
        <f>+IF(ISERROR(S123/#REF!),"N. D.",S123/#REF!)</f>
        <v>N. D.</v>
      </c>
      <c r="U123" s="219">
        <f t="shared" si="96"/>
        <v>0</v>
      </c>
      <c r="V123" s="218" t="str">
        <f t="shared" si="97"/>
        <v>N. D.</v>
      </c>
      <c r="W123" s="216"/>
      <c r="X123" s="217">
        <f>+'2025R'!$AE123</f>
        <v>0</v>
      </c>
      <c r="Y123" s="218" t="str">
        <f>+IF(ISERROR(X123/#REF!),"N. D.",X123/#REF!)</f>
        <v>N. D.</v>
      </c>
      <c r="Z123" s="219">
        <f t="shared" si="98"/>
        <v>0</v>
      </c>
      <c r="AA123" s="218" t="str">
        <f t="shared" si="99"/>
        <v>N. D.</v>
      </c>
    </row>
    <row r="124" spans="1:27" s="208" customFormat="1" ht="17">
      <c r="A124" s="223" t="s">
        <v>35</v>
      </c>
      <c r="B124" s="216"/>
      <c r="C124" s="217">
        <f>+'2026R'!$O124</f>
        <v>0</v>
      </c>
      <c r="D124" s="218" t="str">
        <f>+IF(ISERROR(C124/C134),"N. D.",C124/C134)</f>
        <v>N. D.</v>
      </c>
      <c r="E124" s="216"/>
      <c r="F124" s="217">
        <f>+'2026P'!$O124</f>
        <v>0</v>
      </c>
      <c r="G124" s="218" t="str">
        <f>+IF(ISERROR(F124/F134),"N. D.",F124/F134)</f>
        <v>N. D.</v>
      </c>
      <c r="H124" s="219">
        <f t="shared" si="92"/>
        <v>0</v>
      </c>
      <c r="I124" s="218" t="str">
        <f t="shared" si="93"/>
        <v>N. D.</v>
      </c>
      <c r="J124" s="216"/>
      <c r="K124" s="217">
        <f>+'2025R'!$O124</f>
        <v>0</v>
      </c>
      <c r="L124" s="218" t="str">
        <f>+IF(ISERROR(K124/K134),"N. D.",K124/K134)</f>
        <v>N. D.</v>
      </c>
      <c r="M124" s="219">
        <f t="shared" si="94"/>
        <v>0</v>
      </c>
      <c r="N124" s="218" t="str">
        <f t="shared" si="95"/>
        <v>N. D.</v>
      </c>
      <c r="O124" s="216"/>
      <c r="P124" s="217">
        <f>+'2026R'!$AE124</f>
        <v>0</v>
      </c>
      <c r="Q124" s="218" t="str">
        <f>+IF(ISERROR(P124/P134),"N. D.",P124/P134)</f>
        <v>N. D.</v>
      </c>
      <c r="R124" s="216"/>
      <c r="S124" s="217">
        <f>+'2026P'!$AE124</f>
        <v>0</v>
      </c>
      <c r="T124" s="218" t="str">
        <f>+IF(ISERROR(S124/S134),"N. D.",S124/S134)</f>
        <v>N. D.</v>
      </c>
      <c r="U124" s="219">
        <f t="shared" si="96"/>
        <v>0</v>
      </c>
      <c r="V124" s="218" t="str">
        <f t="shared" si="97"/>
        <v>N. D.</v>
      </c>
      <c r="W124" s="216"/>
      <c r="X124" s="217">
        <f>+'2025R'!$AE124</f>
        <v>0</v>
      </c>
      <c r="Y124" s="218" t="str">
        <f>+IF(ISERROR(X124/X134),"N. D.",X124/X134)</f>
        <v>N. D.</v>
      </c>
      <c r="Z124" s="219">
        <f t="shared" si="98"/>
        <v>0</v>
      </c>
      <c r="AA124" s="218" t="str">
        <f t="shared" si="99"/>
        <v>N. D.</v>
      </c>
    </row>
    <row r="125" spans="1:27" s="208" customFormat="1" ht="17">
      <c r="A125" s="223" t="s">
        <v>36</v>
      </c>
      <c r="B125" s="216"/>
      <c r="C125" s="217">
        <f>+'2026R'!$O125</f>
        <v>0</v>
      </c>
      <c r="D125" s="218">
        <f>+IF(ISERROR(C125/C135),"N. D.",C125/C135)</f>
        <v>0</v>
      </c>
      <c r="E125" s="216"/>
      <c r="F125" s="217">
        <f>+'2026P'!$O125</f>
        <v>0</v>
      </c>
      <c r="G125" s="218">
        <f>+IF(ISERROR(F125/F135),"N. D.",F125/F135)</f>
        <v>0</v>
      </c>
      <c r="H125" s="219">
        <f t="shared" si="92"/>
        <v>0</v>
      </c>
      <c r="I125" s="218" t="str">
        <f t="shared" si="93"/>
        <v>N. D.</v>
      </c>
      <c r="J125" s="216"/>
      <c r="K125" s="217">
        <f>+'2025R'!$O125</f>
        <v>0</v>
      </c>
      <c r="L125" s="218">
        <f>+IF(ISERROR(K125/K135),"N. D.",K125/K135)</f>
        <v>0</v>
      </c>
      <c r="M125" s="219">
        <f t="shared" si="94"/>
        <v>0</v>
      </c>
      <c r="N125" s="218" t="str">
        <f t="shared" si="95"/>
        <v>N. D.</v>
      </c>
      <c r="O125" s="216"/>
      <c r="P125" s="217">
        <f>+'2026R'!$AE125</f>
        <v>0</v>
      </c>
      <c r="Q125" s="218">
        <f>+IF(ISERROR(P125/P135),"N. D.",P125/P135)</f>
        <v>0</v>
      </c>
      <c r="R125" s="216"/>
      <c r="S125" s="217">
        <f>+'2026P'!$AE125</f>
        <v>0</v>
      </c>
      <c r="T125" s="218">
        <f>+IF(ISERROR(S125/S135),"N. D.",S125/S135)</f>
        <v>0</v>
      </c>
      <c r="U125" s="219">
        <f t="shared" si="96"/>
        <v>0</v>
      </c>
      <c r="V125" s="218" t="str">
        <f t="shared" si="97"/>
        <v>N. D.</v>
      </c>
      <c r="W125" s="216"/>
      <c r="X125" s="217">
        <f>+'2025R'!$AE125</f>
        <v>0</v>
      </c>
      <c r="Y125" s="218">
        <f>+IF(ISERROR(X125/X135),"N. D.",X125/X135)</f>
        <v>0</v>
      </c>
      <c r="Z125" s="219">
        <f t="shared" si="98"/>
        <v>0</v>
      </c>
      <c r="AA125" s="218" t="str">
        <f t="shared" si="99"/>
        <v>N. D.</v>
      </c>
    </row>
    <row r="126" spans="1:27" s="208" customFormat="1" ht="17">
      <c r="A126" s="223" t="s">
        <v>37</v>
      </c>
      <c r="B126" s="216"/>
      <c r="C126" s="217">
        <f>+'2026R'!$O126</f>
        <v>0</v>
      </c>
      <c r="D126" s="218" t="str">
        <f>+IF(ISERROR(C126/C136),"N. D.",C126/C136)</f>
        <v>N. D.</v>
      </c>
      <c r="E126" s="216"/>
      <c r="F126" s="217">
        <f>+'2026P'!$O126</f>
        <v>0</v>
      </c>
      <c r="G126" s="218" t="str">
        <f>+IF(ISERROR(F126/F136),"N. D.",F126/F136)</f>
        <v>N. D.</v>
      </c>
      <c r="H126" s="219">
        <f t="shared" si="92"/>
        <v>0</v>
      </c>
      <c r="I126" s="218" t="str">
        <f t="shared" si="93"/>
        <v>N. D.</v>
      </c>
      <c r="J126" s="216"/>
      <c r="K126" s="217">
        <f>+'2025R'!$O126</f>
        <v>0</v>
      </c>
      <c r="L126" s="218" t="str">
        <f>+IF(ISERROR(K126/K136),"N. D.",K126/K136)</f>
        <v>N. D.</v>
      </c>
      <c r="M126" s="219">
        <f t="shared" si="94"/>
        <v>0</v>
      </c>
      <c r="N126" s="218" t="str">
        <f t="shared" si="95"/>
        <v>N. D.</v>
      </c>
      <c r="O126" s="216"/>
      <c r="P126" s="217">
        <f>+'2026R'!$AE126</f>
        <v>0</v>
      </c>
      <c r="Q126" s="218" t="str">
        <f>+IF(ISERROR(P126/P136),"N. D.",P126/P136)</f>
        <v>N. D.</v>
      </c>
      <c r="R126" s="216"/>
      <c r="S126" s="217">
        <f>+'2026P'!$AE126</f>
        <v>0</v>
      </c>
      <c r="T126" s="218" t="str">
        <f>+IF(ISERROR(S126/S136),"N. D.",S126/S136)</f>
        <v>N. D.</v>
      </c>
      <c r="U126" s="219">
        <f t="shared" si="96"/>
        <v>0</v>
      </c>
      <c r="V126" s="218" t="str">
        <f t="shared" si="97"/>
        <v>N. D.</v>
      </c>
      <c r="W126" s="216"/>
      <c r="X126" s="217">
        <f>+'2025R'!$AE126</f>
        <v>0</v>
      </c>
      <c r="Y126" s="218" t="str">
        <f>+IF(ISERROR(X126/X136),"N. D.",X126/X136)</f>
        <v>N. D.</v>
      </c>
      <c r="Z126" s="219">
        <f t="shared" si="98"/>
        <v>0</v>
      </c>
      <c r="AA126" s="218" t="str">
        <f t="shared" si="99"/>
        <v>N. D.</v>
      </c>
    </row>
    <row r="127" spans="1:27" s="208" customFormat="1" ht="17">
      <c r="A127" s="223" t="s">
        <v>38</v>
      </c>
      <c r="B127" s="216"/>
      <c r="C127" s="217">
        <f>+'2026R'!$O127</f>
        <v>0</v>
      </c>
      <c r="D127" s="218">
        <f>+IF(ISERROR(C127/C137),"N. D.",C127/C137)</f>
        <v>0</v>
      </c>
      <c r="E127" s="216"/>
      <c r="F127" s="217">
        <f>+'2026P'!$O127</f>
        <v>0</v>
      </c>
      <c r="G127" s="218">
        <f>+IF(ISERROR(F127/F137),"N. D.",F127/F137)</f>
        <v>0</v>
      </c>
      <c r="H127" s="219">
        <f t="shared" si="92"/>
        <v>0</v>
      </c>
      <c r="I127" s="218" t="str">
        <f t="shared" si="93"/>
        <v>N. D.</v>
      </c>
      <c r="J127" s="216"/>
      <c r="K127" s="217">
        <f>+'2025R'!$O127</f>
        <v>0</v>
      </c>
      <c r="L127" s="218">
        <f>+IF(ISERROR(K127/K137),"N. D.",K127/K137)</f>
        <v>0</v>
      </c>
      <c r="M127" s="219">
        <f t="shared" si="94"/>
        <v>0</v>
      </c>
      <c r="N127" s="218" t="str">
        <f t="shared" si="95"/>
        <v>N. D.</v>
      </c>
      <c r="O127" s="216"/>
      <c r="P127" s="217">
        <f>+'2026R'!$AE127</f>
        <v>0</v>
      </c>
      <c r="Q127" s="218">
        <f>+IF(ISERROR(P127/P137),"N. D.",P127/P137)</f>
        <v>0</v>
      </c>
      <c r="R127" s="216"/>
      <c r="S127" s="217">
        <f>+'2026P'!$AE127</f>
        <v>0</v>
      </c>
      <c r="T127" s="218">
        <f>+IF(ISERROR(S127/S137),"N. D.",S127/S137)</f>
        <v>0</v>
      </c>
      <c r="U127" s="219">
        <f t="shared" si="96"/>
        <v>0</v>
      </c>
      <c r="V127" s="218" t="str">
        <f t="shared" si="97"/>
        <v>N. D.</v>
      </c>
      <c r="W127" s="216"/>
      <c r="X127" s="217">
        <f>+'2025R'!$AE127</f>
        <v>0</v>
      </c>
      <c r="Y127" s="218">
        <f>+IF(ISERROR(X127/X137),"N. D.",X127/X137)</f>
        <v>0</v>
      </c>
      <c r="Z127" s="219">
        <f t="shared" si="98"/>
        <v>0</v>
      </c>
      <c r="AA127" s="218" t="str">
        <f t="shared" si="99"/>
        <v>N. D.</v>
      </c>
    </row>
    <row r="128" spans="1:27" s="208" customFormat="1" ht="17">
      <c r="A128" s="223" t="s">
        <v>39</v>
      </c>
      <c r="B128" s="216"/>
      <c r="C128" s="217">
        <f>+'2026R'!$O128</f>
        <v>0</v>
      </c>
      <c r="D128" s="218">
        <f>+IF(ISERROR(C128/C137),"N. D.",C128/C137)</f>
        <v>0</v>
      </c>
      <c r="E128" s="216"/>
      <c r="F128" s="217">
        <f>+'2026P'!$O128</f>
        <v>0</v>
      </c>
      <c r="G128" s="218">
        <f>+IF(ISERROR(F128/F137),"N. D.",F128/F137)</f>
        <v>0</v>
      </c>
      <c r="H128" s="219">
        <f t="shared" si="92"/>
        <v>0</v>
      </c>
      <c r="I128" s="218" t="str">
        <f t="shared" si="93"/>
        <v>N. D.</v>
      </c>
      <c r="J128" s="216"/>
      <c r="K128" s="217">
        <f>+'2025R'!$O128</f>
        <v>0</v>
      </c>
      <c r="L128" s="218">
        <f>+IF(ISERROR(K128/K137),"N. D.",K128/K137)</f>
        <v>0</v>
      </c>
      <c r="M128" s="219">
        <f t="shared" si="94"/>
        <v>0</v>
      </c>
      <c r="N128" s="218" t="str">
        <f t="shared" si="95"/>
        <v>N. D.</v>
      </c>
      <c r="O128" s="216"/>
      <c r="P128" s="217">
        <f>+'2026R'!$AE128</f>
        <v>0</v>
      </c>
      <c r="Q128" s="218">
        <f>+IF(ISERROR(P128/P137),"N. D.",P128/P137)</f>
        <v>0</v>
      </c>
      <c r="R128" s="216"/>
      <c r="S128" s="217">
        <f>+'2026P'!$AE128</f>
        <v>0</v>
      </c>
      <c r="T128" s="218">
        <f>+IF(ISERROR(S128/S137),"N. D.",S128/S137)</f>
        <v>0</v>
      </c>
      <c r="U128" s="219">
        <f t="shared" si="96"/>
        <v>0</v>
      </c>
      <c r="V128" s="218" t="str">
        <f t="shared" si="97"/>
        <v>N. D.</v>
      </c>
      <c r="W128" s="216"/>
      <c r="X128" s="217">
        <f>+'2025R'!$AE128</f>
        <v>0</v>
      </c>
      <c r="Y128" s="218">
        <f>+IF(ISERROR(X128/X137),"N. D.",X128/X137)</f>
        <v>0</v>
      </c>
      <c r="Z128" s="219">
        <f t="shared" si="98"/>
        <v>0</v>
      </c>
      <c r="AA128" s="218" t="str">
        <f t="shared" si="99"/>
        <v>N. D.</v>
      </c>
    </row>
    <row r="129" spans="1:27" s="208" customFormat="1" ht="17">
      <c r="A129" s="223" t="s">
        <v>40</v>
      </c>
      <c r="B129" s="216"/>
      <c r="C129" s="217">
        <f>+'2026R'!$O129</f>
        <v>0</v>
      </c>
      <c r="D129" s="218">
        <f>+IF(ISERROR(C129/C138),"N. D.",C129/C138)</f>
        <v>0</v>
      </c>
      <c r="E129" s="216"/>
      <c r="F129" s="217">
        <f>+'2026P'!$O129</f>
        <v>0</v>
      </c>
      <c r="G129" s="218">
        <f>+IF(ISERROR(F129/F138),"N. D.",F129/F138)</f>
        <v>0</v>
      </c>
      <c r="H129" s="219">
        <f t="shared" si="92"/>
        <v>0</v>
      </c>
      <c r="I129" s="218" t="str">
        <f t="shared" si="93"/>
        <v>N. D.</v>
      </c>
      <c r="J129" s="216"/>
      <c r="K129" s="217">
        <f>+'2025R'!$O129</f>
        <v>0</v>
      </c>
      <c r="L129" s="218">
        <f>+IF(ISERROR(K129/K138),"N. D.",K129/K138)</f>
        <v>0</v>
      </c>
      <c r="M129" s="219">
        <f t="shared" si="94"/>
        <v>0</v>
      </c>
      <c r="N129" s="218" t="str">
        <f t="shared" si="95"/>
        <v>N. D.</v>
      </c>
      <c r="O129" s="216"/>
      <c r="P129" s="217">
        <f>+'2026R'!$AE129</f>
        <v>0</v>
      </c>
      <c r="Q129" s="218">
        <f>+IF(ISERROR(P129/P138),"N. D.",P129/P138)</f>
        <v>0</v>
      </c>
      <c r="R129" s="216"/>
      <c r="S129" s="217">
        <f>+'2026P'!$AE129</f>
        <v>0</v>
      </c>
      <c r="T129" s="218">
        <f>+IF(ISERROR(S129/S138),"N. D.",S129/S138)</f>
        <v>0</v>
      </c>
      <c r="U129" s="219">
        <f t="shared" si="96"/>
        <v>0</v>
      </c>
      <c r="V129" s="218" t="str">
        <f t="shared" si="97"/>
        <v>N. D.</v>
      </c>
      <c r="W129" s="216"/>
      <c r="X129" s="217">
        <f>+'2025R'!$AE129</f>
        <v>0</v>
      </c>
      <c r="Y129" s="218">
        <f>+IF(ISERROR(X129/X138),"N. D.",X129/X138)</f>
        <v>0</v>
      </c>
      <c r="Z129" s="219">
        <f t="shared" si="98"/>
        <v>0</v>
      </c>
      <c r="AA129" s="218" t="str">
        <f t="shared" si="99"/>
        <v>N. D.</v>
      </c>
    </row>
    <row r="130" spans="1:27" s="208" customFormat="1" ht="6" customHeight="1">
      <c r="A130" s="210"/>
      <c r="B130" s="207"/>
      <c r="C130" s="207"/>
      <c r="D130" s="231"/>
      <c r="E130" s="207"/>
      <c r="F130" s="207"/>
      <c r="G130" s="231"/>
      <c r="H130" s="207"/>
      <c r="I130" s="213"/>
      <c r="J130" s="207"/>
      <c r="K130" s="207"/>
      <c r="L130" s="231"/>
      <c r="M130" s="207"/>
      <c r="N130" s="213"/>
      <c r="O130" s="207"/>
      <c r="P130" s="207"/>
      <c r="Q130" s="231"/>
      <c r="R130" s="207"/>
      <c r="S130" s="207"/>
      <c r="T130" s="231"/>
      <c r="U130" s="207"/>
      <c r="V130" s="213"/>
      <c r="W130" s="207"/>
      <c r="X130" s="207"/>
      <c r="Y130" s="231"/>
      <c r="Z130" s="207"/>
      <c r="AA130" s="213"/>
    </row>
    <row r="131" spans="1:27" s="208" customFormat="1" ht="17">
      <c r="A131" s="227" t="s">
        <v>49</v>
      </c>
      <c r="B131" s="228"/>
      <c r="C131" s="228">
        <f>+C110+C120</f>
        <v>0</v>
      </c>
      <c r="D131" s="230">
        <f>+IF(ISERROR(C131/C106),"N. D.",C131/C106)</f>
        <v>0</v>
      </c>
      <c r="E131" s="228"/>
      <c r="F131" s="228">
        <f>+F110+F120</f>
        <v>0</v>
      </c>
      <c r="G131" s="230">
        <f>+IF(ISERROR(F131/F106),"N. D.",F131/F106)</f>
        <v>0</v>
      </c>
      <c r="H131" s="232">
        <f>+$C131-F131</f>
        <v>0</v>
      </c>
      <c r="I131" s="230" t="str">
        <f>+IF(ISERROR(H131/F131),"N. D.",H131/F131)</f>
        <v>N. D.</v>
      </c>
      <c r="J131" s="228"/>
      <c r="K131" s="228">
        <f>+K110+K120</f>
        <v>0</v>
      </c>
      <c r="L131" s="230">
        <f>+IF(ISERROR(K131/K106),"N. D.",K131/K106)</f>
        <v>0</v>
      </c>
      <c r="M131" s="232">
        <f>+$C131-K131</f>
        <v>0</v>
      </c>
      <c r="N131" s="230" t="str">
        <f>+IF(ISERROR(M131/K131),"N. D.",M131/K131)</f>
        <v>N. D.</v>
      </c>
      <c r="O131" s="228"/>
      <c r="P131" s="228">
        <f>+P110+P120</f>
        <v>0</v>
      </c>
      <c r="Q131" s="230">
        <f>+IF(ISERROR(P131/P106),"N. D.",P131/P106)</f>
        <v>0</v>
      </c>
      <c r="R131" s="228"/>
      <c r="S131" s="228">
        <f>+S110+S120</f>
        <v>0</v>
      </c>
      <c r="T131" s="230">
        <f>+IF(ISERROR(S131/S106),"N. D.",S131/S106)</f>
        <v>0</v>
      </c>
      <c r="U131" s="232">
        <f>+$P131-S131</f>
        <v>0</v>
      </c>
      <c r="V131" s="230" t="str">
        <f>+IF(ISERROR(U131/S131),"N. D.",U131/S131)</f>
        <v>N. D.</v>
      </c>
      <c r="W131" s="228"/>
      <c r="X131" s="228">
        <f>+X110+X120</f>
        <v>0</v>
      </c>
      <c r="Y131" s="230">
        <f>+IF(ISERROR(X131/X106),"N. D.",X131/X106)</f>
        <v>0</v>
      </c>
      <c r="Z131" s="232">
        <f>+$P131-X131</f>
        <v>0</v>
      </c>
      <c r="AA131" s="230" t="str">
        <f>+IF(ISERROR(Z131/X131),"N. D.",Z131/X131)</f>
        <v>N. D.</v>
      </c>
    </row>
    <row r="132" spans="1:27" s="208" customFormat="1" ht="6" customHeight="1">
      <c r="A132" s="207"/>
      <c r="B132" s="207"/>
      <c r="C132" s="207"/>
      <c r="D132" s="231"/>
      <c r="E132" s="207"/>
      <c r="F132" s="207"/>
      <c r="G132" s="231"/>
      <c r="H132" s="207"/>
      <c r="I132" s="231"/>
      <c r="J132" s="207"/>
      <c r="K132" s="207"/>
      <c r="L132" s="231"/>
      <c r="M132" s="207"/>
      <c r="N132" s="231"/>
      <c r="O132" s="207"/>
      <c r="P132" s="207"/>
      <c r="Q132" s="231"/>
      <c r="R132" s="207"/>
      <c r="S132" s="207"/>
      <c r="T132" s="231"/>
      <c r="U132" s="207"/>
      <c r="V132" s="231"/>
      <c r="W132" s="207"/>
      <c r="X132" s="207"/>
      <c r="Y132" s="231"/>
      <c r="Z132" s="207"/>
      <c r="AA132" s="231"/>
    </row>
    <row r="133" spans="1:27" s="208" customFormat="1" thickBot="1">
      <c r="A133" s="233" t="s">
        <v>50</v>
      </c>
      <c r="B133" s="234"/>
      <c r="C133" s="234">
        <f>+C106-C131</f>
        <v>112937</v>
      </c>
      <c r="D133" s="235">
        <f>+IF(OR(C106&lt;=0,C133&lt;=0),"N. D.",C133/C106)</f>
        <v>1</v>
      </c>
      <c r="E133" s="234"/>
      <c r="F133" s="234">
        <f>+F106-F131</f>
        <v>86447.16658372384</v>
      </c>
      <c r="G133" s="235">
        <f>+IF(OR(F106&lt;=0,F133&lt;=0),"N. D.",F133/F106)</f>
        <v>1</v>
      </c>
      <c r="H133" s="234">
        <f>+$C133-F133</f>
        <v>26489.83341627616</v>
      </c>
      <c r="I133" s="235">
        <f>+IF(ISERROR(H133/F133),"N. D.",H133/F133)</f>
        <v>0.30642801219656901</v>
      </c>
      <c r="J133" s="234"/>
      <c r="K133" s="234">
        <f>+K106-K131</f>
        <v>75450</v>
      </c>
      <c r="L133" s="235">
        <f>+IF(OR(K106&lt;=0,K133&lt;=0),"N. D.",K133/K106)</f>
        <v>1</v>
      </c>
      <c r="M133" s="234">
        <f>+$C133-K133</f>
        <v>37487</v>
      </c>
      <c r="N133" s="235">
        <f>+IF(ISERROR(M133/K133),"N. D.",M133/K133)</f>
        <v>0.49684559310801857</v>
      </c>
      <c r="O133" s="234"/>
      <c r="P133" s="234">
        <f>+P106-P131</f>
        <v>456329</v>
      </c>
      <c r="Q133" s="235">
        <f>+IF(OR(P106&lt;=0,P133&lt;=0),"N. D.",P133/P106)</f>
        <v>1</v>
      </c>
      <c r="R133" s="234"/>
      <c r="S133" s="234">
        <f>+S106-S131</f>
        <v>379211.9971200701</v>
      </c>
      <c r="T133" s="235">
        <f>+IF(OR(S106&lt;=0,S133&lt;=0),"N. D.",S133/S106)</f>
        <v>1</v>
      </c>
      <c r="U133" s="234">
        <f>+$P133-S133</f>
        <v>77117.002879929903</v>
      </c>
      <c r="V133" s="235">
        <f>+IF(ISERROR(U133/S133),"N. D.",U133/S133)</f>
        <v>0.20336118969229844</v>
      </c>
      <c r="W133" s="234"/>
      <c r="X133" s="234">
        <f>+X106-X131</f>
        <v>511515</v>
      </c>
      <c r="Y133" s="235">
        <f>+IF(OR(X106&lt;=0,X133&lt;=0),"N. D.",X133/X106)</f>
        <v>1</v>
      </c>
      <c r="Z133" s="234">
        <f>+$P133-X133</f>
        <v>-55186</v>
      </c>
      <c r="AA133" s="235">
        <f>+IF(ISERROR(Z133/X133),"N. D.",Z133/X133)</f>
        <v>-0.1078873542320362</v>
      </c>
    </row>
    <row r="134" spans="1:27" s="208" customFormat="1" ht="6" customHeight="1">
      <c r="A134" s="207"/>
      <c r="B134" s="236"/>
      <c r="C134" s="236"/>
      <c r="D134" s="237"/>
      <c r="E134" s="236"/>
      <c r="F134" s="236"/>
      <c r="G134" s="237"/>
      <c r="H134" s="236"/>
      <c r="I134" s="237"/>
      <c r="J134" s="236"/>
      <c r="K134" s="236"/>
      <c r="L134" s="237"/>
      <c r="M134" s="236"/>
      <c r="N134" s="237"/>
      <c r="O134" s="236"/>
      <c r="P134" s="236"/>
      <c r="Q134" s="237"/>
      <c r="R134" s="236"/>
      <c r="S134" s="236"/>
      <c r="T134" s="237"/>
      <c r="U134" s="236"/>
      <c r="V134" s="237"/>
      <c r="W134" s="236"/>
      <c r="X134" s="236"/>
      <c r="Y134" s="237"/>
      <c r="Z134" s="236"/>
      <c r="AA134" s="237"/>
    </row>
    <row r="135" spans="1:27" s="208" customFormat="1" ht="17">
      <c r="A135" s="238" t="s">
        <v>51</v>
      </c>
      <c r="B135" s="226"/>
      <c r="C135" s="226">
        <f>+C137+C160</f>
        <v>200533.84000000003</v>
      </c>
      <c r="D135" s="225">
        <f>+D137+D160</f>
        <v>1.7756257028254689</v>
      </c>
      <c r="E135" s="226"/>
      <c r="F135" s="226">
        <f>+F137+F160</f>
        <v>250879.61368353394</v>
      </c>
      <c r="G135" s="225">
        <f>+G137+G160</f>
        <v>2.9021149402341337</v>
      </c>
      <c r="H135" s="226">
        <f>+$C135-F135</f>
        <v>-50345.773683533916</v>
      </c>
      <c r="I135" s="225">
        <f>+IF(ISERROR(H135/F135),"N. D.",H135/F135)</f>
        <v>-0.20067702171704307</v>
      </c>
      <c r="J135" s="226"/>
      <c r="K135" s="226">
        <f>+K137+K160</f>
        <v>238943.45299999998</v>
      </c>
      <c r="L135" s="225">
        <f>+L137+L160</f>
        <v>3.166911239231279</v>
      </c>
      <c r="M135" s="226">
        <f>+$C135-K135</f>
        <v>-38409.612999999954</v>
      </c>
      <c r="N135" s="225">
        <f>+IF(ISERROR(M135/K135),"N. D.",M135/K135)</f>
        <v>-0.16074771046352945</v>
      </c>
      <c r="O135" s="226"/>
      <c r="P135" s="226">
        <f>+P137+P160</f>
        <v>927414.74000000011</v>
      </c>
      <c r="Q135" s="225">
        <f>+Q137+Q160</f>
        <v>2.0323379403895001</v>
      </c>
      <c r="R135" s="226"/>
      <c r="S135" s="226">
        <f>+S137+S160</f>
        <v>1283631.3937464489</v>
      </c>
      <c r="T135" s="225">
        <f>+T137+T160</f>
        <v>3.3849967920187183</v>
      </c>
      <c r="U135" s="226">
        <f>+$P135-S135</f>
        <v>-356216.65374644881</v>
      </c>
      <c r="V135" s="225">
        <f>+IF(ISERROR(U135/S135),"N. D.",U135/S135)</f>
        <v>-0.27750696616010856</v>
      </c>
      <c r="W135" s="226"/>
      <c r="X135" s="226">
        <f>+X137+X160</f>
        <v>816217.09299999999</v>
      </c>
      <c r="Y135" s="225">
        <f>+Y137+Y160</f>
        <v>1.5956855478333969</v>
      </c>
      <c r="Z135" s="226">
        <f>+$P135-X135</f>
        <v>111197.64700000011</v>
      </c>
      <c r="AA135" s="225">
        <f>+IF(ISERROR(Z135/X135),"N. D.",Z135/X135)</f>
        <v>0.13623538143668859</v>
      </c>
    </row>
    <row r="136" spans="1:27" s="208" customFormat="1" ht="6" customHeight="1">
      <c r="A136" s="239"/>
      <c r="B136" s="207"/>
      <c r="C136" s="207"/>
      <c r="D136" s="213"/>
      <c r="E136" s="207"/>
      <c r="F136" s="207"/>
      <c r="G136" s="213"/>
      <c r="H136" s="207"/>
      <c r="I136" s="213"/>
      <c r="J136" s="207"/>
      <c r="K136" s="207"/>
      <c r="L136" s="213"/>
      <c r="M136" s="207"/>
      <c r="N136" s="213"/>
      <c r="O136" s="207"/>
      <c r="P136" s="207"/>
      <c r="Q136" s="213"/>
      <c r="R136" s="207"/>
      <c r="S136" s="207"/>
      <c r="T136" s="213"/>
      <c r="U136" s="207"/>
      <c r="V136" s="213"/>
      <c r="W136" s="207"/>
      <c r="X136" s="207"/>
      <c r="Y136" s="213"/>
      <c r="Z136" s="207"/>
      <c r="AA136" s="213"/>
    </row>
    <row r="137" spans="1:27" s="208" customFormat="1" ht="17">
      <c r="A137" s="240" t="s">
        <v>52</v>
      </c>
      <c r="B137" s="226"/>
      <c r="C137" s="226">
        <f>+SUM(C138:C150)</f>
        <v>200533.84000000003</v>
      </c>
      <c r="D137" s="225">
        <f>+SUM(D138:D150)</f>
        <v>1.7756257028254689</v>
      </c>
      <c r="E137" s="226"/>
      <c r="F137" s="226">
        <f>+SUM(F138:F150)</f>
        <v>250879.61368353394</v>
      </c>
      <c r="G137" s="225">
        <f>+SUM(G138:G150)</f>
        <v>2.9021149402341337</v>
      </c>
      <c r="H137" s="226">
        <f t="shared" ref="H137:H150" si="100">+$C137-F137</f>
        <v>-50345.773683533916</v>
      </c>
      <c r="I137" s="225">
        <f t="shared" ref="I137:I150" si="101">+IF(ISERROR(H137/F137),"N. D.",H137/F137)</f>
        <v>-0.20067702171704307</v>
      </c>
      <c r="J137" s="226"/>
      <c r="K137" s="226">
        <f>+SUM(K138:K150)</f>
        <v>238943.45299999998</v>
      </c>
      <c r="L137" s="225">
        <f>+SUM(L138:L150)</f>
        <v>3.166911239231279</v>
      </c>
      <c r="M137" s="226">
        <f t="shared" ref="M137:M150" si="102">+$C137-K137</f>
        <v>-38409.612999999954</v>
      </c>
      <c r="N137" s="225">
        <f t="shared" ref="N137:N150" si="103">+IF(ISERROR(M137/K137),"N. D.",M137/K137)</f>
        <v>-0.16074771046352945</v>
      </c>
      <c r="O137" s="226"/>
      <c r="P137" s="226">
        <f>+SUM(P138:P150)</f>
        <v>927414.74000000011</v>
      </c>
      <c r="Q137" s="225">
        <f>+SUM(Q138:Q150)</f>
        <v>2.0323379403895001</v>
      </c>
      <c r="R137" s="226"/>
      <c r="S137" s="226">
        <f>+SUM(S138:S150)</f>
        <v>1283631.3937464489</v>
      </c>
      <c r="T137" s="225">
        <f>+SUM(T138:T150)</f>
        <v>3.3849967920187183</v>
      </c>
      <c r="U137" s="226">
        <f t="shared" ref="U137:U150" si="104">+$P137-S137</f>
        <v>-356216.65374644881</v>
      </c>
      <c r="V137" s="225">
        <f t="shared" ref="V137:V150" si="105">+IF(ISERROR(U137/S137),"N. D.",U137/S137)</f>
        <v>-0.27750696616010856</v>
      </c>
      <c r="W137" s="226"/>
      <c r="X137" s="226">
        <f>+SUM(X138:X150)</f>
        <v>816217.09299999999</v>
      </c>
      <c r="Y137" s="225">
        <f>+SUM(Y138:Y150)</f>
        <v>1.5956855478333969</v>
      </c>
      <c r="Z137" s="226">
        <f t="shared" ref="Z137:Z150" si="106">+$P137-X137</f>
        <v>111197.64700000011</v>
      </c>
      <c r="AA137" s="225">
        <f t="shared" ref="AA137:AA150" si="107">+IF(ISERROR(Z137/X137),"N. D.",Z137/X137)</f>
        <v>0.13623538143668859</v>
      </c>
    </row>
    <row r="138" spans="1:27" s="208" customFormat="1" ht="17">
      <c r="A138" s="220" t="s">
        <v>53</v>
      </c>
      <c r="B138" s="216"/>
      <c r="C138" s="216">
        <f>+'2026R'!$O138</f>
        <v>48978.94</v>
      </c>
      <c r="D138" s="213">
        <f t="shared" ref="D138:D150" si="108">+IF(ISERROR(C138/C$106),"N. D.",C138/C$106)</f>
        <v>0.43368373517979053</v>
      </c>
      <c r="E138" s="216"/>
      <c r="F138" s="216">
        <f>+'2026P'!$O138</f>
        <v>51266.713683533933</v>
      </c>
      <c r="G138" s="213">
        <f t="shared" ref="G138:G150" si="109">+IF(ISERROR(F138/F$106),"N. D.",F138/F$106)</f>
        <v>0.59304099497445373</v>
      </c>
      <c r="H138" s="216">
        <f t="shared" si="100"/>
        <v>-2287.773683533931</v>
      </c>
      <c r="I138" s="213">
        <f t="shared" si="101"/>
        <v>-4.4624933395501186E-2</v>
      </c>
      <c r="J138" s="216"/>
      <c r="K138" s="216">
        <f>+'2025R'!$O138</f>
        <v>46728.81</v>
      </c>
      <c r="L138" s="213">
        <f t="shared" ref="L138:L150" si="110">+IF(ISERROR(K138/K$106),"N. D.",K138/K$106)</f>
        <v>0.61933479125248503</v>
      </c>
      <c r="M138" s="216">
        <f t="shared" si="102"/>
        <v>2250.1300000000047</v>
      </c>
      <c r="N138" s="213">
        <f t="shared" si="103"/>
        <v>4.8152948898120981E-2</v>
      </c>
      <c r="O138" s="216"/>
      <c r="P138" s="216">
        <f>+'2026R'!$AE138</f>
        <v>288454.77</v>
      </c>
      <c r="Q138" s="213">
        <f t="shared" ref="Q138:Q150" si="111">+IF(ISERROR(P138/P$106),"N. D.",P138/P$106)</f>
        <v>0.63212018083444188</v>
      </c>
      <c r="R138" s="216"/>
      <c r="S138" s="216">
        <f>+'2026P'!$AE138</f>
        <v>325445.20374644897</v>
      </c>
      <c r="T138" s="213">
        <f t="shared" ref="T138:T150" si="112">+IF(ISERROR(S138/S$106),"N. D.",S138/S$106)</f>
        <v>0.85821441889509387</v>
      </c>
      <c r="U138" s="216">
        <f t="shared" si="104"/>
        <v>-36990.433746448951</v>
      </c>
      <c r="V138" s="213">
        <f t="shared" si="105"/>
        <v>-0.11366101979879789</v>
      </c>
      <c r="W138" s="216"/>
      <c r="X138" s="216">
        <f>+'2025R'!$AE138</f>
        <v>299673.58999999997</v>
      </c>
      <c r="Y138" s="213">
        <f t="shared" ref="Y138:Y150" si="113">+IF(ISERROR(X138/X$106),"N. D.",X138/X$106)</f>
        <v>0.58585494071532596</v>
      </c>
      <c r="Z138" s="216">
        <f t="shared" si="106"/>
        <v>-11218.819999999949</v>
      </c>
      <c r="AA138" s="213">
        <f t="shared" si="107"/>
        <v>-3.7436799152037223E-2</v>
      </c>
    </row>
    <row r="139" spans="1:27" s="208" customFormat="1" ht="17">
      <c r="A139" s="220" t="s">
        <v>54</v>
      </c>
      <c r="B139" s="216"/>
      <c r="C139" s="216">
        <f>+'2026R'!$O139</f>
        <v>14302.07</v>
      </c>
      <c r="D139" s="213">
        <f t="shared" si="108"/>
        <v>0.12663759441104333</v>
      </c>
      <c r="E139" s="216"/>
      <c r="F139" s="216">
        <f>+'2026P'!$O139</f>
        <v>19700</v>
      </c>
      <c r="G139" s="213">
        <f t="shared" si="109"/>
        <v>0.22788485474443637</v>
      </c>
      <c r="H139" s="216">
        <f t="shared" si="100"/>
        <v>-5397.93</v>
      </c>
      <c r="I139" s="213">
        <f t="shared" si="101"/>
        <v>-0.27400659898477159</v>
      </c>
      <c r="J139" s="216"/>
      <c r="K139" s="216">
        <f>+'2025R'!$O139</f>
        <v>18213.853000000003</v>
      </c>
      <c r="L139" s="213">
        <f t="shared" si="110"/>
        <v>0.24140295559973496</v>
      </c>
      <c r="M139" s="216">
        <f t="shared" si="102"/>
        <v>-3911.7830000000031</v>
      </c>
      <c r="N139" s="213">
        <f t="shared" si="103"/>
        <v>-0.21476965911605866</v>
      </c>
      <c r="O139" s="216"/>
      <c r="P139" s="216">
        <f>+'2026R'!$AE139</f>
        <v>80623.670000000013</v>
      </c>
      <c r="Q139" s="213">
        <f t="shared" si="111"/>
        <v>0.17667882163965037</v>
      </c>
      <c r="R139" s="216"/>
      <c r="S139" s="216">
        <f>+'2026P'!$AE139</f>
        <v>92400</v>
      </c>
      <c r="T139" s="213">
        <f t="shared" si="112"/>
        <v>0.24366317706647697</v>
      </c>
      <c r="U139" s="216">
        <f t="shared" si="104"/>
        <v>-11776.329999999987</v>
      </c>
      <c r="V139" s="213">
        <f t="shared" si="105"/>
        <v>-0.12744945887445874</v>
      </c>
      <c r="W139" s="216"/>
      <c r="X139" s="216">
        <f>+'2025R'!$AE139</f>
        <v>81027.743000000002</v>
      </c>
      <c r="Y139" s="213">
        <f t="shared" si="113"/>
        <v>0.158407364397916</v>
      </c>
      <c r="Z139" s="216">
        <f t="shared" si="106"/>
        <v>-404.07299999998941</v>
      </c>
      <c r="AA139" s="213">
        <f t="shared" si="107"/>
        <v>-4.9868475294935636E-3</v>
      </c>
    </row>
    <row r="140" spans="1:27" s="208" customFormat="1" ht="17">
      <c r="A140" s="220" t="s">
        <v>55</v>
      </c>
      <c r="B140" s="216"/>
      <c r="C140" s="216">
        <f>+'2026R'!$O140</f>
        <v>0</v>
      </c>
      <c r="D140" s="213">
        <f t="shared" si="108"/>
        <v>0</v>
      </c>
      <c r="E140" s="216"/>
      <c r="F140" s="216">
        <f>+'2026P'!$O140</f>
        <v>250</v>
      </c>
      <c r="G140" s="213">
        <f t="shared" si="109"/>
        <v>2.8919397810207659E-3</v>
      </c>
      <c r="H140" s="216">
        <f t="shared" si="100"/>
        <v>-250</v>
      </c>
      <c r="I140" s="213">
        <f t="shared" si="101"/>
        <v>-1</v>
      </c>
      <c r="J140" s="216"/>
      <c r="K140" s="216">
        <f>+'2025R'!$O140</f>
        <v>0</v>
      </c>
      <c r="L140" s="213">
        <f t="shared" si="110"/>
        <v>0</v>
      </c>
      <c r="M140" s="216">
        <f t="shared" si="102"/>
        <v>0</v>
      </c>
      <c r="N140" s="213" t="str">
        <f t="shared" si="103"/>
        <v>N. D.</v>
      </c>
      <c r="O140" s="216"/>
      <c r="P140" s="216">
        <f>+'2026R'!$AE140</f>
        <v>2652.01</v>
      </c>
      <c r="Q140" s="213">
        <f t="shared" si="111"/>
        <v>5.8116183718326039E-3</v>
      </c>
      <c r="R140" s="216"/>
      <c r="S140" s="216">
        <f>+'2026P'!$AE140</f>
        <v>1850</v>
      </c>
      <c r="T140" s="213">
        <f t="shared" si="112"/>
        <v>4.8785376360712387E-3</v>
      </c>
      <c r="U140" s="216">
        <f t="shared" si="104"/>
        <v>802.01000000000022</v>
      </c>
      <c r="V140" s="213">
        <f t="shared" si="105"/>
        <v>0.43351891891891903</v>
      </c>
      <c r="W140" s="216"/>
      <c r="X140" s="216">
        <f>+'2025R'!$AE140</f>
        <v>815.40000000000009</v>
      </c>
      <c r="Y140" s="213">
        <f t="shared" si="113"/>
        <v>1.5940881499076276E-3</v>
      </c>
      <c r="Z140" s="216">
        <f t="shared" si="106"/>
        <v>1836.6100000000001</v>
      </c>
      <c r="AA140" s="213">
        <f t="shared" si="107"/>
        <v>2.2524037282315428</v>
      </c>
    </row>
    <row r="141" spans="1:27" s="208" customFormat="1" ht="17">
      <c r="A141" s="220" t="s">
        <v>56</v>
      </c>
      <c r="B141" s="216"/>
      <c r="C141" s="216">
        <f>+'2026R'!$O141</f>
        <v>15466.69</v>
      </c>
      <c r="D141" s="213">
        <f t="shared" si="108"/>
        <v>0.13694971532801473</v>
      </c>
      <c r="E141" s="216"/>
      <c r="F141" s="216">
        <f>+'2026P'!$O141</f>
        <v>17356.25</v>
      </c>
      <c r="G141" s="213">
        <f t="shared" si="109"/>
        <v>0.20077291929736668</v>
      </c>
      <c r="H141" s="216">
        <f t="shared" si="100"/>
        <v>-1889.5599999999995</v>
      </c>
      <c r="I141" s="213">
        <f t="shared" si="101"/>
        <v>-0.1088691393590205</v>
      </c>
      <c r="J141" s="216"/>
      <c r="K141" s="216">
        <f>+'2025R'!$O141</f>
        <v>15420</v>
      </c>
      <c r="L141" s="213">
        <f t="shared" si="110"/>
        <v>0.2043737574552684</v>
      </c>
      <c r="M141" s="216">
        <f t="shared" si="102"/>
        <v>46.690000000000509</v>
      </c>
      <c r="N141" s="213">
        <f t="shared" si="103"/>
        <v>3.0278858625162456E-3</v>
      </c>
      <c r="O141" s="216"/>
      <c r="P141" s="216">
        <f>+'2026R'!$AE141</f>
        <v>92800.45</v>
      </c>
      <c r="Q141" s="213">
        <f t="shared" si="111"/>
        <v>0.20336303412669368</v>
      </c>
      <c r="R141" s="216"/>
      <c r="S141" s="216">
        <f>+'2026P'!$AE141</f>
        <v>106137.5</v>
      </c>
      <c r="T141" s="213">
        <f t="shared" si="112"/>
        <v>0.27988961532351947</v>
      </c>
      <c r="U141" s="216">
        <f t="shared" si="104"/>
        <v>-13337.050000000003</v>
      </c>
      <c r="V141" s="213">
        <f t="shared" si="105"/>
        <v>-0.12565822635731955</v>
      </c>
      <c r="W141" s="216"/>
      <c r="X141" s="216">
        <f>+'2025R'!$AE141</f>
        <v>92124.28</v>
      </c>
      <c r="Y141" s="213">
        <f t="shared" si="113"/>
        <v>0.18010083770759411</v>
      </c>
      <c r="Z141" s="216">
        <f t="shared" si="106"/>
        <v>676.16999999999825</v>
      </c>
      <c r="AA141" s="213">
        <f t="shared" si="107"/>
        <v>7.3397588561885992E-3</v>
      </c>
    </row>
    <row r="142" spans="1:27" s="208" customFormat="1" ht="17">
      <c r="A142" s="220" t="s">
        <v>57</v>
      </c>
      <c r="B142" s="216"/>
      <c r="C142" s="216">
        <f>+'2026R'!$O142</f>
        <v>18080</v>
      </c>
      <c r="D142" s="213">
        <f t="shared" si="108"/>
        <v>0.16008925330051268</v>
      </c>
      <c r="E142" s="216"/>
      <c r="F142" s="216">
        <f>+'2026P'!$O142</f>
        <v>32250</v>
      </c>
      <c r="G142" s="213">
        <f t="shared" si="109"/>
        <v>0.37306023175167879</v>
      </c>
      <c r="H142" s="216">
        <f t="shared" si="100"/>
        <v>-14170</v>
      </c>
      <c r="I142" s="213">
        <f t="shared" si="101"/>
        <v>-0.43937984496124033</v>
      </c>
      <c r="J142" s="216"/>
      <c r="K142" s="216">
        <f>+'2025R'!$O142</f>
        <v>17384.62</v>
      </c>
      <c r="L142" s="213">
        <f t="shared" si="110"/>
        <v>0.23041245858184226</v>
      </c>
      <c r="M142" s="216">
        <f t="shared" si="102"/>
        <v>695.38000000000102</v>
      </c>
      <c r="N142" s="213">
        <f t="shared" si="103"/>
        <v>3.9999723893878673E-2</v>
      </c>
      <c r="O142" s="216"/>
      <c r="P142" s="216">
        <f>+'2026R'!$AE142</f>
        <v>116784.23999999999</v>
      </c>
      <c r="Q142" s="213">
        <f t="shared" si="111"/>
        <v>0.25592114461276838</v>
      </c>
      <c r="R142" s="216"/>
      <c r="S142" s="216">
        <f>+'2026P'!$AE142</f>
        <v>193500</v>
      </c>
      <c r="T142" s="213">
        <f t="shared" si="112"/>
        <v>0.51026866625934308</v>
      </c>
      <c r="U142" s="216">
        <f t="shared" si="104"/>
        <v>-76715.760000000009</v>
      </c>
      <c r="V142" s="213">
        <f t="shared" si="105"/>
        <v>-0.3964638759689923</v>
      </c>
      <c r="W142" s="216"/>
      <c r="X142" s="216">
        <f>+'2025R'!$AE142</f>
        <v>107107.71999999999</v>
      </c>
      <c r="Y142" s="213">
        <f t="shared" si="113"/>
        <v>0.20939311652639706</v>
      </c>
      <c r="Z142" s="216">
        <f t="shared" si="106"/>
        <v>9676.5200000000041</v>
      </c>
      <c r="AA142" s="213">
        <f t="shared" si="107"/>
        <v>9.0343814619525134E-2</v>
      </c>
    </row>
    <row r="143" spans="1:27" s="208" customFormat="1" ht="17">
      <c r="A143" s="220" t="s">
        <v>58</v>
      </c>
      <c r="B143" s="216"/>
      <c r="C143" s="216">
        <f>+'2026R'!$O143</f>
        <v>72972.5</v>
      </c>
      <c r="D143" s="213">
        <f t="shared" si="108"/>
        <v>0.64613457060130874</v>
      </c>
      <c r="E143" s="216"/>
      <c r="F143" s="216">
        <f>+'2026P'!$O143</f>
        <v>76900</v>
      </c>
      <c r="G143" s="213">
        <f t="shared" si="109"/>
        <v>0.88956067664198757</v>
      </c>
      <c r="H143" s="216">
        <f t="shared" si="100"/>
        <v>-3927.5</v>
      </c>
      <c r="I143" s="213">
        <f t="shared" si="101"/>
        <v>-5.1072821846553963E-2</v>
      </c>
      <c r="J143" s="216"/>
      <c r="K143" s="216">
        <f>+'2025R'!$O143</f>
        <v>9796.17</v>
      </c>
      <c r="L143" s="213">
        <f t="shared" si="110"/>
        <v>0.12983658051689861</v>
      </c>
      <c r="M143" s="216">
        <f t="shared" si="102"/>
        <v>63176.33</v>
      </c>
      <c r="N143" s="213">
        <f t="shared" si="103"/>
        <v>6.4490846933036075</v>
      </c>
      <c r="O143" s="216"/>
      <c r="P143" s="216">
        <f>+'2026R'!$AE143</f>
        <v>217150.96000000002</v>
      </c>
      <c r="Q143" s="213">
        <f t="shared" si="111"/>
        <v>0.47586491325337643</v>
      </c>
      <c r="R143" s="216"/>
      <c r="S143" s="216">
        <f>+'2026P'!$AE143</f>
        <v>239400</v>
      </c>
      <c r="T143" s="213">
        <f t="shared" si="112"/>
        <v>0.6313091405813267</v>
      </c>
      <c r="U143" s="216">
        <f t="shared" si="104"/>
        <v>-22249.039999999979</v>
      </c>
      <c r="V143" s="213">
        <f t="shared" si="105"/>
        <v>-9.2936675020885456E-2</v>
      </c>
      <c r="W143" s="216"/>
      <c r="X143" s="216">
        <f>+'2025R'!$AE143</f>
        <v>84206.36</v>
      </c>
      <c r="Y143" s="213">
        <f t="shared" si="113"/>
        <v>0.16462148715091443</v>
      </c>
      <c r="Z143" s="216">
        <f t="shared" si="106"/>
        <v>132944.60000000003</v>
      </c>
      <c r="AA143" s="213">
        <f t="shared" si="107"/>
        <v>1.5787952358942963</v>
      </c>
    </row>
    <row r="144" spans="1:27" s="208" customFormat="1" ht="17">
      <c r="A144" s="220" t="s">
        <v>59</v>
      </c>
      <c r="B144" s="216"/>
      <c r="C144" s="216">
        <f>+'2026R'!$O144</f>
        <v>0</v>
      </c>
      <c r="D144" s="213">
        <f t="shared" si="108"/>
        <v>0</v>
      </c>
      <c r="E144" s="216"/>
      <c r="F144" s="216">
        <f>+'2026P'!$O144</f>
        <v>0</v>
      </c>
      <c r="G144" s="213">
        <f t="shared" si="109"/>
        <v>0</v>
      </c>
      <c r="H144" s="216">
        <f t="shared" si="100"/>
        <v>0</v>
      </c>
      <c r="I144" s="213" t="str">
        <f t="shared" si="101"/>
        <v>N. D.</v>
      </c>
      <c r="J144" s="216"/>
      <c r="K144" s="216">
        <f>+'2025R'!$O144</f>
        <v>129000</v>
      </c>
      <c r="L144" s="213">
        <f t="shared" si="110"/>
        <v>1.7097415506958251</v>
      </c>
      <c r="M144" s="216">
        <f t="shared" si="102"/>
        <v>-129000</v>
      </c>
      <c r="N144" s="213">
        <f t="shared" si="103"/>
        <v>-1</v>
      </c>
      <c r="O144" s="216"/>
      <c r="P144" s="216">
        <f>+'2026R'!$AE144</f>
        <v>0</v>
      </c>
      <c r="Q144" s="213">
        <f t="shared" si="111"/>
        <v>0</v>
      </c>
      <c r="R144" s="216"/>
      <c r="S144" s="216">
        <f>+'2026P'!$AE144</f>
        <v>0</v>
      </c>
      <c r="T144" s="213">
        <f t="shared" si="112"/>
        <v>0</v>
      </c>
      <c r="U144" s="216">
        <f t="shared" si="104"/>
        <v>0</v>
      </c>
      <c r="V144" s="213" t="str">
        <f t="shared" si="105"/>
        <v>N. D.</v>
      </c>
      <c r="W144" s="216"/>
      <c r="X144" s="216">
        <f>+'2025R'!$AE144</f>
        <v>129000</v>
      </c>
      <c r="Y144" s="213">
        <f t="shared" si="113"/>
        <v>0.25219201782938916</v>
      </c>
      <c r="Z144" s="216">
        <f t="shared" si="106"/>
        <v>-129000</v>
      </c>
      <c r="AA144" s="213">
        <f t="shared" si="107"/>
        <v>-1</v>
      </c>
    </row>
    <row r="145" spans="1:27" s="208" customFormat="1" ht="17">
      <c r="A145" s="220" t="s">
        <v>60</v>
      </c>
      <c r="B145" s="216"/>
      <c r="C145" s="216">
        <f>+'2026R'!$O145</f>
        <v>11090.64</v>
      </c>
      <c r="D145" s="213">
        <f t="shared" si="108"/>
        <v>9.8202006428362715E-2</v>
      </c>
      <c r="E145" s="216"/>
      <c r="F145" s="216">
        <f>+'2026P'!$O145</f>
        <v>900</v>
      </c>
      <c r="G145" s="213">
        <f t="shared" si="109"/>
        <v>1.0410983211674758E-2</v>
      </c>
      <c r="H145" s="216">
        <f t="shared" si="100"/>
        <v>10190.64</v>
      </c>
      <c r="I145" s="213">
        <f t="shared" si="101"/>
        <v>11.322933333333333</v>
      </c>
      <c r="J145" s="216"/>
      <c r="K145" s="216">
        <f>+'2025R'!$O145</f>
        <v>0</v>
      </c>
      <c r="L145" s="213">
        <f t="shared" si="110"/>
        <v>0</v>
      </c>
      <c r="M145" s="216">
        <f t="shared" si="102"/>
        <v>11090.64</v>
      </c>
      <c r="N145" s="213" t="str">
        <f t="shared" si="103"/>
        <v>N. D.</v>
      </c>
      <c r="O145" s="216"/>
      <c r="P145" s="216">
        <f>+'2026R'!$AE145</f>
        <v>11090.64</v>
      </c>
      <c r="Q145" s="213">
        <f t="shared" si="111"/>
        <v>2.4304043792965163E-2</v>
      </c>
      <c r="R145" s="216"/>
      <c r="S145" s="216">
        <f>+'2026P'!$AE145</f>
        <v>11400</v>
      </c>
      <c r="T145" s="213">
        <f t="shared" si="112"/>
        <v>3.0062340027682224E-2</v>
      </c>
      <c r="U145" s="216">
        <f t="shared" si="104"/>
        <v>-309.36000000000058</v>
      </c>
      <c r="V145" s="213">
        <f t="shared" si="105"/>
        <v>-2.7136842105263209E-2</v>
      </c>
      <c r="W145" s="216"/>
      <c r="X145" s="216">
        <f>+'2025R'!$AE145</f>
        <v>11362</v>
      </c>
      <c r="Y145" s="213">
        <f t="shared" si="113"/>
        <v>2.2212447337810231E-2</v>
      </c>
      <c r="Z145" s="216">
        <f t="shared" si="106"/>
        <v>-271.36000000000058</v>
      </c>
      <c r="AA145" s="213">
        <f t="shared" si="107"/>
        <v>-2.3883119169160409E-2</v>
      </c>
    </row>
    <row r="146" spans="1:27" s="208" customFormat="1" ht="17">
      <c r="A146" s="220" t="s">
        <v>61</v>
      </c>
      <c r="B146" s="216"/>
      <c r="C146" s="216">
        <f>+'2026R'!$O146</f>
        <v>0</v>
      </c>
      <c r="D146" s="213">
        <f t="shared" si="108"/>
        <v>0</v>
      </c>
      <c r="E146" s="216"/>
      <c r="F146" s="216">
        <f>+'2026P'!$O146</f>
        <v>0</v>
      </c>
      <c r="G146" s="213">
        <f t="shared" si="109"/>
        <v>0</v>
      </c>
      <c r="H146" s="216">
        <f t="shared" si="100"/>
        <v>0</v>
      </c>
      <c r="I146" s="213" t="str">
        <f t="shared" si="101"/>
        <v>N. D.</v>
      </c>
      <c r="J146" s="216"/>
      <c r="K146" s="216">
        <f>+'2025R'!$O146</f>
        <v>0</v>
      </c>
      <c r="L146" s="213">
        <f t="shared" si="110"/>
        <v>0</v>
      </c>
      <c r="M146" s="216">
        <f t="shared" si="102"/>
        <v>0</v>
      </c>
      <c r="N146" s="213" t="str">
        <f t="shared" si="103"/>
        <v>N. D.</v>
      </c>
      <c r="O146" s="216"/>
      <c r="P146" s="216">
        <f>+'2026R'!$AE146</f>
        <v>0</v>
      </c>
      <c r="Q146" s="213">
        <f t="shared" si="111"/>
        <v>0</v>
      </c>
      <c r="R146" s="216"/>
      <c r="S146" s="216">
        <f>+'2026P'!$AE146</f>
        <v>0</v>
      </c>
      <c r="T146" s="213">
        <f t="shared" si="112"/>
        <v>0</v>
      </c>
      <c r="U146" s="216">
        <f t="shared" si="104"/>
        <v>0</v>
      </c>
      <c r="V146" s="213" t="str">
        <f t="shared" si="105"/>
        <v>N. D.</v>
      </c>
      <c r="W146" s="216"/>
      <c r="X146" s="216">
        <f>+'2025R'!$AE146</f>
        <v>0</v>
      </c>
      <c r="Y146" s="213">
        <f t="shared" si="113"/>
        <v>0</v>
      </c>
      <c r="Z146" s="216">
        <f t="shared" si="106"/>
        <v>0</v>
      </c>
      <c r="AA146" s="213" t="str">
        <f t="shared" si="107"/>
        <v>N. D.</v>
      </c>
    </row>
    <row r="147" spans="1:27" s="208" customFormat="1" ht="17">
      <c r="A147" s="220" t="s">
        <v>62</v>
      </c>
      <c r="B147" s="216"/>
      <c r="C147" s="216">
        <f>+'2026R'!$O147</f>
        <v>0</v>
      </c>
      <c r="D147" s="213">
        <f t="shared" si="108"/>
        <v>0</v>
      </c>
      <c r="E147" s="216"/>
      <c r="F147" s="216">
        <f>+'2026P'!$O147</f>
        <v>0</v>
      </c>
      <c r="G147" s="213">
        <f t="shared" si="109"/>
        <v>0</v>
      </c>
      <c r="H147" s="216">
        <f t="shared" si="100"/>
        <v>0</v>
      </c>
      <c r="I147" s="213" t="str">
        <f t="shared" si="101"/>
        <v>N. D.</v>
      </c>
      <c r="J147" s="216"/>
      <c r="K147" s="216">
        <f>+'2025R'!$O147</f>
        <v>0</v>
      </c>
      <c r="L147" s="213">
        <f t="shared" si="110"/>
        <v>0</v>
      </c>
      <c r="M147" s="216">
        <f t="shared" si="102"/>
        <v>0</v>
      </c>
      <c r="N147" s="213" t="str">
        <f t="shared" si="103"/>
        <v>N. D.</v>
      </c>
      <c r="O147" s="216"/>
      <c r="P147" s="216">
        <f>+'2026R'!$AE147</f>
        <v>0</v>
      </c>
      <c r="Q147" s="213">
        <f t="shared" si="111"/>
        <v>0</v>
      </c>
      <c r="R147" s="216"/>
      <c r="S147" s="216">
        <f>+'2026P'!$AE147</f>
        <v>0</v>
      </c>
      <c r="T147" s="213">
        <f t="shared" si="112"/>
        <v>0</v>
      </c>
      <c r="U147" s="216">
        <f t="shared" si="104"/>
        <v>0</v>
      </c>
      <c r="V147" s="213" t="str">
        <f t="shared" si="105"/>
        <v>N. D.</v>
      </c>
      <c r="W147" s="216"/>
      <c r="X147" s="216">
        <f>+'2025R'!$AE147</f>
        <v>0</v>
      </c>
      <c r="Y147" s="213">
        <f t="shared" si="113"/>
        <v>0</v>
      </c>
      <c r="Z147" s="216">
        <f t="shared" si="106"/>
        <v>0</v>
      </c>
      <c r="AA147" s="213" t="str">
        <f t="shared" si="107"/>
        <v>N. D.</v>
      </c>
    </row>
    <row r="148" spans="1:27" s="208" customFormat="1" ht="17">
      <c r="A148" s="220" t="s">
        <v>25</v>
      </c>
      <c r="B148" s="216"/>
      <c r="C148" s="216">
        <f>+'2026R'!$O148</f>
        <v>0</v>
      </c>
      <c r="D148" s="213">
        <f t="shared" si="108"/>
        <v>0</v>
      </c>
      <c r="E148" s="216"/>
      <c r="F148" s="216">
        <f>+'2026P'!$O148</f>
        <v>32600</v>
      </c>
      <c r="G148" s="213">
        <f t="shared" si="109"/>
        <v>0.37710894744510787</v>
      </c>
      <c r="H148" s="216">
        <f t="shared" si="100"/>
        <v>-32600</v>
      </c>
      <c r="I148" s="213">
        <f t="shared" si="101"/>
        <v>-1</v>
      </c>
      <c r="J148" s="216"/>
      <c r="K148" s="216">
        <f>+'2025R'!$O148</f>
        <v>0</v>
      </c>
      <c r="L148" s="213">
        <f t="shared" si="110"/>
        <v>0</v>
      </c>
      <c r="M148" s="216">
        <f t="shared" si="102"/>
        <v>0</v>
      </c>
      <c r="N148" s="213" t="str">
        <f t="shared" si="103"/>
        <v>N. D.</v>
      </c>
      <c r="O148" s="216"/>
      <c r="P148" s="216">
        <f>+'2026R'!$AE148</f>
        <v>0</v>
      </c>
      <c r="Q148" s="213">
        <f t="shared" si="111"/>
        <v>0</v>
      </c>
      <c r="R148" s="216"/>
      <c r="S148" s="216">
        <f>+'2026P'!$AE148</f>
        <v>195600</v>
      </c>
      <c r="T148" s="213">
        <f t="shared" si="112"/>
        <v>0.51580646573812661</v>
      </c>
      <c r="U148" s="216">
        <f t="shared" si="104"/>
        <v>-195600</v>
      </c>
      <c r="V148" s="213">
        <f t="shared" si="105"/>
        <v>-1</v>
      </c>
      <c r="W148" s="216"/>
      <c r="X148" s="216">
        <f>+'2025R'!$AE148</f>
        <v>0</v>
      </c>
      <c r="Y148" s="213">
        <f t="shared" si="113"/>
        <v>0</v>
      </c>
      <c r="Z148" s="216">
        <f t="shared" si="106"/>
        <v>0</v>
      </c>
      <c r="AA148" s="213" t="str">
        <f t="shared" si="107"/>
        <v>N. D.</v>
      </c>
    </row>
    <row r="149" spans="1:27" s="208" customFormat="1" ht="17">
      <c r="A149" s="220" t="s">
        <v>63</v>
      </c>
      <c r="B149" s="216"/>
      <c r="C149" s="216">
        <f>+'2026R'!$O149</f>
        <v>0</v>
      </c>
      <c r="D149" s="213">
        <f t="shared" si="108"/>
        <v>0</v>
      </c>
      <c r="E149" s="216"/>
      <c r="F149" s="216">
        <f>+'2026P'!$O149</f>
        <v>0</v>
      </c>
      <c r="G149" s="213">
        <f t="shared" si="109"/>
        <v>0</v>
      </c>
      <c r="H149" s="216">
        <f t="shared" si="100"/>
        <v>0</v>
      </c>
      <c r="I149" s="213" t="str">
        <f t="shared" si="101"/>
        <v>N. D.</v>
      </c>
      <c r="J149" s="216"/>
      <c r="K149" s="216">
        <f>+'2025R'!$O149</f>
        <v>0</v>
      </c>
      <c r="L149" s="213">
        <f t="shared" si="110"/>
        <v>0</v>
      </c>
      <c r="M149" s="216">
        <f t="shared" si="102"/>
        <v>0</v>
      </c>
      <c r="N149" s="213" t="str">
        <f t="shared" si="103"/>
        <v>N. D.</v>
      </c>
      <c r="O149" s="216"/>
      <c r="P149" s="216">
        <f>+'2026R'!$AE149</f>
        <v>0</v>
      </c>
      <c r="Q149" s="213">
        <f t="shared" si="111"/>
        <v>0</v>
      </c>
      <c r="R149" s="216"/>
      <c r="S149" s="216">
        <f>+'2026P'!$AE149</f>
        <v>0</v>
      </c>
      <c r="T149" s="213">
        <f t="shared" si="112"/>
        <v>0</v>
      </c>
      <c r="U149" s="216">
        <f t="shared" si="104"/>
        <v>0</v>
      </c>
      <c r="V149" s="213" t="str">
        <f t="shared" si="105"/>
        <v>N. D.</v>
      </c>
      <c r="W149" s="216"/>
      <c r="X149" s="216">
        <f>+'2025R'!$AE149</f>
        <v>0</v>
      </c>
      <c r="Y149" s="213">
        <f t="shared" si="113"/>
        <v>0</v>
      </c>
      <c r="Z149" s="216">
        <f t="shared" si="106"/>
        <v>0</v>
      </c>
      <c r="AA149" s="213" t="str">
        <f t="shared" si="107"/>
        <v>N. D.</v>
      </c>
    </row>
    <row r="150" spans="1:27" s="208" customFormat="1" ht="17">
      <c r="A150" s="220" t="s">
        <v>64</v>
      </c>
      <c r="B150" s="216"/>
      <c r="C150" s="216">
        <f>+'2026R'!$O150</f>
        <v>19643</v>
      </c>
      <c r="D150" s="213">
        <f t="shared" si="108"/>
        <v>0.17392882757643641</v>
      </c>
      <c r="E150" s="216"/>
      <c r="F150" s="216">
        <f>+'2026P'!$O150</f>
        <v>19656.649999999998</v>
      </c>
      <c r="G150" s="213">
        <f t="shared" si="109"/>
        <v>0.22738339238640734</v>
      </c>
      <c r="H150" s="216">
        <f t="shared" si="100"/>
        <v>-13.649999999997817</v>
      </c>
      <c r="I150" s="213">
        <f t="shared" si="101"/>
        <v>-6.9442148077102756E-4</v>
      </c>
      <c r="J150" s="216"/>
      <c r="K150" s="216">
        <f>+'2025R'!$O150</f>
        <v>2400</v>
      </c>
      <c r="L150" s="213">
        <f t="shared" si="110"/>
        <v>3.1809145129224649E-2</v>
      </c>
      <c r="M150" s="216">
        <f t="shared" si="102"/>
        <v>17243</v>
      </c>
      <c r="N150" s="213">
        <f t="shared" si="103"/>
        <v>7.1845833333333333</v>
      </c>
      <c r="O150" s="216"/>
      <c r="P150" s="216">
        <f>+'2026R'!$AE150</f>
        <v>117858</v>
      </c>
      <c r="Q150" s="213">
        <f t="shared" si="111"/>
        <v>0.25827418375777128</v>
      </c>
      <c r="R150" s="216"/>
      <c r="S150" s="216">
        <f>+'2026P'!$AE150</f>
        <v>117898.68999999997</v>
      </c>
      <c r="T150" s="213">
        <f t="shared" si="112"/>
        <v>0.31090443049107869</v>
      </c>
      <c r="U150" s="216">
        <f t="shared" si="104"/>
        <v>-40.689999999973224</v>
      </c>
      <c r="V150" s="213">
        <f t="shared" si="105"/>
        <v>-3.4512682032322186E-4</v>
      </c>
      <c r="W150" s="216"/>
      <c r="X150" s="216">
        <f>+'2025R'!$AE150</f>
        <v>10900</v>
      </c>
      <c r="Y150" s="213">
        <f t="shared" si="113"/>
        <v>2.1309248018142185E-2</v>
      </c>
      <c r="Z150" s="216">
        <f t="shared" si="106"/>
        <v>106958</v>
      </c>
      <c r="AA150" s="213">
        <f t="shared" si="107"/>
        <v>9.8126605504587161</v>
      </c>
    </row>
    <row r="151" spans="1:27" s="208" customFormat="1" ht="6" customHeight="1">
      <c r="A151" s="239"/>
      <c r="B151" s="207"/>
      <c r="C151" s="207"/>
      <c r="D151" s="213"/>
      <c r="E151" s="207"/>
      <c r="F151" s="207"/>
      <c r="G151" s="213"/>
      <c r="H151" s="207"/>
      <c r="I151" s="213"/>
      <c r="J151" s="207"/>
      <c r="K151" s="207"/>
      <c r="L151" s="213"/>
      <c r="M151" s="207"/>
      <c r="N151" s="213"/>
      <c r="O151" s="207"/>
      <c r="P151" s="207"/>
      <c r="Q151" s="213"/>
      <c r="R151" s="207"/>
      <c r="S151" s="207"/>
      <c r="T151" s="213"/>
      <c r="U151" s="207"/>
      <c r="V151" s="213"/>
      <c r="W151" s="207"/>
      <c r="X151" s="207"/>
      <c r="Y151" s="213"/>
      <c r="Z151" s="207"/>
      <c r="AA151" s="213"/>
    </row>
    <row r="152" spans="1:27" s="208" customFormat="1" ht="17" hidden="1">
      <c r="A152" s="240" t="s">
        <v>65</v>
      </c>
      <c r="B152" s="226"/>
      <c r="C152" s="226">
        <f>+SUM(C153:C158)</f>
        <v>98308</v>
      </c>
      <c r="D152" s="225">
        <f>+SUM(D153:D166)</f>
        <v>0.87046760583334071</v>
      </c>
      <c r="E152" s="226"/>
      <c r="F152" s="226">
        <f>+SUM(F153:F158)</f>
        <v>176799</v>
      </c>
      <c r="G152" s="225">
        <f>+SUM(G153:G166)</f>
        <v>2.0451682453787616</v>
      </c>
      <c r="H152" s="226">
        <f t="shared" ref="H152:H158" si="114">+$C152-F152</f>
        <v>-78491</v>
      </c>
      <c r="I152" s="225">
        <f t="shared" ref="I152:I158" si="115">+IF(ISERROR(H152/F152),"N. D.",H152/F152)</f>
        <v>-0.44395613097359149</v>
      </c>
      <c r="J152" s="226"/>
      <c r="K152" s="226">
        <f>+SUM(K153:K158)</f>
        <v>136767</v>
      </c>
      <c r="L152" s="225">
        <f>+SUM(L153:L166)</f>
        <v>1.8126838966202783</v>
      </c>
      <c r="M152" s="226">
        <f t="shared" ref="M152:M158" si="116">+$C152-K152</f>
        <v>-38459</v>
      </c>
      <c r="N152" s="225">
        <f t="shared" ref="N152:N158" si="117">+IF(ISERROR(M152/K152),"N. D.",M152/K152)</f>
        <v>-0.28120087447995495</v>
      </c>
      <c r="O152" s="226"/>
      <c r="P152" s="226">
        <f>+SUM(P153:P158)</f>
        <v>455682</v>
      </c>
      <c r="Q152" s="225">
        <f>+SUM(Q153:Q166)</f>
        <v>0.99858216330761362</v>
      </c>
      <c r="R152" s="226"/>
      <c r="S152" s="226">
        <f>+SUM(S153:S158)</f>
        <v>704277</v>
      </c>
      <c r="T152" s="225">
        <f>+SUM(T153:T166)</f>
        <v>1.8572118111996452</v>
      </c>
      <c r="U152" s="226">
        <f t="shared" ref="U152:U158" si="118">+$P152-S152</f>
        <v>-248595</v>
      </c>
      <c r="V152" s="225">
        <f t="shared" ref="V152:V158" si="119">+IF(ISERROR(U152/S152),"N. D.",U152/S152)</f>
        <v>-0.35297901251922181</v>
      </c>
      <c r="W152" s="226"/>
      <c r="X152" s="226">
        <f>+SUM(X153:X158)</f>
        <v>526281</v>
      </c>
      <c r="Y152" s="225">
        <f>+SUM(Y153:Y166)</f>
        <v>1.0288671886454943</v>
      </c>
      <c r="Z152" s="226">
        <f t="shared" ref="Z152:Z158" si="120">+$P152-X152</f>
        <v>-70599</v>
      </c>
      <c r="AA152" s="225">
        <f t="shared" ref="AA152:AA158" si="121">+IF(ISERROR(Z152/X152),"N. D.",Z152/X152)</f>
        <v>-0.13414696711452628</v>
      </c>
    </row>
    <row r="153" spans="1:27" s="208" customFormat="1" ht="17" hidden="1">
      <c r="A153" s="220" t="s">
        <v>26</v>
      </c>
      <c r="B153" s="216"/>
      <c r="C153" s="217">
        <f>+'2026R'!$O153</f>
        <v>0</v>
      </c>
      <c r="D153" s="218">
        <f t="shared" ref="D153:D158" si="122">+IF(ISERROR(C153/C$106),"N. D.",C153/C$106)</f>
        <v>0</v>
      </c>
      <c r="E153" s="216"/>
      <c r="F153" s="217">
        <f>+'2026P'!$O153</f>
        <v>0</v>
      </c>
      <c r="G153" s="218">
        <f t="shared" ref="G153:G158" si="123">+IF(ISERROR(F153/F$106),"N. D.",F153/F$106)</f>
        <v>0</v>
      </c>
      <c r="H153" s="217">
        <f t="shared" si="114"/>
        <v>0</v>
      </c>
      <c r="I153" s="218" t="str">
        <f t="shared" si="115"/>
        <v>N. D.</v>
      </c>
      <c r="J153" s="216"/>
      <c r="K153" s="217">
        <f>+'2025R'!$O153</f>
        <v>0</v>
      </c>
      <c r="L153" s="218">
        <f t="shared" ref="L153:L158" si="124">+IF(ISERROR(K153/K$106),"N. D.",K153/K$106)</f>
        <v>0</v>
      </c>
      <c r="M153" s="217">
        <f t="shared" si="116"/>
        <v>0</v>
      </c>
      <c r="N153" s="218" t="str">
        <f t="shared" si="117"/>
        <v>N. D.</v>
      </c>
      <c r="O153" s="216"/>
      <c r="P153" s="217">
        <f>+'2026R'!$AE153</f>
        <v>0</v>
      </c>
      <c r="Q153" s="218">
        <f t="shared" ref="Q153:Q158" si="125">+IF(ISERROR(P153/P$106),"N. D.",P153/P$106)</f>
        <v>0</v>
      </c>
      <c r="R153" s="216"/>
      <c r="S153" s="217">
        <f>+'2026P'!$AE153</f>
        <v>0</v>
      </c>
      <c r="T153" s="218">
        <f t="shared" ref="T153:T158" si="126">+IF(ISERROR(S153/S$106),"N. D.",S153/S$106)</f>
        <v>0</v>
      </c>
      <c r="U153" s="217">
        <f t="shared" si="118"/>
        <v>0</v>
      </c>
      <c r="V153" s="218" t="str">
        <f t="shared" si="119"/>
        <v>N. D.</v>
      </c>
      <c r="W153" s="216"/>
      <c r="X153" s="217">
        <f>+'2025R'!$AE153</f>
        <v>0</v>
      </c>
      <c r="Y153" s="218">
        <f t="shared" ref="Y153:Y158" si="127">+IF(ISERROR(X153/X$106),"N. D.",X153/X$106)</f>
        <v>0</v>
      </c>
      <c r="Z153" s="217">
        <f t="shared" si="120"/>
        <v>0</v>
      </c>
      <c r="AA153" s="218" t="str">
        <f t="shared" si="121"/>
        <v>N. D.</v>
      </c>
    </row>
    <row r="154" spans="1:27" s="208" customFormat="1" ht="17" hidden="1">
      <c r="A154" s="220" t="s">
        <v>66</v>
      </c>
      <c r="B154" s="216"/>
      <c r="C154" s="217">
        <v>98308</v>
      </c>
      <c r="D154" s="218">
        <f t="shared" si="122"/>
        <v>0.87046760583334071</v>
      </c>
      <c r="E154" s="216">
        <v>176799</v>
      </c>
      <c r="F154" s="217">
        <v>176799</v>
      </c>
      <c r="G154" s="218">
        <f t="shared" si="123"/>
        <v>2.0451682453787616</v>
      </c>
      <c r="H154" s="217">
        <f t="shared" si="114"/>
        <v>-78491</v>
      </c>
      <c r="I154" s="218">
        <f t="shared" si="115"/>
        <v>-0.44395613097359149</v>
      </c>
      <c r="J154" s="216"/>
      <c r="K154" s="217">
        <v>136767</v>
      </c>
      <c r="L154" s="218">
        <f t="shared" si="124"/>
        <v>1.8126838966202783</v>
      </c>
      <c r="M154" s="217">
        <f t="shared" si="116"/>
        <v>-38459</v>
      </c>
      <c r="N154" s="218">
        <f t="shared" si="117"/>
        <v>-0.28120087447995495</v>
      </c>
      <c r="O154" s="216"/>
      <c r="P154" s="217">
        <v>455682</v>
      </c>
      <c r="Q154" s="218">
        <f t="shared" si="125"/>
        <v>0.99858216330761362</v>
      </c>
      <c r="R154" s="216"/>
      <c r="S154" s="217">
        <v>704277</v>
      </c>
      <c r="T154" s="218">
        <f t="shared" si="126"/>
        <v>1.8572118111996452</v>
      </c>
      <c r="U154" s="217">
        <f t="shared" si="118"/>
        <v>-248595</v>
      </c>
      <c r="V154" s="218">
        <f t="shared" si="119"/>
        <v>-0.35297901251922181</v>
      </c>
      <c r="W154" s="216"/>
      <c r="X154" s="217">
        <v>526281</v>
      </c>
      <c r="Y154" s="218">
        <f t="shared" si="127"/>
        <v>1.0288671886454943</v>
      </c>
      <c r="Z154" s="217">
        <f t="shared" si="120"/>
        <v>-70599</v>
      </c>
      <c r="AA154" s="218">
        <f t="shared" si="121"/>
        <v>-0.13414696711452628</v>
      </c>
    </row>
    <row r="155" spans="1:27" s="208" customFormat="1" ht="17" hidden="1">
      <c r="A155" s="220" t="s">
        <v>67</v>
      </c>
      <c r="B155" s="216"/>
      <c r="C155" s="217">
        <f>+'2026R'!$O155</f>
        <v>0</v>
      </c>
      <c r="D155" s="218">
        <f t="shared" si="122"/>
        <v>0</v>
      </c>
      <c r="E155" s="216"/>
      <c r="F155" s="217">
        <f>+'2026P'!$O155</f>
        <v>0</v>
      </c>
      <c r="G155" s="218">
        <f t="shared" si="123"/>
        <v>0</v>
      </c>
      <c r="H155" s="217">
        <f t="shared" si="114"/>
        <v>0</v>
      </c>
      <c r="I155" s="218" t="str">
        <f t="shared" si="115"/>
        <v>N. D.</v>
      </c>
      <c r="J155" s="216"/>
      <c r="K155" s="217">
        <f>+'2025R'!$O155</f>
        <v>0</v>
      </c>
      <c r="L155" s="218">
        <f t="shared" si="124"/>
        <v>0</v>
      </c>
      <c r="M155" s="217">
        <f t="shared" si="116"/>
        <v>0</v>
      </c>
      <c r="N155" s="218" t="str">
        <f t="shared" si="117"/>
        <v>N. D.</v>
      </c>
      <c r="O155" s="216"/>
      <c r="P155" s="217">
        <f>+'2026R'!$AE155</f>
        <v>0</v>
      </c>
      <c r="Q155" s="218">
        <f t="shared" si="125"/>
        <v>0</v>
      </c>
      <c r="R155" s="216"/>
      <c r="S155" s="217">
        <f>+'2026P'!$AE155</f>
        <v>0</v>
      </c>
      <c r="T155" s="218">
        <f t="shared" si="126"/>
        <v>0</v>
      </c>
      <c r="U155" s="217">
        <f t="shared" si="118"/>
        <v>0</v>
      </c>
      <c r="V155" s="218" t="str">
        <f t="shared" si="119"/>
        <v>N. D.</v>
      </c>
      <c r="W155" s="216"/>
      <c r="X155" s="217">
        <f>+'2025R'!$AE155</f>
        <v>0</v>
      </c>
      <c r="Y155" s="218">
        <f t="shared" si="127"/>
        <v>0</v>
      </c>
      <c r="Z155" s="217">
        <f t="shared" si="120"/>
        <v>0</v>
      </c>
      <c r="AA155" s="218" t="str">
        <f t="shared" si="121"/>
        <v>N. D.</v>
      </c>
    </row>
    <row r="156" spans="1:27" s="208" customFormat="1" ht="17" hidden="1">
      <c r="A156" s="220" t="s">
        <v>68</v>
      </c>
      <c r="B156" s="216"/>
      <c r="C156" s="217">
        <f>+'2026R'!$O156</f>
        <v>0</v>
      </c>
      <c r="D156" s="218">
        <f t="shared" si="122"/>
        <v>0</v>
      </c>
      <c r="E156" s="216"/>
      <c r="F156" s="217">
        <f>+'2026P'!$O156</f>
        <v>0</v>
      </c>
      <c r="G156" s="218">
        <f t="shared" si="123"/>
        <v>0</v>
      </c>
      <c r="H156" s="217">
        <f t="shared" si="114"/>
        <v>0</v>
      </c>
      <c r="I156" s="218" t="str">
        <f t="shared" si="115"/>
        <v>N. D.</v>
      </c>
      <c r="J156" s="216"/>
      <c r="K156" s="217">
        <f>+'2025R'!$O156</f>
        <v>0</v>
      </c>
      <c r="L156" s="218">
        <f t="shared" si="124"/>
        <v>0</v>
      </c>
      <c r="M156" s="217">
        <f t="shared" si="116"/>
        <v>0</v>
      </c>
      <c r="N156" s="218" t="str">
        <f t="shared" si="117"/>
        <v>N. D.</v>
      </c>
      <c r="O156" s="216"/>
      <c r="P156" s="217">
        <f>+'2026R'!$AE156</f>
        <v>0</v>
      </c>
      <c r="Q156" s="218">
        <f t="shared" si="125"/>
        <v>0</v>
      </c>
      <c r="R156" s="216"/>
      <c r="S156" s="217">
        <f>+'2026P'!$AE156</f>
        <v>0</v>
      </c>
      <c r="T156" s="218">
        <f t="shared" si="126"/>
        <v>0</v>
      </c>
      <c r="U156" s="217">
        <f t="shared" si="118"/>
        <v>0</v>
      </c>
      <c r="V156" s="218" t="str">
        <f t="shared" si="119"/>
        <v>N. D.</v>
      </c>
      <c r="W156" s="216"/>
      <c r="X156" s="217">
        <f>+'2025R'!$AE156</f>
        <v>0</v>
      </c>
      <c r="Y156" s="218">
        <f t="shared" si="127"/>
        <v>0</v>
      </c>
      <c r="Z156" s="217">
        <f t="shared" si="120"/>
        <v>0</v>
      </c>
      <c r="AA156" s="218" t="str">
        <f t="shared" si="121"/>
        <v>N. D.</v>
      </c>
    </row>
    <row r="157" spans="1:27" s="208" customFormat="1" ht="17" hidden="1">
      <c r="A157" s="220" t="s">
        <v>69</v>
      </c>
      <c r="B157" s="216"/>
      <c r="C157" s="217">
        <f>+'2026R'!$O157</f>
        <v>0</v>
      </c>
      <c r="D157" s="218">
        <f t="shared" si="122"/>
        <v>0</v>
      </c>
      <c r="E157" s="216"/>
      <c r="F157" s="217">
        <f>+'2026P'!$O157</f>
        <v>0</v>
      </c>
      <c r="G157" s="218">
        <f t="shared" si="123"/>
        <v>0</v>
      </c>
      <c r="H157" s="217">
        <f t="shared" si="114"/>
        <v>0</v>
      </c>
      <c r="I157" s="218" t="str">
        <f t="shared" si="115"/>
        <v>N. D.</v>
      </c>
      <c r="J157" s="216"/>
      <c r="K157" s="217">
        <f>+'2025R'!$O157</f>
        <v>0</v>
      </c>
      <c r="L157" s="218">
        <f t="shared" si="124"/>
        <v>0</v>
      </c>
      <c r="M157" s="217">
        <f t="shared" si="116"/>
        <v>0</v>
      </c>
      <c r="N157" s="218" t="str">
        <f t="shared" si="117"/>
        <v>N. D.</v>
      </c>
      <c r="O157" s="216"/>
      <c r="P157" s="217">
        <f>+'2026R'!$AE157</f>
        <v>0</v>
      </c>
      <c r="Q157" s="218">
        <f t="shared" si="125"/>
        <v>0</v>
      </c>
      <c r="R157" s="216"/>
      <c r="S157" s="217">
        <f>+'2026P'!$AE157</f>
        <v>0</v>
      </c>
      <c r="T157" s="218">
        <f t="shared" si="126"/>
        <v>0</v>
      </c>
      <c r="U157" s="217">
        <f t="shared" si="118"/>
        <v>0</v>
      </c>
      <c r="V157" s="218" t="str">
        <f t="shared" si="119"/>
        <v>N. D.</v>
      </c>
      <c r="W157" s="216"/>
      <c r="X157" s="217">
        <f>+'2025R'!$AE157</f>
        <v>0</v>
      </c>
      <c r="Y157" s="218">
        <f t="shared" si="127"/>
        <v>0</v>
      </c>
      <c r="Z157" s="217">
        <f t="shared" si="120"/>
        <v>0</v>
      </c>
      <c r="AA157" s="218" t="str">
        <f t="shared" si="121"/>
        <v>N. D.</v>
      </c>
    </row>
    <row r="158" spans="1:27" s="208" customFormat="1" ht="17" hidden="1">
      <c r="A158" s="220" t="s">
        <v>70</v>
      </c>
      <c r="B158" s="216"/>
      <c r="C158" s="217">
        <f>+'2026R'!$O158</f>
        <v>0</v>
      </c>
      <c r="D158" s="218">
        <f t="shared" si="122"/>
        <v>0</v>
      </c>
      <c r="E158" s="216"/>
      <c r="F158" s="217">
        <f>+'2026P'!$O158</f>
        <v>0</v>
      </c>
      <c r="G158" s="218">
        <f t="shared" si="123"/>
        <v>0</v>
      </c>
      <c r="H158" s="217">
        <f t="shared" si="114"/>
        <v>0</v>
      </c>
      <c r="I158" s="218" t="str">
        <f t="shared" si="115"/>
        <v>N. D.</v>
      </c>
      <c r="J158" s="216"/>
      <c r="K158" s="217">
        <f>+'2025R'!$O158</f>
        <v>0</v>
      </c>
      <c r="L158" s="218">
        <f t="shared" si="124"/>
        <v>0</v>
      </c>
      <c r="M158" s="217">
        <f t="shared" si="116"/>
        <v>0</v>
      </c>
      <c r="N158" s="218" t="str">
        <f t="shared" si="117"/>
        <v>N. D.</v>
      </c>
      <c r="O158" s="216"/>
      <c r="P158" s="217">
        <f>+'2026R'!$AE158</f>
        <v>0</v>
      </c>
      <c r="Q158" s="218">
        <f t="shared" si="125"/>
        <v>0</v>
      </c>
      <c r="R158" s="216"/>
      <c r="S158" s="217">
        <f>+'2026P'!$AE158</f>
        <v>0</v>
      </c>
      <c r="T158" s="218">
        <f t="shared" si="126"/>
        <v>0</v>
      </c>
      <c r="U158" s="217">
        <f t="shared" si="118"/>
        <v>0</v>
      </c>
      <c r="V158" s="218" t="str">
        <f t="shared" si="119"/>
        <v>N. D.</v>
      </c>
      <c r="W158" s="216"/>
      <c r="X158" s="217">
        <f>+'2025R'!$AE158</f>
        <v>0</v>
      </c>
      <c r="Y158" s="218">
        <f t="shared" si="127"/>
        <v>0</v>
      </c>
      <c r="Z158" s="217">
        <f t="shared" si="120"/>
        <v>0</v>
      </c>
      <c r="AA158" s="218" t="str">
        <f t="shared" si="121"/>
        <v>N. D.</v>
      </c>
    </row>
    <row r="159" spans="1:27" s="208" customFormat="1" ht="6" hidden="1" customHeight="1">
      <c r="A159" s="239"/>
      <c r="B159" s="207"/>
      <c r="C159" s="207"/>
      <c r="D159" s="231"/>
      <c r="E159" s="207"/>
      <c r="F159" s="207"/>
      <c r="G159" s="231"/>
      <c r="H159" s="207"/>
      <c r="I159" s="231"/>
      <c r="J159" s="207"/>
      <c r="K159" s="207"/>
      <c r="L159" s="231"/>
      <c r="M159" s="207"/>
      <c r="N159" s="231"/>
      <c r="O159" s="207"/>
      <c r="P159" s="207"/>
      <c r="Q159" s="231"/>
      <c r="R159" s="207"/>
      <c r="S159" s="207"/>
      <c r="T159" s="231"/>
      <c r="U159" s="207"/>
      <c r="V159" s="231"/>
      <c r="W159" s="207"/>
      <c r="X159" s="207"/>
      <c r="Y159" s="231"/>
      <c r="Z159" s="207"/>
      <c r="AA159" s="231"/>
    </row>
    <row r="160" spans="1:27" s="208" customFormat="1" ht="17">
      <c r="A160" s="240" t="s">
        <v>71</v>
      </c>
      <c r="B160" s="226"/>
      <c r="C160" s="226">
        <f>+C161+C164</f>
        <v>0</v>
      </c>
      <c r="D160" s="225">
        <f>+SUM(D161:D164)</f>
        <v>0</v>
      </c>
      <c r="E160" s="226"/>
      <c r="F160" s="226">
        <f>+F161+F164</f>
        <v>0</v>
      </c>
      <c r="G160" s="225">
        <f>+SUM(G161:G164)</f>
        <v>0</v>
      </c>
      <c r="H160" s="226">
        <f t="shared" ref="H160:H166" si="128">+$C160-F160</f>
        <v>0</v>
      </c>
      <c r="I160" s="225" t="str">
        <f t="shared" ref="I160:I166" si="129">+IF(ISERROR(H160/F160),"N. D.",H160/F160)</f>
        <v>N. D.</v>
      </c>
      <c r="J160" s="226"/>
      <c r="K160" s="226">
        <f>+K161+K164</f>
        <v>0</v>
      </c>
      <c r="L160" s="225">
        <f>+SUM(L161:L164)</f>
        <v>0</v>
      </c>
      <c r="M160" s="226">
        <f t="shared" ref="M160:M166" si="130">+$C160-K160</f>
        <v>0</v>
      </c>
      <c r="N160" s="225" t="str">
        <f t="shared" ref="N160:N166" si="131">+IF(ISERROR(M160/K160),"N. D.",M160/K160)</f>
        <v>N. D.</v>
      </c>
      <c r="O160" s="226"/>
      <c r="P160" s="226">
        <f>+P161+P164</f>
        <v>0</v>
      </c>
      <c r="Q160" s="225">
        <f>+SUM(Q161:Q164)</f>
        <v>0</v>
      </c>
      <c r="R160" s="226"/>
      <c r="S160" s="226">
        <f>+S161+S164</f>
        <v>0</v>
      </c>
      <c r="T160" s="225">
        <f>+SUM(T161:T164)</f>
        <v>0</v>
      </c>
      <c r="U160" s="226">
        <f t="shared" ref="U160:U166" si="132">+$P160-S160</f>
        <v>0</v>
      </c>
      <c r="V160" s="225" t="str">
        <f t="shared" ref="V160:V166" si="133">+IF(ISERROR(U160/S160),"N. D.",U160/S160)</f>
        <v>N. D.</v>
      </c>
      <c r="W160" s="226"/>
      <c r="X160" s="226">
        <f>+X161+X164</f>
        <v>0</v>
      </c>
      <c r="Y160" s="225">
        <f>+SUM(Y161:Y164)</f>
        <v>0</v>
      </c>
      <c r="Z160" s="226">
        <f t="shared" ref="Z160:Z166" si="134">+$P160-X160</f>
        <v>0</v>
      </c>
      <c r="AA160" s="225" t="str">
        <f t="shared" ref="AA160:AA166" si="135">+IF(ISERROR(Z160/X160),"N. D.",Z160/X160)</f>
        <v>N. D.</v>
      </c>
    </row>
    <row r="161" spans="1:27" s="208" customFormat="1" ht="17">
      <c r="A161" s="241" t="s">
        <v>72</v>
      </c>
      <c r="B161" s="216"/>
      <c r="C161" s="216">
        <f>+SUM(C162:C163)</f>
        <v>0</v>
      </c>
      <c r="D161" s="213">
        <f t="shared" ref="D161:D166" si="136">+IF(ISERROR(C161/C$106),"N. D.",C161/C$106)</f>
        <v>0</v>
      </c>
      <c r="E161" s="216"/>
      <c r="F161" s="216">
        <f>+SUM(F162:F163)</f>
        <v>0</v>
      </c>
      <c r="G161" s="213">
        <f t="shared" ref="G161:G166" si="137">+IF(ISERROR(F161/F$106),"N. D.",F161/F$106)</f>
        <v>0</v>
      </c>
      <c r="H161" s="216">
        <f t="shared" si="128"/>
        <v>0</v>
      </c>
      <c r="I161" s="213" t="str">
        <f t="shared" si="129"/>
        <v>N. D.</v>
      </c>
      <c r="J161" s="216"/>
      <c r="K161" s="216">
        <f>+SUM(K162:K163)</f>
        <v>0</v>
      </c>
      <c r="L161" s="213">
        <f t="shared" ref="L161:L166" si="138">+IF(ISERROR(K161/K$106),"N. D.",K161/K$106)</f>
        <v>0</v>
      </c>
      <c r="M161" s="216">
        <f t="shared" si="130"/>
        <v>0</v>
      </c>
      <c r="N161" s="213" t="str">
        <f t="shared" si="131"/>
        <v>N. D.</v>
      </c>
      <c r="O161" s="216"/>
      <c r="P161" s="216">
        <f>+SUM(P162:P163)</f>
        <v>0</v>
      </c>
      <c r="Q161" s="213">
        <f t="shared" ref="Q161:Q166" si="139">+IF(ISERROR(P161/P$106),"N. D.",P161/P$106)</f>
        <v>0</v>
      </c>
      <c r="R161" s="216"/>
      <c r="S161" s="216">
        <f>+SUM(S162:S163)</f>
        <v>0</v>
      </c>
      <c r="T161" s="213">
        <f t="shared" ref="T161:T166" si="140">+IF(ISERROR(S161/S$106),"N. D.",S161/S$106)</f>
        <v>0</v>
      </c>
      <c r="U161" s="216">
        <f t="shared" si="132"/>
        <v>0</v>
      </c>
      <c r="V161" s="213" t="str">
        <f t="shared" si="133"/>
        <v>N. D.</v>
      </c>
      <c r="W161" s="216"/>
      <c r="X161" s="216">
        <f>+SUM(X162:X163)</f>
        <v>0</v>
      </c>
      <c r="Y161" s="213">
        <f t="shared" ref="Y161:Y166" si="141">+IF(ISERROR(X161/X$106),"N. D.",X161/X$106)</f>
        <v>0</v>
      </c>
      <c r="Z161" s="216">
        <f t="shared" si="134"/>
        <v>0</v>
      </c>
      <c r="AA161" s="213" t="str">
        <f t="shared" si="135"/>
        <v>N. D.</v>
      </c>
    </row>
    <row r="162" spans="1:27" s="208" customFormat="1" ht="17">
      <c r="A162" s="242" t="s">
        <v>72</v>
      </c>
      <c r="B162" s="216"/>
      <c r="C162" s="217">
        <f>+'2026R'!$O162</f>
        <v>0</v>
      </c>
      <c r="D162" s="218">
        <f t="shared" si="136"/>
        <v>0</v>
      </c>
      <c r="E162" s="216"/>
      <c r="F162" s="217">
        <f>+'2026P'!$O162</f>
        <v>0</v>
      </c>
      <c r="G162" s="218">
        <f t="shared" si="137"/>
        <v>0</v>
      </c>
      <c r="H162" s="219">
        <f t="shared" si="128"/>
        <v>0</v>
      </c>
      <c r="I162" s="218" t="str">
        <f t="shared" si="129"/>
        <v>N. D.</v>
      </c>
      <c r="J162" s="216"/>
      <c r="K162" s="217">
        <f>+'2025R'!$O162</f>
        <v>0</v>
      </c>
      <c r="L162" s="218">
        <f t="shared" si="138"/>
        <v>0</v>
      </c>
      <c r="M162" s="219">
        <f t="shared" si="130"/>
        <v>0</v>
      </c>
      <c r="N162" s="218" t="str">
        <f t="shared" si="131"/>
        <v>N. D.</v>
      </c>
      <c r="O162" s="216"/>
      <c r="P162" s="217">
        <f>+'2026R'!$AE162</f>
        <v>0</v>
      </c>
      <c r="Q162" s="218">
        <f t="shared" si="139"/>
        <v>0</v>
      </c>
      <c r="R162" s="216"/>
      <c r="S162" s="217">
        <f>+'2026P'!$AE162</f>
        <v>0</v>
      </c>
      <c r="T162" s="218">
        <f t="shared" si="140"/>
        <v>0</v>
      </c>
      <c r="U162" s="219">
        <f t="shared" si="132"/>
        <v>0</v>
      </c>
      <c r="V162" s="218" t="str">
        <f t="shared" si="133"/>
        <v>N. D.</v>
      </c>
      <c r="W162" s="216"/>
      <c r="X162" s="217">
        <f>+'2025R'!$AE162</f>
        <v>0</v>
      </c>
      <c r="Y162" s="218">
        <f t="shared" si="141"/>
        <v>0</v>
      </c>
      <c r="Z162" s="219">
        <f t="shared" si="134"/>
        <v>0</v>
      </c>
      <c r="AA162" s="218" t="str">
        <f t="shared" si="135"/>
        <v>N. D.</v>
      </c>
    </row>
    <row r="163" spans="1:27" s="208" customFormat="1" ht="17">
      <c r="A163" s="242" t="s">
        <v>73</v>
      </c>
      <c r="B163" s="216"/>
      <c r="C163" s="217">
        <f>+'2026R'!$O163</f>
        <v>0</v>
      </c>
      <c r="D163" s="218">
        <f t="shared" si="136"/>
        <v>0</v>
      </c>
      <c r="E163" s="216"/>
      <c r="F163" s="217">
        <f>+'2026P'!$O163</f>
        <v>0</v>
      </c>
      <c r="G163" s="218">
        <f t="shared" si="137"/>
        <v>0</v>
      </c>
      <c r="H163" s="219">
        <f t="shared" si="128"/>
        <v>0</v>
      </c>
      <c r="I163" s="218" t="str">
        <f t="shared" si="129"/>
        <v>N. D.</v>
      </c>
      <c r="J163" s="216"/>
      <c r="K163" s="217">
        <f>+'2025R'!$O163</f>
        <v>0</v>
      </c>
      <c r="L163" s="218">
        <f t="shared" si="138"/>
        <v>0</v>
      </c>
      <c r="M163" s="219">
        <f t="shared" si="130"/>
        <v>0</v>
      </c>
      <c r="N163" s="218" t="str">
        <f t="shared" si="131"/>
        <v>N. D.</v>
      </c>
      <c r="O163" s="216"/>
      <c r="P163" s="217">
        <f>+'2026R'!$AE163</f>
        <v>0</v>
      </c>
      <c r="Q163" s="218">
        <f t="shared" si="139"/>
        <v>0</v>
      </c>
      <c r="R163" s="216"/>
      <c r="S163" s="217">
        <f>+'2026P'!$AE163</f>
        <v>0</v>
      </c>
      <c r="T163" s="218">
        <f t="shared" si="140"/>
        <v>0</v>
      </c>
      <c r="U163" s="219">
        <f t="shared" si="132"/>
        <v>0</v>
      </c>
      <c r="V163" s="218" t="str">
        <f t="shared" si="133"/>
        <v>N. D.</v>
      </c>
      <c r="W163" s="216"/>
      <c r="X163" s="217">
        <f>+'2025R'!$AE163</f>
        <v>0</v>
      </c>
      <c r="Y163" s="218">
        <f t="shared" si="141"/>
        <v>0</v>
      </c>
      <c r="Z163" s="219">
        <f t="shared" si="134"/>
        <v>0</v>
      </c>
      <c r="AA163" s="218" t="str">
        <f t="shared" si="135"/>
        <v>N. D.</v>
      </c>
    </row>
    <row r="164" spans="1:27" s="208" customFormat="1" ht="17">
      <c r="A164" s="241" t="s">
        <v>74</v>
      </c>
      <c r="B164" s="216"/>
      <c r="C164" s="216">
        <f>+SUM(C165:C166)</f>
        <v>0</v>
      </c>
      <c r="D164" s="213">
        <f t="shared" si="136"/>
        <v>0</v>
      </c>
      <c r="E164" s="216"/>
      <c r="F164" s="216">
        <f>+SUM(F165:F166)</f>
        <v>0</v>
      </c>
      <c r="G164" s="213">
        <f t="shared" si="137"/>
        <v>0</v>
      </c>
      <c r="H164" s="216">
        <f t="shared" si="128"/>
        <v>0</v>
      </c>
      <c r="I164" s="213" t="str">
        <f t="shared" si="129"/>
        <v>N. D.</v>
      </c>
      <c r="J164" s="216"/>
      <c r="K164" s="216">
        <f>+SUM(K165:K166)</f>
        <v>0</v>
      </c>
      <c r="L164" s="213">
        <f t="shared" si="138"/>
        <v>0</v>
      </c>
      <c r="M164" s="216">
        <f t="shared" si="130"/>
        <v>0</v>
      </c>
      <c r="N164" s="213" t="str">
        <f t="shared" si="131"/>
        <v>N. D.</v>
      </c>
      <c r="O164" s="216"/>
      <c r="P164" s="216">
        <f>+SUM(P165:P166)</f>
        <v>0</v>
      </c>
      <c r="Q164" s="213">
        <f t="shared" si="139"/>
        <v>0</v>
      </c>
      <c r="R164" s="216"/>
      <c r="S164" s="216">
        <f>+SUM(S165:S166)</f>
        <v>0</v>
      </c>
      <c r="T164" s="213">
        <f t="shared" si="140"/>
        <v>0</v>
      </c>
      <c r="U164" s="216">
        <f t="shared" si="132"/>
        <v>0</v>
      </c>
      <c r="V164" s="213" t="str">
        <f t="shared" si="133"/>
        <v>N. D.</v>
      </c>
      <c r="W164" s="216"/>
      <c r="X164" s="216">
        <f>+SUM(X165:X166)</f>
        <v>0</v>
      </c>
      <c r="Y164" s="213">
        <f t="shared" si="141"/>
        <v>0</v>
      </c>
      <c r="Z164" s="216">
        <f t="shared" si="134"/>
        <v>0</v>
      </c>
      <c r="AA164" s="213" t="str">
        <f t="shared" si="135"/>
        <v>N. D.</v>
      </c>
    </row>
    <row r="165" spans="1:27" s="208" customFormat="1" ht="17">
      <c r="A165" s="242" t="s">
        <v>75</v>
      </c>
      <c r="B165" s="216"/>
      <c r="C165" s="217">
        <f>+'2026R'!$O165</f>
        <v>0</v>
      </c>
      <c r="D165" s="218">
        <f t="shared" si="136"/>
        <v>0</v>
      </c>
      <c r="E165" s="216"/>
      <c r="F165" s="217">
        <f>+'2026P'!$O165</f>
        <v>0</v>
      </c>
      <c r="G165" s="218">
        <f t="shared" si="137"/>
        <v>0</v>
      </c>
      <c r="H165" s="219">
        <f t="shared" si="128"/>
        <v>0</v>
      </c>
      <c r="I165" s="218" t="str">
        <f t="shared" si="129"/>
        <v>N. D.</v>
      </c>
      <c r="J165" s="216"/>
      <c r="K165" s="217">
        <f>+'2025R'!$O165</f>
        <v>0</v>
      </c>
      <c r="L165" s="218">
        <f t="shared" si="138"/>
        <v>0</v>
      </c>
      <c r="M165" s="219">
        <f t="shared" si="130"/>
        <v>0</v>
      </c>
      <c r="N165" s="218" t="str">
        <f t="shared" si="131"/>
        <v>N. D.</v>
      </c>
      <c r="O165" s="216"/>
      <c r="P165" s="217">
        <f>+'2026R'!$AE165</f>
        <v>0</v>
      </c>
      <c r="Q165" s="218">
        <f t="shared" si="139"/>
        <v>0</v>
      </c>
      <c r="R165" s="216"/>
      <c r="S165" s="217">
        <f>+'2026P'!$AE165</f>
        <v>0</v>
      </c>
      <c r="T165" s="218">
        <f t="shared" si="140"/>
        <v>0</v>
      </c>
      <c r="U165" s="219">
        <f t="shared" si="132"/>
        <v>0</v>
      </c>
      <c r="V165" s="218" t="str">
        <f t="shared" si="133"/>
        <v>N. D.</v>
      </c>
      <c r="W165" s="216"/>
      <c r="X165" s="217">
        <f>+'2025R'!$AE165</f>
        <v>0</v>
      </c>
      <c r="Y165" s="218">
        <f t="shared" si="141"/>
        <v>0</v>
      </c>
      <c r="Z165" s="219">
        <f t="shared" si="134"/>
        <v>0</v>
      </c>
      <c r="AA165" s="218" t="str">
        <f t="shared" si="135"/>
        <v>N. D.</v>
      </c>
    </row>
    <row r="166" spans="1:27" s="208" customFormat="1" ht="17">
      <c r="A166" s="242" t="s">
        <v>64</v>
      </c>
      <c r="B166" s="216"/>
      <c r="C166" s="217">
        <f>+'2026R'!$O166</f>
        <v>0</v>
      </c>
      <c r="D166" s="218">
        <f t="shared" si="136"/>
        <v>0</v>
      </c>
      <c r="E166" s="216"/>
      <c r="F166" s="217">
        <f>+'2026P'!$O166</f>
        <v>0</v>
      </c>
      <c r="G166" s="218">
        <f t="shared" si="137"/>
        <v>0</v>
      </c>
      <c r="H166" s="219">
        <f t="shared" si="128"/>
        <v>0</v>
      </c>
      <c r="I166" s="218" t="str">
        <f t="shared" si="129"/>
        <v>N. D.</v>
      </c>
      <c r="J166" s="216"/>
      <c r="K166" s="217">
        <f>+'2025R'!$O166</f>
        <v>0</v>
      </c>
      <c r="L166" s="218">
        <f t="shared" si="138"/>
        <v>0</v>
      </c>
      <c r="M166" s="219">
        <f t="shared" si="130"/>
        <v>0</v>
      </c>
      <c r="N166" s="218" t="str">
        <f t="shared" si="131"/>
        <v>N. D.</v>
      </c>
      <c r="O166" s="216"/>
      <c r="P166" s="217">
        <f>+'2026R'!$AE166</f>
        <v>0</v>
      </c>
      <c r="Q166" s="218">
        <f t="shared" si="139"/>
        <v>0</v>
      </c>
      <c r="R166" s="216"/>
      <c r="S166" s="217">
        <f>+'2026P'!$AE166</f>
        <v>0</v>
      </c>
      <c r="T166" s="218">
        <f t="shared" si="140"/>
        <v>0</v>
      </c>
      <c r="U166" s="219">
        <f t="shared" si="132"/>
        <v>0</v>
      </c>
      <c r="V166" s="218" t="str">
        <f t="shared" si="133"/>
        <v>N. D.</v>
      </c>
      <c r="W166" s="216"/>
      <c r="X166" s="217">
        <f>+'2025R'!$AE166</f>
        <v>0</v>
      </c>
      <c r="Y166" s="218">
        <f t="shared" si="141"/>
        <v>0</v>
      </c>
      <c r="Z166" s="219">
        <f t="shared" si="134"/>
        <v>0</v>
      </c>
      <c r="AA166" s="218" t="str">
        <f t="shared" si="135"/>
        <v>N. D.</v>
      </c>
    </row>
    <row r="167" spans="1:27" s="208" customFormat="1" ht="6" customHeight="1">
      <c r="A167" s="239"/>
      <c r="B167" s="207"/>
      <c r="C167" s="207"/>
      <c r="D167" s="231"/>
      <c r="E167" s="207"/>
      <c r="F167" s="207"/>
      <c r="G167" s="231"/>
      <c r="H167" s="207"/>
      <c r="I167" s="231"/>
      <c r="J167" s="207"/>
      <c r="K167" s="207"/>
      <c r="L167" s="231"/>
      <c r="M167" s="207"/>
      <c r="N167" s="231"/>
      <c r="O167" s="207"/>
      <c r="P167" s="207"/>
      <c r="Q167" s="231"/>
      <c r="R167" s="207"/>
      <c r="S167" s="207"/>
      <c r="T167" s="231"/>
      <c r="U167" s="207"/>
      <c r="V167" s="231"/>
      <c r="W167" s="207"/>
      <c r="X167" s="207"/>
      <c r="Y167" s="231"/>
      <c r="Z167" s="207"/>
      <c r="AA167" s="231"/>
    </row>
    <row r="168" spans="1:27" s="208" customFormat="1" thickBot="1">
      <c r="A168" s="233" t="s">
        <v>76</v>
      </c>
      <c r="B168" s="234"/>
      <c r="C168" s="234">
        <f>+C133-C135</f>
        <v>-87596.840000000026</v>
      </c>
      <c r="D168" s="235" t="str">
        <f>+IF(OR(C106&lt;=0,C168&lt;=0),"N. D.",C168/C$106)</f>
        <v>N. D.</v>
      </c>
      <c r="E168" s="234"/>
      <c r="F168" s="234">
        <f>+F133-F135</f>
        <v>-164432.44709981012</v>
      </c>
      <c r="G168" s="235" t="str">
        <f>+IF(OR(F106&lt;=0,F168&lt;=0),"N. D.",F168/F$106)</f>
        <v>N. D.</v>
      </c>
      <c r="H168" s="234">
        <f>+$C168-F168</f>
        <v>76835.607099810091</v>
      </c>
      <c r="I168" s="235">
        <f>+IF(ISERROR(H168/F168),"N. D.",H168/F168)</f>
        <v>-0.46727764778183378</v>
      </c>
      <c r="J168" s="234"/>
      <c r="K168" s="234">
        <f>+K133-K135</f>
        <v>-163493.45299999998</v>
      </c>
      <c r="L168" s="235" t="str">
        <f>+IF(OR(K106&lt;=0,K168&lt;=0),"N. D.",K168/K$106)</f>
        <v>N. D.</v>
      </c>
      <c r="M168" s="234">
        <f>+$C168-K168</f>
        <v>75896.612999999954</v>
      </c>
      <c r="N168" s="235">
        <f>+IF(ISERROR(M168/K168),"N. D.",M168/K168)</f>
        <v>-0.4642180564869467</v>
      </c>
      <c r="O168" s="234"/>
      <c r="P168" s="234">
        <f>+P133-P135</f>
        <v>-471085.74000000011</v>
      </c>
      <c r="Q168" s="235" t="str">
        <f>+IF(OR(P106&lt;=0,P168&lt;=0),"N. D.",P168/P$106)</f>
        <v>N. D.</v>
      </c>
      <c r="R168" s="234"/>
      <c r="S168" s="234">
        <f>+S133-S135</f>
        <v>-904419.39662637888</v>
      </c>
      <c r="T168" s="235" t="str">
        <f>+IF(OR(S106&lt;=0,S168&lt;=0),"N. D.",S168/S$106)</f>
        <v>N. D.</v>
      </c>
      <c r="U168" s="234">
        <f>+$P168-S168</f>
        <v>433333.65662637877</v>
      </c>
      <c r="V168" s="235">
        <f>+IF(ISERROR(U168/S168),"N. D.",U168/S168)</f>
        <v>-0.47912910563702948</v>
      </c>
      <c r="W168" s="234"/>
      <c r="X168" s="234">
        <f>+X133-X135</f>
        <v>-304702.09299999999</v>
      </c>
      <c r="Y168" s="235" t="str">
        <f>+IF(OR(X106&lt;=0,X168&lt;=0),"N. D.",X168/X$106)</f>
        <v>N. D.</v>
      </c>
      <c r="Z168" s="234">
        <f>+$P168-X168</f>
        <v>-166383.64700000011</v>
      </c>
      <c r="AA168" s="235">
        <f>+IF(ISERROR(Z168/X168),"N. D.",Z168/X168)</f>
        <v>0.54605350872991909</v>
      </c>
    </row>
    <row r="169" spans="1:27" s="208" customFormat="1" ht="6" customHeight="1">
      <c r="A169" s="239"/>
      <c r="B169" s="207"/>
      <c r="C169" s="207"/>
      <c r="D169" s="231"/>
      <c r="E169" s="207"/>
      <c r="F169" s="207"/>
      <c r="G169" s="231"/>
      <c r="H169" s="207"/>
      <c r="I169" s="231"/>
      <c r="J169" s="207"/>
      <c r="K169" s="207"/>
      <c r="L169" s="231"/>
      <c r="M169" s="207"/>
      <c r="N169" s="231"/>
      <c r="O169" s="207"/>
      <c r="P169" s="207"/>
      <c r="Q169" s="231"/>
      <c r="R169" s="207"/>
      <c r="S169" s="207"/>
      <c r="T169" s="231"/>
      <c r="U169" s="207"/>
      <c r="V169" s="231"/>
      <c r="W169" s="207"/>
      <c r="X169" s="207"/>
      <c r="Y169" s="231"/>
      <c r="Z169" s="207"/>
      <c r="AA169" s="231"/>
    </row>
    <row r="170" spans="1:27" s="208" customFormat="1" ht="17">
      <c r="A170" s="238" t="s">
        <v>77</v>
      </c>
      <c r="B170" s="226"/>
      <c r="C170" s="226">
        <f>+SUM(C172:C175)</f>
        <v>0</v>
      </c>
      <c r="D170" s="225">
        <f>+SUM(D172:D175)</f>
        <v>0</v>
      </c>
      <c r="E170" s="226"/>
      <c r="F170" s="226">
        <f>+SUM(F172:F175)</f>
        <v>0</v>
      </c>
      <c r="G170" s="225">
        <f>+SUM(G172:G175)</f>
        <v>0</v>
      </c>
      <c r="H170" s="226">
        <f>+$C170-F170</f>
        <v>0</v>
      </c>
      <c r="I170" s="225" t="str">
        <f>+IF(ISERROR(H170/F170),"N. D.",H170/F170)</f>
        <v>N. D.</v>
      </c>
      <c r="J170" s="226"/>
      <c r="K170" s="226">
        <f>+SUM(K172:K175)</f>
        <v>0</v>
      </c>
      <c r="L170" s="225">
        <f>+SUM(L172:L175)</f>
        <v>0</v>
      </c>
      <c r="M170" s="226">
        <f>+$C170-K170</f>
        <v>0</v>
      </c>
      <c r="N170" s="225" t="str">
        <f>+IF(ISERROR(M170/K170),"N. D.",M170/K170)</f>
        <v>N. D.</v>
      </c>
      <c r="O170" s="226"/>
      <c r="P170" s="226">
        <f>+SUM(P172:P175)</f>
        <v>0</v>
      </c>
      <c r="Q170" s="225">
        <f>+SUM(Q172:Q175)</f>
        <v>0</v>
      </c>
      <c r="R170" s="226"/>
      <c r="S170" s="226">
        <f>+SUM(S172:S175)</f>
        <v>0</v>
      </c>
      <c r="T170" s="225">
        <f>+SUM(T172:T175)</f>
        <v>0</v>
      </c>
      <c r="U170" s="226">
        <f>+$P170-S170</f>
        <v>0</v>
      </c>
      <c r="V170" s="225" t="str">
        <f>+IF(ISERROR(U170/S170),"N. D.",U170/S170)</f>
        <v>N. D.</v>
      </c>
      <c r="W170" s="226"/>
      <c r="X170" s="226">
        <f>+SUM(X172:X175)</f>
        <v>0</v>
      </c>
      <c r="Y170" s="225">
        <f>+SUM(Y172:Y175)</f>
        <v>0</v>
      </c>
      <c r="Z170" s="226">
        <f>+$P170-X170</f>
        <v>0</v>
      </c>
      <c r="AA170" s="225" t="str">
        <f>+IF(ISERROR(Z170/X170),"N. D.",Z170/X170)</f>
        <v>N. D.</v>
      </c>
    </row>
    <row r="171" spans="1:27" s="208" customFormat="1" ht="6" customHeight="1">
      <c r="A171" s="239"/>
      <c r="B171" s="207"/>
      <c r="C171" s="207"/>
      <c r="D171" s="231"/>
      <c r="E171" s="207"/>
      <c r="F171" s="207"/>
      <c r="G171" s="231"/>
      <c r="H171" s="207"/>
      <c r="I171" s="231"/>
      <c r="J171" s="207"/>
      <c r="K171" s="207"/>
      <c r="L171" s="231"/>
      <c r="M171" s="207"/>
      <c r="N171" s="231"/>
      <c r="O171" s="207"/>
      <c r="P171" s="207"/>
      <c r="Q171" s="231"/>
      <c r="R171" s="207"/>
      <c r="S171" s="207"/>
      <c r="T171" s="231"/>
      <c r="U171" s="207"/>
      <c r="V171" s="231"/>
      <c r="W171" s="207"/>
      <c r="X171" s="207"/>
      <c r="Y171" s="231"/>
      <c r="Z171" s="207"/>
      <c r="AA171" s="231"/>
    </row>
    <row r="172" spans="1:27" s="208" customFormat="1" ht="17">
      <c r="A172" s="241" t="s">
        <v>78</v>
      </c>
      <c r="B172" s="216"/>
      <c r="C172" s="216">
        <f>+'2026R'!$O172</f>
        <v>0</v>
      </c>
      <c r="D172" s="213">
        <f>+IF(ISERROR(C172/C$106),"N. D.",C172/C$106)</f>
        <v>0</v>
      </c>
      <c r="E172" s="216"/>
      <c r="F172" s="216">
        <f>+'2026P'!$O172</f>
        <v>0</v>
      </c>
      <c r="G172" s="213">
        <f>+IF(ISERROR(F172/F$106),"N. D.",F172/F$106)</f>
        <v>0</v>
      </c>
      <c r="H172" s="216">
        <f>+$C172-F172</f>
        <v>0</v>
      </c>
      <c r="I172" s="213" t="str">
        <f>+IF(ISERROR(H172/F172),"N. D.",H172/F172)</f>
        <v>N. D.</v>
      </c>
      <c r="J172" s="216"/>
      <c r="K172" s="216">
        <f>+'2025R'!$O172</f>
        <v>0</v>
      </c>
      <c r="L172" s="213">
        <f>+IF(ISERROR(K172/K$106),"N. D.",K172/K$106)</f>
        <v>0</v>
      </c>
      <c r="M172" s="216">
        <f>+$C172-K172</f>
        <v>0</v>
      </c>
      <c r="N172" s="213" t="str">
        <f>+IF(ISERROR(M172/K172),"N. D.",M172/K172)</f>
        <v>N. D.</v>
      </c>
      <c r="O172" s="216"/>
      <c r="P172" s="216">
        <f>+'2026R'!$AE172</f>
        <v>0</v>
      </c>
      <c r="Q172" s="213">
        <f>+IF(ISERROR(P172/P$106),"N. D.",P172/P$106)</f>
        <v>0</v>
      </c>
      <c r="R172" s="216"/>
      <c r="S172" s="216">
        <f>+'2026P'!$AE172</f>
        <v>0</v>
      </c>
      <c r="T172" s="213">
        <f>+IF(ISERROR(S172/S$106),"N. D.",S172/S$106)</f>
        <v>0</v>
      </c>
      <c r="U172" s="216">
        <f>+$P172-S172</f>
        <v>0</v>
      </c>
      <c r="V172" s="213" t="str">
        <f>+IF(ISERROR(U172/S172),"N. D.",U172/S172)</f>
        <v>N. D.</v>
      </c>
      <c r="W172" s="216"/>
      <c r="X172" s="216">
        <f>+'2025R'!$AE172</f>
        <v>0</v>
      </c>
      <c r="Y172" s="213">
        <f>+IF(ISERROR(X172/X$106),"N. D.",X172/X$106)</f>
        <v>0</v>
      </c>
      <c r="Z172" s="216">
        <f>+$P172-X172</f>
        <v>0</v>
      </c>
      <c r="AA172" s="213" t="str">
        <f>+IF(ISERROR(Z172/X172),"N. D.",Z172/X172)</f>
        <v>N. D.</v>
      </c>
    </row>
    <row r="173" spans="1:27" s="208" customFormat="1" ht="17">
      <c r="A173" s="241" t="s">
        <v>79</v>
      </c>
      <c r="B173" s="216"/>
      <c r="C173" s="216">
        <f>+'2026R'!$O173</f>
        <v>0</v>
      </c>
      <c r="D173" s="213">
        <f>+IF(ISERROR(C173/C$106),"N. D.",C173/C$106)</f>
        <v>0</v>
      </c>
      <c r="E173" s="216"/>
      <c r="F173" s="216">
        <f>+'2026P'!$O173</f>
        <v>0</v>
      </c>
      <c r="G173" s="213">
        <f>+IF(ISERROR(F173/F$106),"N. D.",F173/F$106)</f>
        <v>0</v>
      </c>
      <c r="H173" s="216">
        <f>+$C173-F173</f>
        <v>0</v>
      </c>
      <c r="I173" s="213" t="str">
        <f>+IF(ISERROR(H173/F173),"N. D.",H173/F173)</f>
        <v>N. D.</v>
      </c>
      <c r="J173" s="216"/>
      <c r="K173" s="216">
        <f>+'2025R'!$O173</f>
        <v>0</v>
      </c>
      <c r="L173" s="213">
        <f>+IF(ISERROR(K173/K$106),"N. D.",K173/K$106)</f>
        <v>0</v>
      </c>
      <c r="M173" s="216">
        <f>+$C173-K173</f>
        <v>0</v>
      </c>
      <c r="N173" s="213" t="str">
        <f>+IF(ISERROR(M173/K173),"N. D.",M173/K173)</f>
        <v>N. D.</v>
      </c>
      <c r="O173" s="216"/>
      <c r="P173" s="216">
        <f>+'2026R'!$AE173</f>
        <v>0</v>
      </c>
      <c r="Q173" s="213">
        <f>+IF(ISERROR(P173/P$106),"N. D.",P173/P$106)</f>
        <v>0</v>
      </c>
      <c r="R173" s="216"/>
      <c r="S173" s="216">
        <f>+'2026P'!$AE173</f>
        <v>0</v>
      </c>
      <c r="T173" s="213">
        <f>+IF(ISERROR(S173/S$106),"N. D.",S173/S$106)</f>
        <v>0</v>
      </c>
      <c r="U173" s="216">
        <f>+$P173-S173</f>
        <v>0</v>
      </c>
      <c r="V173" s="213" t="str">
        <f>+IF(ISERROR(U173/S173),"N. D.",U173/S173)</f>
        <v>N. D.</v>
      </c>
      <c r="W173" s="216"/>
      <c r="X173" s="216">
        <f>+'2025R'!$AE173</f>
        <v>0</v>
      </c>
      <c r="Y173" s="213">
        <f>+IF(ISERROR(X173/X$106),"N. D.",X173/X$106)</f>
        <v>0</v>
      </c>
      <c r="Z173" s="216">
        <f>+$P173-X173</f>
        <v>0</v>
      </c>
      <c r="AA173" s="213" t="str">
        <f>+IF(ISERROR(Z173/X173),"N. D.",Z173/X173)</f>
        <v>N. D.</v>
      </c>
    </row>
    <row r="174" spans="1:27" s="208" customFormat="1" ht="17">
      <c r="A174" s="241" t="s">
        <v>80</v>
      </c>
      <c r="B174" s="216"/>
      <c r="C174" s="216">
        <f>+'2026R'!$O174</f>
        <v>0</v>
      </c>
      <c r="D174" s="213">
        <f>+IF(ISERROR(C174/C$106),"N. D.",C174/C$106)</f>
        <v>0</v>
      </c>
      <c r="E174" s="216"/>
      <c r="F174" s="216">
        <f>+'2026P'!$O174</f>
        <v>0</v>
      </c>
      <c r="G174" s="213">
        <f>+IF(ISERROR(F174/F$106),"N. D.",F174/F$106)</f>
        <v>0</v>
      </c>
      <c r="H174" s="216">
        <f>+$C174-F174</f>
        <v>0</v>
      </c>
      <c r="I174" s="213" t="str">
        <f>+IF(ISERROR(H174/F174),"N. D.",H174/F174)</f>
        <v>N. D.</v>
      </c>
      <c r="J174" s="216"/>
      <c r="K174" s="216">
        <f>+'2025R'!$O174</f>
        <v>0</v>
      </c>
      <c r="L174" s="213">
        <f>+IF(ISERROR(K174/K$106),"N. D.",K174/K$106)</f>
        <v>0</v>
      </c>
      <c r="M174" s="216">
        <f>+$C174-K174</f>
        <v>0</v>
      </c>
      <c r="N174" s="213" t="str">
        <f>+IF(ISERROR(M174/K174),"N. D.",M174/K174)</f>
        <v>N. D.</v>
      </c>
      <c r="O174" s="216"/>
      <c r="P174" s="216">
        <f>+'2026R'!$AE174</f>
        <v>0</v>
      </c>
      <c r="Q174" s="213">
        <f>+IF(ISERROR(P174/P$106),"N. D.",P174/P$106)</f>
        <v>0</v>
      </c>
      <c r="R174" s="216"/>
      <c r="S174" s="216">
        <f>+'2026P'!$AE174</f>
        <v>0</v>
      </c>
      <c r="T174" s="213">
        <f>+IF(ISERROR(S174/S$106),"N. D.",S174/S$106)</f>
        <v>0</v>
      </c>
      <c r="U174" s="216">
        <f>+$P174-S174</f>
        <v>0</v>
      </c>
      <c r="V174" s="213" t="str">
        <f>+IF(ISERROR(U174/S174),"N. D.",U174/S174)</f>
        <v>N. D.</v>
      </c>
      <c r="W174" s="216"/>
      <c r="X174" s="216">
        <f>+'2025R'!$AE174</f>
        <v>0</v>
      </c>
      <c r="Y174" s="213">
        <f>+IF(ISERROR(X174/X$106),"N. D.",X174/X$106)</f>
        <v>0</v>
      </c>
      <c r="Z174" s="216">
        <f>+$P174-X174</f>
        <v>0</v>
      </c>
      <c r="AA174" s="213" t="str">
        <f>+IF(ISERROR(Z174/X174),"N. D.",Z174/X174)</f>
        <v>N. D.</v>
      </c>
    </row>
    <row r="175" spans="1:27" s="208" customFormat="1" ht="17">
      <c r="A175" s="241" t="s">
        <v>81</v>
      </c>
      <c r="B175" s="216"/>
      <c r="C175" s="216">
        <f>+'2026R'!$O175</f>
        <v>0</v>
      </c>
      <c r="D175" s="213">
        <f>+IF(ISERROR(C175/C$106),"N. D.",C175/C$106)</f>
        <v>0</v>
      </c>
      <c r="E175" s="216"/>
      <c r="F175" s="216">
        <f>+'2026P'!$O175</f>
        <v>0</v>
      </c>
      <c r="G175" s="213">
        <f>+IF(ISERROR(F175/F$106),"N. D.",F175/F$106)</f>
        <v>0</v>
      </c>
      <c r="H175" s="216">
        <f>+$C175-F175</f>
        <v>0</v>
      </c>
      <c r="I175" s="213" t="str">
        <f>+IF(ISERROR(H175/F175),"N. D.",H175/F175)</f>
        <v>N. D.</v>
      </c>
      <c r="J175" s="216"/>
      <c r="K175" s="216">
        <f>+'2025R'!$O175</f>
        <v>0</v>
      </c>
      <c r="L175" s="213">
        <f>+IF(ISERROR(K175/K$106),"N. D.",K175/K$106)</f>
        <v>0</v>
      </c>
      <c r="M175" s="216">
        <f>+$C175-K175</f>
        <v>0</v>
      </c>
      <c r="N175" s="213" t="str">
        <f>+IF(ISERROR(M175/K175),"N. D.",M175/K175)</f>
        <v>N. D.</v>
      </c>
      <c r="O175" s="216"/>
      <c r="P175" s="216">
        <f>+'2026R'!$AE175</f>
        <v>0</v>
      </c>
      <c r="Q175" s="213">
        <f>+IF(ISERROR(P175/P$106),"N. D.",P175/P$106)</f>
        <v>0</v>
      </c>
      <c r="R175" s="216"/>
      <c r="S175" s="216">
        <f>+'2026P'!$AE175</f>
        <v>0</v>
      </c>
      <c r="T175" s="213">
        <f>+IF(ISERROR(S175/S$106),"N. D.",S175/S$106)</f>
        <v>0</v>
      </c>
      <c r="U175" s="216">
        <f>+$P175-S175</f>
        <v>0</v>
      </c>
      <c r="V175" s="213" t="str">
        <f>+IF(ISERROR(U175/S175),"N. D.",U175/S175)</f>
        <v>N. D.</v>
      </c>
      <c r="W175" s="216"/>
      <c r="X175" s="216">
        <f>+'2025R'!$AE175</f>
        <v>0</v>
      </c>
      <c r="Y175" s="213">
        <f>+IF(ISERROR(X175/X$106),"N. D.",X175/X$106)</f>
        <v>0</v>
      </c>
      <c r="Z175" s="216">
        <f>+$P175-X175</f>
        <v>0</v>
      </c>
      <c r="AA175" s="213" t="str">
        <f>+IF(ISERROR(Z175/X175),"N. D.",Z175/X175)</f>
        <v>N. D.</v>
      </c>
    </row>
    <row r="176" spans="1:27" s="208" customFormat="1" ht="6" customHeight="1">
      <c r="A176" s="239"/>
      <c r="B176" s="207"/>
      <c r="C176" s="207"/>
      <c r="D176" s="231"/>
      <c r="E176" s="207"/>
      <c r="F176" s="207"/>
      <c r="G176" s="231"/>
      <c r="H176" s="207"/>
      <c r="I176" s="231"/>
      <c r="J176" s="207"/>
      <c r="K176" s="207"/>
      <c r="L176" s="231"/>
      <c r="M176" s="207"/>
      <c r="N176" s="231"/>
      <c r="O176" s="207"/>
      <c r="P176" s="207"/>
      <c r="Q176" s="231"/>
      <c r="R176" s="207"/>
      <c r="S176" s="207"/>
      <c r="T176" s="231"/>
      <c r="U176" s="207"/>
      <c r="V176" s="231"/>
      <c r="W176" s="207"/>
      <c r="X176" s="207"/>
      <c r="Y176" s="231"/>
      <c r="Z176" s="207"/>
      <c r="AA176" s="231"/>
    </row>
    <row r="177" spans="1:27" s="208" customFormat="1" thickBot="1">
      <c r="A177" s="233" t="s">
        <v>82</v>
      </c>
      <c r="B177" s="234"/>
      <c r="C177" s="234">
        <f>+C168-C170</f>
        <v>-87596.840000000026</v>
      </c>
      <c r="D177" s="235" t="str">
        <f>+IF(OR(C106&lt;=0,C177&lt;=0),"N. D.",C177/C$106)</f>
        <v>N. D.</v>
      </c>
      <c r="E177" s="234"/>
      <c r="F177" s="234">
        <f>+F168-F170</f>
        <v>-164432.44709981012</v>
      </c>
      <c r="G177" s="235" t="str">
        <f>+IF(OR(F106&lt;=0,F177&lt;=0),"N. D.",F177/F$106)</f>
        <v>N. D.</v>
      </c>
      <c r="H177" s="234">
        <f>+$C177-F177</f>
        <v>76835.607099810091</v>
      </c>
      <c r="I177" s="235">
        <f>+IF(ISERROR(H177/F177),"N. D.",H177/F177)</f>
        <v>-0.46727764778183378</v>
      </c>
      <c r="J177" s="234"/>
      <c r="K177" s="234">
        <f>+K168-K170</f>
        <v>-163493.45299999998</v>
      </c>
      <c r="L177" s="235" t="str">
        <f>+IF(OR(K106&lt;=0,K177&lt;=0),"N. D.",K177/K$106)</f>
        <v>N. D.</v>
      </c>
      <c r="M177" s="234">
        <f>+$C177-K177</f>
        <v>75896.612999999954</v>
      </c>
      <c r="N177" s="235">
        <f>+IF(ISERROR(M177/K177),"N. D.",M177/K177)</f>
        <v>-0.4642180564869467</v>
      </c>
      <c r="O177" s="234"/>
      <c r="P177" s="234">
        <f>+P168-P170</f>
        <v>-471085.74000000011</v>
      </c>
      <c r="Q177" s="235" t="str">
        <f>+IF(OR(P106&lt;=0,P177&lt;=0),"N. D.",P177/P$106)</f>
        <v>N. D.</v>
      </c>
      <c r="R177" s="234"/>
      <c r="S177" s="234">
        <f>+S168-S170</f>
        <v>-904419.39662637888</v>
      </c>
      <c r="T177" s="235" t="str">
        <f>+IF(OR(S106&lt;=0,S177&lt;=0),"N. D.",S177/S$106)</f>
        <v>N. D.</v>
      </c>
      <c r="U177" s="234">
        <f>+$P177-S177</f>
        <v>433333.65662637877</v>
      </c>
      <c r="V177" s="235">
        <f>+IF(ISERROR(U177/S177),"N. D.",U177/S177)</f>
        <v>-0.47912910563702948</v>
      </c>
      <c r="W177" s="234"/>
      <c r="X177" s="234">
        <f>+X168-X170</f>
        <v>-304702.09299999999</v>
      </c>
      <c r="Y177" s="235" t="str">
        <f>+IF(OR(X106&lt;=0,X177&lt;=0),"N. D.",X177/X$106)</f>
        <v>N. D.</v>
      </c>
      <c r="Z177" s="234">
        <f>+$P177-X177</f>
        <v>-166383.64700000011</v>
      </c>
      <c r="AA177" s="235">
        <f>+IF(ISERROR(Z177/X177),"N. D.",Z177/X177)</f>
        <v>0.54605350872991909</v>
      </c>
    </row>
    <row r="178" spans="1:27" s="208" customFormat="1" ht="17"/>
    <row r="179" spans="1:27" s="208" customFormat="1" ht="17"/>
    <row r="180" spans="1:27" s="208" customFormat="1" ht="17">
      <c r="C180" s="243"/>
      <c r="D180" s="243"/>
      <c r="F180" s="243"/>
      <c r="G180" s="243"/>
      <c r="H180" s="243"/>
      <c r="I180" s="243"/>
      <c r="K180" s="243"/>
      <c r="L180" s="243"/>
      <c r="M180" s="243"/>
      <c r="N180" s="243"/>
      <c r="P180" s="243"/>
      <c r="Q180" s="243"/>
      <c r="S180" s="243"/>
      <c r="T180" s="243"/>
      <c r="U180" s="243"/>
      <c r="V180" s="243"/>
      <c r="X180" s="243"/>
      <c r="Y180" s="243"/>
      <c r="Z180" s="243"/>
      <c r="AA180" s="243"/>
    </row>
    <row r="181" spans="1:27" s="208" customFormat="1" ht="17">
      <c r="C181" s="396" t="s">
        <v>1</v>
      </c>
      <c r="D181" s="396"/>
      <c r="E181" s="396"/>
      <c r="F181" s="396"/>
      <c r="G181" s="396"/>
      <c r="H181" s="396"/>
      <c r="I181" s="396"/>
      <c r="J181" s="396"/>
      <c r="K181" s="396"/>
      <c r="L181" s="396"/>
      <c r="M181" s="396"/>
      <c r="N181" s="396"/>
      <c r="P181" s="396" t="s">
        <v>1</v>
      </c>
      <c r="Q181" s="396"/>
      <c r="R181" s="396"/>
      <c r="S181" s="396"/>
      <c r="T181" s="396"/>
      <c r="U181" s="396"/>
      <c r="V181" s="396"/>
      <c r="W181" s="396"/>
      <c r="X181" s="396"/>
      <c r="Y181" s="396"/>
      <c r="Z181" s="396"/>
      <c r="AA181" s="396"/>
    </row>
    <row r="182" spans="1:27" s="208" customFormat="1" ht="17">
      <c r="B182" s="244"/>
      <c r="C182" s="244"/>
      <c r="D182" s="243"/>
      <c r="E182" s="244"/>
      <c r="F182" s="244"/>
      <c r="G182" s="243"/>
      <c r="H182" s="244"/>
      <c r="I182" s="243"/>
      <c r="J182" s="244"/>
      <c r="K182" s="244"/>
      <c r="L182" s="243"/>
      <c r="M182" s="244"/>
      <c r="N182" s="243"/>
      <c r="O182" s="244"/>
      <c r="P182" s="244"/>
      <c r="Q182" s="243"/>
      <c r="R182" s="244"/>
      <c r="S182" s="244"/>
      <c r="T182" s="243"/>
      <c r="U182" s="244"/>
      <c r="V182" s="243"/>
      <c r="W182" s="244"/>
      <c r="X182" s="244"/>
      <c r="Y182" s="243"/>
      <c r="Z182" s="244"/>
      <c r="AA182" s="243"/>
    </row>
    <row r="183" spans="1:27" s="208" customFormat="1" ht="6" customHeight="1"/>
    <row r="184" spans="1:27" s="207" customFormat="1" ht="14.25" customHeight="1">
      <c r="A184" s="205" t="s">
        <v>83</v>
      </c>
      <c r="B184" s="397"/>
      <c r="C184" s="206">
        <f>+C5</f>
        <v>46174</v>
      </c>
      <c r="D184" s="397" t="s">
        <v>99</v>
      </c>
      <c r="E184" s="397"/>
      <c r="F184" s="206">
        <f>+F5</f>
        <v>46174</v>
      </c>
      <c r="G184" s="397" t="s">
        <v>99</v>
      </c>
      <c r="H184" s="206" t="str">
        <f>+H5</f>
        <v>DIFERENCIAS</v>
      </c>
      <c r="I184" s="397" t="s">
        <v>99</v>
      </c>
      <c r="J184" s="397"/>
      <c r="K184" s="206">
        <f>+K5</f>
        <v>45838</v>
      </c>
      <c r="L184" s="397" t="s">
        <v>99</v>
      </c>
      <c r="M184" s="206" t="str">
        <f>+M5</f>
        <v>DIFERENCIAS</v>
      </c>
      <c r="N184" s="397" t="s">
        <v>99</v>
      </c>
      <c r="O184" s="397"/>
      <c r="P184" s="206">
        <f>+P5</f>
        <v>46174</v>
      </c>
      <c r="Q184" s="397" t="s">
        <v>99</v>
      </c>
      <c r="R184" s="397"/>
      <c r="S184" s="206">
        <f>+S5</f>
        <v>46174</v>
      </c>
      <c r="T184" s="397" t="s">
        <v>99</v>
      </c>
      <c r="U184" s="206" t="str">
        <f>+U5</f>
        <v>DIFERENCIAS</v>
      </c>
      <c r="V184" s="397" t="s">
        <v>99</v>
      </c>
      <c r="W184" s="397"/>
      <c r="X184" s="206">
        <f>+X5</f>
        <v>45838</v>
      </c>
      <c r="Y184" s="397" t="s">
        <v>99</v>
      </c>
      <c r="Z184" s="206" t="str">
        <f>+Z5</f>
        <v>DIFERENCIAS</v>
      </c>
      <c r="AA184" s="397" t="s">
        <v>99</v>
      </c>
    </row>
    <row r="185" spans="1:27" s="207" customFormat="1" ht="14.25" customHeight="1">
      <c r="A185" s="205" t="s">
        <v>129</v>
      </c>
      <c r="B185" s="397"/>
      <c r="C185" s="206" t="str">
        <f>+C6</f>
        <v>REAL</v>
      </c>
      <c r="D185" s="397"/>
      <c r="E185" s="397"/>
      <c r="F185" s="206" t="str">
        <f>+F6</f>
        <v>PPTO</v>
      </c>
      <c r="G185" s="397"/>
      <c r="H185" s="206" t="str">
        <f>+H6</f>
        <v>2026R vs 2026P</v>
      </c>
      <c r="I185" s="397"/>
      <c r="J185" s="397"/>
      <c r="K185" s="206" t="str">
        <f>+K6</f>
        <v>REAL</v>
      </c>
      <c r="L185" s="397"/>
      <c r="M185" s="206" t="str">
        <f>+M6</f>
        <v>2026R vs 2025R</v>
      </c>
      <c r="N185" s="397"/>
      <c r="O185" s="397"/>
      <c r="P185" s="206" t="str">
        <f>+P6</f>
        <v>REAL</v>
      </c>
      <c r="Q185" s="397"/>
      <c r="R185" s="397"/>
      <c r="S185" s="206" t="str">
        <f>+S6</f>
        <v>PPTO</v>
      </c>
      <c r="T185" s="397"/>
      <c r="U185" s="206" t="str">
        <f>+U6</f>
        <v>2026R vs 2026P</v>
      </c>
      <c r="V185" s="397"/>
      <c r="W185" s="397"/>
      <c r="X185" s="206" t="str">
        <f>+X6</f>
        <v>REAL</v>
      </c>
      <c r="Y185" s="397"/>
      <c r="Z185" s="206" t="str">
        <f>+Z6</f>
        <v>2026R vs 2025R</v>
      </c>
      <c r="AA185" s="397"/>
    </row>
    <row r="186" spans="1:27" s="208" customFormat="1" ht="6" customHeight="1"/>
    <row r="187" spans="1:27" s="208" customFormat="1" ht="17">
      <c r="C187" s="245" t="s">
        <v>85</v>
      </c>
      <c r="F187" s="245" t="s">
        <v>86</v>
      </c>
      <c r="K187" s="245" t="s">
        <v>108</v>
      </c>
      <c r="P187" s="245" t="s">
        <v>85</v>
      </c>
      <c r="S187" s="245" t="s">
        <v>86</v>
      </c>
      <c r="X187" s="245" t="s">
        <v>108</v>
      </c>
    </row>
    <row r="188" spans="1:27" s="208" customFormat="1" ht="17"/>
    <row r="189" spans="1:27" s="208" customFormat="1" ht="17"/>
    <row r="190" spans="1:27" s="208" customFormat="1" ht="17">
      <c r="A190" s="209" t="s">
        <v>87</v>
      </c>
      <c r="B190" s="207"/>
      <c r="C190" s="207"/>
      <c r="D190" s="207"/>
      <c r="E190" s="20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</row>
    <row r="191" spans="1:27" s="208" customFormat="1" ht="6" customHeight="1">
      <c r="A191" s="210"/>
      <c r="B191" s="207"/>
      <c r="C191" s="207"/>
      <c r="D191" s="207"/>
      <c r="E191" s="207"/>
      <c r="F191" s="207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</row>
    <row r="192" spans="1:27" s="208" customFormat="1" ht="17">
      <c r="A192" s="215" t="s">
        <v>88</v>
      </c>
      <c r="B192" s="216"/>
      <c r="C192" s="212">
        <f>+C31</f>
        <v>112937</v>
      </c>
      <c r="D192" s="246">
        <f>+IF(ISERROR(C192/C$196),"N. D.",C192/C$196)</f>
        <v>1</v>
      </c>
      <c r="E192" s="247"/>
      <c r="F192" s="212">
        <f>+F31</f>
        <v>86447.16658372384</v>
      </c>
      <c r="G192" s="246">
        <f>+IF(ISERROR(F192/F$196),"N. D.",F192/F$196)</f>
        <v>1</v>
      </c>
      <c r="H192" s="247">
        <f>+$C192-F192</f>
        <v>26489.83341627616</v>
      </c>
      <c r="I192" s="246">
        <f>+IF(ISERROR(H192/F192),"N. D.",H192/F192)</f>
        <v>0.30642801219656901</v>
      </c>
      <c r="J192" s="247"/>
      <c r="K192" s="212">
        <f>+K31</f>
        <v>75450</v>
      </c>
      <c r="L192" s="246">
        <f>+IF(ISERROR(K192/K$196),"N. D.",K192/K$196)</f>
        <v>1</v>
      </c>
      <c r="M192" s="247">
        <f>+$C192-K192</f>
        <v>37487</v>
      </c>
      <c r="N192" s="246">
        <f>+IF(ISERROR(M192/K192),"N. D.",M192/K192)</f>
        <v>0.49684559310801857</v>
      </c>
      <c r="O192" s="216"/>
      <c r="P192" s="212">
        <f>+P31</f>
        <v>456329</v>
      </c>
      <c r="Q192" s="246">
        <f>+IF(ISERROR(P192/P$196),"N. D.",P192/P$196)</f>
        <v>1</v>
      </c>
      <c r="R192" s="247"/>
      <c r="S192" s="212">
        <f>+S31</f>
        <v>379211.9971200701</v>
      </c>
      <c r="T192" s="246">
        <f>+IF(ISERROR(S192/S$196),"N. D.",S192/S$196)</f>
        <v>1</v>
      </c>
      <c r="U192" s="247">
        <f>+$P192-S192</f>
        <v>77117.002879929903</v>
      </c>
      <c r="V192" s="246">
        <f>+IF(ISERROR(U192/S192),"N. D.",U192/S192)</f>
        <v>0.20336118969229844</v>
      </c>
      <c r="W192" s="247"/>
      <c r="X192" s="212">
        <f>+X31</f>
        <v>511515</v>
      </c>
      <c r="Y192" s="246">
        <f>+IF(ISERROR(X192/X$196),"N. D.",X192/X$196)</f>
        <v>1</v>
      </c>
      <c r="Z192" s="247">
        <f>+$P192-X192</f>
        <v>-55186</v>
      </c>
      <c r="AA192" s="246">
        <f>+IF(ISERROR(Z192/X192),"N. D.",Z192/X192)</f>
        <v>-0.1078873542320362</v>
      </c>
    </row>
    <row r="193" spans="1:27" s="208" customFormat="1" ht="17">
      <c r="A193" s="215" t="s">
        <v>89</v>
      </c>
      <c r="B193" s="216"/>
      <c r="C193" s="212">
        <f>+C56</f>
        <v>0</v>
      </c>
      <c r="D193" s="246">
        <f>+IF(ISERROR(C193/C$196),"N. D.",C193/C$196)</f>
        <v>0</v>
      </c>
      <c r="E193" s="247"/>
      <c r="F193" s="212">
        <f>+F56</f>
        <v>0</v>
      </c>
      <c r="G193" s="246">
        <f>+IF(ISERROR(F193/F$196),"N. D.",F193/F$196)</f>
        <v>0</v>
      </c>
      <c r="H193" s="247">
        <f>+$C193-F193</f>
        <v>0</v>
      </c>
      <c r="I193" s="246" t="str">
        <f>+IF(ISERROR(H193/F193),"N. D.",H193/F193)</f>
        <v>N. D.</v>
      </c>
      <c r="J193" s="247"/>
      <c r="K193" s="212">
        <f>+K56</f>
        <v>0</v>
      </c>
      <c r="L193" s="246">
        <f>+IF(ISERROR(K193/K$196),"N. D.",K193/K$196)</f>
        <v>0</v>
      </c>
      <c r="M193" s="247">
        <f>+$C193-K193</f>
        <v>0</v>
      </c>
      <c r="N193" s="246" t="str">
        <f>+IF(ISERROR(M193/K193),"N. D.",M193/K193)</f>
        <v>N. D.</v>
      </c>
      <c r="O193" s="216"/>
      <c r="P193" s="212">
        <f>+P56</f>
        <v>0</v>
      </c>
      <c r="Q193" s="246">
        <f>+IF(ISERROR(P193/P$196),"N. D.",P193/P$196)</f>
        <v>0</v>
      </c>
      <c r="R193" s="247"/>
      <c r="S193" s="212">
        <f>+S56</f>
        <v>0</v>
      </c>
      <c r="T193" s="246">
        <f>+IF(ISERROR(S193/S$196),"N. D.",S193/S$196)</f>
        <v>0</v>
      </c>
      <c r="U193" s="247">
        <f>+$P193-S193</f>
        <v>0</v>
      </c>
      <c r="V193" s="246" t="str">
        <f>+IF(ISERROR(U193/S193),"N. D.",U193/S193)</f>
        <v>N. D.</v>
      </c>
      <c r="W193" s="247"/>
      <c r="X193" s="212">
        <f>+X56</f>
        <v>0</v>
      </c>
      <c r="Y193" s="246">
        <f>+IF(ISERROR(X193/X$196),"N. D.",X193/X$196)</f>
        <v>0</v>
      </c>
      <c r="Z193" s="247">
        <f>+$P193-X193</f>
        <v>0</v>
      </c>
      <c r="AA193" s="246" t="str">
        <f>+IF(ISERROR(Z193/X193),"N. D.",Z193/X193)</f>
        <v>N. D.</v>
      </c>
    </row>
    <row r="194" spans="1:27" s="208" customFormat="1" ht="17">
      <c r="A194" s="215" t="s">
        <v>90</v>
      </c>
      <c r="B194" s="216"/>
      <c r="C194" s="212">
        <f>+C81</f>
        <v>0</v>
      </c>
      <c r="D194" s="246">
        <f>+IF(ISERROR(C194/C$196),"N. D.",C194/C$196)</f>
        <v>0</v>
      </c>
      <c r="E194" s="247"/>
      <c r="F194" s="212">
        <f>+F81</f>
        <v>0</v>
      </c>
      <c r="G194" s="246">
        <f>+IF(ISERROR(F194/F$196),"N. D.",F194/F$196)</f>
        <v>0</v>
      </c>
      <c r="H194" s="247">
        <f>+$C194-F194</f>
        <v>0</v>
      </c>
      <c r="I194" s="246" t="str">
        <f>+IF(ISERROR(H194/F194),"N. D.",H194/F194)</f>
        <v>N. D.</v>
      </c>
      <c r="J194" s="247"/>
      <c r="K194" s="212">
        <f>+K81</f>
        <v>0</v>
      </c>
      <c r="L194" s="246">
        <f>+IF(ISERROR(K194/K$196),"N. D.",K194/K$196)</f>
        <v>0</v>
      </c>
      <c r="M194" s="247">
        <f>+$C194-K194</f>
        <v>0</v>
      </c>
      <c r="N194" s="246" t="str">
        <f>+IF(ISERROR(M194/K194),"N. D.",M194/K194)</f>
        <v>N. D.</v>
      </c>
      <c r="O194" s="216"/>
      <c r="P194" s="212">
        <f>+P81</f>
        <v>0</v>
      </c>
      <c r="Q194" s="246">
        <f>+IF(ISERROR(P194/P$196),"N. D.",P194/P$196)</f>
        <v>0</v>
      </c>
      <c r="R194" s="247"/>
      <c r="S194" s="212">
        <f>+S81</f>
        <v>0</v>
      </c>
      <c r="T194" s="246">
        <f>+IF(ISERROR(S194/S$196),"N. D.",S194/S$196)</f>
        <v>0</v>
      </c>
      <c r="U194" s="247">
        <f>+$P194-S194</f>
        <v>0</v>
      </c>
      <c r="V194" s="246" t="str">
        <f>+IF(ISERROR(U194/S194),"N. D.",U194/S194)</f>
        <v>N. D.</v>
      </c>
      <c r="W194" s="247"/>
      <c r="X194" s="212">
        <f>+X81</f>
        <v>0</v>
      </c>
      <c r="Y194" s="246">
        <f>+IF(ISERROR(X194/X$196),"N. D.",X194/X$196)</f>
        <v>0</v>
      </c>
      <c r="Z194" s="247">
        <f>+$P194-X194</f>
        <v>0</v>
      </c>
      <c r="AA194" s="246" t="str">
        <f>+IF(ISERROR(Z194/X194),"N. D.",Z194/X194)</f>
        <v>N. D.</v>
      </c>
    </row>
    <row r="195" spans="1:27" s="208" customFormat="1" ht="6" customHeight="1">
      <c r="A195" s="210"/>
      <c r="B195" s="207"/>
      <c r="C195" s="207"/>
      <c r="D195" s="207"/>
      <c r="E195" s="207"/>
      <c r="F195" s="207"/>
      <c r="G195" s="207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</row>
    <row r="196" spans="1:27" s="252" customFormat="1" ht="17">
      <c r="A196" s="248" t="s">
        <v>46</v>
      </c>
      <c r="B196" s="226"/>
      <c r="C196" s="249">
        <f>+C192-C193-C194</f>
        <v>112937</v>
      </c>
      <c r="D196" s="250">
        <f>+IF(ISERROR(C196/C$196),"N. D.",C196/C$196)</f>
        <v>1</v>
      </c>
      <c r="E196" s="251"/>
      <c r="F196" s="249">
        <f>+F192-F193-F194</f>
        <v>86447.16658372384</v>
      </c>
      <c r="G196" s="250">
        <f>+IF(ISERROR(F196/F$196),"N. D.",F196/F$196)</f>
        <v>1</v>
      </c>
      <c r="H196" s="251">
        <f>+$C196-F196</f>
        <v>26489.83341627616</v>
      </c>
      <c r="I196" s="250">
        <f>+IF(ISERROR(H196/F196),"N. D.",H196/F196)</f>
        <v>0.30642801219656901</v>
      </c>
      <c r="J196" s="251"/>
      <c r="K196" s="249">
        <f>+K192-K193-K194</f>
        <v>75450</v>
      </c>
      <c r="L196" s="250">
        <f>+IF(ISERROR(K196/K$196),"N. D.",K196/K$196)</f>
        <v>1</v>
      </c>
      <c r="M196" s="251">
        <f>+$C196-K196</f>
        <v>37487</v>
      </c>
      <c r="N196" s="250">
        <f>+IF(ISERROR(M196/K196),"N. D.",M196/K196)</f>
        <v>0.49684559310801857</v>
      </c>
      <c r="O196" s="226"/>
      <c r="P196" s="249">
        <f>+P192-P193-P194</f>
        <v>456329</v>
      </c>
      <c r="Q196" s="250">
        <f>+IF(ISERROR(P196/P$196),"N. D.",P196/P$196)</f>
        <v>1</v>
      </c>
      <c r="R196" s="251"/>
      <c r="S196" s="249">
        <f>+S192-S193-S194</f>
        <v>379211.9971200701</v>
      </c>
      <c r="T196" s="250">
        <f>+IF(ISERROR(S196/S$196),"N. D.",S196/S$196)</f>
        <v>1</v>
      </c>
      <c r="U196" s="251">
        <f>+$P196-S196</f>
        <v>77117.002879929903</v>
      </c>
      <c r="V196" s="250">
        <f>+IF(ISERROR(U196/S196),"N. D.",U196/S196)</f>
        <v>0.20336118969229844</v>
      </c>
      <c r="W196" s="251"/>
      <c r="X196" s="249">
        <f>+X192-X193-X194</f>
        <v>511515</v>
      </c>
      <c r="Y196" s="250">
        <f>+IF(ISERROR(X196/X$196),"N. D.",X196/X$196)</f>
        <v>1</v>
      </c>
      <c r="Z196" s="251">
        <f>+$P196-X196</f>
        <v>-55186</v>
      </c>
      <c r="AA196" s="250">
        <f>+IF(ISERROR(Z196/X196),"N. D.",Z196/X196)</f>
        <v>-0.1078873542320362</v>
      </c>
    </row>
    <row r="197" spans="1:27" s="208" customFormat="1" ht="17"/>
    <row r="198" spans="1:27" s="208" customFormat="1" ht="17">
      <c r="A198" s="209" t="s">
        <v>91</v>
      </c>
      <c r="B198" s="207"/>
      <c r="C198" s="207"/>
      <c r="D198" s="207"/>
      <c r="E198" s="207"/>
      <c r="F198" s="207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</row>
    <row r="199" spans="1:27" s="208" customFormat="1" ht="6" customHeight="1">
      <c r="A199" s="210"/>
      <c r="B199" s="207"/>
      <c r="C199" s="207"/>
      <c r="D199" s="207"/>
      <c r="E199" s="20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</row>
    <row r="200" spans="1:27" s="208" customFormat="1" ht="17">
      <c r="A200" s="215" t="s">
        <v>22</v>
      </c>
      <c r="B200" s="216"/>
      <c r="C200" s="212">
        <f t="shared" ref="C200:C208" si="142">+C86</f>
        <v>0</v>
      </c>
      <c r="D200" s="246">
        <f t="shared" ref="D200:D208" si="143">+IF(ISERROR(C200/C$210),"N. D.",C200/C$210)</f>
        <v>0</v>
      </c>
      <c r="E200" s="247"/>
      <c r="F200" s="212">
        <f t="shared" ref="F200:F208" si="144">+F86</f>
        <v>0</v>
      </c>
      <c r="G200" s="246">
        <f t="shared" ref="G200:G208" si="145">+IF(ISERROR(F200/F$210),"N. D.",F200/F$210)</f>
        <v>0</v>
      </c>
      <c r="H200" s="247">
        <f t="shared" ref="H200:H208" si="146">+$C200-F200</f>
        <v>0</v>
      </c>
      <c r="I200" s="246" t="str">
        <f t="shared" ref="I200:I208" si="147">+IF(ISERROR(H200/F200),"N. D.",H200/F200)</f>
        <v>N. D.</v>
      </c>
      <c r="J200" s="247"/>
      <c r="K200" s="212">
        <f t="shared" ref="K200:K208" si="148">+K86</f>
        <v>0</v>
      </c>
      <c r="L200" s="246">
        <f t="shared" ref="L200:L208" si="149">+IF(ISERROR(K200/K$210),"N. D.",K200/K$210)</f>
        <v>0</v>
      </c>
      <c r="M200" s="247">
        <f t="shared" ref="M200:M208" si="150">+$C200-K200</f>
        <v>0</v>
      </c>
      <c r="N200" s="246" t="str">
        <f t="shared" ref="N200:N208" si="151">+IF(ISERROR(M200/K200),"N. D.",M200/K200)</f>
        <v>N. D.</v>
      </c>
      <c r="O200" s="216"/>
      <c r="P200" s="212">
        <f t="shared" ref="P200:P208" si="152">+P86</f>
        <v>0</v>
      </c>
      <c r="Q200" s="246">
        <f t="shared" ref="Q200:Q208" si="153">+IF(ISERROR(P200/P$210),"N. D.",P200/P$210)</f>
        <v>0</v>
      </c>
      <c r="R200" s="247"/>
      <c r="S200" s="212">
        <f t="shared" ref="S200:S208" si="154">+S86</f>
        <v>0</v>
      </c>
      <c r="T200" s="246">
        <f t="shared" ref="T200:T208" si="155">+IF(ISERROR(S200/S$210),"N. D.",S200/S$210)</f>
        <v>0</v>
      </c>
      <c r="U200" s="247">
        <f t="shared" ref="U200:U208" si="156">+$P200-S200</f>
        <v>0</v>
      </c>
      <c r="V200" s="246" t="str">
        <f t="shared" ref="V200:V208" si="157">+IF(ISERROR(U200/S200),"N. D.",U200/S200)</f>
        <v>N. D.</v>
      </c>
      <c r="W200" s="247"/>
      <c r="X200" s="212">
        <f t="shared" ref="X200:X208" si="158">+X86</f>
        <v>0</v>
      </c>
      <c r="Y200" s="246">
        <f t="shared" ref="Y200:Y208" si="159">+IF(ISERROR(X200/X$210),"N. D.",X200/X$210)</f>
        <v>0</v>
      </c>
      <c r="Z200" s="247">
        <f t="shared" ref="Z200:Z208" si="160">+$P200-X200</f>
        <v>0</v>
      </c>
      <c r="AA200" s="246" t="str">
        <f t="shared" ref="AA200:AA208" si="161">+IF(ISERROR(Z200/X200),"N. D.",Z200/X200)</f>
        <v>N. D.</v>
      </c>
    </row>
    <row r="201" spans="1:27" s="208" customFormat="1" ht="17">
      <c r="A201" s="215" t="s">
        <v>23</v>
      </c>
      <c r="B201" s="216"/>
      <c r="C201" s="212">
        <f t="shared" si="142"/>
        <v>0</v>
      </c>
      <c r="D201" s="246">
        <f t="shared" si="143"/>
        <v>0</v>
      </c>
      <c r="E201" s="247"/>
      <c r="F201" s="212">
        <f t="shared" si="144"/>
        <v>0</v>
      </c>
      <c r="G201" s="246">
        <f t="shared" si="145"/>
        <v>0</v>
      </c>
      <c r="H201" s="247">
        <f t="shared" si="146"/>
        <v>0</v>
      </c>
      <c r="I201" s="246" t="str">
        <f t="shared" si="147"/>
        <v>N. D.</v>
      </c>
      <c r="J201" s="247"/>
      <c r="K201" s="212">
        <f t="shared" si="148"/>
        <v>0</v>
      </c>
      <c r="L201" s="246">
        <f t="shared" si="149"/>
        <v>0</v>
      </c>
      <c r="M201" s="247">
        <f t="shared" si="150"/>
        <v>0</v>
      </c>
      <c r="N201" s="246" t="str">
        <f t="shared" si="151"/>
        <v>N. D.</v>
      </c>
      <c r="O201" s="216"/>
      <c r="P201" s="212">
        <f t="shared" si="152"/>
        <v>0</v>
      </c>
      <c r="Q201" s="246">
        <f t="shared" si="153"/>
        <v>0</v>
      </c>
      <c r="R201" s="247"/>
      <c r="S201" s="212">
        <f t="shared" si="154"/>
        <v>0</v>
      </c>
      <c r="T201" s="246">
        <f t="shared" si="155"/>
        <v>0</v>
      </c>
      <c r="U201" s="247">
        <f t="shared" si="156"/>
        <v>0</v>
      </c>
      <c r="V201" s="246" t="str">
        <f t="shared" si="157"/>
        <v>N. D.</v>
      </c>
      <c r="W201" s="247"/>
      <c r="X201" s="212">
        <f t="shared" si="158"/>
        <v>0</v>
      </c>
      <c r="Y201" s="246">
        <f t="shared" si="159"/>
        <v>0</v>
      </c>
      <c r="Z201" s="247">
        <f t="shared" si="160"/>
        <v>0</v>
      </c>
      <c r="AA201" s="246" t="str">
        <f t="shared" si="161"/>
        <v>N. D.</v>
      </c>
    </row>
    <row r="202" spans="1:27" s="208" customFormat="1" ht="17">
      <c r="A202" s="215" t="s">
        <v>24</v>
      </c>
      <c r="B202" s="216"/>
      <c r="C202" s="212">
        <f t="shared" si="142"/>
        <v>0</v>
      </c>
      <c r="D202" s="246">
        <f t="shared" si="143"/>
        <v>0</v>
      </c>
      <c r="E202" s="247"/>
      <c r="F202" s="212">
        <f t="shared" si="144"/>
        <v>0</v>
      </c>
      <c r="G202" s="246">
        <f t="shared" si="145"/>
        <v>0</v>
      </c>
      <c r="H202" s="247">
        <f t="shared" si="146"/>
        <v>0</v>
      </c>
      <c r="I202" s="246" t="str">
        <f t="shared" si="147"/>
        <v>N. D.</v>
      </c>
      <c r="J202" s="247"/>
      <c r="K202" s="212">
        <f t="shared" si="148"/>
        <v>0</v>
      </c>
      <c r="L202" s="246">
        <f t="shared" si="149"/>
        <v>0</v>
      </c>
      <c r="M202" s="247">
        <f t="shared" si="150"/>
        <v>0</v>
      </c>
      <c r="N202" s="246" t="str">
        <f t="shared" si="151"/>
        <v>N. D.</v>
      </c>
      <c r="O202" s="216"/>
      <c r="P202" s="212">
        <f t="shared" si="152"/>
        <v>0</v>
      </c>
      <c r="Q202" s="246">
        <f t="shared" si="153"/>
        <v>0</v>
      </c>
      <c r="R202" s="247"/>
      <c r="S202" s="212">
        <f t="shared" si="154"/>
        <v>0</v>
      </c>
      <c r="T202" s="246">
        <f t="shared" si="155"/>
        <v>0</v>
      </c>
      <c r="U202" s="247">
        <f t="shared" si="156"/>
        <v>0</v>
      </c>
      <c r="V202" s="246" t="str">
        <f t="shared" si="157"/>
        <v>N. D.</v>
      </c>
      <c r="W202" s="247"/>
      <c r="X202" s="212">
        <f t="shared" si="158"/>
        <v>0</v>
      </c>
      <c r="Y202" s="246">
        <f t="shared" si="159"/>
        <v>0</v>
      </c>
      <c r="Z202" s="247">
        <f t="shared" si="160"/>
        <v>0</v>
      </c>
      <c r="AA202" s="246" t="str">
        <f t="shared" si="161"/>
        <v>N. D.</v>
      </c>
    </row>
    <row r="203" spans="1:27" s="208" customFormat="1" ht="17">
      <c r="A203" s="215" t="s">
        <v>25</v>
      </c>
      <c r="B203" s="216"/>
      <c r="C203" s="212">
        <f t="shared" si="142"/>
        <v>0</v>
      </c>
      <c r="D203" s="246">
        <f t="shared" si="143"/>
        <v>0</v>
      </c>
      <c r="E203" s="247"/>
      <c r="F203" s="212">
        <f t="shared" si="144"/>
        <v>0</v>
      </c>
      <c r="G203" s="246">
        <f t="shared" si="145"/>
        <v>0</v>
      </c>
      <c r="H203" s="247">
        <f t="shared" si="146"/>
        <v>0</v>
      </c>
      <c r="I203" s="246" t="str">
        <f t="shared" si="147"/>
        <v>N. D.</v>
      </c>
      <c r="J203" s="247"/>
      <c r="K203" s="212">
        <f t="shared" si="148"/>
        <v>0</v>
      </c>
      <c r="L203" s="246">
        <f t="shared" si="149"/>
        <v>0</v>
      </c>
      <c r="M203" s="247">
        <f t="shared" si="150"/>
        <v>0</v>
      </c>
      <c r="N203" s="246" t="str">
        <f t="shared" si="151"/>
        <v>N. D.</v>
      </c>
      <c r="O203" s="216"/>
      <c r="P203" s="212">
        <f t="shared" si="152"/>
        <v>0</v>
      </c>
      <c r="Q203" s="246">
        <f t="shared" si="153"/>
        <v>0</v>
      </c>
      <c r="R203" s="247"/>
      <c r="S203" s="212">
        <f t="shared" si="154"/>
        <v>0</v>
      </c>
      <c r="T203" s="246">
        <f t="shared" si="155"/>
        <v>0</v>
      </c>
      <c r="U203" s="247">
        <f t="shared" si="156"/>
        <v>0</v>
      </c>
      <c r="V203" s="246" t="str">
        <f t="shared" si="157"/>
        <v>N. D.</v>
      </c>
      <c r="W203" s="247"/>
      <c r="X203" s="212">
        <f t="shared" si="158"/>
        <v>0</v>
      </c>
      <c r="Y203" s="246">
        <f t="shared" si="159"/>
        <v>0</v>
      </c>
      <c r="Z203" s="247">
        <f t="shared" si="160"/>
        <v>0</v>
      </c>
      <c r="AA203" s="246" t="str">
        <f t="shared" si="161"/>
        <v>N. D.</v>
      </c>
    </row>
    <row r="204" spans="1:27" s="208" customFormat="1" ht="17">
      <c r="A204" s="215" t="s">
        <v>26</v>
      </c>
      <c r="B204" s="216"/>
      <c r="C204" s="212">
        <f t="shared" si="142"/>
        <v>0</v>
      </c>
      <c r="D204" s="246">
        <f t="shared" si="143"/>
        <v>0</v>
      </c>
      <c r="E204" s="247"/>
      <c r="F204" s="212">
        <f t="shared" si="144"/>
        <v>0</v>
      </c>
      <c r="G204" s="246">
        <f t="shared" si="145"/>
        <v>0</v>
      </c>
      <c r="H204" s="247">
        <f t="shared" si="146"/>
        <v>0</v>
      </c>
      <c r="I204" s="246" t="str">
        <f t="shared" si="147"/>
        <v>N. D.</v>
      </c>
      <c r="J204" s="247"/>
      <c r="K204" s="212">
        <f t="shared" si="148"/>
        <v>0</v>
      </c>
      <c r="L204" s="246">
        <f t="shared" si="149"/>
        <v>0</v>
      </c>
      <c r="M204" s="247">
        <f t="shared" si="150"/>
        <v>0</v>
      </c>
      <c r="N204" s="246" t="str">
        <f t="shared" si="151"/>
        <v>N. D.</v>
      </c>
      <c r="O204" s="216"/>
      <c r="P204" s="212">
        <f t="shared" si="152"/>
        <v>0</v>
      </c>
      <c r="Q204" s="246">
        <f t="shared" si="153"/>
        <v>0</v>
      </c>
      <c r="R204" s="247"/>
      <c r="S204" s="212">
        <f t="shared" si="154"/>
        <v>0</v>
      </c>
      <c r="T204" s="246">
        <f t="shared" si="155"/>
        <v>0</v>
      </c>
      <c r="U204" s="247">
        <f t="shared" si="156"/>
        <v>0</v>
      </c>
      <c r="V204" s="246" t="str">
        <f t="shared" si="157"/>
        <v>N. D.</v>
      </c>
      <c r="W204" s="247"/>
      <c r="X204" s="212">
        <f t="shared" si="158"/>
        <v>0</v>
      </c>
      <c r="Y204" s="246">
        <f t="shared" si="159"/>
        <v>0</v>
      </c>
      <c r="Z204" s="247">
        <f t="shared" si="160"/>
        <v>0</v>
      </c>
      <c r="AA204" s="246" t="str">
        <f t="shared" si="161"/>
        <v>N. D.</v>
      </c>
    </row>
    <row r="205" spans="1:27" s="208" customFormat="1" ht="17">
      <c r="A205" s="215" t="s">
        <v>27</v>
      </c>
      <c r="B205" s="216"/>
      <c r="C205" s="212">
        <f t="shared" si="142"/>
        <v>112937</v>
      </c>
      <c r="D205" s="246">
        <f t="shared" si="143"/>
        <v>1</v>
      </c>
      <c r="E205" s="247"/>
      <c r="F205" s="212">
        <f t="shared" si="144"/>
        <v>86447.16658372384</v>
      </c>
      <c r="G205" s="246">
        <f t="shared" si="145"/>
        <v>1</v>
      </c>
      <c r="H205" s="247">
        <f t="shared" si="146"/>
        <v>26489.83341627616</v>
      </c>
      <c r="I205" s="246">
        <f t="shared" si="147"/>
        <v>0.30642801219656901</v>
      </c>
      <c r="J205" s="247"/>
      <c r="K205" s="212">
        <f t="shared" si="148"/>
        <v>75450</v>
      </c>
      <c r="L205" s="246">
        <f t="shared" si="149"/>
        <v>1</v>
      </c>
      <c r="M205" s="247">
        <f t="shared" si="150"/>
        <v>37487</v>
      </c>
      <c r="N205" s="246">
        <f t="shared" si="151"/>
        <v>0.49684559310801857</v>
      </c>
      <c r="O205" s="216"/>
      <c r="P205" s="212">
        <f t="shared" si="152"/>
        <v>456329</v>
      </c>
      <c r="Q205" s="246">
        <f t="shared" si="153"/>
        <v>1</v>
      </c>
      <c r="R205" s="247"/>
      <c r="S205" s="212">
        <f t="shared" si="154"/>
        <v>379211.9971200701</v>
      </c>
      <c r="T205" s="246">
        <f t="shared" si="155"/>
        <v>1</v>
      </c>
      <c r="U205" s="247">
        <f t="shared" si="156"/>
        <v>77117.002879929903</v>
      </c>
      <c r="V205" s="246">
        <f t="shared" si="157"/>
        <v>0.20336118969229844</v>
      </c>
      <c r="W205" s="247"/>
      <c r="X205" s="212">
        <f t="shared" si="158"/>
        <v>511515</v>
      </c>
      <c r="Y205" s="246">
        <f t="shared" si="159"/>
        <v>1</v>
      </c>
      <c r="Z205" s="247">
        <f t="shared" si="160"/>
        <v>-55186</v>
      </c>
      <c r="AA205" s="246">
        <f t="shared" si="161"/>
        <v>-0.1078873542320362</v>
      </c>
    </row>
    <row r="206" spans="1:27" s="208" customFormat="1" ht="17">
      <c r="A206" s="215" t="s">
        <v>28</v>
      </c>
      <c r="B206" s="216"/>
      <c r="C206" s="212">
        <f t="shared" si="142"/>
        <v>0</v>
      </c>
      <c r="D206" s="246">
        <f t="shared" si="143"/>
        <v>0</v>
      </c>
      <c r="E206" s="247"/>
      <c r="F206" s="212">
        <f t="shared" si="144"/>
        <v>0</v>
      </c>
      <c r="G206" s="246">
        <f t="shared" si="145"/>
        <v>0</v>
      </c>
      <c r="H206" s="247">
        <f t="shared" si="146"/>
        <v>0</v>
      </c>
      <c r="I206" s="246" t="str">
        <f t="shared" si="147"/>
        <v>N. D.</v>
      </c>
      <c r="J206" s="247"/>
      <c r="K206" s="212">
        <f t="shared" si="148"/>
        <v>0</v>
      </c>
      <c r="L206" s="246">
        <f t="shared" si="149"/>
        <v>0</v>
      </c>
      <c r="M206" s="247">
        <f t="shared" si="150"/>
        <v>0</v>
      </c>
      <c r="N206" s="246" t="str">
        <f t="shared" si="151"/>
        <v>N. D.</v>
      </c>
      <c r="O206" s="216"/>
      <c r="P206" s="212">
        <f t="shared" si="152"/>
        <v>0</v>
      </c>
      <c r="Q206" s="246">
        <f t="shared" si="153"/>
        <v>0</v>
      </c>
      <c r="R206" s="247"/>
      <c r="S206" s="212">
        <f t="shared" si="154"/>
        <v>0</v>
      </c>
      <c r="T206" s="246">
        <f t="shared" si="155"/>
        <v>0</v>
      </c>
      <c r="U206" s="247">
        <f t="shared" si="156"/>
        <v>0</v>
      </c>
      <c r="V206" s="246" t="str">
        <f t="shared" si="157"/>
        <v>N. D.</v>
      </c>
      <c r="W206" s="247"/>
      <c r="X206" s="212">
        <f t="shared" si="158"/>
        <v>0</v>
      </c>
      <c r="Y206" s="246">
        <f t="shared" si="159"/>
        <v>0</v>
      </c>
      <c r="Z206" s="247">
        <f t="shared" si="160"/>
        <v>0</v>
      </c>
      <c r="AA206" s="246" t="str">
        <f t="shared" si="161"/>
        <v>N. D.</v>
      </c>
    </row>
    <row r="207" spans="1:27" s="208" customFormat="1" ht="17">
      <c r="A207" s="215" t="s">
        <v>29</v>
      </c>
      <c r="B207" s="216"/>
      <c r="C207" s="212">
        <f t="shared" si="142"/>
        <v>0</v>
      </c>
      <c r="D207" s="246">
        <f t="shared" si="143"/>
        <v>0</v>
      </c>
      <c r="E207" s="247"/>
      <c r="F207" s="212">
        <f t="shared" si="144"/>
        <v>0</v>
      </c>
      <c r="G207" s="246">
        <f t="shared" si="145"/>
        <v>0</v>
      </c>
      <c r="H207" s="247">
        <f t="shared" si="146"/>
        <v>0</v>
      </c>
      <c r="I207" s="246" t="str">
        <f t="shared" si="147"/>
        <v>N. D.</v>
      </c>
      <c r="J207" s="247"/>
      <c r="K207" s="212">
        <f t="shared" si="148"/>
        <v>0</v>
      </c>
      <c r="L207" s="246">
        <f t="shared" si="149"/>
        <v>0</v>
      </c>
      <c r="M207" s="247">
        <f t="shared" si="150"/>
        <v>0</v>
      </c>
      <c r="N207" s="246" t="str">
        <f t="shared" si="151"/>
        <v>N. D.</v>
      </c>
      <c r="O207" s="216"/>
      <c r="P207" s="212">
        <f t="shared" si="152"/>
        <v>0</v>
      </c>
      <c r="Q207" s="246">
        <f t="shared" si="153"/>
        <v>0</v>
      </c>
      <c r="R207" s="247"/>
      <c r="S207" s="212">
        <f t="shared" si="154"/>
        <v>0</v>
      </c>
      <c r="T207" s="246">
        <f t="shared" si="155"/>
        <v>0</v>
      </c>
      <c r="U207" s="247">
        <f t="shared" si="156"/>
        <v>0</v>
      </c>
      <c r="V207" s="246" t="str">
        <f t="shared" si="157"/>
        <v>N. D.</v>
      </c>
      <c r="W207" s="247"/>
      <c r="X207" s="212">
        <f t="shared" si="158"/>
        <v>0</v>
      </c>
      <c r="Y207" s="246">
        <f t="shared" si="159"/>
        <v>0</v>
      </c>
      <c r="Z207" s="247">
        <f t="shared" si="160"/>
        <v>0</v>
      </c>
      <c r="AA207" s="246" t="str">
        <f t="shared" si="161"/>
        <v>N. D.</v>
      </c>
    </row>
    <row r="208" spans="1:27" s="208" customFormat="1" ht="17">
      <c r="A208" s="220" t="s">
        <v>30</v>
      </c>
      <c r="B208" s="216"/>
      <c r="C208" s="212">
        <f t="shared" si="142"/>
        <v>0</v>
      </c>
      <c r="D208" s="246">
        <f t="shared" si="143"/>
        <v>0</v>
      </c>
      <c r="E208" s="247"/>
      <c r="F208" s="212">
        <f t="shared" si="144"/>
        <v>0</v>
      </c>
      <c r="G208" s="246">
        <f t="shared" si="145"/>
        <v>0</v>
      </c>
      <c r="H208" s="247">
        <f t="shared" si="146"/>
        <v>0</v>
      </c>
      <c r="I208" s="246" t="str">
        <f t="shared" si="147"/>
        <v>N. D.</v>
      </c>
      <c r="J208" s="247"/>
      <c r="K208" s="212">
        <f t="shared" si="148"/>
        <v>0</v>
      </c>
      <c r="L208" s="246">
        <f t="shared" si="149"/>
        <v>0</v>
      </c>
      <c r="M208" s="247">
        <f t="shared" si="150"/>
        <v>0</v>
      </c>
      <c r="N208" s="246" t="str">
        <f t="shared" si="151"/>
        <v>N. D.</v>
      </c>
      <c r="O208" s="216"/>
      <c r="P208" s="212">
        <f t="shared" si="152"/>
        <v>0</v>
      </c>
      <c r="Q208" s="246">
        <f t="shared" si="153"/>
        <v>0</v>
      </c>
      <c r="R208" s="247"/>
      <c r="S208" s="212">
        <f t="shared" si="154"/>
        <v>0</v>
      </c>
      <c r="T208" s="246">
        <f t="shared" si="155"/>
        <v>0</v>
      </c>
      <c r="U208" s="247">
        <f t="shared" si="156"/>
        <v>0</v>
      </c>
      <c r="V208" s="246" t="str">
        <f t="shared" si="157"/>
        <v>N. D.</v>
      </c>
      <c r="W208" s="247"/>
      <c r="X208" s="212">
        <f t="shared" si="158"/>
        <v>0</v>
      </c>
      <c r="Y208" s="246">
        <f t="shared" si="159"/>
        <v>0</v>
      </c>
      <c r="Z208" s="247">
        <f t="shared" si="160"/>
        <v>0</v>
      </c>
      <c r="AA208" s="246" t="str">
        <f t="shared" si="161"/>
        <v>N. D.</v>
      </c>
    </row>
    <row r="209" spans="1:27" s="208" customFormat="1" ht="6" customHeight="1">
      <c r="A209" s="210"/>
      <c r="B209" s="207"/>
      <c r="C209" s="207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</row>
    <row r="210" spans="1:27" s="252" customFormat="1" ht="17">
      <c r="A210" s="248" t="s">
        <v>46</v>
      </c>
      <c r="B210" s="226"/>
      <c r="C210" s="249">
        <f>+SUM(C200:C208)</f>
        <v>112937</v>
      </c>
      <c r="D210" s="250">
        <f>+IF(ISERROR(C210/C$210),"N. D.",C210/C$210)</f>
        <v>1</v>
      </c>
      <c r="E210" s="251"/>
      <c r="F210" s="249">
        <f>+SUM(F200:F208)</f>
        <v>86447.16658372384</v>
      </c>
      <c r="G210" s="250">
        <f>+IF(ISERROR(F210/F$210),"N. D.",F210/F$210)</f>
        <v>1</v>
      </c>
      <c r="H210" s="251">
        <f>+$C210-F210</f>
        <v>26489.83341627616</v>
      </c>
      <c r="I210" s="250">
        <f>+IF(ISERROR(H210/F210),"N. D.",H210/F210)</f>
        <v>0.30642801219656901</v>
      </c>
      <c r="J210" s="251"/>
      <c r="K210" s="249">
        <f>+SUM(K200:K208)</f>
        <v>75450</v>
      </c>
      <c r="L210" s="250">
        <f>+IF(ISERROR(K210/K$210),"N. D.",K210/K$210)</f>
        <v>1</v>
      </c>
      <c r="M210" s="251">
        <f>+$C210-K210</f>
        <v>37487</v>
      </c>
      <c r="N210" s="250">
        <f>+IF(ISERROR(M210/K210),"N. D.",M210/K210)</f>
        <v>0.49684559310801857</v>
      </c>
      <c r="O210" s="226"/>
      <c r="P210" s="249">
        <f>+SUM(P200:P208)</f>
        <v>456329</v>
      </c>
      <c r="Q210" s="250">
        <f>+IF(ISERROR(P210/P$210),"N. D.",P210/P$210)</f>
        <v>1</v>
      </c>
      <c r="R210" s="251"/>
      <c r="S210" s="249">
        <f>+SUM(S200:S208)</f>
        <v>379211.9971200701</v>
      </c>
      <c r="T210" s="250">
        <f>+IF(ISERROR(S210/S$210),"N. D.",S210/S$210)</f>
        <v>1</v>
      </c>
      <c r="U210" s="251">
        <f>+$P210-S210</f>
        <v>77117.002879929903</v>
      </c>
      <c r="V210" s="250">
        <f>+IF(ISERROR(U210/S210),"N. D.",U210/S210)</f>
        <v>0.20336118969229844</v>
      </c>
      <c r="W210" s="251"/>
      <c r="X210" s="249">
        <f>+SUM(X200:X208)</f>
        <v>511515</v>
      </c>
      <c r="Y210" s="250">
        <f>+IF(ISERROR(X210/X$210),"N. D.",X210/X$210)</f>
        <v>1</v>
      </c>
      <c r="Z210" s="251">
        <f>+$P210-X210</f>
        <v>-55186</v>
      </c>
      <c r="AA210" s="250">
        <f>+IF(ISERROR(Z210/X210),"N. D.",Z210/X210)</f>
        <v>-0.1078873542320362</v>
      </c>
    </row>
    <row r="211" spans="1:27" s="208" customFormat="1" ht="17"/>
    <row r="212" spans="1:27" s="208" customFormat="1" ht="17">
      <c r="A212" s="209" t="s">
        <v>92</v>
      </c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</row>
    <row r="213" spans="1:27" s="208" customFormat="1" ht="6" customHeight="1">
      <c r="A213" s="210"/>
      <c r="B213" s="207"/>
      <c r="C213" s="207"/>
      <c r="D213" s="207"/>
      <c r="E213" s="207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</row>
    <row r="214" spans="1:27" s="208" customFormat="1" ht="17">
      <c r="A214" s="220" t="s">
        <v>53</v>
      </c>
      <c r="B214" s="216"/>
      <c r="C214" s="212">
        <f t="shared" ref="C214:C226" si="162">+C138</f>
        <v>48978.94</v>
      </c>
      <c r="D214" s="246">
        <f t="shared" ref="D214:D226" si="163">+IF(ISERROR(C214/C$210),"N. D.",C214/C$210)</f>
        <v>0.43368373517979053</v>
      </c>
      <c r="E214" s="247"/>
      <c r="F214" s="212">
        <f t="shared" ref="F214:F226" si="164">+F138</f>
        <v>51266.713683533933</v>
      </c>
      <c r="G214" s="246">
        <f t="shared" ref="G214:G226" si="165">+IF(ISERROR(F214/F$210),"N. D.",F214/F$210)</f>
        <v>0.59304099497445373</v>
      </c>
      <c r="H214" s="247">
        <f t="shared" ref="H214:H226" si="166">+$C214-F214</f>
        <v>-2287.773683533931</v>
      </c>
      <c r="I214" s="246">
        <f t="shared" ref="I214:I226" si="167">+IF(ISERROR(H214/F214),"N. D.",H214/F214)</f>
        <v>-4.4624933395501186E-2</v>
      </c>
      <c r="J214" s="247"/>
      <c r="K214" s="212">
        <f t="shared" ref="K214:K226" si="168">+K138</f>
        <v>46728.81</v>
      </c>
      <c r="L214" s="246">
        <f t="shared" ref="L214:L226" si="169">+IF(ISERROR(K214/K$210),"N. D.",K214/K$210)</f>
        <v>0.61933479125248503</v>
      </c>
      <c r="M214" s="247">
        <f t="shared" ref="M214:M226" si="170">+$C214-K214</f>
        <v>2250.1300000000047</v>
      </c>
      <c r="N214" s="246">
        <f t="shared" ref="N214:N226" si="171">+IF(ISERROR(M214/K214),"N. D.",M214/K214)</f>
        <v>4.8152948898120981E-2</v>
      </c>
      <c r="O214" s="216"/>
      <c r="P214" s="212">
        <f t="shared" ref="P214:P226" si="172">+P138</f>
        <v>288454.77</v>
      </c>
      <c r="Q214" s="246">
        <f t="shared" ref="Q214:Q226" si="173">+IF(ISERROR(P214/P$210),"N. D.",P214/P$210)</f>
        <v>0.63212018083444188</v>
      </c>
      <c r="R214" s="247"/>
      <c r="S214" s="212">
        <f t="shared" ref="S214:S226" si="174">+S138</f>
        <v>325445.20374644897</v>
      </c>
      <c r="T214" s="246">
        <f t="shared" ref="T214:T226" si="175">+IF(ISERROR(S214/S$210),"N. D.",S214/S$210)</f>
        <v>0.85821441889509387</v>
      </c>
      <c r="U214" s="247">
        <f t="shared" ref="U214:U226" si="176">+$P214-S214</f>
        <v>-36990.433746448951</v>
      </c>
      <c r="V214" s="246">
        <f t="shared" ref="V214:V226" si="177">+IF(ISERROR(U214/S214),"N. D.",U214/S214)</f>
        <v>-0.11366101979879789</v>
      </c>
      <c r="W214" s="247"/>
      <c r="X214" s="212">
        <f t="shared" ref="X214:X226" si="178">+X138</f>
        <v>299673.58999999997</v>
      </c>
      <c r="Y214" s="246">
        <f t="shared" ref="Y214:Y226" si="179">+IF(ISERROR(X214/X$210),"N. D.",X214/X$210)</f>
        <v>0.58585494071532596</v>
      </c>
      <c r="Z214" s="247">
        <f t="shared" ref="Z214:Z226" si="180">+$P214-X214</f>
        <v>-11218.819999999949</v>
      </c>
      <c r="AA214" s="246">
        <f t="shared" ref="AA214:AA226" si="181">+IF(ISERROR(Z214/X214),"N. D.",Z214/X214)</f>
        <v>-3.7436799152037223E-2</v>
      </c>
    </row>
    <row r="215" spans="1:27" s="208" customFormat="1" ht="17">
      <c r="A215" s="220" t="s">
        <v>54</v>
      </c>
      <c r="B215" s="216"/>
      <c r="C215" s="212">
        <f t="shared" si="162"/>
        <v>14302.07</v>
      </c>
      <c r="D215" s="246">
        <f t="shared" si="163"/>
        <v>0.12663759441104333</v>
      </c>
      <c r="E215" s="247"/>
      <c r="F215" s="212">
        <f t="shared" si="164"/>
        <v>19700</v>
      </c>
      <c r="G215" s="246">
        <f t="shared" si="165"/>
        <v>0.22788485474443637</v>
      </c>
      <c r="H215" s="247">
        <f t="shared" si="166"/>
        <v>-5397.93</v>
      </c>
      <c r="I215" s="246">
        <f t="shared" si="167"/>
        <v>-0.27400659898477159</v>
      </c>
      <c r="J215" s="247"/>
      <c r="K215" s="212">
        <f t="shared" si="168"/>
        <v>18213.853000000003</v>
      </c>
      <c r="L215" s="246">
        <f t="shared" si="169"/>
        <v>0.24140295559973496</v>
      </c>
      <c r="M215" s="247">
        <f t="shared" si="170"/>
        <v>-3911.7830000000031</v>
      </c>
      <c r="N215" s="246">
        <f t="shared" si="171"/>
        <v>-0.21476965911605866</v>
      </c>
      <c r="O215" s="216"/>
      <c r="P215" s="212">
        <f t="shared" si="172"/>
        <v>80623.670000000013</v>
      </c>
      <c r="Q215" s="246">
        <f t="shared" si="173"/>
        <v>0.17667882163965037</v>
      </c>
      <c r="R215" s="247"/>
      <c r="S215" s="212">
        <f t="shared" si="174"/>
        <v>92400</v>
      </c>
      <c r="T215" s="246">
        <f t="shared" si="175"/>
        <v>0.24366317706647697</v>
      </c>
      <c r="U215" s="247">
        <f t="shared" si="176"/>
        <v>-11776.329999999987</v>
      </c>
      <c r="V215" s="246">
        <f t="shared" si="177"/>
        <v>-0.12744945887445874</v>
      </c>
      <c r="W215" s="247"/>
      <c r="X215" s="212">
        <f t="shared" si="178"/>
        <v>81027.743000000002</v>
      </c>
      <c r="Y215" s="246">
        <f t="shared" si="179"/>
        <v>0.158407364397916</v>
      </c>
      <c r="Z215" s="247">
        <f t="shared" si="180"/>
        <v>-404.07299999998941</v>
      </c>
      <c r="AA215" s="246">
        <f t="shared" si="181"/>
        <v>-4.9868475294935636E-3</v>
      </c>
    </row>
    <row r="216" spans="1:27" s="208" customFormat="1" ht="17">
      <c r="A216" s="220" t="s">
        <v>55</v>
      </c>
      <c r="B216" s="216"/>
      <c r="C216" s="212">
        <f t="shared" si="162"/>
        <v>0</v>
      </c>
      <c r="D216" s="246">
        <f t="shared" si="163"/>
        <v>0</v>
      </c>
      <c r="E216" s="247"/>
      <c r="F216" s="212">
        <f t="shared" si="164"/>
        <v>250</v>
      </c>
      <c r="G216" s="246">
        <f t="shared" si="165"/>
        <v>2.8919397810207659E-3</v>
      </c>
      <c r="H216" s="247">
        <f t="shared" si="166"/>
        <v>-250</v>
      </c>
      <c r="I216" s="246">
        <f t="shared" si="167"/>
        <v>-1</v>
      </c>
      <c r="J216" s="247"/>
      <c r="K216" s="212">
        <f t="shared" si="168"/>
        <v>0</v>
      </c>
      <c r="L216" s="246">
        <f t="shared" si="169"/>
        <v>0</v>
      </c>
      <c r="M216" s="247">
        <f t="shared" si="170"/>
        <v>0</v>
      </c>
      <c r="N216" s="246" t="str">
        <f t="shared" si="171"/>
        <v>N. D.</v>
      </c>
      <c r="O216" s="216"/>
      <c r="P216" s="212">
        <f t="shared" si="172"/>
        <v>2652.01</v>
      </c>
      <c r="Q216" s="246">
        <f t="shared" si="173"/>
        <v>5.8116183718326039E-3</v>
      </c>
      <c r="R216" s="247"/>
      <c r="S216" s="212">
        <f t="shared" si="174"/>
        <v>1850</v>
      </c>
      <c r="T216" s="246">
        <f t="shared" si="175"/>
        <v>4.8785376360712387E-3</v>
      </c>
      <c r="U216" s="247">
        <f t="shared" si="176"/>
        <v>802.01000000000022</v>
      </c>
      <c r="V216" s="246">
        <f t="shared" si="177"/>
        <v>0.43351891891891903</v>
      </c>
      <c r="W216" s="247"/>
      <c r="X216" s="212">
        <f t="shared" si="178"/>
        <v>815.40000000000009</v>
      </c>
      <c r="Y216" s="246">
        <f t="shared" si="179"/>
        <v>1.5940881499076276E-3</v>
      </c>
      <c r="Z216" s="247">
        <f t="shared" si="180"/>
        <v>1836.6100000000001</v>
      </c>
      <c r="AA216" s="246">
        <f t="shared" si="181"/>
        <v>2.2524037282315428</v>
      </c>
    </row>
    <row r="217" spans="1:27" s="208" customFormat="1" ht="17">
      <c r="A217" s="220" t="s">
        <v>56</v>
      </c>
      <c r="B217" s="216"/>
      <c r="C217" s="212">
        <f t="shared" si="162"/>
        <v>15466.69</v>
      </c>
      <c r="D217" s="246">
        <f t="shared" si="163"/>
        <v>0.13694971532801473</v>
      </c>
      <c r="E217" s="247"/>
      <c r="F217" s="212">
        <f t="shared" si="164"/>
        <v>17356.25</v>
      </c>
      <c r="G217" s="246">
        <f t="shared" si="165"/>
        <v>0.20077291929736668</v>
      </c>
      <c r="H217" s="247">
        <f t="shared" si="166"/>
        <v>-1889.5599999999995</v>
      </c>
      <c r="I217" s="246">
        <f t="shared" si="167"/>
        <v>-0.1088691393590205</v>
      </c>
      <c r="J217" s="247"/>
      <c r="K217" s="212">
        <f t="shared" si="168"/>
        <v>15420</v>
      </c>
      <c r="L217" s="246">
        <f t="shared" si="169"/>
        <v>0.2043737574552684</v>
      </c>
      <c r="M217" s="247">
        <f t="shared" si="170"/>
        <v>46.690000000000509</v>
      </c>
      <c r="N217" s="246">
        <f t="shared" si="171"/>
        <v>3.0278858625162456E-3</v>
      </c>
      <c r="O217" s="216"/>
      <c r="P217" s="212">
        <f t="shared" si="172"/>
        <v>92800.45</v>
      </c>
      <c r="Q217" s="246">
        <f t="shared" si="173"/>
        <v>0.20336303412669368</v>
      </c>
      <c r="R217" s="247"/>
      <c r="S217" s="212">
        <f t="shared" si="174"/>
        <v>106137.5</v>
      </c>
      <c r="T217" s="246">
        <f t="shared" si="175"/>
        <v>0.27988961532351947</v>
      </c>
      <c r="U217" s="247">
        <f t="shared" si="176"/>
        <v>-13337.050000000003</v>
      </c>
      <c r="V217" s="246">
        <f t="shared" si="177"/>
        <v>-0.12565822635731955</v>
      </c>
      <c r="W217" s="247"/>
      <c r="X217" s="212">
        <f t="shared" si="178"/>
        <v>92124.28</v>
      </c>
      <c r="Y217" s="246">
        <f t="shared" si="179"/>
        <v>0.18010083770759411</v>
      </c>
      <c r="Z217" s="247">
        <f t="shared" si="180"/>
        <v>676.16999999999825</v>
      </c>
      <c r="AA217" s="246">
        <f t="shared" si="181"/>
        <v>7.3397588561885992E-3</v>
      </c>
    </row>
    <row r="218" spans="1:27" s="208" customFormat="1" ht="17">
      <c r="A218" s="220" t="s">
        <v>57</v>
      </c>
      <c r="B218" s="216"/>
      <c r="C218" s="212">
        <f t="shared" si="162"/>
        <v>18080</v>
      </c>
      <c r="D218" s="246">
        <f t="shared" si="163"/>
        <v>0.16008925330051268</v>
      </c>
      <c r="E218" s="247"/>
      <c r="F218" s="212">
        <f t="shared" si="164"/>
        <v>32250</v>
      </c>
      <c r="G218" s="246">
        <f t="shared" si="165"/>
        <v>0.37306023175167879</v>
      </c>
      <c r="H218" s="247">
        <f t="shared" si="166"/>
        <v>-14170</v>
      </c>
      <c r="I218" s="246">
        <f t="shared" si="167"/>
        <v>-0.43937984496124033</v>
      </c>
      <c r="J218" s="247"/>
      <c r="K218" s="212">
        <f t="shared" si="168"/>
        <v>17384.62</v>
      </c>
      <c r="L218" s="246">
        <f t="shared" si="169"/>
        <v>0.23041245858184226</v>
      </c>
      <c r="M218" s="247">
        <f t="shared" si="170"/>
        <v>695.38000000000102</v>
      </c>
      <c r="N218" s="246">
        <f t="shared" si="171"/>
        <v>3.9999723893878673E-2</v>
      </c>
      <c r="O218" s="216"/>
      <c r="P218" s="212">
        <f t="shared" si="172"/>
        <v>116784.23999999999</v>
      </c>
      <c r="Q218" s="246">
        <f t="shared" si="173"/>
        <v>0.25592114461276838</v>
      </c>
      <c r="R218" s="247"/>
      <c r="S218" s="212">
        <f t="shared" si="174"/>
        <v>193500</v>
      </c>
      <c r="T218" s="246">
        <f t="shared" si="175"/>
        <v>0.51026866625934308</v>
      </c>
      <c r="U218" s="247">
        <f t="shared" si="176"/>
        <v>-76715.760000000009</v>
      </c>
      <c r="V218" s="246">
        <f t="shared" si="177"/>
        <v>-0.3964638759689923</v>
      </c>
      <c r="W218" s="247"/>
      <c r="X218" s="212">
        <f t="shared" si="178"/>
        <v>107107.71999999999</v>
      </c>
      <c r="Y218" s="246">
        <f t="shared" si="179"/>
        <v>0.20939311652639706</v>
      </c>
      <c r="Z218" s="247">
        <f t="shared" si="180"/>
        <v>9676.5200000000041</v>
      </c>
      <c r="AA218" s="246">
        <f t="shared" si="181"/>
        <v>9.0343814619525134E-2</v>
      </c>
    </row>
    <row r="219" spans="1:27" s="208" customFormat="1" ht="17">
      <c r="A219" s="220" t="s">
        <v>58</v>
      </c>
      <c r="B219" s="216"/>
      <c r="C219" s="212">
        <f t="shared" si="162"/>
        <v>72972.5</v>
      </c>
      <c r="D219" s="246">
        <f t="shared" si="163"/>
        <v>0.64613457060130874</v>
      </c>
      <c r="E219" s="247"/>
      <c r="F219" s="212">
        <f t="shared" si="164"/>
        <v>76900</v>
      </c>
      <c r="G219" s="246">
        <f t="shared" si="165"/>
        <v>0.88956067664198757</v>
      </c>
      <c r="H219" s="247">
        <f t="shared" si="166"/>
        <v>-3927.5</v>
      </c>
      <c r="I219" s="246">
        <f t="shared" si="167"/>
        <v>-5.1072821846553963E-2</v>
      </c>
      <c r="J219" s="247"/>
      <c r="K219" s="212">
        <f t="shared" si="168"/>
        <v>9796.17</v>
      </c>
      <c r="L219" s="246">
        <f t="shared" si="169"/>
        <v>0.12983658051689861</v>
      </c>
      <c r="M219" s="247">
        <f t="shared" si="170"/>
        <v>63176.33</v>
      </c>
      <c r="N219" s="246">
        <f t="shared" si="171"/>
        <v>6.4490846933036075</v>
      </c>
      <c r="O219" s="216"/>
      <c r="P219" s="212">
        <f t="shared" si="172"/>
        <v>217150.96000000002</v>
      </c>
      <c r="Q219" s="246">
        <f t="shared" si="173"/>
        <v>0.47586491325337643</v>
      </c>
      <c r="R219" s="247"/>
      <c r="S219" s="212">
        <f t="shared" si="174"/>
        <v>239400</v>
      </c>
      <c r="T219" s="246">
        <f t="shared" si="175"/>
        <v>0.6313091405813267</v>
      </c>
      <c r="U219" s="247">
        <f t="shared" si="176"/>
        <v>-22249.039999999979</v>
      </c>
      <c r="V219" s="246">
        <f t="shared" si="177"/>
        <v>-9.2936675020885456E-2</v>
      </c>
      <c r="W219" s="247"/>
      <c r="X219" s="212">
        <f t="shared" si="178"/>
        <v>84206.36</v>
      </c>
      <c r="Y219" s="246">
        <f t="shared" si="179"/>
        <v>0.16462148715091443</v>
      </c>
      <c r="Z219" s="247">
        <f t="shared" si="180"/>
        <v>132944.60000000003</v>
      </c>
      <c r="AA219" s="246">
        <f t="shared" si="181"/>
        <v>1.5787952358942963</v>
      </c>
    </row>
    <row r="220" spans="1:27" s="208" customFormat="1" ht="17">
      <c r="A220" s="220" t="s">
        <v>59</v>
      </c>
      <c r="B220" s="216"/>
      <c r="C220" s="212">
        <f t="shared" si="162"/>
        <v>0</v>
      </c>
      <c r="D220" s="246">
        <f t="shared" si="163"/>
        <v>0</v>
      </c>
      <c r="E220" s="247"/>
      <c r="F220" s="212">
        <f t="shared" si="164"/>
        <v>0</v>
      </c>
      <c r="G220" s="246">
        <f t="shared" si="165"/>
        <v>0</v>
      </c>
      <c r="H220" s="247">
        <f t="shared" si="166"/>
        <v>0</v>
      </c>
      <c r="I220" s="246" t="str">
        <f t="shared" si="167"/>
        <v>N. D.</v>
      </c>
      <c r="J220" s="247"/>
      <c r="K220" s="212">
        <f t="shared" si="168"/>
        <v>129000</v>
      </c>
      <c r="L220" s="246">
        <f t="shared" si="169"/>
        <v>1.7097415506958251</v>
      </c>
      <c r="M220" s="247">
        <f t="shared" si="170"/>
        <v>-129000</v>
      </c>
      <c r="N220" s="246">
        <f t="shared" si="171"/>
        <v>-1</v>
      </c>
      <c r="O220" s="216"/>
      <c r="P220" s="212">
        <f t="shared" si="172"/>
        <v>0</v>
      </c>
      <c r="Q220" s="246">
        <f t="shared" si="173"/>
        <v>0</v>
      </c>
      <c r="R220" s="247"/>
      <c r="S220" s="212">
        <f t="shared" si="174"/>
        <v>0</v>
      </c>
      <c r="T220" s="246">
        <f t="shared" si="175"/>
        <v>0</v>
      </c>
      <c r="U220" s="247">
        <f t="shared" si="176"/>
        <v>0</v>
      </c>
      <c r="V220" s="246" t="str">
        <f t="shared" si="177"/>
        <v>N. D.</v>
      </c>
      <c r="W220" s="247"/>
      <c r="X220" s="212">
        <f t="shared" si="178"/>
        <v>129000</v>
      </c>
      <c r="Y220" s="246">
        <f t="shared" si="179"/>
        <v>0.25219201782938916</v>
      </c>
      <c r="Z220" s="247">
        <f t="shared" si="180"/>
        <v>-129000</v>
      </c>
      <c r="AA220" s="246">
        <f t="shared" si="181"/>
        <v>-1</v>
      </c>
    </row>
    <row r="221" spans="1:27" s="208" customFormat="1" ht="17">
      <c r="A221" s="220" t="s">
        <v>60</v>
      </c>
      <c r="B221" s="216"/>
      <c r="C221" s="212">
        <f t="shared" si="162"/>
        <v>11090.64</v>
      </c>
      <c r="D221" s="246">
        <f t="shared" si="163"/>
        <v>9.8202006428362715E-2</v>
      </c>
      <c r="E221" s="247"/>
      <c r="F221" s="212">
        <f t="shared" si="164"/>
        <v>900</v>
      </c>
      <c r="G221" s="246">
        <f t="shared" si="165"/>
        <v>1.0410983211674758E-2</v>
      </c>
      <c r="H221" s="247">
        <f t="shared" si="166"/>
        <v>10190.64</v>
      </c>
      <c r="I221" s="246">
        <f t="shared" si="167"/>
        <v>11.322933333333333</v>
      </c>
      <c r="J221" s="247"/>
      <c r="K221" s="212">
        <f t="shared" si="168"/>
        <v>0</v>
      </c>
      <c r="L221" s="246">
        <f t="shared" si="169"/>
        <v>0</v>
      </c>
      <c r="M221" s="247">
        <f t="shared" si="170"/>
        <v>11090.64</v>
      </c>
      <c r="N221" s="246" t="str">
        <f t="shared" si="171"/>
        <v>N. D.</v>
      </c>
      <c r="O221" s="216"/>
      <c r="P221" s="212">
        <f t="shared" si="172"/>
        <v>11090.64</v>
      </c>
      <c r="Q221" s="246">
        <f t="shared" si="173"/>
        <v>2.4304043792965163E-2</v>
      </c>
      <c r="R221" s="247"/>
      <c r="S221" s="212">
        <f t="shared" si="174"/>
        <v>11400</v>
      </c>
      <c r="T221" s="246">
        <f t="shared" si="175"/>
        <v>3.0062340027682224E-2</v>
      </c>
      <c r="U221" s="247">
        <f t="shared" si="176"/>
        <v>-309.36000000000058</v>
      </c>
      <c r="V221" s="246">
        <f t="shared" si="177"/>
        <v>-2.7136842105263209E-2</v>
      </c>
      <c r="W221" s="247"/>
      <c r="X221" s="212">
        <f t="shared" si="178"/>
        <v>11362</v>
      </c>
      <c r="Y221" s="246">
        <f t="shared" si="179"/>
        <v>2.2212447337810231E-2</v>
      </c>
      <c r="Z221" s="247">
        <f t="shared" si="180"/>
        <v>-271.36000000000058</v>
      </c>
      <c r="AA221" s="246">
        <f t="shared" si="181"/>
        <v>-2.3883119169160409E-2</v>
      </c>
    </row>
    <row r="222" spans="1:27" s="208" customFormat="1" ht="17">
      <c r="A222" s="220" t="s">
        <v>61</v>
      </c>
      <c r="B222" s="216"/>
      <c r="C222" s="212">
        <f t="shared" si="162"/>
        <v>0</v>
      </c>
      <c r="D222" s="246">
        <f t="shared" si="163"/>
        <v>0</v>
      </c>
      <c r="E222" s="247"/>
      <c r="F222" s="212">
        <f t="shared" si="164"/>
        <v>0</v>
      </c>
      <c r="G222" s="246">
        <f t="shared" si="165"/>
        <v>0</v>
      </c>
      <c r="H222" s="247">
        <f t="shared" si="166"/>
        <v>0</v>
      </c>
      <c r="I222" s="246" t="str">
        <f t="shared" si="167"/>
        <v>N. D.</v>
      </c>
      <c r="J222" s="247"/>
      <c r="K222" s="212">
        <f t="shared" si="168"/>
        <v>0</v>
      </c>
      <c r="L222" s="246">
        <f t="shared" si="169"/>
        <v>0</v>
      </c>
      <c r="M222" s="247">
        <f t="shared" si="170"/>
        <v>0</v>
      </c>
      <c r="N222" s="246" t="str">
        <f t="shared" si="171"/>
        <v>N. D.</v>
      </c>
      <c r="O222" s="216"/>
      <c r="P222" s="212">
        <f t="shared" si="172"/>
        <v>0</v>
      </c>
      <c r="Q222" s="246">
        <f t="shared" si="173"/>
        <v>0</v>
      </c>
      <c r="R222" s="247"/>
      <c r="S222" s="212">
        <f t="shared" si="174"/>
        <v>0</v>
      </c>
      <c r="T222" s="246">
        <f t="shared" si="175"/>
        <v>0</v>
      </c>
      <c r="U222" s="247">
        <f t="shared" si="176"/>
        <v>0</v>
      </c>
      <c r="V222" s="246" t="str">
        <f t="shared" si="177"/>
        <v>N. D.</v>
      </c>
      <c r="W222" s="247"/>
      <c r="X222" s="212">
        <f t="shared" si="178"/>
        <v>0</v>
      </c>
      <c r="Y222" s="246">
        <f t="shared" si="179"/>
        <v>0</v>
      </c>
      <c r="Z222" s="247">
        <f t="shared" si="180"/>
        <v>0</v>
      </c>
      <c r="AA222" s="246" t="str">
        <f t="shared" si="181"/>
        <v>N. D.</v>
      </c>
    </row>
    <row r="223" spans="1:27" s="208" customFormat="1" ht="17">
      <c r="A223" s="220" t="s">
        <v>62</v>
      </c>
      <c r="B223" s="216"/>
      <c r="C223" s="212">
        <f t="shared" si="162"/>
        <v>0</v>
      </c>
      <c r="D223" s="246">
        <f t="shared" si="163"/>
        <v>0</v>
      </c>
      <c r="E223" s="247"/>
      <c r="F223" s="212">
        <f t="shared" si="164"/>
        <v>0</v>
      </c>
      <c r="G223" s="246">
        <f t="shared" si="165"/>
        <v>0</v>
      </c>
      <c r="H223" s="247">
        <f t="shared" si="166"/>
        <v>0</v>
      </c>
      <c r="I223" s="246" t="str">
        <f t="shared" si="167"/>
        <v>N. D.</v>
      </c>
      <c r="J223" s="247"/>
      <c r="K223" s="212">
        <f t="shared" si="168"/>
        <v>0</v>
      </c>
      <c r="L223" s="246">
        <f t="shared" si="169"/>
        <v>0</v>
      </c>
      <c r="M223" s="247">
        <f t="shared" si="170"/>
        <v>0</v>
      </c>
      <c r="N223" s="246" t="str">
        <f t="shared" si="171"/>
        <v>N. D.</v>
      </c>
      <c r="O223" s="216"/>
      <c r="P223" s="212">
        <f t="shared" si="172"/>
        <v>0</v>
      </c>
      <c r="Q223" s="246">
        <f t="shared" si="173"/>
        <v>0</v>
      </c>
      <c r="R223" s="247"/>
      <c r="S223" s="212">
        <f t="shared" si="174"/>
        <v>0</v>
      </c>
      <c r="T223" s="246">
        <f t="shared" si="175"/>
        <v>0</v>
      </c>
      <c r="U223" s="247">
        <f t="shared" si="176"/>
        <v>0</v>
      </c>
      <c r="V223" s="246" t="str">
        <f t="shared" si="177"/>
        <v>N. D.</v>
      </c>
      <c r="W223" s="247"/>
      <c r="X223" s="212">
        <f t="shared" si="178"/>
        <v>0</v>
      </c>
      <c r="Y223" s="246">
        <f t="shared" si="179"/>
        <v>0</v>
      </c>
      <c r="Z223" s="247">
        <f t="shared" si="180"/>
        <v>0</v>
      </c>
      <c r="AA223" s="246" t="str">
        <f t="shared" si="181"/>
        <v>N. D.</v>
      </c>
    </row>
    <row r="224" spans="1:27" s="208" customFormat="1" ht="17">
      <c r="A224" s="220" t="s">
        <v>25</v>
      </c>
      <c r="B224" s="216"/>
      <c r="C224" s="212">
        <f t="shared" si="162"/>
        <v>0</v>
      </c>
      <c r="D224" s="246">
        <f t="shared" si="163"/>
        <v>0</v>
      </c>
      <c r="E224" s="247"/>
      <c r="F224" s="212">
        <f t="shared" si="164"/>
        <v>32600</v>
      </c>
      <c r="G224" s="246">
        <f t="shared" si="165"/>
        <v>0.37710894744510787</v>
      </c>
      <c r="H224" s="247">
        <f t="shared" si="166"/>
        <v>-32600</v>
      </c>
      <c r="I224" s="246">
        <f t="shared" si="167"/>
        <v>-1</v>
      </c>
      <c r="J224" s="247"/>
      <c r="K224" s="212">
        <f t="shared" si="168"/>
        <v>0</v>
      </c>
      <c r="L224" s="246">
        <f t="shared" si="169"/>
        <v>0</v>
      </c>
      <c r="M224" s="247">
        <f t="shared" si="170"/>
        <v>0</v>
      </c>
      <c r="N224" s="246" t="str">
        <f t="shared" si="171"/>
        <v>N. D.</v>
      </c>
      <c r="O224" s="216"/>
      <c r="P224" s="212">
        <f t="shared" si="172"/>
        <v>0</v>
      </c>
      <c r="Q224" s="246">
        <f t="shared" si="173"/>
        <v>0</v>
      </c>
      <c r="R224" s="247"/>
      <c r="S224" s="212">
        <f t="shared" si="174"/>
        <v>195600</v>
      </c>
      <c r="T224" s="246">
        <f t="shared" si="175"/>
        <v>0.51580646573812661</v>
      </c>
      <c r="U224" s="247">
        <f t="shared" si="176"/>
        <v>-195600</v>
      </c>
      <c r="V224" s="246">
        <f t="shared" si="177"/>
        <v>-1</v>
      </c>
      <c r="W224" s="247"/>
      <c r="X224" s="212">
        <f t="shared" si="178"/>
        <v>0</v>
      </c>
      <c r="Y224" s="246">
        <f t="shared" si="179"/>
        <v>0</v>
      </c>
      <c r="Z224" s="247">
        <f t="shared" si="180"/>
        <v>0</v>
      </c>
      <c r="AA224" s="246" t="str">
        <f t="shared" si="181"/>
        <v>N. D.</v>
      </c>
    </row>
    <row r="225" spans="1:27" s="208" customFormat="1" ht="17">
      <c r="A225" s="220" t="s">
        <v>63</v>
      </c>
      <c r="B225" s="216"/>
      <c r="C225" s="212">
        <f t="shared" si="162"/>
        <v>0</v>
      </c>
      <c r="D225" s="246">
        <f t="shared" si="163"/>
        <v>0</v>
      </c>
      <c r="E225" s="247"/>
      <c r="F225" s="212">
        <f t="shared" si="164"/>
        <v>0</v>
      </c>
      <c r="G225" s="246">
        <f t="shared" si="165"/>
        <v>0</v>
      </c>
      <c r="H225" s="247">
        <f t="shared" si="166"/>
        <v>0</v>
      </c>
      <c r="I225" s="246" t="str">
        <f t="shared" si="167"/>
        <v>N. D.</v>
      </c>
      <c r="J225" s="247"/>
      <c r="K225" s="212">
        <f t="shared" si="168"/>
        <v>0</v>
      </c>
      <c r="L225" s="246">
        <f t="shared" si="169"/>
        <v>0</v>
      </c>
      <c r="M225" s="247">
        <f t="shared" si="170"/>
        <v>0</v>
      </c>
      <c r="N225" s="246" t="str">
        <f t="shared" si="171"/>
        <v>N. D.</v>
      </c>
      <c r="O225" s="216"/>
      <c r="P225" s="212">
        <f t="shared" si="172"/>
        <v>0</v>
      </c>
      <c r="Q225" s="246">
        <f t="shared" si="173"/>
        <v>0</v>
      </c>
      <c r="R225" s="247"/>
      <c r="S225" s="212">
        <f t="shared" si="174"/>
        <v>0</v>
      </c>
      <c r="T225" s="246">
        <f t="shared" si="175"/>
        <v>0</v>
      </c>
      <c r="U225" s="247">
        <f t="shared" si="176"/>
        <v>0</v>
      </c>
      <c r="V225" s="246" t="str">
        <f t="shared" si="177"/>
        <v>N. D.</v>
      </c>
      <c r="W225" s="247"/>
      <c r="X225" s="212">
        <f t="shared" si="178"/>
        <v>0</v>
      </c>
      <c r="Y225" s="246">
        <f t="shared" si="179"/>
        <v>0</v>
      </c>
      <c r="Z225" s="247">
        <f t="shared" si="180"/>
        <v>0</v>
      </c>
      <c r="AA225" s="246" t="str">
        <f t="shared" si="181"/>
        <v>N. D.</v>
      </c>
    </row>
    <row r="226" spans="1:27" s="208" customFormat="1" ht="17">
      <c r="A226" s="220" t="s">
        <v>64</v>
      </c>
      <c r="B226" s="216"/>
      <c r="C226" s="212">
        <f t="shared" si="162"/>
        <v>19643</v>
      </c>
      <c r="D226" s="246">
        <f t="shared" si="163"/>
        <v>0.17392882757643641</v>
      </c>
      <c r="E226" s="247"/>
      <c r="F226" s="212">
        <f t="shared" si="164"/>
        <v>19656.649999999998</v>
      </c>
      <c r="G226" s="246">
        <f t="shared" si="165"/>
        <v>0.22738339238640734</v>
      </c>
      <c r="H226" s="247">
        <f t="shared" si="166"/>
        <v>-13.649999999997817</v>
      </c>
      <c r="I226" s="246">
        <f t="shared" si="167"/>
        <v>-6.9442148077102756E-4</v>
      </c>
      <c r="J226" s="247"/>
      <c r="K226" s="212">
        <f t="shared" si="168"/>
        <v>2400</v>
      </c>
      <c r="L226" s="246">
        <f t="shared" si="169"/>
        <v>3.1809145129224649E-2</v>
      </c>
      <c r="M226" s="247">
        <f t="shared" si="170"/>
        <v>17243</v>
      </c>
      <c r="N226" s="246">
        <f t="shared" si="171"/>
        <v>7.1845833333333333</v>
      </c>
      <c r="O226" s="216"/>
      <c r="P226" s="212">
        <f t="shared" si="172"/>
        <v>117858</v>
      </c>
      <c r="Q226" s="246">
        <f t="shared" si="173"/>
        <v>0.25827418375777128</v>
      </c>
      <c r="R226" s="247"/>
      <c r="S226" s="212">
        <f t="shared" si="174"/>
        <v>117898.68999999997</v>
      </c>
      <c r="T226" s="246">
        <f t="shared" si="175"/>
        <v>0.31090443049107869</v>
      </c>
      <c r="U226" s="247">
        <f t="shared" si="176"/>
        <v>-40.689999999973224</v>
      </c>
      <c r="V226" s="246">
        <f t="shared" si="177"/>
        <v>-3.4512682032322186E-4</v>
      </c>
      <c r="W226" s="247"/>
      <c r="X226" s="212">
        <f t="shared" si="178"/>
        <v>10900</v>
      </c>
      <c r="Y226" s="246">
        <f t="shared" si="179"/>
        <v>2.1309248018142185E-2</v>
      </c>
      <c r="Z226" s="247">
        <f t="shared" si="180"/>
        <v>106958</v>
      </c>
      <c r="AA226" s="246">
        <f t="shared" si="181"/>
        <v>9.8126605504587161</v>
      </c>
    </row>
    <row r="227" spans="1:27" s="208" customFormat="1" ht="6" customHeight="1">
      <c r="A227" s="210"/>
      <c r="B227" s="207"/>
      <c r="C227" s="207"/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</row>
    <row r="228" spans="1:27" s="252" customFormat="1" ht="17">
      <c r="A228" s="248" t="s">
        <v>93</v>
      </c>
      <c r="B228" s="226"/>
      <c r="C228" s="249">
        <f>+SUM(C214:C226)</f>
        <v>200533.84000000003</v>
      </c>
      <c r="D228" s="250">
        <f>+IF(ISERROR(C228/C$210),"N. D.",C228/C$210)</f>
        <v>1.7756257028254694</v>
      </c>
      <c r="E228" s="251"/>
      <c r="F228" s="249">
        <f>+SUM(F214:F226)</f>
        <v>250879.61368353394</v>
      </c>
      <c r="G228" s="250">
        <f>+IF(ISERROR(F228/F$210),"N. D.",F228/F$210)</f>
        <v>2.9021149402341342</v>
      </c>
      <c r="H228" s="251">
        <f>+$C228-F228</f>
        <v>-50345.773683533916</v>
      </c>
      <c r="I228" s="250">
        <f>+IF(ISERROR(H228/F228),"N. D.",H228/F228)</f>
        <v>-0.20067702171704307</v>
      </c>
      <c r="J228" s="251"/>
      <c r="K228" s="249">
        <f>+SUM(K214:K226)</f>
        <v>238943.45299999998</v>
      </c>
      <c r="L228" s="250">
        <f>+IF(ISERROR(K228/K$210),"N. D.",K228/K$210)</f>
        <v>3.1669112392312786</v>
      </c>
      <c r="M228" s="251">
        <f>+$C228-K228</f>
        <v>-38409.612999999954</v>
      </c>
      <c r="N228" s="250">
        <f>+IF(ISERROR(M228/K228),"N. D.",M228/K228)</f>
        <v>-0.16074771046352945</v>
      </c>
      <c r="O228" s="226"/>
      <c r="P228" s="249">
        <f>+SUM(P214:P226)</f>
        <v>927414.74000000011</v>
      </c>
      <c r="Q228" s="250">
        <f>+IF(ISERROR(P228/P$210),"N. D.",P228/P$210)</f>
        <v>2.0323379403895001</v>
      </c>
      <c r="R228" s="251"/>
      <c r="S228" s="249">
        <f>+SUM(S214:S226)</f>
        <v>1283631.3937464489</v>
      </c>
      <c r="T228" s="250">
        <f>+IF(ISERROR(S228/S$210),"N. D.",S228/S$210)</f>
        <v>3.3849967920187187</v>
      </c>
      <c r="U228" s="251">
        <f>+$P228-S228</f>
        <v>-356216.65374644881</v>
      </c>
      <c r="V228" s="250">
        <f>+IF(ISERROR(U228/S228),"N. D.",U228/S228)</f>
        <v>-0.27750696616010856</v>
      </c>
      <c r="W228" s="251"/>
      <c r="X228" s="249">
        <f>+SUM(X214:X226)</f>
        <v>816217.09299999999</v>
      </c>
      <c r="Y228" s="250">
        <f>+IF(ISERROR(X228/X$210),"N. D.",X228/X$210)</f>
        <v>1.5956855478333969</v>
      </c>
      <c r="Z228" s="251">
        <f>+$P228-X228</f>
        <v>111197.64700000011</v>
      </c>
      <c r="AA228" s="250">
        <f>+IF(ISERROR(Z228/X228),"N. D.",Z228/X228)</f>
        <v>0.13623538143668859</v>
      </c>
    </row>
    <row r="229" spans="1:27" s="208" customFormat="1" ht="17"/>
    <row r="230" spans="1:27" s="208" customFormat="1" ht="17">
      <c r="A230" s="209" t="s">
        <v>94</v>
      </c>
      <c r="B230" s="207"/>
      <c r="C230" s="207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</row>
    <row r="231" spans="1:27" s="208" customFormat="1" ht="6" customHeight="1">
      <c r="A231" s="210"/>
      <c r="B231" s="207"/>
      <c r="C231" s="207"/>
      <c r="D231" s="207"/>
      <c r="E231" s="207"/>
      <c r="F231" s="207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</row>
    <row r="232" spans="1:27" s="208" customFormat="1" ht="17">
      <c r="A232" s="215" t="s">
        <v>95</v>
      </c>
      <c r="B232" s="216"/>
      <c r="C232" s="212">
        <f>+C106</f>
        <v>112937</v>
      </c>
      <c r="D232" s="246">
        <f>+IF(ISERROR(C232/C$232),"N. D.",C232/C$232)</f>
        <v>1</v>
      </c>
      <c r="E232" s="247"/>
      <c r="F232" s="212">
        <f>+F106</f>
        <v>86447.16658372384</v>
      </c>
      <c r="G232" s="246">
        <f>+IF(ISERROR(F232/F$232),"N. D.",F232/F$232)</f>
        <v>1</v>
      </c>
      <c r="H232" s="247">
        <f>+$C232-F232</f>
        <v>26489.83341627616</v>
      </c>
      <c r="I232" s="246">
        <f>+IF(ISERROR(H232/F232),"N. D.",H232/F232)</f>
        <v>0.30642801219656901</v>
      </c>
      <c r="J232" s="247"/>
      <c r="K232" s="212">
        <f>+K106</f>
        <v>75450</v>
      </c>
      <c r="L232" s="246">
        <f>+IF(ISERROR(K232/K$232),"N. D.",K232/K$232)</f>
        <v>1</v>
      </c>
      <c r="M232" s="247">
        <f>+$C232-K232</f>
        <v>37487</v>
      </c>
      <c r="N232" s="246">
        <f>+IF(ISERROR(M232/K232),"N. D.",M232/K232)</f>
        <v>0.49684559310801857</v>
      </c>
      <c r="O232" s="216"/>
      <c r="P232" s="212">
        <f>+P106</f>
        <v>456329</v>
      </c>
      <c r="Q232" s="246">
        <f>+IF(ISERROR(P232/P$232),"N. D.",P232/P$232)</f>
        <v>1</v>
      </c>
      <c r="R232" s="247"/>
      <c r="S232" s="212">
        <f>+S106</f>
        <v>379211.9971200701</v>
      </c>
      <c r="T232" s="246">
        <f>+IF(ISERROR(S232/S$232),"N. D.",S232/S$232)</f>
        <v>1</v>
      </c>
      <c r="U232" s="247">
        <f>+$P232-S232</f>
        <v>77117.002879929903</v>
      </c>
      <c r="V232" s="246">
        <f>+IF(ISERROR(U232/S232),"N. D.",U232/S232)</f>
        <v>0.20336118969229844</v>
      </c>
      <c r="W232" s="247"/>
      <c r="X232" s="212">
        <f>+X106</f>
        <v>511515</v>
      </c>
      <c r="Y232" s="246">
        <f>+IF(ISERROR(X232/X$232),"N. D.",X232/X$232)</f>
        <v>1</v>
      </c>
      <c r="Z232" s="247">
        <f>+$P232-X232</f>
        <v>-55186</v>
      </c>
      <c r="AA232" s="246">
        <f>+IF(ISERROR(Z232/X232),"N. D.",Z232/X232)</f>
        <v>-0.1078873542320362</v>
      </c>
    </row>
    <row r="233" spans="1:27" s="208" customFormat="1" ht="17">
      <c r="A233" s="215" t="s">
        <v>96</v>
      </c>
      <c r="B233" s="216"/>
      <c r="C233" s="212">
        <f>+C135</f>
        <v>200533.84000000003</v>
      </c>
      <c r="D233" s="246">
        <f>+IF(ISERROR(C233/C$232),"N. D.",C233/C$232)</f>
        <v>1.7756257028254694</v>
      </c>
      <c r="E233" s="247"/>
      <c r="F233" s="212">
        <f>+F135</f>
        <v>250879.61368353394</v>
      </c>
      <c r="G233" s="246">
        <f>+IF(ISERROR(F233/F$232),"N. D.",F233/F$232)</f>
        <v>2.9021149402341342</v>
      </c>
      <c r="H233" s="247">
        <f>+$C233-F233</f>
        <v>-50345.773683533916</v>
      </c>
      <c r="I233" s="246">
        <f>+IF(ISERROR(H233/F233),"N. D.",H233/F233)</f>
        <v>-0.20067702171704307</v>
      </c>
      <c r="J233" s="247"/>
      <c r="K233" s="212">
        <f>+K135</f>
        <v>238943.45299999998</v>
      </c>
      <c r="L233" s="246">
        <f>+IF(ISERROR(K233/K$232),"N. D.",K233/K$232)</f>
        <v>3.1669112392312786</v>
      </c>
      <c r="M233" s="247">
        <f>+$C233-K233</f>
        <v>-38409.612999999954</v>
      </c>
      <c r="N233" s="246">
        <f>+IF(ISERROR(M233/K233),"N. D.",M233/K233)</f>
        <v>-0.16074771046352945</v>
      </c>
      <c r="O233" s="216"/>
      <c r="P233" s="212">
        <f>+P135</f>
        <v>927414.74000000011</v>
      </c>
      <c r="Q233" s="246">
        <f>+IF(ISERROR(P233/P$232),"N. D.",P233/P$232)</f>
        <v>2.0323379403895001</v>
      </c>
      <c r="R233" s="247"/>
      <c r="S233" s="212">
        <f>+S135</f>
        <v>1283631.3937464489</v>
      </c>
      <c r="T233" s="246">
        <f>+IF(ISERROR(S233/S$232),"N. D.",S233/S$232)</f>
        <v>3.3849967920187187</v>
      </c>
      <c r="U233" s="247">
        <f>+$P233-S233</f>
        <v>-356216.65374644881</v>
      </c>
      <c r="V233" s="246">
        <f>+IF(ISERROR(U233/S233),"N. D.",U233/S233)</f>
        <v>-0.27750696616010856</v>
      </c>
      <c r="W233" s="247"/>
      <c r="X233" s="212">
        <f>+X135</f>
        <v>816217.09299999999</v>
      </c>
      <c r="Y233" s="246">
        <f>+IF(ISERROR(X233/X$232),"N. D.",X233/X$232)</f>
        <v>1.5956855478333969</v>
      </c>
      <c r="Z233" s="247">
        <f>+$P233-X233</f>
        <v>111197.64700000011</v>
      </c>
      <c r="AA233" s="246">
        <f>+IF(ISERROR(Z233/X233),"N. D.",Z233/X233)</f>
        <v>0.13623538143668859</v>
      </c>
    </row>
    <row r="234" spans="1:27" s="208" customFormat="1" ht="17">
      <c r="A234" s="215" t="s">
        <v>97</v>
      </c>
      <c r="B234" s="216"/>
      <c r="C234" s="212">
        <f>+C168</f>
        <v>-87596.840000000026</v>
      </c>
      <c r="D234" s="246">
        <f>+IF(ISERROR(C234/C$232),"N. D.",C234/C$232)</f>
        <v>-0.77562570282546928</v>
      </c>
      <c r="E234" s="247"/>
      <c r="F234" s="212">
        <f>+F168</f>
        <v>-164432.44709981012</v>
      </c>
      <c r="G234" s="246">
        <f>+IF(ISERROR(F234/F$232),"N. D.",F234/F$232)</f>
        <v>-1.9021149402341342</v>
      </c>
      <c r="H234" s="247">
        <f>+$C234-F234</f>
        <v>76835.607099810091</v>
      </c>
      <c r="I234" s="246">
        <f>+IF(ISERROR(H234/F234),"N. D.",H234/F234)</f>
        <v>-0.46727764778183378</v>
      </c>
      <c r="J234" s="247"/>
      <c r="K234" s="212">
        <f>+K168</f>
        <v>-163493.45299999998</v>
      </c>
      <c r="L234" s="246">
        <f>+IF(ISERROR(K234/K$232),"N. D.",K234/K$232)</f>
        <v>-2.1669112392312786</v>
      </c>
      <c r="M234" s="247">
        <f>+$C234-K234</f>
        <v>75896.612999999954</v>
      </c>
      <c r="N234" s="246">
        <f>+IF(ISERROR(M234/K234),"N. D.",M234/K234)</f>
        <v>-0.4642180564869467</v>
      </c>
      <c r="O234" s="216"/>
      <c r="P234" s="212">
        <f>+P168</f>
        <v>-471085.74000000011</v>
      </c>
      <c r="Q234" s="246">
        <f>+IF(ISERROR(P234/P$232),"N. D.",P234/P$232)</f>
        <v>-1.0323379403894999</v>
      </c>
      <c r="R234" s="247"/>
      <c r="S234" s="212">
        <f>+S168</f>
        <v>-904419.39662637888</v>
      </c>
      <c r="T234" s="246">
        <f>+IF(ISERROR(S234/S$232),"N. D.",S234/S$232)</f>
        <v>-2.3849967920187192</v>
      </c>
      <c r="U234" s="247">
        <f>+$P234-S234</f>
        <v>433333.65662637877</v>
      </c>
      <c r="V234" s="246">
        <f>+IF(ISERROR(U234/S234),"N. D.",U234/S234)</f>
        <v>-0.47912910563702948</v>
      </c>
      <c r="W234" s="247"/>
      <c r="X234" s="212">
        <f>+X168</f>
        <v>-304702.09299999999</v>
      </c>
      <c r="Y234" s="246">
        <f>+IF(ISERROR(X234/X$232),"N. D.",X234/X$232)</f>
        <v>-0.59568554783339689</v>
      </c>
      <c r="Z234" s="247">
        <f>+$P234-X234</f>
        <v>-166383.64700000011</v>
      </c>
      <c r="AA234" s="246">
        <f>+IF(ISERROR(Z234/X234),"N. D.",Z234/X234)</f>
        <v>0.54605350872991909</v>
      </c>
    </row>
    <row r="235" spans="1:27" s="208" customFormat="1" ht="17">
      <c r="A235" s="215" t="s">
        <v>98</v>
      </c>
      <c r="B235" s="216"/>
      <c r="C235" s="212">
        <f>+C177</f>
        <v>-87596.840000000026</v>
      </c>
      <c r="D235" s="246">
        <f>+IF(ISERROR(C235/C$232),"N. D.",C235/C$232)</f>
        <v>-0.77562570282546928</v>
      </c>
      <c r="E235" s="247"/>
      <c r="F235" s="212">
        <f>+F177</f>
        <v>-164432.44709981012</v>
      </c>
      <c r="G235" s="246">
        <f>+IF(ISERROR(F235/F$232),"N. D.",F235/F$232)</f>
        <v>-1.9021149402341342</v>
      </c>
      <c r="H235" s="247">
        <f>+$C235-F235</f>
        <v>76835.607099810091</v>
      </c>
      <c r="I235" s="246">
        <f>+IF(ISERROR(H235/F235),"N. D.",H235/F235)</f>
        <v>-0.46727764778183378</v>
      </c>
      <c r="J235" s="247"/>
      <c r="K235" s="212">
        <f>+K177</f>
        <v>-163493.45299999998</v>
      </c>
      <c r="L235" s="246">
        <f>+IF(ISERROR(K235/K$232),"N. D.",K235/K$232)</f>
        <v>-2.1669112392312786</v>
      </c>
      <c r="M235" s="247">
        <f>+$C235-K235</f>
        <v>75896.612999999954</v>
      </c>
      <c r="N235" s="246">
        <f>+IF(ISERROR(M235/K235),"N. D.",M235/K235)</f>
        <v>-0.4642180564869467</v>
      </c>
      <c r="O235" s="216"/>
      <c r="P235" s="212">
        <f>+P177</f>
        <v>-471085.74000000011</v>
      </c>
      <c r="Q235" s="246">
        <f>+IF(ISERROR(P235/P$232),"N. D.",P235/P$232)</f>
        <v>-1.0323379403894999</v>
      </c>
      <c r="R235" s="247"/>
      <c r="S235" s="212">
        <f>+S177</f>
        <v>-904419.39662637888</v>
      </c>
      <c r="T235" s="246">
        <f>+IF(ISERROR(S235/S$232),"N. D.",S235/S$232)</f>
        <v>-2.3849967920187192</v>
      </c>
      <c r="U235" s="247">
        <f>+$P235-S235</f>
        <v>433333.65662637877</v>
      </c>
      <c r="V235" s="246">
        <f>+IF(ISERROR(U235/S235),"N. D.",U235/S235)</f>
        <v>-0.47912910563702948</v>
      </c>
      <c r="W235" s="247"/>
      <c r="X235" s="212">
        <f>+X177</f>
        <v>-304702.09299999999</v>
      </c>
      <c r="Y235" s="246">
        <f>+IF(ISERROR(X235/X$232),"N. D.",X235/X$232)</f>
        <v>-0.59568554783339689</v>
      </c>
      <c r="Z235" s="247">
        <f>+$P235-X235</f>
        <v>-166383.64700000011</v>
      </c>
      <c r="AA235" s="246">
        <f>+IF(ISERROR(Z235/X235),"N. D.",Z235/X235)</f>
        <v>0.54605350872991909</v>
      </c>
    </row>
  </sheetData>
  <mergeCells count="36">
    <mergeCell ref="C181:N181"/>
    <mergeCell ref="B184:B185"/>
    <mergeCell ref="D184:D185"/>
    <mergeCell ref="E184:E185"/>
    <mergeCell ref="G184:G185"/>
    <mergeCell ref="I184:I185"/>
    <mergeCell ref="J184:J185"/>
    <mergeCell ref="L184:L185"/>
    <mergeCell ref="N184:N185"/>
    <mergeCell ref="C2:N2"/>
    <mergeCell ref="B5:B6"/>
    <mergeCell ref="D5:D6"/>
    <mergeCell ref="E5:E6"/>
    <mergeCell ref="G5:G6"/>
    <mergeCell ref="I5:I6"/>
    <mergeCell ref="J5:J6"/>
    <mergeCell ref="L5:L6"/>
    <mergeCell ref="N5:N6"/>
    <mergeCell ref="O5:O6"/>
    <mergeCell ref="P2:AA2"/>
    <mergeCell ref="Y5:Y6"/>
    <mergeCell ref="AA5:AA6"/>
    <mergeCell ref="R5:R6"/>
    <mergeCell ref="T5:T6"/>
    <mergeCell ref="V5:V6"/>
    <mergeCell ref="W5:W6"/>
    <mergeCell ref="Q5:Q6"/>
    <mergeCell ref="P181:AA181"/>
    <mergeCell ref="O184:O185"/>
    <mergeCell ref="Y184:Y185"/>
    <mergeCell ref="AA184:AA185"/>
    <mergeCell ref="W184:W185"/>
    <mergeCell ref="Q184:Q185"/>
    <mergeCell ref="R184:R185"/>
    <mergeCell ref="T184:T185"/>
    <mergeCell ref="V184:V185"/>
  </mergeCells>
  <pageMargins left="0.7" right="0.7" top="0.75" bottom="0.75" header="0.3" footer="0.3"/>
  <pageSetup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3779-2431-9247-863C-B1C1848A3224}">
  <sheetPr>
    <tabColor rgb="FF8EC6D2"/>
  </sheetPr>
  <dimension ref="A1:AA235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Q1" sqref="Q1:X1048576"/>
    </sheetView>
  </sheetViews>
  <sheetFormatPr baseColWidth="10" defaultColWidth="10.7109375" defaultRowHeight="18"/>
  <cols>
    <col min="1" max="1" width="33" style="259" customWidth="1"/>
    <col min="2" max="2" width="1.5703125" style="259" customWidth="1"/>
    <col min="3" max="3" width="14.7109375" style="259" customWidth="1"/>
    <col min="4" max="4" width="8.7109375" style="259" customWidth="1"/>
    <col min="5" max="5" width="1.5703125" style="259" customWidth="1"/>
    <col min="6" max="6" width="14.7109375" style="259" customWidth="1"/>
    <col min="7" max="7" width="8.7109375" style="259" customWidth="1"/>
    <col min="8" max="8" width="14.7109375" style="259" customWidth="1"/>
    <col min="9" max="9" width="8.7109375" style="259" customWidth="1"/>
    <col min="10" max="10" width="1.5703125" style="259" customWidth="1"/>
    <col min="11" max="11" width="14.7109375" style="259" customWidth="1"/>
    <col min="12" max="12" width="8.7109375" style="259" customWidth="1"/>
    <col min="13" max="13" width="14.7109375" style="259" customWidth="1"/>
    <col min="14" max="14" width="9.5703125" style="259" customWidth="1"/>
    <col min="15" max="15" width="1.5703125" style="259" customWidth="1"/>
    <col min="16" max="16" width="14.7109375" style="259" customWidth="1"/>
    <col min="17" max="17" width="8.7109375" style="259" customWidth="1"/>
    <col min="18" max="18" width="1.5703125" style="259" customWidth="1"/>
    <col min="19" max="19" width="14.7109375" style="259" customWidth="1"/>
    <col min="20" max="20" width="8.7109375" style="259" customWidth="1"/>
    <col min="21" max="21" width="14.7109375" style="259" customWidth="1"/>
    <col min="22" max="22" width="8.7109375" style="259" customWidth="1"/>
    <col min="23" max="23" width="1.5703125" style="259" customWidth="1"/>
    <col min="24" max="24" width="14.7109375" style="259" customWidth="1"/>
    <col min="25" max="25" width="8.7109375" style="259" customWidth="1"/>
    <col min="26" max="26" width="14.7109375" style="259" customWidth="1"/>
    <col min="27" max="27" width="9.5703125" style="259" customWidth="1"/>
    <col min="28" max="16384" width="10.7109375" style="259"/>
  </cols>
  <sheetData>
    <row r="1" spans="1:27">
      <c r="C1" s="260"/>
      <c r="D1" s="260"/>
      <c r="F1" s="260"/>
      <c r="G1" s="260"/>
      <c r="H1" s="260"/>
      <c r="I1" s="260"/>
      <c r="K1" s="260"/>
      <c r="L1" s="260"/>
      <c r="M1" s="260"/>
      <c r="N1" s="260"/>
      <c r="P1" s="260"/>
      <c r="Q1" s="260"/>
      <c r="S1" s="260"/>
      <c r="T1" s="260"/>
      <c r="U1" s="260"/>
      <c r="V1" s="260"/>
      <c r="X1" s="260"/>
      <c r="Y1" s="260"/>
      <c r="Z1" s="260"/>
      <c r="AA1" s="260"/>
    </row>
    <row r="2" spans="1:27">
      <c r="C2" s="373" t="s">
        <v>0</v>
      </c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P2" s="370" t="s">
        <v>1</v>
      </c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</row>
    <row r="3" spans="1:27">
      <c r="B3" s="261"/>
      <c r="C3" s="261"/>
      <c r="D3" s="260"/>
      <c r="E3" s="261"/>
      <c r="F3" s="261"/>
      <c r="G3" s="260"/>
      <c r="H3" s="261"/>
      <c r="I3" s="260"/>
      <c r="J3" s="261"/>
      <c r="K3" s="261"/>
      <c r="L3" s="260"/>
      <c r="M3" s="261"/>
      <c r="N3" s="260"/>
      <c r="O3" s="261"/>
      <c r="P3" s="261"/>
      <c r="Q3" s="260"/>
      <c r="R3" s="261"/>
      <c r="S3" s="261"/>
      <c r="T3" s="260"/>
      <c r="U3" s="261"/>
      <c r="V3" s="260"/>
      <c r="W3" s="261"/>
      <c r="X3" s="261"/>
      <c r="Y3" s="260"/>
      <c r="Z3" s="261"/>
      <c r="AA3" s="260"/>
    </row>
    <row r="4" spans="1:27" ht="6" customHeight="1"/>
    <row r="5" spans="1:27" s="265" customFormat="1" ht="18" customHeight="1">
      <c r="A5" s="263" t="s">
        <v>2</v>
      </c>
      <c r="B5" s="372"/>
      <c r="C5" s="264">
        <v>46174</v>
      </c>
      <c r="D5" s="372" t="s">
        <v>99</v>
      </c>
      <c r="E5" s="372"/>
      <c r="F5" s="264">
        <f>+C5</f>
        <v>46174</v>
      </c>
      <c r="G5" s="372" t="s">
        <v>99</v>
      </c>
      <c r="H5" s="264" t="s">
        <v>100</v>
      </c>
      <c r="I5" s="372" t="s">
        <v>99</v>
      </c>
      <c r="J5" s="372"/>
      <c r="K5" s="264">
        <f>+EOMONTH(F5,-12)</f>
        <v>45838</v>
      </c>
      <c r="L5" s="372" t="s">
        <v>99</v>
      </c>
      <c r="M5" s="264" t="s">
        <v>100</v>
      </c>
      <c r="N5" s="372" t="s">
        <v>99</v>
      </c>
      <c r="O5" s="371"/>
      <c r="P5" s="264">
        <f>+C5</f>
        <v>46174</v>
      </c>
      <c r="Q5" s="372" t="s">
        <v>99</v>
      </c>
      <c r="R5" s="372"/>
      <c r="S5" s="264">
        <f>+P5</f>
        <v>46174</v>
      </c>
      <c r="T5" s="372" t="s">
        <v>99</v>
      </c>
      <c r="U5" s="264" t="s">
        <v>100</v>
      </c>
      <c r="V5" s="372" t="s">
        <v>99</v>
      </c>
      <c r="W5" s="372"/>
      <c r="X5" s="264">
        <f>+EOMONTH(S5,-12)</f>
        <v>45838</v>
      </c>
      <c r="Y5" s="372" t="s">
        <v>99</v>
      </c>
      <c r="Z5" s="264" t="s">
        <v>100</v>
      </c>
      <c r="AA5" s="372" t="s">
        <v>99</v>
      </c>
    </row>
    <row r="6" spans="1:27" s="265" customFormat="1" ht="18" customHeight="1">
      <c r="A6" s="263" t="s">
        <v>131</v>
      </c>
      <c r="B6" s="372"/>
      <c r="C6" s="264" t="s">
        <v>103</v>
      </c>
      <c r="D6" s="372"/>
      <c r="E6" s="372"/>
      <c r="F6" s="264" t="s">
        <v>102</v>
      </c>
      <c r="G6" s="372"/>
      <c r="H6" s="264" t="str">
        <f>+YEAR(C5)&amp;"R"&amp;" vs "&amp;YEAR(F5)&amp;"P"</f>
        <v>2026R vs 2026P</v>
      </c>
      <c r="I6" s="372"/>
      <c r="J6" s="372"/>
      <c r="K6" s="264" t="s">
        <v>103</v>
      </c>
      <c r="L6" s="372"/>
      <c r="M6" s="264" t="str">
        <f>+YEAR(C5)&amp;"R"&amp;" vs "&amp;YEAR(K5)&amp;"R"</f>
        <v>2026R vs 2025R</v>
      </c>
      <c r="N6" s="372"/>
      <c r="O6" s="371"/>
      <c r="P6" s="264" t="s">
        <v>103</v>
      </c>
      <c r="Q6" s="372"/>
      <c r="R6" s="372"/>
      <c r="S6" s="264" t="s">
        <v>102</v>
      </c>
      <c r="T6" s="372"/>
      <c r="U6" s="264" t="str">
        <f>+H6</f>
        <v>2026R vs 2026P</v>
      </c>
      <c r="V6" s="372"/>
      <c r="W6" s="372"/>
      <c r="X6" s="264" t="s">
        <v>103</v>
      </c>
      <c r="Y6" s="372"/>
      <c r="Z6" s="264" t="str">
        <f>+M6</f>
        <v>2026R vs 2025R</v>
      </c>
      <c r="AA6" s="372"/>
    </row>
    <row r="7" spans="1:27" ht="6" customHeight="1"/>
    <row r="8" spans="1:27" hidden="1">
      <c r="A8" s="266" t="s">
        <v>20</v>
      </c>
      <c r="B8" s="265"/>
      <c r="C8" s="265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</row>
    <row r="9" spans="1:27" ht="6" hidden="1" customHeight="1">
      <c r="A9" s="267"/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</row>
    <row r="10" spans="1:27" hidden="1">
      <c r="A10" s="268" t="s">
        <v>21</v>
      </c>
      <c r="B10" s="265"/>
      <c r="C10" s="269">
        <f>+SUM(C11:C19)</f>
        <v>2514445.86</v>
      </c>
      <c r="D10" s="270">
        <f>+IF(ISERROR(C10/C31),"N. D.",C10/C31)</f>
        <v>1</v>
      </c>
      <c r="E10" s="265"/>
      <c r="F10" s="269">
        <f>+SUM(F11:F19)</f>
        <v>2490702.4502723408</v>
      </c>
      <c r="G10" s="270">
        <f>+IF(ISERROR(F10/F31),"N. D.",F10/F31)</f>
        <v>1</v>
      </c>
      <c r="H10" s="271">
        <f t="shared" ref="H10:H29" si="0">+$C10-F10</f>
        <v>23743.409727659076</v>
      </c>
      <c r="I10" s="270">
        <f t="shared" ref="I10:I29" si="1">+IF(ISERROR(H10/F10),"N. D.",H10/F10)</f>
        <v>9.5328166257125178E-3</v>
      </c>
      <c r="J10" s="265"/>
      <c r="K10" s="269">
        <f>+SUM(K11:K19)</f>
        <v>2291621.08</v>
      </c>
      <c r="L10" s="270">
        <f>+IF(ISERROR(K10/K31),"N. D.",K10/K31)</f>
        <v>1</v>
      </c>
      <c r="M10" s="271">
        <f t="shared" ref="M10:M29" si="2">+$C10-K10</f>
        <v>222824.7799999998</v>
      </c>
      <c r="N10" s="270">
        <f t="shared" ref="N10:N29" si="3">+IF(ISERROR(M10/K10),"N. D.",M10/K10)</f>
        <v>9.7234565498062087E-2</v>
      </c>
      <c r="O10" s="265"/>
      <c r="P10" s="269">
        <f>+SUM(P11:P19)</f>
        <v>14792868.41</v>
      </c>
      <c r="Q10" s="270">
        <f>+IF(ISERROR(P10/P31),"N. D.",P10/P31)</f>
        <v>1</v>
      </c>
      <c r="R10" s="265"/>
      <c r="S10" s="269">
        <f>+SUM(S11:S19)</f>
        <v>14867404.385221416</v>
      </c>
      <c r="T10" s="270">
        <f>+IF(ISERROR(S10/S31),"N. D.",S10/S31)</f>
        <v>1</v>
      </c>
      <c r="U10" s="271">
        <f t="shared" ref="U10:U29" si="4">+$P10-S10</f>
        <v>-74535.975221415982</v>
      </c>
      <c r="V10" s="270">
        <f t="shared" ref="V10:V29" si="5">+IF(ISERROR(U10/S10),"N. D.",U10/S10)</f>
        <v>-5.013381844614832E-3</v>
      </c>
      <c r="W10" s="265"/>
      <c r="X10" s="269">
        <f>+SUM(X11:X19)</f>
        <v>15160606.400000002</v>
      </c>
      <c r="Y10" s="270">
        <f>+IF(ISERROR(X10/X31),"N. D.",X10/X31)</f>
        <v>1</v>
      </c>
      <c r="Z10" s="271">
        <f t="shared" ref="Z10:Z29" si="6">+$P10-X10</f>
        <v>-367737.99000000209</v>
      </c>
      <c r="AA10" s="270">
        <f t="shared" ref="AA10:AA29" si="7">+IF(ISERROR(Z10/X10),"N. D.",Z10/X10)</f>
        <v>-2.4256153104799425E-2</v>
      </c>
    </row>
    <row r="11" spans="1:27" hidden="1">
      <c r="A11" s="272" t="s">
        <v>22</v>
      </c>
      <c r="B11" s="273"/>
      <c r="C11" s="274">
        <f>+'2026R'!$P11</f>
        <v>1978265.41</v>
      </c>
      <c r="D11" s="275">
        <f t="shared" ref="D11:D19" si="8">+IF(ISERROR(C11/C86),"N. D.",C11/C86)</f>
        <v>1</v>
      </c>
      <c r="E11" s="273"/>
      <c r="F11" s="274">
        <f>+'2026P'!$P11</f>
        <v>1960687.2862045001</v>
      </c>
      <c r="G11" s="275">
        <f t="shared" ref="G11:G19" si="9">+IF(ISERROR(F11/F86),"N. D.",F11/F86)</f>
        <v>1</v>
      </c>
      <c r="H11" s="276">
        <f t="shared" si="0"/>
        <v>17578.123795499792</v>
      </c>
      <c r="I11" s="275">
        <f t="shared" si="1"/>
        <v>8.9652867742757367E-3</v>
      </c>
      <c r="J11" s="273"/>
      <c r="K11" s="274">
        <f>+'2025R'!$P11</f>
        <v>1821883.2300000002</v>
      </c>
      <c r="L11" s="275">
        <f t="shared" ref="L11:L19" si="10">+IF(ISERROR(K11/K86),"N. D.",K11/K86)</f>
        <v>1</v>
      </c>
      <c r="M11" s="276">
        <f t="shared" si="2"/>
        <v>156382.1799999997</v>
      </c>
      <c r="N11" s="275">
        <f t="shared" si="3"/>
        <v>8.5835457193378789E-2</v>
      </c>
      <c r="O11" s="311"/>
      <c r="P11" s="274">
        <f>+'2026R'!$AF11</f>
        <v>11791932.18</v>
      </c>
      <c r="Q11" s="275">
        <f t="shared" ref="Q11:Q19" si="11">+IF(ISERROR(P11/P86),"N. D.",P11/P86)</f>
        <v>1.000378944060679</v>
      </c>
      <c r="R11" s="273"/>
      <c r="S11" s="274">
        <f>+'2026P'!$AF11</f>
        <v>11664484.835027</v>
      </c>
      <c r="T11" s="275">
        <f t="shared" ref="T11:T19" si="12">+IF(ISERROR(S11/S86),"N. D.",S11/S86)</f>
        <v>1</v>
      </c>
      <c r="U11" s="276">
        <f t="shared" si="4"/>
        <v>127447.34497299977</v>
      </c>
      <c r="V11" s="275">
        <f t="shared" si="5"/>
        <v>1.092610147601986E-2</v>
      </c>
      <c r="W11" s="273"/>
      <c r="X11" s="274">
        <f>+'2025R'!$AF11</f>
        <v>11093882.180000002</v>
      </c>
      <c r="Y11" s="275">
        <f t="shared" ref="Y11:Y19" si="13">+IF(ISERROR(X11/X86),"N. D.",X11/X86)</f>
        <v>1.0071211310211339</v>
      </c>
      <c r="Z11" s="276">
        <f t="shared" si="6"/>
        <v>698049.99999999814</v>
      </c>
      <c r="AA11" s="275">
        <f t="shared" si="7"/>
        <v>6.2922067196498566E-2</v>
      </c>
    </row>
    <row r="12" spans="1:27" hidden="1">
      <c r="A12" s="272" t="s">
        <v>23</v>
      </c>
      <c r="B12" s="273"/>
      <c r="C12" s="274">
        <f>+'2026R'!$P12</f>
        <v>56468.4</v>
      </c>
      <c r="D12" s="275">
        <f t="shared" si="8"/>
        <v>1</v>
      </c>
      <c r="E12" s="273"/>
      <c r="F12" s="274">
        <f>+'2026P'!$P12</f>
        <v>79138.997391500016</v>
      </c>
      <c r="G12" s="275">
        <f t="shared" si="9"/>
        <v>1</v>
      </c>
      <c r="H12" s="276">
        <f t="shared" si="0"/>
        <v>-22670.597391500014</v>
      </c>
      <c r="I12" s="275">
        <f t="shared" si="1"/>
        <v>-0.28646556234910003</v>
      </c>
      <c r="J12" s="273"/>
      <c r="K12" s="274">
        <f>+'2025R'!$P12</f>
        <v>57152.450000000004</v>
      </c>
      <c r="L12" s="275">
        <f t="shared" si="10"/>
        <v>1</v>
      </c>
      <c r="M12" s="276">
        <f t="shared" si="2"/>
        <v>-684.05000000000291</v>
      </c>
      <c r="N12" s="275">
        <f t="shared" si="3"/>
        <v>-1.1968865726666186E-2</v>
      </c>
      <c r="O12" s="311"/>
      <c r="P12" s="274">
        <f>+'2026R'!$AF12</f>
        <v>342695.48000000004</v>
      </c>
      <c r="Q12" s="275">
        <f t="shared" si="11"/>
        <v>1</v>
      </c>
      <c r="R12" s="273"/>
      <c r="S12" s="274">
        <f>+'2026P'!$AF12</f>
        <v>440555.55085750006</v>
      </c>
      <c r="T12" s="275">
        <f t="shared" si="12"/>
        <v>1</v>
      </c>
      <c r="U12" s="276">
        <f t="shared" si="4"/>
        <v>-97860.070857500017</v>
      </c>
      <c r="V12" s="275">
        <f t="shared" si="5"/>
        <v>-0.2221287886783507</v>
      </c>
      <c r="W12" s="273"/>
      <c r="X12" s="274">
        <f>+'2025R'!$AF12</f>
        <v>344350.87000000005</v>
      </c>
      <c r="Y12" s="275">
        <f t="shared" si="13"/>
        <v>1.1072801775451027</v>
      </c>
      <c r="Z12" s="276">
        <f t="shared" si="6"/>
        <v>-1655.390000000014</v>
      </c>
      <c r="AA12" s="275">
        <f t="shared" si="7"/>
        <v>-4.8072769498157903E-3</v>
      </c>
    </row>
    <row r="13" spans="1:27" hidden="1">
      <c r="A13" s="272" t="s">
        <v>24</v>
      </c>
      <c r="B13" s="273"/>
      <c r="C13" s="274">
        <f>+'2026R'!$P13</f>
        <v>299851.17000000004</v>
      </c>
      <c r="D13" s="275">
        <f t="shared" si="8"/>
        <v>1</v>
      </c>
      <c r="E13" s="273"/>
      <c r="F13" s="274">
        <f>+'2026P'!$P13</f>
        <v>300344.00193412497</v>
      </c>
      <c r="G13" s="275">
        <f t="shared" si="9"/>
        <v>1</v>
      </c>
      <c r="H13" s="276">
        <f t="shared" si="0"/>
        <v>-492.83193412492983</v>
      </c>
      <c r="I13" s="275">
        <f t="shared" si="1"/>
        <v>-1.6408915475296345E-3</v>
      </c>
      <c r="J13" s="273"/>
      <c r="K13" s="274">
        <f>+'2025R'!$P13</f>
        <v>280690.05</v>
      </c>
      <c r="L13" s="275">
        <f t="shared" si="10"/>
        <v>1</v>
      </c>
      <c r="M13" s="276">
        <f t="shared" si="2"/>
        <v>19161.120000000054</v>
      </c>
      <c r="N13" s="275">
        <f t="shared" si="3"/>
        <v>6.8264336409502413E-2</v>
      </c>
      <c r="O13" s="311"/>
      <c r="P13" s="274">
        <f>+'2026R'!$AF13</f>
        <v>1779469.7000000002</v>
      </c>
      <c r="Q13" s="275">
        <f t="shared" si="11"/>
        <v>1.0005758624402312</v>
      </c>
      <c r="R13" s="273"/>
      <c r="S13" s="274">
        <f>+'2026P'!$AF13</f>
        <v>1769199.6404047501</v>
      </c>
      <c r="T13" s="275">
        <f t="shared" si="12"/>
        <v>1</v>
      </c>
      <c r="U13" s="276">
        <f t="shared" si="4"/>
        <v>10270.059595250059</v>
      </c>
      <c r="V13" s="275">
        <f t="shared" si="5"/>
        <v>5.8049184279172234E-3</v>
      </c>
      <c r="W13" s="273"/>
      <c r="X13" s="274">
        <f>+'2025R'!$AF13</f>
        <v>1543730.72</v>
      </c>
      <c r="Y13" s="275">
        <f t="shared" si="13"/>
        <v>1.0051073045450598</v>
      </c>
      <c r="Z13" s="276">
        <f t="shared" si="6"/>
        <v>235738.98000000021</v>
      </c>
      <c r="AA13" s="275">
        <f t="shared" si="7"/>
        <v>0.15270731931797032</v>
      </c>
    </row>
    <row r="14" spans="1:27" hidden="1">
      <c r="A14" s="272" t="s">
        <v>25</v>
      </c>
      <c r="B14" s="273"/>
      <c r="C14" s="274">
        <f>+'2026R'!$P14</f>
        <v>523.19000000000005</v>
      </c>
      <c r="D14" s="275">
        <f t="shared" si="8"/>
        <v>1</v>
      </c>
      <c r="E14" s="273"/>
      <c r="F14" s="274">
        <f>+'2026P'!$P14</f>
        <v>521.68626449999999</v>
      </c>
      <c r="G14" s="275">
        <f t="shared" si="9"/>
        <v>1</v>
      </c>
      <c r="H14" s="276">
        <f t="shared" si="0"/>
        <v>1.5037355000000616</v>
      </c>
      <c r="I14" s="275">
        <f t="shared" si="1"/>
        <v>2.8824517767230993E-3</v>
      </c>
      <c r="J14" s="273"/>
      <c r="K14" s="274">
        <f>+'2025R'!$P14</f>
        <v>504.04</v>
      </c>
      <c r="L14" s="275">
        <f t="shared" si="10"/>
        <v>1</v>
      </c>
      <c r="M14" s="276">
        <f t="shared" si="2"/>
        <v>19.150000000000034</v>
      </c>
      <c r="N14" s="275">
        <f t="shared" si="3"/>
        <v>3.7993016427267746E-2</v>
      </c>
      <c r="O14" s="311"/>
      <c r="P14" s="274">
        <f>+'2026R'!$AF14</f>
        <v>3139.1400000000003</v>
      </c>
      <c r="Q14" s="275">
        <f t="shared" si="11"/>
        <v>1</v>
      </c>
      <c r="R14" s="273"/>
      <c r="S14" s="274">
        <f>+'2026P'!$AF14</f>
        <v>3130.1175870000002</v>
      </c>
      <c r="T14" s="275">
        <f t="shared" si="12"/>
        <v>1</v>
      </c>
      <c r="U14" s="276">
        <f t="shared" si="4"/>
        <v>9.0224130000001423</v>
      </c>
      <c r="V14" s="275">
        <f t="shared" si="5"/>
        <v>2.8824517767230265E-3</v>
      </c>
      <c r="W14" s="273"/>
      <c r="X14" s="274">
        <f>+'2025R'!$AF14</f>
        <v>3024.2400000000002</v>
      </c>
      <c r="Y14" s="275">
        <f t="shared" si="13"/>
        <v>1</v>
      </c>
      <c r="Z14" s="276">
        <f t="shared" si="6"/>
        <v>114.90000000000009</v>
      </c>
      <c r="AA14" s="275">
        <f t="shared" si="7"/>
        <v>3.7993016427267705E-2</v>
      </c>
    </row>
    <row r="15" spans="1:27" hidden="1">
      <c r="A15" s="272" t="s">
        <v>26</v>
      </c>
      <c r="B15" s="273"/>
      <c r="C15" s="274">
        <f>+'2026R'!$P15</f>
        <v>0</v>
      </c>
      <c r="D15" s="275" t="str">
        <f t="shared" si="8"/>
        <v>N. D.</v>
      </c>
      <c r="E15" s="273"/>
      <c r="F15" s="274">
        <f>+'2026P'!$P15</f>
        <v>0</v>
      </c>
      <c r="G15" s="275" t="str">
        <f t="shared" si="9"/>
        <v>N. D.</v>
      </c>
      <c r="H15" s="276">
        <f t="shared" si="0"/>
        <v>0</v>
      </c>
      <c r="I15" s="275" t="str">
        <f t="shared" si="1"/>
        <v>N. D.</v>
      </c>
      <c r="J15" s="273"/>
      <c r="K15" s="274">
        <f>+'2025R'!$P15</f>
        <v>0</v>
      </c>
      <c r="L15" s="275" t="str">
        <f t="shared" si="10"/>
        <v>N. D.</v>
      </c>
      <c r="M15" s="276">
        <f t="shared" si="2"/>
        <v>0</v>
      </c>
      <c r="N15" s="275" t="str">
        <f t="shared" si="3"/>
        <v>N. D.</v>
      </c>
      <c r="O15" s="311"/>
      <c r="P15" s="274">
        <f>+'2026R'!$AF15</f>
        <v>0</v>
      </c>
      <c r="Q15" s="275" t="str">
        <f t="shared" si="11"/>
        <v>N. D.</v>
      </c>
      <c r="R15" s="273"/>
      <c r="S15" s="274">
        <f>+'2026P'!$AF15</f>
        <v>0</v>
      </c>
      <c r="T15" s="275" t="str">
        <f t="shared" si="12"/>
        <v>N. D.</v>
      </c>
      <c r="U15" s="276">
        <f t="shared" si="4"/>
        <v>0</v>
      </c>
      <c r="V15" s="275" t="str">
        <f t="shared" si="5"/>
        <v>N. D.</v>
      </c>
      <c r="W15" s="273"/>
      <c r="X15" s="274">
        <f>+'2025R'!$AF15</f>
        <v>0</v>
      </c>
      <c r="Y15" s="275" t="str">
        <f t="shared" si="13"/>
        <v>N. D.</v>
      </c>
      <c r="Z15" s="276">
        <f t="shared" si="6"/>
        <v>0</v>
      </c>
      <c r="AA15" s="275" t="str">
        <f t="shared" si="7"/>
        <v>N. D.</v>
      </c>
    </row>
    <row r="16" spans="1:27" hidden="1">
      <c r="A16" s="272" t="s">
        <v>27</v>
      </c>
      <c r="B16" s="273"/>
      <c r="C16" s="274">
        <f>+'2026R'!$P16</f>
        <v>133435.63</v>
      </c>
      <c r="D16" s="275">
        <f t="shared" si="8"/>
        <v>1</v>
      </c>
      <c r="E16" s="273"/>
      <c r="F16" s="274">
        <f>+'2026P'!$P16</f>
        <v>148558.07847771578</v>
      </c>
      <c r="G16" s="275">
        <f t="shared" si="9"/>
        <v>1</v>
      </c>
      <c r="H16" s="276">
        <f t="shared" si="0"/>
        <v>-15122.448477715778</v>
      </c>
      <c r="I16" s="275">
        <f t="shared" si="1"/>
        <v>-0.10179485782716419</v>
      </c>
      <c r="J16" s="273"/>
      <c r="K16" s="274">
        <f>+'2025R'!$P16</f>
        <v>117880.13</v>
      </c>
      <c r="L16" s="275">
        <f t="shared" si="10"/>
        <v>1</v>
      </c>
      <c r="M16" s="276">
        <f t="shared" si="2"/>
        <v>15555.5</v>
      </c>
      <c r="N16" s="275">
        <f t="shared" si="3"/>
        <v>0.13196032274480865</v>
      </c>
      <c r="O16" s="311"/>
      <c r="P16" s="274">
        <f>+'2026R'!$AF16</f>
        <v>821048.09</v>
      </c>
      <c r="Q16" s="275">
        <f t="shared" si="11"/>
        <v>1</v>
      </c>
      <c r="R16" s="273"/>
      <c r="S16" s="274">
        <f>+'2026P'!$AF16</f>
        <v>981319.84134516632</v>
      </c>
      <c r="T16" s="275">
        <f t="shared" si="12"/>
        <v>1</v>
      </c>
      <c r="U16" s="276">
        <f t="shared" si="4"/>
        <v>-160271.75134516635</v>
      </c>
      <c r="V16" s="275">
        <f t="shared" si="5"/>
        <v>-0.16332264425171536</v>
      </c>
      <c r="W16" s="273"/>
      <c r="X16" s="274">
        <f>+'2025R'!$AF16</f>
        <v>2159507.21</v>
      </c>
      <c r="Y16" s="275">
        <f t="shared" si="13"/>
        <v>1.1721957899905051</v>
      </c>
      <c r="Z16" s="276">
        <f t="shared" si="6"/>
        <v>-1338459.1200000001</v>
      </c>
      <c r="AA16" s="275">
        <f t="shared" si="7"/>
        <v>-0.61979840298843003</v>
      </c>
    </row>
    <row r="17" spans="1:27" hidden="1">
      <c r="A17" s="272" t="s">
        <v>28</v>
      </c>
      <c r="B17" s="273"/>
      <c r="C17" s="274">
        <f>+'2026R'!$P17</f>
        <v>1967.82</v>
      </c>
      <c r="D17" s="275">
        <f t="shared" si="8"/>
        <v>1</v>
      </c>
      <c r="E17" s="273"/>
      <c r="F17" s="274">
        <f>+'2026P'!$P17</f>
        <v>1452.4</v>
      </c>
      <c r="G17" s="275">
        <f t="shared" si="9"/>
        <v>1</v>
      </c>
      <c r="H17" s="276">
        <f t="shared" si="0"/>
        <v>515.41999999999985</v>
      </c>
      <c r="I17" s="275">
        <f t="shared" si="1"/>
        <v>0.35487469016799766</v>
      </c>
      <c r="J17" s="273"/>
      <c r="K17" s="274">
        <f>+'2025R'!$P17</f>
        <v>520</v>
      </c>
      <c r="L17" s="275">
        <f t="shared" si="10"/>
        <v>1</v>
      </c>
      <c r="M17" s="276">
        <f t="shared" si="2"/>
        <v>1447.82</v>
      </c>
      <c r="N17" s="275">
        <f t="shared" si="3"/>
        <v>2.7842692307692305</v>
      </c>
      <c r="O17" s="311"/>
      <c r="P17" s="274">
        <f>+'2026R'!$AF17</f>
        <v>10649.58</v>
      </c>
      <c r="Q17" s="275">
        <f t="shared" si="11"/>
        <v>1</v>
      </c>
      <c r="R17" s="273"/>
      <c r="S17" s="274">
        <f>+'2026P'!$AF17</f>
        <v>8714.4</v>
      </c>
      <c r="T17" s="275">
        <f t="shared" si="12"/>
        <v>1</v>
      </c>
      <c r="U17" s="276">
        <f t="shared" si="4"/>
        <v>1935.1800000000003</v>
      </c>
      <c r="V17" s="275">
        <f t="shared" si="5"/>
        <v>0.22206692371247594</v>
      </c>
      <c r="W17" s="273"/>
      <c r="X17" s="274">
        <f>+'2025R'!$AF17</f>
        <v>3120</v>
      </c>
      <c r="Y17" s="275">
        <f t="shared" si="13"/>
        <v>1</v>
      </c>
      <c r="Z17" s="276">
        <f t="shared" si="6"/>
        <v>7529.58</v>
      </c>
      <c r="AA17" s="275">
        <f t="shared" si="7"/>
        <v>2.413326923076923</v>
      </c>
    </row>
    <row r="18" spans="1:27" hidden="1">
      <c r="A18" s="272" t="s">
        <v>29</v>
      </c>
      <c r="B18" s="273"/>
      <c r="C18" s="274">
        <f>+'2026R'!$P18</f>
        <v>43934.239999999998</v>
      </c>
      <c r="D18" s="275">
        <f t="shared" si="8"/>
        <v>1</v>
      </c>
      <c r="E18" s="273"/>
      <c r="F18" s="274">
        <f>+'2026P'!$P18</f>
        <v>0</v>
      </c>
      <c r="G18" s="275" t="str">
        <f t="shared" si="9"/>
        <v>N. D.</v>
      </c>
      <c r="H18" s="276">
        <f t="shared" si="0"/>
        <v>43934.239999999998</v>
      </c>
      <c r="I18" s="275" t="str">
        <f t="shared" si="1"/>
        <v>N. D.</v>
      </c>
      <c r="J18" s="273"/>
      <c r="K18" s="274">
        <f>+'2025R'!$P18</f>
        <v>12991.18</v>
      </c>
      <c r="L18" s="275">
        <f t="shared" si="10"/>
        <v>1</v>
      </c>
      <c r="M18" s="276">
        <f t="shared" si="2"/>
        <v>30943.059999999998</v>
      </c>
      <c r="N18" s="275">
        <f t="shared" si="3"/>
        <v>2.3818513791664806</v>
      </c>
      <c r="O18" s="311"/>
      <c r="P18" s="274">
        <f>+'2026R'!$AF18</f>
        <v>43934.239999999998</v>
      </c>
      <c r="Q18" s="275">
        <f t="shared" si="11"/>
        <v>1</v>
      </c>
      <c r="R18" s="273"/>
      <c r="S18" s="274">
        <f>+'2026P'!$AF18</f>
        <v>0</v>
      </c>
      <c r="T18" s="275" t="str">
        <f t="shared" si="12"/>
        <v>N. D.</v>
      </c>
      <c r="U18" s="276">
        <f t="shared" si="4"/>
        <v>43934.239999999998</v>
      </c>
      <c r="V18" s="275" t="str">
        <f t="shared" si="5"/>
        <v>N. D.</v>
      </c>
      <c r="W18" s="273"/>
      <c r="X18" s="274">
        <f>+'2025R'!$AF18</f>
        <v>12991.18</v>
      </c>
      <c r="Y18" s="275">
        <f t="shared" si="13"/>
        <v>1</v>
      </c>
      <c r="Z18" s="276">
        <f t="shared" si="6"/>
        <v>30943.059999999998</v>
      </c>
      <c r="AA18" s="275">
        <f t="shared" si="7"/>
        <v>2.3818513791664806</v>
      </c>
    </row>
    <row r="19" spans="1:27" hidden="1">
      <c r="A19" s="277" t="s">
        <v>30</v>
      </c>
      <c r="B19" s="273"/>
      <c r="C19" s="274">
        <f>+'2026R'!$P19</f>
        <v>0</v>
      </c>
      <c r="D19" s="275" t="str">
        <f t="shared" si="8"/>
        <v>N. D.</v>
      </c>
      <c r="E19" s="273"/>
      <c r="F19" s="274">
        <f>+'2026P'!$P19</f>
        <v>0</v>
      </c>
      <c r="G19" s="275" t="str">
        <f t="shared" si="9"/>
        <v>N. D.</v>
      </c>
      <c r="H19" s="276">
        <f t="shared" si="0"/>
        <v>0</v>
      </c>
      <c r="I19" s="275" t="str">
        <f t="shared" si="1"/>
        <v>N. D.</v>
      </c>
      <c r="J19" s="273"/>
      <c r="K19" s="274">
        <f>+'2025R'!$P19</f>
        <v>0</v>
      </c>
      <c r="L19" s="275" t="str">
        <f t="shared" si="10"/>
        <v>N. D.</v>
      </c>
      <c r="M19" s="276">
        <f t="shared" si="2"/>
        <v>0</v>
      </c>
      <c r="N19" s="275" t="str">
        <f t="shared" si="3"/>
        <v>N. D.</v>
      </c>
      <c r="O19" s="311"/>
      <c r="P19" s="274">
        <f>+'2026R'!$AF19</f>
        <v>0</v>
      </c>
      <c r="Q19" s="275" t="str">
        <f t="shared" si="11"/>
        <v>N. D.</v>
      </c>
      <c r="R19" s="273"/>
      <c r="S19" s="274">
        <f>+'2026P'!$AF19</f>
        <v>0</v>
      </c>
      <c r="T19" s="275" t="str">
        <f t="shared" si="12"/>
        <v>N. D.</v>
      </c>
      <c r="U19" s="276">
        <f t="shared" si="4"/>
        <v>0</v>
      </c>
      <c r="V19" s="275" t="str">
        <f t="shared" si="5"/>
        <v>N. D.</v>
      </c>
      <c r="W19" s="273"/>
      <c r="X19" s="274">
        <f>+'2025R'!$AF19</f>
        <v>0</v>
      </c>
      <c r="Y19" s="275" t="str">
        <f t="shared" si="13"/>
        <v>N. D.</v>
      </c>
      <c r="Z19" s="276">
        <f t="shared" si="6"/>
        <v>0</v>
      </c>
      <c r="AA19" s="275" t="str">
        <f t="shared" si="7"/>
        <v>N. D.</v>
      </c>
    </row>
    <row r="20" spans="1:27" hidden="1">
      <c r="A20" s="278" t="s">
        <v>31</v>
      </c>
      <c r="B20" s="265"/>
      <c r="C20" s="279">
        <f>+SUM(C21:C29)</f>
        <v>0</v>
      </c>
      <c r="D20" s="270">
        <f>+IF(ISERROR(C20/C31),"N. D.",C20/C31)</f>
        <v>0</v>
      </c>
      <c r="E20" s="273"/>
      <c r="F20" s="279">
        <f>+SUM(F21:F29)</f>
        <v>0</v>
      </c>
      <c r="G20" s="270">
        <f>+IF(ISERROR(F20/F31),"N. D.",F20/F31)</f>
        <v>0</v>
      </c>
      <c r="H20" s="271">
        <f t="shared" si="0"/>
        <v>0</v>
      </c>
      <c r="I20" s="270" t="str">
        <f t="shared" si="1"/>
        <v>N. D.</v>
      </c>
      <c r="J20" s="265"/>
      <c r="K20" s="279">
        <f>+SUM(K21:K29)</f>
        <v>0</v>
      </c>
      <c r="L20" s="270">
        <f>+IF(ISERROR(K20/K31),"N. D.",K20/K31)</f>
        <v>0</v>
      </c>
      <c r="M20" s="271">
        <f t="shared" si="2"/>
        <v>0</v>
      </c>
      <c r="N20" s="270" t="str">
        <f t="shared" si="3"/>
        <v>N. D.</v>
      </c>
      <c r="O20" s="265"/>
      <c r="P20" s="279">
        <f>+SUM(P21:P29)</f>
        <v>0</v>
      </c>
      <c r="Q20" s="270">
        <f>+IF(ISERROR(P20/P31),"N. D.",P20/P31)</f>
        <v>0</v>
      </c>
      <c r="R20" s="273"/>
      <c r="S20" s="279">
        <f>+SUM(S21:S29)</f>
        <v>0</v>
      </c>
      <c r="T20" s="270">
        <f>+IF(ISERROR(S20/S31),"N. D.",S20/S31)</f>
        <v>0</v>
      </c>
      <c r="U20" s="271">
        <f t="shared" si="4"/>
        <v>0</v>
      </c>
      <c r="V20" s="270" t="str">
        <f t="shared" si="5"/>
        <v>N. D.</v>
      </c>
      <c r="W20" s="265"/>
      <c r="X20" s="279">
        <f>+SUM(X21:X29)</f>
        <v>0</v>
      </c>
      <c r="Y20" s="270">
        <f>+IF(ISERROR(X20/X31),"N. D.",X20/X31)</f>
        <v>0</v>
      </c>
      <c r="Z20" s="271">
        <f t="shared" si="6"/>
        <v>0</v>
      </c>
      <c r="AA20" s="270" t="str">
        <f t="shared" si="7"/>
        <v>N. D.</v>
      </c>
    </row>
    <row r="21" spans="1:27" hidden="1">
      <c r="A21" s="280" t="s">
        <v>32</v>
      </c>
      <c r="B21" s="273"/>
      <c r="C21" s="274">
        <f>+'2026R'!$P21</f>
        <v>0</v>
      </c>
      <c r="D21" s="275" t="str">
        <f t="shared" ref="D21:D29" si="14">+IF(ISERROR(C21/C96),"N. D.",C21/C96)</f>
        <v>N. D.</v>
      </c>
      <c r="E21" s="273"/>
      <c r="F21" s="274">
        <f>+'2026P'!$P21</f>
        <v>0</v>
      </c>
      <c r="G21" s="275" t="str">
        <f t="shared" ref="G21:G29" si="15">+IF(ISERROR(F21/F96),"N. D.",F21/F96)</f>
        <v>N. D.</v>
      </c>
      <c r="H21" s="276">
        <f t="shared" si="0"/>
        <v>0</v>
      </c>
      <c r="I21" s="275" t="str">
        <f t="shared" si="1"/>
        <v>N. D.</v>
      </c>
      <c r="J21" s="273"/>
      <c r="K21" s="274">
        <f>+'2025R'!$P21</f>
        <v>0</v>
      </c>
      <c r="L21" s="275" t="str">
        <f t="shared" ref="L21:L29" si="16">+IF(ISERROR(K21/K96),"N. D.",K21/K96)</f>
        <v>N. D.</v>
      </c>
      <c r="M21" s="276">
        <f t="shared" si="2"/>
        <v>0</v>
      </c>
      <c r="N21" s="275" t="str">
        <f t="shared" si="3"/>
        <v>N. D.</v>
      </c>
      <c r="O21" s="311"/>
      <c r="P21" s="274">
        <f>+'2026R'!$AF21</f>
        <v>0</v>
      </c>
      <c r="Q21" s="275" t="str">
        <f t="shared" ref="Q21:Q29" si="17">+IF(ISERROR(P21/P96),"N. D.",P21/P96)</f>
        <v>N. D.</v>
      </c>
      <c r="R21" s="273"/>
      <c r="S21" s="274">
        <f>+'2026P'!$AF21</f>
        <v>0</v>
      </c>
      <c r="T21" s="275" t="str">
        <f t="shared" ref="T21:T29" si="18">+IF(ISERROR(S21/S96),"N. D.",S21/S96)</f>
        <v>N. D.</v>
      </c>
      <c r="U21" s="276">
        <f t="shared" si="4"/>
        <v>0</v>
      </c>
      <c r="V21" s="275" t="str">
        <f t="shared" si="5"/>
        <v>N. D.</v>
      </c>
      <c r="W21" s="273"/>
      <c r="X21" s="274">
        <f>+'2025R'!$AF21</f>
        <v>0</v>
      </c>
      <c r="Y21" s="275" t="str">
        <f t="shared" ref="Y21:Y29" si="19">+IF(ISERROR(X21/X96),"N. D.",X21/X96)</f>
        <v>N. D.</v>
      </c>
      <c r="Z21" s="276">
        <f t="shared" si="6"/>
        <v>0</v>
      </c>
      <c r="AA21" s="275" t="str">
        <f t="shared" si="7"/>
        <v>N. D.</v>
      </c>
    </row>
    <row r="22" spans="1:27" hidden="1">
      <c r="A22" s="280" t="s">
        <v>33</v>
      </c>
      <c r="B22" s="273"/>
      <c r="C22" s="274">
        <f>+'2026R'!$P22</f>
        <v>0</v>
      </c>
      <c r="D22" s="275" t="str">
        <f t="shared" si="14"/>
        <v>N. D.</v>
      </c>
      <c r="E22" s="273"/>
      <c r="F22" s="274">
        <f>+'2026P'!$P22</f>
        <v>0</v>
      </c>
      <c r="G22" s="275" t="str">
        <f t="shared" si="15"/>
        <v>N. D.</v>
      </c>
      <c r="H22" s="276">
        <f t="shared" si="0"/>
        <v>0</v>
      </c>
      <c r="I22" s="275" t="str">
        <f t="shared" si="1"/>
        <v>N. D.</v>
      </c>
      <c r="J22" s="273"/>
      <c r="K22" s="274">
        <f>+'2025R'!$P22</f>
        <v>0</v>
      </c>
      <c r="L22" s="275" t="str">
        <f t="shared" si="16"/>
        <v>N. D.</v>
      </c>
      <c r="M22" s="276">
        <f t="shared" si="2"/>
        <v>0</v>
      </c>
      <c r="N22" s="275" t="str">
        <f t="shared" si="3"/>
        <v>N. D.</v>
      </c>
      <c r="O22" s="311"/>
      <c r="P22" s="274">
        <f>+'2026R'!$AF22</f>
        <v>0</v>
      </c>
      <c r="Q22" s="275" t="str">
        <f t="shared" si="17"/>
        <v>N. D.</v>
      </c>
      <c r="R22" s="273"/>
      <c r="S22" s="274">
        <f>+'2026P'!$AF22</f>
        <v>0</v>
      </c>
      <c r="T22" s="275" t="str">
        <f t="shared" si="18"/>
        <v>N. D.</v>
      </c>
      <c r="U22" s="276">
        <f t="shared" si="4"/>
        <v>0</v>
      </c>
      <c r="V22" s="275" t="str">
        <f t="shared" si="5"/>
        <v>N. D.</v>
      </c>
      <c r="W22" s="273"/>
      <c r="X22" s="274">
        <f>+'2025R'!$AF22</f>
        <v>0</v>
      </c>
      <c r="Y22" s="275" t="str">
        <f t="shared" si="19"/>
        <v>N. D.</v>
      </c>
      <c r="Z22" s="276">
        <f t="shared" si="6"/>
        <v>0</v>
      </c>
      <c r="AA22" s="275" t="str">
        <f t="shared" si="7"/>
        <v>N. D.</v>
      </c>
    </row>
    <row r="23" spans="1:27" hidden="1">
      <c r="A23" s="280" t="s">
        <v>34</v>
      </c>
      <c r="B23" s="273"/>
      <c r="C23" s="274">
        <f>+'2026R'!$P23</f>
        <v>0</v>
      </c>
      <c r="D23" s="275" t="str">
        <f t="shared" si="14"/>
        <v>N. D.</v>
      </c>
      <c r="E23" s="273"/>
      <c r="F23" s="274">
        <f>+'2026P'!$P23</f>
        <v>0</v>
      </c>
      <c r="G23" s="275" t="str">
        <f t="shared" si="15"/>
        <v>N. D.</v>
      </c>
      <c r="H23" s="276">
        <f t="shared" si="0"/>
        <v>0</v>
      </c>
      <c r="I23" s="275" t="str">
        <f t="shared" si="1"/>
        <v>N. D.</v>
      </c>
      <c r="J23" s="273"/>
      <c r="K23" s="274">
        <f>+'2025R'!$P23</f>
        <v>0</v>
      </c>
      <c r="L23" s="275" t="str">
        <f t="shared" si="16"/>
        <v>N. D.</v>
      </c>
      <c r="M23" s="276">
        <f t="shared" si="2"/>
        <v>0</v>
      </c>
      <c r="N23" s="275" t="str">
        <f t="shared" si="3"/>
        <v>N. D.</v>
      </c>
      <c r="O23" s="311"/>
      <c r="P23" s="274">
        <f>+'2026R'!$AF23</f>
        <v>0</v>
      </c>
      <c r="Q23" s="275" t="str">
        <f t="shared" si="17"/>
        <v>N. D.</v>
      </c>
      <c r="R23" s="273"/>
      <c r="S23" s="274">
        <f>+'2026P'!$AF23</f>
        <v>0</v>
      </c>
      <c r="T23" s="275" t="str">
        <f t="shared" si="18"/>
        <v>N. D.</v>
      </c>
      <c r="U23" s="276">
        <f t="shared" si="4"/>
        <v>0</v>
      </c>
      <c r="V23" s="275" t="str">
        <f t="shared" si="5"/>
        <v>N. D.</v>
      </c>
      <c r="W23" s="273"/>
      <c r="X23" s="274">
        <f>+'2025R'!$AF23</f>
        <v>0</v>
      </c>
      <c r="Y23" s="275" t="str">
        <f t="shared" si="19"/>
        <v>N. D.</v>
      </c>
      <c r="Z23" s="276">
        <f t="shared" si="6"/>
        <v>0</v>
      </c>
      <c r="AA23" s="275" t="str">
        <f t="shared" si="7"/>
        <v>N. D.</v>
      </c>
    </row>
    <row r="24" spans="1:27" hidden="1">
      <c r="A24" s="280" t="s">
        <v>35</v>
      </c>
      <c r="B24" s="273"/>
      <c r="C24" s="274">
        <f>+'2026R'!$P24</f>
        <v>0</v>
      </c>
      <c r="D24" s="275" t="str">
        <f t="shared" si="14"/>
        <v>N. D.</v>
      </c>
      <c r="E24" s="273"/>
      <c r="F24" s="274">
        <f>+'2026P'!$P24</f>
        <v>0</v>
      </c>
      <c r="G24" s="275" t="str">
        <f t="shared" si="15"/>
        <v>N. D.</v>
      </c>
      <c r="H24" s="276">
        <f t="shared" si="0"/>
        <v>0</v>
      </c>
      <c r="I24" s="275" t="str">
        <f t="shared" si="1"/>
        <v>N. D.</v>
      </c>
      <c r="J24" s="273"/>
      <c r="K24" s="274">
        <f>+'2025R'!$P24</f>
        <v>0</v>
      </c>
      <c r="L24" s="275" t="str">
        <f t="shared" si="16"/>
        <v>N. D.</v>
      </c>
      <c r="M24" s="276">
        <f t="shared" si="2"/>
        <v>0</v>
      </c>
      <c r="N24" s="275" t="str">
        <f t="shared" si="3"/>
        <v>N. D.</v>
      </c>
      <c r="O24" s="311"/>
      <c r="P24" s="274">
        <f>+'2026R'!$AF24</f>
        <v>0</v>
      </c>
      <c r="Q24" s="275" t="str">
        <f t="shared" si="17"/>
        <v>N. D.</v>
      </c>
      <c r="R24" s="273"/>
      <c r="S24" s="274">
        <f>+'2026P'!$AF24</f>
        <v>0</v>
      </c>
      <c r="T24" s="275" t="str">
        <f t="shared" si="18"/>
        <v>N. D.</v>
      </c>
      <c r="U24" s="276">
        <f t="shared" si="4"/>
        <v>0</v>
      </c>
      <c r="V24" s="275" t="str">
        <f t="shared" si="5"/>
        <v>N. D.</v>
      </c>
      <c r="W24" s="273"/>
      <c r="X24" s="274">
        <f>+'2025R'!$AF24</f>
        <v>0</v>
      </c>
      <c r="Y24" s="275" t="str">
        <f t="shared" si="19"/>
        <v>N. D.</v>
      </c>
      <c r="Z24" s="276">
        <f t="shared" si="6"/>
        <v>0</v>
      </c>
      <c r="AA24" s="275" t="str">
        <f t="shared" si="7"/>
        <v>N. D.</v>
      </c>
    </row>
    <row r="25" spans="1:27" hidden="1">
      <c r="A25" s="280" t="s">
        <v>36</v>
      </c>
      <c r="B25" s="273"/>
      <c r="C25" s="274">
        <f>+'2026R'!$P25</f>
        <v>0</v>
      </c>
      <c r="D25" s="275" t="str">
        <f t="shared" si="14"/>
        <v>N. D.</v>
      </c>
      <c r="E25" s="273"/>
      <c r="F25" s="274">
        <f>+'2026P'!$P25</f>
        <v>0</v>
      </c>
      <c r="G25" s="275" t="str">
        <f t="shared" si="15"/>
        <v>N. D.</v>
      </c>
      <c r="H25" s="276">
        <f t="shared" si="0"/>
        <v>0</v>
      </c>
      <c r="I25" s="275" t="str">
        <f t="shared" si="1"/>
        <v>N. D.</v>
      </c>
      <c r="J25" s="273"/>
      <c r="K25" s="274">
        <f>+'2025R'!$P25</f>
        <v>0</v>
      </c>
      <c r="L25" s="275" t="str">
        <f t="shared" si="16"/>
        <v>N. D.</v>
      </c>
      <c r="M25" s="276">
        <f t="shared" si="2"/>
        <v>0</v>
      </c>
      <c r="N25" s="275" t="str">
        <f t="shared" si="3"/>
        <v>N. D.</v>
      </c>
      <c r="O25" s="311"/>
      <c r="P25" s="274">
        <f>+'2026R'!$AF25</f>
        <v>0</v>
      </c>
      <c r="Q25" s="275" t="str">
        <f t="shared" si="17"/>
        <v>N. D.</v>
      </c>
      <c r="R25" s="273"/>
      <c r="S25" s="274">
        <f>+'2026P'!$AF25</f>
        <v>0</v>
      </c>
      <c r="T25" s="275" t="str">
        <f t="shared" si="18"/>
        <v>N. D.</v>
      </c>
      <c r="U25" s="276">
        <f t="shared" si="4"/>
        <v>0</v>
      </c>
      <c r="V25" s="275" t="str">
        <f t="shared" si="5"/>
        <v>N. D.</v>
      </c>
      <c r="W25" s="273"/>
      <c r="X25" s="274">
        <f>+'2025R'!$AF25</f>
        <v>0</v>
      </c>
      <c r="Y25" s="275" t="str">
        <f t="shared" si="19"/>
        <v>N. D.</v>
      </c>
      <c r="Z25" s="276">
        <f t="shared" si="6"/>
        <v>0</v>
      </c>
      <c r="AA25" s="275" t="str">
        <f t="shared" si="7"/>
        <v>N. D.</v>
      </c>
    </row>
    <row r="26" spans="1:27" hidden="1">
      <c r="A26" s="280" t="s">
        <v>37</v>
      </c>
      <c r="B26" s="273"/>
      <c r="C26" s="274">
        <f>+'2026R'!$P26</f>
        <v>0</v>
      </c>
      <c r="D26" s="275" t="str">
        <f t="shared" si="14"/>
        <v>N. D.</v>
      </c>
      <c r="E26" s="273"/>
      <c r="F26" s="274">
        <f>+'2026P'!$P26</f>
        <v>0</v>
      </c>
      <c r="G26" s="275" t="str">
        <f t="shared" si="15"/>
        <v>N. D.</v>
      </c>
      <c r="H26" s="276">
        <f t="shared" si="0"/>
        <v>0</v>
      </c>
      <c r="I26" s="275" t="str">
        <f t="shared" si="1"/>
        <v>N. D.</v>
      </c>
      <c r="J26" s="273"/>
      <c r="K26" s="274">
        <f>+'2025R'!$P26</f>
        <v>0</v>
      </c>
      <c r="L26" s="275" t="str">
        <f t="shared" si="16"/>
        <v>N. D.</v>
      </c>
      <c r="M26" s="276">
        <f t="shared" si="2"/>
        <v>0</v>
      </c>
      <c r="N26" s="275" t="str">
        <f t="shared" si="3"/>
        <v>N. D.</v>
      </c>
      <c r="O26" s="311"/>
      <c r="P26" s="274">
        <f>+'2026R'!$AF26</f>
        <v>0</v>
      </c>
      <c r="Q26" s="275" t="str">
        <f t="shared" si="17"/>
        <v>N. D.</v>
      </c>
      <c r="R26" s="273"/>
      <c r="S26" s="274">
        <f>+'2026P'!$AF26</f>
        <v>0</v>
      </c>
      <c r="T26" s="275" t="str">
        <f t="shared" si="18"/>
        <v>N. D.</v>
      </c>
      <c r="U26" s="276">
        <f t="shared" si="4"/>
        <v>0</v>
      </c>
      <c r="V26" s="275" t="str">
        <f t="shared" si="5"/>
        <v>N. D.</v>
      </c>
      <c r="W26" s="273"/>
      <c r="X26" s="274">
        <f>+'2025R'!$AF26</f>
        <v>0</v>
      </c>
      <c r="Y26" s="275" t="str">
        <f t="shared" si="19"/>
        <v>N. D.</v>
      </c>
      <c r="Z26" s="276">
        <f t="shared" si="6"/>
        <v>0</v>
      </c>
      <c r="AA26" s="275" t="str">
        <f t="shared" si="7"/>
        <v>N. D.</v>
      </c>
    </row>
    <row r="27" spans="1:27" hidden="1">
      <c r="A27" s="280" t="s">
        <v>38</v>
      </c>
      <c r="B27" s="273"/>
      <c r="C27" s="274">
        <f>+'2026R'!$P27</f>
        <v>0</v>
      </c>
      <c r="D27" s="275" t="str">
        <f t="shared" si="14"/>
        <v>N. D.</v>
      </c>
      <c r="E27" s="273"/>
      <c r="F27" s="274">
        <f>+'2026P'!$P27</f>
        <v>0</v>
      </c>
      <c r="G27" s="275" t="str">
        <f t="shared" si="15"/>
        <v>N. D.</v>
      </c>
      <c r="H27" s="276">
        <f t="shared" si="0"/>
        <v>0</v>
      </c>
      <c r="I27" s="275" t="str">
        <f t="shared" si="1"/>
        <v>N. D.</v>
      </c>
      <c r="J27" s="273"/>
      <c r="K27" s="274">
        <f>+'2025R'!$P27</f>
        <v>0</v>
      </c>
      <c r="L27" s="275" t="str">
        <f t="shared" si="16"/>
        <v>N. D.</v>
      </c>
      <c r="M27" s="276">
        <f t="shared" si="2"/>
        <v>0</v>
      </c>
      <c r="N27" s="275" t="str">
        <f t="shared" si="3"/>
        <v>N. D.</v>
      </c>
      <c r="O27" s="311"/>
      <c r="P27" s="274">
        <f>+'2026R'!$AF27</f>
        <v>0</v>
      </c>
      <c r="Q27" s="275" t="str">
        <f t="shared" si="17"/>
        <v>N. D.</v>
      </c>
      <c r="R27" s="273"/>
      <c r="S27" s="274">
        <f>+'2026P'!$AF27</f>
        <v>0</v>
      </c>
      <c r="T27" s="275" t="str">
        <f t="shared" si="18"/>
        <v>N. D.</v>
      </c>
      <c r="U27" s="276">
        <f t="shared" si="4"/>
        <v>0</v>
      </c>
      <c r="V27" s="275" t="str">
        <f t="shared" si="5"/>
        <v>N. D.</v>
      </c>
      <c r="W27" s="273"/>
      <c r="X27" s="274">
        <f>+'2025R'!$AF27</f>
        <v>0</v>
      </c>
      <c r="Y27" s="275" t="str">
        <f t="shared" si="19"/>
        <v>N. D.</v>
      </c>
      <c r="Z27" s="276">
        <f t="shared" si="6"/>
        <v>0</v>
      </c>
      <c r="AA27" s="275" t="str">
        <f t="shared" si="7"/>
        <v>N. D.</v>
      </c>
    </row>
    <row r="28" spans="1:27" hidden="1">
      <c r="A28" s="280" t="s">
        <v>39</v>
      </c>
      <c r="B28" s="273"/>
      <c r="C28" s="274">
        <f>+'2026R'!$P28</f>
        <v>0</v>
      </c>
      <c r="D28" s="275" t="str">
        <f t="shared" si="14"/>
        <v>N. D.</v>
      </c>
      <c r="E28" s="273"/>
      <c r="F28" s="274">
        <f>+'2026P'!$P28</f>
        <v>0</v>
      </c>
      <c r="G28" s="275" t="str">
        <f t="shared" si="15"/>
        <v>N. D.</v>
      </c>
      <c r="H28" s="276">
        <f t="shared" si="0"/>
        <v>0</v>
      </c>
      <c r="I28" s="275" t="str">
        <f t="shared" si="1"/>
        <v>N. D.</v>
      </c>
      <c r="J28" s="273"/>
      <c r="K28" s="274">
        <f>+'2025R'!$P28</f>
        <v>0</v>
      </c>
      <c r="L28" s="275" t="str">
        <f t="shared" si="16"/>
        <v>N. D.</v>
      </c>
      <c r="M28" s="276">
        <f t="shared" si="2"/>
        <v>0</v>
      </c>
      <c r="N28" s="275" t="str">
        <f t="shared" si="3"/>
        <v>N. D.</v>
      </c>
      <c r="O28" s="311"/>
      <c r="P28" s="274">
        <f>+'2026R'!$AF28</f>
        <v>0</v>
      </c>
      <c r="Q28" s="275" t="str">
        <f t="shared" si="17"/>
        <v>N. D.</v>
      </c>
      <c r="R28" s="273"/>
      <c r="S28" s="274">
        <f>+'2026P'!$AF28</f>
        <v>0</v>
      </c>
      <c r="T28" s="275" t="str">
        <f t="shared" si="18"/>
        <v>N. D.</v>
      </c>
      <c r="U28" s="276">
        <f t="shared" si="4"/>
        <v>0</v>
      </c>
      <c r="V28" s="275" t="str">
        <f t="shared" si="5"/>
        <v>N. D.</v>
      </c>
      <c r="W28" s="273"/>
      <c r="X28" s="274">
        <f>+'2025R'!$AF28</f>
        <v>0</v>
      </c>
      <c r="Y28" s="275" t="str">
        <f t="shared" si="19"/>
        <v>N. D.</v>
      </c>
      <c r="Z28" s="276">
        <f t="shared" si="6"/>
        <v>0</v>
      </c>
      <c r="AA28" s="275" t="str">
        <f t="shared" si="7"/>
        <v>N. D.</v>
      </c>
    </row>
    <row r="29" spans="1:27" hidden="1">
      <c r="A29" s="280" t="s">
        <v>40</v>
      </c>
      <c r="B29" s="273"/>
      <c r="C29" s="274">
        <f>+'2026R'!$P29</f>
        <v>0</v>
      </c>
      <c r="D29" s="275" t="str">
        <f t="shared" si="14"/>
        <v>N. D.</v>
      </c>
      <c r="E29" s="273"/>
      <c r="F29" s="274">
        <f>+'2026P'!$P29</f>
        <v>0</v>
      </c>
      <c r="G29" s="275" t="str">
        <f t="shared" si="15"/>
        <v>N. D.</v>
      </c>
      <c r="H29" s="276">
        <f t="shared" si="0"/>
        <v>0</v>
      </c>
      <c r="I29" s="275" t="str">
        <f t="shared" si="1"/>
        <v>N. D.</v>
      </c>
      <c r="J29" s="273"/>
      <c r="K29" s="274">
        <f>+'2025R'!$P29</f>
        <v>0</v>
      </c>
      <c r="L29" s="275" t="str">
        <f t="shared" si="16"/>
        <v>N. D.</v>
      </c>
      <c r="M29" s="276">
        <f t="shared" si="2"/>
        <v>0</v>
      </c>
      <c r="N29" s="275" t="str">
        <f t="shared" si="3"/>
        <v>N. D.</v>
      </c>
      <c r="O29" s="311"/>
      <c r="P29" s="274">
        <f>+'2026R'!$AF29</f>
        <v>0</v>
      </c>
      <c r="Q29" s="275" t="str">
        <f t="shared" si="17"/>
        <v>N. D.</v>
      </c>
      <c r="R29" s="273"/>
      <c r="S29" s="274">
        <f>+'2026P'!$AF29</f>
        <v>0</v>
      </c>
      <c r="T29" s="275" t="str">
        <f t="shared" si="18"/>
        <v>N. D.</v>
      </c>
      <c r="U29" s="276">
        <f t="shared" si="4"/>
        <v>0</v>
      </c>
      <c r="V29" s="275" t="str">
        <f t="shared" si="5"/>
        <v>N. D.</v>
      </c>
      <c r="W29" s="273"/>
      <c r="X29" s="274">
        <f>+'2025R'!$AF29</f>
        <v>0</v>
      </c>
      <c r="Y29" s="275" t="str">
        <f t="shared" si="19"/>
        <v>N. D.</v>
      </c>
      <c r="Z29" s="276">
        <f t="shared" si="6"/>
        <v>0</v>
      </c>
      <c r="AA29" s="275" t="str">
        <f t="shared" si="7"/>
        <v>N. D.</v>
      </c>
    </row>
    <row r="30" spans="1:27" ht="6" hidden="1" customHeight="1">
      <c r="A30" s="267"/>
      <c r="B30" s="265"/>
      <c r="C30" s="267"/>
      <c r="D30" s="270"/>
      <c r="E30" s="265"/>
      <c r="F30" s="267"/>
      <c r="G30" s="270"/>
      <c r="H30" s="265"/>
      <c r="I30" s="270"/>
      <c r="J30" s="265"/>
      <c r="K30" s="267"/>
      <c r="L30" s="270"/>
      <c r="M30" s="265"/>
      <c r="N30" s="270"/>
      <c r="O30" s="265"/>
      <c r="P30" s="267"/>
      <c r="Q30" s="270"/>
      <c r="R30" s="265"/>
      <c r="S30" s="267"/>
      <c r="T30" s="270"/>
      <c r="U30" s="265"/>
      <c r="V30" s="270"/>
      <c r="W30" s="265"/>
      <c r="X30" s="267"/>
      <c r="Y30" s="270"/>
      <c r="Z30" s="265"/>
      <c r="AA30" s="270"/>
    </row>
    <row r="31" spans="1:27" hidden="1">
      <c r="A31" s="266" t="s">
        <v>41</v>
      </c>
      <c r="B31" s="265"/>
      <c r="C31" s="281">
        <f>+C10+C20</f>
        <v>2514445.86</v>
      </c>
      <c r="D31" s="282">
        <f>+IF(ISERROR(C31/C106),"N. D.",C31/C106)</f>
        <v>1</v>
      </c>
      <c r="E31" s="265"/>
      <c r="F31" s="281">
        <f>+F10+F20</f>
        <v>2490702.4502723408</v>
      </c>
      <c r="G31" s="282">
        <f>+IF(ISERROR(F31/F106),"N. D.",F31/F106)</f>
        <v>1</v>
      </c>
      <c r="H31" s="283">
        <f>+$C31-F31</f>
        <v>23743.409727659076</v>
      </c>
      <c r="I31" s="282">
        <f>+IF(ISERROR(H31/F31),"N. D.",H31/F31)</f>
        <v>9.5328166257125178E-3</v>
      </c>
      <c r="J31" s="265"/>
      <c r="K31" s="281">
        <f>+K10+K20</f>
        <v>2291621.08</v>
      </c>
      <c r="L31" s="282">
        <f>+IF(ISERROR(K31/K106),"N. D.",K31/K106)</f>
        <v>1</v>
      </c>
      <c r="M31" s="283">
        <f>+$C31-K31</f>
        <v>222824.7799999998</v>
      </c>
      <c r="N31" s="282">
        <f>+IF(ISERROR(M31/K31),"N. D.",M31/K31)</f>
        <v>9.7234565498062087E-2</v>
      </c>
      <c r="O31" s="265"/>
      <c r="P31" s="281">
        <f>+P10+P20</f>
        <v>14792868.41</v>
      </c>
      <c r="Q31" s="282">
        <f>+IF(ISERROR(P31/P106),"N. D.",P31/P106)</f>
        <v>1.0003713254772473</v>
      </c>
      <c r="R31" s="265"/>
      <c r="S31" s="281">
        <f>+S10+S20</f>
        <v>14867404.385221416</v>
      </c>
      <c r="T31" s="282">
        <f>+IF(ISERROR(S31/S106),"N. D.",S31/S106)</f>
        <v>1</v>
      </c>
      <c r="U31" s="283">
        <f>+$P31-S31</f>
        <v>-74535.975221415982</v>
      </c>
      <c r="V31" s="282">
        <f>+IF(ISERROR(U31/S31),"N. D.",U31/S31)</f>
        <v>-5.013381844614832E-3</v>
      </c>
      <c r="W31" s="265"/>
      <c r="X31" s="281">
        <f>+X10+X20</f>
        <v>15160606.400000002</v>
      </c>
      <c r="Y31" s="282">
        <f>+IF(ISERROR(X31/X106),"N. D.",X31/X106)</f>
        <v>1.0296719419347968</v>
      </c>
      <c r="Z31" s="283">
        <f>+$P31-X31</f>
        <v>-367737.99000000209</v>
      </c>
      <c r="AA31" s="282">
        <f>+IF(ISERROR(Z31/X31),"N. D.",Z31/X31)</f>
        <v>-2.4256153104799425E-2</v>
      </c>
    </row>
    <row r="32" spans="1:27" ht="6" hidden="1" customHeight="1">
      <c r="A32" s="267"/>
      <c r="B32" s="265"/>
      <c r="C32" s="267"/>
      <c r="D32" s="270"/>
      <c r="E32" s="265"/>
      <c r="F32" s="267"/>
      <c r="G32" s="270"/>
      <c r="H32" s="265"/>
      <c r="I32" s="270"/>
      <c r="J32" s="265"/>
      <c r="K32" s="267"/>
      <c r="L32" s="270"/>
      <c r="M32" s="265"/>
      <c r="N32" s="270"/>
      <c r="O32" s="265"/>
      <c r="P32" s="267"/>
      <c r="Q32" s="270"/>
      <c r="R32" s="265"/>
      <c r="S32" s="267"/>
      <c r="T32" s="270"/>
      <c r="U32" s="265"/>
      <c r="V32" s="270"/>
      <c r="W32" s="265"/>
      <c r="X32" s="267"/>
      <c r="Y32" s="270"/>
      <c r="Z32" s="265"/>
      <c r="AA32" s="270"/>
    </row>
    <row r="33" spans="1:27" hidden="1">
      <c r="A33" s="266" t="s">
        <v>42</v>
      </c>
      <c r="B33" s="265"/>
      <c r="C33" s="267"/>
      <c r="D33" s="270"/>
      <c r="E33" s="265"/>
      <c r="F33" s="267"/>
      <c r="G33" s="270"/>
      <c r="H33" s="265"/>
      <c r="I33" s="270"/>
      <c r="J33" s="265"/>
      <c r="K33" s="267"/>
      <c r="L33" s="270"/>
      <c r="M33" s="265"/>
      <c r="N33" s="270"/>
      <c r="O33" s="265"/>
      <c r="P33" s="267"/>
      <c r="Q33" s="270"/>
      <c r="R33" s="265"/>
      <c r="S33" s="267"/>
      <c r="T33" s="270"/>
      <c r="U33" s="265"/>
      <c r="V33" s="270"/>
      <c r="W33" s="265"/>
      <c r="X33" s="267"/>
      <c r="Y33" s="270"/>
      <c r="Z33" s="265"/>
      <c r="AA33" s="270"/>
    </row>
    <row r="34" spans="1:27" ht="6" hidden="1" customHeight="1">
      <c r="A34" s="267"/>
      <c r="B34" s="265"/>
      <c r="C34" s="267"/>
      <c r="D34" s="270"/>
      <c r="E34" s="265"/>
      <c r="F34" s="267"/>
      <c r="G34" s="270"/>
      <c r="H34" s="265"/>
      <c r="I34" s="270"/>
      <c r="J34" s="265"/>
      <c r="K34" s="267"/>
      <c r="L34" s="270"/>
      <c r="M34" s="265"/>
      <c r="N34" s="270"/>
      <c r="O34" s="265"/>
      <c r="P34" s="267"/>
      <c r="Q34" s="270"/>
      <c r="R34" s="265"/>
      <c r="S34" s="267"/>
      <c r="T34" s="270"/>
      <c r="U34" s="265"/>
      <c r="V34" s="270"/>
      <c r="W34" s="265"/>
      <c r="X34" s="267"/>
      <c r="Y34" s="270"/>
      <c r="Z34" s="265"/>
      <c r="AA34" s="270"/>
    </row>
    <row r="35" spans="1:27" hidden="1">
      <c r="A35" s="268" t="s">
        <v>21</v>
      </c>
      <c r="B35" s="265"/>
      <c r="C35" s="269">
        <f>+SUM(C36:C44)</f>
        <v>0</v>
      </c>
      <c r="D35" s="270" t="str">
        <f>+IF(ISERROR(C35/C56),"N. D.",C35/C56)</f>
        <v>N. D.</v>
      </c>
      <c r="E35" s="265"/>
      <c r="F35" s="269">
        <f>+SUM(F36:F44)</f>
        <v>0</v>
      </c>
      <c r="G35" s="270" t="str">
        <f>+IF(ISERROR(F35/F56),"N. D.",F35/F56)</f>
        <v>N. D.</v>
      </c>
      <c r="H35" s="271">
        <f t="shared" ref="H35:H54" si="20">+$C35-F35</f>
        <v>0</v>
      </c>
      <c r="I35" s="270" t="str">
        <f t="shared" ref="I35:I54" si="21">+IF(ISERROR(H35/F35),"N. D.",H35/F35)</f>
        <v>N. D.</v>
      </c>
      <c r="J35" s="265"/>
      <c r="K35" s="269">
        <f>+SUM(K36:K44)</f>
        <v>0</v>
      </c>
      <c r="L35" s="270" t="str">
        <f>+IF(ISERROR(K35/K56),"N. D.",K35/K56)</f>
        <v>N. D.</v>
      </c>
      <c r="M35" s="271">
        <f t="shared" ref="M35:M54" si="22">+$C35-K35</f>
        <v>0</v>
      </c>
      <c r="N35" s="270" t="str">
        <f t="shared" ref="N35:N54" si="23">+IF(ISERROR(M35/K35),"N. D.",M35/K35)</f>
        <v>N. D.</v>
      </c>
      <c r="O35" s="265"/>
      <c r="P35" s="269">
        <f>+SUM(P36:P44)</f>
        <v>4466.79</v>
      </c>
      <c r="Q35" s="270">
        <f>+IF(ISERROR(P35/P56),"N. D.",P35/P56)</f>
        <v>1</v>
      </c>
      <c r="R35" s="265"/>
      <c r="S35" s="269">
        <f>+SUM(S36:S44)</f>
        <v>0</v>
      </c>
      <c r="T35" s="270" t="str">
        <f>+IF(ISERROR(S35/S56),"N. D.",S35/S56)</f>
        <v>N. D.</v>
      </c>
      <c r="U35" s="271">
        <f t="shared" ref="U35:U54" si="24">+$P35-S35</f>
        <v>4466.79</v>
      </c>
      <c r="V35" s="270" t="str">
        <f t="shared" ref="V35:V54" si="25">+IF(ISERROR(U35/S35),"N. D.",U35/S35)</f>
        <v>N. D.</v>
      </c>
      <c r="W35" s="265"/>
      <c r="X35" s="269">
        <f>+SUM(X36:X44)</f>
        <v>119649.48</v>
      </c>
      <c r="Y35" s="270">
        <f>+IF(ISERROR(X35/X56),"N. D.",X35/X56)</f>
        <v>1</v>
      </c>
      <c r="Z35" s="271">
        <f t="shared" ref="Z35:Z54" si="26">+$P35-X35</f>
        <v>-115182.69</v>
      </c>
      <c r="AA35" s="270">
        <f t="shared" ref="AA35:AA54" si="27">+IF(ISERROR(Z35/X35),"N. D.",Z35/X35)</f>
        <v>-0.96266770235858945</v>
      </c>
    </row>
    <row r="36" spans="1:27" hidden="1">
      <c r="A36" s="272" t="s">
        <v>22</v>
      </c>
      <c r="B36" s="273"/>
      <c r="C36" s="274">
        <f>+'2026R'!$P36</f>
        <v>0</v>
      </c>
      <c r="D36" s="275">
        <f t="shared" ref="D36:D44" si="28">+IF(ISERROR(C36/C86),"N. D.",C36/C86)</f>
        <v>0</v>
      </c>
      <c r="E36" s="273"/>
      <c r="F36" s="274">
        <f>+'2026P'!$P36</f>
        <v>0</v>
      </c>
      <c r="G36" s="275">
        <f t="shared" ref="G36:G44" si="29">+IF(ISERROR(F36/F86),"N. D.",F36/F86)</f>
        <v>0</v>
      </c>
      <c r="H36" s="276">
        <f t="shared" si="20"/>
        <v>0</v>
      </c>
      <c r="I36" s="275" t="str">
        <f t="shared" si="21"/>
        <v>N. D.</v>
      </c>
      <c r="J36" s="273"/>
      <c r="K36" s="274">
        <f>+'2025R'!$P36</f>
        <v>0</v>
      </c>
      <c r="L36" s="275">
        <f t="shared" ref="L36:L44" si="30">+IF(ISERROR(K36/K86),"N. D.",K36/K86)</f>
        <v>0</v>
      </c>
      <c r="M36" s="276">
        <f t="shared" si="22"/>
        <v>0</v>
      </c>
      <c r="N36" s="275" t="str">
        <f t="shared" si="23"/>
        <v>N. D.</v>
      </c>
      <c r="O36" s="311"/>
      <c r="P36" s="274">
        <f>+'2026R'!$AF36</f>
        <v>4466.79</v>
      </c>
      <c r="Q36" s="275">
        <f t="shared" ref="Q36:Q44" si="31">+IF(ISERROR(P36/P86),"N. D.",P36/P86)</f>
        <v>3.789440606790193E-4</v>
      </c>
      <c r="R36" s="273"/>
      <c r="S36" s="274">
        <f>+'2026P'!$AF36</f>
        <v>0</v>
      </c>
      <c r="T36" s="275">
        <f t="shared" ref="T36:T44" si="32">+IF(ISERROR(S36/S86),"N. D.",S36/S86)</f>
        <v>0</v>
      </c>
      <c r="U36" s="276">
        <f t="shared" si="24"/>
        <v>4466.79</v>
      </c>
      <c r="V36" s="275" t="str">
        <f t="shared" si="25"/>
        <v>N. D.</v>
      </c>
      <c r="W36" s="273"/>
      <c r="X36" s="274">
        <f>+'2025R'!$AF36</f>
        <v>78442.39</v>
      </c>
      <c r="Y36" s="275">
        <f t="shared" ref="Y36:Y44" si="33">+IF(ISERROR(X36/X86),"N. D.",X36/X86)</f>
        <v>7.121131021133746E-3</v>
      </c>
      <c r="Z36" s="276">
        <f t="shared" si="26"/>
        <v>-73975.600000000006</v>
      </c>
      <c r="AA36" s="275">
        <f t="shared" si="27"/>
        <v>-0.94305642650612775</v>
      </c>
    </row>
    <row r="37" spans="1:27" hidden="1">
      <c r="A37" s="272" t="s">
        <v>23</v>
      </c>
      <c r="B37" s="273"/>
      <c r="C37" s="274">
        <f>+'2026R'!$P37</f>
        <v>0</v>
      </c>
      <c r="D37" s="275">
        <f t="shared" si="28"/>
        <v>0</v>
      </c>
      <c r="E37" s="273"/>
      <c r="F37" s="274">
        <f>+'2026P'!$P37</f>
        <v>0</v>
      </c>
      <c r="G37" s="275">
        <f t="shared" si="29"/>
        <v>0</v>
      </c>
      <c r="H37" s="276">
        <f t="shared" si="20"/>
        <v>0</v>
      </c>
      <c r="I37" s="275" t="str">
        <f t="shared" si="21"/>
        <v>N. D.</v>
      </c>
      <c r="J37" s="273"/>
      <c r="K37" s="274">
        <f>+'2025R'!$P37</f>
        <v>0</v>
      </c>
      <c r="L37" s="275">
        <f t="shared" si="30"/>
        <v>0</v>
      </c>
      <c r="M37" s="276">
        <f t="shared" si="22"/>
        <v>0</v>
      </c>
      <c r="N37" s="275" t="str">
        <f t="shared" si="23"/>
        <v>N. D.</v>
      </c>
      <c r="O37" s="311"/>
      <c r="P37" s="274">
        <f>+'2026R'!$AF37</f>
        <v>0</v>
      </c>
      <c r="Q37" s="275">
        <f t="shared" si="31"/>
        <v>0</v>
      </c>
      <c r="R37" s="273"/>
      <c r="S37" s="274">
        <f>+'2026P'!$AF37</f>
        <v>0</v>
      </c>
      <c r="T37" s="275">
        <f t="shared" si="32"/>
        <v>0</v>
      </c>
      <c r="U37" s="276">
        <f t="shared" si="24"/>
        <v>0</v>
      </c>
      <c r="V37" s="275" t="str">
        <f t="shared" si="25"/>
        <v>N. D.</v>
      </c>
      <c r="W37" s="273"/>
      <c r="X37" s="274">
        <f>+'2025R'!$AF37</f>
        <v>33362.85</v>
      </c>
      <c r="Y37" s="275">
        <f t="shared" si="33"/>
        <v>0.10728017754510283</v>
      </c>
      <c r="Z37" s="276">
        <f t="shared" si="26"/>
        <v>-33362.85</v>
      </c>
      <c r="AA37" s="275">
        <f t="shared" si="27"/>
        <v>-1</v>
      </c>
    </row>
    <row r="38" spans="1:27" hidden="1">
      <c r="A38" s="272" t="s">
        <v>24</v>
      </c>
      <c r="B38" s="273"/>
      <c r="C38" s="274">
        <f>+'2026R'!$P38</f>
        <v>0</v>
      </c>
      <c r="D38" s="275">
        <f t="shared" si="28"/>
        <v>0</v>
      </c>
      <c r="E38" s="273"/>
      <c r="F38" s="274">
        <f>+'2026P'!$P38</f>
        <v>0</v>
      </c>
      <c r="G38" s="275">
        <f t="shared" si="29"/>
        <v>0</v>
      </c>
      <c r="H38" s="276">
        <f t="shared" si="20"/>
        <v>0</v>
      </c>
      <c r="I38" s="275" t="str">
        <f t="shared" si="21"/>
        <v>N. D.</v>
      </c>
      <c r="J38" s="273"/>
      <c r="K38" s="274">
        <f>+'2025R'!$P38</f>
        <v>0</v>
      </c>
      <c r="L38" s="275">
        <f t="shared" si="30"/>
        <v>0</v>
      </c>
      <c r="M38" s="276">
        <f t="shared" si="22"/>
        <v>0</v>
      </c>
      <c r="N38" s="275" t="str">
        <f t="shared" si="23"/>
        <v>N. D.</v>
      </c>
      <c r="O38" s="311"/>
      <c r="P38" s="274">
        <f>+'2026R'!$AF38</f>
        <v>0</v>
      </c>
      <c r="Q38" s="275">
        <f t="shared" si="31"/>
        <v>0</v>
      </c>
      <c r="R38" s="273"/>
      <c r="S38" s="274">
        <f>+'2026P'!$AF38</f>
        <v>0</v>
      </c>
      <c r="T38" s="275">
        <f t="shared" si="32"/>
        <v>0</v>
      </c>
      <c r="U38" s="276">
        <f t="shared" si="24"/>
        <v>0</v>
      </c>
      <c r="V38" s="275" t="str">
        <f t="shared" si="25"/>
        <v>N. D.</v>
      </c>
      <c r="W38" s="273"/>
      <c r="X38" s="274">
        <f>+'2025R'!$AF38</f>
        <v>7844.24</v>
      </c>
      <c r="Y38" s="275">
        <f t="shared" si="33"/>
        <v>5.1073045450598662E-3</v>
      </c>
      <c r="Z38" s="276">
        <f t="shared" si="26"/>
        <v>-7844.24</v>
      </c>
      <c r="AA38" s="275">
        <f t="shared" si="27"/>
        <v>-1</v>
      </c>
    </row>
    <row r="39" spans="1:27" hidden="1">
      <c r="A39" s="272" t="s">
        <v>25</v>
      </c>
      <c r="B39" s="273"/>
      <c r="C39" s="274">
        <f>+'2026R'!$P39</f>
        <v>0</v>
      </c>
      <c r="D39" s="275">
        <f t="shared" si="28"/>
        <v>0</v>
      </c>
      <c r="E39" s="273"/>
      <c r="F39" s="274">
        <f>+'2026P'!$P39</f>
        <v>0</v>
      </c>
      <c r="G39" s="275">
        <f t="shared" si="29"/>
        <v>0</v>
      </c>
      <c r="H39" s="276">
        <f t="shared" si="20"/>
        <v>0</v>
      </c>
      <c r="I39" s="275" t="str">
        <f t="shared" si="21"/>
        <v>N. D.</v>
      </c>
      <c r="J39" s="273"/>
      <c r="K39" s="274">
        <f>+'2025R'!$P39</f>
        <v>0</v>
      </c>
      <c r="L39" s="275">
        <f t="shared" si="30"/>
        <v>0</v>
      </c>
      <c r="M39" s="276">
        <f t="shared" si="22"/>
        <v>0</v>
      </c>
      <c r="N39" s="275" t="str">
        <f t="shared" si="23"/>
        <v>N. D.</v>
      </c>
      <c r="O39" s="311"/>
      <c r="P39" s="274">
        <f>+'2026R'!$AF39</f>
        <v>0</v>
      </c>
      <c r="Q39" s="275">
        <f t="shared" si="31"/>
        <v>0</v>
      </c>
      <c r="R39" s="273"/>
      <c r="S39" s="274">
        <f>+'2026P'!$AF39</f>
        <v>0</v>
      </c>
      <c r="T39" s="275">
        <f t="shared" si="32"/>
        <v>0</v>
      </c>
      <c r="U39" s="276">
        <f t="shared" si="24"/>
        <v>0</v>
      </c>
      <c r="V39" s="275" t="str">
        <f t="shared" si="25"/>
        <v>N. D.</v>
      </c>
      <c r="W39" s="273"/>
      <c r="X39" s="274">
        <f>+'2025R'!$AF39</f>
        <v>0</v>
      </c>
      <c r="Y39" s="275">
        <f t="shared" si="33"/>
        <v>0</v>
      </c>
      <c r="Z39" s="276">
        <f t="shared" si="26"/>
        <v>0</v>
      </c>
      <c r="AA39" s="275" t="str">
        <f t="shared" si="27"/>
        <v>N. D.</v>
      </c>
    </row>
    <row r="40" spans="1:27" hidden="1">
      <c r="A40" s="272" t="s">
        <v>26</v>
      </c>
      <c r="B40" s="273"/>
      <c r="C40" s="274">
        <f>+'2026R'!$P40</f>
        <v>0</v>
      </c>
      <c r="D40" s="275" t="str">
        <f t="shared" si="28"/>
        <v>N. D.</v>
      </c>
      <c r="E40" s="273"/>
      <c r="F40" s="274">
        <f>+'2026P'!$P40</f>
        <v>0</v>
      </c>
      <c r="G40" s="275" t="str">
        <f t="shared" si="29"/>
        <v>N. D.</v>
      </c>
      <c r="H40" s="276">
        <f t="shared" si="20"/>
        <v>0</v>
      </c>
      <c r="I40" s="275" t="str">
        <f t="shared" si="21"/>
        <v>N. D.</v>
      </c>
      <c r="J40" s="273"/>
      <c r="K40" s="274">
        <f>+'2025R'!$P40</f>
        <v>0</v>
      </c>
      <c r="L40" s="275" t="str">
        <f t="shared" si="30"/>
        <v>N. D.</v>
      </c>
      <c r="M40" s="276">
        <f t="shared" si="22"/>
        <v>0</v>
      </c>
      <c r="N40" s="275" t="str">
        <f t="shared" si="23"/>
        <v>N. D.</v>
      </c>
      <c r="O40" s="311"/>
      <c r="P40" s="274">
        <f>+'2026R'!$AF40</f>
        <v>0</v>
      </c>
      <c r="Q40" s="275" t="str">
        <f t="shared" si="31"/>
        <v>N. D.</v>
      </c>
      <c r="R40" s="273"/>
      <c r="S40" s="274">
        <f>+'2026P'!$AF40</f>
        <v>0</v>
      </c>
      <c r="T40" s="275" t="str">
        <f t="shared" si="32"/>
        <v>N. D.</v>
      </c>
      <c r="U40" s="276">
        <f t="shared" si="24"/>
        <v>0</v>
      </c>
      <c r="V40" s="275" t="str">
        <f t="shared" si="25"/>
        <v>N. D.</v>
      </c>
      <c r="W40" s="273"/>
      <c r="X40" s="274">
        <f>+'2025R'!$AF40</f>
        <v>0</v>
      </c>
      <c r="Y40" s="275" t="str">
        <f t="shared" si="33"/>
        <v>N. D.</v>
      </c>
      <c r="Z40" s="276">
        <f t="shared" si="26"/>
        <v>0</v>
      </c>
      <c r="AA40" s="275" t="str">
        <f t="shared" si="27"/>
        <v>N. D.</v>
      </c>
    </row>
    <row r="41" spans="1:27" hidden="1">
      <c r="A41" s="272" t="s">
        <v>27</v>
      </c>
      <c r="B41" s="273"/>
      <c r="C41" s="274">
        <f>+'2026R'!$P41</f>
        <v>0</v>
      </c>
      <c r="D41" s="275">
        <f t="shared" si="28"/>
        <v>0</v>
      </c>
      <c r="E41" s="273"/>
      <c r="F41" s="274">
        <f>+'2026P'!$P41</f>
        <v>0</v>
      </c>
      <c r="G41" s="275">
        <f t="shared" si="29"/>
        <v>0</v>
      </c>
      <c r="H41" s="276">
        <f t="shared" si="20"/>
        <v>0</v>
      </c>
      <c r="I41" s="275" t="str">
        <f t="shared" si="21"/>
        <v>N. D.</v>
      </c>
      <c r="J41" s="273"/>
      <c r="K41" s="274">
        <f>+'2025R'!$P41</f>
        <v>0</v>
      </c>
      <c r="L41" s="275">
        <f t="shared" si="30"/>
        <v>0</v>
      </c>
      <c r="M41" s="276">
        <f t="shared" si="22"/>
        <v>0</v>
      </c>
      <c r="N41" s="275" t="str">
        <f t="shared" si="23"/>
        <v>N. D.</v>
      </c>
      <c r="O41" s="311"/>
      <c r="P41" s="274">
        <f>+'2026R'!$AF41</f>
        <v>0</v>
      </c>
      <c r="Q41" s="275">
        <f t="shared" si="31"/>
        <v>0</v>
      </c>
      <c r="R41" s="273"/>
      <c r="S41" s="274">
        <f>+'2026P'!$AF41</f>
        <v>0</v>
      </c>
      <c r="T41" s="275">
        <f t="shared" si="32"/>
        <v>0</v>
      </c>
      <c r="U41" s="276">
        <f t="shared" si="24"/>
        <v>0</v>
      </c>
      <c r="V41" s="275" t="str">
        <f t="shared" si="25"/>
        <v>N. D.</v>
      </c>
      <c r="W41" s="273"/>
      <c r="X41" s="274">
        <f>+'2025R'!$AF41</f>
        <v>0</v>
      </c>
      <c r="Y41" s="275">
        <f t="shared" si="33"/>
        <v>0</v>
      </c>
      <c r="Z41" s="276">
        <f t="shared" si="26"/>
        <v>0</v>
      </c>
      <c r="AA41" s="275" t="str">
        <f t="shared" si="27"/>
        <v>N. D.</v>
      </c>
    </row>
    <row r="42" spans="1:27" hidden="1">
      <c r="A42" s="272" t="s">
        <v>28</v>
      </c>
      <c r="B42" s="273"/>
      <c r="C42" s="274">
        <f>+'2026R'!$P42</f>
        <v>0</v>
      </c>
      <c r="D42" s="275">
        <f t="shared" si="28"/>
        <v>0</v>
      </c>
      <c r="E42" s="273"/>
      <c r="F42" s="274">
        <f>+'2026P'!$P42</f>
        <v>0</v>
      </c>
      <c r="G42" s="275">
        <f t="shared" si="29"/>
        <v>0</v>
      </c>
      <c r="H42" s="276">
        <f t="shared" si="20"/>
        <v>0</v>
      </c>
      <c r="I42" s="275" t="str">
        <f t="shared" si="21"/>
        <v>N. D.</v>
      </c>
      <c r="J42" s="273"/>
      <c r="K42" s="274">
        <f>+'2025R'!$P42</f>
        <v>0</v>
      </c>
      <c r="L42" s="275">
        <f t="shared" si="30"/>
        <v>0</v>
      </c>
      <c r="M42" s="276">
        <f t="shared" si="22"/>
        <v>0</v>
      </c>
      <c r="N42" s="275" t="str">
        <f t="shared" si="23"/>
        <v>N. D.</v>
      </c>
      <c r="O42" s="311"/>
      <c r="P42" s="274">
        <f>+'2026R'!$AF42</f>
        <v>0</v>
      </c>
      <c r="Q42" s="275">
        <f t="shared" si="31"/>
        <v>0</v>
      </c>
      <c r="R42" s="273"/>
      <c r="S42" s="274">
        <f>+'2026P'!$AF42</f>
        <v>0</v>
      </c>
      <c r="T42" s="275">
        <f t="shared" si="32"/>
        <v>0</v>
      </c>
      <c r="U42" s="276">
        <f t="shared" si="24"/>
        <v>0</v>
      </c>
      <c r="V42" s="275" t="str">
        <f t="shared" si="25"/>
        <v>N. D.</v>
      </c>
      <c r="W42" s="273"/>
      <c r="X42" s="274">
        <f>+'2025R'!$AF42</f>
        <v>0</v>
      </c>
      <c r="Y42" s="275">
        <f t="shared" si="33"/>
        <v>0</v>
      </c>
      <c r="Z42" s="276">
        <f t="shared" si="26"/>
        <v>0</v>
      </c>
      <c r="AA42" s="275" t="str">
        <f t="shared" si="27"/>
        <v>N. D.</v>
      </c>
    </row>
    <row r="43" spans="1:27" hidden="1">
      <c r="A43" s="272" t="s">
        <v>29</v>
      </c>
      <c r="B43" s="273"/>
      <c r="C43" s="274">
        <f>+'2026R'!$P43</f>
        <v>0</v>
      </c>
      <c r="D43" s="275">
        <f t="shared" si="28"/>
        <v>0</v>
      </c>
      <c r="E43" s="273"/>
      <c r="F43" s="274">
        <f>+'2026P'!$P43</f>
        <v>0</v>
      </c>
      <c r="G43" s="275" t="str">
        <f t="shared" si="29"/>
        <v>N. D.</v>
      </c>
      <c r="H43" s="276">
        <f t="shared" si="20"/>
        <v>0</v>
      </c>
      <c r="I43" s="275" t="str">
        <f t="shared" si="21"/>
        <v>N. D.</v>
      </c>
      <c r="J43" s="273"/>
      <c r="K43" s="274">
        <f>+'2025R'!$P43</f>
        <v>0</v>
      </c>
      <c r="L43" s="275">
        <f t="shared" si="30"/>
        <v>0</v>
      </c>
      <c r="M43" s="276">
        <f t="shared" si="22"/>
        <v>0</v>
      </c>
      <c r="N43" s="275" t="str">
        <f t="shared" si="23"/>
        <v>N. D.</v>
      </c>
      <c r="O43" s="311"/>
      <c r="P43" s="274">
        <f>+'2026R'!$AF43</f>
        <v>0</v>
      </c>
      <c r="Q43" s="275">
        <f t="shared" si="31"/>
        <v>0</v>
      </c>
      <c r="R43" s="273"/>
      <c r="S43" s="274">
        <f>+'2026P'!$AF43</f>
        <v>0</v>
      </c>
      <c r="T43" s="275" t="str">
        <f t="shared" si="32"/>
        <v>N. D.</v>
      </c>
      <c r="U43" s="276">
        <f t="shared" si="24"/>
        <v>0</v>
      </c>
      <c r="V43" s="275" t="str">
        <f t="shared" si="25"/>
        <v>N. D.</v>
      </c>
      <c r="W43" s="273"/>
      <c r="X43" s="274">
        <f>+'2025R'!$AF43</f>
        <v>0</v>
      </c>
      <c r="Y43" s="275">
        <f t="shared" si="33"/>
        <v>0</v>
      </c>
      <c r="Z43" s="276">
        <f t="shared" si="26"/>
        <v>0</v>
      </c>
      <c r="AA43" s="275" t="str">
        <f t="shared" si="27"/>
        <v>N. D.</v>
      </c>
    </row>
    <row r="44" spans="1:27" hidden="1">
      <c r="A44" s="277" t="s">
        <v>30</v>
      </c>
      <c r="B44" s="273"/>
      <c r="C44" s="274">
        <f>+'2026R'!$P44</f>
        <v>0</v>
      </c>
      <c r="D44" s="275" t="str">
        <f t="shared" si="28"/>
        <v>N. D.</v>
      </c>
      <c r="E44" s="273"/>
      <c r="F44" s="274">
        <f>+'2026P'!$P44</f>
        <v>0</v>
      </c>
      <c r="G44" s="275" t="str">
        <f t="shared" si="29"/>
        <v>N. D.</v>
      </c>
      <c r="H44" s="276">
        <f t="shared" si="20"/>
        <v>0</v>
      </c>
      <c r="I44" s="275" t="str">
        <f t="shared" si="21"/>
        <v>N. D.</v>
      </c>
      <c r="J44" s="273"/>
      <c r="K44" s="274">
        <f>+'2025R'!$P44</f>
        <v>0</v>
      </c>
      <c r="L44" s="275" t="str">
        <f t="shared" si="30"/>
        <v>N. D.</v>
      </c>
      <c r="M44" s="276">
        <f t="shared" si="22"/>
        <v>0</v>
      </c>
      <c r="N44" s="275" t="str">
        <f t="shared" si="23"/>
        <v>N. D.</v>
      </c>
      <c r="O44" s="311"/>
      <c r="P44" s="274">
        <f>+'2026R'!$AF44</f>
        <v>0</v>
      </c>
      <c r="Q44" s="275" t="str">
        <f t="shared" si="31"/>
        <v>N. D.</v>
      </c>
      <c r="R44" s="273"/>
      <c r="S44" s="274">
        <f>+'2026P'!$AF44</f>
        <v>0</v>
      </c>
      <c r="T44" s="275" t="str">
        <f t="shared" si="32"/>
        <v>N. D.</v>
      </c>
      <c r="U44" s="276">
        <f t="shared" si="24"/>
        <v>0</v>
      </c>
      <c r="V44" s="275" t="str">
        <f t="shared" si="25"/>
        <v>N. D.</v>
      </c>
      <c r="W44" s="273"/>
      <c r="X44" s="274">
        <f>+'2025R'!$AF44</f>
        <v>0</v>
      </c>
      <c r="Y44" s="275" t="str">
        <f t="shared" si="33"/>
        <v>N. D.</v>
      </c>
      <c r="Z44" s="276">
        <f t="shared" si="26"/>
        <v>0</v>
      </c>
      <c r="AA44" s="275" t="str">
        <f t="shared" si="27"/>
        <v>N. D.</v>
      </c>
    </row>
    <row r="45" spans="1:27" hidden="1">
      <c r="A45" s="278" t="s">
        <v>31</v>
      </c>
      <c r="B45" s="265"/>
      <c r="C45" s="279">
        <f>+SUM(C46:C54)</f>
        <v>0</v>
      </c>
      <c r="D45" s="270" t="str">
        <f>+IF(ISERROR(C45/C56),"N. D.",C45/C56)</f>
        <v>N. D.</v>
      </c>
      <c r="E45" s="273"/>
      <c r="F45" s="279">
        <f>+SUM(F46:F54)</f>
        <v>0</v>
      </c>
      <c r="G45" s="270" t="str">
        <f>+IF(ISERROR(F45/F56),"N. D.",F45/F56)</f>
        <v>N. D.</v>
      </c>
      <c r="H45" s="271">
        <f t="shared" si="20"/>
        <v>0</v>
      </c>
      <c r="I45" s="270" t="str">
        <f t="shared" si="21"/>
        <v>N. D.</v>
      </c>
      <c r="J45" s="265"/>
      <c r="K45" s="279">
        <f>+SUM(K46:K54)</f>
        <v>0</v>
      </c>
      <c r="L45" s="270" t="str">
        <f>+IF(ISERROR(K45/K56),"N. D.",K45/K56)</f>
        <v>N. D.</v>
      </c>
      <c r="M45" s="271">
        <f t="shared" si="22"/>
        <v>0</v>
      </c>
      <c r="N45" s="270" t="str">
        <f t="shared" si="23"/>
        <v>N. D.</v>
      </c>
      <c r="O45" s="265"/>
      <c r="P45" s="279">
        <f>+SUM(P46:P54)</f>
        <v>0</v>
      </c>
      <c r="Q45" s="270">
        <f>+IF(ISERROR(P45/P56),"N. D.",P45/P56)</f>
        <v>0</v>
      </c>
      <c r="R45" s="273"/>
      <c r="S45" s="279">
        <f>+SUM(S46:S54)</f>
        <v>0</v>
      </c>
      <c r="T45" s="270" t="str">
        <f>+IF(ISERROR(S45/S56),"N. D.",S45/S56)</f>
        <v>N. D.</v>
      </c>
      <c r="U45" s="271">
        <f t="shared" si="24"/>
        <v>0</v>
      </c>
      <c r="V45" s="270" t="str">
        <f t="shared" si="25"/>
        <v>N. D.</v>
      </c>
      <c r="W45" s="265"/>
      <c r="X45" s="279">
        <f>+SUM(X46:X54)</f>
        <v>0</v>
      </c>
      <c r="Y45" s="270">
        <f>+IF(ISERROR(X45/X56),"N. D.",X45/X56)</f>
        <v>0</v>
      </c>
      <c r="Z45" s="271">
        <f t="shared" si="26"/>
        <v>0</v>
      </c>
      <c r="AA45" s="270" t="str">
        <f t="shared" si="27"/>
        <v>N. D.</v>
      </c>
    </row>
    <row r="46" spans="1:27" hidden="1">
      <c r="A46" s="280" t="s">
        <v>32</v>
      </c>
      <c r="B46" s="273"/>
      <c r="C46" s="274">
        <f>+'2026R'!$P46</f>
        <v>0</v>
      </c>
      <c r="D46" s="275" t="str">
        <f t="shared" ref="D46:D54" si="34">+IF(ISERROR(C46/C96),"N. D.",C46/C96)</f>
        <v>N. D.</v>
      </c>
      <c r="E46" s="273"/>
      <c r="F46" s="274">
        <f>+'2026P'!$P46</f>
        <v>0</v>
      </c>
      <c r="G46" s="275" t="str">
        <f t="shared" ref="G46:G54" si="35">+IF(ISERROR(F46/F96),"N. D.",F46/F96)</f>
        <v>N. D.</v>
      </c>
      <c r="H46" s="276">
        <f t="shared" si="20"/>
        <v>0</v>
      </c>
      <c r="I46" s="275" t="str">
        <f t="shared" si="21"/>
        <v>N. D.</v>
      </c>
      <c r="J46" s="273"/>
      <c r="K46" s="274">
        <f>+'2025R'!$P46</f>
        <v>0</v>
      </c>
      <c r="L46" s="275" t="str">
        <f t="shared" ref="L46:L54" si="36">+IF(ISERROR(K46/K96),"N. D.",K46/K96)</f>
        <v>N. D.</v>
      </c>
      <c r="M46" s="276">
        <f t="shared" si="22"/>
        <v>0</v>
      </c>
      <c r="N46" s="275" t="str">
        <f t="shared" si="23"/>
        <v>N. D.</v>
      </c>
      <c r="O46" s="311"/>
      <c r="P46" s="274">
        <f>+'2026R'!$AF46</f>
        <v>0</v>
      </c>
      <c r="Q46" s="275" t="str">
        <f t="shared" ref="Q46:Q54" si="37">+IF(ISERROR(P46/P96),"N. D.",P46/P96)</f>
        <v>N. D.</v>
      </c>
      <c r="R46" s="273"/>
      <c r="S46" s="274">
        <f>+'2026P'!$AF46</f>
        <v>0</v>
      </c>
      <c r="T46" s="275" t="str">
        <f t="shared" ref="T46:T54" si="38">+IF(ISERROR(S46/S96),"N. D.",S46/S96)</f>
        <v>N. D.</v>
      </c>
      <c r="U46" s="276">
        <f t="shared" si="24"/>
        <v>0</v>
      </c>
      <c r="V46" s="275" t="str">
        <f t="shared" si="25"/>
        <v>N. D.</v>
      </c>
      <c r="W46" s="273"/>
      <c r="X46" s="274">
        <f>+'2025R'!$AF46</f>
        <v>0</v>
      </c>
      <c r="Y46" s="275" t="str">
        <f t="shared" ref="Y46:Y54" si="39">+IF(ISERROR(X46/X96),"N. D.",X46/X96)</f>
        <v>N. D.</v>
      </c>
      <c r="Z46" s="276">
        <f t="shared" si="26"/>
        <v>0</v>
      </c>
      <c r="AA46" s="275" t="str">
        <f t="shared" si="27"/>
        <v>N. D.</v>
      </c>
    </row>
    <row r="47" spans="1:27" hidden="1">
      <c r="A47" s="280" t="s">
        <v>33</v>
      </c>
      <c r="B47" s="273"/>
      <c r="C47" s="274">
        <f>+'2026R'!$P47</f>
        <v>0</v>
      </c>
      <c r="D47" s="275" t="str">
        <f t="shared" si="34"/>
        <v>N. D.</v>
      </c>
      <c r="E47" s="273"/>
      <c r="F47" s="274">
        <f>+'2026P'!$P47</f>
        <v>0</v>
      </c>
      <c r="G47" s="275" t="str">
        <f t="shared" si="35"/>
        <v>N. D.</v>
      </c>
      <c r="H47" s="276">
        <f t="shared" si="20"/>
        <v>0</v>
      </c>
      <c r="I47" s="275" t="str">
        <f t="shared" si="21"/>
        <v>N. D.</v>
      </c>
      <c r="J47" s="273"/>
      <c r="K47" s="274">
        <f>+'2025R'!$P47</f>
        <v>0</v>
      </c>
      <c r="L47" s="275" t="str">
        <f t="shared" si="36"/>
        <v>N. D.</v>
      </c>
      <c r="M47" s="276">
        <f t="shared" si="22"/>
        <v>0</v>
      </c>
      <c r="N47" s="275" t="str">
        <f t="shared" si="23"/>
        <v>N. D.</v>
      </c>
      <c r="O47" s="311"/>
      <c r="P47" s="274">
        <f>+'2026R'!$AF47</f>
        <v>0</v>
      </c>
      <c r="Q47" s="275" t="str">
        <f t="shared" si="37"/>
        <v>N. D.</v>
      </c>
      <c r="R47" s="273"/>
      <c r="S47" s="274">
        <f>+'2026P'!$AF47</f>
        <v>0</v>
      </c>
      <c r="T47" s="275" t="str">
        <f t="shared" si="38"/>
        <v>N. D.</v>
      </c>
      <c r="U47" s="276">
        <f t="shared" si="24"/>
        <v>0</v>
      </c>
      <c r="V47" s="275" t="str">
        <f t="shared" si="25"/>
        <v>N. D.</v>
      </c>
      <c r="W47" s="273"/>
      <c r="X47" s="274">
        <f>+'2025R'!$AF47</f>
        <v>0</v>
      </c>
      <c r="Y47" s="275" t="str">
        <f t="shared" si="39"/>
        <v>N. D.</v>
      </c>
      <c r="Z47" s="276">
        <f t="shared" si="26"/>
        <v>0</v>
      </c>
      <c r="AA47" s="275" t="str">
        <f t="shared" si="27"/>
        <v>N. D.</v>
      </c>
    </row>
    <row r="48" spans="1:27" hidden="1">
      <c r="A48" s="280" t="s">
        <v>34</v>
      </c>
      <c r="B48" s="273"/>
      <c r="C48" s="274">
        <f>+'2026R'!$P48</f>
        <v>0</v>
      </c>
      <c r="D48" s="275" t="str">
        <f t="shared" si="34"/>
        <v>N. D.</v>
      </c>
      <c r="E48" s="273"/>
      <c r="F48" s="274">
        <f>+'2026P'!$P48</f>
        <v>0</v>
      </c>
      <c r="G48" s="275" t="str">
        <f t="shared" si="35"/>
        <v>N. D.</v>
      </c>
      <c r="H48" s="276">
        <f t="shared" si="20"/>
        <v>0</v>
      </c>
      <c r="I48" s="275" t="str">
        <f t="shared" si="21"/>
        <v>N. D.</v>
      </c>
      <c r="J48" s="273"/>
      <c r="K48" s="274">
        <f>+'2025R'!$P48</f>
        <v>0</v>
      </c>
      <c r="L48" s="275" t="str">
        <f t="shared" si="36"/>
        <v>N. D.</v>
      </c>
      <c r="M48" s="276">
        <f t="shared" si="22"/>
        <v>0</v>
      </c>
      <c r="N48" s="275" t="str">
        <f t="shared" si="23"/>
        <v>N. D.</v>
      </c>
      <c r="O48" s="311"/>
      <c r="P48" s="274">
        <f>+'2026R'!$AF48</f>
        <v>0</v>
      </c>
      <c r="Q48" s="275" t="str">
        <f t="shared" si="37"/>
        <v>N. D.</v>
      </c>
      <c r="R48" s="273"/>
      <c r="S48" s="274">
        <f>+'2026P'!$AF48</f>
        <v>0</v>
      </c>
      <c r="T48" s="275" t="str">
        <f t="shared" si="38"/>
        <v>N. D.</v>
      </c>
      <c r="U48" s="276">
        <f t="shared" si="24"/>
        <v>0</v>
      </c>
      <c r="V48" s="275" t="str">
        <f t="shared" si="25"/>
        <v>N. D.</v>
      </c>
      <c r="W48" s="273"/>
      <c r="X48" s="274">
        <f>+'2025R'!$AF48</f>
        <v>0</v>
      </c>
      <c r="Y48" s="275" t="str">
        <f t="shared" si="39"/>
        <v>N. D.</v>
      </c>
      <c r="Z48" s="276">
        <f t="shared" si="26"/>
        <v>0</v>
      </c>
      <c r="AA48" s="275" t="str">
        <f t="shared" si="27"/>
        <v>N. D.</v>
      </c>
    </row>
    <row r="49" spans="1:27" hidden="1">
      <c r="A49" s="280" t="s">
        <v>35</v>
      </c>
      <c r="B49" s="273"/>
      <c r="C49" s="274">
        <f>+'2026R'!$P49</f>
        <v>0</v>
      </c>
      <c r="D49" s="275" t="str">
        <f t="shared" si="34"/>
        <v>N. D.</v>
      </c>
      <c r="E49" s="273"/>
      <c r="F49" s="274">
        <f>+'2026P'!$P49</f>
        <v>0</v>
      </c>
      <c r="G49" s="275" t="str">
        <f t="shared" si="35"/>
        <v>N. D.</v>
      </c>
      <c r="H49" s="276">
        <f t="shared" si="20"/>
        <v>0</v>
      </c>
      <c r="I49" s="275" t="str">
        <f t="shared" si="21"/>
        <v>N. D.</v>
      </c>
      <c r="J49" s="273"/>
      <c r="K49" s="274">
        <f>+'2025R'!$P49</f>
        <v>0</v>
      </c>
      <c r="L49" s="275" t="str">
        <f t="shared" si="36"/>
        <v>N. D.</v>
      </c>
      <c r="M49" s="276">
        <f t="shared" si="22"/>
        <v>0</v>
      </c>
      <c r="N49" s="275" t="str">
        <f t="shared" si="23"/>
        <v>N. D.</v>
      </c>
      <c r="O49" s="311"/>
      <c r="P49" s="274">
        <f>+'2026R'!$AF49</f>
        <v>0</v>
      </c>
      <c r="Q49" s="275" t="str">
        <f t="shared" si="37"/>
        <v>N. D.</v>
      </c>
      <c r="R49" s="273"/>
      <c r="S49" s="274">
        <f>+'2026P'!$AF49</f>
        <v>0</v>
      </c>
      <c r="T49" s="275" t="str">
        <f t="shared" si="38"/>
        <v>N. D.</v>
      </c>
      <c r="U49" s="276">
        <f t="shared" si="24"/>
        <v>0</v>
      </c>
      <c r="V49" s="275" t="str">
        <f t="shared" si="25"/>
        <v>N. D.</v>
      </c>
      <c r="W49" s="273"/>
      <c r="X49" s="274">
        <f>+'2025R'!$AF49</f>
        <v>0</v>
      </c>
      <c r="Y49" s="275" t="str">
        <f t="shared" si="39"/>
        <v>N. D.</v>
      </c>
      <c r="Z49" s="276">
        <f t="shared" si="26"/>
        <v>0</v>
      </c>
      <c r="AA49" s="275" t="str">
        <f t="shared" si="27"/>
        <v>N. D.</v>
      </c>
    </row>
    <row r="50" spans="1:27" hidden="1">
      <c r="A50" s="280" t="s">
        <v>36</v>
      </c>
      <c r="B50" s="273"/>
      <c r="C50" s="274">
        <f>+'2026R'!$P50</f>
        <v>0</v>
      </c>
      <c r="D50" s="275" t="str">
        <f t="shared" si="34"/>
        <v>N. D.</v>
      </c>
      <c r="E50" s="273"/>
      <c r="F50" s="274">
        <f>+'2026P'!$P50</f>
        <v>0</v>
      </c>
      <c r="G50" s="275" t="str">
        <f t="shared" si="35"/>
        <v>N. D.</v>
      </c>
      <c r="H50" s="276">
        <f t="shared" si="20"/>
        <v>0</v>
      </c>
      <c r="I50" s="275" t="str">
        <f t="shared" si="21"/>
        <v>N. D.</v>
      </c>
      <c r="J50" s="273"/>
      <c r="K50" s="274">
        <f>+'2025R'!$P50</f>
        <v>0</v>
      </c>
      <c r="L50" s="275" t="str">
        <f t="shared" si="36"/>
        <v>N. D.</v>
      </c>
      <c r="M50" s="276">
        <f t="shared" si="22"/>
        <v>0</v>
      </c>
      <c r="N50" s="275" t="str">
        <f t="shared" si="23"/>
        <v>N. D.</v>
      </c>
      <c r="O50" s="311"/>
      <c r="P50" s="274">
        <f>+'2026R'!$AF50</f>
        <v>0</v>
      </c>
      <c r="Q50" s="275" t="str">
        <f t="shared" si="37"/>
        <v>N. D.</v>
      </c>
      <c r="R50" s="273"/>
      <c r="S50" s="274">
        <f>+'2026P'!$AF50</f>
        <v>0</v>
      </c>
      <c r="T50" s="275" t="str">
        <f t="shared" si="38"/>
        <v>N. D.</v>
      </c>
      <c r="U50" s="276">
        <f t="shared" si="24"/>
        <v>0</v>
      </c>
      <c r="V50" s="275" t="str">
        <f t="shared" si="25"/>
        <v>N. D.</v>
      </c>
      <c r="W50" s="273"/>
      <c r="X50" s="274">
        <f>+'2025R'!$AF50</f>
        <v>0</v>
      </c>
      <c r="Y50" s="275" t="str">
        <f t="shared" si="39"/>
        <v>N. D.</v>
      </c>
      <c r="Z50" s="276">
        <f t="shared" si="26"/>
        <v>0</v>
      </c>
      <c r="AA50" s="275" t="str">
        <f t="shared" si="27"/>
        <v>N. D.</v>
      </c>
    </row>
    <row r="51" spans="1:27" hidden="1">
      <c r="A51" s="280" t="s">
        <v>37</v>
      </c>
      <c r="B51" s="273"/>
      <c r="C51" s="274">
        <f>+'2026R'!$P51</f>
        <v>0</v>
      </c>
      <c r="D51" s="275" t="str">
        <f t="shared" si="34"/>
        <v>N. D.</v>
      </c>
      <c r="E51" s="273"/>
      <c r="F51" s="274">
        <f>+'2026P'!$P51</f>
        <v>0</v>
      </c>
      <c r="G51" s="275" t="str">
        <f t="shared" si="35"/>
        <v>N. D.</v>
      </c>
      <c r="H51" s="276">
        <f t="shared" si="20"/>
        <v>0</v>
      </c>
      <c r="I51" s="275" t="str">
        <f t="shared" si="21"/>
        <v>N. D.</v>
      </c>
      <c r="J51" s="273"/>
      <c r="K51" s="274">
        <f>+'2025R'!$P51</f>
        <v>0</v>
      </c>
      <c r="L51" s="275" t="str">
        <f t="shared" si="36"/>
        <v>N. D.</v>
      </c>
      <c r="M51" s="276">
        <f t="shared" si="22"/>
        <v>0</v>
      </c>
      <c r="N51" s="275" t="str">
        <f t="shared" si="23"/>
        <v>N. D.</v>
      </c>
      <c r="O51" s="311"/>
      <c r="P51" s="274">
        <f>+'2026R'!$AF51</f>
        <v>0</v>
      </c>
      <c r="Q51" s="275" t="str">
        <f t="shared" si="37"/>
        <v>N. D.</v>
      </c>
      <c r="R51" s="273"/>
      <c r="S51" s="274">
        <f>+'2026P'!$AF51</f>
        <v>0</v>
      </c>
      <c r="T51" s="275" t="str">
        <f t="shared" si="38"/>
        <v>N. D.</v>
      </c>
      <c r="U51" s="276">
        <f t="shared" si="24"/>
        <v>0</v>
      </c>
      <c r="V51" s="275" t="str">
        <f t="shared" si="25"/>
        <v>N. D.</v>
      </c>
      <c r="W51" s="273"/>
      <c r="X51" s="274">
        <f>+'2025R'!$AF51</f>
        <v>0</v>
      </c>
      <c r="Y51" s="275" t="str">
        <f t="shared" si="39"/>
        <v>N. D.</v>
      </c>
      <c r="Z51" s="276">
        <f t="shared" si="26"/>
        <v>0</v>
      </c>
      <c r="AA51" s="275" t="str">
        <f t="shared" si="27"/>
        <v>N. D.</v>
      </c>
    </row>
    <row r="52" spans="1:27" hidden="1">
      <c r="A52" s="280" t="s">
        <v>38</v>
      </c>
      <c r="B52" s="273"/>
      <c r="C52" s="274">
        <f>+'2026R'!$P52</f>
        <v>0</v>
      </c>
      <c r="D52" s="275" t="str">
        <f t="shared" si="34"/>
        <v>N. D.</v>
      </c>
      <c r="E52" s="273"/>
      <c r="F52" s="274">
        <f>+'2026P'!$P52</f>
        <v>0</v>
      </c>
      <c r="G52" s="275" t="str">
        <f t="shared" si="35"/>
        <v>N. D.</v>
      </c>
      <c r="H52" s="276">
        <f t="shared" si="20"/>
        <v>0</v>
      </c>
      <c r="I52" s="275" t="str">
        <f t="shared" si="21"/>
        <v>N. D.</v>
      </c>
      <c r="J52" s="273"/>
      <c r="K52" s="274">
        <f>+'2025R'!$P52</f>
        <v>0</v>
      </c>
      <c r="L52" s="275" t="str">
        <f t="shared" si="36"/>
        <v>N. D.</v>
      </c>
      <c r="M52" s="276">
        <f t="shared" si="22"/>
        <v>0</v>
      </c>
      <c r="N52" s="275" t="str">
        <f t="shared" si="23"/>
        <v>N. D.</v>
      </c>
      <c r="O52" s="311"/>
      <c r="P52" s="274">
        <f>+'2026R'!$AF52</f>
        <v>0</v>
      </c>
      <c r="Q52" s="275" t="str">
        <f t="shared" si="37"/>
        <v>N. D.</v>
      </c>
      <c r="R52" s="273"/>
      <c r="S52" s="274">
        <f>+'2026P'!$AF52</f>
        <v>0</v>
      </c>
      <c r="T52" s="275" t="str">
        <f t="shared" si="38"/>
        <v>N. D.</v>
      </c>
      <c r="U52" s="276">
        <f t="shared" si="24"/>
        <v>0</v>
      </c>
      <c r="V52" s="275" t="str">
        <f t="shared" si="25"/>
        <v>N. D.</v>
      </c>
      <c r="W52" s="273"/>
      <c r="X52" s="274">
        <f>+'2025R'!$AF52</f>
        <v>0</v>
      </c>
      <c r="Y52" s="275" t="str">
        <f t="shared" si="39"/>
        <v>N. D.</v>
      </c>
      <c r="Z52" s="276">
        <f t="shared" si="26"/>
        <v>0</v>
      </c>
      <c r="AA52" s="275" t="str">
        <f t="shared" si="27"/>
        <v>N. D.</v>
      </c>
    </row>
    <row r="53" spans="1:27" hidden="1">
      <c r="A53" s="280" t="s">
        <v>39</v>
      </c>
      <c r="B53" s="273"/>
      <c r="C53" s="274">
        <f>+'2026R'!$P53</f>
        <v>0</v>
      </c>
      <c r="D53" s="275" t="str">
        <f t="shared" si="34"/>
        <v>N. D.</v>
      </c>
      <c r="E53" s="273"/>
      <c r="F53" s="274">
        <f>+'2026P'!$P53</f>
        <v>0</v>
      </c>
      <c r="G53" s="275" t="str">
        <f t="shared" si="35"/>
        <v>N. D.</v>
      </c>
      <c r="H53" s="276">
        <f t="shared" si="20"/>
        <v>0</v>
      </c>
      <c r="I53" s="275" t="str">
        <f t="shared" si="21"/>
        <v>N. D.</v>
      </c>
      <c r="J53" s="273"/>
      <c r="K53" s="274">
        <f>+'2025R'!$P53</f>
        <v>0</v>
      </c>
      <c r="L53" s="275" t="str">
        <f t="shared" si="36"/>
        <v>N. D.</v>
      </c>
      <c r="M53" s="276">
        <f t="shared" si="22"/>
        <v>0</v>
      </c>
      <c r="N53" s="275" t="str">
        <f t="shared" si="23"/>
        <v>N. D.</v>
      </c>
      <c r="O53" s="311"/>
      <c r="P53" s="274">
        <f>+'2026R'!$AF53</f>
        <v>0</v>
      </c>
      <c r="Q53" s="275" t="str">
        <f t="shared" si="37"/>
        <v>N. D.</v>
      </c>
      <c r="R53" s="273"/>
      <c r="S53" s="274">
        <f>+'2026P'!$AF53</f>
        <v>0</v>
      </c>
      <c r="T53" s="275" t="str">
        <f t="shared" si="38"/>
        <v>N. D.</v>
      </c>
      <c r="U53" s="276">
        <f t="shared" si="24"/>
        <v>0</v>
      </c>
      <c r="V53" s="275" t="str">
        <f t="shared" si="25"/>
        <v>N. D.</v>
      </c>
      <c r="W53" s="273"/>
      <c r="X53" s="274">
        <f>+'2025R'!$AF53</f>
        <v>0</v>
      </c>
      <c r="Y53" s="275" t="str">
        <f t="shared" si="39"/>
        <v>N. D.</v>
      </c>
      <c r="Z53" s="276">
        <f t="shared" si="26"/>
        <v>0</v>
      </c>
      <c r="AA53" s="275" t="str">
        <f t="shared" si="27"/>
        <v>N. D.</v>
      </c>
    </row>
    <row r="54" spans="1:27" hidden="1">
      <c r="A54" s="280" t="s">
        <v>40</v>
      </c>
      <c r="B54" s="273"/>
      <c r="C54" s="274">
        <f>+'2026R'!$P54</f>
        <v>0</v>
      </c>
      <c r="D54" s="275" t="str">
        <f t="shared" si="34"/>
        <v>N. D.</v>
      </c>
      <c r="E54" s="273"/>
      <c r="F54" s="274">
        <f>+'2026P'!$P54</f>
        <v>0</v>
      </c>
      <c r="G54" s="275" t="str">
        <f t="shared" si="35"/>
        <v>N. D.</v>
      </c>
      <c r="H54" s="276">
        <f t="shared" si="20"/>
        <v>0</v>
      </c>
      <c r="I54" s="275" t="str">
        <f t="shared" si="21"/>
        <v>N. D.</v>
      </c>
      <c r="J54" s="273"/>
      <c r="K54" s="274">
        <f>+'2025R'!$P54</f>
        <v>0</v>
      </c>
      <c r="L54" s="275" t="str">
        <f t="shared" si="36"/>
        <v>N. D.</v>
      </c>
      <c r="M54" s="276">
        <f t="shared" si="22"/>
        <v>0</v>
      </c>
      <c r="N54" s="275" t="str">
        <f t="shared" si="23"/>
        <v>N. D.</v>
      </c>
      <c r="O54" s="311"/>
      <c r="P54" s="274">
        <f>+'2026R'!$AF54</f>
        <v>0</v>
      </c>
      <c r="Q54" s="275" t="str">
        <f t="shared" si="37"/>
        <v>N. D.</v>
      </c>
      <c r="R54" s="273"/>
      <c r="S54" s="274">
        <f>+'2026P'!$AF54</f>
        <v>0</v>
      </c>
      <c r="T54" s="275" t="str">
        <f t="shared" si="38"/>
        <v>N. D.</v>
      </c>
      <c r="U54" s="276">
        <f t="shared" si="24"/>
        <v>0</v>
      </c>
      <c r="V54" s="275" t="str">
        <f t="shared" si="25"/>
        <v>N. D.</v>
      </c>
      <c r="W54" s="273"/>
      <c r="X54" s="274">
        <f>+'2025R'!$AF54</f>
        <v>0</v>
      </c>
      <c r="Y54" s="275" t="str">
        <f t="shared" si="39"/>
        <v>N. D.</v>
      </c>
      <c r="Z54" s="276">
        <f t="shared" si="26"/>
        <v>0</v>
      </c>
      <c r="AA54" s="275" t="str">
        <f t="shared" si="27"/>
        <v>N. D.</v>
      </c>
    </row>
    <row r="55" spans="1:27" ht="6" hidden="1" customHeight="1">
      <c r="A55" s="267"/>
      <c r="B55" s="265"/>
      <c r="C55" s="267"/>
      <c r="D55" s="270"/>
      <c r="E55" s="265"/>
      <c r="F55" s="267"/>
      <c r="G55" s="270"/>
      <c r="H55" s="265"/>
      <c r="I55" s="270"/>
      <c r="J55" s="265"/>
      <c r="K55" s="267"/>
      <c r="L55" s="270"/>
      <c r="M55" s="265"/>
      <c r="N55" s="270"/>
      <c r="O55" s="265"/>
      <c r="P55" s="267"/>
      <c r="Q55" s="270"/>
      <c r="R55" s="265"/>
      <c r="S55" s="267"/>
      <c r="T55" s="270"/>
      <c r="U55" s="265"/>
      <c r="V55" s="270"/>
      <c r="W55" s="265"/>
      <c r="X55" s="267"/>
      <c r="Y55" s="270"/>
      <c r="Z55" s="265"/>
      <c r="AA55" s="270"/>
    </row>
    <row r="56" spans="1:27" hidden="1">
      <c r="A56" s="266" t="s">
        <v>43</v>
      </c>
      <c r="B56" s="265"/>
      <c r="C56" s="281">
        <f>+C35+C45</f>
        <v>0</v>
      </c>
      <c r="D56" s="282">
        <f>+IF(ISERROR(C56/C106),"N. D.",C56/C106)</f>
        <v>0</v>
      </c>
      <c r="E56" s="265"/>
      <c r="F56" s="281">
        <f>+F35+F45</f>
        <v>0</v>
      </c>
      <c r="G56" s="282">
        <f>+IF(ISERROR(F56/F106),"N. D.",F56/F106)</f>
        <v>0</v>
      </c>
      <c r="H56" s="283">
        <f>+$C56-F56</f>
        <v>0</v>
      </c>
      <c r="I56" s="282" t="str">
        <f>+IF(ISERROR(H56/F56),"N. D.",H56/F56)</f>
        <v>N. D.</v>
      </c>
      <c r="J56" s="265"/>
      <c r="K56" s="281">
        <f>+K35+K45</f>
        <v>0</v>
      </c>
      <c r="L56" s="282">
        <f>+IF(ISERROR(K56/K106),"N. D.",K56/K106)</f>
        <v>0</v>
      </c>
      <c r="M56" s="283">
        <f>+$C56-K56</f>
        <v>0</v>
      </c>
      <c r="N56" s="282" t="str">
        <f>+IF(ISERROR(M56/K56),"N. D.",M56/K56)</f>
        <v>N. D.</v>
      </c>
      <c r="O56" s="265"/>
      <c r="P56" s="281">
        <f>+P35+P45</f>
        <v>4466.79</v>
      </c>
      <c r="Q56" s="282">
        <f>+IF(ISERROR(P56/P106),"N. D.",P56/P106)</f>
        <v>3.020677605641267E-4</v>
      </c>
      <c r="R56" s="265"/>
      <c r="S56" s="281">
        <f>+S35+S45</f>
        <v>0</v>
      </c>
      <c r="T56" s="282">
        <f>+IF(ISERROR(S56/S106),"N. D.",S56/S106)</f>
        <v>0</v>
      </c>
      <c r="U56" s="283">
        <f>+$P56-S56</f>
        <v>4466.79</v>
      </c>
      <c r="V56" s="282" t="str">
        <f>+IF(ISERROR(U56/S56),"N. D.",U56/S56)</f>
        <v>N. D.</v>
      </c>
      <c r="W56" s="265"/>
      <c r="X56" s="281">
        <f>+X35+X45</f>
        <v>119649.48</v>
      </c>
      <c r="Y56" s="282">
        <f>+IF(ISERROR(X56/X106),"N. D.",X56/X106)</f>
        <v>8.1263050548616971E-3</v>
      </c>
      <c r="Z56" s="283">
        <f>+$P56-X56</f>
        <v>-115182.69</v>
      </c>
      <c r="AA56" s="282">
        <f>+IF(ISERROR(Z56/X56),"N. D.",Z56/X56)</f>
        <v>-0.96266770235858945</v>
      </c>
    </row>
    <row r="57" spans="1:27" ht="6" hidden="1" customHeight="1">
      <c r="A57" s="267"/>
      <c r="B57" s="265"/>
      <c r="C57" s="267"/>
      <c r="D57" s="270"/>
      <c r="E57" s="265"/>
      <c r="F57" s="267"/>
      <c r="G57" s="270"/>
      <c r="H57" s="265"/>
      <c r="I57" s="270"/>
      <c r="J57" s="265"/>
      <c r="K57" s="267"/>
      <c r="L57" s="270"/>
      <c r="M57" s="265"/>
      <c r="N57" s="270"/>
      <c r="O57" s="265"/>
      <c r="P57" s="267"/>
      <c r="Q57" s="270"/>
      <c r="R57" s="265"/>
      <c r="S57" s="267"/>
      <c r="T57" s="270"/>
      <c r="U57" s="265"/>
      <c r="V57" s="270"/>
      <c r="W57" s="265"/>
      <c r="X57" s="267"/>
      <c r="Y57" s="270"/>
      <c r="Z57" s="265"/>
      <c r="AA57" s="270"/>
    </row>
    <row r="58" spans="1:27" hidden="1">
      <c r="A58" s="266" t="s">
        <v>44</v>
      </c>
      <c r="B58" s="265"/>
      <c r="C58" s="267"/>
      <c r="D58" s="270"/>
      <c r="E58" s="265"/>
      <c r="F58" s="267"/>
      <c r="G58" s="270"/>
      <c r="H58" s="265"/>
      <c r="I58" s="270"/>
      <c r="J58" s="265"/>
      <c r="K58" s="267"/>
      <c r="L58" s="270"/>
      <c r="M58" s="265"/>
      <c r="N58" s="270"/>
      <c r="O58" s="265"/>
      <c r="P58" s="267"/>
      <c r="Q58" s="270"/>
      <c r="R58" s="265"/>
      <c r="S58" s="267"/>
      <c r="T58" s="270"/>
      <c r="U58" s="265"/>
      <c r="V58" s="270"/>
      <c r="W58" s="265"/>
      <c r="X58" s="267"/>
      <c r="Y58" s="270"/>
      <c r="Z58" s="265"/>
      <c r="AA58" s="270"/>
    </row>
    <row r="59" spans="1:27" ht="6" hidden="1" customHeight="1">
      <c r="A59" s="267"/>
      <c r="B59" s="265"/>
      <c r="C59" s="267"/>
      <c r="D59" s="270"/>
      <c r="E59" s="265"/>
      <c r="F59" s="267"/>
      <c r="G59" s="270"/>
      <c r="H59" s="265"/>
      <c r="I59" s="270"/>
      <c r="J59" s="265"/>
      <c r="K59" s="267"/>
      <c r="L59" s="270"/>
      <c r="M59" s="265"/>
      <c r="N59" s="270"/>
      <c r="O59" s="265"/>
      <c r="P59" s="267"/>
      <c r="Q59" s="270"/>
      <c r="R59" s="265"/>
      <c r="S59" s="267"/>
      <c r="T59" s="270"/>
      <c r="U59" s="265"/>
      <c r="V59" s="270"/>
      <c r="W59" s="265"/>
      <c r="X59" s="267"/>
      <c r="Y59" s="270"/>
      <c r="Z59" s="265"/>
      <c r="AA59" s="270"/>
    </row>
    <row r="60" spans="1:27" hidden="1">
      <c r="A60" s="268" t="s">
        <v>21</v>
      </c>
      <c r="B60" s="265"/>
      <c r="C60" s="269">
        <f>+SUM(C61:C69)</f>
        <v>0</v>
      </c>
      <c r="D60" s="270" t="str">
        <f>+IF(ISERROR(C60/C81),"N. D.",C60/C81)</f>
        <v>N. D.</v>
      </c>
      <c r="E60" s="265"/>
      <c r="F60" s="269">
        <f>+SUM(F61:F69)</f>
        <v>0</v>
      </c>
      <c r="G60" s="270" t="str">
        <f>+IF(ISERROR(F60/F81),"N. D.",F60/F81)</f>
        <v>N. D.</v>
      </c>
      <c r="H60" s="271">
        <f t="shared" ref="H60:H79" si="40">+$C60-F60</f>
        <v>0</v>
      </c>
      <c r="I60" s="270" t="str">
        <f t="shared" ref="I60:I79" si="41">+IF(ISERROR(H60/F60),"N. D.",H60/F60)</f>
        <v>N. D.</v>
      </c>
      <c r="J60" s="265"/>
      <c r="K60" s="269">
        <f>+SUM(K61:K69)</f>
        <v>0</v>
      </c>
      <c r="L60" s="270" t="str">
        <f>+IF(ISERROR(K60/K81),"N. D.",K60/K81)</f>
        <v>N. D.</v>
      </c>
      <c r="M60" s="271">
        <f t="shared" ref="M60:M79" si="42">+$C60-K60</f>
        <v>0</v>
      </c>
      <c r="N60" s="270" t="str">
        <f t="shared" ref="N60:N79" si="43">+IF(ISERROR(M60/K60),"N. D.",M60/K60)</f>
        <v>N. D.</v>
      </c>
      <c r="O60" s="265"/>
      <c r="P60" s="269">
        <f>+SUM(P61:P69)</f>
        <v>1024.1400000000001</v>
      </c>
      <c r="Q60" s="270">
        <f>+IF(ISERROR(P60/P81),"N. D.",P60/P81)</f>
        <v>1</v>
      </c>
      <c r="R60" s="265"/>
      <c r="S60" s="269">
        <f>+SUM(S61:S69)</f>
        <v>0</v>
      </c>
      <c r="T60" s="270" t="str">
        <f>+IF(ISERROR(S60/S81),"N. D.",S60/S81)</f>
        <v>N. D.</v>
      </c>
      <c r="U60" s="271">
        <f t="shared" ref="U60:U79" si="44">+$P60-S60</f>
        <v>1024.1400000000001</v>
      </c>
      <c r="V60" s="270" t="str">
        <f t="shared" ref="V60:V79" si="45">+IF(ISERROR(U60/S60),"N. D.",U60/S60)</f>
        <v>N. D.</v>
      </c>
      <c r="W60" s="265"/>
      <c r="X60" s="269">
        <f>+SUM(X61:X69)</f>
        <v>317232.02999999997</v>
      </c>
      <c r="Y60" s="270">
        <f>+IF(ISERROR(X60/X81),"N. D.",X60/X81)</f>
        <v>1</v>
      </c>
      <c r="Z60" s="271">
        <f t="shared" ref="Z60:Z79" si="46">+$P60-X60</f>
        <v>-316207.88999999996</v>
      </c>
      <c r="AA60" s="270">
        <f t="shared" ref="AA60:AA79" si="47">+IF(ISERROR(Z60/X60),"N. D.",Z60/X60)</f>
        <v>-0.99677163746674635</v>
      </c>
    </row>
    <row r="61" spans="1:27" hidden="1">
      <c r="A61" s="272" t="s">
        <v>22</v>
      </c>
      <c r="B61" s="273"/>
      <c r="C61" s="274">
        <f>+'2026R'!$P61</f>
        <v>0</v>
      </c>
      <c r="D61" s="275">
        <f t="shared" ref="D61:D69" si="48">+IF(ISERROR(C61/C86),"N. D.",C61/C86)</f>
        <v>0</v>
      </c>
      <c r="E61" s="273"/>
      <c r="F61" s="274">
        <f>+'2026P'!$P61</f>
        <v>0</v>
      </c>
      <c r="G61" s="275">
        <f t="shared" ref="G61:G69" si="49">+IF(ISERROR(F61/F86),"N. D.",F61/F86)</f>
        <v>0</v>
      </c>
      <c r="H61" s="276">
        <f t="shared" si="40"/>
        <v>0</v>
      </c>
      <c r="I61" s="275" t="str">
        <f t="shared" si="41"/>
        <v>N. D.</v>
      </c>
      <c r="J61" s="273"/>
      <c r="K61" s="274">
        <f>+'2025R'!$P61</f>
        <v>0</v>
      </c>
      <c r="L61" s="275">
        <f t="shared" ref="L61:L69" si="50">+IF(ISERROR(K61/K86),"N. D.",K61/K86)</f>
        <v>0</v>
      </c>
      <c r="M61" s="276">
        <f t="shared" si="42"/>
        <v>0</v>
      </c>
      <c r="N61" s="275" t="str">
        <f t="shared" si="43"/>
        <v>N. D.</v>
      </c>
      <c r="O61" s="311"/>
      <c r="P61" s="274">
        <f>+'2026R'!$AF61</f>
        <v>0</v>
      </c>
      <c r="Q61" s="275">
        <f t="shared" ref="Q61:Q69" si="51">+IF(ISERROR(P61/P86),"N. D.",P61/P86)</f>
        <v>0</v>
      </c>
      <c r="R61" s="273"/>
      <c r="S61" s="274">
        <f>+'2026P'!$AF61</f>
        <v>0</v>
      </c>
      <c r="T61" s="275">
        <f t="shared" ref="T61:T69" si="52">+IF(ISERROR(S61/S86),"N. D.",S61/S86)</f>
        <v>0</v>
      </c>
      <c r="U61" s="276">
        <f t="shared" si="44"/>
        <v>0</v>
      </c>
      <c r="V61" s="275" t="str">
        <f t="shared" si="45"/>
        <v>N. D.</v>
      </c>
      <c r="W61" s="273"/>
      <c r="X61" s="274">
        <f>+'2025R'!$AF61</f>
        <v>0</v>
      </c>
      <c r="Y61" s="275">
        <f t="shared" ref="Y61:Y69" si="53">+IF(ISERROR(X61/X86),"N. D.",X61/X86)</f>
        <v>0</v>
      </c>
      <c r="Z61" s="276">
        <f t="shared" si="46"/>
        <v>0</v>
      </c>
      <c r="AA61" s="275" t="str">
        <f t="shared" si="47"/>
        <v>N. D.</v>
      </c>
    </row>
    <row r="62" spans="1:27" hidden="1">
      <c r="A62" s="272" t="s">
        <v>23</v>
      </c>
      <c r="B62" s="273"/>
      <c r="C62" s="274">
        <f>+'2026R'!$P62</f>
        <v>0</v>
      </c>
      <c r="D62" s="275">
        <f t="shared" si="48"/>
        <v>0</v>
      </c>
      <c r="E62" s="273"/>
      <c r="F62" s="274">
        <f>+'2026P'!$P62</f>
        <v>0</v>
      </c>
      <c r="G62" s="275">
        <f t="shared" si="49"/>
        <v>0</v>
      </c>
      <c r="H62" s="276">
        <f t="shared" si="40"/>
        <v>0</v>
      </c>
      <c r="I62" s="275" t="str">
        <f t="shared" si="41"/>
        <v>N. D.</v>
      </c>
      <c r="J62" s="273"/>
      <c r="K62" s="274">
        <f>+'2025R'!$P62</f>
        <v>0</v>
      </c>
      <c r="L62" s="275">
        <f t="shared" si="50"/>
        <v>0</v>
      </c>
      <c r="M62" s="276">
        <f t="shared" si="42"/>
        <v>0</v>
      </c>
      <c r="N62" s="275" t="str">
        <f t="shared" si="43"/>
        <v>N. D.</v>
      </c>
      <c r="O62" s="311"/>
      <c r="P62" s="274">
        <f>+'2026R'!$AF62</f>
        <v>0</v>
      </c>
      <c r="Q62" s="275">
        <f t="shared" si="51"/>
        <v>0</v>
      </c>
      <c r="R62" s="273"/>
      <c r="S62" s="274">
        <f>+'2026P'!$AF62</f>
        <v>0</v>
      </c>
      <c r="T62" s="275">
        <f t="shared" si="52"/>
        <v>0</v>
      </c>
      <c r="U62" s="276">
        <f t="shared" si="44"/>
        <v>0</v>
      </c>
      <c r="V62" s="275" t="str">
        <f t="shared" si="45"/>
        <v>N. D.</v>
      </c>
      <c r="W62" s="273"/>
      <c r="X62" s="274">
        <f>+'2025R'!$AF62</f>
        <v>0</v>
      </c>
      <c r="Y62" s="275">
        <f t="shared" si="53"/>
        <v>0</v>
      </c>
      <c r="Z62" s="276">
        <f t="shared" si="46"/>
        <v>0</v>
      </c>
      <c r="AA62" s="275" t="str">
        <f t="shared" si="47"/>
        <v>N. D.</v>
      </c>
    </row>
    <row r="63" spans="1:27" hidden="1">
      <c r="A63" s="272" t="s">
        <v>24</v>
      </c>
      <c r="B63" s="273"/>
      <c r="C63" s="274">
        <f>+'2026R'!$P63</f>
        <v>0</v>
      </c>
      <c r="D63" s="275">
        <f t="shared" si="48"/>
        <v>0</v>
      </c>
      <c r="E63" s="273"/>
      <c r="F63" s="274">
        <f>+'2026P'!$P63</f>
        <v>0</v>
      </c>
      <c r="G63" s="275">
        <f t="shared" si="49"/>
        <v>0</v>
      </c>
      <c r="H63" s="276">
        <f t="shared" si="40"/>
        <v>0</v>
      </c>
      <c r="I63" s="275" t="str">
        <f t="shared" si="41"/>
        <v>N. D.</v>
      </c>
      <c r="J63" s="273"/>
      <c r="K63" s="274">
        <f>+'2025R'!$P63</f>
        <v>0</v>
      </c>
      <c r="L63" s="275">
        <f t="shared" si="50"/>
        <v>0</v>
      </c>
      <c r="M63" s="276">
        <f t="shared" si="42"/>
        <v>0</v>
      </c>
      <c r="N63" s="275" t="str">
        <f t="shared" si="43"/>
        <v>N. D.</v>
      </c>
      <c r="O63" s="311"/>
      <c r="P63" s="274">
        <f>+'2026R'!$AF63</f>
        <v>1024.1400000000001</v>
      </c>
      <c r="Q63" s="275">
        <f t="shared" si="51"/>
        <v>5.7586244023123201E-4</v>
      </c>
      <c r="R63" s="273"/>
      <c r="S63" s="274">
        <f>+'2026P'!$AF63</f>
        <v>0</v>
      </c>
      <c r="T63" s="275">
        <f t="shared" si="52"/>
        <v>0</v>
      </c>
      <c r="U63" s="276">
        <f t="shared" si="44"/>
        <v>1024.1400000000001</v>
      </c>
      <c r="V63" s="275" t="str">
        <f t="shared" si="45"/>
        <v>N. D.</v>
      </c>
      <c r="W63" s="273"/>
      <c r="X63" s="274">
        <f>+'2025R'!$AF63</f>
        <v>0</v>
      </c>
      <c r="Y63" s="275">
        <f t="shared" si="53"/>
        <v>0</v>
      </c>
      <c r="Z63" s="276">
        <f t="shared" si="46"/>
        <v>1024.1400000000001</v>
      </c>
      <c r="AA63" s="275" t="str">
        <f t="shared" si="47"/>
        <v>N. D.</v>
      </c>
    </row>
    <row r="64" spans="1:27" hidden="1">
      <c r="A64" s="272" t="s">
        <v>25</v>
      </c>
      <c r="B64" s="273"/>
      <c r="C64" s="274">
        <f>+'2026R'!$P64</f>
        <v>0</v>
      </c>
      <c r="D64" s="275">
        <f t="shared" si="48"/>
        <v>0</v>
      </c>
      <c r="E64" s="273"/>
      <c r="F64" s="274">
        <f>+'2026P'!$P64</f>
        <v>0</v>
      </c>
      <c r="G64" s="275">
        <f t="shared" si="49"/>
        <v>0</v>
      </c>
      <c r="H64" s="276">
        <f t="shared" si="40"/>
        <v>0</v>
      </c>
      <c r="I64" s="275" t="str">
        <f t="shared" si="41"/>
        <v>N. D.</v>
      </c>
      <c r="J64" s="273"/>
      <c r="K64" s="274">
        <f>+'2025R'!$P64</f>
        <v>0</v>
      </c>
      <c r="L64" s="275">
        <f t="shared" si="50"/>
        <v>0</v>
      </c>
      <c r="M64" s="276">
        <f t="shared" si="42"/>
        <v>0</v>
      </c>
      <c r="N64" s="275" t="str">
        <f t="shared" si="43"/>
        <v>N. D.</v>
      </c>
      <c r="O64" s="311"/>
      <c r="P64" s="274">
        <f>+'2026R'!$AF64</f>
        <v>0</v>
      </c>
      <c r="Q64" s="275">
        <f t="shared" si="51"/>
        <v>0</v>
      </c>
      <c r="R64" s="273"/>
      <c r="S64" s="274">
        <f>+'2026P'!$AF64</f>
        <v>0</v>
      </c>
      <c r="T64" s="275">
        <f t="shared" si="52"/>
        <v>0</v>
      </c>
      <c r="U64" s="276">
        <f t="shared" si="44"/>
        <v>0</v>
      </c>
      <c r="V64" s="275" t="str">
        <f t="shared" si="45"/>
        <v>N. D.</v>
      </c>
      <c r="W64" s="273"/>
      <c r="X64" s="274">
        <f>+'2025R'!$AF64</f>
        <v>0</v>
      </c>
      <c r="Y64" s="275">
        <f t="shared" si="53"/>
        <v>0</v>
      </c>
      <c r="Z64" s="276">
        <f t="shared" si="46"/>
        <v>0</v>
      </c>
      <c r="AA64" s="275" t="str">
        <f t="shared" si="47"/>
        <v>N. D.</v>
      </c>
    </row>
    <row r="65" spans="1:27" hidden="1">
      <c r="A65" s="272" t="s">
        <v>26</v>
      </c>
      <c r="B65" s="273"/>
      <c r="C65" s="274">
        <f>+'2026R'!$P65</f>
        <v>0</v>
      </c>
      <c r="D65" s="275" t="str">
        <f t="shared" si="48"/>
        <v>N. D.</v>
      </c>
      <c r="E65" s="273"/>
      <c r="F65" s="274">
        <f>+'2026P'!$P65</f>
        <v>0</v>
      </c>
      <c r="G65" s="275" t="str">
        <f t="shared" si="49"/>
        <v>N. D.</v>
      </c>
      <c r="H65" s="276">
        <f t="shared" si="40"/>
        <v>0</v>
      </c>
      <c r="I65" s="275" t="str">
        <f t="shared" si="41"/>
        <v>N. D.</v>
      </c>
      <c r="J65" s="273"/>
      <c r="K65" s="274">
        <f>+'2025R'!$P65</f>
        <v>0</v>
      </c>
      <c r="L65" s="275" t="str">
        <f t="shared" si="50"/>
        <v>N. D.</v>
      </c>
      <c r="M65" s="276">
        <f t="shared" si="42"/>
        <v>0</v>
      </c>
      <c r="N65" s="275" t="str">
        <f t="shared" si="43"/>
        <v>N. D.</v>
      </c>
      <c r="O65" s="311"/>
      <c r="P65" s="274">
        <f>+'2026R'!$AF65</f>
        <v>0</v>
      </c>
      <c r="Q65" s="275" t="str">
        <f t="shared" si="51"/>
        <v>N. D.</v>
      </c>
      <c r="R65" s="273"/>
      <c r="S65" s="274">
        <f>+'2026P'!$AF65</f>
        <v>0</v>
      </c>
      <c r="T65" s="275" t="str">
        <f t="shared" si="52"/>
        <v>N. D.</v>
      </c>
      <c r="U65" s="276">
        <f t="shared" si="44"/>
        <v>0</v>
      </c>
      <c r="V65" s="275" t="str">
        <f t="shared" si="45"/>
        <v>N. D.</v>
      </c>
      <c r="W65" s="273"/>
      <c r="X65" s="274">
        <f>+'2025R'!$AF65</f>
        <v>0</v>
      </c>
      <c r="Y65" s="275" t="str">
        <f t="shared" si="53"/>
        <v>N. D.</v>
      </c>
      <c r="Z65" s="276">
        <f t="shared" si="46"/>
        <v>0</v>
      </c>
      <c r="AA65" s="275" t="str">
        <f t="shared" si="47"/>
        <v>N. D.</v>
      </c>
    </row>
    <row r="66" spans="1:27" hidden="1">
      <c r="A66" s="272" t="s">
        <v>27</v>
      </c>
      <c r="B66" s="273"/>
      <c r="C66" s="274">
        <f>+'2026R'!$P66</f>
        <v>0</v>
      </c>
      <c r="D66" s="275">
        <f t="shared" si="48"/>
        <v>0</v>
      </c>
      <c r="E66" s="273"/>
      <c r="F66" s="274">
        <f>+'2026P'!$P66</f>
        <v>0</v>
      </c>
      <c r="G66" s="275">
        <f t="shared" si="49"/>
        <v>0</v>
      </c>
      <c r="H66" s="276">
        <f t="shared" si="40"/>
        <v>0</v>
      </c>
      <c r="I66" s="275" t="str">
        <f t="shared" si="41"/>
        <v>N. D.</v>
      </c>
      <c r="J66" s="273"/>
      <c r="K66" s="274">
        <f>+'2025R'!$P66</f>
        <v>0</v>
      </c>
      <c r="L66" s="275">
        <f t="shared" si="50"/>
        <v>0</v>
      </c>
      <c r="M66" s="276">
        <f t="shared" si="42"/>
        <v>0</v>
      </c>
      <c r="N66" s="275" t="str">
        <f t="shared" si="43"/>
        <v>N. D.</v>
      </c>
      <c r="O66" s="311"/>
      <c r="P66" s="274">
        <f>+'2026R'!$AF66</f>
        <v>0</v>
      </c>
      <c r="Q66" s="275">
        <f t="shared" si="51"/>
        <v>0</v>
      </c>
      <c r="R66" s="273"/>
      <c r="S66" s="274">
        <f>+'2026P'!$AF66</f>
        <v>0</v>
      </c>
      <c r="T66" s="275">
        <f t="shared" si="52"/>
        <v>0</v>
      </c>
      <c r="U66" s="276">
        <f t="shared" si="44"/>
        <v>0</v>
      </c>
      <c r="V66" s="275" t="str">
        <f t="shared" si="45"/>
        <v>N. D.</v>
      </c>
      <c r="W66" s="273"/>
      <c r="X66" s="274">
        <f>+'2025R'!$AF66</f>
        <v>317232.02999999997</v>
      </c>
      <c r="Y66" s="275">
        <f t="shared" si="53"/>
        <v>0.17219578999050511</v>
      </c>
      <c r="Z66" s="276">
        <f t="shared" si="46"/>
        <v>-317232.02999999997</v>
      </c>
      <c r="AA66" s="275">
        <f t="shared" si="47"/>
        <v>-1</v>
      </c>
    </row>
    <row r="67" spans="1:27" hidden="1">
      <c r="A67" s="272" t="s">
        <v>28</v>
      </c>
      <c r="B67" s="273"/>
      <c r="C67" s="274">
        <f>+'2026R'!$P67</f>
        <v>0</v>
      </c>
      <c r="D67" s="275">
        <f t="shared" si="48"/>
        <v>0</v>
      </c>
      <c r="E67" s="273"/>
      <c r="F67" s="274">
        <f>+'2026P'!$P67</f>
        <v>0</v>
      </c>
      <c r="G67" s="275">
        <f t="shared" si="49"/>
        <v>0</v>
      </c>
      <c r="H67" s="276">
        <f t="shared" si="40"/>
        <v>0</v>
      </c>
      <c r="I67" s="275" t="str">
        <f t="shared" si="41"/>
        <v>N. D.</v>
      </c>
      <c r="J67" s="273"/>
      <c r="K67" s="274">
        <f>+'2025R'!$P67</f>
        <v>0</v>
      </c>
      <c r="L67" s="275">
        <f t="shared" si="50"/>
        <v>0</v>
      </c>
      <c r="M67" s="276">
        <f t="shared" si="42"/>
        <v>0</v>
      </c>
      <c r="N67" s="275" t="str">
        <f t="shared" si="43"/>
        <v>N. D.</v>
      </c>
      <c r="O67" s="311"/>
      <c r="P67" s="274">
        <f>+'2026R'!$AF67</f>
        <v>0</v>
      </c>
      <c r="Q67" s="275">
        <f t="shared" si="51"/>
        <v>0</v>
      </c>
      <c r="R67" s="273"/>
      <c r="S67" s="274">
        <f>+'2026P'!$AF67</f>
        <v>0</v>
      </c>
      <c r="T67" s="275">
        <f t="shared" si="52"/>
        <v>0</v>
      </c>
      <c r="U67" s="276">
        <f t="shared" si="44"/>
        <v>0</v>
      </c>
      <c r="V67" s="275" t="str">
        <f t="shared" si="45"/>
        <v>N. D.</v>
      </c>
      <c r="W67" s="273"/>
      <c r="X67" s="274">
        <f>+'2025R'!$AF67</f>
        <v>0</v>
      </c>
      <c r="Y67" s="275">
        <f t="shared" si="53"/>
        <v>0</v>
      </c>
      <c r="Z67" s="276">
        <f t="shared" si="46"/>
        <v>0</v>
      </c>
      <c r="AA67" s="275" t="str">
        <f t="shared" si="47"/>
        <v>N. D.</v>
      </c>
    </row>
    <row r="68" spans="1:27" hidden="1">
      <c r="A68" s="272" t="s">
        <v>29</v>
      </c>
      <c r="B68" s="273"/>
      <c r="C68" s="274">
        <f>+'2026R'!$P68</f>
        <v>0</v>
      </c>
      <c r="D68" s="275">
        <f t="shared" si="48"/>
        <v>0</v>
      </c>
      <c r="E68" s="273"/>
      <c r="F68" s="274">
        <f>+'2026P'!$P68</f>
        <v>0</v>
      </c>
      <c r="G68" s="275" t="str">
        <f t="shared" si="49"/>
        <v>N. D.</v>
      </c>
      <c r="H68" s="276">
        <f t="shared" si="40"/>
        <v>0</v>
      </c>
      <c r="I68" s="275" t="str">
        <f t="shared" si="41"/>
        <v>N. D.</v>
      </c>
      <c r="J68" s="273"/>
      <c r="K68" s="274">
        <f>+'2025R'!$P68</f>
        <v>0</v>
      </c>
      <c r="L68" s="275">
        <f t="shared" si="50"/>
        <v>0</v>
      </c>
      <c r="M68" s="276">
        <f t="shared" si="42"/>
        <v>0</v>
      </c>
      <c r="N68" s="275" t="str">
        <f t="shared" si="43"/>
        <v>N. D.</v>
      </c>
      <c r="O68" s="311"/>
      <c r="P68" s="274">
        <f>+'2026R'!$AF68</f>
        <v>0</v>
      </c>
      <c r="Q68" s="275">
        <f t="shared" si="51"/>
        <v>0</v>
      </c>
      <c r="R68" s="273"/>
      <c r="S68" s="274">
        <f>+'2026P'!$AF68</f>
        <v>0</v>
      </c>
      <c r="T68" s="275" t="str">
        <f t="shared" si="52"/>
        <v>N. D.</v>
      </c>
      <c r="U68" s="276">
        <f t="shared" si="44"/>
        <v>0</v>
      </c>
      <c r="V68" s="275" t="str">
        <f t="shared" si="45"/>
        <v>N. D.</v>
      </c>
      <c r="W68" s="273"/>
      <c r="X68" s="274">
        <f>+'2025R'!$AF68</f>
        <v>0</v>
      </c>
      <c r="Y68" s="275">
        <f t="shared" si="53"/>
        <v>0</v>
      </c>
      <c r="Z68" s="276">
        <f t="shared" si="46"/>
        <v>0</v>
      </c>
      <c r="AA68" s="275" t="str">
        <f t="shared" si="47"/>
        <v>N. D.</v>
      </c>
    </row>
    <row r="69" spans="1:27" hidden="1">
      <c r="A69" s="277" t="s">
        <v>30</v>
      </c>
      <c r="B69" s="273"/>
      <c r="C69" s="274">
        <f>+'2026R'!$P69</f>
        <v>0</v>
      </c>
      <c r="D69" s="275" t="str">
        <f t="shared" si="48"/>
        <v>N. D.</v>
      </c>
      <c r="E69" s="273"/>
      <c r="F69" s="274">
        <f>+'2026P'!$P69</f>
        <v>0</v>
      </c>
      <c r="G69" s="275" t="str">
        <f t="shared" si="49"/>
        <v>N. D.</v>
      </c>
      <c r="H69" s="276">
        <f t="shared" si="40"/>
        <v>0</v>
      </c>
      <c r="I69" s="275" t="str">
        <f t="shared" si="41"/>
        <v>N. D.</v>
      </c>
      <c r="J69" s="273"/>
      <c r="K69" s="274">
        <f>+'2025R'!$P69</f>
        <v>0</v>
      </c>
      <c r="L69" s="275" t="str">
        <f t="shared" si="50"/>
        <v>N. D.</v>
      </c>
      <c r="M69" s="276">
        <f t="shared" si="42"/>
        <v>0</v>
      </c>
      <c r="N69" s="275" t="str">
        <f t="shared" si="43"/>
        <v>N. D.</v>
      </c>
      <c r="O69" s="311"/>
      <c r="P69" s="274">
        <f>+'2026R'!$AF69</f>
        <v>0</v>
      </c>
      <c r="Q69" s="275" t="str">
        <f t="shared" si="51"/>
        <v>N. D.</v>
      </c>
      <c r="R69" s="273"/>
      <c r="S69" s="274">
        <f>+'2026P'!$AF69</f>
        <v>0</v>
      </c>
      <c r="T69" s="275" t="str">
        <f t="shared" si="52"/>
        <v>N. D.</v>
      </c>
      <c r="U69" s="276">
        <f t="shared" si="44"/>
        <v>0</v>
      </c>
      <c r="V69" s="275" t="str">
        <f t="shared" si="45"/>
        <v>N. D.</v>
      </c>
      <c r="W69" s="273"/>
      <c r="X69" s="274">
        <f>+'2025R'!$AF69</f>
        <v>0</v>
      </c>
      <c r="Y69" s="275" t="str">
        <f t="shared" si="53"/>
        <v>N. D.</v>
      </c>
      <c r="Z69" s="276">
        <f t="shared" si="46"/>
        <v>0</v>
      </c>
      <c r="AA69" s="275" t="str">
        <f t="shared" si="47"/>
        <v>N. D.</v>
      </c>
    </row>
    <row r="70" spans="1:27" hidden="1">
      <c r="A70" s="278" t="s">
        <v>31</v>
      </c>
      <c r="B70" s="265"/>
      <c r="C70" s="279">
        <f>+SUM(C71:C79)</f>
        <v>0</v>
      </c>
      <c r="D70" s="270" t="str">
        <f>+IF(ISERROR(C70/C81),"N. D.",C70/C81)</f>
        <v>N. D.</v>
      </c>
      <c r="E70" s="273"/>
      <c r="F70" s="279">
        <f>+SUM(F71:F79)</f>
        <v>0</v>
      </c>
      <c r="G70" s="270" t="str">
        <f>+IF(ISERROR(F70/F81),"N. D.",F70/F81)</f>
        <v>N. D.</v>
      </c>
      <c r="H70" s="271">
        <f t="shared" si="40"/>
        <v>0</v>
      </c>
      <c r="I70" s="270" t="str">
        <f t="shared" si="41"/>
        <v>N. D.</v>
      </c>
      <c r="J70" s="265"/>
      <c r="K70" s="279">
        <f>+SUM(K71:K79)</f>
        <v>0</v>
      </c>
      <c r="L70" s="270" t="str">
        <f>+IF(ISERROR(K70/K81),"N. D.",K70/K81)</f>
        <v>N. D.</v>
      </c>
      <c r="M70" s="271">
        <f t="shared" si="42"/>
        <v>0</v>
      </c>
      <c r="N70" s="270" t="str">
        <f t="shared" si="43"/>
        <v>N. D.</v>
      </c>
      <c r="O70" s="265"/>
      <c r="P70" s="279">
        <f>+SUM(P71:P79)</f>
        <v>0</v>
      </c>
      <c r="Q70" s="270">
        <f>+IF(ISERROR(P70/P81),"N. D.",P70/P81)</f>
        <v>0</v>
      </c>
      <c r="R70" s="273"/>
      <c r="S70" s="279">
        <f>+SUM(S71:S79)</f>
        <v>0</v>
      </c>
      <c r="T70" s="270" t="str">
        <f>+IF(ISERROR(S70/S81),"N. D.",S70/S81)</f>
        <v>N. D.</v>
      </c>
      <c r="U70" s="271">
        <f t="shared" si="44"/>
        <v>0</v>
      </c>
      <c r="V70" s="270" t="str">
        <f t="shared" si="45"/>
        <v>N. D.</v>
      </c>
      <c r="W70" s="265"/>
      <c r="X70" s="279">
        <f>+SUM(X71:X79)</f>
        <v>0</v>
      </c>
      <c r="Y70" s="270">
        <f>+IF(ISERROR(X70/X81),"N. D.",X70/X81)</f>
        <v>0</v>
      </c>
      <c r="Z70" s="271">
        <f t="shared" si="46"/>
        <v>0</v>
      </c>
      <c r="AA70" s="270" t="str">
        <f t="shared" si="47"/>
        <v>N. D.</v>
      </c>
    </row>
    <row r="71" spans="1:27" hidden="1">
      <c r="A71" s="280" t="s">
        <v>32</v>
      </c>
      <c r="B71" s="273"/>
      <c r="C71" s="274">
        <f>+'2026R'!$P71</f>
        <v>0</v>
      </c>
      <c r="D71" s="275" t="str">
        <f t="shared" ref="D71:D79" si="54">+IF(ISERROR(C71/C96),"N. D.",C71/C96)</f>
        <v>N. D.</v>
      </c>
      <c r="E71" s="273"/>
      <c r="F71" s="274">
        <f>+'2026P'!$P71</f>
        <v>0</v>
      </c>
      <c r="G71" s="275" t="str">
        <f t="shared" ref="G71:G79" si="55">+IF(ISERROR(F71/F96),"N. D.",F71/F96)</f>
        <v>N. D.</v>
      </c>
      <c r="H71" s="276">
        <f t="shared" si="40"/>
        <v>0</v>
      </c>
      <c r="I71" s="275" t="str">
        <f t="shared" si="41"/>
        <v>N. D.</v>
      </c>
      <c r="J71" s="273"/>
      <c r="K71" s="274">
        <f>+'2025R'!$P71</f>
        <v>0</v>
      </c>
      <c r="L71" s="275" t="str">
        <f t="shared" ref="L71:L79" si="56">+IF(ISERROR(K71/K96),"N. D.",K71/K96)</f>
        <v>N. D.</v>
      </c>
      <c r="M71" s="276">
        <f t="shared" si="42"/>
        <v>0</v>
      </c>
      <c r="N71" s="275" t="str">
        <f t="shared" si="43"/>
        <v>N. D.</v>
      </c>
      <c r="O71" s="311"/>
      <c r="P71" s="274">
        <f>+'2026R'!$AF71</f>
        <v>0</v>
      </c>
      <c r="Q71" s="275" t="str">
        <f t="shared" ref="Q71:Q79" si="57">+IF(ISERROR(P71/P96),"N. D.",P71/P96)</f>
        <v>N. D.</v>
      </c>
      <c r="R71" s="273"/>
      <c r="S71" s="274">
        <f>+'2026P'!$AF71</f>
        <v>0</v>
      </c>
      <c r="T71" s="275" t="str">
        <f t="shared" ref="T71:T79" si="58">+IF(ISERROR(S71/S96),"N. D.",S71/S96)</f>
        <v>N. D.</v>
      </c>
      <c r="U71" s="276">
        <f t="shared" si="44"/>
        <v>0</v>
      </c>
      <c r="V71" s="275" t="str">
        <f t="shared" si="45"/>
        <v>N. D.</v>
      </c>
      <c r="W71" s="273"/>
      <c r="X71" s="274">
        <f>+'2025R'!$AF71</f>
        <v>0</v>
      </c>
      <c r="Y71" s="275" t="str">
        <f t="shared" ref="Y71:Y79" si="59">+IF(ISERROR(X71/X96),"N. D.",X71/X96)</f>
        <v>N. D.</v>
      </c>
      <c r="Z71" s="276">
        <f t="shared" si="46"/>
        <v>0</v>
      </c>
      <c r="AA71" s="275" t="str">
        <f t="shared" si="47"/>
        <v>N. D.</v>
      </c>
    </row>
    <row r="72" spans="1:27" hidden="1">
      <c r="A72" s="280" t="s">
        <v>33</v>
      </c>
      <c r="B72" s="273"/>
      <c r="C72" s="274">
        <f>+'2026R'!$P72</f>
        <v>0</v>
      </c>
      <c r="D72" s="275" t="str">
        <f t="shared" si="54"/>
        <v>N. D.</v>
      </c>
      <c r="E72" s="273"/>
      <c r="F72" s="274">
        <f>+'2026P'!$P72</f>
        <v>0</v>
      </c>
      <c r="G72" s="275" t="str">
        <f t="shared" si="55"/>
        <v>N. D.</v>
      </c>
      <c r="H72" s="276">
        <f t="shared" si="40"/>
        <v>0</v>
      </c>
      <c r="I72" s="275" t="str">
        <f t="shared" si="41"/>
        <v>N. D.</v>
      </c>
      <c r="J72" s="273"/>
      <c r="K72" s="274">
        <f>+'2025R'!$P72</f>
        <v>0</v>
      </c>
      <c r="L72" s="275" t="str">
        <f t="shared" si="56"/>
        <v>N. D.</v>
      </c>
      <c r="M72" s="276">
        <f t="shared" si="42"/>
        <v>0</v>
      </c>
      <c r="N72" s="275" t="str">
        <f t="shared" si="43"/>
        <v>N. D.</v>
      </c>
      <c r="O72" s="311"/>
      <c r="P72" s="274">
        <f>+'2026R'!$AF72</f>
        <v>0</v>
      </c>
      <c r="Q72" s="275" t="str">
        <f t="shared" si="57"/>
        <v>N. D.</v>
      </c>
      <c r="R72" s="273"/>
      <c r="S72" s="274">
        <f>+'2026P'!$AF72</f>
        <v>0</v>
      </c>
      <c r="T72" s="275" t="str">
        <f t="shared" si="58"/>
        <v>N. D.</v>
      </c>
      <c r="U72" s="276">
        <f t="shared" si="44"/>
        <v>0</v>
      </c>
      <c r="V72" s="275" t="str">
        <f t="shared" si="45"/>
        <v>N. D.</v>
      </c>
      <c r="W72" s="273"/>
      <c r="X72" s="274">
        <f>+'2025R'!$AF72</f>
        <v>0</v>
      </c>
      <c r="Y72" s="275" t="str">
        <f t="shared" si="59"/>
        <v>N. D.</v>
      </c>
      <c r="Z72" s="276">
        <f t="shared" si="46"/>
        <v>0</v>
      </c>
      <c r="AA72" s="275" t="str">
        <f t="shared" si="47"/>
        <v>N. D.</v>
      </c>
    </row>
    <row r="73" spans="1:27" hidden="1">
      <c r="A73" s="280" t="s">
        <v>34</v>
      </c>
      <c r="B73" s="273"/>
      <c r="C73" s="274">
        <f>+'2026R'!$P73</f>
        <v>0</v>
      </c>
      <c r="D73" s="275" t="str">
        <f t="shared" si="54"/>
        <v>N. D.</v>
      </c>
      <c r="E73" s="273"/>
      <c r="F73" s="274">
        <f>+'2026P'!$P73</f>
        <v>0</v>
      </c>
      <c r="G73" s="275" t="str">
        <f t="shared" si="55"/>
        <v>N. D.</v>
      </c>
      <c r="H73" s="276">
        <f t="shared" si="40"/>
        <v>0</v>
      </c>
      <c r="I73" s="275" t="str">
        <f t="shared" si="41"/>
        <v>N. D.</v>
      </c>
      <c r="J73" s="273"/>
      <c r="K73" s="274">
        <f>+'2025R'!$P73</f>
        <v>0</v>
      </c>
      <c r="L73" s="275" t="str">
        <f t="shared" si="56"/>
        <v>N. D.</v>
      </c>
      <c r="M73" s="276">
        <f t="shared" si="42"/>
        <v>0</v>
      </c>
      <c r="N73" s="275" t="str">
        <f t="shared" si="43"/>
        <v>N. D.</v>
      </c>
      <c r="O73" s="311"/>
      <c r="P73" s="274">
        <f>+'2026R'!$AF73</f>
        <v>0</v>
      </c>
      <c r="Q73" s="275" t="str">
        <f t="shared" si="57"/>
        <v>N. D.</v>
      </c>
      <c r="R73" s="273"/>
      <c r="S73" s="274">
        <f>+'2026P'!$AF73</f>
        <v>0</v>
      </c>
      <c r="T73" s="275" t="str">
        <f t="shared" si="58"/>
        <v>N. D.</v>
      </c>
      <c r="U73" s="276">
        <f t="shared" si="44"/>
        <v>0</v>
      </c>
      <c r="V73" s="275" t="str">
        <f t="shared" si="45"/>
        <v>N. D.</v>
      </c>
      <c r="W73" s="273"/>
      <c r="X73" s="274">
        <f>+'2025R'!$AF73</f>
        <v>0</v>
      </c>
      <c r="Y73" s="275" t="str">
        <f t="shared" si="59"/>
        <v>N. D.</v>
      </c>
      <c r="Z73" s="276">
        <f t="shared" si="46"/>
        <v>0</v>
      </c>
      <c r="AA73" s="275" t="str">
        <f t="shared" si="47"/>
        <v>N. D.</v>
      </c>
    </row>
    <row r="74" spans="1:27" hidden="1">
      <c r="A74" s="280" t="s">
        <v>35</v>
      </c>
      <c r="B74" s="273"/>
      <c r="C74" s="274">
        <f>+'2026R'!$P74</f>
        <v>0</v>
      </c>
      <c r="D74" s="275" t="str">
        <f t="shared" si="54"/>
        <v>N. D.</v>
      </c>
      <c r="E74" s="273"/>
      <c r="F74" s="274">
        <f>+'2026P'!$P74</f>
        <v>0</v>
      </c>
      <c r="G74" s="275" t="str">
        <f t="shared" si="55"/>
        <v>N. D.</v>
      </c>
      <c r="H74" s="276">
        <f t="shared" si="40"/>
        <v>0</v>
      </c>
      <c r="I74" s="275" t="str">
        <f t="shared" si="41"/>
        <v>N. D.</v>
      </c>
      <c r="J74" s="273"/>
      <c r="K74" s="274">
        <f>+'2025R'!$P74</f>
        <v>0</v>
      </c>
      <c r="L74" s="275" t="str">
        <f t="shared" si="56"/>
        <v>N. D.</v>
      </c>
      <c r="M74" s="276">
        <f t="shared" si="42"/>
        <v>0</v>
      </c>
      <c r="N74" s="275" t="str">
        <f t="shared" si="43"/>
        <v>N. D.</v>
      </c>
      <c r="O74" s="311"/>
      <c r="P74" s="274">
        <f>+'2026R'!$AF74</f>
        <v>0</v>
      </c>
      <c r="Q74" s="275" t="str">
        <f t="shared" si="57"/>
        <v>N. D.</v>
      </c>
      <c r="R74" s="273"/>
      <c r="S74" s="274">
        <f>+'2026P'!$AF74</f>
        <v>0</v>
      </c>
      <c r="T74" s="275" t="str">
        <f t="shared" si="58"/>
        <v>N. D.</v>
      </c>
      <c r="U74" s="276">
        <f t="shared" si="44"/>
        <v>0</v>
      </c>
      <c r="V74" s="275" t="str">
        <f t="shared" si="45"/>
        <v>N. D.</v>
      </c>
      <c r="W74" s="273"/>
      <c r="X74" s="274">
        <f>+'2025R'!$AF74</f>
        <v>0</v>
      </c>
      <c r="Y74" s="275" t="str">
        <f t="shared" si="59"/>
        <v>N. D.</v>
      </c>
      <c r="Z74" s="276">
        <f t="shared" si="46"/>
        <v>0</v>
      </c>
      <c r="AA74" s="275" t="str">
        <f t="shared" si="47"/>
        <v>N. D.</v>
      </c>
    </row>
    <row r="75" spans="1:27" hidden="1">
      <c r="A75" s="280" t="s">
        <v>36</v>
      </c>
      <c r="B75" s="273"/>
      <c r="C75" s="274">
        <f>+'2026R'!$P75</f>
        <v>0</v>
      </c>
      <c r="D75" s="275" t="str">
        <f t="shared" si="54"/>
        <v>N. D.</v>
      </c>
      <c r="E75" s="273"/>
      <c r="F75" s="274">
        <f>+'2026P'!$P75</f>
        <v>0</v>
      </c>
      <c r="G75" s="275" t="str">
        <f t="shared" si="55"/>
        <v>N. D.</v>
      </c>
      <c r="H75" s="276">
        <f t="shared" si="40"/>
        <v>0</v>
      </c>
      <c r="I75" s="275" t="str">
        <f t="shared" si="41"/>
        <v>N. D.</v>
      </c>
      <c r="J75" s="273"/>
      <c r="K75" s="274">
        <f>+'2025R'!$P75</f>
        <v>0</v>
      </c>
      <c r="L75" s="275" t="str">
        <f t="shared" si="56"/>
        <v>N. D.</v>
      </c>
      <c r="M75" s="276">
        <f t="shared" si="42"/>
        <v>0</v>
      </c>
      <c r="N75" s="275" t="str">
        <f t="shared" si="43"/>
        <v>N. D.</v>
      </c>
      <c r="O75" s="311"/>
      <c r="P75" s="274">
        <f>+'2026R'!$AF75</f>
        <v>0</v>
      </c>
      <c r="Q75" s="275" t="str">
        <f t="shared" si="57"/>
        <v>N. D.</v>
      </c>
      <c r="R75" s="273"/>
      <c r="S75" s="274">
        <f>+'2026P'!$AF75</f>
        <v>0</v>
      </c>
      <c r="T75" s="275" t="str">
        <f t="shared" si="58"/>
        <v>N. D.</v>
      </c>
      <c r="U75" s="276">
        <f t="shared" si="44"/>
        <v>0</v>
      </c>
      <c r="V75" s="275" t="str">
        <f t="shared" si="45"/>
        <v>N. D.</v>
      </c>
      <c r="W75" s="273"/>
      <c r="X75" s="274">
        <f>+'2025R'!$AF75</f>
        <v>0</v>
      </c>
      <c r="Y75" s="275" t="str">
        <f t="shared" si="59"/>
        <v>N. D.</v>
      </c>
      <c r="Z75" s="276">
        <f t="shared" si="46"/>
        <v>0</v>
      </c>
      <c r="AA75" s="275" t="str">
        <f t="shared" si="47"/>
        <v>N. D.</v>
      </c>
    </row>
    <row r="76" spans="1:27" hidden="1">
      <c r="A76" s="280" t="s">
        <v>37</v>
      </c>
      <c r="B76" s="273"/>
      <c r="C76" s="274">
        <f>+'2026R'!$P76</f>
        <v>0</v>
      </c>
      <c r="D76" s="275" t="str">
        <f t="shared" si="54"/>
        <v>N. D.</v>
      </c>
      <c r="E76" s="273"/>
      <c r="F76" s="274">
        <f>+'2026P'!$P76</f>
        <v>0</v>
      </c>
      <c r="G76" s="275" t="str">
        <f t="shared" si="55"/>
        <v>N. D.</v>
      </c>
      <c r="H76" s="276">
        <f t="shared" si="40"/>
        <v>0</v>
      </c>
      <c r="I76" s="275" t="str">
        <f t="shared" si="41"/>
        <v>N. D.</v>
      </c>
      <c r="J76" s="273"/>
      <c r="K76" s="274">
        <f>+'2025R'!$P76</f>
        <v>0</v>
      </c>
      <c r="L76" s="275" t="str">
        <f t="shared" si="56"/>
        <v>N. D.</v>
      </c>
      <c r="M76" s="276">
        <f t="shared" si="42"/>
        <v>0</v>
      </c>
      <c r="N76" s="275" t="str">
        <f t="shared" si="43"/>
        <v>N. D.</v>
      </c>
      <c r="O76" s="311"/>
      <c r="P76" s="274">
        <f>+'2026R'!$AF76</f>
        <v>0</v>
      </c>
      <c r="Q76" s="275" t="str">
        <f t="shared" si="57"/>
        <v>N. D.</v>
      </c>
      <c r="R76" s="273"/>
      <c r="S76" s="274">
        <f>+'2026P'!$AF76</f>
        <v>0</v>
      </c>
      <c r="T76" s="275" t="str">
        <f t="shared" si="58"/>
        <v>N. D.</v>
      </c>
      <c r="U76" s="276">
        <f t="shared" si="44"/>
        <v>0</v>
      </c>
      <c r="V76" s="275" t="str">
        <f t="shared" si="45"/>
        <v>N. D.</v>
      </c>
      <c r="W76" s="273"/>
      <c r="X76" s="274">
        <f>+'2025R'!$AF76</f>
        <v>0</v>
      </c>
      <c r="Y76" s="275" t="str">
        <f t="shared" si="59"/>
        <v>N. D.</v>
      </c>
      <c r="Z76" s="276">
        <f t="shared" si="46"/>
        <v>0</v>
      </c>
      <c r="AA76" s="275" t="str">
        <f t="shared" si="47"/>
        <v>N. D.</v>
      </c>
    </row>
    <row r="77" spans="1:27" hidden="1">
      <c r="A77" s="280" t="s">
        <v>38</v>
      </c>
      <c r="B77" s="273"/>
      <c r="C77" s="274">
        <f>+'2026R'!$P77</f>
        <v>0</v>
      </c>
      <c r="D77" s="275" t="str">
        <f t="shared" si="54"/>
        <v>N. D.</v>
      </c>
      <c r="E77" s="273"/>
      <c r="F77" s="274">
        <f>+'2026P'!$P77</f>
        <v>0</v>
      </c>
      <c r="G77" s="275" t="str">
        <f t="shared" si="55"/>
        <v>N. D.</v>
      </c>
      <c r="H77" s="276">
        <f t="shared" si="40"/>
        <v>0</v>
      </c>
      <c r="I77" s="275" t="str">
        <f t="shared" si="41"/>
        <v>N. D.</v>
      </c>
      <c r="J77" s="273"/>
      <c r="K77" s="274">
        <f>+'2025R'!$P77</f>
        <v>0</v>
      </c>
      <c r="L77" s="275" t="str">
        <f t="shared" si="56"/>
        <v>N. D.</v>
      </c>
      <c r="M77" s="276">
        <f t="shared" si="42"/>
        <v>0</v>
      </c>
      <c r="N77" s="275" t="str">
        <f t="shared" si="43"/>
        <v>N. D.</v>
      </c>
      <c r="O77" s="311"/>
      <c r="P77" s="274">
        <f>+'2026R'!$AF77</f>
        <v>0</v>
      </c>
      <c r="Q77" s="275" t="str">
        <f t="shared" si="57"/>
        <v>N. D.</v>
      </c>
      <c r="R77" s="273"/>
      <c r="S77" s="274">
        <f>+'2026P'!$AF77</f>
        <v>0</v>
      </c>
      <c r="T77" s="275" t="str">
        <f t="shared" si="58"/>
        <v>N. D.</v>
      </c>
      <c r="U77" s="276">
        <f t="shared" si="44"/>
        <v>0</v>
      </c>
      <c r="V77" s="275" t="str">
        <f t="shared" si="45"/>
        <v>N. D.</v>
      </c>
      <c r="W77" s="273"/>
      <c r="X77" s="274">
        <f>+'2025R'!$AF77</f>
        <v>0</v>
      </c>
      <c r="Y77" s="275" t="str">
        <f t="shared" si="59"/>
        <v>N. D.</v>
      </c>
      <c r="Z77" s="276">
        <f t="shared" si="46"/>
        <v>0</v>
      </c>
      <c r="AA77" s="275" t="str">
        <f t="shared" si="47"/>
        <v>N. D.</v>
      </c>
    </row>
    <row r="78" spans="1:27" hidden="1">
      <c r="A78" s="280" t="s">
        <v>39</v>
      </c>
      <c r="B78" s="273"/>
      <c r="C78" s="274">
        <f>+'2026R'!$P78</f>
        <v>0</v>
      </c>
      <c r="D78" s="275" t="str">
        <f t="shared" si="54"/>
        <v>N. D.</v>
      </c>
      <c r="E78" s="273"/>
      <c r="F78" s="274">
        <f>+'2026P'!$P78</f>
        <v>0</v>
      </c>
      <c r="G78" s="275" t="str">
        <f t="shared" si="55"/>
        <v>N. D.</v>
      </c>
      <c r="H78" s="276">
        <f t="shared" si="40"/>
        <v>0</v>
      </c>
      <c r="I78" s="275" t="str">
        <f t="shared" si="41"/>
        <v>N. D.</v>
      </c>
      <c r="J78" s="273"/>
      <c r="K78" s="274">
        <f>+'2025R'!$P78</f>
        <v>0</v>
      </c>
      <c r="L78" s="275" t="str">
        <f t="shared" si="56"/>
        <v>N. D.</v>
      </c>
      <c r="M78" s="276">
        <f t="shared" si="42"/>
        <v>0</v>
      </c>
      <c r="N78" s="275" t="str">
        <f t="shared" si="43"/>
        <v>N. D.</v>
      </c>
      <c r="O78" s="311"/>
      <c r="P78" s="274">
        <f>+'2026R'!$AF78</f>
        <v>0</v>
      </c>
      <c r="Q78" s="275" t="str">
        <f t="shared" si="57"/>
        <v>N. D.</v>
      </c>
      <c r="R78" s="273"/>
      <c r="S78" s="274">
        <f>+'2026P'!$AF78</f>
        <v>0</v>
      </c>
      <c r="T78" s="275" t="str">
        <f t="shared" si="58"/>
        <v>N. D.</v>
      </c>
      <c r="U78" s="276">
        <f t="shared" si="44"/>
        <v>0</v>
      </c>
      <c r="V78" s="275" t="str">
        <f t="shared" si="45"/>
        <v>N. D.</v>
      </c>
      <c r="W78" s="273"/>
      <c r="X78" s="274">
        <f>+'2025R'!$AF78</f>
        <v>0</v>
      </c>
      <c r="Y78" s="275" t="str">
        <f t="shared" si="59"/>
        <v>N. D.</v>
      </c>
      <c r="Z78" s="276">
        <f t="shared" si="46"/>
        <v>0</v>
      </c>
      <c r="AA78" s="275" t="str">
        <f t="shared" si="47"/>
        <v>N. D.</v>
      </c>
    </row>
    <row r="79" spans="1:27" hidden="1">
      <c r="A79" s="280" t="s">
        <v>40</v>
      </c>
      <c r="B79" s="273"/>
      <c r="C79" s="274">
        <f>+'2026R'!$P79</f>
        <v>0</v>
      </c>
      <c r="D79" s="275" t="str">
        <f t="shared" si="54"/>
        <v>N. D.</v>
      </c>
      <c r="E79" s="273"/>
      <c r="F79" s="274">
        <f>+'2026P'!$P79</f>
        <v>0</v>
      </c>
      <c r="G79" s="275" t="str">
        <f t="shared" si="55"/>
        <v>N. D.</v>
      </c>
      <c r="H79" s="276">
        <f t="shared" si="40"/>
        <v>0</v>
      </c>
      <c r="I79" s="275" t="str">
        <f t="shared" si="41"/>
        <v>N. D.</v>
      </c>
      <c r="J79" s="273"/>
      <c r="K79" s="274">
        <f>+'2025R'!$P79</f>
        <v>0</v>
      </c>
      <c r="L79" s="275" t="str">
        <f t="shared" si="56"/>
        <v>N. D.</v>
      </c>
      <c r="M79" s="276">
        <f t="shared" si="42"/>
        <v>0</v>
      </c>
      <c r="N79" s="275" t="str">
        <f t="shared" si="43"/>
        <v>N. D.</v>
      </c>
      <c r="O79" s="311"/>
      <c r="P79" s="274">
        <f>+'2026R'!$AF79</f>
        <v>0</v>
      </c>
      <c r="Q79" s="275" t="str">
        <f t="shared" si="57"/>
        <v>N. D.</v>
      </c>
      <c r="R79" s="273"/>
      <c r="S79" s="274">
        <f>+'2026P'!$AF79</f>
        <v>0</v>
      </c>
      <c r="T79" s="275" t="str">
        <f t="shared" si="58"/>
        <v>N. D.</v>
      </c>
      <c r="U79" s="276">
        <f t="shared" si="44"/>
        <v>0</v>
      </c>
      <c r="V79" s="275" t="str">
        <f t="shared" si="45"/>
        <v>N. D.</v>
      </c>
      <c r="W79" s="273"/>
      <c r="X79" s="274">
        <f>+'2025R'!$AF79</f>
        <v>0</v>
      </c>
      <c r="Y79" s="275" t="str">
        <f t="shared" si="59"/>
        <v>N. D.</v>
      </c>
      <c r="Z79" s="276">
        <f t="shared" si="46"/>
        <v>0</v>
      </c>
      <c r="AA79" s="275" t="str">
        <f t="shared" si="47"/>
        <v>N. D.</v>
      </c>
    </row>
    <row r="80" spans="1:27" ht="6" hidden="1" customHeight="1">
      <c r="A80" s="267"/>
      <c r="B80" s="265"/>
      <c r="C80" s="267"/>
      <c r="D80" s="270"/>
      <c r="E80" s="265"/>
      <c r="F80" s="267"/>
      <c r="G80" s="270"/>
      <c r="H80" s="265"/>
      <c r="I80" s="270"/>
      <c r="J80" s="265"/>
      <c r="K80" s="267"/>
      <c r="L80" s="270"/>
      <c r="M80" s="265"/>
      <c r="N80" s="270"/>
      <c r="O80" s="265"/>
      <c r="P80" s="267"/>
      <c r="Q80" s="270"/>
      <c r="R80" s="265"/>
      <c r="S80" s="267"/>
      <c r="T80" s="270"/>
      <c r="U80" s="265"/>
      <c r="V80" s="270"/>
      <c r="W80" s="265"/>
      <c r="X80" s="267"/>
      <c r="Y80" s="270"/>
      <c r="Z80" s="265"/>
      <c r="AA80" s="270"/>
    </row>
    <row r="81" spans="1:27" hidden="1">
      <c r="A81" s="266" t="s">
        <v>45</v>
      </c>
      <c r="B81" s="265"/>
      <c r="C81" s="281">
        <f>+C60+C70</f>
        <v>0</v>
      </c>
      <c r="D81" s="282">
        <f>+IF(ISERROR(C81/C106),"N. D.",C81/C106)</f>
        <v>0</v>
      </c>
      <c r="E81" s="265"/>
      <c r="F81" s="281">
        <f>+F60+F70</f>
        <v>0</v>
      </c>
      <c r="G81" s="282">
        <f>+IF(ISERROR(F81/F106),"N. D.",F81/F106)</f>
        <v>0</v>
      </c>
      <c r="H81" s="283">
        <f>+$C81-F81</f>
        <v>0</v>
      </c>
      <c r="I81" s="282" t="str">
        <f>+IF(ISERROR(H81/F81),"N. D.",H81/F81)</f>
        <v>N. D.</v>
      </c>
      <c r="J81" s="265"/>
      <c r="K81" s="281">
        <f>+K60+K70</f>
        <v>0</v>
      </c>
      <c r="L81" s="282">
        <f>+IF(ISERROR(K81/K106),"N. D.",K81/K106)</f>
        <v>0</v>
      </c>
      <c r="M81" s="283">
        <f>+$C81-K81</f>
        <v>0</v>
      </c>
      <c r="N81" s="282" t="str">
        <f>+IF(ISERROR(M81/K81),"N. D.",M81/K81)</f>
        <v>N. D.</v>
      </c>
      <c r="O81" s="265"/>
      <c r="P81" s="281">
        <f>+P60+P70</f>
        <v>1024.1400000000001</v>
      </c>
      <c r="Q81" s="282">
        <f>+IF(ISERROR(P81/P106),"N. D.",P81/P106)</f>
        <v>6.9257716683377715E-5</v>
      </c>
      <c r="R81" s="265"/>
      <c r="S81" s="281">
        <f>+S60+S70</f>
        <v>0</v>
      </c>
      <c r="T81" s="282">
        <f>+IF(ISERROR(S81/S106),"N. D.",S81/S106)</f>
        <v>0</v>
      </c>
      <c r="U81" s="283">
        <f>+$P81-S81</f>
        <v>1024.1400000000001</v>
      </c>
      <c r="V81" s="282" t="str">
        <f>+IF(ISERROR(U81/S81),"N. D.",U81/S81)</f>
        <v>N. D.</v>
      </c>
      <c r="W81" s="265"/>
      <c r="X81" s="281">
        <f>+X60+X70</f>
        <v>317232.02999999997</v>
      </c>
      <c r="Y81" s="282">
        <f>+IF(ISERROR(X81/X106),"N. D.",X81/X106)</f>
        <v>2.1545636879934937E-2</v>
      </c>
      <c r="Z81" s="283">
        <f>+$P81-X81</f>
        <v>-316207.88999999996</v>
      </c>
      <c r="AA81" s="282">
        <f>+IF(ISERROR(Z81/X81),"N. D.",Z81/X81)</f>
        <v>-0.99677163746674635</v>
      </c>
    </row>
    <row r="82" spans="1:27" ht="6" hidden="1" customHeight="1">
      <c r="A82" s="267"/>
      <c r="B82" s="265"/>
      <c r="C82" s="267"/>
      <c r="D82" s="270"/>
      <c r="E82" s="265"/>
      <c r="F82" s="267"/>
      <c r="G82" s="270"/>
      <c r="H82" s="265"/>
      <c r="I82" s="270"/>
      <c r="J82" s="265"/>
      <c r="K82" s="267"/>
      <c r="L82" s="270"/>
      <c r="M82" s="265"/>
      <c r="N82" s="270"/>
      <c r="O82" s="265"/>
      <c r="P82" s="267"/>
      <c r="Q82" s="270"/>
      <c r="R82" s="265"/>
      <c r="S82" s="267"/>
      <c r="T82" s="270"/>
      <c r="U82" s="265"/>
      <c r="V82" s="270"/>
      <c r="W82" s="265"/>
      <c r="X82" s="267"/>
      <c r="Y82" s="270"/>
      <c r="Z82" s="265"/>
      <c r="AA82" s="270"/>
    </row>
    <row r="83" spans="1:27">
      <c r="A83" s="266" t="s">
        <v>46</v>
      </c>
      <c r="B83" s="265"/>
      <c r="C83" s="267"/>
      <c r="D83" s="270"/>
      <c r="E83" s="265"/>
      <c r="F83" s="267"/>
      <c r="G83" s="270"/>
      <c r="H83" s="265"/>
      <c r="I83" s="270"/>
      <c r="J83" s="265"/>
      <c r="K83" s="267"/>
      <c r="L83" s="270"/>
      <c r="M83" s="265"/>
      <c r="N83" s="270"/>
      <c r="O83" s="265"/>
      <c r="P83" s="267"/>
      <c r="Q83" s="270"/>
      <c r="R83" s="265"/>
      <c r="S83" s="267"/>
      <c r="T83" s="270"/>
      <c r="U83" s="265"/>
      <c r="V83" s="270"/>
      <c r="W83" s="265"/>
      <c r="X83" s="267"/>
      <c r="Y83" s="270"/>
      <c r="Z83" s="265"/>
      <c r="AA83" s="270"/>
    </row>
    <row r="84" spans="1:27" ht="6" customHeight="1">
      <c r="A84" s="267"/>
      <c r="B84" s="265"/>
      <c r="C84" s="267"/>
      <c r="D84" s="270"/>
      <c r="E84" s="265"/>
      <c r="F84" s="267"/>
      <c r="G84" s="270"/>
      <c r="H84" s="265"/>
      <c r="I84" s="270"/>
      <c r="J84" s="265"/>
      <c r="K84" s="267"/>
      <c r="L84" s="270"/>
      <c r="M84" s="265"/>
      <c r="N84" s="270"/>
      <c r="O84" s="265"/>
      <c r="P84" s="267"/>
      <c r="Q84" s="270"/>
      <c r="R84" s="265"/>
      <c r="S84" s="267"/>
      <c r="T84" s="270"/>
      <c r="U84" s="265"/>
      <c r="V84" s="270"/>
      <c r="W84" s="265"/>
      <c r="X84" s="267"/>
      <c r="Y84" s="270"/>
      <c r="Z84" s="265"/>
      <c r="AA84" s="270"/>
    </row>
    <row r="85" spans="1:27" s="308" customFormat="1">
      <c r="A85" s="309" t="s">
        <v>21</v>
      </c>
      <c r="B85" s="297"/>
      <c r="C85" s="305">
        <f>+SUM(C86:C94)</f>
        <v>2514445.86</v>
      </c>
      <c r="D85" s="282">
        <f>+IF(ISERROR(C85/C106),"N. D.",C85/C106)</f>
        <v>1</v>
      </c>
      <c r="E85" s="297"/>
      <c r="F85" s="305">
        <f>+SUM(F86:F94)</f>
        <v>2490702.4502723408</v>
      </c>
      <c r="G85" s="282">
        <f>+IF(ISERROR(F85/F106),"N. D.",F85/F106)</f>
        <v>1</v>
      </c>
      <c r="H85" s="310">
        <f t="shared" ref="H85:H104" si="60">+$C85-F85</f>
        <v>23743.409727659076</v>
      </c>
      <c r="I85" s="282">
        <f t="shared" ref="I85:I104" si="61">+IF(ISERROR(H85/F85),"N. D.",H85/F85)</f>
        <v>9.5328166257125178E-3</v>
      </c>
      <c r="J85" s="297"/>
      <c r="K85" s="305">
        <f>+SUM(K86:K94)</f>
        <v>2291621.08</v>
      </c>
      <c r="L85" s="282">
        <f>+IF(ISERROR(K85/K106),"N. D.",K85/K106)</f>
        <v>1</v>
      </c>
      <c r="M85" s="310">
        <f t="shared" ref="M85:M104" si="62">+$C85-K85</f>
        <v>222824.7799999998</v>
      </c>
      <c r="N85" s="282">
        <f t="shared" ref="N85:N104" si="63">+IF(ISERROR(M85/K85),"N. D.",M85/K85)</f>
        <v>9.7234565498062087E-2</v>
      </c>
      <c r="O85" s="297"/>
      <c r="P85" s="305">
        <f>+SUM(P86:P94)</f>
        <v>14787377.480000002</v>
      </c>
      <c r="Q85" s="282">
        <f>+IF(ISERROR(P85/P106),"N. D.",P85/P106)</f>
        <v>1</v>
      </c>
      <c r="R85" s="297"/>
      <c r="S85" s="305">
        <f>+SUM(S86:S94)</f>
        <v>14867404.385221416</v>
      </c>
      <c r="T85" s="282">
        <f>+IF(ISERROR(S85/S106),"N. D.",S85/S106)</f>
        <v>1</v>
      </c>
      <c r="U85" s="310">
        <f t="shared" ref="U85:U104" si="64">+$P85-S85</f>
        <v>-80026.905221413821</v>
      </c>
      <c r="V85" s="282">
        <f t="shared" ref="V85:V104" si="65">+IF(ISERROR(U85/S85),"N. D.",U85/S85)</f>
        <v>-5.3827085850279713E-3</v>
      </c>
      <c r="W85" s="297"/>
      <c r="X85" s="305">
        <f>+SUM(X86:X94)</f>
        <v>14723724.890000001</v>
      </c>
      <c r="Y85" s="282">
        <f>+IF(ISERROR(X85/X106),"N. D.",X85/X106)</f>
        <v>1</v>
      </c>
      <c r="Z85" s="310">
        <f t="shared" ref="Z85:Z104" si="66">+$P85-X85</f>
        <v>63652.590000001714</v>
      </c>
      <c r="AA85" s="282">
        <f t="shared" ref="AA85:AA104" si="67">+IF(ISERROR(Z85/X85),"N. D.",Z85/X85)</f>
        <v>4.3231308976190543E-3</v>
      </c>
    </row>
    <row r="86" spans="1:27">
      <c r="A86" s="272" t="s">
        <v>22</v>
      </c>
      <c r="B86" s="273"/>
      <c r="C86" s="274">
        <f t="shared" ref="C86:C94" si="68">+C11-C36-C61</f>
        <v>1978265.41</v>
      </c>
      <c r="D86" s="275">
        <f t="shared" ref="D86:D94" si="69">+IF(ISERROR(C86/C86),"N. D.",C86/C86)</f>
        <v>1</v>
      </c>
      <c r="E86" s="273"/>
      <c r="F86" s="274">
        <f t="shared" ref="F86:F94" si="70">+F11-F36-F61</f>
        <v>1960687.2862045001</v>
      </c>
      <c r="G86" s="275">
        <f t="shared" ref="G86:G94" si="71">+IF(ISERROR(F86/F86),"N. D.",F86/F86)</f>
        <v>1</v>
      </c>
      <c r="H86" s="276">
        <f t="shared" si="60"/>
        <v>17578.123795499792</v>
      </c>
      <c r="I86" s="275">
        <f t="shared" si="61"/>
        <v>8.9652867742757367E-3</v>
      </c>
      <c r="J86" s="273"/>
      <c r="K86" s="274">
        <f t="shared" ref="K86:K94" si="72">+K11-K36-K61</f>
        <v>1821883.2300000002</v>
      </c>
      <c r="L86" s="275">
        <f t="shared" ref="L86:L94" si="73">+IF(ISERROR(K86/K86),"N. D.",K86/K86)</f>
        <v>1</v>
      </c>
      <c r="M86" s="276">
        <f t="shared" si="62"/>
        <v>156382.1799999997</v>
      </c>
      <c r="N86" s="275">
        <f t="shared" si="63"/>
        <v>8.5835457193378789E-2</v>
      </c>
      <c r="O86" s="311"/>
      <c r="P86" s="274">
        <f t="shared" ref="P86:P94" si="74">+P11-P36-P61</f>
        <v>11787465.390000001</v>
      </c>
      <c r="Q86" s="275">
        <f t="shared" ref="Q86:Q94" si="75">+IF(ISERROR(P86/P86),"N. D.",P86/P86)</f>
        <v>1</v>
      </c>
      <c r="R86" s="273"/>
      <c r="S86" s="274">
        <f t="shared" ref="S86:S94" si="76">+S11-S36-S61</f>
        <v>11664484.835027</v>
      </c>
      <c r="T86" s="275">
        <f t="shared" ref="T86:T94" si="77">+IF(ISERROR(S86/S86),"N. D.",S86/S86)</f>
        <v>1</v>
      </c>
      <c r="U86" s="276">
        <f t="shared" si="64"/>
        <v>122980.55497300066</v>
      </c>
      <c r="V86" s="275">
        <f t="shared" si="65"/>
        <v>1.0543162146664661E-2</v>
      </c>
      <c r="W86" s="273"/>
      <c r="X86" s="274">
        <f t="shared" ref="X86:X94" si="78">+X11-X36-X61</f>
        <v>11015439.790000001</v>
      </c>
      <c r="Y86" s="275">
        <f t="shared" ref="Y86:Y94" si="79">+IF(ISERROR(X86/X86),"N. D.",X86/X86)</f>
        <v>1</v>
      </c>
      <c r="Z86" s="276">
        <f t="shared" si="66"/>
        <v>772025.59999999963</v>
      </c>
      <c r="AA86" s="275">
        <f t="shared" si="67"/>
        <v>7.0085771854597884E-2</v>
      </c>
    </row>
    <row r="87" spans="1:27">
      <c r="A87" s="272" t="s">
        <v>23</v>
      </c>
      <c r="B87" s="273"/>
      <c r="C87" s="274">
        <f t="shared" si="68"/>
        <v>56468.4</v>
      </c>
      <c r="D87" s="275">
        <f t="shared" si="69"/>
        <v>1</v>
      </c>
      <c r="E87" s="273"/>
      <c r="F87" s="274">
        <f t="shared" si="70"/>
        <v>79138.997391500016</v>
      </c>
      <c r="G87" s="275">
        <f t="shared" si="71"/>
        <v>1</v>
      </c>
      <c r="H87" s="276">
        <f t="shared" si="60"/>
        <v>-22670.597391500014</v>
      </c>
      <c r="I87" s="316">
        <f t="shared" si="61"/>
        <v>-0.28646556234910003</v>
      </c>
      <c r="J87" s="273"/>
      <c r="K87" s="274">
        <f t="shared" si="72"/>
        <v>57152.450000000004</v>
      </c>
      <c r="L87" s="275">
        <f t="shared" si="73"/>
        <v>1</v>
      </c>
      <c r="M87" s="276">
        <f t="shared" si="62"/>
        <v>-684.05000000000291</v>
      </c>
      <c r="N87" s="275">
        <f t="shared" si="63"/>
        <v>-1.1968865726666186E-2</v>
      </c>
      <c r="O87" s="311"/>
      <c r="P87" s="274">
        <f t="shared" si="74"/>
        <v>342695.48000000004</v>
      </c>
      <c r="Q87" s="275">
        <f t="shared" si="75"/>
        <v>1</v>
      </c>
      <c r="R87" s="273"/>
      <c r="S87" s="274">
        <f t="shared" si="76"/>
        <v>440555.55085750006</v>
      </c>
      <c r="T87" s="275">
        <f t="shared" si="77"/>
        <v>1</v>
      </c>
      <c r="U87" s="276">
        <f t="shared" si="64"/>
        <v>-97860.070857500017</v>
      </c>
      <c r="V87" s="275">
        <f t="shared" si="65"/>
        <v>-0.2221287886783507</v>
      </c>
      <c r="W87" s="273"/>
      <c r="X87" s="274">
        <f t="shared" si="78"/>
        <v>310988.02000000008</v>
      </c>
      <c r="Y87" s="275">
        <f t="shared" si="79"/>
        <v>1</v>
      </c>
      <c r="Z87" s="276">
        <f t="shared" si="66"/>
        <v>31707.459999999963</v>
      </c>
      <c r="AA87" s="275">
        <f t="shared" si="67"/>
        <v>0.10195717507060226</v>
      </c>
    </row>
    <row r="88" spans="1:27">
      <c r="A88" s="272" t="s">
        <v>24</v>
      </c>
      <c r="B88" s="273"/>
      <c r="C88" s="274">
        <f t="shared" si="68"/>
        <v>299851.17000000004</v>
      </c>
      <c r="D88" s="275">
        <f t="shared" si="69"/>
        <v>1</v>
      </c>
      <c r="E88" s="273"/>
      <c r="F88" s="274">
        <f t="shared" si="70"/>
        <v>300344.00193412497</v>
      </c>
      <c r="G88" s="275">
        <f t="shared" si="71"/>
        <v>1</v>
      </c>
      <c r="H88" s="276">
        <f t="shared" si="60"/>
        <v>-492.83193412492983</v>
      </c>
      <c r="I88" s="275">
        <f t="shared" si="61"/>
        <v>-1.6408915475296345E-3</v>
      </c>
      <c r="J88" s="273"/>
      <c r="K88" s="274">
        <f t="shared" si="72"/>
        <v>280690.05</v>
      </c>
      <c r="L88" s="275">
        <f t="shared" si="73"/>
        <v>1</v>
      </c>
      <c r="M88" s="276">
        <f t="shared" si="62"/>
        <v>19161.120000000054</v>
      </c>
      <c r="N88" s="275">
        <f t="shared" si="63"/>
        <v>6.8264336409502413E-2</v>
      </c>
      <c r="O88" s="311"/>
      <c r="P88" s="274">
        <f t="shared" si="74"/>
        <v>1778445.5600000003</v>
      </c>
      <c r="Q88" s="275">
        <f t="shared" si="75"/>
        <v>1</v>
      </c>
      <c r="R88" s="273"/>
      <c r="S88" s="274">
        <f t="shared" si="76"/>
        <v>1769199.6404047501</v>
      </c>
      <c r="T88" s="275">
        <f t="shared" si="77"/>
        <v>1</v>
      </c>
      <c r="U88" s="276">
        <f t="shared" si="64"/>
        <v>9245.9195952501614</v>
      </c>
      <c r="V88" s="275">
        <f t="shared" si="65"/>
        <v>5.2260465037936125E-3</v>
      </c>
      <c r="W88" s="273"/>
      <c r="X88" s="274">
        <f t="shared" si="78"/>
        <v>1535886.48</v>
      </c>
      <c r="Y88" s="275">
        <f t="shared" si="79"/>
        <v>1</v>
      </c>
      <c r="Z88" s="276">
        <f t="shared" si="66"/>
        <v>242559.08000000031</v>
      </c>
      <c r="AA88" s="275">
        <f t="shared" si="67"/>
        <v>0.15792773955533504</v>
      </c>
    </row>
    <row r="89" spans="1:27">
      <c r="A89" s="272" t="s">
        <v>25</v>
      </c>
      <c r="B89" s="273"/>
      <c r="C89" s="274">
        <f t="shared" si="68"/>
        <v>523.19000000000005</v>
      </c>
      <c r="D89" s="275">
        <f t="shared" si="69"/>
        <v>1</v>
      </c>
      <c r="E89" s="273"/>
      <c r="F89" s="274">
        <f t="shared" si="70"/>
        <v>521.68626449999999</v>
      </c>
      <c r="G89" s="275">
        <f t="shared" si="71"/>
        <v>1</v>
      </c>
      <c r="H89" s="276">
        <f t="shared" si="60"/>
        <v>1.5037355000000616</v>
      </c>
      <c r="I89" s="275">
        <f t="shared" si="61"/>
        <v>2.8824517767230993E-3</v>
      </c>
      <c r="J89" s="273"/>
      <c r="K89" s="274">
        <f t="shared" si="72"/>
        <v>504.04</v>
      </c>
      <c r="L89" s="275">
        <f t="shared" si="73"/>
        <v>1</v>
      </c>
      <c r="M89" s="276">
        <f t="shared" si="62"/>
        <v>19.150000000000034</v>
      </c>
      <c r="N89" s="275">
        <f t="shared" si="63"/>
        <v>3.7993016427267746E-2</v>
      </c>
      <c r="O89" s="311"/>
      <c r="P89" s="274">
        <f t="shared" si="74"/>
        <v>3139.1400000000003</v>
      </c>
      <c r="Q89" s="275">
        <f t="shared" si="75"/>
        <v>1</v>
      </c>
      <c r="R89" s="273"/>
      <c r="S89" s="274">
        <f t="shared" si="76"/>
        <v>3130.1175870000002</v>
      </c>
      <c r="T89" s="275">
        <f t="shared" si="77"/>
        <v>1</v>
      </c>
      <c r="U89" s="276">
        <f t="shared" si="64"/>
        <v>9.0224130000001423</v>
      </c>
      <c r="V89" s="275">
        <f t="shared" si="65"/>
        <v>2.8824517767230265E-3</v>
      </c>
      <c r="W89" s="273"/>
      <c r="X89" s="274">
        <f t="shared" si="78"/>
        <v>3024.2400000000002</v>
      </c>
      <c r="Y89" s="275">
        <f t="shared" si="79"/>
        <v>1</v>
      </c>
      <c r="Z89" s="276">
        <f t="shared" si="66"/>
        <v>114.90000000000009</v>
      </c>
      <c r="AA89" s="275">
        <f t="shared" si="67"/>
        <v>3.7993016427267705E-2</v>
      </c>
    </row>
    <row r="90" spans="1:27">
      <c r="A90" s="272" t="s">
        <v>26</v>
      </c>
      <c r="B90" s="273"/>
      <c r="C90" s="274">
        <f t="shared" si="68"/>
        <v>0</v>
      </c>
      <c r="D90" s="275" t="str">
        <f t="shared" si="69"/>
        <v>N. D.</v>
      </c>
      <c r="E90" s="273"/>
      <c r="F90" s="274">
        <f t="shared" si="70"/>
        <v>0</v>
      </c>
      <c r="G90" s="275" t="str">
        <f t="shared" si="71"/>
        <v>N. D.</v>
      </c>
      <c r="H90" s="276">
        <f t="shared" si="60"/>
        <v>0</v>
      </c>
      <c r="I90" s="275" t="str">
        <f t="shared" si="61"/>
        <v>N. D.</v>
      </c>
      <c r="J90" s="273"/>
      <c r="K90" s="274">
        <f t="shared" si="72"/>
        <v>0</v>
      </c>
      <c r="L90" s="275" t="str">
        <f t="shared" si="73"/>
        <v>N. D.</v>
      </c>
      <c r="M90" s="276">
        <f t="shared" si="62"/>
        <v>0</v>
      </c>
      <c r="N90" s="275" t="str">
        <f t="shared" si="63"/>
        <v>N. D.</v>
      </c>
      <c r="O90" s="311"/>
      <c r="P90" s="274">
        <f t="shared" si="74"/>
        <v>0</v>
      </c>
      <c r="Q90" s="275" t="str">
        <f t="shared" si="75"/>
        <v>N. D.</v>
      </c>
      <c r="R90" s="273"/>
      <c r="S90" s="274">
        <f t="shared" si="76"/>
        <v>0</v>
      </c>
      <c r="T90" s="275" t="str">
        <f t="shared" si="77"/>
        <v>N. D.</v>
      </c>
      <c r="U90" s="276">
        <f t="shared" si="64"/>
        <v>0</v>
      </c>
      <c r="V90" s="275" t="str">
        <f t="shared" si="65"/>
        <v>N. D.</v>
      </c>
      <c r="W90" s="273"/>
      <c r="X90" s="274">
        <f t="shared" si="78"/>
        <v>0</v>
      </c>
      <c r="Y90" s="275" t="str">
        <f t="shared" si="79"/>
        <v>N. D.</v>
      </c>
      <c r="Z90" s="276">
        <f t="shared" si="66"/>
        <v>0</v>
      </c>
      <c r="AA90" s="275" t="str">
        <f t="shared" si="67"/>
        <v>N. D.</v>
      </c>
    </row>
    <row r="91" spans="1:27">
      <c r="A91" s="272" t="s">
        <v>27</v>
      </c>
      <c r="B91" s="273"/>
      <c r="C91" s="274">
        <f t="shared" si="68"/>
        <v>133435.63</v>
      </c>
      <c r="D91" s="275">
        <f t="shared" si="69"/>
        <v>1</v>
      </c>
      <c r="E91" s="273"/>
      <c r="F91" s="274">
        <f t="shared" si="70"/>
        <v>148558.07847771578</v>
      </c>
      <c r="G91" s="275">
        <f t="shared" si="71"/>
        <v>1</v>
      </c>
      <c r="H91" s="276">
        <f t="shared" si="60"/>
        <v>-15122.448477715778</v>
      </c>
      <c r="I91" s="316">
        <f t="shared" si="61"/>
        <v>-0.10179485782716419</v>
      </c>
      <c r="J91" s="273"/>
      <c r="K91" s="274">
        <f t="shared" si="72"/>
        <v>117880.13</v>
      </c>
      <c r="L91" s="275">
        <f t="shared" si="73"/>
        <v>1</v>
      </c>
      <c r="M91" s="276">
        <f t="shared" si="62"/>
        <v>15555.5</v>
      </c>
      <c r="N91" s="275">
        <f t="shared" si="63"/>
        <v>0.13196032274480865</v>
      </c>
      <c r="O91" s="311"/>
      <c r="P91" s="274">
        <f t="shared" si="74"/>
        <v>821048.09</v>
      </c>
      <c r="Q91" s="275">
        <f t="shared" si="75"/>
        <v>1</v>
      </c>
      <c r="R91" s="273"/>
      <c r="S91" s="274">
        <f t="shared" si="76"/>
        <v>981319.84134516632</v>
      </c>
      <c r="T91" s="275">
        <f t="shared" si="77"/>
        <v>1</v>
      </c>
      <c r="U91" s="276">
        <f t="shared" si="64"/>
        <v>-160271.75134516635</v>
      </c>
      <c r="V91" s="275">
        <f t="shared" si="65"/>
        <v>-0.16332264425171536</v>
      </c>
      <c r="W91" s="273"/>
      <c r="X91" s="274">
        <f t="shared" si="78"/>
        <v>1842275.18</v>
      </c>
      <c r="Y91" s="275">
        <f t="shared" si="79"/>
        <v>1</v>
      </c>
      <c r="Z91" s="276">
        <f t="shared" si="66"/>
        <v>-1021227.09</v>
      </c>
      <c r="AA91" s="316">
        <f t="shared" si="67"/>
        <v>-0.55432928863537101</v>
      </c>
    </row>
    <row r="92" spans="1:27">
      <c r="A92" s="272" t="s">
        <v>28</v>
      </c>
      <c r="B92" s="273"/>
      <c r="C92" s="274">
        <f t="shared" si="68"/>
        <v>1967.82</v>
      </c>
      <c r="D92" s="275">
        <f t="shared" si="69"/>
        <v>1</v>
      </c>
      <c r="E92" s="273"/>
      <c r="F92" s="274">
        <f t="shared" si="70"/>
        <v>1452.4</v>
      </c>
      <c r="G92" s="275">
        <f t="shared" si="71"/>
        <v>1</v>
      </c>
      <c r="H92" s="276">
        <f t="shared" si="60"/>
        <v>515.41999999999985</v>
      </c>
      <c r="I92" s="275">
        <f t="shared" si="61"/>
        <v>0.35487469016799766</v>
      </c>
      <c r="J92" s="273"/>
      <c r="K92" s="274">
        <f t="shared" si="72"/>
        <v>520</v>
      </c>
      <c r="L92" s="275">
        <f t="shared" si="73"/>
        <v>1</v>
      </c>
      <c r="M92" s="276">
        <f t="shared" si="62"/>
        <v>1447.82</v>
      </c>
      <c r="N92" s="316">
        <f t="shared" si="63"/>
        <v>2.7842692307692305</v>
      </c>
      <c r="O92" s="311"/>
      <c r="P92" s="274">
        <f t="shared" si="74"/>
        <v>10649.58</v>
      </c>
      <c r="Q92" s="275">
        <f t="shared" si="75"/>
        <v>1</v>
      </c>
      <c r="R92" s="273"/>
      <c r="S92" s="274">
        <f t="shared" si="76"/>
        <v>8714.4</v>
      </c>
      <c r="T92" s="275">
        <f t="shared" si="77"/>
        <v>1</v>
      </c>
      <c r="U92" s="276">
        <f t="shared" si="64"/>
        <v>1935.1800000000003</v>
      </c>
      <c r="V92" s="275">
        <f t="shared" si="65"/>
        <v>0.22206692371247594</v>
      </c>
      <c r="W92" s="273"/>
      <c r="X92" s="274">
        <f t="shared" si="78"/>
        <v>3120</v>
      </c>
      <c r="Y92" s="275">
        <f t="shared" si="79"/>
        <v>1</v>
      </c>
      <c r="Z92" s="276">
        <f t="shared" si="66"/>
        <v>7529.58</v>
      </c>
      <c r="AA92" s="316">
        <f t="shared" si="67"/>
        <v>2.413326923076923</v>
      </c>
    </row>
    <row r="93" spans="1:27">
      <c r="A93" s="272" t="s">
        <v>29</v>
      </c>
      <c r="B93" s="273"/>
      <c r="C93" s="274">
        <f t="shared" si="68"/>
        <v>43934.239999999998</v>
      </c>
      <c r="D93" s="275">
        <f t="shared" si="69"/>
        <v>1</v>
      </c>
      <c r="E93" s="273"/>
      <c r="F93" s="274">
        <f t="shared" si="70"/>
        <v>0</v>
      </c>
      <c r="G93" s="275" t="str">
        <f t="shared" si="71"/>
        <v>N. D.</v>
      </c>
      <c r="H93" s="276">
        <f t="shared" si="60"/>
        <v>43934.239999999998</v>
      </c>
      <c r="I93" s="275" t="str">
        <f t="shared" si="61"/>
        <v>N. D.</v>
      </c>
      <c r="J93" s="273"/>
      <c r="K93" s="274">
        <f t="shared" si="72"/>
        <v>12991.18</v>
      </c>
      <c r="L93" s="275">
        <f t="shared" si="73"/>
        <v>1</v>
      </c>
      <c r="M93" s="276">
        <f t="shared" si="62"/>
        <v>30943.059999999998</v>
      </c>
      <c r="N93" s="316">
        <f t="shared" si="63"/>
        <v>2.3818513791664806</v>
      </c>
      <c r="O93" s="311"/>
      <c r="P93" s="274">
        <f t="shared" si="74"/>
        <v>43934.239999999998</v>
      </c>
      <c r="Q93" s="275">
        <f t="shared" si="75"/>
        <v>1</v>
      </c>
      <c r="R93" s="273"/>
      <c r="S93" s="274">
        <f t="shared" si="76"/>
        <v>0</v>
      </c>
      <c r="T93" s="275" t="str">
        <f t="shared" si="77"/>
        <v>N. D.</v>
      </c>
      <c r="U93" s="276">
        <f t="shared" si="64"/>
        <v>43934.239999999998</v>
      </c>
      <c r="V93" s="275" t="str">
        <f t="shared" si="65"/>
        <v>N. D.</v>
      </c>
      <c r="W93" s="273"/>
      <c r="X93" s="274">
        <f t="shared" si="78"/>
        <v>12991.18</v>
      </c>
      <c r="Y93" s="275">
        <f t="shared" si="79"/>
        <v>1</v>
      </c>
      <c r="Z93" s="276">
        <f t="shared" si="66"/>
        <v>30943.059999999998</v>
      </c>
      <c r="AA93" s="316">
        <f t="shared" si="67"/>
        <v>2.3818513791664806</v>
      </c>
    </row>
    <row r="94" spans="1:27">
      <c r="A94" s="277" t="s">
        <v>30</v>
      </c>
      <c r="B94" s="273"/>
      <c r="C94" s="274">
        <f t="shared" si="68"/>
        <v>0</v>
      </c>
      <c r="D94" s="275" t="str">
        <f t="shared" si="69"/>
        <v>N. D.</v>
      </c>
      <c r="E94" s="273"/>
      <c r="F94" s="274">
        <f t="shared" si="70"/>
        <v>0</v>
      </c>
      <c r="G94" s="275" t="str">
        <f t="shared" si="71"/>
        <v>N. D.</v>
      </c>
      <c r="H94" s="276">
        <f t="shared" si="60"/>
        <v>0</v>
      </c>
      <c r="I94" s="275" t="str">
        <f t="shared" si="61"/>
        <v>N. D.</v>
      </c>
      <c r="J94" s="273"/>
      <c r="K94" s="274">
        <f t="shared" si="72"/>
        <v>0</v>
      </c>
      <c r="L94" s="275" t="str">
        <f t="shared" si="73"/>
        <v>N. D.</v>
      </c>
      <c r="M94" s="276">
        <f t="shared" si="62"/>
        <v>0</v>
      </c>
      <c r="N94" s="275" t="str">
        <f t="shared" si="63"/>
        <v>N. D.</v>
      </c>
      <c r="O94" s="311"/>
      <c r="P94" s="274">
        <f t="shared" si="74"/>
        <v>0</v>
      </c>
      <c r="Q94" s="275" t="str">
        <f t="shared" si="75"/>
        <v>N. D.</v>
      </c>
      <c r="R94" s="273"/>
      <c r="S94" s="274">
        <f t="shared" si="76"/>
        <v>0</v>
      </c>
      <c r="T94" s="275" t="str">
        <f t="shared" si="77"/>
        <v>N. D.</v>
      </c>
      <c r="U94" s="276">
        <f t="shared" si="64"/>
        <v>0</v>
      </c>
      <c r="V94" s="275" t="str">
        <f t="shared" si="65"/>
        <v>N. D.</v>
      </c>
      <c r="W94" s="273"/>
      <c r="X94" s="274">
        <f t="shared" si="78"/>
        <v>0</v>
      </c>
      <c r="Y94" s="275" t="str">
        <f t="shared" si="79"/>
        <v>N. D.</v>
      </c>
      <c r="Z94" s="276">
        <f t="shared" si="66"/>
        <v>0</v>
      </c>
      <c r="AA94" s="275" t="str">
        <f t="shared" si="67"/>
        <v>N. D.</v>
      </c>
    </row>
    <row r="95" spans="1:27" hidden="1">
      <c r="A95" s="278" t="s">
        <v>31</v>
      </c>
      <c r="B95" s="265"/>
      <c r="C95" s="279">
        <f>+SUM(C96:C104)</f>
        <v>0</v>
      </c>
      <c r="D95" s="270">
        <f>+IF(ISERROR(C95/C106),"N. D.",C95/C106)</f>
        <v>0</v>
      </c>
      <c r="E95" s="273"/>
      <c r="F95" s="279">
        <f>+SUM(F96:F104)</f>
        <v>0</v>
      </c>
      <c r="G95" s="270">
        <f>+IF(ISERROR(F95/F106),"N. D.",F95/F106)</f>
        <v>0</v>
      </c>
      <c r="H95" s="271">
        <f t="shared" si="60"/>
        <v>0</v>
      </c>
      <c r="I95" s="270" t="str">
        <f t="shared" si="61"/>
        <v>N. D.</v>
      </c>
      <c r="J95" s="265"/>
      <c r="K95" s="279">
        <f>+SUM(K96:K104)</f>
        <v>0</v>
      </c>
      <c r="L95" s="270">
        <f>+IF(ISERROR(K95/K106),"N. D.",K95/K106)</f>
        <v>0</v>
      </c>
      <c r="M95" s="271">
        <f t="shared" si="62"/>
        <v>0</v>
      </c>
      <c r="N95" s="270" t="str">
        <f t="shared" si="63"/>
        <v>N. D.</v>
      </c>
      <c r="O95" s="265"/>
      <c r="P95" s="279">
        <f>+SUM(P96:P104)</f>
        <v>0</v>
      </c>
      <c r="Q95" s="270">
        <f>+IF(ISERROR(P95/P106),"N. D.",P95/P106)</f>
        <v>0</v>
      </c>
      <c r="R95" s="273"/>
      <c r="S95" s="279">
        <f>+SUM(S96:S104)</f>
        <v>0</v>
      </c>
      <c r="T95" s="270">
        <f>+IF(ISERROR(S95/S106),"N. D.",S95/S106)</f>
        <v>0</v>
      </c>
      <c r="U95" s="271">
        <f t="shared" si="64"/>
        <v>0</v>
      </c>
      <c r="V95" s="270" t="str">
        <f t="shared" si="65"/>
        <v>N. D.</v>
      </c>
      <c r="W95" s="265"/>
      <c r="X95" s="279">
        <f>+SUM(X96:X104)</f>
        <v>0</v>
      </c>
      <c r="Y95" s="270">
        <f>+IF(ISERROR(X95/X106),"N. D.",X95/X106)</f>
        <v>0</v>
      </c>
      <c r="Z95" s="271">
        <f t="shared" si="66"/>
        <v>0</v>
      </c>
      <c r="AA95" s="270" t="str">
        <f t="shared" si="67"/>
        <v>N. D.</v>
      </c>
    </row>
    <row r="96" spans="1:27" hidden="1">
      <c r="A96" s="280" t="s">
        <v>32</v>
      </c>
      <c r="B96" s="273"/>
      <c r="C96" s="274">
        <f t="shared" ref="C96:C104" si="80">+C21-C46-C71</f>
        <v>0</v>
      </c>
      <c r="D96" s="275" t="str">
        <f t="shared" ref="D96:D104" si="81">+IF(ISERROR(C96/C96),"N. D.",C96/C96)</f>
        <v>N. D.</v>
      </c>
      <c r="E96" s="273"/>
      <c r="F96" s="274">
        <f t="shared" ref="F96:F104" si="82">+F21-F46-F71</f>
        <v>0</v>
      </c>
      <c r="G96" s="275" t="str">
        <f t="shared" ref="G96:G104" si="83">+IF(ISERROR(F96/F96),"N. D.",F96/F96)</f>
        <v>N. D.</v>
      </c>
      <c r="H96" s="276">
        <f t="shared" si="60"/>
        <v>0</v>
      </c>
      <c r="I96" s="275" t="str">
        <f t="shared" si="61"/>
        <v>N. D.</v>
      </c>
      <c r="J96" s="273"/>
      <c r="K96" s="274">
        <f t="shared" ref="K96:K104" si="84">+K21-K46-K71</f>
        <v>0</v>
      </c>
      <c r="L96" s="275" t="str">
        <f t="shared" ref="L96:L104" si="85">+IF(ISERROR(K96/K96),"N. D.",K96/K96)</f>
        <v>N. D.</v>
      </c>
      <c r="M96" s="276">
        <f t="shared" si="62"/>
        <v>0</v>
      </c>
      <c r="N96" s="275" t="str">
        <f t="shared" si="63"/>
        <v>N. D.</v>
      </c>
      <c r="O96" s="311"/>
      <c r="P96" s="274">
        <f t="shared" ref="P96:P104" si="86">+P21-P46-P71</f>
        <v>0</v>
      </c>
      <c r="Q96" s="275" t="str">
        <f t="shared" ref="Q96:Q104" si="87">+IF(ISERROR(P96/P96),"N. D.",P96/P96)</f>
        <v>N. D.</v>
      </c>
      <c r="R96" s="273"/>
      <c r="S96" s="274">
        <f t="shared" ref="S96:S104" si="88">+S21-S46-S71</f>
        <v>0</v>
      </c>
      <c r="T96" s="275" t="str">
        <f t="shared" ref="T96:T104" si="89">+IF(ISERROR(S96/S96),"N. D.",S96/S96)</f>
        <v>N. D.</v>
      </c>
      <c r="U96" s="276">
        <f t="shared" si="64"/>
        <v>0</v>
      </c>
      <c r="V96" s="275" t="str">
        <f t="shared" si="65"/>
        <v>N. D.</v>
      </c>
      <c r="W96" s="273"/>
      <c r="X96" s="274">
        <f t="shared" ref="X96:X104" si="90">+X21-X46-X71</f>
        <v>0</v>
      </c>
      <c r="Y96" s="275" t="str">
        <f t="shared" ref="Y96:Y104" si="91">+IF(ISERROR(X96/X96),"N. D.",X96/X96)</f>
        <v>N. D.</v>
      </c>
      <c r="Z96" s="276">
        <f t="shared" si="66"/>
        <v>0</v>
      </c>
      <c r="AA96" s="275" t="str">
        <f t="shared" si="67"/>
        <v>N. D.</v>
      </c>
    </row>
    <row r="97" spans="1:27" hidden="1">
      <c r="A97" s="280" t="s">
        <v>33</v>
      </c>
      <c r="B97" s="273"/>
      <c r="C97" s="274">
        <f t="shared" si="80"/>
        <v>0</v>
      </c>
      <c r="D97" s="275" t="str">
        <f t="shared" si="81"/>
        <v>N. D.</v>
      </c>
      <c r="E97" s="273"/>
      <c r="F97" s="274">
        <f t="shared" si="82"/>
        <v>0</v>
      </c>
      <c r="G97" s="275" t="str">
        <f t="shared" si="83"/>
        <v>N. D.</v>
      </c>
      <c r="H97" s="276">
        <f t="shared" si="60"/>
        <v>0</v>
      </c>
      <c r="I97" s="275" t="str">
        <f t="shared" si="61"/>
        <v>N. D.</v>
      </c>
      <c r="J97" s="273"/>
      <c r="K97" s="274">
        <f t="shared" si="84"/>
        <v>0</v>
      </c>
      <c r="L97" s="275" t="str">
        <f t="shared" si="85"/>
        <v>N. D.</v>
      </c>
      <c r="M97" s="276">
        <f t="shared" si="62"/>
        <v>0</v>
      </c>
      <c r="N97" s="275" t="str">
        <f t="shared" si="63"/>
        <v>N. D.</v>
      </c>
      <c r="O97" s="311"/>
      <c r="P97" s="274">
        <f t="shared" si="86"/>
        <v>0</v>
      </c>
      <c r="Q97" s="275" t="str">
        <f t="shared" si="87"/>
        <v>N. D.</v>
      </c>
      <c r="R97" s="273"/>
      <c r="S97" s="274">
        <f t="shared" si="88"/>
        <v>0</v>
      </c>
      <c r="T97" s="275" t="str">
        <f t="shared" si="89"/>
        <v>N. D.</v>
      </c>
      <c r="U97" s="276">
        <f t="shared" si="64"/>
        <v>0</v>
      </c>
      <c r="V97" s="275" t="str">
        <f t="shared" si="65"/>
        <v>N. D.</v>
      </c>
      <c r="W97" s="273"/>
      <c r="X97" s="274">
        <f t="shared" si="90"/>
        <v>0</v>
      </c>
      <c r="Y97" s="275" t="str">
        <f t="shared" si="91"/>
        <v>N. D.</v>
      </c>
      <c r="Z97" s="276">
        <f t="shared" si="66"/>
        <v>0</v>
      </c>
      <c r="AA97" s="275" t="str">
        <f t="shared" si="67"/>
        <v>N. D.</v>
      </c>
    </row>
    <row r="98" spans="1:27" hidden="1">
      <c r="A98" s="280" t="s">
        <v>34</v>
      </c>
      <c r="B98" s="273"/>
      <c r="C98" s="274">
        <f t="shared" si="80"/>
        <v>0</v>
      </c>
      <c r="D98" s="275" t="str">
        <f t="shared" si="81"/>
        <v>N. D.</v>
      </c>
      <c r="E98" s="273"/>
      <c r="F98" s="274">
        <f t="shared" si="82"/>
        <v>0</v>
      </c>
      <c r="G98" s="275" t="str">
        <f t="shared" si="83"/>
        <v>N. D.</v>
      </c>
      <c r="H98" s="276">
        <f t="shared" si="60"/>
        <v>0</v>
      </c>
      <c r="I98" s="275" t="str">
        <f t="shared" si="61"/>
        <v>N. D.</v>
      </c>
      <c r="J98" s="273"/>
      <c r="K98" s="274">
        <f t="shared" si="84"/>
        <v>0</v>
      </c>
      <c r="L98" s="275" t="str">
        <f t="shared" si="85"/>
        <v>N. D.</v>
      </c>
      <c r="M98" s="276">
        <f t="shared" si="62"/>
        <v>0</v>
      </c>
      <c r="N98" s="275" t="str">
        <f t="shared" si="63"/>
        <v>N. D.</v>
      </c>
      <c r="O98" s="311"/>
      <c r="P98" s="274">
        <f t="shared" si="86"/>
        <v>0</v>
      </c>
      <c r="Q98" s="275" t="str">
        <f t="shared" si="87"/>
        <v>N. D.</v>
      </c>
      <c r="R98" s="273"/>
      <c r="S98" s="274">
        <f t="shared" si="88"/>
        <v>0</v>
      </c>
      <c r="T98" s="275" t="str">
        <f t="shared" si="89"/>
        <v>N. D.</v>
      </c>
      <c r="U98" s="276">
        <f t="shared" si="64"/>
        <v>0</v>
      </c>
      <c r="V98" s="275" t="str">
        <f t="shared" si="65"/>
        <v>N. D.</v>
      </c>
      <c r="W98" s="273"/>
      <c r="X98" s="274">
        <f t="shared" si="90"/>
        <v>0</v>
      </c>
      <c r="Y98" s="275" t="str">
        <f t="shared" si="91"/>
        <v>N. D.</v>
      </c>
      <c r="Z98" s="276">
        <f t="shared" si="66"/>
        <v>0</v>
      </c>
      <c r="AA98" s="275" t="str">
        <f t="shared" si="67"/>
        <v>N. D.</v>
      </c>
    </row>
    <row r="99" spans="1:27" hidden="1">
      <c r="A99" s="280" t="s">
        <v>35</v>
      </c>
      <c r="B99" s="273"/>
      <c r="C99" s="274">
        <f t="shared" si="80"/>
        <v>0</v>
      </c>
      <c r="D99" s="275" t="str">
        <f t="shared" si="81"/>
        <v>N. D.</v>
      </c>
      <c r="E99" s="273"/>
      <c r="F99" s="274">
        <f t="shared" si="82"/>
        <v>0</v>
      </c>
      <c r="G99" s="275" t="str">
        <f t="shared" si="83"/>
        <v>N. D.</v>
      </c>
      <c r="H99" s="276">
        <f t="shared" si="60"/>
        <v>0</v>
      </c>
      <c r="I99" s="275" t="str">
        <f t="shared" si="61"/>
        <v>N. D.</v>
      </c>
      <c r="J99" s="273"/>
      <c r="K99" s="274">
        <f t="shared" si="84"/>
        <v>0</v>
      </c>
      <c r="L99" s="275" t="str">
        <f t="shared" si="85"/>
        <v>N. D.</v>
      </c>
      <c r="M99" s="276">
        <f t="shared" si="62"/>
        <v>0</v>
      </c>
      <c r="N99" s="275" t="str">
        <f t="shared" si="63"/>
        <v>N. D.</v>
      </c>
      <c r="O99" s="311"/>
      <c r="P99" s="274">
        <f t="shared" si="86"/>
        <v>0</v>
      </c>
      <c r="Q99" s="275" t="str">
        <f t="shared" si="87"/>
        <v>N. D.</v>
      </c>
      <c r="R99" s="273"/>
      <c r="S99" s="274">
        <f t="shared" si="88"/>
        <v>0</v>
      </c>
      <c r="T99" s="275" t="str">
        <f t="shared" si="89"/>
        <v>N. D.</v>
      </c>
      <c r="U99" s="276">
        <f t="shared" si="64"/>
        <v>0</v>
      </c>
      <c r="V99" s="275" t="str">
        <f t="shared" si="65"/>
        <v>N. D.</v>
      </c>
      <c r="W99" s="273"/>
      <c r="X99" s="274">
        <f t="shared" si="90"/>
        <v>0</v>
      </c>
      <c r="Y99" s="275" t="str">
        <f t="shared" si="91"/>
        <v>N. D.</v>
      </c>
      <c r="Z99" s="276">
        <f t="shared" si="66"/>
        <v>0</v>
      </c>
      <c r="AA99" s="275" t="str">
        <f t="shared" si="67"/>
        <v>N. D.</v>
      </c>
    </row>
    <row r="100" spans="1:27" hidden="1">
      <c r="A100" s="280" t="s">
        <v>36</v>
      </c>
      <c r="B100" s="273"/>
      <c r="C100" s="274">
        <f t="shared" si="80"/>
        <v>0</v>
      </c>
      <c r="D100" s="275" t="str">
        <f t="shared" si="81"/>
        <v>N. D.</v>
      </c>
      <c r="E100" s="273"/>
      <c r="F100" s="274">
        <f t="shared" si="82"/>
        <v>0</v>
      </c>
      <c r="G100" s="275" t="str">
        <f t="shared" si="83"/>
        <v>N. D.</v>
      </c>
      <c r="H100" s="276">
        <f t="shared" si="60"/>
        <v>0</v>
      </c>
      <c r="I100" s="275" t="str">
        <f t="shared" si="61"/>
        <v>N. D.</v>
      </c>
      <c r="J100" s="273"/>
      <c r="K100" s="274">
        <f t="shared" si="84"/>
        <v>0</v>
      </c>
      <c r="L100" s="275" t="str">
        <f t="shared" si="85"/>
        <v>N. D.</v>
      </c>
      <c r="M100" s="276">
        <f t="shared" si="62"/>
        <v>0</v>
      </c>
      <c r="N100" s="275" t="str">
        <f t="shared" si="63"/>
        <v>N. D.</v>
      </c>
      <c r="O100" s="311"/>
      <c r="P100" s="274">
        <f t="shared" si="86"/>
        <v>0</v>
      </c>
      <c r="Q100" s="275" t="str">
        <f t="shared" si="87"/>
        <v>N. D.</v>
      </c>
      <c r="R100" s="273"/>
      <c r="S100" s="274">
        <f t="shared" si="88"/>
        <v>0</v>
      </c>
      <c r="T100" s="275" t="str">
        <f t="shared" si="89"/>
        <v>N. D.</v>
      </c>
      <c r="U100" s="276">
        <f t="shared" si="64"/>
        <v>0</v>
      </c>
      <c r="V100" s="275" t="str">
        <f t="shared" si="65"/>
        <v>N. D.</v>
      </c>
      <c r="W100" s="273"/>
      <c r="X100" s="274">
        <f t="shared" si="90"/>
        <v>0</v>
      </c>
      <c r="Y100" s="275" t="str">
        <f t="shared" si="91"/>
        <v>N. D.</v>
      </c>
      <c r="Z100" s="276">
        <f t="shared" si="66"/>
        <v>0</v>
      </c>
      <c r="AA100" s="275" t="str">
        <f t="shared" si="67"/>
        <v>N. D.</v>
      </c>
    </row>
    <row r="101" spans="1:27" hidden="1">
      <c r="A101" s="280" t="s">
        <v>37</v>
      </c>
      <c r="B101" s="273"/>
      <c r="C101" s="274">
        <f t="shared" si="80"/>
        <v>0</v>
      </c>
      <c r="D101" s="275" t="str">
        <f t="shared" si="81"/>
        <v>N. D.</v>
      </c>
      <c r="E101" s="273"/>
      <c r="F101" s="274">
        <f t="shared" si="82"/>
        <v>0</v>
      </c>
      <c r="G101" s="275" t="str">
        <f t="shared" si="83"/>
        <v>N. D.</v>
      </c>
      <c r="H101" s="276">
        <f t="shared" si="60"/>
        <v>0</v>
      </c>
      <c r="I101" s="275" t="str">
        <f t="shared" si="61"/>
        <v>N. D.</v>
      </c>
      <c r="J101" s="273"/>
      <c r="K101" s="274">
        <f t="shared" si="84"/>
        <v>0</v>
      </c>
      <c r="L101" s="275" t="str">
        <f t="shared" si="85"/>
        <v>N. D.</v>
      </c>
      <c r="M101" s="276">
        <f t="shared" si="62"/>
        <v>0</v>
      </c>
      <c r="N101" s="275" t="str">
        <f t="shared" si="63"/>
        <v>N. D.</v>
      </c>
      <c r="O101" s="311"/>
      <c r="P101" s="274">
        <f t="shared" si="86"/>
        <v>0</v>
      </c>
      <c r="Q101" s="275" t="str">
        <f t="shared" si="87"/>
        <v>N. D.</v>
      </c>
      <c r="R101" s="273"/>
      <c r="S101" s="274">
        <f t="shared" si="88"/>
        <v>0</v>
      </c>
      <c r="T101" s="275" t="str">
        <f t="shared" si="89"/>
        <v>N. D.</v>
      </c>
      <c r="U101" s="276">
        <f t="shared" si="64"/>
        <v>0</v>
      </c>
      <c r="V101" s="275" t="str">
        <f t="shared" si="65"/>
        <v>N. D.</v>
      </c>
      <c r="W101" s="273"/>
      <c r="X101" s="274">
        <f t="shared" si="90"/>
        <v>0</v>
      </c>
      <c r="Y101" s="275" t="str">
        <f t="shared" si="91"/>
        <v>N. D.</v>
      </c>
      <c r="Z101" s="276">
        <f t="shared" si="66"/>
        <v>0</v>
      </c>
      <c r="AA101" s="275" t="str">
        <f t="shared" si="67"/>
        <v>N. D.</v>
      </c>
    </row>
    <row r="102" spans="1:27" hidden="1">
      <c r="A102" s="280" t="s">
        <v>38</v>
      </c>
      <c r="B102" s="273"/>
      <c r="C102" s="274">
        <f t="shared" si="80"/>
        <v>0</v>
      </c>
      <c r="D102" s="275" t="str">
        <f t="shared" si="81"/>
        <v>N. D.</v>
      </c>
      <c r="E102" s="273"/>
      <c r="F102" s="274">
        <f t="shared" si="82"/>
        <v>0</v>
      </c>
      <c r="G102" s="275" t="str">
        <f t="shared" si="83"/>
        <v>N. D.</v>
      </c>
      <c r="H102" s="276">
        <f t="shared" si="60"/>
        <v>0</v>
      </c>
      <c r="I102" s="275" t="str">
        <f t="shared" si="61"/>
        <v>N. D.</v>
      </c>
      <c r="J102" s="273"/>
      <c r="K102" s="274">
        <f t="shared" si="84"/>
        <v>0</v>
      </c>
      <c r="L102" s="275" t="str">
        <f t="shared" si="85"/>
        <v>N. D.</v>
      </c>
      <c r="M102" s="276">
        <f t="shared" si="62"/>
        <v>0</v>
      </c>
      <c r="N102" s="275" t="str">
        <f t="shared" si="63"/>
        <v>N. D.</v>
      </c>
      <c r="O102" s="311"/>
      <c r="P102" s="274">
        <f t="shared" si="86"/>
        <v>0</v>
      </c>
      <c r="Q102" s="275" t="str">
        <f t="shared" si="87"/>
        <v>N. D.</v>
      </c>
      <c r="R102" s="273"/>
      <c r="S102" s="274">
        <f t="shared" si="88"/>
        <v>0</v>
      </c>
      <c r="T102" s="275" t="str">
        <f t="shared" si="89"/>
        <v>N. D.</v>
      </c>
      <c r="U102" s="276">
        <f t="shared" si="64"/>
        <v>0</v>
      </c>
      <c r="V102" s="275" t="str">
        <f t="shared" si="65"/>
        <v>N. D.</v>
      </c>
      <c r="W102" s="273"/>
      <c r="X102" s="274">
        <f t="shared" si="90"/>
        <v>0</v>
      </c>
      <c r="Y102" s="275" t="str">
        <f t="shared" si="91"/>
        <v>N. D.</v>
      </c>
      <c r="Z102" s="276">
        <f t="shared" si="66"/>
        <v>0</v>
      </c>
      <c r="AA102" s="275" t="str">
        <f t="shared" si="67"/>
        <v>N. D.</v>
      </c>
    </row>
    <row r="103" spans="1:27" hidden="1">
      <c r="A103" s="280" t="s">
        <v>39</v>
      </c>
      <c r="B103" s="273"/>
      <c r="C103" s="274">
        <f t="shared" si="80"/>
        <v>0</v>
      </c>
      <c r="D103" s="275" t="str">
        <f t="shared" si="81"/>
        <v>N. D.</v>
      </c>
      <c r="E103" s="273"/>
      <c r="F103" s="274">
        <f t="shared" si="82"/>
        <v>0</v>
      </c>
      <c r="G103" s="275" t="str">
        <f t="shared" si="83"/>
        <v>N. D.</v>
      </c>
      <c r="H103" s="276">
        <f t="shared" si="60"/>
        <v>0</v>
      </c>
      <c r="I103" s="275" t="str">
        <f t="shared" si="61"/>
        <v>N. D.</v>
      </c>
      <c r="J103" s="273"/>
      <c r="K103" s="274">
        <f t="shared" si="84"/>
        <v>0</v>
      </c>
      <c r="L103" s="275" t="str">
        <f t="shared" si="85"/>
        <v>N. D.</v>
      </c>
      <c r="M103" s="276">
        <f t="shared" si="62"/>
        <v>0</v>
      </c>
      <c r="N103" s="275" t="str">
        <f t="shared" si="63"/>
        <v>N. D.</v>
      </c>
      <c r="O103" s="311"/>
      <c r="P103" s="274">
        <f t="shared" si="86"/>
        <v>0</v>
      </c>
      <c r="Q103" s="275" t="str">
        <f t="shared" si="87"/>
        <v>N. D.</v>
      </c>
      <c r="R103" s="273"/>
      <c r="S103" s="274">
        <f t="shared" si="88"/>
        <v>0</v>
      </c>
      <c r="T103" s="275" t="str">
        <f t="shared" si="89"/>
        <v>N. D.</v>
      </c>
      <c r="U103" s="276">
        <f t="shared" si="64"/>
        <v>0</v>
      </c>
      <c r="V103" s="275" t="str">
        <f t="shared" si="65"/>
        <v>N. D.</v>
      </c>
      <c r="W103" s="273"/>
      <c r="X103" s="274">
        <f t="shared" si="90"/>
        <v>0</v>
      </c>
      <c r="Y103" s="275" t="str">
        <f t="shared" si="91"/>
        <v>N. D.</v>
      </c>
      <c r="Z103" s="276">
        <f t="shared" si="66"/>
        <v>0</v>
      </c>
      <c r="AA103" s="275" t="str">
        <f t="shared" si="67"/>
        <v>N. D.</v>
      </c>
    </row>
    <row r="104" spans="1:27" hidden="1">
      <c r="A104" s="280" t="s">
        <v>40</v>
      </c>
      <c r="B104" s="273"/>
      <c r="C104" s="274">
        <f t="shared" si="80"/>
        <v>0</v>
      </c>
      <c r="D104" s="275" t="str">
        <f t="shared" si="81"/>
        <v>N. D.</v>
      </c>
      <c r="E104" s="273"/>
      <c r="F104" s="274">
        <f t="shared" si="82"/>
        <v>0</v>
      </c>
      <c r="G104" s="275" t="str">
        <f t="shared" si="83"/>
        <v>N. D.</v>
      </c>
      <c r="H104" s="276">
        <f t="shared" si="60"/>
        <v>0</v>
      </c>
      <c r="I104" s="275" t="str">
        <f t="shared" si="61"/>
        <v>N. D.</v>
      </c>
      <c r="J104" s="273"/>
      <c r="K104" s="274">
        <f t="shared" si="84"/>
        <v>0</v>
      </c>
      <c r="L104" s="275" t="str">
        <f t="shared" si="85"/>
        <v>N. D.</v>
      </c>
      <c r="M104" s="276">
        <f t="shared" si="62"/>
        <v>0</v>
      </c>
      <c r="N104" s="275" t="str">
        <f t="shared" si="63"/>
        <v>N. D.</v>
      </c>
      <c r="O104" s="311"/>
      <c r="P104" s="274">
        <f t="shared" si="86"/>
        <v>0</v>
      </c>
      <c r="Q104" s="275" t="str">
        <f t="shared" si="87"/>
        <v>N. D.</v>
      </c>
      <c r="R104" s="273"/>
      <c r="S104" s="274">
        <f t="shared" si="88"/>
        <v>0</v>
      </c>
      <c r="T104" s="275" t="str">
        <f t="shared" si="89"/>
        <v>N. D.</v>
      </c>
      <c r="U104" s="276">
        <f t="shared" si="64"/>
        <v>0</v>
      </c>
      <c r="V104" s="275" t="str">
        <f t="shared" si="65"/>
        <v>N. D.</v>
      </c>
      <c r="W104" s="273"/>
      <c r="X104" s="274">
        <f t="shared" si="90"/>
        <v>0</v>
      </c>
      <c r="Y104" s="275" t="str">
        <f t="shared" si="91"/>
        <v>N. D.</v>
      </c>
      <c r="Z104" s="276">
        <f t="shared" si="66"/>
        <v>0</v>
      </c>
      <c r="AA104" s="275" t="str">
        <f t="shared" si="67"/>
        <v>N. D.</v>
      </c>
    </row>
    <row r="105" spans="1:27" ht="6" customHeight="1">
      <c r="A105" s="267"/>
      <c r="B105" s="265"/>
      <c r="C105" s="267"/>
      <c r="D105" s="270"/>
      <c r="E105" s="265"/>
      <c r="F105" s="267"/>
      <c r="G105" s="270"/>
      <c r="H105" s="265"/>
      <c r="I105" s="270"/>
      <c r="J105" s="265"/>
      <c r="K105" s="267"/>
      <c r="L105" s="270"/>
      <c r="M105" s="265"/>
      <c r="N105" s="270"/>
      <c r="O105" s="265"/>
      <c r="P105" s="267"/>
      <c r="Q105" s="270"/>
      <c r="R105" s="265"/>
      <c r="S105" s="267"/>
      <c r="T105" s="270"/>
      <c r="U105" s="265"/>
      <c r="V105" s="270"/>
      <c r="W105" s="265"/>
      <c r="X105" s="267"/>
      <c r="Y105" s="270"/>
      <c r="Z105" s="265"/>
      <c r="AA105" s="270"/>
    </row>
    <row r="106" spans="1:27">
      <c r="A106" s="284" t="s">
        <v>47</v>
      </c>
      <c r="B106" s="285"/>
      <c r="C106" s="286">
        <f>+C85+C95</f>
        <v>2514445.86</v>
      </c>
      <c r="D106" s="287">
        <f>+IF(ISERROR(C106/C106),"N. D.",C106/C106)</f>
        <v>1</v>
      </c>
      <c r="E106" s="285"/>
      <c r="F106" s="286">
        <f>+F85+F95</f>
        <v>2490702.4502723408</v>
      </c>
      <c r="G106" s="287">
        <f>+IF(ISERROR(F106/F106),"N. D.",F106/F106)</f>
        <v>1</v>
      </c>
      <c r="H106" s="285">
        <f>+$C106-F106</f>
        <v>23743.409727659076</v>
      </c>
      <c r="I106" s="287">
        <f>+IF(ISERROR(H106/F106),"N. D.",H106/F106)</f>
        <v>9.5328166257125178E-3</v>
      </c>
      <c r="J106" s="285"/>
      <c r="K106" s="286">
        <f>+K85+K95</f>
        <v>2291621.08</v>
      </c>
      <c r="L106" s="287">
        <f>+IF(ISERROR(K106/K106),"N. D.",K106/K106)</f>
        <v>1</v>
      </c>
      <c r="M106" s="285">
        <f>+$C106-K106</f>
        <v>222824.7799999998</v>
      </c>
      <c r="N106" s="287">
        <f>+IF(ISERROR(M106/K106),"N. D.",M106/K106)</f>
        <v>9.7234565498062087E-2</v>
      </c>
      <c r="O106" s="312"/>
      <c r="P106" s="286">
        <f>+P85+P95</f>
        <v>14787377.480000002</v>
      </c>
      <c r="Q106" s="287">
        <f>+IF(ISERROR(P106/P106),"N. D.",P106/P106)</f>
        <v>1</v>
      </c>
      <c r="R106" s="285"/>
      <c r="S106" s="286">
        <f>+S85+S95</f>
        <v>14867404.385221416</v>
      </c>
      <c r="T106" s="287">
        <f>+IF(ISERROR(S106/S106),"N. D.",S106/S106)</f>
        <v>1</v>
      </c>
      <c r="U106" s="285">
        <f>+$P106-S106</f>
        <v>-80026.905221413821</v>
      </c>
      <c r="V106" s="287">
        <f>+IF(ISERROR(U106/S106),"N. D.",U106/S106)</f>
        <v>-5.3827085850279713E-3</v>
      </c>
      <c r="W106" s="285"/>
      <c r="X106" s="286">
        <f>+X85+X95</f>
        <v>14723724.890000001</v>
      </c>
      <c r="Y106" s="287">
        <f>+IF(ISERROR(X106/X106),"N. D.",X106/X106)</f>
        <v>1</v>
      </c>
      <c r="Z106" s="285">
        <f>+$P106-X106</f>
        <v>63652.590000001714</v>
      </c>
      <c r="AA106" s="287">
        <f>+IF(ISERROR(Z106/X106),"N. D.",Z106/X106)</f>
        <v>4.3231308976190543E-3</v>
      </c>
    </row>
    <row r="107" spans="1:27" ht="6" customHeight="1">
      <c r="A107" s="267"/>
      <c r="B107" s="265"/>
      <c r="C107" s="267"/>
      <c r="D107" s="288"/>
      <c r="E107" s="265"/>
      <c r="F107" s="267"/>
      <c r="G107" s="288"/>
      <c r="H107" s="265"/>
      <c r="I107" s="288"/>
      <c r="J107" s="265"/>
      <c r="K107" s="267"/>
      <c r="L107" s="288"/>
      <c r="M107" s="265"/>
      <c r="N107" s="288"/>
      <c r="O107" s="265"/>
      <c r="P107" s="267"/>
      <c r="Q107" s="288"/>
      <c r="R107" s="265"/>
      <c r="S107" s="267"/>
      <c r="T107" s="288"/>
      <c r="U107" s="265"/>
      <c r="V107" s="288"/>
      <c r="W107" s="265"/>
      <c r="X107" s="267"/>
      <c r="Y107" s="288"/>
      <c r="Z107" s="265"/>
      <c r="AA107" s="288"/>
    </row>
    <row r="108" spans="1:27" hidden="1">
      <c r="A108" s="266" t="s">
        <v>48</v>
      </c>
      <c r="B108" s="265"/>
      <c r="C108" s="267"/>
      <c r="D108" s="288"/>
      <c r="E108" s="265"/>
      <c r="F108" s="267"/>
      <c r="G108" s="288"/>
      <c r="H108" s="265"/>
      <c r="I108" s="288"/>
      <c r="J108" s="265"/>
      <c r="K108" s="267"/>
      <c r="L108" s="288"/>
      <c r="M108" s="265"/>
      <c r="N108" s="288"/>
      <c r="O108" s="265"/>
      <c r="P108" s="267"/>
      <c r="Q108" s="288"/>
      <c r="R108" s="265"/>
      <c r="S108" s="267"/>
      <c r="T108" s="288"/>
      <c r="U108" s="265"/>
      <c r="V108" s="288"/>
      <c r="W108" s="265"/>
      <c r="X108" s="267"/>
      <c r="Y108" s="288"/>
      <c r="Z108" s="265"/>
      <c r="AA108" s="288"/>
    </row>
    <row r="109" spans="1:27" ht="6" hidden="1" customHeight="1">
      <c r="A109" s="267"/>
      <c r="B109" s="265"/>
      <c r="C109" s="267"/>
      <c r="D109" s="288"/>
      <c r="E109" s="265"/>
      <c r="F109" s="267"/>
      <c r="G109" s="288"/>
      <c r="H109" s="265"/>
      <c r="I109" s="288"/>
      <c r="J109" s="265"/>
      <c r="K109" s="267"/>
      <c r="L109" s="288"/>
      <c r="M109" s="265"/>
      <c r="N109" s="288"/>
      <c r="O109" s="265"/>
      <c r="P109" s="267"/>
      <c r="Q109" s="288"/>
      <c r="R109" s="265"/>
      <c r="S109" s="267"/>
      <c r="T109" s="288"/>
      <c r="U109" s="265"/>
      <c r="V109" s="288"/>
      <c r="W109" s="265"/>
      <c r="X109" s="267"/>
      <c r="Y109" s="288"/>
      <c r="Z109" s="265"/>
      <c r="AA109" s="288"/>
    </row>
    <row r="110" spans="1:27" hidden="1">
      <c r="A110" s="268" t="s">
        <v>21</v>
      </c>
      <c r="B110" s="265"/>
      <c r="C110" s="269">
        <f>+SUM(C111:C119)</f>
        <v>0</v>
      </c>
      <c r="D110" s="270" t="str">
        <f>+IF(ISERROR(C110/#REF!),"N. D.",C110/#REF!)</f>
        <v>N. D.</v>
      </c>
      <c r="E110" s="265"/>
      <c r="F110" s="269">
        <f>+SUM(F111:F119)</f>
        <v>0</v>
      </c>
      <c r="G110" s="270" t="str">
        <f>+IF(ISERROR(F110/#REF!),"N. D.",F110/#REF!)</f>
        <v>N. D.</v>
      </c>
      <c r="H110" s="271">
        <f t="shared" ref="H110:H129" si="92">+$C110-F110</f>
        <v>0</v>
      </c>
      <c r="I110" s="270" t="str">
        <f t="shared" ref="I110:I129" si="93">+IF(ISERROR(H110/F110),"N. D.",H110/F110)</f>
        <v>N. D.</v>
      </c>
      <c r="J110" s="265"/>
      <c r="K110" s="269">
        <f>+SUM(K111:K119)</f>
        <v>0</v>
      </c>
      <c r="L110" s="270" t="str">
        <f>+IF(ISERROR(K110/#REF!),"N. D.",K110/#REF!)</f>
        <v>N. D.</v>
      </c>
      <c r="M110" s="271">
        <f t="shared" ref="M110:M129" si="94">+$C110-K110</f>
        <v>0</v>
      </c>
      <c r="N110" s="270" t="str">
        <f t="shared" ref="N110:N129" si="95">+IF(ISERROR(M110/K110),"N. D.",M110/K110)</f>
        <v>N. D.</v>
      </c>
      <c r="O110" s="265"/>
      <c r="P110" s="269">
        <f>+SUM(P111:P119)</f>
        <v>0</v>
      </c>
      <c r="Q110" s="270" t="str">
        <f>+IF(ISERROR(P110/#REF!),"N. D.",P110/#REF!)</f>
        <v>N. D.</v>
      </c>
      <c r="R110" s="265"/>
      <c r="S110" s="269">
        <f>+SUM(S111:S119)</f>
        <v>0</v>
      </c>
      <c r="T110" s="270" t="str">
        <f>+IF(ISERROR(S110/#REF!),"N. D.",S110/#REF!)</f>
        <v>N. D.</v>
      </c>
      <c r="U110" s="271">
        <f t="shared" ref="U110:U129" si="96">+$P110-S110</f>
        <v>0</v>
      </c>
      <c r="V110" s="270" t="str">
        <f t="shared" ref="V110:V129" si="97">+IF(ISERROR(U110/S110),"N. D.",U110/S110)</f>
        <v>N. D.</v>
      </c>
      <c r="W110" s="265"/>
      <c r="X110" s="269">
        <f>+SUM(X111:X119)</f>
        <v>0</v>
      </c>
      <c r="Y110" s="270" t="str">
        <f>+IF(ISERROR(X110/#REF!),"N. D.",X110/#REF!)</f>
        <v>N. D.</v>
      </c>
      <c r="Z110" s="271">
        <f t="shared" ref="Z110:Z129" si="98">+$P110-X110</f>
        <v>0</v>
      </c>
      <c r="AA110" s="270" t="str">
        <f t="shared" ref="AA110:AA129" si="99">+IF(ISERROR(Z110/X110),"N. D.",Z110/X110)</f>
        <v>N. D.</v>
      </c>
    </row>
    <row r="111" spans="1:27" hidden="1">
      <c r="A111" s="272" t="s">
        <v>22</v>
      </c>
      <c r="B111" s="273"/>
      <c r="C111" s="274">
        <f>+'2026R'!$P111</f>
        <v>0</v>
      </c>
      <c r="D111" s="275" t="str">
        <f>+IF(ISERROR(C111/#REF!),"N. D.",C111/#REF!)</f>
        <v>N. D.</v>
      </c>
      <c r="E111" s="273"/>
      <c r="F111" s="274">
        <f>+'2026P'!$P111</f>
        <v>0</v>
      </c>
      <c r="G111" s="275" t="str">
        <f>+IF(ISERROR(F111/#REF!),"N. D.",F111/#REF!)</f>
        <v>N. D.</v>
      </c>
      <c r="H111" s="276">
        <f t="shared" si="92"/>
        <v>0</v>
      </c>
      <c r="I111" s="275" t="str">
        <f t="shared" si="93"/>
        <v>N. D.</v>
      </c>
      <c r="J111" s="273"/>
      <c r="K111" s="274">
        <f>+'2025R'!$P111</f>
        <v>0</v>
      </c>
      <c r="L111" s="275" t="str">
        <f>+IF(ISERROR(K111/#REF!),"N. D.",K111/#REF!)</f>
        <v>N. D.</v>
      </c>
      <c r="M111" s="276">
        <f t="shared" si="94"/>
        <v>0</v>
      </c>
      <c r="N111" s="275" t="str">
        <f t="shared" si="95"/>
        <v>N. D.</v>
      </c>
      <c r="O111" s="311"/>
      <c r="P111" s="274">
        <f>+'2026R'!$AF111</f>
        <v>0</v>
      </c>
      <c r="Q111" s="275" t="str">
        <f>+IF(ISERROR(P111/#REF!),"N. D.",P111/#REF!)</f>
        <v>N. D.</v>
      </c>
      <c r="R111" s="273"/>
      <c r="S111" s="274">
        <f>+'2026P'!$AF111</f>
        <v>0</v>
      </c>
      <c r="T111" s="275" t="str">
        <f>+IF(ISERROR(S111/#REF!),"N. D.",S111/#REF!)</f>
        <v>N. D.</v>
      </c>
      <c r="U111" s="276">
        <f t="shared" si="96"/>
        <v>0</v>
      </c>
      <c r="V111" s="275" t="str">
        <f t="shared" si="97"/>
        <v>N. D.</v>
      </c>
      <c r="W111" s="273"/>
      <c r="X111" s="274">
        <f>+'2025R'!$AF111</f>
        <v>0</v>
      </c>
      <c r="Y111" s="275" t="str">
        <f>+IF(ISERROR(X111/#REF!),"N. D.",X111/#REF!)</f>
        <v>N. D.</v>
      </c>
      <c r="Z111" s="276">
        <f t="shared" si="98"/>
        <v>0</v>
      </c>
      <c r="AA111" s="275" t="str">
        <f t="shared" si="99"/>
        <v>N. D.</v>
      </c>
    </row>
    <row r="112" spans="1:27" hidden="1">
      <c r="A112" s="272" t="s">
        <v>23</v>
      </c>
      <c r="B112" s="273"/>
      <c r="C112" s="274">
        <f>+'2026R'!$P112</f>
        <v>0</v>
      </c>
      <c r="D112" s="275" t="str">
        <f>+IF(ISERROR(C112/#REF!),"N. D.",C112/#REF!)</f>
        <v>N. D.</v>
      </c>
      <c r="E112" s="273"/>
      <c r="F112" s="274">
        <f>+'2026P'!$P112</f>
        <v>0</v>
      </c>
      <c r="G112" s="275" t="str">
        <f>+IF(ISERROR(F112/#REF!),"N. D.",F112/#REF!)</f>
        <v>N. D.</v>
      </c>
      <c r="H112" s="276">
        <f t="shared" si="92"/>
        <v>0</v>
      </c>
      <c r="I112" s="275" t="str">
        <f t="shared" si="93"/>
        <v>N. D.</v>
      </c>
      <c r="J112" s="273"/>
      <c r="K112" s="274">
        <f>+'2025R'!$P112</f>
        <v>0</v>
      </c>
      <c r="L112" s="275" t="str">
        <f>+IF(ISERROR(K112/#REF!),"N. D.",K112/#REF!)</f>
        <v>N. D.</v>
      </c>
      <c r="M112" s="276">
        <f t="shared" si="94"/>
        <v>0</v>
      </c>
      <c r="N112" s="275" t="str">
        <f t="shared" si="95"/>
        <v>N. D.</v>
      </c>
      <c r="O112" s="311"/>
      <c r="P112" s="274">
        <f>+'2026R'!$AF112</f>
        <v>0</v>
      </c>
      <c r="Q112" s="275" t="str">
        <f>+IF(ISERROR(P112/#REF!),"N. D.",P112/#REF!)</f>
        <v>N. D.</v>
      </c>
      <c r="R112" s="273"/>
      <c r="S112" s="274">
        <f>+'2026P'!$AF112</f>
        <v>0</v>
      </c>
      <c r="T112" s="275" t="str">
        <f>+IF(ISERROR(S112/#REF!),"N. D.",S112/#REF!)</f>
        <v>N. D.</v>
      </c>
      <c r="U112" s="276">
        <f t="shared" si="96"/>
        <v>0</v>
      </c>
      <c r="V112" s="275" t="str">
        <f t="shared" si="97"/>
        <v>N. D.</v>
      </c>
      <c r="W112" s="273"/>
      <c r="X112" s="274">
        <f>+'2025R'!$AF112</f>
        <v>0</v>
      </c>
      <c r="Y112" s="275" t="str">
        <f>+IF(ISERROR(X112/#REF!),"N. D.",X112/#REF!)</f>
        <v>N. D.</v>
      </c>
      <c r="Z112" s="276">
        <f t="shared" si="98"/>
        <v>0</v>
      </c>
      <c r="AA112" s="275" t="str">
        <f t="shared" si="99"/>
        <v>N. D.</v>
      </c>
    </row>
    <row r="113" spans="1:27" hidden="1">
      <c r="A113" s="272" t="s">
        <v>24</v>
      </c>
      <c r="B113" s="273"/>
      <c r="C113" s="274">
        <f>+'2026R'!$P113</f>
        <v>0</v>
      </c>
      <c r="D113" s="275" t="str">
        <f>+IF(ISERROR(C113/#REF!),"N. D.",C113/#REF!)</f>
        <v>N. D.</v>
      </c>
      <c r="E113" s="273"/>
      <c r="F113" s="274">
        <f>+'2026P'!$P113</f>
        <v>0</v>
      </c>
      <c r="G113" s="275" t="str">
        <f>+IF(ISERROR(F113/#REF!),"N. D.",F113/#REF!)</f>
        <v>N. D.</v>
      </c>
      <c r="H113" s="276">
        <f t="shared" si="92"/>
        <v>0</v>
      </c>
      <c r="I113" s="275" t="str">
        <f t="shared" si="93"/>
        <v>N. D.</v>
      </c>
      <c r="J113" s="273"/>
      <c r="K113" s="274">
        <f>+'2025R'!$P113</f>
        <v>0</v>
      </c>
      <c r="L113" s="275" t="str">
        <f>+IF(ISERROR(K113/#REF!),"N. D.",K113/#REF!)</f>
        <v>N. D.</v>
      </c>
      <c r="M113" s="276">
        <f t="shared" si="94"/>
        <v>0</v>
      </c>
      <c r="N113" s="275" t="str">
        <f t="shared" si="95"/>
        <v>N. D.</v>
      </c>
      <c r="O113" s="311"/>
      <c r="P113" s="274">
        <f>+'2026R'!$AF113</f>
        <v>0</v>
      </c>
      <c r="Q113" s="275" t="str">
        <f>+IF(ISERROR(P113/#REF!),"N. D.",P113/#REF!)</f>
        <v>N. D.</v>
      </c>
      <c r="R113" s="273"/>
      <c r="S113" s="274">
        <f>+'2026P'!$AF113</f>
        <v>0</v>
      </c>
      <c r="T113" s="275" t="str">
        <f>+IF(ISERROR(S113/#REF!),"N. D.",S113/#REF!)</f>
        <v>N. D.</v>
      </c>
      <c r="U113" s="276">
        <f t="shared" si="96"/>
        <v>0</v>
      </c>
      <c r="V113" s="275" t="str">
        <f t="shared" si="97"/>
        <v>N. D.</v>
      </c>
      <c r="W113" s="273"/>
      <c r="X113" s="274">
        <f>+'2025R'!$AF113</f>
        <v>0</v>
      </c>
      <c r="Y113" s="275" t="str">
        <f>+IF(ISERROR(X113/#REF!),"N. D.",X113/#REF!)</f>
        <v>N. D.</v>
      </c>
      <c r="Z113" s="276">
        <f t="shared" si="98"/>
        <v>0</v>
      </c>
      <c r="AA113" s="275" t="str">
        <f t="shared" si="99"/>
        <v>N. D.</v>
      </c>
    </row>
    <row r="114" spans="1:27" hidden="1">
      <c r="A114" s="272" t="s">
        <v>25</v>
      </c>
      <c r="B114" s="273"/>
      <c r="C114" s="274">
        <f>+'2026R'!$P114</f>
        <v>0</v>
      </c>
      <c r="D114" s="275" t="str">
        <f>+IF(ISERROR(C114/#REF!),"N. D.",C114/#REF!)</f>
        <v>N. D.</v>
      </c>
      <c r="E114" s="273"/>
      <c r="F114" s="274">
        <f>+'2026P'!$P114</f>
        <v>0</v>
      </c>
      <c r="G114" s="275" t="str">
        <f>+IF(ISERROR(F114/#REF!),"N. D.",F114/#REF!)</f>
        <v>N. D.</v>
      </c>
      <c r="H114" s="276">
        <f t="shared" si="92"/>
        <v>0</v>
      </c>
      <c r="I114" s="275" t="str">
        <f t="shared" si="93"/>
        <v>N. D.</v>
      </c>
      <c r="J114" s="273"/>
      <c r="K114" s="274">
        <f>+'2025R'!$P114</f>
        <v>0</v>
      </c>
      <c r="L114" s="275" t="str">
        <f>+IF(ISERROR(K114/#REF!),"N. D.",K114/#REF!)</f>
        <v>N. D.</v>
      </c>
      <c r="M114" s="276">
        <f t="shared" si="94"/>
        <v>0</v>
      </c>
      <c r="N114" s="275" t="str">
        <f t="shared" si="95"/>
        <v>N. D.</v>
      </c>
      <c r="O114" s="311"/>
      <c r="P114" s="274">
        <f>+'2026R'!$AF114</f>
        <v>0</v>
      </c>
      <c r="Q114" s="275" t="str">
        <f>+IF(ISERROR(P114/#REF!),"N. D.",P114/#REF!)</f>
        <v>N. D.</v>
      </c>
      <c r="R114" s="273"/>
      <c r="S114" s="274">
        <f>+'2026P'!$AF114</f>
        <v>0</v>
      </c>
      <c r="T114" s="275" t="str">
        <f>+IF(ISERROR(S114/#REF!),"N. D.",S114/#REF!)</f>
        <v>N. D.</v>
      </c>
      <c r="U114" s="276">
        <f t="shared" si="96"/>
        <v>0</v>
      </c>
      <c r="V114" s="275" t="str">
        <f t="shared" si="97"/>
        <v>N. D.</v>
      </c>
      <c r="W114" s="273"/>
      <c r="X114" s="274">
        <f>+'2025R'!$AF114</f>
        <v>0</v>
      </c>
      <c r="Y114" s="275" t="str">
        <f>+IF(ISERROR(X114/#REF!),"N. D.",X114/#REF!)</f>
        <v>N. D.</v>
      </c>
      <c r="Z114" s="276">
        <f t="shared" si="98"/>
        <v>0</v>
      </c>
      <c r="AA114" s="275" t="str">
        <f t="shared" si="99"/>
        <v>N. D.</v>
      </c>
    </row>
    <row r="115" spans="1:27" hidden="1">
      <c r="A115" s="272" t="s">
        <v>26</v>
      </c>
      <c r="B115" s="273"/>
      <c r="C115" s="274">
        <f>+'2026R'!$P115</f>
        <v>0</v>
      </c>
      <c r="D115" s="275" t="str">
        <f>+IF(ISERROR(C115/#REF!),"N. D.",C115/#REF!)</f>
        <v>N. D.</v>
      </c>
      <c r="E115" s="273"/>
      <c r="F115" s="274">
        <f>+'2026P'!$P115</f>
        <v>0</v>
      </c>
      <c r="G115" s="275" t="str">
        <f>+IF(ISERROR(F115/#REF!),"N. D.",F115/#REF!)</f>
        <v>N. D.</v>
      </c>
      <c r="H115" s="276">
        <f t="shared" si="92"/>
        <v>0</v>
      </c>
      <c r="I115" s="275" t="str">
        <f t="shared" si="93"/>
        <v>N. D.</v>
      </c>
      <c r="J115" s="273"/>
      <c r="K115" s="274">
        <f>+'2025R'!$P115</f>
        <v>0</v>
      </c>
      <c r="L115" s="275" t="str">
        <f>+IF(ISERROR(K115/#REF!),"N. D.",K115/#REF!)</f>
        <v>N. D.</v>
      </c>
      <c r="M115" s="276">
        <f t="shared" si="94"/>
        <v>0</v>
      </c>
      <c r="N115" s="275" t="str">
        <f t="shared" si="95"/>
        <v>N. D.</v>
      </c>
      <c r="O115" s="311"/>
      <c r="P115" s="274">
        <f>+'2026R'!$AF115</f>
        <v>0</v>
      </c>
      <c r="Q115" s="275" t="str">
        <f>+IF(ISERROR(P115/#REF!),"N. D.",P115/#REF!)</f>
        <v>N. D.</v>
      </c>
      <c r="R115" s="273"/>
      <c r="S115" s="274">
        <f>+'2026P'!$AF115</f>
        <v>0</v>
      </c>
      <c r="T115" s="275" t="str">
        <f>+IF(ISERROR(S115/#REF!),"N. D.",S115/#REF!)</f>
        <v>N. D.</v>
      </c>
      <c r="U115" s="276">
        <f t="shared" si="96"/>
        <v>0</v>
      </c>
      <c r="V115" s="275" t="str">
        <f t="shared" si="97"/>
        <v>N. D.</v>
      </c>
      <c r="W115" s="273"/>
      <c r="X115" s="274">
        <f>+'2025R'!$AF115</f>
        <v>0</v>
      </c>
      <c r="Y115" s="275" t="str">
        <f>+IF(ISERROR(X115/#REF!),"N. D.",X115/#REF!)</f>
        <v>N. D.</v>
      </c>
      <c r="Z115" s="276">
        <f t="shared" si="98"/>
        <v>0</v>
      </c>
      <c r="AA115" s="275" t="str">
        <f t="shared" si="99"/>
        <v>N. D.</v>
      </c>
    </row>
    <row r="116" spans="1:27" hidden="1">
      <c r="A116" s="272" t="s">
        <v>27</v>
      </c>
      <c r="B116" s="273"/>
      <c r="C116" s="274">
        <f>+'2026R'!$P116</f>
        <v>0</v>
      </c>
      <c r="D116" s="275" t="str">
        <f>+IF(ISERROR(C116/#REF!),"N. D.",C116/#REF!)</f>
        <v>N. D.</v>
      </c>
      <c r="E116" s="273"/>
      <c r="F116" s="274">
        <f>+'2026P'!$P116</f>
        <v>0</v>
      </c>
      <c r="G116" s="275" t="str">
        <f>+IF(ISERROR(F116/#REF!),"N. D.",F116/#REF!)</f>
        <v>N. D.</v>
      </c>
      <c r="H116" s="276">
        <f t="shared" si="92"/>
        <v>0</v>
      </c>
      <c r="I116" s="275" t="str">
        <f t="shared" si="93"/>
        <v>N. D.</v>
      </c>
      <c r="J116" s="273"/>
      <c r="K116" s="274">
        <f>+'2025R'!$P116</f>
        <v>0</v>
      </c>
      <c r="L116" s="275" t="str">
        <f>+IF(ISERROR(K116/#REF!),"N. D.",K116/#REF!)</f>
        <v>N. D.</v>
      </c>
      <c r="M116" s="276">
        <f t="shared" si="94"/>
        <v>0</v>
      </c>
      <c r="N116" s="275" t="str">
        <f t="shared" si="95"/>
        <v>N. D.</v>
      </c>
      <c r="O116" s="311"/>
      <c r="P116" s="274">
        <f>+'2026R'!$AF116</f>
        <v>0</v>
      </c>
      <c r="Q116" s="275" t="str">
        <f>+IF(ISERROR(P116/#REF!),"N. D.",P116/#REF!)</f>
        <v>N. D.</v>
      </c>
      <c r="R116" s="273"/>
      <c r="S116" s="274">
        <f>+'2026P'!$AF116</f>
        <v>0</v>
      </c>
      <c r="T116" s="275" t="str">
        <f>+IF(ISERROR(S116/#REF!),"N. D.",S116/#REF!)</f>
        <v>N. D.</v>
      </c>
      <c r="U116" s="276">
        <f t="shared" si="96"/>
        <v>0</v>
      </c>
      <c r="V116" s="275" t="str">
        <f t="shared" si="97"/>
        <v>N. D.</v>
      </c>
      <c r="W116" s="273"/>
      <c r="X116" s="274">
        <f>+'2025R'!$AF116</f>
        <v>0</v>
      </c>
      <c r="Y116" s="275" t="str">
        <f>+IF(ISERROR(X116/#REF!),"N. D.",X116/#REF!)</f>
        <v>N. D.</v>
      </c>
      <c r="Z116" s="276">
        <f t="shared" si="98"/>
        <v>0</v>
      </c>
      <c r="AA116" s="275" t="str">
        <f t="shared" si="99"/>
        <v>N. D.</v>
      </c>
    </row>
    <row r="117" spans="1:27" hidden="1">
      <c r="A117" s="272" t="s">
        <v>28</v>
      </c>
      <c r="B117" s="273"/>
      <c r="C117" s="274">
        <f>+'2026R'!$P117</f>
        <v>0</v>
      </c>
      <c r="D117" s="275" t="str">
        <f>+IF(ISERROR(C117/#REF!),"N. D.",C117/#REF!)</f>
        <v>N. D.</v>
      </c>
      <c r="E117" s="273"/>
      <c r="F117" s="274">
        <f>+'2026P'!$P117</f>
        <v>0</v>
      </c>
      <c r="G117" s="275" t="str">
        <f>+IF(ISERROR(F117/#REF!),"N. D.",F117/#REF!)</f>
        <v>N. D.</v>
      </c>
      <c r="H117" s="276">
        <f t="shared" si="92"/>
        <v>0</v>
      </c>
      <c r="I117" s="275" t="str">
        <f t="shared" si="93"/>
        <v>N. D.</v>
      </c>
      <c r="J117" s="273"/>
      <c r="K117" s="274">
        <f>+'2025R'!$P117</f>
        <v>0</v>
      </c>
      <c r="L117" s="275" t="str">
        <f>+IF(ISERROR(K117/#REF!),"N. D.",K117/#REF!)</f>
        <v>N. D.</v>
      </c>
      <c r="M117" s="276">
        <f t="shared" si="94"/>
        <v>0</v>
      </c>
      <c r="N117" s="275" t="str">
        <f t="shared" si="95"/>
        <v>N. D.</v>
      </c>
      <c r="O117" s="311"/>
      <c r="P117" s="274">
        <f>+'2026R'!$AF117</f>
        <v>0</v>
      </c>
      <c r="Q117" s="275" t="str">
        <f>+IF(ISERROR(P117/#REF!),"N. D.",P117/#REF!)</f>
        <v>N. D.</v>
      </c>
      <c r="R117" s="273"/>
      <c r="S117" s="274">
        <f>+'2026P'!$AF117</f>
        <v>0</v>
      </c>
      <c r="T117" s="275" t="str">
        <f>+IF(ISERROR(S117/#REF!),"N. D.",S117/#REF!)</f>
        <v>N. D.</v>
      </c>
      <c r="U117" s="276">
        <f t="shared" si="96"/>
        <v>0</v>
      </c>
      <c r="V117" s="275" t="str">
        <f t="shared" si="97"/>
        <v>N. D.</v>
      </c>
      <c r="W117" s="273"/>
      <c r="X117" s="274">
        <f>+'2025R'!$AF117</f>
        <v>0</v>
      </c>
      <c r="Y117" s="275" t="str">
        <f>+IF(ISERROR(X117/#REF!),"N. D.",X117/#REF!)</f>
        <v>N. D.</v>
      </c>
      <c r="Z117" s="276">
        <f t="shared" si="98"/>
        <v>0</v>
      </c>
      <c r="AA117" s="275" t="str">
        <f t="shared" si="99"/>
        <v>N. D.</v>
      </c>
    </row>
    <row r="118" spans="1:27" hidden="1">
      <c r="A118" s="272" t="s">
        <v>29</v>
      </c>
      <c r="B118" s="273"/>
      <c r="C118" s="274">
        <f>+'2026R'!$P118</f>
        <v>0</v>
      </c>
      <c r="D118" s="275" t="str">
        <f>+IF(ISERROR(C118/#REF!),"N. D.",C118/#REF!)</f>
        <v>N. D.</v>
      </c>
      <c r="E118" s="273"/>
      <c r="F118" s="274">
        <f>+'2026P'!$P118</f>
        <v>0</v>
      </c>
      <c r="G118" s="275" t="str">
        <f>+IF(ISERROR(F118/#REF!),"N. D.",F118/#REF!)</f>
        <v>N. D.</v>
      </c>
      <c r="H118" s="276">
        <f t="shared" si="92"/>
        <v>0</v>
      </c>
      <c r="I118" s="275" t="str">
        <f t="shared" si="93"/>
        <v>N. D.</v>
      </c>
      <c r="J118" s="273"/>
      <c r="K118" s="274">
        <f>+'2025R'!$P118</f>
        <v>0</v>
      </c>
      <c r="L118" s="275" t="str">
        <f>+IF(ISERROR(K118/#REF!),"N. D.",K118/#REF!)</f>
        <v>N. D.</v>
      </c>
      <c r="M118" s="276">
        <f t="shared" si="94"/>
        <v>0</v>
      </c>
      <c r="N118" s="275" t="str">
        <f t="shared" si="95"/>
        <v>N. D.</v>
      </c>
      <c r="O118" s="311"/>
      <c r="P118" s="274">
        <f>+'2026R'!$AF118</f>
        <v>0</v>
      </c>
      <c r="Q118" s="275" t="str">
        <f>+IF(ISERROR(P118/#REF!),"N. D.",P118/#REF!)</f>
        <v>N. D.</v>
      </c>
      <c r="R118" s="273"/>
      <c r="S118" s="274">
        <f>+'2026P'!$AF118</f>
        <v>0</v>
      </c>
      <c r="T118" s="275" t="str">
        <f>+IF(ISERROR(S118/#REF!),"N. D.",S118/#REF!)</f>
        <v>N. D.</v>
      </c>
      <c r="U118" s="276">
        <f t="shared" si="96"/>
        <v>0</v>
      </c>
      <c r="V118" s="275" t="str">
        <f t="shared" si="97"/>
        <v>N. D.</v>
      </c>
      <c r="W118" s="273"/>
      <c r="X118" s="274">
        <f>+'2025R'!$AF118</f>
        <v>0</v>
      </c>
      <c r="Y118" s="275" t="str">
        <f>+IF(ISERROR(X118/#REF!),"N. D.",X118/#REF!)</f>
        <v>N. D.</v>
      </c>
      <c r="Z118" s="276">
        <f t="shared" si="98"/>
        <v>0</v>
      </c>
      <c r="AA118" s="275" t="str">
        <f t="shared" si="99"/>
        <v>N. D.</v>
      </c>
    </row>
    <row r="119" spans="1:27" hidden="1">
      <c r="A119" s="277" t="s">
        <v>30</v>
      </c>
      <c r="B119" s="273"/>
      <c r="C119" s="274">
        <f>+'2026R'!$P119</f>
        <v>0</v>
      </c>
      <c r="D119" s="275" t="str">
        <f>+IF(ISERROR(C119/C130),"N. D.",C119/C130)</f>
        <v>N. D.</v>
      </c>
      <c r="E119" s="273"/>
      <c r="F119" s="274">
        <f>+'2026P'!$P119</f>
        <v>0</v>
      </c>
      <c r="G119" s="275" t="str">
        <f>+IF(ISERROR(F119/F130),"N. D.",F119/F130)</f>
        <v>N. D.</v>
      </c>
      <c r="H119" s="276">
        <f t="shared" si="92"/>
        <v>0</v>
      </c>
      <c r="I119" s="275" t="str">
        <f t="shared" si="93"/>
        <v>N. D.</v>
      </c>
      <c r="J119" s="273"/>
      <c r="K119" s="274">
        <f>+'2025R'!$P119</f>
        <v>0</v>
      </c>
      <c r="L119" s="275" t="str">
        <f>+IF(ISERROR(K119/K130),"N. D.",K119/K130)</f>
        <v>N. D.</v>
      </c>
      <c r="M119" s="276">
        <f t="shared" si="94"/>
        <v>0</v>
      </c>
      <c r="N119" s="275" t="str">
        <f t="shared" si="95"/>
        <v>N. D.</v>
      </c>
      <c r="O119" s="311"/>
      <c r="P119" s="274">
        <f>+'2026R'!$AF119</f>
        <v>0</v>
      </c>
      <c r="Q119" s="275" t="str">
        <f>+IF(ISERROR(P119/P130),"N. D.",P119/P130)</f>
        <v>N. D.</v>
      </c>
      <c r="R119" s="273"/>
      <c r="S119" s="274">
        <f>+'2026P'!$AF119</f>
        <v>0</v>
      </c>
      <c r="T119" s="275" t="str">
        <f>+IF(ISERROR(S119/S130),"N. D.",S119/S130)</f>
        <v>N. D.</v>
      </c>
      <c r="U119" s="276">
        <f t="shared" si="96"/>
        <v>0</v>
      </c>
      <c r="V119" s="275" t="str">
        <f t="shared" si="97"/>
        <v>N. D.</v>
      </c>
      <c r="W119" s="273"/>
      <c r="X119" s="274">
        <f>+'2025R'!$AF119</f>
        <v>0</v>
      </c>
      <c r="Y119" s="275" t="str">
        <f>+IF(ISERROR(X119/X130),"N. D.",X119/X130)</f>
        <v>N. D.</v>
      </c>
      <c r="Z119" s="276">
        <f t="shared" si="98"/>
        <v>0</v>
      </c>
      <c r="AA119" s="275" t="str">
        <f t="shared" si="99"/>
        <v>N. D.</v>
      </c>
    </row>
    <row r="120" spans="1:27" hidden="1">
      <c r="A120" s="278" t="s">
        <v>31</v>
      </c>
      <c r="B120" s="265"/>
      <c r="C120" s="279">
        <f>+SUM(C121:C129)</f>
        <v>0</v>
      </c>
      <c r="D120" s="270" t="str">
        <f>+IF(ISERROR(C120/#REF!),"N. D.",C120/#REF!)</f>
        <v>N. D.</v>
      </c>
      <c r="E120" s="273"/>
      <c r="F120" s="279">
        <f>+SUM(F121:F129)</f>
        <v>0</v>
      </c>
      <c r="G120" s="270" t="str">
        <f>+IF(ISERROR(F120/#REF!),"N. D.",F120/#REF!)</f>
        <v>N. D.</v>
      </c>
      <c r="H120" s="271">
        <f t="shared" si="92"/>
        <v>0</v>
      </c>
      <c r="I120" s="270" t="str">
        <f t="shared" si="93"/>
        <v>N. D.</v>
      </c>
      <c r="J120" s="265"/>
      <c r="K120" s="279">
        <f>+SUM(K121:K129)</f>
        <v>0</v>
      </c>
      <c r="L120" s="270" t="str">
        <f>+IF(ISERROR(K120/#REF!),"N. D.",K120/#REF!)</f>
        <v>N. D.</v>
      </c>
      <c r="M120" s="271">
        <f t="shared" si="94"/>
        <v>0</v>
      </c>
      <c r="N120" s="270" t="str">
        <f t="shared" si="95"/>
        <v>N. D.</v>
      </c>
      <c r="O120" s="265"/>
      <c r="P120" s="279">
        <f>+SUM(P121:P129)</f>
        <v>0</v>
      </c>
      <c r="Q120" s="270" t="str">
        <f>+IF(ISERROR(P120/#REF!),"N. D.",P120/#REF!)</f>
        <v>N. D.</v>
      </c>
      <c r="R120" s="273"/>
      <c r="S120" s="279">
        <f>+SUM(S121:S129)</f>
        <v>0</v>
      </c>
      <c r="T120" s="270" t="str">
        <f>+IF(ISERROR(S120/#REF!),"N. D.",S120/#REF!)</f>
        <v>N. D.</v>
      </c>
      <c r="U120" s="271">
        <f t="shared" si="96"/>
        <v>0</v>
      </c>
      <c r="V120" s="270" t="str">
        <f t="shared" si="97"/>
        <v>N. D.</v>
      </c>
      <c r="W120" s="265"/>
      <c r="X120" s="279">
        <f>+SUM(X121:X129)</f>
        <v>0</v>
      </c>
      <c r="Y120" s="270" t="str">
        <f>+IF(ISERROR(X120/#REF!),"N. D.",X120/#REF!)</f>
        <v>N. D.</v>
      </c>
      <c r="Z120" s="271">
        <f t="shared" si="98"/>
        <v>0</v>
      </c>
      <c r="AA120" s="270" t="str">
        <f t="shared" si="99"/>
        <v>N. D.</v>
      </c>
    </row>
    <row r="121" spans="1:27" hidden="1">
      <c r="A121" s="280" t="s">
        <v>32</v>
      </c>
      <c r="B121" s="273"/>
      <c r="C121" s="274">
        <f>+'2026R'!$P121</f>
        <v>0</v>
      </c>
      <c r="D121" s="275" t="str">
        <f>+IF(ISERROR(C121/C132),"N. D.",C121/C132)</f>
        <v>N. D.</v>
      </c>
      <c r="E121" s="273"/>
      <c r="F121" s="274">
        <f>+'2026P'!$P121</f>
        <v>0</v>
      </c>
      <c r="G121" s="275" t="str">
        <f>+IF(ISERROR(F121/F132),"N. D.",F121/F132)</f>
        <v>N. D.</v>
      </c>
      <c r="H121" s="276">
        <f t="shared" si="92"/>
        <v>0</v>
      </c>
      <c r="I121" s="275" t="str">
        <f t="shared" si="93"/>
        <v>N. D.</v>
      </c>
      <c r="J121" s="273"/>
      <c r="K121" s="274">
        <f>+'2025R'!$P121</f>
        <v>0</v>
      </c>
      <c r="L121" s="275" t="str">
        <f>+IF(ISERROR(K121/K132),"N. D.",K121/K132)</f>
        <v>N. D.</v>
      </c>
      <c r="M121" s="276">
        <f t="shared" si="94"/>
        <v>0</v>
      </c>
      <c r="N121" s="275" t="str">
        <f t="shared" si="95"/>
        <v>N. D.</v>
      </c>
      <c r="O121" s="311"/>
      <c r="P121" s="274">
        <f>+'2026R'!$AF121</f>
        <v>0</v>
      </c>
      <c r="Q121" s="275" t="str">
        <f>+IF(ISERROR(P121/P132),"N. D.",P121/P132)</f>
        <v>N. D.</v>
      </c>
      <c r="R121" s="273"/>
      <c r="S121" s="274">
        <f>+'2026P'!$AF121</f>
        <v>0</v>
      </c>
      <c r="T121" s="275" t="str">
        <f>+IF(ISERROR(S121/S132),"N. D.",S121/S132)</f>
        <v>N. D.</v>
      </c>
      <c r="U121" s="276">
        <f t="shared" si="96"/>
        <v>0</v>
      </c>
      <c r="V121" s="275" t="str">
        <f t="shared" si="97"/>
        <v>N. D.</v>
      </c>
      <c r="W121" s="273"/>
      <c r="X121" s="274">
        <f>+'2025R'!$AF121</f>
        <v>0</v>
      </c>
      <c r="Y121" s="275" t="str">
        <f>+IF(ISERROR(X121/X132),"N. D.",X121/X132)</f>
        <v>N. D.</v>
      </c>
      <c r="Z121" s="276">
        <f t="shared" si="98"/>
        <v>0</v>
      </c>
      <c r="AA121" s="275" t="str">
        <f t="shared" si="99"/>
        <v>N. D.</v>
      </c>
    </row>
    <row r="122" spans="1:27" hidden="1">
      <c r="A122" s="280" t="s">
        <v>33</v>
      </c>
      <c r="B122" s="273"/>
      <c r="C122" s="274">
        <f>+'2026R'!$P122</f>
        <v>0</v>
      </c>
      <c r="D122" s="275">
        <f>+IF(ISERROR(C122/C133),"N. D.",C122/C133)</f>
        <v>0</v>
      </c>
      <c r="E122" s="273"/>
      <c r="F122" s="274">
        <f>+'2026P'!$P122</f>
        <v>0</v>
      </c>
      <c r="G122" s="275">
        <f>+IF(ISERROR(F122/F133),"N. D.",F122/F133)</f>
        <v>0</v>
      </c>
      <c r="H122" s="276">
        <f t="shared" si="92"/>
        <v>0</v>
      </c>
      <c r="I122" s="275" t="str">
        <f t="shared" si="93"/>
        <v>N. D.</v>
      </c>
      <c r="J122" s="273"/>
      <c r="K122" s="274">
        <f>+'2025R'!$P122</f>
        <v>0</v>
      </c>
      <c r="L122" s="275">
        <f>+IF(ISERROR(K122/K133),"N. D.",K122/K133)</f>
        <v>0</v>
      </c>
      <c r="M122" s="276">
        <f t="shared" si="94"/>
        <v>0</v>
      </c>
      <c r="N122" s="275" t="str">
        <f t="shared" si="95"/>
        <v>N. D.</v>
      </c>
      <c r="O122" s="311"/>
      <c r="P122" s="274">
        <f>+'2026R'!$AF122</f>
        <v>0</v>
      </c>
      <c r="Q122" s="275">
        <f>+IF(ISERROR(P122/P133),"N. D.",P122/P133)</f>
        <v>0</v>
      </c>
      <c r="R122" s="273"/>
      <c r="S122" s="274">
        <f>+'2026P'!$AF122</f>
        <v>0</v>
      </c>
      <c r="T122" s="275">
        <f>+IF(ISERROR(S122/S133),"N. D.",S122/S133)</f>
        <v>0</v>
      </c>
      <c r="U122" s="276">
        <f t="shared" si="96"/>
        <v>0</v>
      </c>
      <c r="V122" s="275" t="str">
        <f t="shared" si="97"/>
        <v>N. D.</v>
      </c>
      <c r="W122" s="273"/>
      <c r="X122" s="274">
        <f>+'2025R'!$AF122</f>
        <v>0</v>
      </c>
      <c r="Y122" s="275">
        <f>+IF(ISERROR(X122/X133),"N. D.",X122/X133)</f>
        <v>0</v>
      </c>
      <c r="Z122" s="276">
        <f t="shared" si="98"/>
        <v>0</v>
      </c>
      <c r="AA122" s="275" t="str">
        <f t="shared" si="99"/>
        <v>N. D.</v>
      </c>
    </row>
    <row r="123" spans="1:27" hidden="1">
      <c r="A123" s="280" t="s">
        <v>34</v>
      </c>
      <c r="B123" s="273"/>
      <c r="C123" s="274">
        <f>+'2026R'!$P123</f>
        <v>0</v>
      </c>
      <c r="D123" s="275" t="str">
        <f>+IF(ISERROR(C123/#REF!),"N. D.",C123/#REF!)</f>
        <v>N. D.</v>
      </c>
      <c r="E123" s="273"/>
      <c r="F123" s="274">
        <f>+'2026P'!$P123</f>
        <v>0</v>
      </c>
      <c r="G123" s="275" t="str">
        <f>+IF(ISERROR(F123/#REF!),"N. D.",F123/#REF!)</f>
        <v>N. D.</v>
      </c>
      <c r="H123" s="276">
        <f t="shared" si="92"/>
        <v>0</v>
      </c>
      <c r="I123" s="275" t="str">
        <f t="shared" si="93"/>
        <v>N. D.</v>
      </c>
      <c r="J123" s="273"/>
      <c r="K123" s="274">
        <f>+'2025R'!$P123</f>
        <v>0</v>
      </c>
      <c r="L123" s="275" t="str">
        <f>+IF(ISERROR(K123/#REF!),"N. D.",K123/#REF!)</f>
        <v>N. D.</v>
      </c>
      <c r="M123" s="276">
        <f t="shared" si="94"/>
        <v>0</v>
      </c>
      <c r="N123" s="275" t="str">
        <f t="shared" si="95"/>
        <v>N. D.</v>
      </c>
      <c r="O123" s="311"/>
      <c r="P123" s="274">
        <f>+'2026R'!$AF123</f>
        <v>0</v>
      </c>
      <c r="Q123" s="275" t="str">
        <f>+IF(ISERROR(P123/#REF!),"N. D.",P123/#REF!)</f>
        <v>N. D.</v>
      </c>
      <c r="R123" s="273"/>
      <c r="S123" s="274">
        <f>+'2026P'!$AF123</f>
        <v>0</v>
      </c>
      <c r="T123" s="275" t="str">
        <f>+IF(ISERROR(S123/#REF!),"N. D.",S123/#REF!)</f>
        <v>N. D.</v>
      </c>
      <c r="U123" s="276">
        <f t="shared" si="96"/>
        <v>0</v>
      </c>
      <c r="V123" s="275" t="str">
        <f t="shared" si="97"/>
        <v>N. D.</v>
      </c>
      <c r="W123" s="273"/>
      <c r="X123" s="274">
        <f>+'2025R'!$AF123</f>
        <v>0</v>
      </c>
      <c r="Y123" s="275" t="str">
        <f>+IF(ISERROR(X123/#REF!),"N. D.",X123/#REF!)</f>
        <v>N. D.</v>
      </c>
      <c r="Z123" s="276">
        <f t="shared" si="98"/>
        <v>0</v>
      </c>
      <c r="AA123" s="275" t="str">
        <f t="shared" si="99"/>
        <v>N. D.</v>
      </c>
    </row>
    <row r="124" spans="1:27" hidden="1">
      <c r="A124" s="280" t="s">
        <v>35</v>
      </c>
      <c r="B124" s="273"/>
      <c r="C124" s="274">
        <f>+'2026R'!$P124</f>
        <v>0</v>
      </c>
      <c r="D124" s="275" t="str">
        <f>+IF(ISERROR(C124/C134),"N. D.",C124/C134)</f>
        <v>N. D.</v>
      </c>
      <c r="E124" s="273"/>
      <c r="F124" s="274">
        <f>+'2026P'!$P124</f>
        <v>0</v>
      </c>
      <c r="G124" s="275" t="str">
        <f>+IF(ISERROR(F124/F134),"N. D.",F124/F134)</f>
        <v>N. D.</v>
      </c>
      <c r="H124" s="276">
        <f t="shared" si="92"/>
        <v>0</v>
      </c>
      <c r="I124" s="275" t="str">
        <f t="shared" si="93"/>
        <v>N. D.</v>
      </c>
      <c r="J124" s="273"/>
      <c r="K124" s="274">
        <f>+'2025R'!$P124</f>
        <v>0</v>
      </c>
      <c r="L124" s="275" t="str">
        <f>+IF(ISERROR(K124/K134),"N. D.",K124/K134)</f>
        <v>N. D.</v>
      </c>
      <c r="M124" s="276">
        <f t="shared" si="94"/>
        <v>0</v>
      </c>
      <c r="N124" s="275" t="str">
        <f t="shared" si="95"/>
        <v>N. D.</v>
      </c>
      <c r="O124" s="311"/>
      <c r="P124" s="274">
        <f>+'2026R'!$AF124</f>
        <v>0</v>
      </c>
      <c r="Q124" s="275" t="str">
        <f>+IF(ISERROR(P124/P134),"N. D.",P124/P134)</f>
        <v>N. D.</v>
      </c>
      <c r="R124" s="273"/>
      <c r="S124" s="274">
        <f>+'2026P'!$AF124</f>
        <v>0</v>
      </c>
      <c r="T124" s="275" t="str">
        <f>+IF(ISERROR(S124/S134),"N. D.",S124/S134)</f>
        <v>N. D.</v>
      </c>
      <c r="U124" s="276">
        <f t="shared" si="96"/>
        <v>0</v>
      </c>
      <c r="V124" s="275" t="str">
        <f t="shared" si="97"/>
        <v>N. D.</v>
      </c>
      <c r="W124" s="273"/>
      <c r="X124" s="274">
        <f>+'2025R'!$AF124</f>
        <v>0</v>
      </c>
      <c r="Y124" s="275" t="str">
        <f>+IF(ISERROR(X124/X134),"N. D.",X124/X134)</f>
        <v>N. D.</v>
      </c>
      <c r="Z124" s="276">
        <f t="shared" si="98"/>
        <v>0</v>
      </c>
      <c r="AA124" s="275" t="str">
        <f t="shared" si="99"/>
        <v>N. D.</v>
      </c>
    </row>
    <row r="125" spans="1:27" hidden="1">
      <c r="A125" s="280" t="s">
        <v>36</v>
      </c>
      <c r="B125" s="273"/>
      <c r="C125" s="274">
        <f>+'2026R'!$P125</f>
        <v>0</v>
      </c>
      <c r="D125" s="275">
        <f>+IF(ISERROR(C125/C135),"N. D.",C125/C135)</f>
        <v>0</v>
      </c>
      <c r="E125" s="273"/>
      <c r="F125" s="274">
        <f>+'2026P'!$P125</f>
        <v>0</v>
      </c>
      <c r="G125" s="275">
        <f>+IF(ISERROR(F125/F135),"N. D.",F125/F135)</f>
        <v>0</v>
      </c>
      <c r="H125" s="276">
        <f t="shared" si="92"/>
        <v>0</v>
      </c>
      <c r="I125" s="275" t="str">
        <f t="shared" si="93"/>
        <v>N. D.</v>
      </c>
      <c r="J125" s="273"/>
      <c r="K125" s="274">
        <f>+'2025R'!$P125</f>
        <v>0</v>
      </c>
      <c r="L125" s="275">
        <f>+IF(ISERROR(K125/K135),"N. D.",K125/K135)</f>
        <v>0</v>
      </c>
      <c r="M125" s="276">
        <f t="shared" si="94"/>
        <v>0</v>
      </c>
      <c r="N125" s="275" t="str">
        <f t="shared" si="95"/>
        <v>N. D.</v>
      </c>
      <c r="O125" s="311"/>
      <c r="P125" s="274">
        <f>+'2026R'!$AF125</f>
        <v>0</v>
      </c>
      <c r="Q125" s="275">
        <f>+IF(ISERROR(P125/P135),"N. D.",P125/P135)</f>
        <v>0</v>
      </c>
      <c r="R125" s="273"/>
      <c r="S125" s="274">
        <f>+'2026P'!$AF125</f>
        <v>0</v>
      </c>
      <c r="T125" s="275">
        <f>+IF(ISERROR(S125/S135),"N. D.",S125/S135)</f>
        <v>0</v>
      </c>
      <c r="U125" s="276">
        <f t="shared" si="96"/>
        <v>0</v>
      </c>
      <c r="V125" s="275" t="str">
        <f t="shared" si="97"/>
        <v>N. D.</v>
      </c>
      <c r="W125" s="273"/>
      <c r="X125" s="274">
        <f>+'2025R'!$AF125</f>
        <v>0</v>
      </c>
      <c r="Y125" s="275">
        <f>+IF(ISERROR(X125/X135),"N. D.",X125/X135)</f>
        <v>0</v>
      </c>
      <c r="Z125" s="276">
        <f t="shared" si="98"/>
        <v>0</v>
      </c>
      <c r="AA125" s="275" t="str">
        <f t="shared" si="99"/>
        <v>N. D.</v>
      </c>
    </row>
    <row r="126" spans="1:27" hidden="1">
      <c r="A126" s="280" t="s">
        <v>37</v>
      </c>
      <c r="B126" s="273"/>
      <c r="C126" s="274">
        <f>+'2026R'!$P126</f>
        <v>0</v>
      </c>
      <c r="D126" s="275" t="str">
        <f>+IF(ISERROR(C126/C136),"N. D.",C126/C136)</f>
        <v>N. D.</v>
      </c>
      <c r="E126" s="273"/>
      <c r="F126" s="274">
        <f>+'2026P'!$P126</f>
        <v>0</v>
      </c>
      <c r="G126" s="275" t="str">
        <f>+IF(ISERROR(F126/F136),"N. D.",F126/F136)</f>
        <v>N. D.</v>
      </c>
      <c r="H126" s="276">
        <f t="shared" si="92"/>
        <v>0</v>
      </c>
      <c r="I126" s="275" t="str">
        <f t="shared" si="93"/>
        <v>N. D.</v>
      </c>
      <c r="J126" s="273"/>
      <c r="K126" s="274">
        <f>+'2025R'!$P126</f>
        <v>0</v>
      </c>
      <c r="L126" s="275" t="str">
        <f>+IF(ISERROR(K126/K136),"N. D.",K126/K136)</f>
        <v>N. D.</v>
      </c>
      <c r="M126" s="276">
        <f t="shared" si="94"/>
        <v>0</v>
      </c>
      <c r="N126" s="275" t="str">
        <f t="shared" si="95"/>
        <v>N. D.</v>
      </c>
      <c r="O126" s="311"/>
      <c r="P126" s="274">
        <f>+'2026R'!$AF126</f>
        <v>0</v>
      </c>
      <c r="Q126" s="275" t="str">
        <f>+IF(ISERROR(P126/P136),"N. D.",P126/P136)</f>
        <v>N. D.</v>
      </c>
      <c r="R126" s="273"/>
      <c r="S126" s="274">
        <f>+'2026P'!$AF126</f>
        <v>0</v>
      </c>
      <c r="T126" s="275" t="str">
        <f>+IF(ISERROR(S126/S136),"N. D.",S126/S136)</f>
        <v>N. D.</v>
      </c>
      <c r="U126" s="276">
        <f t="shared" si="96"/>
        <v>0</v>
      </c>
      <c r="V126" s="275" t="str">
        <f t="shared" si="97"/>
        <v>N. D.</v>
      </c>
      <c r="W126" s="273"/>
      <c r="X126" s="274">
        <f>+'2025R'!$AF126</f>
        <v>0</v>
      </c>
      <c r="Y126" s="275" t="str">
        <f>+IF(ISERROR(X126/X136),"N. D.",X126/X136)</f>
        <v>N. D.</v>
      </c>
      <c r="Z126" s="276">
        <f t="shared" si="98"/>
        <v>0</v>
      </c>
      <c r="AA126" s="275" t="str">
        <f t="shared" si="99"/>
        <v>N. D.</v>
      </c>
    </row>
    <row r="127" spans="1:27" hidden="1">
      <c r="A127" s="280" t="s">
        <v>38</v>
      </c>
      <c r="B127" s="273"/>
      <c r="C127" s="274">
        <f>+'2026R'!$P127</f>
        <v>0</v>
      </c>
      <c r="D127" s="275">
        <f>+IF(ISERROR(C127/C137),"N. D.",C127/C137)</f>
        <v>0</v>
      </c>
      <c r="E127" s="273"/>
      <c r="F127" s="274">
        <f>+'2026P'!$P127</f>
        <v>0</v>
      </c>
      <c r="G127" s="275">
        <f>+IF(ISERROR(F127/F137),"N. D.",F127/F137)</f>
        <v>0</v>
      </c>
      <c r="H127" s="276">
        <f t="shared" si="92"/>
        <v>0</v>
      </c>
      <c r="I127" s="275" t="str">
        <f t="shared" si="93"/>
        <v>N. D.</v>
      </c>
      <c r="J127" s="273"/>
      <c r="K127" s="274">
        <f>+'2025R'!$P127</f>
        <v>0</v>
      </c>
      <c r="L127" s="275">
        <f>+IF(ISERROR(K127/K137),"N. D.",K127/K137)</f>
        <v>0</v>
      </c>
      <c r="M127" s="276">
        <f t="shared" si="94"/>
        <v>0</v>
      </c>
      <c r="N127" s="275" t="str">
        <f t="shared" si="95"/>
        <v>N. D.</v>
      </c>
      <c r="O127" s="311"/>
      <c r="P127" s="274">
        <f>+'2026R'!$AF127</f>
        <v>0</v>
      </c>
      <c r="Q127" s="275">
        <f>+IF(ISERROR(P127/P137),"N. D.",P127/P137)</f>
        <v>0</v>
      </c>
      <c r="R127" s="273"/>
      <c r="S127" s="274">
        <f>+'2026P'!$AF127</f>
        <v>0</v>
      </c>
      <c r="T127" s="275">
        <f>+IF(ISERROR(S127/S137),"N. D.",S127/S137)</f>
        <v>0</v>
      </c>
      <c r="U127" s="276">
        <f t="shared" si="96"/>
        <v>0</v>
      </c>
      <c r="V127" s="275" t="str">
        <f t="shared" si="97"/>
        <v>N. D.</v>
      </c>
      <c r="W127" s="273"/>
      <c r="X127" s="274">
        <f>+'2025R'!$AF127</f>
        <v>0</v>
      </c>
      <c r="Y127" s="275">
        <f>+IF(ISERROR(X127/X137),"N. D.",X127/X137)</f>
        <v>0</v>
      </c>
      <c r="Z127" s="276">
        <f t="shared" si="98"/>
        <v>0</v>
      </c>
      <c r="AA127" s="275" t="str">
        <f t="shared" si="99"/>
        <v>N. D.</v>
      </c>
    </row>
    <row r="128" spans="1:27" hidden="1">
      <c r="A128" s="280" t="s">
        <v>39</v>
      </c>
      <c r="B128" s="273"/>
      <c r="C128" s="274">
        <f>+'2026R'!$P128</f>
        <v>0</v>
      </c>
      <c r="D128" s="275">
        <f>+IF(ISERROR(C128/C137),"N. D.",C128/C137)</f>
        <v>0</v>
      </c>
      <c r="E128" s="273"/>
      <c r="F128" s="274">
        <f>+'2026P'!$P128</f>
        <v>0</v>
      </c>
      <c r="G128" s="275">
        <f>+IF(ISERROR(F128/F137),"N. D.",F128/F137)</f>
        <v>0</v>
      </c>
      <c r="H128" s="276">
        <f t="shared" si="92"/>
        <v>0</v>
      </c>
      <c r="I128" s="275" t="str">
        <f t="shared" si="93"/>
        <v>N. D.</v>
      </c>
      <c r="J128" s="273"/>
      <c r="K128" s="274">
        <f>+'2025R'!$P128</f>
        <v>0</v>
      </c>
      <c r="L128" s="275">
        <f>+IF(ISERROR(K128/K137),"N. D.",K128/K137)</f>
        <v>0</v>
      </c>
      <c r="M128" s="276">
        <f t="shared" si="94"/>
        <v>0</v>
      </c>
      <c r="N128" s="275" t="str">
        <f t="shared" si="95"/>
        <v>N. D.</v>
      </c>
      <c r="O128" s="311"/>
      <c r="P128" s="274">
        <f>+'2026R'!$AF128</f>
        <v>0</v>
      </c>
      <c r="Q128" s="275">
        <f>+IF(ISERROR(P128/P137),"N. D.",P128/P137)</f>
        <v>0</v>
      </c>
      <c r="R128" s="273"/>
      <c r="S128" s="274">
        <f>+'2026P'!$AF128</f>
        <v>0</v>
      </c>
      <c r="T128" s="275">
        <f>+IF(ISERROR(S128/S137),"N. D.",S128/S137)</f>
        <v>0</v>
      </c>
      <c r="U128" s="276">
        <f t="shared" si="96"/>
        <v>0</v>
      </c>
      <c r="V128" s="275" t="str">
        <f t="shared" si="97"/>
        <v>N. D.</v>
      </c>
      <c r="W128" s="273"/>
      <c r="X128" s="274">
        <f>+'2025R'!$AF128</f>
        <v>0</v>
      </c>
      <c r="Y128" s="275">
        <f>+IF(ISERROR(X128/X137),"N. D.",X128/X137)</f>
        <v>0</v>
      </c>
      <c r="Z128" s="276">
        <f t="shared" si="98"/>
        <v>0</v>
      </c>
      <c r="AA128" s="275" t="str">
        <f t="shared" si="99"/>
        <v>N. D.</v>
      </c>
    </row>
    <row r="129" spans="1:27" hidden="1">
      <c r="A129" s="280" t="s">
        <v>40</v>
      </c>
      <c r="B129" s="273"/>
      <c r="C129" s="274">
        <f>+'2026R'!$P129</f>
        <v>0</v>
      </c>
      <c r="D129" s="275">
        <f>+IF(ISERROR(C129/C138),"N. D.",C129/C138)</f>
        <v>0</v>
      </c>
      <c r="E129" s="273"/>
      <c r="F129" s="274">
        <f>+'2026P'!$P129</f>
        <v>0</v>
      </c>
      <c r="G129" s="275">
        <f>+IF(ISERROR(F129/F138),"N. D.",F129/F138)</f>
        <v>0</v>
      </c>
      <c r="H129" s="276">
        <f t="shared" si="92"/>
        <v>0</v>
      </c>
      <c r="I129" s="275" t="str">
        <f t="shared" si="93"/>
        <v>N. D.</v>
      </c>
      <c r="J129" s="273"/>
      <c r="K129" s="274">
        <f>+'2025R'!$P129</f>
        <v>0</v>
      </c>
      <c r="L129" s="275">
        <f>+IF(ISERROR(K129/K138),"N. D.",K129/K138)</f>
        <v>0</v>
      </c>
      <c r="M129" s="276">
        <f t="shared" si="94"/>
        <v>0</v>
      </c>
      <c r="N129" s="275" t="str">
        <f t="shared" si="95"/>
        <v>N. D.</v>
      </c>
      <c r="O129" s="311"/>
      <c r="P129" s="274">
        <f>+'2026R'!$AF129</f>
        <v>0</v>
      </c>
      <c r="Q129" s="275">
        <f>+IF(ISERROR(P129/P138),"N. D.",P129/P138)</f>
        <v>0</v>
      </c>
      <c r="R129" s="273"/>
      <c r="S129" s="274">
        <f>+'2026P'!$AF129</f>
        <v>0</v>
      </c>
      <c r="T129" s="275">
        <f>+IF(ISERROR(S129/S138),"N. D.",S129/S138)</f>
        <v>0</v>
      </c>
      <c r="U129" s="276">
        <f t="shared" si="96"/>
        <v>0</v>
      </c>
      <c r="V129" s="275" t="str">
        <f t="shared" si="97"/>
        <v>N. D.</v>
      </c>
      <c r="W129" s="273"/>
      <c r="X129" s="274">
        <f>+'2025R'!$AF129</f>
        <v>0</v>
      </c>
      <c r="Y129" s="275">
        <f>+IF(ISERROR(X129/X138),"N. D.",X129/X138)</f>
        <v>0</v>
      </c>
      <c r="Z129" s="276">
        <f t="shared" si="98"/>
        <v>0</v>
      </c>
      <c r="AA129" s="275" t="str">
        <f t="shared" si="99"/>
        <v>N. D.</v>
      </c>
    </row>
    <row r="130" spans="1:27" ht="6" hidden="1" customHeight="1">
      <c r="A130" s="267"/>
      <c r="B130" s="265"/>
      <c r="C130" s="265"/>
      <c r="D130" s="288"/>
      <c r="E130" s="265"/>
      <c r="F130" s="265"/>
      <c r="G130" s="288"/>
      <c r="H130" s="265"/>
      <c r="I130" s="270"/>
      <c r="J130" s="265"/>
      <c r="K130" s="265"/>
      <c r="L130" s="288"/>
      <c r="M130" s="265"/>
      <c r="N130" s="270"/>
      <c r="O130" s="265"/>
      <c r="P130" s="265"/>
      <c r="Q130" s="288"/>
      <c r="R130" s="265"/>
      <c r="S130" s="265"/>
      <c r="T130" s="288"/>
      <c r="U130" s="265"/>
      <c r="V130" s="270"/>
      <c r="W130" s="265"/>
      <c r="X130" s="265"/>
      <c r="Y130" s="288"/>
      <c r="Z130" s="265"/>
      <c r="AA130" s="270"/>
    </row>
    <row r="131" spans="1:27" hidden="1">
      <c r="A131" s="284" t="s">
        <v>49</v>
      </c>
      <c r="B131" s="285"/>
      <c r="C131" s="285">
        <f>+C110+C120</f>
        <v>0</v>
      </c>
      <c r="D131" s="287">
        <f>+IF(ISERROR(C131/C106),"N. D.",C131/C106)</f>
        <v>0</v>
      </c>
      <c r="E131" s="285"/>
      <c r="F131" s="285">
        <f>+F110+F120</f>
        <v>0</v>
      </c>
      <c r="G131" s="287">
        <f>+IF(ISERROR(F131/F106),"N. D.",F131/F106)</f>
        <v>0</v>
      </c>
      <c r="H131" s="289">
        <f>+$C131-F131</f>
        <v>0</v>
      </c>
      <c r="I131" s="287" t="str">
        <f>+IF(ISERROR(H131/F131),"N. D.",H131/F131)</f>
        <v>N. D.</v>
      </c>
      <c r="J131" s="285"/>
      <c r="K131" s="285">
        <f>+K110+K120</f>
        <v>0</v>
      </c>
      <c r="L131" s="287">
        <f>+IF(ISERROR(K131/K106),"N. D.",K131/K106)</f>
        <v>0</v>
      </c>
      <c r="M131" s="289">
        <f>+$C131-K131</f>
        <v>0</v>
      </c>
      <c r="N131" s="287" t="str">
        <f>+IF(ISERROR(M131/K131),"N. D.",M131/K131)</f>
        <v>N. D.</v>
      </c>
      <c r="O131" s="312"/>
      <c r="P131" s="285">
        <f>+P110+P120</f>
        <v>0</v>
      </c>
      <c r="Q131" s="287">
        <f>+IF(ISERROR(P131/P106),"N. D.",P131/P106)</f>
        <v>0</v>
      </c>
      <c r="R131" s="285"/>
      <c r="S131" s="285">
        <f>+S110+S120</f>
        <v>0</v>
      </c>
      <c r="T131" s="287">
        <f>+IF(ISERROR(S131/S106),"N. D.",S131/S106)</f>
        <v>0</v>
      </c>
      <c r="U131" s="289">
        <f>+$P131-S131</f>
        <v>0</v>
      </c>
      <c r="V131" s="287" t="str">
        <f>+IF(ISERROR(U131/S131),"N. D.",U131/S131)</f>
        <v>N. D.</v>
      </c>
      <c r="W131" s="285"/>
      <c r="X131" s="285">
        <f>+X110+X120</f>
        <v>0</v>
      </c>
      <c r="Y131" s="287">
        <f>+IF(ISERROR(X131/X106),"N. D.",X131/X106)</f>
        <v>0</v>
      </c>
      <c r="Z131" s="289">
        <f>+$P131-X131</f>
        <v>0</v>
      </c>
      <c r="AA131" s="287" t="str">
        <f>+IF(ISERROR(Z131/X131),"N. D.",Z131/X131)</f>
        <v>N. D.</v>
      </c>
    </row>
    <row r="132" spans="1:27" ht="6" hidden="1" customHeight="1">
      <c r="A132" s="265"/>
      <c r="B132" s="265"/>
      <c r="C132" s="265"/>
      <c r="D132" s="288"/>
      <c r="E132" s="265"/>
      <c r="F132" s="265"/>
      <c r="G132" s="288"/>
      <c r="H132" s="265"/>
      <c r="I132" s="288"/>
      <c r="J132" s="265"/>
      <c r="K132" s="265"/>
      <c r="L132" s="288"/>
      <c r="M132" s="265"/>
      <c r="N132" s="288"/>
      <c r="O132" s="265"/>
      <c r="P132" s="265"/>
      <c r="Q132" s="288"/>
      <c r="R132" s="265"/>
      <c r="S132" s="265"/>
      <c r="T132" s="288"/>
      <c r="U132" s="265"/>
      <c r="V132" s="288"/>
      <c r="W132" s="265"/>
      <c r="X132" s="265"/>
      <c r="Y132" s="288"/>
      <c r="Z132" s="265"/>
      <c r="AA132" s="288"/>
    </row>
    <row r="133" spans="1:27" ht="19" hidden="1" thickBot="1">
      <c r="A133" s="290" t="s">
        <v>50</v>
      </c>
      <c r="B133" s="291"/>
      <c r="C133" s="291">
        <f>+C106-C131</f>
        <v>2514445.86</v>
      </c>
      <c r="D133" s="292">
        <f>+IF(OR(C106&lt;=0,C133&lt;=0),"N. D.",C133/C106)</f>
        <v>1</v>
      </c>
      <c r="E133" s="291"/>
      <c r="F133" s="291">
        <f>+F106-F131</f>
        <v>2490702.4502723408</v>
      </c>
      <c r="G133" s="292">
        <f>+IF(OR(F106&lt;=0,F133&lt;=0),"N. D.",F133/F106)</f>
        <v>1</v>
      </c>
      <c r="H133" s="291">
        <f>+$C133-F133</f>
        <v>23743.409727659076</v>
      </c>
      <c r="I133" s="292">
        <f>+IF(ISERROR(H133/F133),"N. D.",H133/F133)</f>
        <v>9.5328166257125178E-3</v>
      </c>
      <c r="J133" s="291"/>
      <c r="K133" s="291">
        <f>+K106-K131</f>
        <v>2291621.08</v>
      </c>
      <c r="L133" s="292">
        <f>+IF(OR(K106&lt;=0,K133&lt;=0),"N. D.",K133/K106)</f>
        <v>1</v>
      </c>
      <c r="M133" s="291">
        <f>+$C133-K133</f>
        <v>222824.7799999998</v>
      </c>
      <c r="N133" s="292">
        <f>+IF(ISERROR(M133/K133),"N. D.",M133/K133)</f>
        <v>9.7234565498062087E-2</v>
      </c>
      <c r="O133" s="312"/>
      <c r="P133" s="291">
        <f>+P106-P131</f>
        <v>14787377.480000002</v>
      </c>
      <c r="Q133" s="292">
        <f>+IF(OR(P106&lt;=0,P133&lt;=0),"N. D.",P133/P106)</f>
        <v>1</v>
      </c>
      <c r="R133" s="291"/>
      <c r="S133" s="291">
        <f>+S106-S131</f>
        <v>14867404.385221416</v>
      </c>
      <c r="T133" s="292">
        <f>+IF(OR(S106&lt;=0,S133&lt;=0),"N. D.",S133/S106)</f>
        <v>1</v>
      </c>
      <c r="U133" s="291">
        <f>+$P133-S133</f>
        <v>-80026.905221413821</v>
      </c>
      <c r="V133" s="292">
        <f>+IF(ISERROR(U133/S133),"N. D.",U133/S133)</f>
        <v>-5.3827085850279713E-3</v>
      </c>
      <c r="W133" s="291"/>
      <c r="X133" s="291">
        <f>+X106-X131</f>
        <v>14723724.890000001</v>
      </c>
      <c r="Y133" s="292">
        <f>+IF(OR(X106&lt;=0,X133&lt;=0),"N. D.",X133/X106)</f>
        <v>1</v>
      </c>
      <c r="Z133" s="291">
        <f>+$P133-X133</f>
        <v>63652.590000001714</v>
      </c>
      <c r="AA133" s="292">
        <f>+IF(ISERROR(Z133/X133),"N. D.",Z133/X133)</f>
        <v>4.3231308976190543E-3</v>
      </c>
    </row>
    <row r="134" spans="1:27" ht="6" hidden="1" customHeight="1">
      <c r="A134" s="265"/>
      <c r="B134" s="293"/>
      <c r="C134" s="293"/>
      <c r="D134" s="294"/>
      <c r="E134" s="293"/>
      <c r="F134" s="293"/>
      <c r="G134" s="294"/>
      <c r="H134" s="293"/>
      <c r="I134" s="294"/>
      <c r="J134" s="293"/>
      <c r="K134" s="293"/>
      <c r="L134" s="294"/>
      <c r="M134" s="293"/>
      <c r="N134" s="294"/>
      <c r="O134" s="293"/>
      <c r="P134" s="293"/>
      <c r="Q134" s="294"/>
      <c r="R134" s="293"/>
      <c r="S134" s="293"/>
      <c r="T134" s="294"/>
      <c r="U134" s="293"/>
      <c r="V134" s="294"/>
      <c r="W134" s="293"/>
      <c r="X134" s="293"/>
      <c r="Y134" s="294"/>
      <c r="Z134" s="293"/>
      <c r="AA134" s="294"/>
    </row>
    <row r="135" spans="1:27">
      <c r="A135" s="295" t="s">
        <v>51</v>
      </c>
      <c r="B135" s="283"/>
      <c r="C135" s="283">
        <f>+C137+C160</f>
        <v>663585.59980000008</v>
      </c>
      <c r="D135" s="282">
        <f>+D137+D160</f>
        <v>0.26390928130781072</v>
      </c>
      <c r="E135" s="283"/>
      <c r="F135" s="283">
        <f>+F137+F160</f>
        <v>785359.95367121242</v>
      </c>
      <c r="G135" s="282">
        <f>+G137+G160</f>
        <v>0.31531665036316925</v>
      </c>
      <c r="H135" s="283">
        <f>+$C135-F135</f>
        <v>-121774.35387121234</v>
      </c>
      <c r="I135" s="320">
        <f>+IF(ISERROR(H135/F135),"N. D.",H135/F135)</f>
        <v>-0.15505546635268425</v>
      </c>
      <c r="J135" s="283"/>
      <c r="K135" s="283">
        <f>+K137+K160</f>
        <v>683421.16340000008</v>
      </c>
      <c r="L135" s="282">
        <f>+L137+L160</f>
        <v>0.29822607645064952</v>
      </c>
      <c r="M135" s="283">
        <f>+$C135-K135</f>
        <v>-19835.563599999994</v>
      </c>
      <c r="N135" s="282">
        <f>+IF(ISERROR(M135/K135),"N. D.",M135/K135)</f>
        <v>-2.9023923551501758E-2</v>
      </c>
      <c r="O135" s="313"/>
      <c r="P135" s="283">
        <f>+P137+P160</f>
        <v>4048646.9090000005</v>
      </c>
      <c r="Q135" s="282">
        <f>+Q137+Q160</f>
        <v>0.27379073229690759</v>
      </c>
      <c r="R135" s="283"/>
      <c r="S135" s="283">
        <f>+S137+S160</f>
        <v>5230643.6230398603</v>
      </c>
      <c r="T135" s="282">
        <f>+T137+T160</f>
        <v>0.35181955689852995</v>
      </c>
      <c r="U135" s="283">
        <f>+$P135-S135</f>
        <v>-1181996.7140398598</v>
      </c>
      <c r="V135" s="320">
        <f>+IF(ISERROR(U135/S135),"N. D.",U135/S135)</f>
        <v>-0.22597538643875842</v>
      </c>
      <c r="W135" s="283"/>
      <c r="X135" s="283">
        <f>+X137+X160</f>
        <v>4379711.2945000008</v>
      </c>
      <c r="Y135" s="282">
        <f>+Y137+Y160</f>
        <v>0.29745946268492118</v>
      </c>
      <c r="Z135" s="283">
        <f>+$P135-X135</f>
        <v>-331064.38550000032</v>
      </c>
      <c r="AA135" s="282">
        <f>+IF(ISERROR(Z135/X135),"N. D.",Z135/X135)</f>
        <v>-7.5590458648666592E-2</v>
      </c>
    </row>
    <row r="136" spans="1:27" ht="6" customHeight="1">
      <c r="A136" s="296"/>
      <c r="B136" s="265"/>
      <c r="C136" s="265"/>
      <c r="D136" s="270"/>
      <c r="E136" s="265"/>
      <c r="F136" s="265"/>
      <c r="G136" s="270"/>
      <c r="H136" s="265"/>
      <c r="I136" s="270"/>
      <c r="J136" s="265"/>
      <c r="K136" s="265"/>
      <c r="L136" s="270"/>
      <c r="M136" s="265"/>
      <c r="N136" s="270"/>
      <c r="O136" s="265"/>
      <c r="P136" s="265"/>
      <c r="Q136" s="270"/>
      <c r="R136" s="265"/>
      <c r="S136" s="265"/>
      <c r="T136" s="270"/>
      <c r="U136" s="265"/>
      <c r="V136" s="314"/>
      <c r="W136" s="265"/>
      <c r="X136" s="265"/>
      <c r="Y136" s="270"/>
      <c r="Z136" s="265"/>
      <c r="AA136" s="270"/>
    </row>
    <row r="137" spans="1:27">
      <c r="A137" s="297" t="s">
        <v>52</v>
      </c>
      <c r="B137" s="283"/>
      <c r="C137" s="283">
        <f>+SUM(C138:C150)</f>
        <v>663585.59980000008</v>
      </c>
      <c r="D137" s="282">
        <f>+SUM(D138:D150)</f>
        <v>0.26390928130781072</v>
      </c>
      <c r="E137" s="283"/>
      <c r="F137" s="283">
        <f>+SUM(F138:F150)</f>
        <v>785359.95367121242</v>
      </c>
      <c r="G137" s="282">
        <f>+SUM(G138:G150)</f>
        <v>0.31531665036316925</v>
      </c>
      <c r="H137" s="283">
        <f t="shared" ref="H137:H150" si="100">+$C137-F137</f>
        <v>-121774.35387121234</v>
      </c>
      <c r="I137" s="320">
        <f t="shared" ref="I137:I150" si="101">+IF(ISERROR(H137/F137),"N. D.",H137/F137)</f>
        <v>-0.15505546635268425</v>
      </c>
      <c r="J137" s="283"/>
      <c r="K137" s="283">
        <f>+SUM(K138:K150)</f>
        <v>683421.16340000008</v>
      </c>
      <c r="L137" s="282">
        <f>+SUM(L138:L150)</f>
        <v>0.29822607645064952</v>
      </c>
      <c r="M137" s="283">
        <f t="shared" ref="M137:M150" si="102">+$C137-K137</f>
        <v>-19835.563599999994</v>
      </c>
      <c r="N137" s="282">
        <f t="shared" ref="N137:N150" si="103">+IF(ISERROR(M137/K137),"N. D.",M137/K137)</f>
        <v>-2.9023923551501758E-2</v>
      </c>
      <c r="O137" s="313"/>
      <c r="P137" s="283">
        <f>+SUM(P138:P150)</f>
        <v>4048646.9090000005</v>
      </c>
      <c r="Q137" s="282">
        <f>+SUM(Q138:Q150)</f>
        <v>0.27379073229690759</v>
      </c>
      <c r="R137" s="283"/>
      <c r="S137" s="283">
        <f>+SUM(S138:S150)</f>
        <v>5230643.6230398603</v>
      </c>
      <c r="T137" s="282">
        <f>+SUM(T138:T150)</f>
        <v>0.35181955689852995</v>
      </c>
      <c r="U137" s="283">
        <f t="shared" ref="U137:U150" si="104">+$P137-S137</f>
        <v>-1181996.7140398598</v>
      </c>
      <c r="V137" s="320">
        <f t="shared" ref="V137:V150" si="105">+IF(ISERROR(U137/S137),"N. D.",U137/S137)</f>
        <v>-0.22597538643875842</v>
      </c>
      <c r="W137" s="283"/>
      <c r="X137" s="283">
        <f>+SUM(X138:X150)</f>
        <v>4379711.2945000008</v>
      </c>
      <c r="Y137" s="282">
        <f>+SUM(Y138:Y150)</f>
        <v>0.29745946268492118</v>
      </c>
      <c r="Z137" s="283">
        <f t="shared" ref="Z137:Z150" si="106">+$P137-X137</f>
        <v>-331064.38550000032</v>
      </c>
      <c r="AA137" s="282">
        <f t="shared" ref="AA137:AA150" si="107">+IF(ISERROR(Z137/X137),"N. D.",Z137/X137)</f>
        <v>-7.5590458648666592E-2</v>
      </c>
    </row>
    <row r="138" spans="1:27">
      <c r="A138" s="277" t="s">
        <v>53</v>
      </c>
      <c r="B138" s="273"/>
      <c r="C138" s="273">
        <f>+'2026R'!$P138</f>
        <v>136134.71000000002</v>
      </c>
      <c r="D138" s="270">
        <f t="shared" ref="D138:D150" si="108">+IF(ISERROR(C138/C$106),"N. D.",C138/C$106)</f>
        <v>5.4141038455288129E-2</v>
      </c>
      <c r="E138" s="273"/>
      <c r="F138" s="273">
        <f>+'2026P'!$P138</f>
        <v>145765.2475712125</v>
      </c>
      <c r="G138" s="270">
        <f t="shared" ref="G138:G150" si="109">+IF(ISERROR(F138/F$106),"N. D.",F138/F$106)</f>
        <v>5.8523750018904946E-2</v>
      </c>
      <c r="H138" s="273">
        <f t="shared" si="100"/>
        <v>-9630.5375712124805</v>
      </c>
      <c r="I138" s="270">
        <f t="shared" si="101"/>
        <v>-6.6068817716702699E-2</v>
      </c>
      <c r="J138" s="273"/>
      <c r="K138" s="273">
        <f>+'2025R'!$P138</f>
        <v>178045.43</v>
      </c>
      <c r="L138" s="270">
        <f t="shared" ref="L138:L150" si="110">+IF(ISERROR(K138/K$106),"N. D.",K138/K$106)</f>
        <v>7.7694096791953049E-2</v>
      </c>
      <c r="M138" s="273">
        <f t="shared" si="102"/>
        <v>-41910.719999999972</v>
      </c>
      <c r="N138" s="270">
        <f t="shared" si="103"/>
        <v>-0.23539340493041563</v>
      </c>
      <c r="O138" s="311"/>
      <c r="P138" s="273">
        <f>+'2026R'!$AF138</f>
        <v>747412.35000000009</v>
      </c>
      <c r="Q138" s="270">
        <f t="shared" ref="Q138:Q150" si="111">+IF(ISERROR(P138/P$106),"N. D.",P138/P$106)</f>
        <v>5.054394202155716E-2</v>
      </c>
      <c r="R138" s="273"/>
      <c r="S138" s="273">
        <f>+'2026P'!$AF138</f>
        <v>882143.45873985952</v>
      </c>
      <c r="T138" s="270">
        <f t="shared" ref="T138:T150" si="112">+IF(ISERROR(S138/S$106),"N. D.",S138/S$106)</f>
        <v>5.9334059657160661E-2</v>
      </c>
      <c r="U138" s="273">
        <f t="shared" si="104"/>
        <v>-134731.10873985942</v>
      </c>
      <c r="V138" s="314">
        <f t="shared" si="105"/>
        <v>-0.15273151708489976</v>
      </c>
      <c r="W138" s="273"/>
      <c r="X138" s="273">
        <f>+'2025R'!$AF138</f>
        <v>1121409.46</v>
      </c>
      <c r="Y138" s="270">
        <f t="shared" ref="Y138:Y150" si="113">+IF(ISERROR(X138/X$106),"N. D.",X138/X$106)</f>
        <v>7.6163434754315071E-2</v>
      </c>
      <c r="Z138" s="273">
        <f t="shared" si="106"/>
        <v>-373997.10999999987</v>
      </c>
      <c r="AA138" s="270">
        <f t="shared" si="107"/>
        <v>-0.33350629127027331</v>
      </c>
    </row>
    <row r="139" spans="1:27">
      <c r="A139" s="277" t="s">
        <v>54</v>
      </c>
      <c r="B139" s="273"/>
      <c r="C139" s="273">
        <f>+'2026R'!$P139</f>
        <v>58519.64</v>
      </c>
      <c r="D139" s="270">
        <f t="shared" si="108"/>
        <v>2.3273374436465297E-2</v>
      </c>
      <c r="E139" s="273"/>
      <c r="F139" s="273">
        <f>+'2026P'!$P139</f>
        <v>130744.33609999999</v>
      </c>
      <c r="G139" s="270">
        <f t="shared" si="109"/>
        <v>5.2492956790444405E-2</v>
      </c>
      <c r="H139" s="273">
        <f t="shared" si="100"/>
        <v>-72224.696099999986</v>
      </c>
      <c r="I139" s="314">
        <f t="shared" si="101"/>
        <v>-0.55241166274888442</v>
      </c>
      <c r="J139" s="273"/>
      <c r="K139" s="273">
        <f>+'2025R'!$P139</f>
        <v>45346.8</v>
      </c>
      <c r="L139" s="270">
        <f t="shared" si="110"/>
        <v>1.9788088177300236E-2</v>
      </c>
      <c r="M139" s="273">
        <f t="shared" si="102"/>
        <v>13172.839999999997</v>
      </c>
      <c r="N139" s="314">
        <f t="shared" si="103"/>
        <v>0.29049106000864439</v>
      </c>
      <c r="O139" s="311"/>
      <c r="P139" s="273">
        <f>+'2026R'!$AF139</f>
        <v>265815.62000000005</v>
      </c>
      <c r="Q139" s="270">
        <f t="shared" si="111"/>
        <v>1.7975845978065882E-2</v>
      </c>
      <c r="R139" s="273"/>
      <c r="S139" s="273">
        <f>+'2026P'!$AF139</f>
        <v>714586.7442999999</v>
      </c>
      <c r="T139" s="270">
        <f t="shared" si="112"/>
        <v>4.8063987888182926E-2</v>
      </c>
      <c r="U139" s="273">
        <f t="shared" si="104"/>
        <v>-448771.12429999985</v>
      </c>
      <c r="V139" s="314">
        <f t="shared" si="105"/>
        <v>-0.62801490215104727</v>
      </c>
      <c r="W139" s="273"/>
      <c r="X139" s="273">
        <f>+'2025R'!$AF139</f>
        <v>324353.33999999997</v>
      </c>
      <c r="Y139" s="270">
        <f t="shared" si="113"/>
        <v>2.2029299136137281E-2</v>
      </c>
      <c r="Z139" s="273">
        <f t="shared" si="106"/>
        <v>-58537.719999999914</v>
      </c>
      <c r="AA139" s="270">
        <f t="shared" si="107"/>
        <v>-0.18047515712340104</v>
      </c>
    </row>
    <row r="140" spans="1:27">
      <c r="A140" s="277" t="s">
        <v>55</v>
      </c>
      <c r="B140" s="273"/>
      <c r="C140" s="273">
        <f>+'2026R'!$P140</f>
        <v>788.93</v>
      </c>
      <c r="D140" s="270">
        <f t="shared" si="108"/>
        <v>3.1375899260761972E-4</v>
      </c>
      <c r="E140" s="273"/>
      <c r="F140" s="273">
        <f>+'2026P'!$P140</f>
        <v>2450</v>
      </c>
      <c r="G140" s="270">
        <f t="shared" si="109"/>
        <v>9.8365824457759287E-4</v>
      </c>
      <c r="H140" s="273">
        <f t="shared" si="100"/>
        <v>-1661.0700000000002</v>
      </c>
      <c r="I140" s="314">
        <f t="shared" si="101"/>
        <v>-0.6779877551020409</v>
      </c>
      <c r="J140" s="273"/>
      <c r="K140" s="273">
        <f>+'2025R'!$P140</f>
        <v>1081.6199999999999</v>
      </c>
      <c r="L140" s="270">
        <f t="shared" si="110"/>
        <v>4.7198902534096074E-4</v>
      </c>
      <c r="M140" s="273">
        <f t="shared" si="102"/>
        <v>-292.68999999999994</v>
      </c>
      <c r="N140" s="270">
        <f t="shared" si="103"/>
        <v>-0.27060335422791737</v>
      </c>
      <c r="O140" s="311"/>
      <c r="P140" s="273">
        <f>+'2026R'!$AF140</f>
        <v>6084.66</v>
      </c>
      <c r="Q140" s="270">
        <f t="shared" si="111"/>
        <v>4.1147661295787784E-4</v>
      </c>
      <c r="R140" s="273"/>
      <c r="S140" s="273">
        <f>+'2026P'!$AF140</f>
        <v>8720</v>
      </c>
      <c r="T140" s="270">
        <f t="shared" si="112"/>
        <v>5.8651798081633575E-4</v>
      </c>
      <c r="U140" s="273">
        <f t="shared" si="104"/>
        <v>-2635.34</v>
      </c>
      <c r="V140" s="314">
        <f t="shared" si="105"/>
        <v>-0.30221788990825688</v>
      </c>
      <c r="W140" s="273"/>
      <c r="X140" s="273">
        <f>+'2025R'!$AF140</f>
        <v>10137.459999999999</v>
      </c>
      <c r="Y140" s="270">
        <f t="shared" si="113"/>
        <v>6.8851191364524328E-4</v>
      </c>
      <c r="Z140" s="273">
        <f t="shared" si="106"/>
        <v>-4052.7999999999993</v>
      </c>
      <c r="AA140" s="314">
        <f t="shared" si="107"/>
        <v>-0.39978456141873797</v>
      </c>
    </row>
    <row r="141" spans="1:27">
      <c r="A141" s="277" t="s">
        <v>56</v>
      </c>
      <c r="B141" s="273"/>
      <c r="C141" s="273">
        <f>+'2026R'!$P141</f>
        <v>171318.67</v>
      </c>
      <c r="D141" s="270">
        <f t="shared" si="108"/>
        <v>6.8133767652487867E-2</v>
      </c>
      <c r="E141" s="273"/>
      <c r="F141" s="273">
        <f>+'2026P'!$P141</f>
        <v>172883</v>
      </c>
      <c r="G141" s="270">
        <f t="shared" si="109"/>
        <v>6.9411342162166531E-2</v>
      </c>
      <c r="H141" s="273">
        <f t="shared" si="100"/>
        <v>-1564.3299999999872</v>
      </c>
      <c r="I141" s="270">
        <f t="shared" si="101"/>
        <v>-9.0484894408356352E-3</v>
      </c>
      <c r="J141" s="273"/>
      <c r="K141" s="273">
        <f>+'2025R'!$P141</f>
        <v>139858.30000000002</v>
      </c>
      <c r="L141" s="270">
        <f t="shared" si="110"/>
        <v>6.1030290400365846E-2</v>
      </c>
      <c r="M141" s="273">
        <f t="shared" si="102"/>
        <v>31460.369999999995</v>
      </c>
      <c r="N141" s="270">
        <f t="shared" si="103"/>
        <v>0.22494460464627405</v>
      </c>
      <c r="O141" s="311"/>
      <c r="P141" s="273">
        <f>+'2026R'!$AF141</f>
        <v>913043.66</v>
      </c>
      <c r="Q141" s="270">
        <f t="shared" si="111"/>
        <v>6.1744799660040858E-2</v>
      </c>
      <c r="R141" s="273"/>
      <c r="S141" s="273">
        <f>+'2026P'!$AF141</f>
        <v>1037298</v>
      </c>
      <c r="T141" s="270">
        <f t="shared" si="112"/>
        <v>6.9769945924865073E-2</v>
      </c>
      <c r="U141" s="273">
        <f t="shared" si="104"/>
        <v>-124254.33999999997</v>
      </c>
      <c r="V141" s="314">
        <f t="shared" si="105"/>
        <v>-0.11978654157243142</v>
      </c>
      <c r="W141" s="273"/>
      <c r="X141" s="273">
        <f>+'2025R'!$AF141</f>
        <v>842513.22000000009</v>
      </c>
      <c r="Y141" s="270">
        <f t="shared" si="113"/>
        <v>5.7221472575340958E-2</v>
      </c>
      <c r="Z141" s="273">
        <f t="shared" si="106"/>
        <v>70530.439999999944</v>
      </c>
      <c r="AA141" s="270">
        <f t="shared" si="107"/>
        <v>8.3714342191568147E-2</v>
      </c>
    </row>
    <row r="142" spans="1:27">
      <c r="A142" s="277" t="s">
        <v>57</v>
      </c>
      <c r="B142" s="273"/>
      <c r="C142" s="273">
        <f>+'2026R'!$P142</f>
        <v>144436</v>
      </c>
      <c r="D142" s="270">
        <f t="shared" si="108"/>
        <v>5.7442477604190696E-2</v>
      </c>
      <c r="E142" s="273"/>
      <c r="F142" s="273">
        <f>+'2026P'!$P142</f>
        <v>144840</v>
      </c>
      <c r="G142" s="270">
        <f t="shared" si="109"/>
        <v>5.8152269446783082E-2</v>
      </c>
      <c r="H142" s="273">
        <f t="shared" si="100"/>
        <v>-404</v>
      </c>
      <c r="I142" s="270">
        <f t="shared" si="101"/>
        <v>-2.7892847279756975E-3</v>
      </c>
      <c r="J142" s="273"/>
      <c r="K142" s="273">
        <f>+'2025R'!$P142</f>
        <v>138641.97999999998</v>
      </c>
      <c r="L142" s="270">
        <f t="shared" si="110"/>
        <v>6.0499522023946463E-2</v>
      </c>
      <c r="M142" s="273">
        <f t="shared" si="102"/>
        <v>5794.0200000000186</v>
      </c>
      <c r="N142" s="270">
        <f t="shared" si="103"/>
        <v>4.1791238122825564E-2</v>
      </c>
      <c r="O142" s="311"/>
      <c r="P142" s="273">
        <f>+'2026R'!$AF142</f>
        <v>948974.74</v>
      </c>
      <c r="Q142" s="270">
        <f t="shared" si="111"/>
        <v>6.4174647687427519E-2</v>
      </c>
      <c r="R142" s="273"/>
      <c r="S142" s="273">
        <f>+'2026P'!$AF142</f>
        <v>964490</v>
      </c>
      <c r="T142" s="270">
        <f t="shared" si="112"/>
        <v>6.487278982999399E-2</v>
      </c>
      <c r="U142" s="273">
        <f t="shared" si="104"/>
        <v>-15515.260000000009</v>
      </c>
      <c r="V142" s="314">
        <f t="shared" si="105"/>
        <v>-1.6086491306286234E-2</v>
      </c>
      <c r="W142" s="273"/>
      <c r="X142" s="273">
        <f>+'2025R'!$AF142</f>
        <v>891022.54</v>
      </c>
      <c r="Y142" s="270">
        <f t="shared" si="113"/>
        <v>6.0516108977637928E-2</v>
      </c>
      <c r="Z142" s="273">
        <f t="shared" si="106"/>
        <v>57952.199999999953</v>
      </c>
      <c r="AA142" s="270">
        <f t="shared" si="107"/>
        <v>6.5040105494974298E-2</v>
      </c>
    </row>
    <row r="143" spans="1:27">
      <c r="A143" s="277" t="s">
        <v>58</v>
      </c>
      <c r="B143" s="273"/>
      <c r="C143" s="273">
        <f>+'2026R'!$P143</f>
        <v>65811.64</v>
      </c>
      <c r="D143" s="270">
        <f t="shared" si="108"/>
        <v>2.6173416992959237E-2</v>
      </c>
      <c r="E143" s="273"/>
      <c r="F143" s="273">
        <f>+'2026P'!$P143</f>
        <v>55376.9</v>
      </c>
      <c r="G143" s="270">
        <f t="shared" si="109"/>
        <v>2.2233446630264858E-2</v>
      </c>
      <c r="H143" s="273">
        <f t="shared" si="100"/>
        <v>10434.739999999998</v>
      </c>
      <c r="I143" s="270">
        <f t="shared" si="101"/>
        <v>0.18843127730154627</v>
      </c>
      <c r="J143" s="273"/>
      <c r="K143" s="273">
        <f>+'2025R'!$P143</f>
        <v>57565</v>
      </c>
      <c r="L143" s="270">
        <f t="shared" si="110"/>
        <v>2.5119772418920147E-2</v>
      </c>
      <c r="M143" s="273">
        <f t="shared" si="102"/>
        <v>8246.64</v>
      </c>
      <c r="N143" s="270">
        <f t="shared" si="103"/>
        <v>0.14325788239381568</v>
      </c>
      <c r="O143" s="311"/>
      <c r="P143" s="273">
        <f>+'2026R'!$AF143</f>
        <v>511275.18000000005</v>
      </c>
      <c r="Q143" s="270">
        <f t="shared" si="111"/>
        <v>3.4575108445801299E-2</v>
      </c>
      <c r="R143" s="273"/>
      <c r="S143" s="273">
        <f>+'2026P'!$AF143</f>
        <v>750261.4</v>
      </c>
      <c r="T143" s="270">
        <f t="shared" si="112"/>
        <v>5.0463509336288667E-2</v>
      </c>
      <c r="U143" s="273">
        <f t="shared" si="104"/>
        <v>-238986.21999999997</v>
      </c>
      <c r="V143" s="314">
        <f t="shared" si="105"/>
        <v>-0.3185372724759663</v>
      </c>
      <c r="W143" s="273"/>
      <c r="X143" s="273">
        <f>+'2025R'!$AF143</f>
        <v>388688.54079999996</v>
      </c>
      <c r="Y143" s="270">
        <f t="shared" si="113"/>
        <v>2.6398791318356395E-2</v>
      </c>
      <c r="Z143" s="273">
        <f t="shared" si="106"/>
        <v>122586.63920000009</v>
      </c>
      <c r="AA143" s="270">
        <f t="shared" si="107"/>
        <v>0.31538526694842067</v>
      </c>
    </row>
    <row r="144" spans="1:27">
      <c r="A144" s="277" t="s">
        <v>59</v>
      </c>
      <c r="B144" s="273"/>
      <c r="C144" s="273">
        <f>+'2026R'!$P144</f>
        <v>0</v>
      </c>
      <c r="D144" s="270">
        <f t="shared" si="108"/>
        <v>0</v>
      </c>
      <c r="E144" s="273"/>
      <c r="F144" s="273">
        <f>+'2026P'!$P144</f>
        <v>18000</v>
      </c>
      <c r="G144" s="270">
        <f t="shared" si="109"/>
        <v>7.2268768989374168E-3</v>
      </c>
      <c r="H144" s="273">
        <f t="shared" si="100"/>
        <v>-18000</v>
      </c>
      <c r="I144" s="314">
        <f t="shared" si="101"/>
        <v>-1</v>
      </c>
      <c r="J144" s="273"/>
      <c r="K144" s="273">
        <f>+'2025R'!$P144</f>
        <v>20833.48</v>
      </c>
      <c r="L144" s="270">
        <f t="shared" si="110"/>
        <v>9.0911539354490492E-3</v>
      </c>
      <c r="M144" s="273">
        <f t="shared" si="102"/>
        <v>-20833.48</v>
      </c>
      <c r="N144" s="314">
        <f t="shared" si="103"/>
        <v>-1</v>
      </c>
      <c r="O144" s="311"/>
      <c r="P144" s="273">
        <f>+'2026R'!$AF144</f>
        <v>1060</v>
      </c>
      <c r="Q144" s="270">
        <f t="shared" si="111"/>
        <v>7.1682757908469907E-5</v>
      </c>
      <c r="R144" s="273"/>
      <c r="S144" s="273">
        <f>+'2026P'!$AF144</f>
        <v>108000</v>
      </c>
      <c r="T144" s="270">
        <f t="shared" si="112"/>
        <v>7.2642135238720476E-3</v>
      </c>
      <c r="U144" s="273">
        <f t="shared" si="104"/>
        <v>-106940</v>
      </c>
      <c r="V144" s="314">
        <f t="shared" si="105"/>
        <v>-0.99018518518518517</v>
      </c>
      <c r="W144" s="273"/>
      <c r="X144" s="273">
        <f>+'2025R'!$AF144</f>
        <v>108914.59999999999</v>
      </c>
      <c r="Y144" s="270">
        <f t="shared" si="113"/>
        <v>7.3972178109611491E-3</v>
      </c>
      <c r="Z144" s="273">
        <f t="shared" si="106"/>
        <v>-107854.59999999999</v>
      </c>
      <c r="AA144" s="314">
        <f t="shared" si="107"/>
        <v>-0.99026760415958925</v>
      </c>
    </row>
    <row r="145" spans="1:27">
      <c r="A145" s="277" t="s">
        <v>60</v>
      </c>
      <c r="B145" s="273"/>
      <c r="C145" s="273">
        <f>+'2026R'!$P145</f>
        <v>0</v>
      </c>
      <c r="D145" s="270">
        <f t="shared" si="108"/>
        <v>0</v>
      </c>
      <c r="E145" s="273"/>
      <c r="F145" s="273">
        <f>+'2026P'!$P145</f>
        <v>0</v>
      </c>
      <c r="G145" s="270">
        <f t="shared" si="109"/>
        <v>0</v>
      </c>
      <c r="H145" s="273">
        <f t="shared" si="100"/>
        <v>0</v>
      </c>
      <c r="I145" s="270" t="str">
        <f t="shared" si="101"/>
        <v>N. D.</v>
      </c>
      <c r="J145" s="273"/>
      <c r="K145" s="273">
        <f>+'2025R'!$P145</f>
        <v>0</v>
      </c>
      <c r="L145" s="270">
        <f t="shared" si="110"/>
        <v>0</v>
      </c>
      <c r="M145" s="273">
        <f t="shared" si="102"/>
        <v>0</v>
      </c>
      <c r="N145" s="270" t="str">
        <f t="shared" si="103"/>
        <v>N. D.</v>
      </c>
      <c r="O145" s="311"/>
      <c r="P145" s="273">
        <f>+'2026R'!$AF145</f>
        <v>12250.339999999998</v>
      </c>
      <c r="Q145" s="270">
        <f t="shared" si="111"/>
        <v>8.2843222312872181E-4</v>
      </c>
      <c r="R145" s="273"/>
      <c r="S145" s="273">
        <f>+'2026P'!$AF145</f>
        <v>12462</v>
      </c>
      <c r="T145" s="270">
        <f t="shared" si="112"/>
        <v>8.3820952717123573E-4</v>
      </c>
      <c r="U145" s="273">
        <f t="shared" si="104"/>
        <v>-211.66000000000167</v>
      </c>
      <c r="V145" s="270">
        <f t="shared" si="105"/>
        <v>-1.6984432675333148E-2</v>
      </c>
      <c r="W145" s="273"/>
      <c r="X145" s="273">
        <f>+'2025R'!$AF145</f>
        <v>12521.7</v>
      </c>
      <c r="Y145" s="270">
        <f t="shared" si="113"/>
        <v>8.5044376294373975E-4</v>
      </c>
      <c r="Z145" s="273">
        <f t="shared" si="106"/>
        <v>-271.3600000000024</v>
      </c>
      <c r="AA145" s="270">
        <f t="shared" si="107"/>
        <v>-2.1671178833545156E-2</v>
      </c>
    </row>
    <row r="146" spans="1:27">
      <c r="A146" s="277" t="s">
        <v>61</v>
      </c>
      <c r="B146" s="273"/>
      <c r="C146" s="273">
        <f>+'2026R'!$P146</f>
        <v>34449.9398</v>
      </c>
      <c r="D146" s="270">
        <f t="shared" si="108"/>
        <v>1.3700807938652535E-2</v>
      </c>
      <c r="E146" s="273"/>
      <c r="F146" s="273">
        <f>+'2026P'!$P146</f>
        <v>34845.270000000004</v>
      </c>
      <c r="G146" s="270">
        <f t="shared" si="109"/>
        <v>1.3990137600013169E-2</v>
      </c>
      <c r="H146" s="273">
        <f t="shared" si="100"/>
        <v>-395.33020000000397</v>
      </c>
      <c r="I146" s="270">
        <f t="shared" si="101"/>
        <v>-1.13453045420513E-2</v>
      </c>
      <c r="J146" s="273"/>
      <c r="K146" s="273">
        <f>+'2025R'!$P146</f>
        <v>37864.883399999999</v>
      </c>
      <c r="L146" s="270">
        <f t="shared" si="110"/>
        <v>1.652318689615126E-2</v>
      </c>
      <c r="M146" s="273">
        <f t="shared" si="102"/>
        <v>-3414.9435999999987</v>
      </c>
      <c r="N146" s="270">
        <f t="shared" si="103"/>
        <v>-9.0187616951700397E-2</v>
      </c>
      <c r="O146" s="311"/>
      <c r="P146" s="273">
        <f>+'2026R'!$AF146</f>
        <v>206699.69899999999</v>
      </c>
      <c r="Q146" s="270">
        <f t="shared" si="111"/>
        <v>1.3978117436953395E-2</v>
      </c>
      <c r="R146" s="273"/>
      <c r="S146" s="273">
        <f>+'2026P'!$AF146</f>
        <v>209071.62000000005</v>
      </c>
      <c r="T146" s="270">
        <f t="shared" si="112"/>
        <v>1.4062415643165167E-2</v>
      </c>
      <c r="U146" s="273">
        <f t="shared" si="104"/>
        <v>-2371.9210000000603</v>
      </c>
      <c r="V146" s="270">
        <f t="shared" si="105"/>
        <v>-1.1345016602444941E-2</v>
      </c>
      <c r="W146" s="273"/>
      <c r="X146" s="273">
        <f>+'2025R'!$AF146</f>
        <v>220989.38369999998</v>
      </c>
      <c r="Y146" s="270">
        <f t="shared" si="113"/>
        <v>1.5009067702024958E-2</v>
      </c>
      <c r="Z146" s="273">
        <f t="shared" si="106"/>
        <v>-14289.684699999983</v>
      </c>
      <c r="AA146" s="270">
        <f t="shared" si="107"/>
        <v>-6.4662313006848687E-2</v>
      </c>
    </row>
    <row r="147" spans="1:27">
      <c r="A147" s="277" t="s">
        <v>62</v>
      </c>
      <c r="B147" s="273"/>
      <c r="C147" s="273">
        <f>+'2026R'!$P147</f>
        <v>0</v>
      </c>
      <c r="D147" s="270">
        <f t="shared" si="108"/>
        <v>0</v>
      </c>
      <c r="E147" s="273"/>
      <c r="F147" s="273">
        <f>+'2026P'!$P147</f>
        <v>0</v>
      </c>
      <c r="G147" s="270">
        <f t="shared" si="109"/>
        <v>0</v>
      </c>
      <c r="H147" s="273">
        <f t="shared" si="100"/>
        <v>0</v>
      </c>
      <c r="I147" s="270" t="str">
        <f t="shared" si="101"/>
        <v>N. D.</v>
      </c>
      <c r="J147" s="273"/>
      <c r="K147" s="273">
        <f>+'2025R'!$P147</f>
        <v>0</v>
      </c>
      <c r="L147" s="270">
        <f t="shared" si="110"/>
        <v>0</v>
      </c>
      <c r="M147" s="273">
        <f t="shared" si="102"/>
        <v>0</v>
      </c>
      <c r="N147" s="270" t="str">
        <f t="shared" si="103"/>
        <v>N. D.</v>
      </c>
      <c r="O147" s="311"/>
      <c r="P147" s="273">
        <f>+'2026R'!$AF147</f>
        <v>0</v>
      </c>
      <c r="Q147" s="270">
        <f t="shared" si="111"/>
        <v>0</v>
      </c>
      <c r="R147" s="273"/>
      <c r="S147" s="273">
        <f>+'2026P'!$AF147</f>
        <v>0</v>
      </c>
      <c r="T147" s="270">
        <f t="shared" si="112"/>
        <v>0</v>
      </c>
      <c r="U147" s="273">
        <f t="shared" si="104"/>
        <v>0</v>
      </c>
      <c r="V147" s="270" t="str">
        <f t="shared" si="105"/>
        <v>N. D.</v>
      </c>
      <c r="W147" s="273"/>
      <c r="X147" s="273">
        <f>+'2025R'!$AF147</f>
        <v>0</v>
      </c>
      <c r="Y147" s="270">
        <f t="shared" si="113"/>
        <v>0</v>
      </c>
      <c r="Z147" s="273">
        <f t="shared" si="106"/>
        <v>0</v>
      </c>
      <c r="AA147" s="270" t="str">
        <f t="shared" si="107"/>
        <v>N. D.</v>
      </c>
    </row>
    <row r="148" spans="1:27">
      <c r="A148" s="277" t="s">
        <v>25</v>
      </c>
      <c r="B148" s="273"/>
      <c r="C148" s="273">
        <f>+'2026R'!$P148</f>
        <v>52126.07</v>
      </c>
      <c r="D148" s="270">
        <f t="shared" si="108"/>
        <v>2.0730639235159352E-2</v>
      </c>
      <c r="E148" s="273"/>
      <c r="F148" s="273">
        <f>+'2026P'!$P148</f>
        <v>61705.2</v>
      </c>
      <c r="G148" s="270">
        <f t="shared" si="109"/>
        <v>2.4774215801350728E-2</v>
      </c>
      <c r="H148" s="273">
        <f t="shared" si="100"/>
        <v>-9579.1299999999974</v>
      </c>
      <c r="I148" s="314">
        <f t="shared" si="101"/>
        <v>-0.15524023907223375</v>
      </c>
      <c r="J148" s="273"/>
      <c r="K148" s="273">
        <f>+'2025R'!$P148</f>
        <v>61360.67</v>
      </c>
      <c r="L148" s="270">
        <f t="shared" si="110"/>
        <v>2.6776097730781913E-2</v>
      </c>
      <c r="M148" s="273">
        <f t="shared" si="102"/>
        <v>-9234.5999999999985</v>
      </c>
      <c r="N148" s="270">
        <f t="shared" si="103"/>
        <v>-0.15049705291679505</v>
      </c>
      <c r="O148" s="311"/>
      <c r="P148" s="273">
        <f>+'2026R'!$AF148</f>
        <v>248747.68</v>
      </c>
      <c r="Q148" s="270">
        <f t="shared" si="111"/>
        <v>1.6821622382767493E-2</v>
      </c>
      <c r="R148" s="273"/>
      <c r="S148" s="273">
        <f>+'2026P'!$AF148</f>
        <v>339860.4</v>
      </c>
      <c r="T148" s="270">
        <f t="shared" si="112"/>
        <v>2.2859430684338555E-2</v>
      </c>
      <c r="U148" s="273">
        <f t="shared" si="104"/>
        <v>-91112.72000000003</v>
      </c>
      <c r="V148" s="314">
        <f t="shared" si="105"/>
        <v>-0.26808866228604455</v>
      </c>
      <c r="W148" s="273"/>
      <c r="X148" s="273">
        <f>+'2025R'!$AF148</f>
        <v>284855.61</v>
      </c>
      <c r="Y148" s="270">
        <f t="shared" si="113"/>
        <v>1.9346708263577178E-2</v>
      </c>
      <c r="Z148" s="273">
        <f t="shared" si="106"/>
        <v>-36107.929999999993</v>
      </c>
      <c r="AA148" s="270">
        <f t="shared" si="107"/>
        <v>-0.12675871119406773</v>
      </c>
    </row>
    <row r="149" spans="1:27">
      <c r="A149" s="277" t="s">
        <v>63</v>
      </c>
      <c r="B149" s="273"/>
      <c r="C149" s="273">
        <f>+'2026R'!$P149</f>
        <v>0</v>
      </c>
      <c r="D149" s="270">
        <f t="shared" si="108"/>
        <v>0</v>
      </c>
      <c r="E149" s="273"/>
      <c r="F149" s="273">
        <f>+'2026P'!$P149</f>
        <v>18750</v>
      </c>
      <c r="G149" s="270">
        <f t="shared" si="109"/>
        <v>7.5279967697264756E-3</v>
      </c>
      <c r="H149" s="273">
        <f t="shared" si="100"/>
        <v>-18750</v>
      </c>
      <c r="I149" s="314">
        <f t="shared" si="101"/>
        <v>-1</v>
      </c>
      <c r="J149" s="273"/>
      <c r="K149" s="273">
        <f>+'2025R'!$P149</f>
        <v>1632</v>
      </c>
      <c r="L149" s="270">
        <f t="shared" si="110"/>
        <v>7.1215962108360422E-4</v>
      </c>
      <c r="M149" s="273">
        <f t="shared" si="102"/>
        <v>-1632</v>
      </c>
      <c r="N149" s="314">
        <f t="shared" si="103"/>
        <v>-1</v>
      </c>
      <c r="O149" s="311"/>
      <c r="P149" s="273">
        <f>+'2026R'!$AF149</f>
        <v>0</v>
      </c>
      <c r="Q149" s="270">
        <f t="shared" si="111"/>
        <v>0</v>
      </c>
      <c r="R149" s="273"/>
      <c r="S149" s="273">
        <f>+'2026P'!$AF149</f>
        <v>18750</v>
      </c>
      <c r="T149" s="270">
        <f t="shared" si="112"/>
        <v>1.2611481812277862E-3</v>
      </c>
      <c r="U149" s="273">
        <f t="shared" si="104"/>
        <v>-18750</v>
      </c>
      <c r="V149" s="314">
        <f t="shared" si="105"/>
        <v>-1</v>
      </c>
      <c r="W149" s="273"/>
      <c r="X149" s="273">
        <f>+'2025R'!$AF149</f>
        <v>1632</v>
      </c>
      <c r="Y149" s="270">
        <f t="shared" si="113"/>
        <v>1.1084151681674079E-4</v>
      </c>
      <c r="Z149" s="273">
        <f t="shared" si="106"/>
        <v>-1632</v>
      </c>
      <c r="AA149" s="314">
        <f t="shared" si="107"/>
        <v>-1</v>
      </c>
    </row>
    <row r="150" spans="1:27">
      <c r="A150" s="277" t="s">
        <v>64</v>
      </c>
      <c r="B150" s="273"/>
      <c r="C150" s="273">
        <f>+'2026R'!$P150</f>
        <v>0</v>
      </c>
      <c r="D150" s="270">
        <f t="shared" si="108"/>
        <v>0</v>
      </c>
      <c r="E150" s="273"/>
      <c r="F150" s="273">
        <f>+'2026P'!$P150</f>
        <v>0</v>
      </c>
      <c r="G150" s="270">
        <f t="shared" si="109"/>
        <v>0</v>
      </c>
      <c r="H150" s="273">
        <f t="shared" si="100"/>
        <v>0</v>
      </c>
      <c r="I150" s="270" t="str">
        <f t="shared" si="101"/>
        <v>N. D.</v>
      </c>
      <c r="J150" s="273"/>
      <c r="K150" s="273">
        <f>+'2025R'!$P150</f>
        <v>1191</v>
      </c>
      <c r="L150" s="270">
        <f t="shared" si="110"/>
        <v>5.1971942935696857E-4</v>
      </c>
      <c r="M150" s="273">
        <f t="shared" si="102"/>
        <v>-1191</v>
      </c>
      <c r="N150" s="314">
        <f t="shared" si="103"/>
        <v>-1</v>
      </c>
      <c r="O150" s="311"/>
      <c r="P150" s="273">
        <f>+'2026R'!$AF150</f>
        <v>187282.98</v>
      </c>
      <c r="Q150" s="270">
        <f t="shared" si="111"/>
        <v>1.266505709029888E-2</v>
      </c>
      <c r="R150" s="273"/>
      <c r="S150" s="273">
        <f>+'2026P'!$AF150</f>
        <v>185000</v>
      </c>
      <c r="T150" s="270">
        <f t="shared" si="112"/>
        <v>1.2443328721447489E-2</v>
      </c>
      <c r="U150" s="273">
        <f t="shared" si="104"/>
        <v>2282.9800000000105</v>
      </c>
      <c r="V150" s="270">
        <f t="shared" si="105"/>
        <v>1.2340432432432489E-2</v>
      </c>
      <c r="W150" s="273"/>
      <c r="X150" s="273">
        <f>+'2025R'!$AF150</f>
        <v>172673.44</v>
      </c>
      <c r="Y150" s="270">
        <f t="shared" si="113"/>
        <v>1.172756495316451E-2</v>
      </c>
      <c r="Z150" s="273">
        <f t="shared" si="106"/>
        <v>14609.540000000008</v>
      </c>
      <c r="AA150" s="270">
        <f t="shared" si="107"/>
        <v>8.4607916538872494E-2</v>
      </c>
    </row>
    <row r="151" spans="1:27" ht="6" customHeight="1">
      <c r="A151" s="296"/>
      <c r="B151" s="265"/>
      <c r="C151" s="265"/>
      <c r="D151" s="270"/>
      <c r="E151" s="265"/>
      <c r="F151" s="265"/>
      <c r="G151" s="270"/>
      <c r="H151" s="265"/>
      <c r="I151" s="270"/>
      <c r="J151" s="265"/>
      <c r="K151" s="265"/>
      <c r="L151" s="270"/>
      <c r="M151" s="265"/>
      <c r="N151" s="270"/>
      <c r="O151" s="265"/>
      <c r="P151" s="265"/>
      <c r="Q151" s="270"/>
      <c r="R151" s="265"/>
      <c r="S151" s="265"/>
      <c r="T151" s="270"/>
      <c r="U151" s="265"/>
      <c r="V151" s="270"/>
      <c r="W151" s="265"/>
      <c r="X151" s="265"/>
      <c r="Y151" s="270"/>
      <c r="Z151" s="265"/>
      <c r="AA151" s="270"/>
    </row>
    <row r="152" spans="1:27">
      <c r="A152" s="297" t="s">
        <v>65</v>
      </c>
      <c r="B152" s="283"/>
      <c r="C152" s="283">
        <v>791566.54340000008</v>
      </c>
      <c r="D152" s="282">
        <f>+SUM(D153:D166)</f>
        <v>0.31480755103631469</v>
      </c>
      <c r="E152" s="283"/>
      <c r="F152" s="283">
        <v>671385.44099999999</v>
      </c>
      <c r="G152" s="282">
        <f>+SUM(G153:G166)</f>
        <v>0.30161089692502574</v>
      </c>
      <c r="H152" s="283">
        <f t="shared" ref="H152:H158" si="114">+$C152-F152</f>
        <v>120181.10240000009</v>
      </c>
      <c r="I152" s="282">
        <f t="shared" ref="I152:I158" si="115">+IF(ISERROR(H152/F152),"N. D.",H152/F152)</f>
        <v>0.17900462992017738</v>
      </c>
      <c r="J152" s="283"/>
      <c r="K152" s="283">
        <v>671385.44099999999</v>
      </c>
      <c r="L152" s="282">
        <f>+SUM(L153:L166)</f>
        <v>0.29297402038211307</v>
      </c>
      <c r="M152" s="283">
        <f t="shared" ref="M152:M158" si="116">+$C152-K152</f>
        <v>120181.10240000009</v>
      </c>
      <c r="N152" s="282">
        <f t="shared" ref="N152:N158" si="117">+IF(ISERROR(M152/K152),"N. D.",M152/K152)</f>
        <v>0.17900462992017738</v>
      </c>
      <c r="O152" s="313"/>
      <c r="P152" s="283">
        <v>3696290.1311000008</v>
      </c>
      <c r="Q152" s="282">
        <f>+SUM(Q153:Q166)</f>
        <v>0.24996251945953571</v>
      </c>
      <c r="R152" s="283"/>
      <c r="S152" s="283">
        <f>+SUM(S153:S158)</f>
        <v>4458168</v>
      </c>
      <c r="T152" s="282">
        <f>+SUM(T153:T166)</f>
        <v>0.29986189145642222</v>
      </c>
      <c r="U152" s="283">
        <f t="shared" ref="U152:U158" si="118">+$P152-S152</f>
        <v>-761877.86889999919</v>
      </c>
      <c r="V152" s="282">
        <f t="shared" ref="V152:V158" si="119">+IF(ISERROR(U152/S152),"N. D.",U152/S152)</f>
        <v>-0.17089483144197329</v>
      </c>
      <c r="W152" s="283"/>
      <c r="X152" s="283">
        <v>3198806.2610000004</v>
      </c>
      <c r="Y152" s="282">
        <f>+SUM(Y153:Y166)</f>
        <v>0.21725523160056817</v>
      </c>
      <c r="Z152" s="283">
        <f t="shared" ref="Z152:Z158" si="120">+$P152-X152</f>
        <v>497483.87010000041</v>
      </c>
      <c r="AA152" s="282">
        <f t="shared" ref="AA152:AA158" si="121">+IF(ISERROR(Z152/X152),"N. D.",Z152/X152)</f>
        <v>0.15552172576543558</v>
      </c>
    </row>
    <row r="153" spans="1:27" hidden="1">
      <c r="A153" s="277" t="s">
        <v>26</v>
      </c>
      <c r="B153" s="273"/>
      <c r="C153" s="274">
        <v>0</v>
      </c>
      <c r="D153" s="275">
        <f t="shared" ref="D153:D158" si="122">+IF(ISERROR(C153/C$106),"N. D.",C153/C$106)</f>
        <v>0</v>
      </c>
      <c r="E153" s="273"/>
      <c r="F153" s="274">
        <v>0</v>
      </c>
      <c r="G153" s="275">
        <f t="shared" ref="G153:G158" si="123">+IF(ISERROR(F153/F$106),"N. D.",F153/F$106)</f>
        <v>0</v>
      </c>
      <c r="H153" s="274">
        <f t="shared" si="114"/>
        <v>0</v>
      </c>
      <c r="I153" s="275" t="str">
        <f t="shared" si="115"/>
        <v>N. D.</v>
      </c>
      <c r="J153" s="273"/>
      <c r="K153" s="274">
        <v>0</v>
      </c>
      <c r="L153" s="275">
        <f t="shared" ref="L153:L158" si="124">+IF(ISERROR(K153/K$106),"N. D.",K153/K$106)</f>
        <v>0</v>
      </c>
      <c r="M153" s="274">
        <f t="shared" si="116"/>
        <v>0</v>
      </c>
      <c r="N153" s="275" t="str">
        <f t="shared" si="117"/>
        <v>N. D.</v>
      </c>
      <c r="O153" s="311"/>
      <c r="P153" s="274">
        <v>0</v>
      </c>
      <c r="Q153" s="275">
        <f t="shared" ref="Q153:Q158" si="125">+IF(ISERROR(P153/P$106),"N. D.",P153/P$106)</f>
        <v>0</v>
      </c>
      <c r="R153" s="273"/>
      <c r="S153" s="274">
        <f>+'2026P'!$AF153</f>
        <v>0</v>
      </c>
      <c r="T153" s="275">
        <f t="shared" ref="T153:T158" si="126">+IF(ISERROR(S153/S$106),"N. D.",S153/S$106)</f>
        <v>0</v>
      </c>
      <c r="U153" s="274">
        <f t="shared" si="118"/>
        <v>0</v>
      </c>
      <c r="V153" s="275" t="str">
        <f t="shared" si="119"/>
        <v>N. D.</v>
      </c>
      <c r="W153" s="273"/>
      <c r="X153" s="274">
        <v>0</v>
      </c>
      <c r="Y153" s="275">
        <f t="shared" ref="Y153:Y158" si="127">+IF(ISERROR(X153/X$106),"N. D.",X153/X$106)</f>
        <v>0</v>
      </c>
      <c r="Z153" s="274">
        <f t="shared" si="120"/>
        <v>0</v>
      </c>
      <c r="AA153" s="275" t="str">
        <f t="shared" si="121"/>
        <v>N. D.</v>
      </c>
    </row>
    <row r="154" spans="1:27" hidden="1">
      <c r="A154" s="277" t="s">
        <v>66</v>
      </c>
      <c r="B154" s="273"/>
      <c r="C154" s="274">
        <v>791566.54340000008</v>
      </c>
      <c r="D154" s="275">
        <f t="shared" si="122"/>
        <v>0.31480755103631469</v>
      </c>
      <c r="E154" s="273"/>
      <c r="F154" s="274">
        <v>751223</v>
      </c>
      <c r="G154" s="275">
        <f t="shared" si="123"/>
        <v>0.30161089692502574</v>
      </c>
      <c r="H154" s="274">
        <f t="shared" si="114"/>
        <v>40343.543400000082</v>
      </c>
      <c r="I154" s="275">
        <f t="shared" si="115"/>
        <v>5.3703818173831318E-2</v>
      </c>
      <c r="J154" s="273"/>
      <c r="K154" s="274">
        <v>671385.44099999999</v>
      </c>
      <c r="L154" s="275">
        <f t="shared" si="124"/>
        <v>0.29297402038211307</v>
      </c>
      <c r="M154" s="274">
        <f t="shared" si="116"/>
        <v>120181.10240000009</v>
      </c>
      <c r="N154" s="275">
        <f t="shared" si="117"/>
        <v>0.17900462992017738</v>
      </c>
      <c r="O154" s="311"/>
      <c r="P154" s="274">
        <v>3696290.1311000008</v>
      </c>
      <c r="Q154" s="275">
        <f t="shared" si="125"/>
        <v>0.24996251945953571</v>
      </c>
      <c r="R154" s="273"/>
      <c r="S154" s="274">
        <v>4458168</v>
      </c>
      <c r="T154" s="275">
        <f t="shared" si="126"/>
        <v>0.29986189145642222</v>
      </c>
      <c r="U154" s="274">
        <f t="shared" si="118"/>
        <v>-761877.86889999919</v>
      </c>
      <c r="V154" s="275">
        <f t="shared" si="119"/>
        <v>-0.17089483144197329</v>
      </c>
      <c r="W154" s="273"/>
      <c r="X154" s="274">
        <v>3198806.2610000004</v>
      </c>
      <c r="Y154" s="275">
        <f t="shared" si="127"/>
        <v>0.21725523160056817</v>
      </c>
      <c r="Z154" s="274">
        <f t="shared" si="120"/>
        <v>497483.87010000041</v>
      </c>
      <c r="AA154" s="275">
        <f t="shared" si="121"/>
        <v>0.15552172576543558</v>
      </c>
    </row>
    <row r="155" spans="1:27" hidden="1">
      <c r="A155" s="277" t="s">
        <v>67</v>
      </c>
      <c r="B155" s="273"/>
      <c r="C155" s="274">
        <v>0</v>
      </c>
      <c r="D155" s="275">
        <f t="shared" si="122"/>
        <v>0</v>
      </c>
      <c r="E155" s="273"/>
      <c r="F155" s="274">
        <v>0</v>
      </c>
      <c r="G155" s="275">
        <f t="shared" si="123"/>
        <v>0</v>
      </c>
      <c r="H155" s="274">
        <f t="shared" si="114"/>
        <v>0</v>
      </c>
      <c r="I155" s="275" t="str">
        <f t="shared" si="115"/>
        <v>N. D.</v>
      </c>
      <c r="J155" s="273"/>
      <c r="K155" s="274">
        <v>0</v>
      </c>
      <c r="L155" s="275">
        <f t="shared" si="124"/>
        <v>0</v>
      </c>
      <c r="M155" s="274">
        <f t="shared" si="116"/>
        <v>0</v>
      </c>
      <c r="N155" s="275" t="str">
        <f t="shared" si="117"/>
        <v>N. D.</v>
      </c>
      <c r="O155" s="311"/>
      <c r="P155" s="274">
        <v>0</v>
      </c>
      <c r="Q155" s="275">
        <f t="shared" si="125"/>
        <v>0</v>
      </c>
      <c r="R155" s="273"/>
      <c r="S155" s="274">
        <f>+'2026P'!$AF155</f>
        <v>0</v>
      </c>
      <c r="T155" s="275">
        <f t="shared" si="126"/>
        <v>0</v>
      </c>
      <c r="U155" s="274">
        <f t="shared" si="118"/>
        <v>0</v>
      </c>
      <c r="V155" s="275" t="str">
        <f t="shared" si="119"/>
        <v>N. D.</v>
      </c>
      <c r="W155" s="273"/>
      <c r="X155" s="274">
        <v>0</v>
      </c>
      <c r="Y155" s="275">
        <f t="shared" si="127"/>
        <v>0</v>
      </c>
      <c r="Z155" s="274">
        <f t="shared" si="120"/>
        <v>0</v>
      </c>
      <c r="AA155" s="275" t="str">
        <f t="shared" si="121"/>
        <v>N. D.</v>
      </c>
    </row>
    <row r="156" spans="1:27" hidden="1">
      <c r="A156" s="277" t="s">
        <v>68</v>
      </c>
      <c r="B156" s="273"/>
      <c r="C156" s="274">
        <v>0</v>
      </c>
      <c r="D156" s="275">
        <f t="shared" si="122"/>
        <v>0</v>
      </c>
      <c r="E156" s="273"/>
      <c r="F156" s="274">
        <v>0</v>
      </c>
      <c r="G156" s="275">
        <f t="shared" si="123"/>
        <v>0</v>
      </c>
      <c r="H156" s="274">
        <f t="shared" si="114"/>
        <v>0</v>
      </c>
      <c r="I156" s="275" t="str">
        <f t="shared" si="115"/>
        <v>N. D.</v>
      </c>
      <c r="J156" s="273"/>
      <c r="K156" s="274">
        <v>0</v>
      </c>
      <c r="L156" s="275">
        <f t="shared" si="124"/>
        <v>0</v>
      </c>
      <c r="M156" s="274">
        <f t="shared" si="116"/>
        <v>0</v>
      </c>
      <c r="N156" s="275" t="str">
        <f t="shared" si="117"/>
        <v>N. D.</v>
      </c>
      <c r="O156" s="311"/>
      <c r="P156" s="274">
        <v>0</v>
      </c>
      <c r="Q156" s="275">
        <f t="shared" si="125"/>
        <v>0</v>
      </c>
      <c r="R156" s="273"/>
      <c r="S156" s="274">
        <f>+'2026P'!$AF156</f>
        <v>0</v>
      </c>
      <c r="T156" s="275">
        <f t="shared" si="126"/>
        <v>0</v>
      </c>
      <c r="U156" s="274">
        <f t="shared" si="118"/>
        <v>0</v>
      </c>
      <c r="V156" s="275" t="str">
        <f t="shared" si="119"/>
        <v>N. D.</v>
      </c>
      <c r="W156" s="273"/>
      <c r="X156" s="274">
        <v>0</v>
      </c>
      <c r="Y156" s="275">
        <f t="shared" si="127"/>
        <v>0</v>
      </c>
      <c r="Z156" s="274">
        <f t="shared" si="120"/>
        <v>0</v>
      </c>
      <c r="AA156" s="275" t="str">
        <f t="shared" si="121"/>
        <v>N. D.</v>
      </c>
    </row>
    <row r="157" spans="1:27" hidden="1">
      <c r="A157" s="277" t="s">
        <v>69</v>
      </c>
      <c r="B157" s="273"/>
      <c r="C157" s="274">
        <v>0</v>
      </c>
      <c r="D157" s="275">
        <f t="shared" si="122"/>
        <v>0</v>
      </c>
      <c r="E157" s="273"/>
      <c r="F157" s="274">
        <v>0</v>
      </c>
      <c r="G157" s="275">
        <f t="shared" si="123"/>
        <v>0</v>
      </c>
      <c r="H157" s="274">
        <f t="shared" si="114"/>
        <v>0</v>
      </c>
      <c r="I157" s="275" t="str">
        <f t="shared" si="115"/>
        <v>N. D.</v>
      </c>
      <c r="J157" s="273"/>
      <c r="K157" s="274">
        <v>0</v>
      </c>
      <c r="L157" s="275">
        <f t="shared" si="124"/>
        <v>0</v>
      </c>
      <c r="M157" s="274">
        <f t="shared" si="116"/>
        <v>0</v>
      </c>
      <c r="N157" s="275" t="str">
        <f t="shared" si="117"/>
        <v>N. D.</v>
      </c>
      <c r="O157" s="311"/>
      <c r="P157" s="274">
        <v>0</v>
      </c>
      <c r="Q157" s="275">
        <f t="shared" si="125"/>
        <v>0</v>
      </c>
      <c r="R157" s="273"/>
      <c r="S157" s="274">
        <f>+'2026P'!$AF157</f>
        <v>0</v>
      </c>
      <c r="T157" s="275">
        <f t="shared" si="126"/>
        <v>0</v>
      </c>
      <c r="U157" s="274">
        <f t="shared" si="118"/>
        <v>0</v>
      </c>
      <c r="V157" s="275" t="str">
        <f t="shared" si="119"/>
        <v>N. D.</v>
      </c>
      <c r="W157" s="273"/>
      <c r="X157" s="274">
        <v>0</v>
      </c>
      <c r="Y157" s="275">
        <f t="shared" si="127"/>
        <v>0</v>
      </c>
      <c r="Z157" s="274">
        <f t="shared" si="120"/>
        <v>0</v>
      </c>
      <c r="AA157" s="275" t="str">
        <f t="shared" si="121"/>
        <v>N. D.</v>
      </c>
    </row>
    <row r="158" spans="1:27" hidden="1">
      <c r="A158" s="277" t="s">
        <v>70</v>
      </c>
      <c r="B158" s="273"/>
      <c r="C158" s="274">
        <v>0</v>
      </c>
      <c r="D158" s="275">
        <f t="shared" si="122"/>
        <v>0</v>
      </c>
      <c r="E158" s="273"/>
      <c r="F158" s="274">
        <v>0</v>
      </c>
      <c r="G158" s="275">
        <f t="shared" si="123"/>
        <v>0</v>
      </c>
      <c r="H158" s="274">
        <f t="shared" si="114"/>
        <v>0</v>
      </c>
      <c r="I158" s="275" t="str">
        <f t="shared" si="115"/>
        <v>N. D.</v>
      </c>
      <c r="J158" s="273"/>
      <c r="K158" s="274">
        <v>0</v>
      </c>
      <c r="L158" s="275">
        <f t="shared" si="124"/>
        <v>0</v>
      </c>
      <c r="M158" s="274">
        <f t="shared" si="116"/>
        <v>0</v>
      </c>
      <c r="N158" s="275" t="str">
        <f t="shared" si="117"/>
        <v>N. D.</v>
      </c>
      <c r="O158" s="311"/>
      <c r="P158" s="274">
        <v>0</v>
      </c>
      <c r="Q158" s="275">
        <f t="shared" si="125"/>
        <v>0</v>
      </c>
      <c r="R158" s="273"/>
      <c r="S158" s="274">
        <f>+'2026P'!$AF158</f>
        <v>0</v>
      </c>
      <c r="T158" s="275">
        <f t="shared" si="126"/>
        <v>0</v>
      </c>
      <c r="U158" s="274">
        <f t="shared" si="118"/>
        <v>0</v>
      </c>
      <c r="V158" s="275" t="str">
        <f t="shared" si="119"/>
        <v>N. D.</v>
      </c>
      <c r="W158" s="273"/>
      <c r="X158" s="274">
        <v>0</v>
      </c>
      <c r="Y158" s="275">
        <f t="shared" si="127"/>
        <v>0</v>
      </c>
      <c r="Z158" s="274">
        <f t="shared" si="120"/>
        <v>0</v>
      </c>
      <c r="AA158" s="275" t="str">
        <f t="shared" si="121"/>
        <v>N. D.</v>
      </c>
    </row>
    <row r="159" spans="1:27" ht="6" customHeight="1">
      <c r="A159" s="296"/>
      <c r="B159" s="265"/>
      <c r="C159" s="265"/>
      <c r="D159" s="288"/>
      <c r="E159" s="265"/>
      <c r="F159" s="265"/>
      <c r="G159" s="288"/>
      <c r="H159" s="265"/>
      <c r="I159" s="288"/>
      <c r="J159" s="265"/>
      <c r="K159" s="265"/>
      <c r="L159" s="288"/>
      <c r="M159" s="265"/>
      <c r="N159" s="288"/>
      <c r="O159" s="265"/>
      <c r="P159" s="265"/>
      <c r="Q159" s="288"/>
      <c r="R159" s="265"/>
      <c r="S159" s="265"/>
      <c r="T159" s="288"/>
      <c r="U159" s="265"/>
      <c r="V159" s="288"/>
      <c r="W159" s="265"/>
      <c r="X159" s="265"/>
      <c r="Y159" s="288"/>
      <c r="Z159" s="265"/>
      <c r="AA159" s="288"/>
    </row>
    <row r="160" spans="1:27">
      <c r="A160" s="297" t="s">
        <v>71</v>
      </c>
      <c r="B160" s="283"/>
      <c r="C160" s="283">
        <f>+C161+C164</f>
        <v>0</v>
      </c>
      <c r="D160" s="282">
        <f>+SUM(D161:D164)</f>
        <v>0</v>
      </c>
      <c r="E160" s="283"/>
      <c r="F160" s="283">
        <f>+F161+F164</f>
        <v>0</v>
      </c>
      <c r="G160" s="282">
        <f>+SUM(G161:G164)</f>
        <v>0</v>
      </c>
      <c r="H160" s="283">
        <f t="shared" ref="H160:H166" si="128">+$C160-F160</f>
        <v>0</v>
      </c>
      <c r="I160" s="282" t="str">
        <f t="shared" ref="I160:I166" si="129">+IF(ISERROR(H160/F160),"N. D.",H160/F160)</f>
        <v>N. D.</v>
      </c>
      <c r="J160" s="283"/>
      <c r="K160" s="283">
        <f>+K161+K164</f>
        <v>0</v>
      </c>
      <c r="L160" s="282">
        <f>+SUM(L161:L164)</f>
        <v>0</v>
      </c>
      <c r="M160" s="283">
        <f t="shared" ref="M160:M166" si="130">+$C160-K160</f>
        <v>0</v>
      </c>
      <c r="N160" s="282" t="str">
        <f t="shared" ref="N160:N166" si="131">+IF(ISERROR(M160/K160),"N. D.",M160/K160)</f>
        <v>N. D.</v>
      </c>
      <c r="O160" s="313"/>
      <c r="P160" s="283">
        <f>+P161+P164</f>
        <v>0</v>
      </c>
      <c r="Q160" s="282">
        <f>+SUM(Q161:Q164)</f>
        <v>0</v>
      </c>
      <c r="R160" s="283"/>
      <c r="S160" s="283">
        <f>+S161+S164</f>
        <v>0</v>
      </c>
      <c r="T160" s="282">
        <f>+SUM(T161:T164)</f>
        <v>0</v>
      </c>
      <c r="U160" s="283">
        <f t="shared" ref="U160:U166" si="132">+$P160-S160</f>
        <v>0</v>
      </c>
      <c r="V160" s="282" t="str">
        <f t="shared" ref="V160:V166" si="133">+IF(ISERROR(U160/S160),"N. D.",U160/S160)</f>
        <v>N. D.</v>
      </c>
      <c r="W160" s="283"/>
      <c r="X160" s="283">
        <f>+X161+X164</f>
        <v>0</v>
      </c>
      <c r="Y160" s="282">
        <f>+SUM(Y161:Y164)</f>
        <v>0</v>
      </c>
      <c r="Z160" s="283">
        <f t="shared" ref="Z160:Z166" si="134">+$P160-X160</f>
        <v>0</v>
      </c>
      <c r="AA160" s="282" t="str">
        <f t="shared" ref="AA160:AA166" si="135">+IF(ISERROR(Z160/X160),"N. D.",Z160/X160)</f>
        <v>N. D.</v>
      </c>
    </row>
    <row r="161" spans="1:27" hidden="1">
      <c r="A161" s="298" t="s">
        <v>72</v>
      </c>
      <c r="B161" s="273"/>
      <c r="C161" s="273">
        <v>0</v>
      </c>
      <c r="D161" s="270">
        <f t="shared" ref="D161:D166" si="136">+IF(ISERROR(C161/C$106),"N. D.",C161/C$106)</f>
        <v>0</v>
      </c>
      <c r="E161" s="273"/>
      <c r="F161" s="273">
        <v>0</v>
      </c>
      <c r="G161" s="270">
        <f t="shared" ref="G161:G166" si="137">+IF(ISERROR(F161/F$106),"N. D.",F161/F$106)</f>
        <v>0</v>
      </c>
      <c r="H161" s="273">
        <f t="shared" si="128"/>
        <v>0</v>
      </c>
      <c r="I161" s="270" t="str">
        <f t="shared" si="129"/>
        <v>N. D.</v>
      </c>
      <c r="J161" s="273"/>
      <c r="K161" s="273">
        <v>0</v>
      </c>
      <c r="L161" s="270">
        <f t="shared" ref="L161:L166" si="138">+IF(ISERROR(K161/K$106),"N. D.",K161/K$106)</f>
        <v>0</v>
      </c>
      <c r="M161" s="273">
        <f t="shared" si="130"/>
        <v>0</v>
      </c>
      <c r="N161" s="270" t="str">
        <f t="shared" si="131"/>
        <v>N. D.</v>
      </c>
      <c r="O161" s="311"/>
      <c r="P161" s="273">
        <v>0</v>
      </c>
      <c r="Q161" s="270">
        <f t="shared" ref="Q161:Q166" si="139">+IF(ISERROR(P161/P$106),"N. D.",P161/P$106)</f>
        <v>0</v>
      </c>
      <c r="R161" s="273"/>
      <c r="S161" s="273">
        <f>+SUM(S162:S163)</f>
        <v>0</v>
      </c>
      <c r="T161" s="270">
        <f t="shared" ref="T161:T166" si="140">+IF(ISERROR(S161/S$106),"N. D.",S161/S$106)</f>
        <v>0</v>
      </c>
      <c r="U161" s="273">
        <f t="shared" si="132"/>
        <v>0</v>
      </c>
      <c r="V161" s="270" t="str">
        <f t="shared" si="133"/>
        <v>N. D.</v>
      </c>
      <c r="W161" s="273"/>
      <c r="X161" s="273">
        <v>0</v>
      </c>
      <c r="Y161" s="270">
        <f t="shared" ref="Y161:Y166" si="141">+IF(ISERROR(X161/X$106),"N. D.",X161/X$106)</f>
        <v>0</v>
      </c>
      <c r="Z161" s="273">
        <f t="shared" si="134"/>
        <v>0</v>
      </c>
      <c r="AA161" s="270" t="str">
        <f t="shared" si="135"/>
        <v>N. D.</v>
      </c>
    </row>
    <row r="162" spans="1:27" hidden="1">
      <c r="A162" s="299" t="s">
        <v>72</v>
      </c>
      <c r="B162" s="273"/>
      <c r="C162" s="274">
        <v>0</v>
      </c>
      <c r="D162" s="275">
        <f t="shared" si="136"/>
        <v>0</v>
      </c>
      <c r="E162" s="273"/>
      <c r="F162" s="274">
        <v>0</v>
      </c>
      <c r="G162" s="275">
        <f t="shared" si="137"/>
        <v>0</v>
      </c>
      <c r="H162" s="276">
        <f t="shared" si="128"/>
        <v>0</v>
      </c>
      <c r="I162" s="275" t="str">
        <f t="shared" si="129"/>
        <v>N. D.</v>
      </c>
      <c r="J162" s="273"/>
      <c r="K162" s="274">
        <v>0</v>
      </c>
      <c r="L162" s="275">
        <f t="shared" si="138"/>
        <v>0</v>
      </c>
      <c r="M162" s="276">
        <f t="shared" si="130"/>
        <v>0</v>
      </c>
      <c r="N162" s="275" t="str">
        <f t="shared" si="131"/>
        <v>N. D.</v>
      </c>
      <c r="O162" s="311"/>
      <c r="P162" s="274">
        <v>0</v>
      </c>
      <c r="Q162" s="275">
        <f t="shared" si="139"/>
        <v>0</v>
      </c>
      <c r="R162" s="273"/>
      <c r="S162" s="274">
        <f>+'2026P'!$AF162</f>
        <v>0</v>
      </c>
      <c r="T162" s="275">
        <f t="shared" si="140"/>
        <v>0</v>
      </c>
      <c r="U162" s="276">
        <f t="shared" si="132"/>
        <v>0</v>
      </c>
      <c r="V162" s="275" t="str">
        <f t="shared" si="133"/>
        <v>N. D.</v>
      </c>
      <c r="W162" s="273"/>
      <c r="X162" s="274">
        <v>0</v>
      </c>
      <c r="Y162" s="275">
        <f t="shared" si="141"/>
        <v>0</v>
      </c>
      <c r="Z162" s="276">
        <f t="shared" si="134"/>
        <v>0</v>
      </c>
      <c r="AA162" s="275" t="str">
        <f t="shared" si="135"/>
        <v>N. D.</v>
      </c>
    </row>
    <row r="163" spans="1:27" hidden="1">
      <c r="A163" s="299" t="s">
        <v>73</v>
      </c>
      <c r="B163" s="273"/>
      <c r="C163" s="274">
        <v>0</v>
      </c>
      <c r="D163" s="275">
        <f t="shared" si="136"/>
        <v>0</v>
      </c>
      <c r="E163" s="273"/>
      <c r="F163" s="274">
        <v>0</v>
      </c>
      <c r="G163" s="275">
        <f t="shared" si="137"/>
        <v>0</v>
      </c>
      <c r="H163" s="276">
        <f t="shared" si="128"/>
        <v>0</v>
      </c>
      <c r="I163" s="275" t="str">
        <f t="shared" si="129"/>
        <v>N. D.</v>
      </c>
      <c r="J163" s="273"/>
      <c r="K163" s="274">
        <v>0</v>
      </c>
      <c r="L163" s="275">
        <f t="shared" si="138"/>
        <v>0</v>
      </c>
      <c r="M163" s="276">
        <f t="shared" si="130"/>
        <v>0</v>
      </c>
      <c r="N163" s="275" t="str">
        <f t="shared" si="131"/>
        <v>N. D.</v>
      </c>
      <c r="O163" s="311"/>
      <c r="P163" s="274">
        <v>0</v>
      </c>
      <c r="Q163" s="275">
        <f t="shared" si="139"/>
        <v>0</v>
      </c>
      <c r="R163" s="273"/>
      <c r="S163" s="274">
        <f>+'2026P'!$AF163</f>
        <v>0</v>
      </c>
      <c r="T163" s="275">
        <f t="shared" si="140"/>
        <v>0</v>
      </c>
      <c r="U163" s="276">
        <f t="shared" si="132"/>
        <v>0</v>
      </c>
      <c r="V163" s="275" t="str">
        <f t="shared" si="133"/>
        <v>N. D.</v>
      </c>
      <c r="W163" s="273"/>
      <c r="X163" s="274">
        <v>0</v>
      </c>
      <c r="Y163" s="275">
        <f t="shared" si="141"/>
        <v>0</v>
      </c>
      <c r="Z163" s="276">
        <f t="shared" si="134"/>
        <v>0</v>
      </c>
      <c r="AA163" s="275" t="str">
        <f t="shared" si="135"/>
        <v>N. D.</v>
      </c>
    </row>
    <row r="164" spans="1:27" hidden="1">
      <c r="A164" s="298" t="s">
        <v>74</v>
      </c>
      <c r="B164" s="273"/>
      <c r="C164" s="273">
        <f>+SUM(C165:C166)</f>
        <v>0</v>
      </c>
      <c r="D164" s="270">
        <f t="shared" si="136"/>
        <v>0</v>
      </c>
      <c r="E164" s="273"/>
      <c r="F164" s="273">
        <f>+SUM(F165:F166)</f>
        <v>0</v>
      </c>
      <c r="G164" s="270">
        <f t="shared" si="137"/>
        <v>0</v>
      </c>
      <c r="H164" s="273">
        <f t="shared" si="128"/>
        <v>0</v>
      </c>
      <c r="I164" s="270" t="str">
        <f t="shared" si="129"/>
        <v>N. D.</v>
      </c>
      <c r="J164" s="273"/>
      <c r="K164" s="273">
        <f>+SUM(K165:K166)</f>
        <v>0</v>
      </c>
      <c r="L164" s="270">
        <f t="shared" si="138"/>
        <v>0</v>
      </c>
      <c r="M164" s="273">
        <f t="shared" si="130"/>
        <v>0</v>
      </c>
      <c r="N164" s="270" t="str">
        <f t="shared" si="131"/>
        <v>N. D.</v>
      </c>
      <c r="O164" s="311"/>
      <c r="P164" s="273">
        <f>+SUM(P165:P166)</f>
        <v>0</v>
      </c>
      <c r="Q164" s="270">
        <f t="shared" si="139"/>
        <v>0</v>
      </c>
      <c r="R164" s="273"/>
      <c r="S164" s="273">
        <f>+SUM(S165:S166)</f>
        <v>0</v>
      </c>
      <c r="T164" s="270">
        <f t="shared" si="140"/>
        <v>0</v>
      </c>
      <c r="U164" s="273">
        <f t="shared" si="132"/>
        <v>0</v>
      </c>
      <c r="V164" s="270" t="str">
        <f t="shared" si="133"/>
        <v>N. D.</v>
      </c>
      <c r="W164" s="273"/>
      <c r="X164" s="273">
        <f>+SUM(X165:X166)</f>
        <v>0</v>
      </c>
      <c r="Y164" s="270">
        <f t="shared" si="141"/>
        <v>0</v>
      </c>
      <c r="Z164" s="273">
        <f t="shared" si="134"/>
        <v>0</v>
      </c>
      <c r="AA164" s="270" t="str">
        <f t="shared" si="135"/>
        <v>N. D.</v>
      </c>
    </row>
    <row r="165" spans="1:27" hidden="1">
      <c r="A165" s="299" t="s">
        <v>75</v>
      </c>
      <c r="B165" s="273"/>
      <c r="C165" s="274">
        <v>0</v>
      </c>
      <c r="D165" s="275">
        <f t="shared" si="136"/>
        <v>0</v>
      </c>
      <c r="E165" s="273"/>
      <c r="F165" s="274">
        <v>0</v>
      </c>
      <c r="G165" s="275">
        <f t="shared" si="137"/>
        <v>0</v>
      </c>
      <c r="H165" s="276">
        <f t="shared" si="128"/>
        <v>0</v>
      </c>
      <c r="I165" s="275" t="str">
        <f t="shared" si="129"/>
        <v>N. D.</v>
      </c>
      <c r="J165" s="273"/>
      <c r="K165" s="274">
        <v>0</v>
      </c>
      <c r="L165" s="275">
        <f t="shared" si="138"/>
        <v>0</v>
      </c>
      <c r="M165" s="276">
        <f t="shared" si="130"/>
        <v>0</v>
      </c>
      <c r="N165" s="275" t="str">
        <f t="shared" si="131"/>
        <v>N. D.</v>
      </c>
      <c r="O165" s="311"/>
      <c r="P165" s="274">
        <v>0</v>
      </c>
      <c r="Q165" s="275">
        <f t="shared" si="139"/>
        <v>0</v>
      </c>
      <c r="R165" s="273"/>
      <c r="S165" s="274">
        <f>+'2026P'!$AF165</f>
        <v>0</v>
      </c>
      <c r="T165" s="275">
        <f t="shared" si="140"/>
        <v>0</v>
      </c>
      <c r="U165" s="276">
        <f t="shared" si="132"/>
        <v>0</v>
      </c>
      <c r="V165" s="275" t="str">
        <f t="shared" si="133"/>
        <v>N. D.</v>
      </c>
      <c r="W165" s="273"/>
      <c r="X165" s="274">
        <v>0</v>
      </c>
      <c r="Y165" s="275">
        <f t="shared" si="141"/>
        <v>0</v>
      </c>
      <c r="Z165" s="276">
        <f t="shared" si="134"/>
        <v>0</v>
      </c>
      <c r="AA165" s="275" t="str">
        <f t="shared" si="135"/>
        <v>N. D.</v>
      </c>
    </row>
    <row r="166" spans="1:27" hidden="1">
      <c r="A166" s="299" t="s">
        <v>64</v>
      </c>
      <c r="B166" s="273"/>
      <c r="C166" s="274">
        <f>+'2026R'!$P166</f>
        <v>0</v>
      </c>
      <c r="D166" s="275">
        <f t="shared" si="136"/>
        <v>0</v>
      </c>
      <c r="E166" s="273"/>
      <c r="F166" s="274">
        <f>+'2026P'!$P166</f>
        <v>0</v>
      </c>
      <c r="G166" s="275">
        <f t="shared" si="137"/>
        <v>0</v>
      </c>
      <c r="H166" s="276">
        <f t="shared" si="128"/>
        <v>0</v>
      </c>
      <c r="I166" s="275" t="str">
        <f t="shared" si="129"/>
        <v>N. D.</v>
      </c>
      <c r="J166" s="273"/>
      <c r="K166" s="274">
        <f>+'2025R'!$P166</f>
        <v>0</v>
      </c>
      <c r="L166" s="275">
        <f t="shared" si="138"/>
        <v>0</v>
      </c>
      <c r="M166" s="276">
        <f t="shared" si="130"/>
        <v>0</v>
      </c>
      <c r="N166" s="275" t="str">
        <f t="shared" si="131"/>
        <v>N. D.</v>
      </c>
      <c r="O166" s="311"/>
      <c r="P166" s="274">
        <f>+'2026R'!$AF166</f>
        <v>0</v>
      </c>
      <c r="Q166" s="275">
        <f t="shared" si="139"/>
        <v>0</v>
      </c>
      <c r="R166" s="273"/>
      <c r="S166" s="274">
        <f>+'2026P'!$AF166</f>
        <v>0</v>
      </c>
      <c r="T166" s="275">
        <f t="shared" si="140"/>
        <v>0</v>
      </c>
      <c r="U166" s="276">
        <f t="shared" si="132"/>
        <v>0</v>
      </c>
      <c r="V166" s="275" t="str">
        <f t="shared" si="133"/>
        <v>N. D.</v>
      </c>
      <c r="W166" s="273"/>
      <c r="X166" s="274">
        <f>+'2025R'!$AF166</f>
        <v>0</v>
      </c>
      <c r="Y166" s="275">
        <f t="shared" si="141"/>
        <v>0</v>
      </c>
      <c r="Z166" s="276">
        <f t="shared" si="134"/>
        <v>0</v>
      </c>
      <c r="AA166" s="275" t="str">
        <f t="shared" si="135"/>
        <v>N. D.</v>
      </c>
    </row>
    <row r="167" spans="1:27" ht="6" customHeight="1">
      <c r="A167" s="296"/>
      <c r="B167" s="265"/>
      <c r="C167" s="265"/>
      <c r="D167" s="288"/>
      <c r="E167" s="265"/>
      <c r="F167" s="265"/>
      <c r="G167" s="288"/>
      <c r="H167" s="265"/>
      <c r="I167" s="288"/>
      <c r="J167" s="265"/>
      <c r="K167" s="265"/>
      <c r="L167" s="288"/>
      <c r="M167" s="265"/>
      <c r="N167" s="288"/>
      <c r="O167" s="265"/>
      <c r="P167" s="265"/>
      <c r="Q167" s="288"/>
      <c r="R167" s="265"/>
      <c r="S167" s="265"/>
      <c r="T167" s="288"/>
      <c r="U167" s="265"/>
      <c r="V167" s="288"/>
      <c r="W167" s="265"/>
      <c r="X167" s="265"/>
      <c r="Y167" s="288"/>
      <c r="Z167" s="265"/>
      <c r="AA167" s="288"/>
    </row>
    <row r="168" spans="1:27" ht="19" thickBot="1">
      <c r="A168" s="290" t="s">
        <v>76</v>
      </c>
      <c r="B168" s="291"/>
      <c r="C168" s="291">
        <f>+C133-C135</f>
        <v>1850860.2601999999</v>
      </c>
      <c r="D168" s="292">
        <f>+IF(OR(C106&lt;=0,C168&lt;=0),"N. D.",C168/C$106)</f>
        <v>0.73609071869218934</v>
      </c>
      <c r="E168" s="291"/>
      <c r="F168" s="291">
        <f>+F133-F135</f>
        <v>1705342.4966011285</v>
      </c>
      <c r="G168" s="292">
        <f>+IF(OR(F106&lt;=0,F168&lt;=0),"N. D.",F168/F$106)</f>
        <v>0.68468334963683086</v>
      </c>
      <c r="H168" s="291">
        <f>+$C168-F168</f>
        <v>145517.76359887142</v>
      </c>
      <c r="I168" s="292">
        <f>+IF(ISERROR(H168/F168),"N. D.",H168/F168)</f>
        <v>8.5330520929900525E-2</v>
      </c>
      <c r="J168" s="291"/>
      <c r="K168" s="291">
        <f>+K133-K135</f>
        <v>1608199.9166000001</v>
      </c>
      <c r="L168" s="292">
        <f>+IF(OR(K106&lt;=0,K168&lt;=0),"N. D.",K168/K$106)</f>
        <v>0.70177392354935053</v>
      </c>
      <c r="M168" s="291">
        <f>+$C168-K168</f>
        <v>242660.34359999979</v>
      </c>
      <c r="N168" s="292">
        <f>+IF(ISERROR(M168/K168),"N. D.",M168/K168)</f>
        <v>0.15088941436648237</v>
      </c>
      <c r="O168" s="312"/>
      <c r="P168" s="291">
        <f>+P133-P135</f>
        <v>10738730.571000002</v>
      </c>
      <c r="Q168" s="292">
        <f>+IF(OR(P106&lt;=0,P168&lt;=0),"N. D.",P168/P$106)</f>
        <v>0.72620926770309246</v>
      </c>
      <c r="R168" s="291"/>
      <c r="S168" s="291">
        <f>+S133-S135</f>
        <v>9636760.7621815559</v>
      </c>
      <c r="T168" s="292">
        <f>+IF(OR(S106&lt;=0,S168&lt;=0),"N. D.",S168/S$106)</f>
        <v>0.64818044310147005</v>
      </c>
      <c r="U168" s="291">
        <f>+$P168-S168</f>
        <v>1101969.8088184465</v>
      </c>
      <c r="V168" s="292">
        <f>+IF(ISERROR(U168/S168),"N. D.",U168/S168)</f>
        <v>0.11435064499504957</v>
      </c>
      <c r="W168" s="291"/>
      <c r="X168" s="291">
        <f>+X133-X135</f>
        <v>10344013.5955</v>
      </c>
      <c r="Y168" s="292">
        <f>+IF(OR(X106&lt;=0,X168&lt;=0),"N. D.",X168/X$106)</f>
        <v>0.70254053731507882</v>
      </c>
      <c r="Z168" s="291">
        <f>+$P168-X168</f>
        <v>394716.9755000025</v>
      </c>
      <c r="AA168" s="292">
        <f>+IF(ISERROR(Z168/X168),"N. D.",Z168/X168)</f>
        <v>3.815897686674715E-2</v>
      </c>
    </row>
    <row r="169" spans="1:27" ht="6" customHeight="1">
      <c r="A169" s="296"/>
      <c r="B169" s="265"/>
      <c r="C169" s="265"/>
      <c r="D169" s="288"/>
      <c r="E169" s="265"/>
      <c r="F169" s="265"/>
      <c r="G169" s="288"/>
      <c r="H169" s="265"/>
      <c r="I169" s="288"/>
      <c r="J169" s="265"/>
      <c r="K169" s="265"/>
      <c r="L169" s="288"/>
      <c r="M169" s="265"/>
      <c r="N169" s="288"/>
      <c r="O169" s="265"/>
      <c r="P169" s="265"/>
      <c r="Q169" s="288"/>
      <c r="R169" s="265"/>
      <c r="S169" s="265"/>
      <c r="T169" s="288"/>
      <c r="U169" s="265"/>
      <c r="V169" s="288"/>
      <c r="W169" s="265"/>
      <c r="X169" s="265"/>
      <c r="Y169" s="288"/>
      <c r="Z169" s="265"/>
      <c r="AA169" s="288"/>
    </row>
    <row r="170" spans="1:27">
      <c r="A170" s="295" t="s">
        <v>77</v>
      </c>
      <c r="B170" s="283"/>
      <c r="C170" s="283">
        <v>108775.53</v>
      </c>
      <c r="D170" s="282">
        <f>+SUM(D172:D175)</f>
        <v>4.2211586929932945E-2</v>
      </c>
      <c r="E170" s="283"/>
      <c r="F170" s="283">
        <v>171256.6</v>
      </c>
      <c r="G170" s="282">
        <f>+SUM(G172:G175)</f>
        <v>0.10520493812151202</v>
      </c>
      <c r="H170" s="283">
        <f>+$C170-F170</f>
        <v>-62481.070000000007</v>
      </c>
      <c r="I170" s="282">
        <f>+IF(ISERROR(H170/F170),"N. D.",H170/F170)</f>
        <v>-0.36483890255908386</v>
      </c>
      <c r="J170" s="283"/>
      <c r="K170" s="283">
        <v>171256.6</v>
      </c>
      <c r="L170" s="282">
        <f>+SUM(L172:L175)</f>
        <v>5.2705030973096131E-2</v>
      </c>
      <c r="M170" s="283">
        <f>+$C170-K170</f>
        <v>-62481.070000000007</v>
      </c>
      <c r="N170" s="282">
        <f>+IF(ISERROR(M170/K170),"N. D.",M170/K170)</f>
        <v>-0.36483890255908386</v>
      </c>
      <c r="O170" s="313"/>
      <c r="P170" s="283">
        <f>+SUM(P172:P175)</f>
        <v>551895.56000000006</v>
      </c>
      <c r="Q170" s="282">
        <f>+SUM(Q172:Q175)</f>
        <v>3.7322071526640972E-2</v>
      </c>
      <c r="R170" s="283"/>
      <c r="S170" s="283">
        <f>+SUM(S172:S175)</f>
        <v>1477758.1933272001</v>
      </c>
      <c r="T170" s="282">
        <f>+SUM(T172:T175)</f>
        <v>9.9395843083149721E-2</v>
      </c>
      <c r="U170" s="283">
        <f>+$P170-S170</f>
        <v>-925862.63332720008</v>
      </c>
      <c r="V170" s="282">
        <f>+IF(ISERROR(U170/S170),"N. D.",U170/S170)</f>
        <v>-0.62653188966092155</v>
      </c>
      <c r="W170" s="283"/>
      <c r="X170" s="283">
        <v>748299.67</v>
      </c>
      <c r="Y170" s="282">
        <f>+SUM(Y172:Y175)</f>
        <v>5.696112677095802E-2</v>
      </c>
      <c r="Z170" s="283">
        <f>+$P170-X170</f>
        <v>-196404.11</v>
      </c>
      <c r="AA170" s="282">
        <f>+IF(ISERROR(Z170/X170),"N. D.",Z170/X170)</f>
        <v>-0.26246718777785905</v>
      </c>
    </row>
    <row r="171" spans="1:27" ht="6" customHeight="1">
      <c r="A171" s="296"/>
      <c r="B171" s="265"/>
      <c r="C171" s="265"/>
      <c r="D171" s="288"/>
      <c r="E171" s="265"/>
      <c r="F171" s="265"/>
      <c r="G171" s="288"/>
      <c r="H171" s="265"/>
      <c r="I171" s="288"/>
      <c r="J171" s="265"/>
      <c r="K171" s="265"/>
      <c r="L171" s="288"/>
      <c r="M171" s="265"/>
      <c r="N171" s="288"/>
      <c r="O171" s="265"/>
      <c r="P171" s="265"/>
      <c r="Q171" s="288"/>
      <c r="R171" s="265"/>
      <c r="S171" s="265"/>
      <c r="T171" s="288"/>
      <c r="U171" s="265"/>
      <c r="V171" s="288"/>
      <c r="W171" s="265"/>
      <c r="X171" s="265"/>
      <c r="Y171" s="288"/>
      <c r="Z171" s="265"/>
      <c r="AA171" s="288"/>
    </row>
    <row r="172" spans="1:27">
      <c r="A172" s="298" t="s">
        <v>78</v>
      </c>
      <c r="B172" s="273"/>
      <c r="C172" s="273">
        <f>+'2026R'!$P172</f>
        <v>0</v>
      </c>
      <c r="D172" s="270">
        <f>+IF(ISERROR(C172/C$106),"N. D.",C172/C$106)</f>
        <v>0</v>
      </c>
      <c r="E172" s="273"/>
      <c r="F172" s="273">
        <f>+'2026P'!$P172</f>
        <v>61876.74960000001</v>
      </c>
      <c r="G172" s="270">
        <f>+IF(ISERROR(F172/F$106),"N. D.",F172/F$106)</f>
        <v>2.4843091792531951E-2</v>
      </c>
      <c r="H172" s="273">
        <f>+$C172-F172</f>
        <v>-61876.74960000001</v>
      </c>
      <c r="I172" s="270">
        <f>+IF(ISERROR(H172/F172),"N. D.",H172/F172)</f>
        <v>-1</v>
      </c>
      <c r="J172" s="273"/>
      <c r="K172" s="273">
        <f>+'2025R'!$P172</f>
        <v>0</v>
      </c>
      <c r="L172" s="270">
        <f>+IF(ISERROR(K172/K$106),"N. D.",K172/K$106)</f>
        <v>0</v>
      </c>
      <c r="M172" s="273">
        <f>+$C172-K172</f>
        <v>0</v>
      </c>
      <c r="N172" s="270" t="str">
        <f>+IF(ISERROR(M172/K172),"N. D.",M172/K172)</f>
        <v>N. D.</v>
      </c>
      <c r="O172" s="311"/>
      <c r="P172" s="273">
        <f>+'2026R'!$AF172</f>
        <v>0</v>
      </c>
      <c r="Q172" s="270">
        <f>+IF(ISERROR(P172/P$106),"N. D.",P172/P$106)</f>
        <v>0</v>
      </c>
      <c r="R172" s="273"/>
      <c r="S172" s="273">
        <f>+'2026P'!$AF172</f>
        <v>254881.83624000003</v>
      </c>
      <c r="T172" s="270">
        <f>+IF(ISERROR(S172/S$106),"N. D.",S172/S$106)</f>
        <v>1.7143667424110637E-2</v>
      </c>
      <c r="U172" s="273">
        <f>+$P172-S172</f>
        <v>-254881.83624000003</v>
      </c>
      <c r="V172" s="270">
        <f>+IF(ISERROR(U172/S172),"N. D.",U172/S172)</f>
        <v>-1</v>
      </c>
      <c r="W172" s="273"/>
      <c r="X172" s="273">
        <f>+'2025R'!$AF172</f>
        <v>55200</v>
      </c>
      <c r="Y172" s="270">
        <f>+IF(ISERROR(X172/X$106),"N. D.",X172/X$106)</f>
        <v>3.7490513040956443E-3</v>
      </c>
      <c r="Z172" s="273">
        <f>+$P172-X172</f>
        <v>-55200</v>
      </c>
      <c r="AA172" s="270">
        <f>+IF(ISERROR(Z172/X172),"N. D.",Z172/X172)</f>
        <v>-1</v>
      </c>
    </row>
    <row r="173" spans="1:27">
      <c r="A173" s="298" t="s">
        <v>79</v>
      </c>
      <c r="B173" s="273"/>
      <c r="C173" s="273">
        <f>+'2026R'!$P173</f>
        <v>21168</v>
      </c>
      <c r="D173" s="270">
        <f>+IF(ISERROR(C173/C$106),"N. D.",C173/C$106)</f>
        <v>8.4185546949895364E-3</v>
      </c>
      <c r="E173" s="273"/>
      <c r="F173" s="273">
        <f>+'2026P'!$P173</f>
        <v>45472.327559999998</v>
      </c>
      <c r="G173" s="270">
        <f>+IF(ISERROR(F173/F$106),"N. D.",F173/F$106)</f>
        <v>1.8256828532459957E-2</v>
      </c>
      <c r="H173" s="273">
        <f>+$C173-F173</f>
        <v>-24304.327559999998</v>
      </c>
      <c r="I173" s="270">
        <f>+IF(ISERROR(H173/F173),"N. D.",H173/F173)</f>
        <v>-0.53448611197504314</v>
      </c>
      <c r="J173" s="273"/>
      <c r="K173" s="273">
        <f>+'2025R'!$P173</f>
        <v>0</v>
      </c>
      <c r="L173" s="270">
        <f>+IF(ISERROR(K173/K$106),"N. D.",K173/K$106)</f>
        <v>0</v>
      </c>
      <c r="M173" s="273">
        <f>+$C173-K173</f>
        <v>21168</v>
      </c>
      <c r="N173" s="270" t="str">
        <f>+IF(ISERROR(M173/K173),"N. D.",M173/K173)</f>
        <v>N. D.</v>
      </c>
      <c r="O173" s="311"/>
      <c r="P173" s="273">
        <f>+'2026R'!$AF173</f>
        <v>50148</v>
      </c>
      <c r="Q173" s="270">
        <f>+IF(ISERROR(P173/P$106),"N. D.",P173/P$106)</f>
        <v>3.3912707015037254E-3</v>
      </c>
      <c r="R173" s="273"/>
      <c r="S173" s="273">
        <f>+'2026P'!$AF173</f>
        <v>294765.63708720007</v>
      </c>
      <c r="T173" s="270">
        <f>+IF(ISERROR(S173/S$106),"N. D.",S173/S$106)</f>
        <v>1.9826301178718506E-2</v>
      </c>
      <c r="U173" s="273">
        <f>+$P173-S173</f>
        <v>-244617.63708720007</v>
      </c>
      <c r="V173" s="270">
        <f>+IF(ISERROR(U173/S173),"N. D.",U173/S173)</f>
        <v>-0.82987162107649337</v>
      </c>
      <c r="W173" s="273"/>
      <c r="X173" s="273">
        <f>+'2025R'!$AF173</f>
        <v>0</v>
      </c>
      <c r="Y173" s="270">
        <f>+IF(ISERROR(X173/X$106),"N. D.",X173/X$106)</f>
        <v>0</v>
      </c>
      <c r="Z173" s="273">
        <f>+$P173-X173</f>
        <v>50148</v>
      </c>
      <c r="AA173" s="270" t="str">
        <f>+IF(ISERROR(Z173/X173),"N. D.",Z173/X173)</f>
        <v>N. D.</v>
      </c>
    </row>
    <row r="174" spans="1:27">
      <c r="A174" s="298" t="s">
        <v>80</v>
      </c>
      <c r="B174" s="273"/>
      <c r="C174" s="273">
        <f>+'2026R'!$P174</f>
        <v>84970.75</v>
      </c>
      <c r="D174" s="270">
        <f>+IF(ISERROR(C174/C$106),"N. D.",C174/C$106)</f>
        <v>3.3793032234943413E-2</v>
      </c>
      <c r="E174" s="273"/>
      <c r="F174" s="273">
        <f>+'2026P'!$P174</f>
        <v>154685.12</v>
      </c>
      <c r="G174" s="270">
        <f>+IF(ISERROR(F174/F$106),"N. D.",F174/F$106)</f>
        <v>6.2105017796520119E-2</v>
      </c>
      <c r="H174" s="273">
        <f>+$C174-F174</f>
        <v>-69714.37</v>
      </c>
      <c r="I174" s="270">
        <f>+IF(ISERROR(H174/F174),"N. D.",H174/F174)</f>
        <v>-0.45068568974184459</v>
      </c>
      <c r="J174" s="273"/>
      <c r="K174" s="273">
        <f>+'2025R'!$P174</f>
        <v>120779.96</v>
      </c>
      <c r="L174" s="270">
        <f>+IF(ISERROR(K174/K$106),"N. D.",K174/K$106)</f>
        <v>5.2705030973096131E-2</v>
      </c>
      <c r="M174" s="273">
        <f>+$C174-K174</f>
        <v>-35809.210000000006</v>
      </c>
      <c r="N174" s="270">
        <f>+IF(ISERROR(M174/K174),"N. D.",M174/K174)</f>
        <v>-0.29648304238550838</v>
      </c>
      <c r="O174" s="311"/>
      <c r="P174" s="273">
        <f>+'2026R'!$AF174</f>
        <v>501747.56000000006</v>
      </c>
      <c r="Q174" s="270">
        <f>+IF(ISERROR(P174/P$106),"N. D.",P174/P$106)</f>
        <v>3.3930800825137247E-2</v>
      </c>
      <c r="R174" s="273"/>
      <c r="S174" s="273">
        <f>+'2026P'!$AF174</f>
        <v>928110.72</v>
      </c>
      <c r="T174" s="270">
        <f>+IF(ISERROR(S174/S$106),"N. D.",S174/S$106)</f>
        <v>6.2425874480320588E-2</v>
      </c>
      <c r="U174" s="273">
        <f>+$P174-S174</f>
        <v>-426363.15999999992</v>
      </c>
      <c r="V174" s="270">
        <f>+IF(ISERROR(U174/S174),"N. D.",U174/S174)</f>
        <v>-0.45938825057424176</v>
      </c>
      <c r="W174" s="273"/>
      <c r="X174" s="273">
        <f>+'2025R'!$AF174</f>
        <v>783479.96</v>
      </c>
      <c r="Y174" s="270">
        <f>+IF(ISERROR(X174/X$106),"N. D.",X174/X$106)</f>
        <v>5.3212075466862373E-2</v>
      </c>
      <c r="Z174" s="273">
        <f>+$P174-X174</f>
        <v>-281732.39999999991</v>
      </c>
      <c r="AA174" s="270">
        <f>+IF(ISERROR(Z174/X174),"N. D.",Z174/X174)</f>
        <v>-0.35959107365043508</v>
      </c>
    </row>
    <row r="175" spans="1:27">
      <c r="A175" s="298" t="s">
        <v>81</v>
      </c>
      <c r="B175" s="273"/>
      <c r="C175" s="273">
        <f>+'2026R'!$P175</f>
        <v>0</v>
      </c>
      <c r="D175" s="270">
        <f>+IF(ISERROR(C175/C$106),"N. D.",C175/C$106)</f>
        <v>0</v>
      </c>
      <c r="E175" s="273"/>
      <c r="F175" s="273">
        <f>+'2026P'!$P175</f>
        <v>0</v>
      </c>
      <c r="G175" s="270">
        <f>+IF(ISERROR(F175/F$106),"N. D.",F175/F$106)</f>
        <v>0</v>
      </c>
      <c r="H175" s="273">
        <f>+$C175-F175</f>
        <v>0</v>
      </c>
      <c r="I175" s="270" t="str">
        <f>+IF(ISERROR(H175/F175),"N. D.",H175/F175)</f>
        <v>N. D.</v>
      </c>
      <c r="J175" s="273"/>
      <c r="K175" s="273">
        <f>+'2025R'!$P175</f>
        <v>0</v>
      </c>
      <c r="L175" s="270">
        <f>+IF(ISERROR(K175/K$106),"N. D.",K175/K$106)</f>
        <v>0</v>
      </c>
      <c r="M175" s="273">
        <f>+$C175-K175</f>
        <v>0</v>
      </c>
      <c r="N175" s="270" t="str">
        <f>+IF(ISERROR(M175/K175),"N. D.",M175/K175)</f>
        <v>N. D.</v>
      </c>
      <c r="O175" s="311"/>
      <c r="P175" s="273">
        <f>+'2026R'!$AF175</f>
        <v>0</v>
      </c>
      <c r="Q175" s="270">
        <f>+IF(ISERROR(P175/P$106),"N. D.",P175/P$106)</f>
        <v>0</v>
      </c>
      <c r="R175" s="273"/>
      <c r="S175" s="273">
        <f>+'2026P'!$AF175</f>
        <v>0</v>
      </c>
      <c r="T175" s="270">
        <f>+IF(ISERROR(S175/S$106),"N. D.",S175/S$106)</f>
        <v>0</v>
      </c>
      <c r="U175" s="273">
        <f>+$P175-S175</f>
        <v>0</v>
      </c>
      <c r="V175" s="270" t="str">
        <f>+IF(ISERROR(U175/S175),"N. D.",U175/S175)</f>
        <v>N. D.</v>
      </c>
      <c r="W175" s="273"/>
      <c r="X175" s="273">
        <f>+'2025R'!$AF175</f>
        <v>0</v>
      </c>
      <c r="Y175" s="270">
        <f>+IF(ISERROR(X175/X$106),"N. D.",X175/X$106)</f>
        <v>0</v>
      </c>
      <c r="Z175" s="273">
        <f>+$P175-X175</f>
        <v>0</v>
      </c>
      <c r="AA175" s="270" t="str">
        <f>+IF(ISERROR(Z175/X175),"N. D.",Z175/X175)</f>
        <v>N. D.</v>
      </c>
    </row>
    <row r="176" spans="1:27" ht="6" customHeight="1">
      <c r="A176" s="296"/>
      <c r="B176" s="265"/>
      <c r="C176" s="265"/>
      <c r="D176" s="288"/>
      <c r="E176" s="265"/>
      <c r="F176" s="265"/>
      <c r="G176" s="288"/>
      <c r="H176" s="265"/>
      <c r="I176" s="288"/>
      <c r="J176" s="265"/>
      <c r="K176" s="265"/>
      <c r="L176" s="288"/>
      <c r="M176" s="265"/>
      <c r="N176" s="288"/>
      <c r="O176" s="265"/>
      <c r="P176" s="265"/>
      <c r="Q176" s="288"/>
      <c r="R176" s="265"/>
      <c r="S176" s="265"/>
      <c r="T176" s="288"/>
      <c r="U176" s="265"/>
      <c r="V176" s="288"/>
      <c r="W176" s="265"/>
      <c r="X176" s="265"/>
      <c r="Y176" s="288"/>
      <c r="Z176" s="265"/>
      <c r="AA176" s="288"/>
    </row>
    <row r="177" spans="1:27" ht="19" thickBot="1">
      <c r="A177" s="290" t="s">
        <v>82</v>
      </c>
      <c r="B177" s="291"/>
      <c r="C177" s="291">
        <f>+C168-C170</f>
        <v>1742084.7301999999</v>
      </c>
      <c r="D177" s="292">
        <f>+IF(OR(C106&lt;=0,C177&lt;=0),"N. D.",C177/C$106)</f>
        <v>0.69283047923728214</v>
      </c>
      <c r="E177" s="291"/>
      <c r="F177" s="291">
        <f>+F168-F170</f>
        <v>1534085.8966011284</v>
      </c>
      <c r="G177" s="292">
        <f>+IF(OR(F106&lt;=0,F177&lt;=0),"N. D.",F177/F$106)</f>
        <v>0.61592499595179939</v>
      </c>
      <c r="H177" s="291">
        <f>+$C177-F177</f>
        <v>207998.83359887148</v>
      </c>
      <c r="I177" s="292">
        <f>+IF(ISERROR(H177/F177),"N. D.",H177/F177)</f>
        <v>0.13558486787454799</v>
      </c>
      <c r="J177" s="291"/>
      <c r="K177" s="291">
        <f>+K168-K170</f>
        <v>1436943.3166</v>
      </c>
      <c r="L177" s="292">
        <f>+IF(OR(K106&lt;=0,K177&lt;=0),"N. D.",K177/K$106)</f>
        <v>0.62704228423313335</v>
      </c>
      <c r="M177" s="291">
        <f>+$C177-K177</f>
        <v>305141.41359999985</v>
      </c>
      <c r="N177" s="292">
        <f>+IF(ISERROR(M177/K177),"N. D.",M177/K177)</f>
        <v>0.21235452371357641</v>
      </c>
      <c r="O177" s="312"/>
      <c r="P177" s="291">
        <f>+P168-P170</f>
        <v>10186835.011000002</v>
      </c>
      <c r="Q177" s="292">
        <f>+IF(OR(P106&lt;=0,P177&lt;=0),"N. D.",P177/P$106)</f>
        <v>0.68888719617645144</v>
      </c>
      <c r="R177" s="291"/>
      <c r="S177" s="291">
        <f>+S168-S170</f>
        <v>8159002.5688543562</v>
      </c>
      <c r="T177" s="292">
        <f>+IF(OR(S106&lt;=0,S177&lt;=0),"N. D.",S177/S$106)</f>
        <v>0.5487846000183203</v>
      </c>
      <c r="U177" s="291">
        <f>+$P177-S177</f>
        <v>2027832.4421456456</v>
      </c>
      <c r="V177" s="292">
        <f>+IF(ISERROR(U177/S177),"N. D.",U177/S177)</f>
        <v>0.24853925771350543</v>
      </c>
      <c r="W177" s="291"/>
      <c r="X177" s="291">
        <f>+X168-X170</f>
        <v>9595713.9254999999</v>
      </c>
      <c r="Y177" s="292">
        <f>+IF(OR(X106&lt;=0,X177&lt;=0),"N. D.",X177/X$106)</f>
        <v>0.65171782257471933</v>
      </c>
      <c r="Z177" s="291">
        <f>+$P177-X177</f>
        <v>591121.08550000191</v>
      </c>
      <c r="AA177" s="292">
        <f>+IF(ISERROR(Z177/X177),"N. D.",Z177/X177)</f>
        <v>6.1602616552493834E-2</v>
      </c>
    </row>
    <row r="180" spans="1:27">
      <c r="C180" s="260"/>
      <c r="D180" s="260"/>
      <c r="F180" s="260"/>
      <c r="G180" s="260"/>
      <c r="H180" s="260"/>
      <c r="I180" s="260"/>
      <c r="K180" s="260"/>
      <c r="L180" s="260"/>
      <c r="M180" s="260"/>
      <c r="N180" s="260"/>
      <c r="P180" s="260"/>
      <c r="Q180" s="260"/>
      <c r="S180" s="260"/>
      <c r="T180" s="260"/>
      <c r="U180" s="260"/>
      <c r="V180" s="260"/>
      <c r="X180" s="260"/>
      <c r="Y180" s="260"/>
      <c r="Z180" s="260"/>
      <c r="AA180" s="260"/>
    </row>
    <row r="181" spans="1:27">
      <c r="C181" s="373" t="s">
        <v>0</v>
      </c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P181" s="370" t="s">
        <v>1</v>
      </c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  <c r="AA181" s="370"/>
    </row>
    <row r="182" spans="1:27">
      <c r="B182" s="261"/>
      <c r="C182" s="261"/>
      <c r="D182" s="260"/>
      <c r="E182" s="261"/>
      <c r="F182" s="261"/>
      <c r="G182" s="260"/>
      <c r="H182" s="261"/>
      <c r="I182" s="260"/>
      <c r="J182" s="261"/>
      <c r="K182" s="261"/>
      <c r="L182" s="260"/>
      <c r="M182" s="261"/>
      <c r="N182" s="260"/>
      <c r="O182" s="261"/>
      <c r="P182" s="261"/>
      <c r="Q182" s="260"/>
      <c r="R182" s="261"/>
      <c r="S182" s="261"/>
      <c r="T182" s="260"/>
      <c r="U182" s="261"/>
      <c r="V182" s="260"/>
      <c r="W182" s="261"/>
      <c r="X182" s="261"/>
      <c r="Y182" s="260"/>
      <c r="Z182" s="261"/>
      <c r="AA182" s="260"/>
    </row>
    <row r="183" spans="1:27" ht="6" customHeight="1"/>
    <row r="184" spans="1:27" s="265" customFormat="1" ht="14.25" customHeight="1">
      <c r="A184" s="263" t="s">
        <v>83</v>
      </c>
      <c r="B184" s="372"/>
      <c r="C184" s="264">
        <f>+C5</f>
        <v>46174</v>
      </c>
      <c r="D184" s="372" t="s">
        <v>99</v>
      </c>
      <c r="E184" s="372"/>
      <c r="F184" s="264">
        <f>+F5</f>
        <v>46174</v>
      </c>
      <c r="G184" s="372" t="s">
        <v>99</v>
      </c>
      <c r="H184" s="264" t="str">
        <f>+H5</f>
        <v>DIFERENCIAS</v>
      </c>
      <c r="I184" s="372" t="s">
        <v>99</v>
      </c>
      <c r="J184" s="372"/>
      <c r="K184" s="264">
        <f>+K5</f>
        <v>45838</v>
      </c>
      <c r="L184" s="372" t="s">
        <v>99</v>
      </c>
      <c r="M184" s="264" t="str">
        <f>+M5</f>
        <v>DIFERENCIAS</v>
      </c>
      <c r="N184" s="372" t="s">
        <v>99</v>
      </c>
      <c r="O184" s="371"/>
      <c r="P184" s="264">
        <f>+P5</f>
        <v>46174</v>
      </c>
      <c r="Q184" s="372" t="s">
        <v>99</v>
      </c>
      <c r="R184" s="372"/>
      <c r="S184" s="264">
        <f>+S5</f>
        <v>46174</v>
      </c>
      <c r="T184" s="372" t="s">
        <v>99</v>
      </c>
      <c r="U184" s="264" t="str">
        <f>+U5</f>
        <v>DIFERENCIAS</v>
      </c>
      <c r="V184" s="372" t="s">
        <v>99</v>
      </c>
      <c r="W184" s="372"/>
      <c r="X184" s="264">
        <f>+X5</f>
        <v>45838</v>
      </c>
      <c r="Y184" s="372" t="s">
        <v>99</v>
      </c>
      <c r="Z184" s="264" t="str">
        <f>+Z5</f>
        <v>DIFERENCIAS</v>
      </c>
      <c r="AA184" s="372" t="s">
        <v>99</v>
      </c>
    </row>
    <row r="185" spans="1:27" s="265" customFormat="1" ht="14.25" customHeight="1">
      <c r="A185" s="263" t="s">
        <v>131</v>
      </c>
      <c r="B185" s="372"/>
      <c r="C185" s="264" t="str">
        <f>+C6</f>
        <v>REAL</v>
      </c>
      <c r="D185" s="372"/>
      <c r="E185" s="372"/>
      <c r="F185" s="264" t="str">
        <f>+F6</f>
        <v>PPTO</v>
      </c>
      <c r="G185" s="372"/>
      <c r="H185" s="264" t="str">
        <f>+H6</f>
        <v>2026R vs 2026P</v>
      </c>
      <c r="I185" s="372"/>
      <c r="J185" s="372"/>
      <c r="K185" s="264" t="str">
        <f>+K6</f>
        <v>REAL</v>
      </c>
      <c r="L185" s="372"/>
      <c r="M185" s="264" t="str">
        <f>+M6</f>
        <v>2026R vs 2025R</v>
      </c>
      <c r="N185" s="372"/>
      <c r="O185" s="371"/>
      <c r="P185" s="264" t="str">
        <f>+P6</f>
        <v>REAL</v>
      </c>
      <c r="Q185" s="372"/>
      <c r="R185" s="372"/>
      <c r="S185" s="264" t="str">
        <f>+S6</f>
        <v>PPTO</v>
      </c>
      <c r="T185" s="372"/>
      <c r="U185" s="264" t="str">
        <f>+U6</f>
        <v>2026R vs 2026P</v>
      </c>
      <c r="V185" s="372"/>
      <c r="W185" s="372"/>
      <c r="X185" s="264" t="str">
        <f>+X6</f>
        <v>REAL</v>
      </c>
      <c r="Y185" s="372"/>
      <c r="Z185" s="264" t="str">
        <f>+Z6</f>
        <v>2026R vs 2025R</v>
      </c>
      <c r="AA185" s="372"/>
    </row>
    <row r="186" spans="1:27" ht="6" customHeight="1"/>
    <row r="187" spans="1:27">
      <c r="C187" s="301" t="s">
        <v>85</v>
      </c>
      <c r="F187" s="301" t="s">
        <v>86</v>
      </c>
      <c r="K187" s="301" t="s">
        <v>108</v>
      </c>
      <c r="P187" s="301" t="s">
        <v>85</v>
      </c>
      <c r="S187" s="301" t="s">
        <v>86</v>
      </c>
      <c r="X187" s="301" t="s">
        <v>108</v>
      </c>
    </row>
    <row r="190" spans="1:27">
      <c r="A190" s="266" t="s">
        <v>87</v>
      </c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</row>
    <row r="191" spans="1:27" ht="6" customHeight="1">
      <c r="A191" s="267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</row>
    <row r="192" spans="1:27">
      <c r="A192" s="272" t="s">
        <v>88</v>
      </c>
      <c r="B192" s="273"/>
      <c r="C192" s="269">
        <f>+C31</f>
        <v>2514445.86</v>
      </c>
      <c r="D192" s="302">
        <f>+IF(ISERROR(C192/C$196),"N. D.",C192/C$196)</f>
        <v>1</v>
      </c>
      <c r="E192" s="303"/>
      <c r="F192" s="269">
        <f>+F31</f>
        <v>2490702.4502723408</v>
      </c>
      <c r="G192" s="302">
        <f>+IF(ISERROR(F192/F$196),"N. D.",F192/F$196)</f>
        <v>1</v>
      </c>
      <c r="H192" s="303">
        <f>+$C192-F192</f>
        <v>23743.409727659076</v>
      </c>
      <c r="I192" s="302">
        <f>+IF(ISERROR(H192/F192),"N. D.",H192/F192)</f>
        <v>9.5328166257125178E-3</v>
      </c>
      <c r="J192" s="303"/>
      <c r="K192" s="269">
        <f>+K31</f>
        <v>2291621.08</v>
      </c>
      <c r="L192" s="302">
        <f>+IF(ISERROR(K192/K$196),"N. D.",K192/K$196)</f>
        <v>1</v>
      </c>
      <c r="M192" s="303">
        <f>+$C192-K192</f>
        <v>222824.7799999998</v>
      </c>
      <c r="N192" s="302">
        <f>+IF(ISERROR(M192/K192),"N. D.",M192/K192)</f>
        <v>9.7234565498062087E-2</v>
      </c>
      <c r="O192" s="311"/>
      <c r="P192" s="269">
        <f>+P31</f>
        <v>14792868.41</v>
      </c>
      <c r="Q192" s="302">
        <f>+IF(ISERROR(P192/P$196),"N. D.",P192/P$196)</f>
        <v>1.0003713254772475</v>
      </c>
      <c r="R192" s="303"/>
      <c r="S192" s="269">
        <f>+S31</f>
        <v>14867404.385221416</v>
      </c>
      <c r="T192" s="302">
        <f>+IF(ISERROR(S192/S$196),"N. D.",S192/S$196)</f>
        <v>1</v>
      </c>
      <c r="U192" s="303">
        <f>+$P192-S192</f>
        <v>-74535.975221415982</v>
      </c>
      <c r="V192" s="302">
        <f>+IF(ISERROR(U192/S192),"N. D.",U192/S192)</f>
        <v>-5.013381844614832E-3</v>
      </c>
      <c r="W192" s="303"/>
      <c r="X192" s="269">
        <f>+X31</f>
        <v>15160606.400000002</v>
      </c>
      <c r="Y192" s="302">
        <f>+IF(ISERROR(X192/X$196),"N. D.",X192/X$196)</f>
        <v>1.0296719419347966</v>
      </c>
      <c r="Z192" s="303">
        <f>+$P192-X192</f>
        <v>-367737.99000000209</v>
      </c>
      <c r="AA192" s="302">
        <f>+IF(ISERROR(Z192/X192),"N. D.",Z192/X192)</f>
        <v>-2.4256153104799425E-2</v>
      </c>
    </row>
    <row r="193" spans="1:27">
      <c r="A193" s="272" t="s">
        <v>89</v>
      </c>
      <c r="B193" s="273"/>
      <c r="C193" s="269">
        <f>+C56</f>
        <v>0</v>
      </c>
      <c r="D193" s="302">
        <f>+IF(ISERROR(C193/C$196),"N. D.",C193/C$196)</f>
        <v>0</v>
      </c>
      <c r="E193" s="303"/>
      <c r="F193" s="269">
        <f>+F56</f>
        <v>0</v>
      </c>
      <c r="G193" s="302">
        <f>+IF(ISERROR(F193/F$196),"N. D.",F193/F$196)</f>
        <v>0</v>
      </c>
      <c r="H193" s="303">
        <f>+$C193-F193</f>
        <v>0</v>
      </c>
      <c r="I193" s="302" t="str">
        <f>+IF(ISERROR(H193/F193),"N. D.",H193/F193)</f>
        <v>N. D.</v>
      </c>
      <c r="J193" s="303"/>
      <c r="K193" s="269">
        <f>+K56</f>
        <v>0</v>
      </c>
      <c r="L193" s="302">
        <f>+IF(ISERROR(K193/K$196),"N. D.",K193/K$196)</f>
        <v>0</v>
      </c>
      <c r="M193" s="303">
        <f>+$C193-K193</f>
        <v>0</v>
      </c>
      <c r="N193" s="302" t="str">
        <f>+IF(ISERROR(M193/K193),"N. D.",M193/K193)</f>
        <v>N. D.</v>
      </c>
      <c r="O193" s="311"/>
      <c r="P193" s="269">
        <f>+P56</f>
        <v>4466.79</v>
      </c>
      <c r="Q193" s="302">
        <f>+IF(ISERROR(P193/P$196),"N. D.",P193/P$196)</f>
        <v>3.0206776056412675E-4</v>
      </c>
      <c r="R193" s="303"/>
      <c r="S193" s="269">
        <f>+S56</f>
        <v>0</v>
      </c>
      <c r="T193" s="302">
        <f>+IF(ISERROR(S193/S$196),"N. D.",S193/S$196)</f>
        <v>0</v>
      </c>
      <c r="U193" s="303">
        <f>+$P193-S193</f>
        <v>4466.79</v>
      </c>
      <c r="V193" s="302" t="str">
        <f>+IF(ISERROR(U193/S193),"N. D.",U193/S193)</f>
        <v>N. D.</v>
      </c>
      <c r="W193" s="303"/>
      <c r="X193" s="269">
        <f>+X56</f>
        <v>119649.48</v>
      </c>
      <c r="Y193" s="302">
        <f>+IF(ISERROR(X193/X$196),"N. D.",X193/X$196)</f>
        <v>8.1263050548616971E-3</v>
      </c>
      <c r="Z193" s="303">
        <f>+$P193-X193</f>
        <v>-115182.69</v>
      </c>
      <c r="AA193" s="302">
        <f>+IF(ISERROR(Z193/X193),"N. D.",Z193/X193)</f>
        <v>-0.96266770235858945</v>
      </c>
    </row>
    <row r="194" spans="1:27">
      <c r="A194" s="272" t="s">
        <v>90</v>
      </c>
      <c r="B194" s="273"/>
      <c r="C194" s="269">
        <f>+C81</f>
        <v>0</v>
      </c>
      <c r="D194" s="302">
        <f>+IF(ISERROR(C194/C$196),"N. D.",C194/C$196)</f>
        <v>0</v>
      </c>
      <c r="E194" s="303"/>
      <c r="F194" s="269">
        <f>+F81</f>
        <v>0</v>
      </c>
      <c r="G194" s="302">
        <f>+IF(ISERROR(F194/F$196),"N. D.",F194/F$196)</f>
        <v>0</v>
      </c>
      <c r="H194" s="303">
        <f>+$C194-F194</f>
        <v>0</v>
      </c>
      <c r="I194" s="302" t="str">
        <f>+IF(ISERROR(H194/F194),"N. D.",H194/F194)</f>
        <v>N. D.</v>
      </c>
      <c r="J194" s="303"/>
      <c r="K194" s="269">
        <f>+K81</f>
        <v>0</v>
      </c>
      <c r="L194" s="302">
        <f>+IF(ISERROR(K194/K$196),"N. D.",K194/K$196)</f>
        <v>0</v>
      </c>
      <c r="M194" s="303">
        <f>+$C194-K194</f>
        <v>0</v>
      </c>
      <c r="N194" s="302" t="str">
        <f>+IF(ISERROR(M194/K194),"N. D.",M194/K194)</f>
        <v>N. D.</v>
      </c>
      <c r="O194" s="311"/>
      <c r="P194" s="269">
        <f>+P81</f>
        <v>1024.1400000000001</v>
      </c>
      <c r="Q194" s="302">
        <f>+IF(ISERROR(P194/P$196),"N. D.",P194/P$196)</f>
        <v>6.9257716683377728E-5</v>
      </c>
      <c r="R194" s="303"/>
      <c r="S194" s="269">
        <f>+S81</f>
        <v>0</v>
      </c>
      <c r="T194" s="302">
        <f>+IF(ISERROR(S194/S$196),"N. D.",S194/S$196)</f>
        <v>0</v>
      </c>
      <c r="U194" s="303">
        <f>+$P194-S194</f>
        <v>1024.1400000000001</v>
      </c>
      <c r="V194" s="302" t="str">
        <f>+IF(ISERROR(U194/S194),"N. D.",U194/S194)</f>
        <v>N. D.</v>
      </c>
      <c r="W194" s="303"/>
      <c r="X194" s="269">
        <f>+X81</f>
        <v>317232.02999999997</v>
      </c>
      <c r="Y194" s="302">
        <f>+IF(ISERROR(X194/X$196),"N. D.",X194/X$196)</f>
        <v>2.1545636879934934E-2</v>
      </c>
      <c r="Z194" s="303">
        <f>+$P194-X194</f>
        <v>-316207.88999999996</v>
      </c>
      <c r="AA194" s="302">
        <f>+IF(ISERROR(Z194/X194),"N. D.",Z194/X194)</f>
        <v>-0.99677163746674635</v>
      </c>
    </row>
    <row r="195" spans="1:27" ht="6" customHeight="1">
      <c r="A195" s="267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</row>
    <row r="196" spans="1:27" s="308" customFormat="1">
      <c r="A196" s="304" t="s">
        <v>46</v>
      </c>
      <c r="B196" s="283"/>
      <c r="C196" s="305">
        <f>+C192-C193-C194</f>
        <v>2514445.86</v>
      </c>
      <c r="D196" s="306">
        <f>+IF(ISERROR(C196/C$196),"N. D.",C196/C$196)</f>
        <v>1</v>
      </c>
      <c r="E196" s="307"/>
      <c r="F196" s="305">
        <f>+F192-F193-F194</f>
        <v>2490702.4502723408</v>
      </c>
      <c r="G196" s="306">
        <f>+IF(ISERROR(F196/F$196),"N. D.",F196/F$196)</f>
        <v>1</v>
      </c>
      <c r="H196" s="307">
        <f>+$C196-F196</f>
        <v>23743.409727659076</v>
      </c>
      <c r="I196" s="306">
        <f>+IF(ISERROR(H196/F196),"N. D.",H196/F196)</f>
        <v>9.5328166257125178E-3</v>
      </c>
      <c r="J196" s="307"/>
      <c r="K196" s="305">
        <f>+K192-K193-K194</f>
        <v>2291621.08</v>
      </c>
      <c r="L196" s="306">
        <f>+IF(ISERROR(K196/K$196),"N. D.",K196/K$196)</f>
        <v>1</v>
      </c>
      <c r="M196" s="307">
        <f>+$C196-K196</f>
        <v>222824.7799999998</v>
      </c>
      <c r="N196" s="306">
        <f>+IF(ISERROR(M196/K196),"N. D.",M196/K196)</f>
        <v>9.7234565498062087E-2</v>
      </c>
      <c r="O196" s="313"/>
      <c r="P196" s="305">
        <f>+P192-P193-P194</f>
        <v>14787377.48</v>
      </c>
      <c r="Q196" s="306">
        <f>+IF(ISERROR(P196/P$196),"N. D.",P196/P$196)</f>
        <v>1</v>
      </c>
      <c r="R196" s="307"/>
      <c r="S196" s="305">
        <f>+S192-S193-S194</f>
        <v>14867404.385221416</v>
      </c>
      <c r="T196" s="306">
        <f>+IF(ISERROR(S196/S$196),"N. D.",S196/S$196)</f>
        <v>1</v>
      </c>
      <c r="U196" s="307">
        <f>+$P196-S196</f>
        <v>-80026.905221415684</v>
      </c>
      <c r="V196" s="306">
        <f>+IF(ISERROR(U196/S196),"N. D.",U196/S196)</f>
        <v>-5.3827085850280962E-3</v>
      </c>
      <c r="W196" s="307"/>
      <c r="X196" s="305">
        <f>+X192-X193-X194</f>
        <v>14723724.890000002</v>
      </c>
      <c r="Y196" s="306">
        <f>+IF(ISERROR(X196/X$196),"N. D.",X196/X$196)</f>
        <v>1</v>
      </c>
      <c r="Z196" s="307">
        <f>+$P196-X196</f>
        <v>63652.589999997988</v>
      </c>
      <c r="AA196" s="306">
        <f>+IF(ISERROR(Z196/X196),"N. D.",Z196/X196)</f>
        <v>4.323130897618801E-3</v>
      </c>
    </row>
    <row r="198" spans="1:27">
      <c r="A198" s="266" t="s">
        <v>91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</row>
    <row r="199" spans="1:27" ht="6" customHeight="1">
      <c r="A199" s="267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</row>
    <row r="200" spans="1:27">
      <c r="A200" s="272" t="s">
        <v>22</v>
      </c>
      <c r="B200" s="273"/>
      <c r="C200" s="269">
        <f t="shared" ref="C200:C208" si="142">+C86</f>
        <v>1978265.41</v>
      </c>
      <c r="D200" s="302">
        <f t="shared" ref="D200:D208" si="143">+IF(ISERROR(C200/C$210),"N. D.",C200/C$210)</f>
        <v>0.78675999410860253</v>
      </c>
      <c r="E200" s="303"/>
      <c r="F200" s="269">
        <f t="shared" ref="F200:F208" si="144">+F86</f>
        <v>1960687.2862045001</v>
      </c>
      <c r="G200" s="302">
        <f t="shared" ref="G200:G208" si="145">+IF(ISERROR(F200/F$210),"N. D.",F200/F$210)</f>
        <v>0.78720253637286652</v>
      </c>
      <c r="H200" s="303">
        <f t="shared" ref="H200:H208" si="146">+$C200-F200</f>
        <v>17578.123795499792</v>
      </c>
      <c r="I200" s="302">
        <f t="shared" ref="I200:I208" si="147">+IF(ISERROR(H200/F200),"N. D.",H200/F200)</f>
        <v>8.9652867742757367E-3</v>
      </c>
      <c r="J200" s="303"/>
      <c r="K200" s="269">
        <f t="shared" ref="K200:K208" si="148">+K86</f>
        <v>1821883.2300000002</v>
      </c>
      <c r="L200" s="302">
        <f t="shared" ref="L200:L208" si="149">+IF(ISERROR(K200/K$210),"N. D.",K200/K$210)</f>
        <v>0.79501940608785115</v>
      </c>
      <c r="M200" s="303">
        <f t="shared" ref="M200:M208" si="150">+$C200-K200</f>
        <v>156382.1799999997</v>
      </c>
      <c r="N200" s="302">
        <f t="shared" ref="N200:N208" si="151">+IF(ISERROR(M200/K200),"N. D.",M200/K200)</f>
        <v>8.5835457193378789E-2</v>
      </c>
      <c r="O200" s="311"/>
      <c r="P200" s="269">
        <f t="shared" ref="P200:P208" si="152">+P86</f>
        <v>11787465.390000001</v>
      </c>
      <c r="Q200" s="302">
        <f t="shared" ref="Q200:Q208" si="153">+IF(ISERROR(P200/P$210),"N. D.",P200/P$210)</f>
        <v>0.7971302150055074</v>
      </c>
      <c r="R200" s="303"/>
      <c r="S200" s="269">
        <f t="shared" ref="S200:S208" si="154">+S86</f>
        <v>11664484.835027</v>
      </c>
      <c r="T200" s="302">
        <f t="shared" ref="T200:T208" si="155">+IF(ISERROR(S200/S$210),"N. D.",S200/S$210)</f>
        <v>0.78456767118151427</v>
      </c>
      <c r="U200" s="303">
        <f t="shared" ref="U200:U208" si="156">+$P200-S200</f>
        <v>122980.55497300066</v>
      </c>
      <c r="V200" s="302">
        <f t="shared" ref="V200:V208" si="157">+IF(ISERROR(U200/S200),"N. D.",U200/S200)</f>
        <v>1.0543162146664661E-2</v>
      </c>
      <c r="W200" s="303"/>
      <c r="X200" s="269">
        <f t="shared" ref="X200:X208" si="158">+X86</f>
        <v>11015439.790000001</v>
      </c>
      <c r="Y200" s="302">
        <f t="shared" ref="Y200:Y208" si="159">+IF(ISERROR(X200/X$210),"N. D.",X200/X$210)</f>
        <v>0.74814219039649554</v>
      </c>
      <c r="Z200" s="303">
        <f t="shared" ref="Z200:Z208" si="160">+$P200-X200</f>
        <v>772025.59999999963</v>
      </c>
      <c r="AA200" s="302">
        <f t="shared" ref="AA200:AA208" si="161">+IF(ISERROR(Z200/X200),"N. D.",Z200/X200)</f>
        <v>7.0085771854597884E-2</v>
      </c>
    </row>
    <row r="201" spans="1:27">
      <c r="A201" s="272" t="s">
        <v>23</v>
      </c>
      <c r="B201" s="273"/>
      <c r="C201" s="269">
        <f t="shared" si="142"/>
        <v>56468.4</v>
      </c>
      <c r="D201" s="302">
        <f t="shared" si="143"/>
        <v>2.2457592306242776E-2</v>
      </c>
      <c r="E201" s="303"/>
      <c r="F201" s="269">
        <f t="shared" si="144"/>
        <v>79138.997391500016</v>
      </c>
      <c r="G201" s="302">
        <f t="shared" si="145"/>
        <v>3.1773766225205551E-2</v>
      </c>
      <c r="H201" s="303">
        <f t="shared" si="146"/>
        <v>-22670.597391500014</v>
      </c>
      <c r="I201" s="302">
        <f t="shared" si="147"/>
        <v>-0.28646556234910003</v>
      </c>
      <c r="J201" s="303"/>
      <c r="K201" s="269">
        <f t="shared" si="148"/>
        <v>57152.450000000004</v>
      </c>
      <c r="L201" s="302">
        <f t="shared" si="149"/>
        <v>2.4939747019607623E-2</v>
      </c>
      <c r="M201" s="303">
        <f t="shared" si="150"/>
        <v>-684.05000000000291</v>
      </c>
      <c r="N201" s="302">
        <f t="shared" si="151"/>
        <v>-1.1968865726666186E-2</v>
      </c>
      <c r="O201" s="311"/>
      <c r="P201" s="269">
        <f t="shared" si="152"/>
        <v>342695.48000000004</v>
      </c>
      <c r="Q201" s="302">
        <f t="shared" si="153"/>
        <v>2.3174865216195183E-2</v>
      </c>
      <c r="R201" s="303"/>
      <c r="S201" s="269">
        <f t="shared" si="154"/>
        <v>440555.55085750006</v>
      </c>
      <c r="T201" s="302">
        <f t="shared" si="155"/>
        <v>2.963231102366622E-2</v>
      </c>
      <c r="U201" s="303">
        <f t="shared" si="156"/>
        <v>-97860.070857500017</v>
      </c>
      <c r="V201" s="302">
        <f t="shared" si="157"/>
        <v>-0.2221287886783507</v>
      </c>
      <c r="W201" s="303"/>
      <c r="X201" s="269">
        <f t="shared" si="158"/>
        <v>310988.02000000008</v>
      </c>
      <c r="Y201" s="302">
        <f t="shared" si="159"/>
        <v>2.1121558730781208E-2</v>
      </c>
      <c r="Z201" s="303">
        <f t="shared" si="160"/>
        <v>31707.459999999963</v>
      </c>
      <c r="AA201" s="302">
        <f t="shared" si="161"/>
        <v>0.10195717507060226</v>
      </c>
    </row>
    <row r="202" spans="1:27">
      <c r="A202" s="272" t="s">
        <v>24</v>
      </c>
      <c r="B202" s="273"/>
      <c r="C202" s="269">
        <f t="shared" si="142"/>
        <v>299851.17000000004</v>
      </c>
      <c r="D202" s="302">
        <f t="shared" si="143"/>
        <v>0.11925139243204864</v>
      </c>
      <c r="E202" s="303"/>
      <c r="F202" s="269">
        <f t="shared" si="144"/>
        <v>300344.00193412497</v>
      </c>
      <c r="G202" s="302">
        <f t="shared" si="145"/>
        <v>0.12058606273956347</v>
      </c>
      <c r="H202" s="303">
        <f t="shared" si="146"/>
        <v>-492.83193412492983</v>
      </c>
      <c r="I202" s="302">
        <f t="shared" si="147"/>
        <v>-1.6408915475296345E-3</v>
      </c>
      <c r="J202" s="303"/>
      <c r="K202" s="269">
        <f t="shared" si="148"/>
        <v>280690.05</v>
      </c>
      <c r="L202" s="302">
        <f t="shared" si="149"/>
        <v>0.12248536743256</v>
      </c>
      <c r="M202" s="303">
        <f t="shared" si="150"/>
        <v>19161.120000000054</v>
      </c>
      <c r="N202" s="302">
        <f t="shared" si="151"/>
        <v>6.8264336409502413E-2</v>
      </c>
      <c r="O202" s="311"/>
      <c r="P202" s="269">
        <f t="shared" si="152"/>
        <v>1778445.5600000003</v>
      </c>
      <c r="Q202" s="302">
        <f t="shared" si="153"/>
        <v>0.12026781370837096</v>
      </c>
      <c r="R202" s="303"/>
      <c r="S202" s="269">
        <f t="shared" si="154"/>
        <v>1769199.6404047501</v>
      </c>
      <c r="T202" s="302">
        <f t="shared" si="155"/>
        <v>0.1189985551320162</v>
      </c>
      <c r="U202" s="303">
        <f t="shared" si="156"/>
        <v>9245.9195952501614</v>
      </c>
      <c r="V202" s="302">
        <f t="shared" si="157"/>
        <v>5.2260465037936125E-3</v>
      </c>
      <c r="W202" s="303"/>
      <c r="X202" s="269">
        <f t="shared" si="158"/>
        <v>1535886.48</v>
      </c>
      <c r="Y202" s="302">
        <f t="shared" si="159"/>
        <v>0.10431371758671863</v>
      </c>
      <c r="Z202" s="303">
        <f t="shared" si="160"/>
        <v>242559.08000000031</v>
      </c>
      <c r="AA202" s="302">
        <f t="shared" si="161"/>
        <v>0.15792773955533504</v>
      </c>
    </row>
    <row r="203" spans="1:27">
      <c r="A203" s="272" t="s">
        <v>25</v>
      </c>
      <c r="B203" s="273"/>
      <c r="C203" s="269">
        <f t="shared" si="142"/>
        <v>523.19000000000005</v>
      </c>
      <c r="D203" s="302">
        <f t="shared" si="143"/>
        <v>2.0807367870708502E-4</v>
      </c>
      <c r="E203" s="303"/>
      <c r="F203" s="269">
        <f t="shared" si="144"/>
        <v>521.68626449999999</v>
      </c>
      <c r="G203" s="302">
        <f t="shared" si="145"/>
        <v>2.0945346741155582E-4</v>
      </c>
      <c r="H203" s="303">
        <f t="shared" si="146"/>
        <v>1.5037355000000616</v>
      </c>
      <c r="I203" s="302">
        <f t="shared" si="147"/>
        <v>2.8824517767230993E-3</v>
      </c>
      <c r="J203" s="303"/>
      <c r="K203" s="269">
        <f t="shared" si="148"/>
        <v>504.04</v>
      </c>
      <c r="L203" s="302">
        <f t="shared" si="149"/>
        <v>2.1994910258025729E-4</v>
      </c>
      <c r="M203" s="303">
        <f t="shared" si="150"/>
        <v>19.150000000000034</v>
      </c>
      <c r="N203" s="302">
        <f t="shared" si="151"/>
        <v>3.7993016427267746E-2</v>
      </c>
      <c r="O203" s="311"/>
      <c r="P203" s="269">
        <f t="shared" si="152"/>
        <v>3139.1400000000003</v>
      </c>
      <c r="Q203" s="302">
        <f t="shared" si="153"/>
        <v>2.1228510628376815E-4</v>
      </c>
      <c r="R203" s="303"/>
      <c r="S203" s="269">
        <f t="shared" si="154"/>
        <v>3130.1175870000002</v>
      </c>
      <c r="T203" s="302">
        <f t="shared" si="155"/>
        <v>2.1053557876662168E-4</v>
      </c>
      <c r="U203" s="303">
        <f t="shared" si="156"/>
        <v>9.0224130000001423</v>
      </c>
      <c r="V203" s="302">
        <f t="shared" si="157"/>
        <v>2.8824517767230265E-3</v>
      </c>
      <c r="W203" s="303"/>
      <c r="X203" s="269">
        <f t="shared" si="158"/>
        <v>3024.2400000000002</v>
      </c>
      <c r="Y203" s="302">
        <f t="shared" si="159"/>
        <v>2.0539911079525748E-4</v>
      </c>
      <c r="Z203" s="303">
        <f t="shared" si="160"/>
        <v>114.90000000000009</v>
      </c>
      <c r="AA203" s="302">
        <f t="shared" si="161"/>
        <v>3.7993016427267705E-2</v>
      </c>
    </row>
    <row r="204" spans="1:27">
      <c r="A204" s="272" t="s">
        <v>26</v>
      </c>
      <c r="B204" s="273"/>
      <c r="C204" s="269">
        <f t="shared" si="142"/>
        <v>0</v>
      </c>
      <c r="D204" s="302">
        <f t="shared" si="143"/>
        <v>0</v>
      </c>
      <c r="E204" s="303"/>
      <c r="F204" s="269">
        <f t="shared" si="144"/>
        <v>0</v>
      </c>
      <c r="G204" s="302">
        <f t="shared" si="145"/>
        <v>0</v>
      </c>
      <c r="H204" s="303">
        <f t="shared" si="146"/>
        <v>0</v>
      </c>
      <c r="I204" s="302" t="str">
        <f t="shared" si="147"/>
        <v>N. D.</v>
      </c>
      <c r="J204" s="303"/>
      <c r="K204" s="269">
        <f t="shared" si="148"/>
        <v>0</v>
      </c>
      <c r="L204" s="302">
        <f t="shared" si="149"/>
        <v>0</v>
      </c>
      <c r="M204" s="303">
        <f t="shared" si="150"/>
        <v>0</v>
      </c>
      <c r="N204" s="302" t="str">
        <f t="shared" si="151"/>
        <v>N. D.</v>
      </c>
      <c r="O204" s="311"/>
      <c r="P204" s="269">
        <f t="shared" si="152"/>
        <v>0</v>
      </c>
      <c r="Q204" s="302">
        <f t="shared" si="153"/>
        <v>0</v>
      </c>
      <c r="R204" s="303"/>
      <c r="S204" s="269">
        <f t="shared" si="154"/>
        <v>0</v>
      </c>
      <c r="T204" s="302">
        <f t="shared" si="155"/>
        <v>0</v>
      </c>
      <c r="U204" s="303">
        <f t="shared" si="156"/>
        <v>0</v>
      </c>
      <c r="V204" s="302" t="str">
        <f t="shared" si="157"/>
        <v>N. D.</v>
      </c>
      <c r="W204" s="303"/>
      <c r="X204" s="269">
        <f t="shared" si="158"/>
        <v>0</v>
      </c>
      <c r="Y204" s="302">
        <f t="shared" si="159"/>
        <v>0</v>
      </c>
      <c r="Z204" s="303">
        <f t="shared" si="160"/>
        <v>0</v>
      </c>
      <c r="AA204" s="302" t="str">
        <f t="shared" si="161"/>
        <v>N. D.</v>
      </c>
    </row>
    <row r="205" spans="1:27">
      <c r="A205" s="272" t="s">
        <v>27</v>
      </c>
      <c r="B205" s="273"/>
      <c r="C205" s="269">
        <f t="shared" si="142"/>
        <v>133435.63</v>
      </c>
      <c r="D205" s="302">
        <f t="shared" si="143"/>
        <v>5.3067609099366336E-2</v>
      </c>
      <c r="E205" s="303"/>
      <c r="F205" s="269">
        <f t="shared" si="144"/>
        <v>148558.07847771578</v>
      </c>
      <c r="G205" s="302">
        <f t="shared" si="145"/>
        <v>5.9645052527840893E-2</v>
      </c>
      <c r="H205" s="303">
        <f t="shared" si="146"/>
        <v>-15122.448477715778</v>
      </c>
      <c r="I205" s="302">
        <f t="shared" si="147"/>
        <v>-0.10179485782716419</v>
      </c>
      <c r="J205" s="303"/>
      <c r="K205" s="269">
        <f t="shared" si="148"/>
        <v>117880.13</v>
      </c>
      <c r="L205" s="302">
        <f t="shared" si="149"/>
        <v>5.1439625437552705E-2</v>
      </c>
      <c r="M205" s="303">
        <f t="shared" si="150"/>
        <v>15555.5</v>
      </c>
      <c r="N205" s="302">
        <f t="shared" si="151"/>
        <v>0.13196032274480865</v>
      </c>
      <c r="O205" s="311"/>
      <c r="P205" s="269">
        <f t="shared" si="152"/>
        <v>821048.09</v>
      </c>
      <c r="Q205" s="302">
        <f t="shared" si="153"/>
        <v>5.552357685536001E-2</v>
      </c>
      <c r="R205" s="303"/>
      <c r="S205" s="269">
        <f t="shared" si="154"/>
        <v>981319.84134516632</v>
      </c>
      <c r="T205" s="302">
        <f t="shared" si="155"/>
        <v>6.6004785766143798E-2</v>
      </c>
      <c r="U205" s="303">
        <f t="shared" si="156"/>
        <v>-160271.75134516635</v>
      </c>
      <c r="V205" s="302">
        <f t="shared" si="157"/>
        <v>-0.16332264425171536</v>
      </c>
      <c r="W205" s="303"/>
      <c r="X205" s="269">
        <f t="shared" si="158"/>
        <v>1842275.18</v>
      </c>
      <c r="Y205" s="302">
        <f t="shared" si="159"/>
        <v>0.12512290155945721</v>
      </c>
      <c r="Z205" s="303">
        <f t="shared" si="160"/>
        <v>-1021227.09</v>
      </c>
      <c r="AA205" s="302">
        <f t="shared" si="161"/>
        <v>-0.55432928863537101</v>
      </c>
    </row>
    <row r="206" spans="1:27">
      <c r="A206" s="272" t="s">
        <v>28</v>
      </c>
      <c r="B206" s="273"/>
      <c r="C206" s="269">
        <f t="shared" si="142"/>
        <v>1967.82</v>
      </c>
      <c r="D206" s="302">
        <f t="shared" si="143"/>
        <v>7.8260583427316273E-4</v>
      </c>
      <c r="E206" s="303"/>
      <c r="F206" s="269">
        <f t="shared" si="144"/>
        <v>1452.4</v>
      </c>
      <c r="G206" s="302">
        <f t="shared" si="145"/>
        <v>5.8312866711203914E-4</v>
      </c>
      <c r="H206" s="303">
        <f t="shared" si="146"/>
        <v>515.41999999999985</v>
      </c>
      <c r="I206" s="302">
        <f t="shared" si="147"/>
        <v>0.35487469016799766</v>
      </c>
      <c r="J206" s="303"/>
      <c r="K206" s="269">
        <f t="shared" si="148"/>
        <v>520</v>
      </c>
      <c r="L206" s="302">
        <f t="shared" si="149"/>
        <v>2.2691360475703078E-4</v>
      </c>
      <c r="M206" s="303">
        <f t="shared" si="150"/>
        <v>1447.82</v>
      </c>
      <c r="N206" s="302">
        <f t="shared" si="151"/>
        <v>2.7842692307692305</v>
      </c>
      <c r="O206" s="311"/>
      <c r="P206" s="269">
        <f t="shared" si="152"/>
        <v>10649.58</v>
      </c>
      <c r="Q206" s="302">
        <f t="shared" si="153"/>
        <v>7.2018043864800275E-4</v>
      </c>
      <c r="R206" s="303"/>
      <c r="S206" s="269">
        <f t="shared" si="154"/>
        <v>8714.4</v>
      </c>
      <c r="T206" s="302">
        <f t="shared" si="155"/>
        <v>5.8614131789287564E-4</v>
      </c>
      <c r="U206" s="303">
        <f t="shared" si="156"/>
        <v>1935.1800000000003</v>
      </c>
      <c r="V206" s="302">
        <f t="shared" si="157"/>
        <v>0.22206692371247594</v>
      </c>
      <c r="W206" s="303"/>
      <c r="X206" s="269">
        <f t="shared" si="158"/>
        <v>3120</v>
      </c>
      <c r="Y206" s="302">
        <f t="shared" si="159"/>
        <v>2.1190289979671034E-4</v>
      </c>
      <c r="Z206" s="303">
        <f t="shared" si="160"/>
        <v>7529.58</v>
      </c>
      <c r="AA206" s="302">
        <f t="shared" si="161"/>
        <v>2.413326923076923</v>
      </c>
    </row>
    <row r="207" spans="1:27">
      <c r="A207" s="272" t="s">
        <v>29</v>
      </c>
      <c r="B207" s="273"/>
      <c r="C207" s="269">
        <f t="shared" si="142"/>
        <v>43934.239999999998</v>
      </c>
      <c r="D207" s="302">
        <f t="shared" si="143"/>
        <v>1.7472732540759497E-2</v>
      </c>
      <c r="E207" s="303"/>
      <c r="F207" s="269">
        <f t="shared" si="144"/>
        <v>0</v>
      </c>
      <c r="G207" s="302">
        <f t="shared" si="145"/>
        <v>0</v>
      </c>
      <c r="H207" s="303">
        <f t="shared" si="146"/>
        <v>43934.239999999998</v>
      </c>
      <c r="I207" s="302" t="str">
        <f t="shared" si="147"/>
        <v>N. D.</v>
      </c>
      <c r="J207" s="303"/>
      <c r="K207" s="269">
        <f t="shared" si="148"/>
        <v>12991.18</v>
      </c>
      <c r="L207" s="302">
        <f t="shared" si="149"/>
        <v>5.6689913150912369E-3</v>
      </c>
      <c r="M207" s="303">
        <f t="shared" si="150"/>
        <v>30943.059999999998</v>
      </c>
      <c r="N207" s="302">
        <f t="shared" si="151"/>
        <v>2.3818513791664806</v>
      </c>
      <c r="O207" s="311"/>
      <c r="P207" s="269">
        <f t="shared" si="152"/>
        <v>43934.239999999998</v>
      </c>
      <c r="Q207" s="302">
        <f t="shared" si="153"/>
        <v>2.9710636696345422E-3</v>
      </c>
      <c r="R207" s="303"/>
      <c r="S207" s="269">
        <f t="shared" si="154"/>
        <v>0</v>
      </c>
      <c r="T207" s="302">
        <f t="shared" si="155"/>
        <v>0</v>
      </c>
      <c r="U207" s="303">
        <f t="shared" si="156"/>
        <v>43934.239999999998</v>
      </c>
      <c r="V207" s="302" t="str">
        <f t="shared" si="157"/>
        <v>N. D.</v>
      </c>
      <c r="W207" s="303"/>
      <c r="X207" s="269">
        <f t="shared" si="158"/>
        <v>12991.18</v>
      </c>
      <c r="Y207" s="302">
        <f t="shared" si="159"/>
        <v>8.8232971595545752E-4</v>
      </c>
      <c r="Z207" s="303">
        <f t="shared" si="160"/>
        <v>30943.059999999998</v>
      </c>
      <c r="AA207" s="302">
        <f t="shared" si="161"/>
        <v>2.3818513791664806</v>
      </c>
    </row>
    <row r="208" spans="1:27">
      <c r="A208" s="277" t="s">
        <v>30</v>
      </c>
      <c r="B208" s="273"/>
      <c r="C208" s="269">
        <f t="shared" si="142"/>
        <v>0</v>
      </c>
      <c r="D208" s="302">
        <f t="shared" si="143"/>
        <v>0</v>
      </c>
      <c r="E208" s="303"/>
      <c r="F208" s="269">
        <f t="shared" si="144"/>
        <v>0</v>
      </c>
      <c r="G208" s="302">
        <f t="shared" si="145"/>
        <v>0</v>
      </c>
      <c r="H208" s="303">
        <f t="shared" si="146"/>
        <v>0</v>
      </c>
      <c r="I208" s="302" t="str">
        <f t="shared" si="147"/>
        <v>N. D.</v>
      </c>
      <c r="J208" s="303"/>
      <c r="K208" s="269">
        <f t="shared" si="148"/>
        <v>0</v>
      </c>
      <c r="L208" s="302">
        <f t="shared" si="149"/>
        <v>0</v>
      </c>
      <c r="M208" s="303">
        <f t="shared" si="150"/>
        <v>0</v>
      </c>
      <c r="N208" s="302" t="str">
        <f t="shared" si="151"/>
        <v>N. D.</v>
      </c>
      <c r="O208" s="311"/>
      <c r="P208" s="269">
        <f t="shared" si="152"/>
        <v>0</v>
      </c>
      <c r="Q208" s="302">
        <f t="shared" si="153"/>
        <v>0</v>
      </c>
      <c r="R208" s="303"/>
      <c r="S208" s="269">
        <f t="shared" si="154"/>
        <v>0</v>
      </c>
      <c r="T208" s="302">
        <f t="shared" si="155"/>
        <v>0</v>
      </c>
      <c r="U208" s="303">
        <f t="shared" si="156"/>
        <v>0</v>
      </c>
      <c r="V208" s="302" t="str">
        <f t="shared" si="157"/>
        <v>N. D.</v>
      </c>
      <c r="W208" s="303"/>
      <c r="X208" s="269">
        <f t="shared" si="158"/>
        <v>0</v>
      </c>
      <c r="Y208" s="302">
        <f t="shared" si="159"/>
        <v>0</v>
      </c>
      <c r="Z208" s="303">
        <f t="shared" si="160"/>
        <v>0</v>
      </c>
      <c r="AA208" s="302" t="str">
        <f t="shared" si="161"/>
        <v>N. D.</v>
      </c>
    </row>
    <row r="209" spans="1:27" ht="6" customHeight="1">
      <c r="A209" s="267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</row>
    <row r="210" spans="1:27" s="308" customFormat="1">
      <c r="A210" s="304" t="s">
        <v>46</v>
      </c>
      <c r="B210" s="283"/>
      <c r="C210" s="305">
        <f>+SUM(C200:C208)</f>
        <v>2514445.86</v>
      </c>
      <c r="D210" s="306">
        <f>+IF(ISERROR(C210/C$210),"N. D.",C210/C$210)</f>
        <v>1</v>
      </c>
      <c r="E210" s="307"/>
      <c r="F210" s="305">
        <f>+SUM(F200:F208)</f>
        <v>2490702.4502723408</v>
      </c>
      <c r="G210" s="306">
        <f>+IF(ISERROR(F210/F$210),"N. D.",F210/F$210)</f>
        <v>1</v>
      </c>
      <c r="H210" s="307">
        <f>+$C210-F210</f>
        <v>23743.409727659076</v>
      </c>
      <c r="I210" s="306">
        <f>+IF(ISERROR(H210/F210),"N. D.",H210/F210)</f>
        <v>9.5328166257125178E-3</v>
      </c>
      <c r="J210" s="307"/>
      <c r="K210" s="305">
        <f>+SUM(K200:K208)</f>
        <v>2291621.08</v>
      </c>
      <c r="L210" s="306">
        <f>+IF(ISERROR(K210/K$210),"N. D.",K210/K$210)</f>
        <v>1</v>
      </c>
      <c r="M210" s="307">
        <f>+$C210-K210</f>
        <v>222824.7799999998</v>
      </c>
      <c r="N210" s="306">
        <f>+IF(ISERROR(M210/K210),"N. D.",M210/K210)</f>
        <v>9.7234565498062087E-2</v>
      </c>
      <c r="O210" s="313"/>
      <c r="P210" s="305">
        <f>+SUM(P200:P208)</f>
        <v>14787377.480000002</v>
      </c>
      <c r="Q210" s="306">
        <f>+IF(ISERROR(P210/P$210),"N. D.",P210/P$210)</f>
        <v>1</v>
      </c>
      <c r="R210" s="307"/>
      <c r="S210" s="305">
        <f>+SUM(S200:S208)</f>
        <v>14867404.385221416</v>
      </c>
      <c r="T210" s="306">
        <f>+IF(ISERROR(S210/S$210),"N. D.",S210/S$210)</f>
        <v>1</v>
      </c>
      <c r="U210" s="307">
        <f>+$P210-S210</f>
        <v>-80026.905221413821</v>
      </c>
      <c r="V210" s="306">
        <f>+IF(ISERROR(U210/S210),"N. D.",U210/S210)</f>
        <v>-5.3827085850279713E-3</v>
      </c>
      <c r="W210" s="307"/>
      <c r="X210" s="305">
        <f>+SUM(X200:X208)</f>
        <v>14723724.890000001</v>
      </c>
      <c r="Y210" s="306">
        <f>+IF(ISERROR(X210/X$210),"N. D.",X210/X$210)</f>
        <v>1</v>
      </c>
      <c r="Z210" s="307">
        <f>+$P210-X210</f>
        <v>63652.590000001714</v>
      </c>
      <c r="AA210" s="306">
        <f>+IF(ISERROR(Z210/X210),"N. D.",Z210/X210)</f>
        <v>4.3231308976190543E-3</v>
      </c>
    </row>
    <row r="212" spans="1:27">
      <c r="A212" s="266" t="s">
        <v>92</v>
      </c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</row>
    <row r="213" spans="1:27" ht="6" customHeight="1">
      <c r="A213" s="267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</row>
    <row r="214" spans="1:27">
      <c r="A214" s="277" t="s">
        <v>53</v>
      </c>
      <c r="B214" s="273"/>
      <c r="C214" s="269">
        <f t="shared" ref="C214:C226" si="162">+C138</f>
        <v>136134.71000000002</v>
      </c>
      <c r="D214" s="302">
        <f t="shared" ref="D214:D226" si="163">+IF(ISERROR(C214/C$210),"N. D.",C214/C$210)</f>
        <v>5.4141038455288129E-2</v>
      </c>
      <c r="E214" s="303"/>
      <c r="F214" s="269">
        <f t="shared" ref="F214:F226" si="164">+F138</f>
        <v>145765.2475712125</v>
      </c>
      <c r="G214" s="302">
        <f t="shared" ref="G214:G226" si="165">+IF(ISERROR(F214/F$210),"N. D.",F214/F$210)</f>
        <v>5.8523750018904946E-2</v>
      </c>
      <c r="H214" s="303">
        <f t="shared" ref="H214:H226" si="166">+$C214-F214</f>
        <v>-9630.5375712124805</v>
      </c>
      <c r="I214" s="302">
        <f t="shared" ref="I214:I226" si="167">+IF(ISERROR(H214/F214),"N. D.",H214/F214)</f>
        <v>-6.6068817716702699E-2</v>
      </c>
      <c r="J214" s="303"/>
      <c r="K214" s="269">
        <f t="shared" ref="K214:K226" si="168">+K138</f>
        <v>178045.43</v>
      </c>
      <c r="L214" s="302">
        <f t="shared" ref="L214:L226" si="169">+IF(ISERROR(K214/K$210),"N. D.",K214/K$210)</f>
        <v>7.7694096791953049E-2</v>
      </c>
      <c r="M214" s="303">
        <f t="shared" ref="M214:M226" si="170">+$C214-K214</f>
        <v>-41910.719999999972</v>
      </c>
      <c r="N214" s="302">
        <f t="shared" ref="N214:N226" si="171">+IF(ISERROR(M214/K214),"N. D.",M214/K214)</f>
        <v>-0.23539340493041563</v>
      </c>
      <c r="O214" s="311"/>
      <c r="P214" s="269">
        <f t="shared" ref="P214:P226" si="172">+P138</f>
        <v>747412.35000000009</v>
      </c>
      <c r="Q214" s="302">
        <f t="shared" ref="Q214:Q226" si="173">+IF(ISERROR(P214/P$210),"N. D.",P214/P$210)</f>
        <v>5.054394202155716E-2</v>
      </c>
      <c r="R214" s="303"/>
      <c r="S214" s="269">
        <f t="shared" ref="S214:S226" si="174">+S138</f>
        <v>882143.45873985952</v>
      </c>
      <c r="T214" s="302">
        <f t="shared" ref="T214:T226" si="175">+IF(ISERROR(S214/S$210),"N. D.",S214/S$210)</f>
        <v>5.9334059657160661E-2</v>
      </c>
      <c r="U214" s="303">
        <f t="shared" ref="U214:U226" si="176">+$P214-S214</f>
        <v>-134731.10873985942</v>
      </c>
      <c r="V214" s="302">
        <f t="shared" ref="V214:V226" si="177">+IF(ISERROR(U214/S214),"N. D.",U214/S214)</f>
        <v>-0.15273151708489976</v>
      </c>
      <c r="W214" s="303"/>
      <c r="X214" s="269">
        <f t="shared" ref="X214:X226" si="178">+X138</f>
        <v>1121409.46</v>
      </c>
      <c r="Y214" s="302">
        <f t="shared" ref="Y214:Y226" si="179">+IF(ISERROR(X214/X$210),"N. D.",X214/X$210)</f>
        <v>7.6163434754315071E-2</v>
      </c>
      <c r="Z214" s="303">
        <f t="shared" ref="Z214:Z226" si="180">+$P214-X214</f>
        <v>-373997.10999999987</v>
      </c>
      <c r="AA214" s="302">
        <f t="shared" ref="AA214:AA226" si="181">+IF(ISERROR(Z214/X214),"N. D.",Z214/X214)</f>
        <v>-0.33350629127027331</v>
      </c>
    </row>
    <row r="215" spans="1:27">
      <c r="A215" s="277" t="s">
        <v>54</v>
      </c>
      <c r="B215" s="273"/>
      <c r="C215" s="269">
        <f t="shared" si="162"/>
        <v>58519.64</v>
      </c>
      <c r="D215" s="302">
        <f t="shared" si="163"/>
        <v>2.3273374436465297E-2</v>
      </c>
      <c r="E215" s="303"/>
      <c r="F215" s="269">
        <f t="shared" si="164"/>
        <v>130744.33609999999</v>
      </c>
      <c r="G215" s="302">
        <f t="shared" si="165"/>
        <v>5.2492956790444405E-2</v>
      </c>
      <c r="H215" s="303">
        <f t="shared" si="166"/>
        <v>-72224.696099999986</v>
      </c>
      <c r="I215" s="302">
        <f t="shared" si="167"/>
        <v>-0.55241166274888442</v>
      </c>
      <c r="J215" s="303"/>
      <c r="K215" s="269">
        <f t="shared" si="168"/>
        <v>45346.8</v>
      </c>
      <c r="L215" s="302">
        <f t="shared" si="169"/>
        <v>1.9788088177300236E-2</v>
      </c>
      <c r="M215" s="303">
        <f t="shared" si="170"/>
        <v>13172.839999999997</v>
      </c>
      <c r="N215" s="302">
        <f t="shared" si="171"/>
        <v>0.29049106000864439</v>
      </c>
      <c r="O215" s="311"/>
      <c r="P215" s="269">
        <f t="shared" si="172"/>
        <v>265815.62000000005</v>
      </c>
      <c r="Q215" s="302">
        <f t="shared" si="173"/>
        <v>1.7975845978065882E-2</v>
      </c>
      <c r="R215" s="303"/>
      <c r="S215" s="269">
        <f t="shared" si="174"/>
        <v>714586.7442999999</v>
      </c>
      <c r="T215" s="302">
        <f t="shared" si="175"/>
        <v>4.8063987888182926E-2</v>
      </c>
      <c r="U215" s="303">
        <f t="shared" si="176"/>
        <v>-448771.12429999985</v>
      </c>
      <c r="V215" s="302">
        <f t="shared" si="177"/>
        <v>-0.62801490215104727</v>
      </c>
      <c r="W215" s="303"/>
      <c r="X215" s="269">
        <f t="shared" si="178"/>
        <v>324353.33999999997</v>
      </c>
      <c r="Y215" s="302">
        <f t="shared" si="179"/>
        <v>2.2029299136137281E-2</v>
      </c>
      <c r="Z215" s="303">
        <f t="shared" si="180"/>
        <v>-58537.719999999914</v>
      </c>
      <c r="AA215" s="302">
        <f t="shared" si="181"/>
        <v>-0.18047515712340104</v>
      </c>
    </row>
    <row r="216" spans="1:27">
      <c r="A216" s="277" t="s">
        <v>55</v>
      </c>
      <c r="B216" s="273"/>
      <c r="C216" s="269">
        <f t="shared" si="162"/>
        <v>788.93</v>
      </c>
      <c r="D216" s="302">
        <f t="shared" si="163"/>
        <v>3.1375899260761972E-4</v>
      </c>
      <c r="E216" s="303"/>
      <c r="F216" s="269">
        <f t="shared" si="164"/>
        <v>2450</v>
      </c>
      <c r="G216" s="302">
        <f t="shared" si="165"/>
        <v>9.8365824457759287E-4</v>
      </c>
      <c r="H216" s="303">
        <f t="shared" si="166"/>
        <v>-1661.0700000000002</v>
      </c>
      <c r="I216" s="302">
        <f t="shared" si="167"/>
        <v>-0.6779877551020409</v>
      </c>
      <c r="J216" s="303"/>
      <c r="K216" s="269">
        <f t="shared" si="168"/>
        <v>1081.6199999999999</v>
      </c>
      <c r="L216" s="302">
        <f t="shared" si="169"/>
        <v>4.7198902534096074E-4</v>
      </c>
      <c r="M216" s="303">
        <f t="shared" si="170"/>
        <v>-292.68999999999994</v>
      </c>
      <c r="N216" s="302">
        <f t="shared" si="171"/>
        <v>-0.27060335422791737</v>
      </c>
      <c r="O216" s="311"/>
      <c r="P216" s="269">
        <f t="shared" si="172"/>
        <v>6084.66</v>
      </c>
      <c r="Q216" s="302">
        <f t="shared" si="173"/>
        <v>4.1147661295787784E-4</v>
      </c>
      <c r="R216" s="303"/>
      <c r="S216" s="269">
        <f t="shared" si="174"/>
        <v>8720</v>
      </c>
      <c r="T216" s="302">
        <f t="shared" si="175"/>
        <v>5.8651798081633575E-4</v>
      </c>
      <c r="U216" s="303">
        <f t="shared" si="176"/>
        <v>-2635.34</v>
      </c>
      <c r="V216" s="302">
        <f t="shared" si="177"/>
        <v>-0.30221788990825688</v>
      </c>
      <c r="W216" s="303"/>
      <c r="X216" s="269">
        <f t="shared" si="178"/>
        <v>10137.459999999999</v>
      </c>
      <c r="Y216" s="302">
        <f t="shared" si="179"/>
        <v>6.8851191364524328E-4</v>
      </c>
      <c r="Z216" s="303">
        <f t="shared" si="180"/>
        <v>-4052.7999999999993</v>
      </c>
      <c r="AA216" s="302">
        <f t="shared" si="181"/>
        <v>-0.39978456141873797</v>
      </c>
    </row>
    <row r="217" spans="1:27">
      <c r="A217" s="277" t="s">
        <v>56</v>
      </c>
      <c r="B217" s="273"/>
      <c r="C217" s="269">
        <f t="shared" si="162"/>
        <v>171318.67</v>
      </c>
      <c r="D217" s="302">
        <f t="shared" si="163"/>
        <v>6.8133767652487867E-2</v>
      </c>
      <c r="E217" s="303"/>
      <c r="F217" s="269">
        <f t="shared" si="164"/>
        <v>172883</v>
      </c>
      <c r="G217" s="302">
        <f t="shared" si="165"/>
        <v>6.9411342162166531E-2</v>
      </c>
      <c r="H217" s="303">
        <f t="shared" si="166"/>
        <v>-1564.3299999999872</v>
      </c>
      <c r="I217" s="302">
        <f t="shared" si="167"/>
        <v>-9.0484894408356352E-3</v>
      </c>
      <c r="J217" s="303"/>
      <c r="K217" s="269">
        <f t="shared" si="168"/>
        <v>139858.30000000002</v>
      </c>
      <c r="L217" s="302">
        <f t="shared" si="169"/>
        <v>6.1030290400365846E-2</v>
      </c>
      <c r="M217" s="303">
        <f t="shared" si="170"/>
        <v>31460.369999999995</v>
      </c>
      <c r="N217" s="302">
        <f t="shared" si="171"/>
        <v>0.22494460464627405</v>
      </c>
      <c r="O217" s="311"/>
      <c r="P217" s="269">
        <f t="shared" si="172"/>
        <v>913043.66</v>
      </c>
      <c r="Q217" s="302">
        <f t="shared" si="173"/>
        <v>6.1744799660040858E-2</v>
      </c>
      <c r="R217" s="303"/>
      <c r="S217" s="269">
        <f t="shared" si="174"/>
        <v>1037298</v>
      </c>
      <c r="T217" s="302">
        <f t="shared" si="175"/>
        <v>6.9769945924865073E-2</v>
      </c>
      <c r="U217" s="303">
        <f t="shared" si="176"/>
        <v>-124254.33999999997</v>
      </c>
      <c r="V217" s="302">
        <f t="shared" si="177"/>
        <v>-0.11978654157243142</v>
      </c>
      <c r="W217" s="303"/>
      <c r="X217" s="269">
        <f t="shared" si="178"/>
        <v>842513.22000000009</v>
      </c>
      <c r="Y217" s="302">
        <f t="shared" si="179"/>
        <v>5.7221472575340958E-2</v>
      </c>
      <c r="Z217" s="303">
        <f t="shared" si="180"/>
        <v>70530.439999999944</v>
      </c>
      <c r="AA217" s="302">
        <f t="shared" si="181"/>
        <v>8.3714342191568147E-2</v>
      </c>
    </row>
    <row r="218" spans="1:27">
      <c r="A218" s="277" t="s">
        <v>57</v>
      </c>
      <c r="B218" s="273"/>
      <c r="C218" s="269">
        <f t="shared" si="162"/>
        <v>144436</v>
      </c>
      <c r="D218" s="302">
        <f t="shared" si="163"/>
        <v>5.7442477604190696E-2</v>
      </c>
      <c r="E218" s="303"/>
      <c r="F218" s="269">
        <f t="shared" si="164"/>
        <v>144840</v>
      </c>
      <c r="G218" s="302">
        <f t="shared" si="165"/>
        <v>5.8152269446783082E-2</v>
      </c>
      <c r="H218" s="303">
        <f t="shared" si="166"/>
        <v>-404</v>
      </c>
      <c r="I218" s="302">
        <f t="shared" si="167"/>
        <v>-2.7892847279756975E-3</v>
      </c>
      <c r="J218" s="303"/>
      <c r="K218" s="269">
        <f t="shared" si="168"/>
        <v>138641.97999999998</v>
      </c>
      <c r="L218" s="302">
        <f t="shared" si="169"/>
        <v>6.0499522023946463E-2</v>
      </c>
      <c r="M218" s="303">
        <f t="shared" si="170"/>
        <v>5794.0200000000186</v>
      </c>
      <c r="N218" s="302">
        <f t="shared" si="171"/>
        <v>4.1791238122825564E-2</v>
      </c>
      <c r="O218" s="311"/>
      <c r="P218" s="269">
        <f t="shared" si="172"/>
        <v>948974.74</v>
      </c>
      <c r="Q218" s="302">
        <f t="shared" si="173"/>
        <v>6.4174647687427519E-2</v>
      </c>
      <c r="R218" s="303"/>
      <c r="S218" s="269">
        <f t="shared" si="174"/>
        <v>964490</v>
      </c>
      <c r="T218" s="302">
        <f t="shared" si="175"/>
        <v>6.487278982999399E-2</v>
      </c>
      <c r="U218" s="303">
        <f t="shared" si="176"/>
        <v>-15515.260000000009</v>
      </c>
      <c r="V218" s="302">
        <f t="shared" si="177"/>
        <v>-1.6086491306286234E-2</v>
      </c>
      <c r="W218" s="303"/>
      <c r="X218" s="269">
        <f t="shared" si="178"/>
        <v>891022.54</v>
      </c>
      <c r="Y218" s="302">
        <f t="shared" si="179"/>
        <v>6.0516108977637928E-2</v>
      </c>
      <c r="Z218" s="303">
        <f t="shared" si="180"/>
        <v>57952.199999999953</v>
      </c>
      <c r="AA218" s="302">
        <f t="shared" si="181"/>
        <v>6.5040105494974298E-2</v>
      </c>
    </row>
    <row r="219" spans="1:27">
      <c r="A219" s="277" t="s">
        <v>58</v>
      </c>
      <c r="B219" s="273"/>
      <c r="C219" s="269">
        <f t="shared" si="162"/>
        <v>65811.64</v>
      </c>
      <c r="D219" s="302">
        <f t="shared" si="163"/>
        <v>2.6173416992959237E-2</v>
      </c>
      <c r="E219" s="303"/>
      <c r="F219" s="269">
        <f t="shared" si="164"/>
        <v>55376.9</v>
      </c>
      <c r="G219" s="302">
        <f t="shared" si="165"/>
        <v>2.2233446630264858E-2</v>
      </c>
      <c r="H219" s="303">
        <f t="shared" si="166"/>
        <v>10434.739999999998</v>
      </c>
      <c r="I219" s="302">
        <f t="shared" si="167"/>
        <v>0.18843127730154627</v>
      </c>
      <c r="J219" s="303"/>
      <c r="K219" s="269">
        <f t="shared" si="168"/>
        <v>57565</v>
      </c>
      <c r="L219" s="302">
        <f t="shared" si="169"/>
        <v>2.5119772418920147E-2</v>
      </c>
      <c r="M219" s="303">
        <f t="shared" si="170"/>
        <v>8246.64</v>
      </c>
      <c r="N219" s="302">
        <f t="shared" si="171"/>
        <v>0.14325788239381568</v>
      </c>
      <c r="O219" s="311"/>
      <c r="P219" s="269">
        <f t="shared" si="172"/>
        <v>511275.18000000005</v>
      </c>
      <c r="Q219" s="302">
        <f t="shared" si="173"/>
        <v>3.4575108445801299E-2</v>
      </c>
      <c r="R219" s="303"/>
      <c r="S219" s="269">
        <f t="shared" si="174"/>
        <v>750261.4</v>
      </c>
      <c r="T219" s="302">
        <f t="shared" si="175"/>
        <v>5.0463509336288667E-2</v>
      </c>
      <c r="U219" s="303">
        <f t="shared" si="176"/>
        <v>-238986.21999999997</v>
      </c>
      <c r="V219" s="302">
        <f t="shared" si="177"/>
        <v>-0.3185372724759663</v>
      </c>
      <c r="W219" s="303"/>
      <c r="X219" s="269">
        <f t="shared" si="178"/>
        <v>388688.54079999996</v>
      </c>
      <c r="Y219" s="302">
        <f t="shared" si="179"/>
        <v>2.6398791318356395E-2</v>
      </c>
      <c r="Z219" s="303">
        <f t="shared" si="180"/>
        <v>122586.63920000009</v>
      </c>
      <c r="AA219" s="302">
        <f t="shared" si="181"/>
        <v>0.31538526694842067</v>
      </c>
    </row>
    <row r="220" spans="1:27">
      <c r="A220" s="277" t="s">
        <v>59</v>
      </c>
      <c r="B220" s="273"/>
      <c r="C220" s="269">
        <f t="shared" si="162"/>
        <v>0</v>
      </c>
      <c r="D220" s="302">
        <f t="shared" si="163"/>
        <v>0</v>
      </c>
      <c r="E220" s="303"/>
      <c r="F220" s="269">
        <f t="shared" si="164"/>
        <v>18000</v>
      </c>
      <c r="G220" s="302">
        <f t="shared" si="165"/>
        <v>7.2268768989374168E-3</v>
      </c>
      <c r="H220" s="303">
        <f t="shared" si="166"/>
        <v>-18000</v>
      </c>
      <c r="I220" s="302">
        <f t="shared" si="167"/>
        <v>-1</v>
      </c>
      <c r="J220" s="303"/>
      <c r="K220" s="269">
        <f t="shared" si="168"/>
        <v>20833.48</v>
      </c>
      <c r="L220" s="302">
        <f t="shared" si="169"/>
        <v>9.0911539354490492E-3</v>
      </c>
      <c r="M220" s="303">
        <f t="shared" si="170"/>
        <v>-20833.48</v>
      </c>
      <c r="N220" s="302">
        <f t="shared" si="171"/>
        <v>-1</v>
      </c>
      <c r="O220" s="311"/>
      <c r="P220" s="269">
        <f t="shared" si="172"/>
        <v>1060</v>
      </c>
      <c r="Q220" s="302">
        <f t="shared" si="173"/>
        <v>7.1682757908469907E-5</v>
      </c>
      <c r="R220" s="303"/>
      <c r="S220" s="269">
        <f t="shared" si="174"/>
        <v>108000</v>
      </c>
      <c r="T220" s="302">
        <f t="shared" si="175"/>
        <v>7.2642135238720476E-3</v>
      </c>
      <c r="U220" s="303">
        <f t="shared" si="176"/>
        <v>-106940</v>
      </c>
      <c r="V220" s="302">
        <f t="shared" si="177"/>
        <v>-0.99018518518518517</v>
      </c>
      <c r="W220" s="303"/>
      <c r="X220" s="269">
        <f t="shared" si="178"/>
        <v>108914.59999999999</v>
      </c>
      <c r="Y220" s="302">
        <f t="shared" si="179"/>
        <v>7.3972178109611491E-3</v>
      </c>
      <c r="Z220" s="303">
        <f t="shared" si="180"/>
        <v>-107854.59999999999</v>
      </c>
      <c r="AA220" s="302">
        <f t="shared" si="181"/>
        <v>-0.99026760415958925</v>
      </c>
    </row>
    <row r="221" spans="1:27">
      <c r="A221" s="277" t="s">
        <v>60</v>
      </c>
      <c r="B221" s="273"/>
      <c r="C221" s="269">
        <f t="shared" si="162"/>
        <v>0</v>
      </c>
      <c r="D221" s="302">
        <f t="shared" si="163"/>
        <v>0</v>
      </c>
      <c r="E221" s="303"/>
      <c r="F221" s="269">
        <f t="shared" si="164"/>
        <v>0</v>
      </c>
      <c r="G221" s="302">
        <f t="shared" si="165"/>
        <v>0</v>
      </c>
      <c r="H221" s="303">
        <f t="shared" si="166"/>
        <v>0</v>
      </c>
      <c r="I221" s="302" t="str">
        <f t="shared" si="167"/>
        <v>N. D.</v>
      </c>
      <c r="J221" s="303"/>
      <c r="K221" s="269">
        <f t="shared" si="168"/>
        <v>0</v>
      </c>
      <c r="L221" s="302">
        <f t="shared" si="169"/>
        <v>0</v>
      </c>
      <c r="M221" s="303">
        <f t="shared" si="170"/>
        <v>0</v>
      </c>
      <c r="N221" s="302" t="str">
        <f t="shared" si="171"/>
        <v>N. D.</v>
      </c>
      <c r="O221" s="311"/>
      <c r="P221" s="269">
        <f t="shared" si="172"/>
        <v>12250.339999999998</v>
      </c>
      <c r="Q221" s="302">
        <f t="shared" si="173"/>
        <v>8.2843222312872181E-4</v>
      </c>
      <c r="R221" s="303"/>
      <c r="S221" s="269">
        <f t="shared" si="174"/>
        <v>12462</v>
      </c>
      <c r="T221" s="302">
        <f t="shared" si="175"/>
        <v>8.3820952717123573E-4</v>
      </c>
      <c r="U221" s="303">
        <f t="shared" si="176"/>
        <v>-211.66000000000167</v>
      </c>
      <c r="V221" s="302">
        <f t="shared" si="177"/>
        <v>-1.6984432675333148E-2</v>
      </c>
      <c r="W221" s="303"/>
      <c r="X221" s="269">
        <f t="shared" si="178"/>
        <v>12521.7</v>
      </c>
      <c r="Y221" s="302">
        <f t="shared" si="179"/>
        <v>8.5044376294373975E-4</v>
      </c>
      <c r="Z221" s="303">
        <f t="shared" si="180"/>
        <v>-271.3600000000024</v>
      </c>
      <c r="AA221" s="302">
        <f t="shared" si="181"/>
        <v>-2.1671178833545156E-2</v>
      </c>
    </row>
    <row r="222" spans="1:27">
      <c r="A222" s="277" t="s">
        <v>61</v>
      </c>
      <c r="B222" s="273"/>
      <c r="C222" s="269">
        <f t="shared" si="162"/>
        <v>34449.9398</v>
      </c>
      <c r="D222" s="302">
        <f t="shared" si="163"/>
        <v>1.3700807938652535E-2</v>
      </c>
      <c r="E222" s="303"/>
      <c r="F222" s="269">
        <f t="shared" si="164"/>
        <v>34845.270000000004</v>
      </c>
      <c r="G222" s="302">
        <f t="shared" si="165"/>
        <v>1.3990137600013169E-2</v>
      </c>
      <c r="H222" s="303">
        <f t="shared" si="166"/>
        <v>-395.33020000000397</v>
      </c>
      <c r="I222" s="302">
        <f t="shared" si="167"/>
        <v>-1.13453045420513E-2</v>
      </c>
      <c r="J222" s="303"/>
      <c r="K222" s="269">
        <f t="shared" si="168"/>
        <v>37864.883399999999</v>
      </c>
      <c r="L222" s="302">
        <f t="shared" si="169"/>
        <v>1.652318689615126E-2</v>
      </c>
      <c r="M222" s="303">
        <f t="shared" si="170"/>
        <v>-3414.9435999999987</v>
      </c>
      <c r="N222" s="302">
        <f t="shared" si="171"/>
        <v>-9.0187616951700397E-2</v>
      </c>
      <c r="O222" s="311"/>
      <c r="P222" s="269">
        <f t="shared" si="172"/>
        <v>206699.69899999999</v>
      </c>
      <c r="Q222" s="302">
        <f t="shared" si="173"/>
        <v>1.3978117436953395E-2</v>
      </c>
      <c r="R222" s="303"/>
      <c r="S222" s="269">
        <f t="shared" si="174"/>
        <v>209071.62000000005</v>
      </c>
      <c r="T222" s="302">
        <f t="shared" si="175"/>
        <v>1.4062415643165167E-2</v>
      </c>
      <c r="U222" s="303">
        <f t="shared" si="176"/>
        <v>-2371.9210000000603</v>
      </c>
      <c r="V222" s="302">
        <f t="shared" si="177"/>
        <v>-1.1345016602444941E-2</v>
      </c>
      <c r="W222" s="303"/>
      <c r="X222" s="269">
        <f t="shared" si="178"/>
        <v>220989.38369999998</v>
      </c>
      <c r="Y222" s="302">
        <f t="shared" si="179"/>
        <v>1.5009067702024958E-2</v>
      </c>
      <c r="Z222" s="303">
        <f t="shared" si="180"/>
        <v>-14289.684699999983</v>
      </c>
      <c r="AA222" s="302">
        <f t="shared" si="181"/>
        <v>-6.4662313006848687E-2</v>
      </c>
    </row>
    <row r="223" spans="1:27">
      <c r="A223" s="277" t="s">
        <v>62</v>
      </c>
      <c r="B223" s="273"/>
      <c r="C223" s="269">
        <f t="shared" si="162"/>
        <v>0</v>
      </c>
      <c r="D223" s="302">
        <f t="shared" si="163"/>
        <v>0</v>
      </c>
      <c r="E223" s="303"/>
      <c r="F223" s="269">
        <f t="shared" si="164"/>
        <v>0</v>
      </c>
      <c r="G223" s="302">
        <f t="shared" si="165"/>
        <v>0</v>
      </c>
      <c r="H223" s="303">
        <f t="shared" si="166"/>
        <v>0</v>
      </c>
      <c r="I223" s="302" t="str">
        <f t="shared" si="167"/>
        <v>N. D.</v>
      </c>
      <c r="J223" s="303"/>
      <c r="K223" s="269">
        <f t="shared" si="168"/>
        <v>0</v>
      </c>
      <c r="L223" s="302">
        <f t="shared" si="169"/>
        <v>0</v>
      </c>
      <c r="M223" s="303">
        <f t="shared" si="170"/>
        <v>0</v>
      </c>
      <c r="N223" s="302" t="str">
        <f t="shared" si="171"/>
        <v>N. D.</v>
      </c>
      <c r="O223" s="311"/>
      <c r="P223" s="269">
        <f t="shared" si="172"/>
        <v>0</v>
      </c>
      <c r="Q223" s="302">
        <f t="shared" si="173"/>
        <v>0</v>
      </c>
      <c r="R223" s="303"/>
      <c r="S223" s="269">
        <f t="shared" si="174"/>
        <v>0</v>
      </c>
      <c r="T223" s="302">
        <f t="shared" si="175"/>
        <v>0</v>
      </c>
      <c r="U223" s="303">
        <f t="shared" si="176"/>
        <v>0</v>
      </c>
      <c r="V223" s="302" t="str">
        <f t="shared" si="177"/>
        <v>N. D.</v>
      </c>
      <c r="W223" s="303"/>
      <c r="X223" s="269">
        <f t="shared" si="178"/>
        <v>0</v>
      </c>
      <c r="Y223" s="302">
        <f t="shared" si="179"/>
        <v>0</v>
      </c>
      <c r="Z223" s="303">
        <f t="shared" si="180"/>
        <v>0</v>
      </c>
      <c r="AA223" s="302" t="str">
        <f t="shared" si="181"/>
        <v>N. D.</v>
      </c>
    </row>
    <row r="224" spans="1:27">
      <c r="A224" s="277" t="s">
        <v>25</v>
      </c>
      <c r="B224" s="273"/>
      <c r="C224" s="269">
        <f t="shared" si="162"/>
        <v>52126.07</v>
      </c>
      <c r="D224" s="302">
        <f t="shared" si="163"/>
        <v>2.0730639235159352E-2</v>
      </c>
      <c r="E224" s="303"/>
      <c r="F224" s="269">
        <f t="shared" si="164"/>
        <v>61705.2</v>
      </c>
      <c r="G224" s="302">
        <f t="shared" si="165"/>
        <v>2.4774215801350728E-2</v>
      </c>
      <c r="H224" s="303">
        <f t="shared" si="166"/>
        <v>-9579.1299999999974</v>
      </c>
      <c r="I224" s="302">
        <f t="shared" si="167"/>
        <v>-0.15524023907223375</v>
      </c>
      <c r="J224" s="303"/>
      <c r="K224" s="269">
        <f t="shared" si="168"/>
        <v>61360.67</v>
      </c>
      <c r="L224" s="302">
        <f t="shared" si="169"/>
        <v>2.6776097730781913E-2</v>
      </c>
      <c r="M224" s="303">
        <f t="shared" si="170"/>
        <v>-9234.5999999999985</v>
      </c>
      <c r="N224" s="302">
        <f t="shared" si="171"/>
        <v>-0.15049705291679505</v>
      </c>
      <c r="O224" s="311"/>
      <c r="P224" s="269">
        <f t="shared" si="172"/>
        <v>248747.68</v>
      </c>
      <c r="Q224" s="302">
        <f t="shared" si="173"/>
        <v>1.6821622382767493E-2</v>
      </c>
      <c r="R224" s="303"/>
      <c r="S224" s="269">
        <f t="shared" si="174"/>
        <v>339860.4</v>
      </c>
      <c r="T224" s="302">
        <f t="shared" si="175"/>
        <v>2.2859430684338555E-2</v>
      </c>
      <c r="U224" s="303">
        <f t="shared" si="176"/>
        <v>-91112.72000000003</v>
      </c>
      <c r="V224" s="302">
        <f t="shared" si="177"/>
        <v>-0.26808866228604455</v>
      </c>
      <c r="W224" s="303"/>
      <c r="X224" s="269">
        <f t="shared" si="178"/>
        <v>284855.61</v>
      </c>
      <c r="Y224" s="302">
        <f t="shared" si="179"/>
        <v>1.9346708263577178E-2</v>
      </c>
      <c r="Z224" s="303">
        <f t="shared" si="180"/>
        <v>-36107.929999999993</v>
      </c>
      <c r="AA224" s="302">
        <f t="shared" si="181"/>
        <v>-0.12675871119406773</v>
      </c>
    </row>
    <row r="225" spans="1:27">
      <c r="A225" s="277" t="s">
        <v>63</v>
      </c>
      <c r="B225" s="273"/>
      <c r="C225" s="269">
        <f t="shared" si="162"/>
        <v>0</v>
      </c>
      <c r="D225" s="302">
        <f t="shared" si="163"/>
        <v>0</v>
      </c>
      <c r="E225" s="303"/>
      <c r="F225" s="269">
        <f t="shared" si="164"/>
        <v>18750</v>
      </c>
      <c r="G225" s="302">
        <f t="shared" si="165"/>
        <v>7.5279967697264756E-3</v>
      </c>
      <c r="H225" s="303">
        <f t="shared" si="166"/>
        <v>-18750</v>
      </c>
      <c r="I225" s="302">
        <f t="shared" si="167"/>
        <v>-1</v>
      </c>
      <c r="J225" s="303"/>
      <c r="K225" s="269">
        <f t="shared" si="168"/>
        <v>1632</v>
      </c>
      <c r="L225" s="302">
        <f t="shared" si="169"/>
        <v>7.1215962108360422E-4</v>
      </c>
      <c r="M225" s="303">
        <f t="shared" si="170"/>
        <v>-1632</v>
      </c>
      <c r="N225" s="302">
        <f t="shared" si="171"/>
        <v>-1</v>
      </c>
      <c r="O225" s="311"/>
      <c r="P225" s="269">
        <f t="shared" si="172"/>
        <v>0</v>
      </c>
      <c r="Q225" s="302">
        <f t="shared" si="173"/>
        <v>0</v>
      </c>
      <c r="R225" s="303"/>
      <c r="S225" s="269">
        <f t="shared" si="174"/>
        <v>18750</v>
      </c>
      <c r="T225" s="302">
        <f t="shared" si="175"/>
        <v>1.2611481812277862E-3</v>
      </c>
      <c r="U225" s="303">
        <f t="shared" si="176"/>
        <v>-18750</v>
      </c>
      <c r="V225" s="302">
        <f t="shared" si="177"/>
        <v>-1</v>
      </c>
      <c r="W225" s="303"/>
      <c r="X225" s="269">
        <f t="shared" si="178"/>
        <v>1632</v>
      </c>
      <c r="Y225" s="302">
        <f t="shared" si="179"/>
        <v>1.1084151681674079E-4</v>
      </c>
      <c r="Z225" s="303">
        <f t="shared" si="180"/>
        <v>-1632</v>
      </c>
      <c r="AA225" s="302">
        <f t="shared" si="181"/>
        <v>-1</v>
      </c>
    </row>
    <row r="226" spans="1:27">
      <c r="A226" s="277" t="s">
        <v>64</v>
      </c>
      <c r="B226" s="273"/>
      <c r="C226" s="269">
        <f t="shared" si="162"/>
        <v>0</v>
      </c>
      <c r="D226" s="302">
        <f t="shared" si="163"/>
        <v>0</v>
      </c>
      <c r="E226" s="303"/>
      <c r="F226" s="269">
        <f t="shared" si="164"/>
        <v>0</v>
      </c>
      <c r="G226" s="302">
        <f t="shared" si="165"/>
        <v>0</v>
      </c>
      <c r="H226" s="303">
        <f t="shared" si="166"/>
        <v>0</v>
      </c>
      <c r="I226" s="302" t="str">
        <f t="shared" si="167"/>
        <v>N. D.</v>
      </c>
      <c r="J226" s="303"/>
      <c r="K226" s="269">
        <f t="shared" si="168"/>
        <v>1191</v>
      </c>
      <c r="L226" s="302">
        <f t="shared" si="169"/>
        <v>5.1971942935696857E-4</v>
      </c>
      <c r="M226" s="303">
        <f t="shared" si="170"/>
        <v>-1191</v>
      </c>
      <c r="N226" s="302">
        <f t="shared" si="171"/>
        <v>-1</v>
      </c>
      <c r="O226" s="311"/>
      <c r="P226" s="269">
        <f t="shared" si="172"/>
        <v>187282.98</v>
      </c>
      <c r="Q226" s="302">
        <f t="shared" si="173"/>
        <v>1.266505709029888E-2</v>
      </c>
      <c r="R226" s="303"/>
      <c r="S226" s="269">
        <f t="shared" si="174"/>
        <v>185000</v>
      </c>
      <c r="T226" s="302">
        <f t="shared" si="175"/>
        <v>1.2443328721447489E-2</v>
      </c>
      <c r="U226" s="303">
        <f t="shared" si="176"/>
        <v>2282.9800000000105</v>
      </c>
      <c r="V226" s="302">
        <f t="shared" si="177"/>
        <v>1.2340432432432489E-2</v>
      </c>
      <c r="W226" s="303"/>
      <c r="X226" s="269">
        <f t="shared" si="178"/>
        <v>172673.44</v>
      </c>
      <c r="Y226" s="302">
        <f t="shared" si="179"/>
        <v>1.172756495316451E-2</v>
      </c>
      <c r="Z226" s="303">
        <f t="shared" si="180"/>
        <v>14609.540000000008</v>
      </c>
      <c r="AA226" s="302">
        <f t="shared" si="181"/>
        <v>8.4607916538872494E-2</v>
      </c>
    </row>
    <row r="227" spans="1:27" ht="6" customHeight="1">
      <c r="A227" s="267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</row>
    <row r="228" spans="1:27" s="308" customFormat="1">
      <c r="A228" s="304" t="s">
        <v>93</v>
      </c>
      <c r="B228" s="283"/>
      <c r="C228" s="305">
        <f>+SUM(C214:C226)</f>
        <v>663585.59980000008</v>
      </c>
      <c r="D228" s="306">
        <f>+IF(ISERROR(C228/C$210),"N. D.",C228/C$210)</f>
        <v>0.26390928130781077</v>
      </c>
      <c r="E228" s="307"/>
      <c r="F228" s="305">
        <f>+SUM(F214:F226)</f>
        <v>785359.95367121242</v>
      </c>
      <c r="G228" s="306">
        <f>+IF(ISERROR(F228/F$210),"N. D.",F228/F$210)</f>
        <v>0.31531665036316919</v>
      </c>
      <c r="H228" s="307">
        <f>+$C228-F228</f>
        <v>-121774.35387121234</v>
      </c>
      <c r="I228" s="306">
        <f>+IF(ISERROR(H228/F228),"N. D.",H228/F228)</f>
        <v>-0.15505546635268425</v>
      </c>
      <c r="J228" s="307"/>
      <c r="K228" s="305">
        <f>+SUM(K214:K226)</f>
        <v>683421.16340000008</v>
      </c>
      <c r="L228" s="306">
        <f>+IF(ISERROR(K228/K$210),"N. D.",K228/K$210)</f>
        <v>0.29822607645064952</v>
      </c>
      <c r="M228" s="307">
        <f>+$C228-K228</f>
        <v>-19835.563599999994</v>
      </c>
      <c r="N228" s="306">
        <f>+IF(ISERROR(M228/K228),"N. D.",M228/K228)</f>
        <v>-2.9023923551501758E-2</v>
      </c>
      <c r="O228" s="313"/>
      <c r="P228" s="305">
        <f>+SUM(P214:P226)</f>
        <v>4048646.9090000005</v>
      </c>
      <c r="Q228" s="306">
        <f>+IF(ISERROR(P228/P$210),"N. D.",P228/P$210)</f>
        <v>0.27379073229690759</v>
      </c>
      <c r="R228" s="307"/>
      <c r="S228" s="305">
        <f>+SUM(S214:S226)</f>
        <v>5230643.6230398603</v>
      </c>
      <c r="T228" s="306">
        <f>+IF(ISERROR(S228/S$210),"N. D.",S228/S$210)</f>
        <v>0.35181955689853001</v>
      </c>
      <c r="U228" s="307">
        <f>+$P228-S228</f>
        <v>-1181996.7140398598</v>
      </c>
      <c r="V228" s="306">
        <f>+IF(ISERROR(U228/S228),"N. D.",U228/S228)</f>
        <v>-0.22597538643875842</v>
      </c>
      <c r="W228" s="307"/>
      <c r="X228" s="305">
        <f>+SUM(X214:X226)</f>
        <v>4379711.2945000008</v>
      </c>
      <c r="Y228" s="306">
        <f>+IF(ISERROR(X228/X$210),"N. D.",X228/X$210)</f>
        <v>0.29745946268492118</v>
      </c>
      <c r="Z228" s="307">
        <f>+$P228-X228</f>
        <v>-331064.38550000032</v>
      </c>
      <c r="AA228" s="306">
        <f>+IF(ISERROR(Z228/X228),"N. D.",Z228/X228)</f>
        <v>-7.5590458648666592E-2</v>
      </c>
    </row>
    <row r="230" spans="1:27">
      <c r="A230" s="266" t="s">
        <v>94</v>
      </c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</row>
    <row r="231" spans="1:27" ht="6" customHeight="1">
      <c r="A231" s="267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</row>
    <row r="232" spans="1:27">
      <c r="A232" s="272" t="s">
        <v>95</v>
      </c>
      <c r="B232" s="273"/>
      <c r="C232" s="269">
        <f>+C106</f>
        <v>2514445.86</v>
      </c>
      <c r="D232" s="302">
        <f>+IF(ISERROR(C232/C$232),"N. D.",C232/C$232)</f>
        <v>1</v>
      </c>
      <c r="E232" s="303"/>
      <c r="F232" s="269">
        <f>+F106</f>
        <v>2490702.4502723408</v>
      </c>
      <c r="G232" s="302">
        <f>+IF(ISERROR(F232/F$232),"N. D.",F232/F$232)</f>
        <v>1</v>
      </c>
      <c r="H232" s="303">
        <f>+$C232-F232</f>
        <v>23743.409727659076</v>
      </c>
      <c r="I232" s="302">
        <f>+IF(ISERROR(H232/F232),"N. D.",H232/F232)</f>
        <v>9.5328166257125178E-3</v>
      </c>
      <c r="J232" s="303"/>
      <c r="K232" s="269">
        <f>+K106</f>
        <v>2291621.08</v>
      </c>
      <c r="L232" s="302">
        <f>+IF(ISERROR(K232/K$232),"N. D.",K232/K$232)</f>
        <v>1</v>
      </c>
      <c r="M232" s="303">
        <f>+$C232-K232</f>
        <v>222824.7799999998</v>
      </c>
      <c r="N232" s="302">
        <f>+IF(ISERROR(M232/K232),"N. D.",M232/K232)</f>
        <v>9.7234565498062087E-2</v>
      </c>
      <c r="O232" s="311"/>
      <c r="P232" s="269">
        <f>+P106</f>
        <v>14787377.480000002</v>
      </c>
      <c r="Q232" s="302">
        <f>+IF(ISERROR(P232/P$232),"N. D.",P232/P$232)</f>
        <v>1</v>
      </c>
      <c r="R232" s="303"/>
      <c r="S232" s="269">
        <f>+S106</f>
        <v>14867404.385221416</v>
      </c>
      <c r="T232" s="302">
        <f>+IF(ISERROR(S232/S$232),"N. D.",S232/S$232)</f>
        <v>1</v>
      </c>
      <c r="U232" s="303">
        <f>+$P232-S232</f>
        <v>-80026.905221413821</v>
      </c>
      <c r="V232" s="302">
        <f>+IF(ISERROR(U232/S232),"N. D.",U232/S232)</f>
        <v>-5.3827085850279713E-3</v>
      </c>
      <c r="W232" s="303"/>
      <c r="X232" s="269">
        <f>+X106</f>
        <v>14723724.890000001</v>
      </c>
      <c r="Y232" s="302">
        <f>+IF(ISERROR(X232/X$232),"N. D.",X232/X$232)</f>
        <v>1</v>
      </c>
      <c r="Z232" s="303">
        <f>+$P232-X232</f>
        <v>63652.590000001714</v>
      </c>
      <c r="AA232" s="302">
        <f>+IF(ISERROR(Z232/X232),"N. D.",Z232/X232)</f>
        <v>4.3231308976190543E-3</v>
      </c>
    </row>
    <row r="233" spans="1:27">
      <c r="A233" s="272" t="s">
        <v>96</v>
      </c>
      <c r="B233" s="273"/>
      <c r="C233" s="269">
        <f>+C135</f>
        <v>663585.59980000008</v>
      </c>
      <c r="D233" s="302">
        <f>+IF(ISERROR(C233/C$232),"N. D.",C233/C$232)</f>
        <v>0.26390928130781077</v>
      </c>
      <c r="E233" s="303"/>
      <c r="F233" s="269">
        <f>+F135</f>
        <v>785359.95367121242</v>
      </c>
      <c r="G233" s="302">
        <f>+IF(ISERROR(F233/F$232),"N. D.",F233/F$232)</f>
        <v>0.31531665036316919</v>
      </c>
      <c r="H233" s="303">
        <f>+$C233-F233</f>
        <v>-121774.35387121234</v>
      </c>
      <c r="I233" s="302">
        <f>+IF(ISERROR(H233/F233),"N. D.",H233/F233)</f>
        <v>-0.15505546635268425</v>
      </c>
      <c r="J233" s="303"/>
      <c r="K233" s="269">
        <f>+K135</f>
        <v>683421.16340000008</v>
      </c>
      <c r="L233" s="302">
        <f>+IF(ISERROR(K233/K$232),"N. D.",K233/K$232)</f>
        <v>0.29822607645064952</v>
      </c>
      <c r="M233" s="303">
        <f>+$C233-K233</f>
        <v>-19835.563599999994</v>
      </c>
      <c r="N233" s="302">
        <f>+IF(ISERROR(M233/K233),"N. D.",M233/K233)</f>
        <v>-2.9023923551501758E-2</v>
      </c>
      <c r="O233" s="311"/>
      <c r="P233" s="269">
        <f>+P135</f>
        <v>4048646.9090000005</v>
      </c>
      <c r="Q233" s="302">
        <f>+IF(ISERROR(P233/P$232),"N. D.",P233/P$232)</f>
        <v>0.27379073229690759</v>
      </c>
      <c r="R233" s="303"/>
      <c r="S233" s="269">
        <f>+S135</f>
        <v>5230643.6230398603</v>
      </c>
      <c r="T233" s="302">
        <f>+IF(ISERROR(S233/S$232),"N. D.",S233/S$232)</f>
        <v>0.35181955689853001</v>
      </c>
      <c r="U233" s="303">
        <f>+$P233-S233</f>
        <v>-1181996.7140398598</v>
      </c>
      <c r="V233" s="302">
        <f>+IF(ISERROR(U233/S233),"N. D.",U233/S233)</f>
        <v>-0.22597538643875842</v>
      </c>
      <c r="W233" s="303"/>
      <c r="X233" s="269">
        <f>+X135</f>
        <v>4379711.2945000008</v>
      </c>
      <c r="Y233" s="302">
        <f>+IF(ISERROR(X233/X$232),"N. D.",X233/X$232)</f>
        <v>0.29745946268492118</v>
      </c>
      <c r="Z233" s="303">
        <f>+$P233-X233</f>
        <v>-331064.38550000032</v>
      </c>
      <c r="AA233" s="302">
        <f>+IF(ISERROR(Z233/X233),"N. D.",Z233/X233)</f>
        <v>-7.5590458648666592E-2</v>
      </c>
    </row>
    <row r="234" spans="1:27">
      <c r="A234" s="272" t="s">
        <v>97</v>
      </c>
      <c r="B234" s="273"/>
      <c r="C234" s="269">
        <f>+C168</f>
        <v>1850860.2601999999</v>
      </c>
      <c r="D234" s="302">
        <f>+IF(ISERROR(C234/C$232),"N. D.",C234/C$232)</f>
        <v>0.73609071869218934</v>
      </c>
      <c r="E234" s="303"/>
      <c r="F234" s="269">
        <f>+F168</f>
        <v>1705342.4966011285</v>
      </c>
      <c r="G234" s="302">
        <f>+IF(ISERROR(F234/F$232),"N. D.",F234/F$232)</f>
        <v>0.68468334963683086</v>
      </c>
      <c r="H234" s="303">
        <f>+$C234-F234</f>
        <v>145517.76359887142</v>
      </c>
      <c r="I234" s="302">
        <f>+IF(ISERROR(H234/F234),"N. D.",H234/F234)</f>
        <v>8.5330520929900525E-2</v>
      </c>
      <c r="J234" s="303"/>
      <c r="K234" s="269">
        <f>+K168</f>
        <v>1608199.9166000001</v>
      </c>
      <c r="L234" s="302">
        <f>+IF(ISERROR(K234/K$232),"N. D.",K234/K$232)</f>
        <v>0.70177392354935053</v>
      </c>
      <c r="M234" s="303">
        <f>+$C234-K234</f>
        <v>242660.34359999979</v>
      </c>
      <c r="N234" s="302">
        <f>+IF(ISERROR(M234/K234),"N. D.",M234/K234)</f>
        <v>0.15088941436648237</v>
      </c>
      <c r="O234" s="311"/>
      <c r="P234" s="269">
        <f>+P168</f>
        <v>10738730.571000002</v>
      </c>
      <c r="Q234" s="302">
        <f>+IF(ISERROR(P234/P$232),"N. D.",P234/P$232)</f>
        <v>0.72620926770309246</v>
      </c>
      <c r="R234" s="303"/>
      <c r="S234" s="269">
        <f>+S168</f>
        <v>9636760.7621815559</v>
      </c>
      <c r="T234" s="302">
        <f>+IF(ISERROR(S234/S$232),"N. D.",S234/S$232)</f>
        <v>0.64818044310147005</v>
      </c>
      <c r="U234" s="303">
        <f>+$P234-S234</f>
        <v>1101969.8088184465</v>
      </c>
      <c r="V234" s="302">
        <f>+IF(ISERROR(U234/S234),"N. D.",U234/S234)</f>
        <v>0.11435064499504957</v>
      </c>
      <c r="W234" s="303"/>
      <c r="X234" s="269">
        <f>+X168</f>
        <v>10344013.5955</v>
      </c>
      <c r="Y234" s="302">
        <f>+IF(ISERROR(X234/X$232),"N. D.",X234/X$232)</f>
        <v>0.70254053731507882</v>
      </c>
      <c r="Z234" s="303">
        <f>+$P234-X234</f>
        <v>394716.9755000025</v>
      </c>
      <c r="AA234" s="302">
        <f>+IF(ISERROR(Z234/X234),"N. D.",Z234/X234)</f>
        <v>3.815897686674715E-2</v>
      </c>
    </row>
    <row r="235" spans="1:27">
      <c r="A235" s="272" t="s">
        <v>98</v>
      </c>
      <c r="B235" s="273"/>
      <c r="C235" s="269">
        <f>+C177</f>
        <v>1742084.7301999999</v>
      </c>
      <c r="D235" s="302">
        <f>+IF(ISERROR(C235/C$232),"N. D.",C235/C$232)</f>
        <v>0.69283047923728214</v>
      </c>
      <c r="E235" s="303"/>
      <c r="F235" s="269">
        <f>+F177</f>
        <v>1534085.8966011284</v>
      </c>
      <c r="G235" s="302">
        <f>+IF(ISERROR(F235/F$232),"N. D.",F235/F$232)</f>
        <v>0.61592499595179939</v>
      </c>
      <c r="H235" s="303">
        <f>+$C235-F235</f>
        <v>207998.83359887148</v>
      </c>
      <c r="I235" s="302">
        <f>+IF(ISERROR(H235/F235),"N. D.",H235/F235)</f>
        <v>0.13558486787454799</v>
      </c>
      <c r="J235" s="303"/>
      <c r="K235" s="269">
        <f>+K177</f>
        <v>1436943.3166</v>
      </c>
      <c r="L235" s="302">
        <f>+IF(ISERROR(K235/K$232),"N. D.",K235/K$232)</f>
        <v>0.62704228423313335</v>
      </c>
      <c r="M235" s="303">
        <f>+$C235-K235</f>
        <v>305141.41359999985</v>
      </c>
      <c r="N235" s="302">
        <f>+IF(ISERROR(M235/K235),"N. D.",M235/K235)</f>
        <v>0.21235452371357641</v>
      </c>
      <c r="O235" s="311"/>
      <c r="P235" s="269">
        <f>+P177</f>
        <v>10186835.011000002</v>
      </c>
      <c r="Q235" s="302">
        <f>+IF(ISERROR(P235/P$232),"N. D.",P235/P$232)</f>
        <v>0.68888719617645144</v>
      </c>
      <c r="R235" s="303"/>
      <c r="S235" s="269">
        <f>+S177</f>
        <v>8159002.5688543562</v>
      </c>
      <c r="T235" s="302">
        <f>+IF(ISERROR(S235/S$232),"N. D.",S235/S$232)</f>
        <v>0.5487846000183203</v>
      </c>
      <c r="U235" s="303">
        <f>+$P235-S235</f>
        <v>2027832.4421456456</v>
      </c>
      <c r="V235" s="302">
        <f>+IF(ISERROR(U235/S235),"N. D.",U235/S235)</f>
        <v>0.24853925771350543</v>
      </c>
      <c r="W235" s="303"/>
      <c r="X235" s="269">
        <f>+X177</f>
        <v>9595713.9254999999</v>
      </c>
      <c r="Y235" s="302">
        <f>+IF(ISERROR(X235/X$232),"N. D.",X235/X$232)</f>
        <v>0.65171782257471933</v>
      </c>
      <c r="Z235" s="303">
        <f>+$P235-X235</f>
        <v>591121.08550000191</v>
      </c>
      <c r="AA235" s="302">
        <f>+IF(ISERROR(Z235/X235),"N. D.",Z235/X235)</f>
        <v>6.1602616552493834E-2</v>
      </c>
    </row>
  </sheetData>
  <mergeCells count="36">
    <mergeCell ref="C181:N181"/>
    <mergeCell ref="B184:B185"/>
    <mergeCell ref="D184:D185"/>
    <mergeCell ref="E184:E185"/>
    <mergeCell ref="G184:G185"/>
    <mergeCell ref="I184:I185"/>
    <mergeCell ref="J184:J185"/>
    <mergeCell ref="L184:L185"/>
    <mergeCell ref="N184:N185"/>
    <mergeCell ref="C2:N2"/>
    <mergeCell ref="B5:B6"/>
    <mergeCell ref="D5:D6"/>
    <mergeCell ref="E5:E6"/>
    <mergeCell ref="G5:G6"/>
    <mergeCell ref="I5:I6"/>
    <mergeCell ref="J5:J6"/>
    <mergeCell ref="L5:L6"/>
    <mergeCell ref="N5:N6"/>
    <mergeCell ref="O5:O6"/>
    <mergeCell ref="P2:AA2"/>
    <mergeCell ref="Y5:Y6"/>
    <mergeCell ref="AA5:AA6"/>
    <mergeCell ref="R5:R6"/>
    <mergeCell ref="T5:T6"/>
    <mergeCell ref="V5:V6"/>
    <mergeCell ref="W5:W6"/>
    <mergeCell ref="Q5:Q6"/>
    <mergeCell ref="P181:AA181"/>
    <mergeCell ref="O184:O185"/>
    <mergeCell ref="Y184:Y185"/>
    <mergeCell ref="AA184:AA185"/>
    <mergeCell ref="W184:W185"/>
    <mergeCell ref="Q184:Q185"/>
    <mergeCell ref="R184:R185"/>
    <mergeCell ref="T184:T185"/>
    <mergeCell ref="V184:V185"/>
  </mergeCells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ECD5EE63-1D01-344D-870C-9AFBEAF9920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I85:I106 N85:N106 V85:V106 AA85:AA106 I168 N168 V168 AA168</xm:sqref>
        </x14:conditionalFormatting>
        <x14:conditionalFormatting xmlns:xm="http://schemas.microsoft.com/office/excel/2006/main">
          <x14:cfRule type="iconSet" priority="1" id="{1D158043-C9EF-7F4E-9EBD-A4D8EB50EFC8}">
            <x14:iconSet iconSet="3Triangles" revers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I135:I160 N135:N160 V135:V160 AA135:AA160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7DC6-2E73-0F48-BE63-A79B10814BE9}">
  <sheetPr>
    <tabColor rgb="FF544D4E"/>
  </sheetPr>
  <dimension ref="A1:X235"/>
  <sheetViews>
    <sheetView topLeftCell="B160" workbookViewId="0">
      <selection activeCell="C11" sqref="C11"/>
    </sheetView>
  </sheetViews>
  <sheetFormatPr baseColWidth="10" defaultColWidth="10.7109375" defaultRowHeight="18"/>
  <cols>
    <col min="1" max="1" width="48.7109375" style="1" customWidth="1"/>
    <col min="2" max="2" width="1.5703125" style="1" customWidth="1"/>
    <col min="3" max="3" width="15.5703125" style="1" customWidth="1"/>
    <col min="4" max="4" width="10.5703125" style="1" customWidth="1"/>
    <col min="5" max="5" width="1.5703125" style="1" customWidth="1"/>
    <col min="6" max="6" width="15.5703125" style="1" customWidth="1"/>
    <col min="7" max="7" width="10.5703125" style="1" customWidth="1"/>
    <col min="8" max="8" width="15.5703125" style="1" customWidth="1"/>
    <col min="9" max="9" width="10.5703125" style="1" customWidth="1"/>
    <col min="10" max="10" width="1.5703125" style="1" customWidth="1"/>
    <col min="11" max="11" width="15.5703125" style="1" customWidth="1"/>
    <col min="12" max="12" width="10.5703125" style="1" customWidth="1"/>
    <col min="13" max="13" width="15.5703125" style="1" customWidth="1"/>
    <col min="14" max="14" width="10.5703125" style="1" customWidth="1"/>
    <col min="15" max="15" width="1.5703125" style="1" customWidth="1"/>
    <col min="16" max="16" width="15.5703125" style="1" customWidth="1"/>
    <col min="17" max="17" width="10.5703125" style="1" customWidth="1"/>
    <col min="18" max="18" width="15.5703125" style="1" customWidth="1"/>
    <col min="19" max="19" width="10.5703125" style="1" customWidth="1"/>
    <col min="20" max="20" width="1.5703125" style="1" customWidth="1"/>
    <col min="21" max="21" width="15.5703125" style="1" customWidth="1"/>
    <col min="22" max="22" width="10.5703125" style="1" customWidth="1"/>
    <col min="23" max="23" width="15.5703125" style="1" customWidth="1"/>
    <col min="24" max="24" width="10.5703125" style="1" customWidth="1"/>
    <col min="25" max="16384" width="10.7109375" style="1"/>
  </cols>
  <sheetData>
    <row r="1" spans="1:24">
      <c r="C1" s="2"/>
      <c r="D1" s="2"/>
      <c r="F1" s="2"/>
      <c r="G1" s="2"/>
      <c r="H1" s="2"/>
      <c r="I1" s="2"/>
      <c r="K1" s="2"/>
      <c r="L1" s="2"/>
      <c r="M1" s="2"/>
      <c r="N1" s="2"/>
      <c r="P1" s="2"/>
      <c r="Q1" s="2"/>
      <c r="R1" s="2"/>
      <c r="S1" s="2"/>
      <c r="U1" s="2"/>
      <c r="V1" s="2"/>
      <c r="W1" s="2"/>
      <c r="X1" s="2"/>
    </row>
    <row r="2" spans="1:24">
      <c r="C2" s="378" t="s">
        <v>1</v>
      </c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</row>
    <row r="3" spans="1:24">
      <c r="B3" s="3"/>
      <c r="C3" s="3"/>
      <c r="D3" s="2"/>
      <c r="E3" s="3"/>
      <c r="F3" s="3"/>
      <c r="G3" s="2"/>
      <c r="H3" s="3"/>
      <c r="I3" s="2"/>
      <c r="J3" s="3"/>
      <c r="K3" s="3"/>
      <c r="L3" s="2"/>
      <c r="M3" s="3"/>
      <c r="N3" s="2"/>
      <c r="O3" s="3"/>
      <c r="P3" s="3"/>
      <c r="Q3" s="2"/>
      <c r="R3" s="3"/>
      <c r="S3" s="2"/>
      <c r="T3" s="3"/>
      <c r="U3" s="3"/>
      <c r="V3" s="2"/>
      <c r="W3" s="3"/>
      <c r="X3" s="2"/>
    </row>
    <row r="4" spans="1:24" ht="6" customHeight="1"/>
    <row r="5" spans="1:24" s="6" customFormat="1" ht="14.25" customHeight="1">
      <c r="A5" s="4" t="s">
        <v>2</v>
      </c>
      <c r="B5" s="379"/>
      <c r="C5" s="5">
        <v>45657</v>
      </c>
      <c r="D5" s="379" t="s">
        <v>99</v>
      </c>
      <c r="E5" s="379"/>
      <c r="F5" s="5">
        <f>+EOMONTH(C5,-12)</f>
        <v>45291</v>
      </c>
      <c r="G5" s="379" t="s">
        <v>99</v>
      </c>
      <c r="H5" s="5" t="s">
        <v>100</v>
      </c>
      <c r="I5" s="379" t="s">
        <v>99</v>
      </c>
      <c r="J5" s="379"/>
      <c r="K5" s="5">
        <f>+EOMONTH(F5,-12)</f>
        <v>44926</v>
      </c>
      <c r="L5" s="379" t="s">
        <v>99</v>
      </c>
      <c r="M5" s="5" t="s">
        <v>100</v>
      </c>
      <c r="N5" s="379" t="s">
        <v>99</v>
      </c>
      <c r="O5" s="379"/>
      <c r="P5" s="5">
        <f>+EOMONTH(K5,-12)</f>
        <v>44561</v>
      </c>
      <c r="Q5" s="379" t="s">
        <v>99</v>
      </c>
      <c r="R5" s="5" t="s">
        <v>100</v>
      </c>
      <c r="S5" s="379" t="s">
        <v>99</v>
      </c>
      <c r="T5" s="379"/>
      <c r="U5" s="5">
        <f>+EOMONTH(P5,-24)</f>
        <v>43830</v>
      </c>
      <c r="V5" s="379" t="s">
        <v>99</v>
      </c>
      <c r="W5" s="5" t="s">
        <v>100</v>
      </c>
      <c r="X5" s="379" t="s">
        <v>99</v>
      </c>
    </row>
    <row r="6" spans="1:24" s="6" customFormat="1" ht="14.25" customHeight="1">
      <c r="A6" s="4" t="s">
        <v>130</v>
      </c>
      <c r="B6" s="379"/>
      <c r="C6" s="5" t="s">
        <v>102</v>
      </c>
      <c r="D6" s="379"/>
      <c r="E6" s="379"/>
      <c r="F6" s="5" t="s">
        <v>103</v>
      </c>
      <c r="G6" s="379"/>
      <c r="H6" s="5" t="s">
        <v>104</v>
      </c>
      <c r="I6" s="379"/>
      <c r="J6" s="379"/>
      <c r="K6" s="5" t="s">
        <v>103</v>
      </c>
      <c r="L6" s="379"/>
      <c r="M6" s="5" t="s">
        <v>105</v>
      </c>
      <c r="N6" s="379"/>
      <c r="O6" s="379"/>
      <c r="P6" s="5" t="s">
        <v>103</v>
      </c>
      <c r="Q6" s="379"/>
      <c r="R6" s="5" t="s">
        <v>106</v>
      </c>
      <c r="S6" s="379"/>
      <c r="T6" s="379"/>
      <c r="U6" s="5" t="s">
        <v>103</v>
      </c>
      <c r="V6" s="379"/>
      <c r="W6" s="5" t="s">
        <v>107</v>
      </c>
      <c r="X6" s="379"/>
    </row>
    <row r="7" spans="1:24" ht="6" customHeight="1"/>
    <row r="8" spans="1:24">
      <c r="A8" s="7" t="s">
        <v>20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6" customHeight="1">
      <c r="A9" s="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>
      <c r="A10" s="9" t="s">
        <v>21</v>
      </c>
      <c r="B10" s="6"/>
      <c r="C10" s="10">
        <f>+SUM(C11:C19)</f>
        <v>22298032.939999998</v>
      </c>
      <c r="D10" s="11">
        <f>+IF(ISERROR(C10/C31),"N. D.",C10/C31)</f>
        <v>1</v>
      </c>
      <c r="E10" s="6"/>
      <c r="F10" s="10">
        <f>+SUM(F11:F19)</f>
        <v>22298032.939999998</v>
      </c>
      <c r="G10" s="11">
        <f>+IF(ISERROR(F10/F31),"N. D.",F10/F31)</f>
        <v>1</v>
      </c>
      <c r="H10" s="12">
        <f t="shared" ref="H10:H29" si="0">+$C10-F10</f>
        <v>0</v>
      </c>
      <c r="I10" s="11">
        <f t="shared" ref="I10:I29" si="1">+IF(ISERROR(H10/F10),"N. D.",H10/F10)</f>
        <v>0</v>
      </c>
      <c r="J10" s="6"/>
      <c r="K10" s="10">
        <f>+SUM(K11:K19)</f>
        <v>20793500.199999999</v>
      </c>
      <c r="L10" s="11">
        <f>+IF(ISERROR(K10/K31),"N. D.",K10/K31)</f>
        <v>1</v>
      </c>
      <c r="M10" s="12">
        <f t="shared" ref="M10:M29" si="2">+$C10-K10</f>
        <v>1504532.7399999984</v>
      </c>
      <c r="N10" s="11">
        <f t="shared" ref="N10:N29" si="3">+IF(ISERROR(M10/K10),"N. D.",M10/K10)</f>
        <v>7.2355915335504617E-2</v>
      </c>
      <c r="O10" s="6"/>
      <c r="P10" s="10">
        <f>+SUM(P11:P19)</f>
        <v>21497778.490000002</v>
      </c>
      <c r="Q10" s="11">
        <f>+IF(ISERROR(P10/P31),"N. D.",P10/P31)</f>
        <v>1</v>
      </c>
      <c r="R10" s="12">
        <f t="shared" ref="R10:R29" si="4">+$C10-P10</f>
        <v>800254.44999999553</v>
      </c>
      <c r="S10" s="11">
        <f t="shared" ref="S10:S29" si="5">+IF(ISERROR(R10/P10),"N. D.",R10/P10)</f>
        <v>3.7224983519680663E-2</v>
      </c>
      <c r="T10" s="6"/>
      <c r="U10" s="10">
        <f>+SUM(U11:U19)</f>
        <v>26271944.880000003</v>
      </c>
      <c r="V10" s="11">
        <f>+IF(ISERROR(U10/U31),"N. D.",U10/U31)</f>
        <v>1</v>
      </c>
      <c r="W10" s="12">
        <f t="shared" ref="W10:W29" si="6">+$C10-U10</f>
        <v>-3973911.9400000051</v>
      </c>
      <c r="X10" s="11">
        <f t="shared" ref="X10:X29" si="7">+IF(ISERROR(W10/U10),"N. D.",W10/U10)</f>
        <v>-0.1512606682965911</v>
      </c>
    </row>
    <row r="11" spans="1:24">
      <c r="A11" s="13" t="s">
        <v>22</v>
      </c>
      <c r="B11" s="14"/>
      <c r="C11" s="15">
        <v>18210562.569999997</v>
      </c>
      <c r="D11" s="16">
        <f t="shared" ref="D11:D19" si="8">+IF(ISERROR(C11/C86),"N. D.",C11/C86)</f>
        <v>1.0425387298615763</v>
      </c>
      <c r="E11" s="14"/>
      <c r="F11" s="15">
        <v>18210562.569999997</v>
      </c>
      <c r="G11" s="16">
        <f t="shared" ref="G11:G19" si="9">+IF(ISERROR(F11/F86),"N. D.",F11/F86)</f>
        <v>1.0425387298615763</v>
      </c>
      <c r="H11" s="17">
        <f t="shared" si="0"/>
        <v>0</v>
      </c>
      <c r="I11" s="16">
        <f t="shared" si="1"/>
        <v>0</v>
      </c>
      <c r="J11" s="14"/>
      <c r="K11" s="15">
        <v>17403712.579999998</v>
      </c>
      <c r="L11" s="16">
        <f t="shared" ref="L11:L19" si="10">+IF(ISERROR(K11/K86),"N. D.",K11/K86)</f>
        <v>1.1832018025152058</v>
      </c>
      <c r="M11" s="17">
        <f t="shared" si="2"/>
        <v>806849.98999999836</v>
      </c>
      <c r="N11" s="16">
        <f t="shared" si="3"/>
        <v>4.6360797231690343E-2</v>
      </c>
      <c r="O11" s="14"/>
      <c r="P11" s="15">
        <v>18007516.41</v>
      </c>
      <c r="Q11" s="16">
        <f t="shared" ref="Q11:Q19" si="11">+IF(ISERROR(P11/P86),"N. D.",P11/P86)</f>
        <v>1.2859846692727994</v>
      </c>
      <c r="R11" s="17">
        <f t="shared" si="4"/>
        <v>203046.15999999642</v>
      </c>
      <c r="S11" s="16">
        <f t="shared" si="5"/>
        <v>1.1275633761868466E-2</v>
      </c>
      <c r="T11" s="14"/>
      <c r="U11" s="15">
        <v>22692322.649999999</v>
      </c>
      <c r="V11" s="16">
        <f t="shared" ref="V11:V19" si="12">+IF(ISERROR(U11/U86),"N. D.",U11/U86)</f>
        <v>1.0607554623464408</v>
      </c>
      <c r="W11" s="17">
        <f t="shared" si="6"/>
        <v>-4481760.0800000019</v>
      </c>
      <c r="X11" s="16">
        <f t="shared" si="7"/>
        <v>-0.19750116147762434</v>
      </c>
    </row>
    <row r="12" spans="1:24">
      <c r="A12" s="13" t="s">
        <v>23</v>
      </c>
      <c r="B12" s="14"/>
      <c r="C12" s="15">
        <v>0</v>
      </c>
      <c r="D12" s="16" t="str">
        <f t="shared" si="8"/>
        <v>N. D.</v>
      </c>
      <c r="E12" s="14"/>
      <c r="F12" s="15">
        <v>0</v>
      </c>
      <c r="G12" s="16" t="str">
        <f t="shared" si="9"/>
        <v>N. D.</v>
      </c>
      <c r="H12" s="17">
        <f t="shared" si="0"/>
        <v>0</v>
      </c>
      <c r="I12" s="16" t="str">
        <f t="shared" si="1"/>
        <v>N. D.</v>
      </c>
      <c r="J12" s="14"/>
      <c r="K12" s="15">
        <v>281350.83</v>
      </c>
      <c r="L12" s="16">
        <f t="shared" si="10"/>
        <v>1</v>
      </c>
      <c r="M12" s="17">
        <f t="shared" si="2"/>
        <v>-281350.83</v>
      </c>
      <c r="N12" s="16">
        <f t="shared" si="3"/>
        <v>-1</v>
      </c>
      <c r="O12" s="14"/>
      <c r="P12" s="15">
        <v>489694.54</v>
      </c>
      <c r="Q12" s="16">
        <f t="shared" si="11"/>
        <v>1</v>
      </c>
      <c r="R12" s="17">
        <f t="shared" si="4"/>
        <v>-489694.54</v>
      </c>
      <c r="S12" s="16">
        <f t="shared" si="5"/>
        <v>-1</v>
      </c>
      <c r="T12" s="14"/>
      <c r="U12" s="15">
        <v>0</v>
      </c>
      <c r="V12" s="16" t="str">
        <f t="shared" si="12"/>
        <v>N. D.</v>
      </c>
      <c r="W12" s="17">
        <f t="shared" si="6"/>
        <v>0</v>
      </c>
      <c r="X12" s="16" t="str">
        <f t="shared" si="7"/>
        <v>N. D.</v>
      </c>
    </row>
    <row r="13" spans="1:24">
      <c r="A13" s="13" t="s">
        <v>24</v>
      </c>
      <c r="B13" s="14"/>
      <c r="C13" s="15">
        <v>2406588.33</v>
      </c>
      <c r="D13" s="16">
        <f t="shared" si="8"/>
        <v>1.0272718609834988</v>
      </c>
      <c r="E13" s="14"/>
      <c r="F13" s="15">
        <v>2406588.33</v>
      </c>
      <c r="G13" s="16">
        <f t="shared" si="9"/>
        <v>1.0272718609834988</v>
      </c>
      <c r="H13" s="17">
        <f t="shared" si="0"/>
        <v>0</v>
      </c>
      <c r="I13" s="16">
        <f t="shared" si="1"/>
        <v>0</v>
      </c>
      <c r="J13" s="14"/>
      <c r="K13" s="15">
        <v>2204038.3800000004</v>
      </c>
      <c r="L13" s="16">
        <f t="shared" si="10"/>
        <v>1.0423168594034145</v>
      </c>
      <c r="M13" s="17">
        <f t="shared" si="2"/>
        <v>202549.94999999972</v>
      </c>
      <c r="N13" s="16">
        <f t="shared" si="3"/>
        <v>9.1899465924908122E-2</v>
      </c>
      <c r="O13" s="14"/>
      <c r="P13" s="15">
        <v>2262078.94</v>
      </c>
      <c r="Q13" s="16">
        <f t="shared" si="11"/>
        <v>1.0237795273316943</v>
      </c>
      <c r="R13" s="17">
        <f t="shared" si="4"/>
        <v>144509.39000000013</v>
      </c>
      <c r="S13" s="16">
        <f t="shared" si="5"/>
        <v>6.3883442546881289E-2</v>
      </c>
      <c r="T13" s="14"/>
      <c r="U13" s="15">
        <v>2391581.69</v>
      </c>
      <c r="V13" s="16">
        <f t="shared" si="12"/>
        <v>1</v>
      </c>
      <c r="W13" s="17">
        <f t="shared" si="6"/>
        <v>15006.64000000013</v>
      </c>
      <c r="X13" s="16">
        <f t="shared" si="7"/>
        <v>6.2747762548726197E-3</v>
      </c>
    </row>
    <row r="14" spans="1:24">
      <c r="A14" s="13" t="s">
        <v>25</v>
      </c>
      <c r="B14" s="14"/>
      <c r="C14" s="15">
        <v>5545.56</v>
      </c>
      <c r="D14" s="16">
        <f t="shared" si="8"/>
        <v>1</v>
      </c>
      <c r="E14" s="14"/>
      <c r="F14" s="15">
        <v>5545.56</v>
      </c>
      <c r="G14" s="16">
        <f t="shared" si="9"/>
        <v>1</v>
      </c>
      <c r="H14" s="17">
        <f t="shared" si="0"/>
        <v>0</v>
      </c>
      <c r="I14" s="16">
        <f t="shared" si="1"/>
        <v>0</v>
      </c>
      <c r="J14" s="14"/>
      <c r="K14" s="15">
        <v>12880.259999999998</v>
      </c>
      <c r="L14" s="16">
        <f t="shared" si="10"/>
        <v>1.0309263662900285</v>
      </c>
      <c r="M14" s="17">
        <f t="shared" si="2"/>
        <v>-7334.699999999998</v>
      </c>
      <c r="N14" s="16">
        <f t="shared" si="3"/>
        <v>-0.56945279054925901</v>
      </c>
      <c r="O14" s="14"/>
      <c r="P14" s="15">
        <v>22661.480000000003</v>
      </c>
      <c r="Q14" s="16">
        <f t="shared" si="11"/>
        <v>1.1051652616476126</v>
      </c>
      <c r="R14" s="17">
        <f t="shared" si="4"/>
        <v>-17115.920000000002</v>
      </c>
      <c r="S14" s="16">
        <f t="shared" si="5"/>
        <v>-0.7552869450715487</v>
      </c>
      <c r="T14" s="14"/>
      <c r="U14" s="15">
        <v>107095.92000000001</v>
      </c>
      <c r="V14" s="16">
        <f t="shared" si="12"/>
        <v>1</v>
      </c>
      <c r="W14" s="17">
        <f t="shared" si="6"/>
        <v>-101550.36000000002</v>
      </c>
      <c r="X14" s="16">
        <f t="shared" si="7"/>
        <v>-0.94821875567248504</v>
      </c>
    </row>
    <row r="15" spans="1:24">
      <c r="A15" s="13" t="s">
        <v>26</v>
      </c>
      <c r="B15" s="14"/>
      <c r="C15" s="15">
        <v>0</v>
      </c>
      <c r="D15" s="16" t="str">
        <f t="shared" si="8"/>
        <v>N. D.</v>
      </c>
      <c r="E15" s="14"/>
      <c r="F15" s="15">
        <v>0</v>
      </c>
      <c r="G15" s="16" t="str">
        <f t="shared" si="9"/>
        <v>N. D.</v>
      </c>
      <c r="H15" s="17">
        <f t="shared" si="0"/>
        <v>0</v>
      </c>
      <c r="I15" s="16" t="str">
        <f t="shared" si="1"/>
        <v>N. D.</v>
      </c>
      <c r="J15" s="14"/>
      <c r="K15" s="15">
        <v>0</v>
      </c>
      <c r="L15" s="16" t="str">
        <f t="shared" si="10"/>
        <v>N. D.</v>
      </c>
      <c r="M15" s="17">
        <f t="shared" si="2"/>
        <v>0</v>
      </c>
      <c r="N15" s="16" t="str">
        <f t="shared" si="3"/>
        <v>N. D.</v>
      </c>
      <c r="O15" s="14"/>
      <c r="P15" s="15">
        <v>0</v>
      </c>
      <c r="Q15" s="16" t="str">
        <f t="shared" si="11"/>
        <v>N. D.</v>
      </c>
      <c r="R15" s="17">
        <f t="shared" si="4"/>
        <v>0</v>
      </c>
      <c r="S15" s="16" t="str">
        <f t="shared" si="5"/>
        <v>N. D.</v>
      </c>
      <c r="T15" s="14"/>
      <c r="U15" s="15">
        <v>0</v>
      </c>
      <c r="V15" s="16" t="str">
        <f t="shared" si="12"/>
        <v>N. D.</v>
      </c>
      <c r="W15" s="17">
        <f t="shared" si="6"/>
        <v>0</v>
      </c>
      <c r="X15" s="16" t="str">
        <f t="shared" si="7"/>
        <v>N. D.</v>
      </c>
    </row>
    <row r="16" spans="1:24">
      <c r="A16" s="13" t="s">
        <v>27</v>
      </c>
      <c r="B16" s="14"/>
      <c r="C16" s="15">
        <v>1349778.63</v>
      </c>
      <c r="D16" s="16">
        <f t="shared" si="8"/>
        <v>1</v>
      </c>
      <c r="E16" s="14"/>
      <c r="F16" s="15">
        <v>1349778.63</v>
      </c>
      <c r="G16" s="16">
        <f t="shared" si="9"/>
        <v>1</v>
      </c>
      <c r="H16" s="17">
        <f t="shared" si="0"/>
        <v>0</v>
      </c>
      <c r="I16" s="16">
        <f t="shared" si="1"/>
        <v>0</v>
      </c>
      <c r="J16" s="14"/>
      <c r="K16" s="15">
        <v>759081.94</v>
      </c>
      <c r="L16" s="16">
        <f t="shared" si="10"/>
        <v>1</v>
      </c>
      <c r="M16" s="17">
        <f t="shared" si="2"/>
        <v>590696.68999999994</v>
      </c>
      <c r="N16" s="16">
        <f t="shared" si="3"/>
        <v>0.77817249874236238</v>
      </c>
      <c r="O16" s="14"/>
      <c r="P16" s="15">
        <v>715827.11999999988</v>
      </c>
      <c r="Q16" s="16">
        <f t="shared" si="11"/>
        <v>1.0255262259513147</v>
      </c>
      <c r="R16" s="17">
        <f t="shared" si="4"/>
        <v>633951.51</v>
      </c>
      <c r="S16" s="16">
        <f t="shared" si="5"/>
        <v>0.88562097228168735</v>
      </c>
      <c r="T16" s="14"/>
      <c r="U16" s="15">
        <v>1080944.6199999999</v>
      </c>
      <c r="V16" s="16">
        <f t="shared" si="12"/>
        <v>1</v>
      </c>
      <c r="W16" s="17">
        <f t="shared" si="6"/>
        <v>268834.01</v>
      </c>
      <c r="X16" s="16">
        <f t="shared" si="7"/>
        <v>0.24870285214056576</v>
      </c>
    </row>
    <row r="17" spans="1:24">
      <c r="A17" s="13" t="s">
        <v>28</v>
      </c>
      <c r="B17" s="14"/>
      <c r="C17" s="15">
        <v>0</v>
      </c>
      <c r="D17" s="16" t="str">
        <f t="shared" si="8"/>
        <v>N. D.</v>
      </c>
      <c r="E17" s="14"/>
      <c r="F17" s="15">
        <v>0</v>
      </c>
      <c r="G17" s="16" t="str">
        <f t="shared" si="9"/>
        <v>N. D.</v>
      </c>
      <c r="H17" s="17">
        <f t="shared" si="0"/>
        <v>0</v>
      </c>
      <c r="I17" s="16" t="str">
        <f t="shared" si="1"/>
        <v>N. D.</v>
      </c>
      <c r="J17" s="14"/>
      <c r="K17" s="15">
        <v>0</v>
      </c>
      <c r="L17" s="16" t="str">
        <f t="shared" si="10"/>
        <v>N. D.</v>
      </c>
      <c r="M17" s="17">
        <f t="shared" si="2"/>
        <v>0</v>
      </c>
      <c r="N17" s="16" t="str">
        <f t="shared" si="3"/>
        <v>N. D.</v>
      </c>
      <c r="O17" s="14"/>
      <c r="P17" s="15">
        <v>0</v>
      </c>
      <c r="Q17" s="16" t="str">
        <f t="shared" si="11"/>
        <v>N. D.</v>
      </c>
      <c r="R17" s="17">
        <f t="shared" si="4"/>
        <v>0</v>
      </c>
      <c r="S17" s="16" t="str">
        <f t="shared" si="5"/>
        <v>N. D.</v>
      </c>
      <c r="T17" s="14"/>
      <c r="U17" s="15">
        <v>0</v>
      </c>
      <c r="V17" s="16" t="str">
        <f t="shared" si="12"/>
        <v>N. D.</v>
      </c>
      <c r="W17" s="17">
        <f t="shared" si="6"/>
        <v>0</v>
      </c>
      <c r="X17" s="16" t="str">
        <f t="shared" si="7"/>
        <v>N. D.</v>
      </c>
    </row>
    <row r="18" spans="1:24">
      <c r="A18" s="13" t="s">
        <v>29</v>
      </c>
      <c r="B18" s="14"/>
      <c r="C18" s="15">
        <v>325557.84999999998</v>
      </c>
      <c r="D18" s="16">
        <f t="shared" si="8"/>
        <v>1</v>
      </c>
      <c r="E18" s="14"/>
      <c r="F18" s="15">
        <v>325557.84999999998</v>
      </c>
      <c r="G18" s="16">
        <f t="shared" si="9"/>
        <v>1</v>
      </c>
      <c r="H18" s="17">
        <f t="shared" si="0"/>
        <v>0</v>
      </c>
      <c r="I18" s="16">
        <f t="shared" si="1"/>
        <v>0</v>
      </c>
      <c r="J18" s="14"/>
      <c r="K18" s="15">
        <v>132436.21</v>
      </c>
      <c r="L18" s="16">
        <f t="shared" si="10"/>
        <v>1</v>
      </c>
      <c r="M18" s="17">
        <f t="shared" si="2"/>
        <v>193121.63999999998</v>
      </c>
      <c r="N18" s="16">
        <f t="shared" si="3"/>
        <v>1.4582238498066351</v>
      </c>
      <c r="O18" s="14"/>
      <c r="P18" s="15">
        <v>0</v>
      </c>
      <c r="Q18" s="16" t="str">
        <f t="shared" si="11"/>
        <v>N. D.</v>
      </c>
      <c r="R18" s="17">
        <f t="shared" si="4"/>
        <v>325557.84999999998</v>
      </c>
      <c r="S18" s="16" t="str">
        <f t="shared" si="5"/>
        <v>N. D.</v>
      </c>
      <c r="T18" s="14"/>
      <c r="U18" s="15">
        <v>0</v>
      </c>
      <c r="V18" s="16" t="str">
        <f t="shared" si="12"/>
        <v>N. D.</v>
      </c>
      <c r="W18" s="17">
        <f t="shared" si="6"/>
        <v>325557.84999999998</v>
      </c>
      <c r="X18" s="16" t="str">
        <f t="shared" si="7"/>
        <v>N. D.</v>
      </c>
    </row>
    <row r="19" spans="1:24">
      <c r="A19" s="18" t="s">
        <v>30</v>
      </c>
      <c r="B19" s="14"/>
      <c r="C19" s="15">
        <v>0</v>
      </c>
      <c r="D19" s="16" t="str">
        <f t="shared" si="8"/>
        <v>N. D.</v>
      </c>
      <c r="E19" s="14"/>
      <c r="F19" s="15">
        <v>0</v>
      </c>
      <c r="G19" s="16" t="str">
        <f t="shared" si="9"/>
        <v>N. D.</v>
      </c>
      <c r="H19" s="17">
        <f t="shared" si="0"/>
        <v>0</v>
      </c>
      <c r="I19" s="16" t="str">
        <f t="shared" si="1"/>
        <v>N. D.</v>
      </c>
      <c r="J19" s="14"/>
      <c r="K19" s="15">
        <v>0</v>
      </c>
      <c r="L19" s="16" t="str">
        <f t="shared" si="10"/>
        <v>N. D.</v>
      </c>
      <c r="M19" s="17">
        <f t="shared" si="2"/>
        <v>0</v>
      </c>
      <c r="N19" s="16" t="str">
        <f t="shared" si="3"/>
        <v>N. D.</v>
      </c>
      <c r="O19" s="14"/>
      <c r="P19" s="15">
        <v>0</v>
      </c>
      <c r="Q19" s="16" t="str">
        <f t="shared" si="11"/>
        <v>N. D.</v>
      </c>
      <c r="R19" s="17">
        <f t="shared" si="4"/>
        <v>0</v>
      </c>
      <c r="S19" s="16" t="str">
        <f t="shared" si="5"/>
        <v>N. D.</v>
      </c>
      <c r="T19" s="14"/>
      <c r="U19" s="15">
        <v>0</v>
      </c>
      <c r="V19" s="16" t="str">
        <f t="shared" si="12"/>
        <v>N. D.</v>
      </c>
      <c r="W19" s="17">
        <f t="shared" si="6"/>
        <v>0</v>
      </c>
      <c r="X19" s="16" t="str">
        <f t="shared" si="7"/>
        <v>N. D.</v>
      </c>
    </row>
    <row r="20" spans="1:24">
      <c r="A20" s="19" t="s">
        <v>31</v>
      </c>
      <c r="B20" s="6"/>
      <c r="C20" s="20">
        <f>+SUM(C21:C29)</f>
        <v>0</v>
      </c>
      <c r="D20" s="11">
        <f>+IF(ISERROR(C20/C31),"N. D.",C20/C31)</f>
        <v>0</v>
      </c>
      <c r="E20" s="14"/>
      <c r="F20" s="20">
        <f>+SUM(F21:F29)</f>
        <v>0</v>
      </c>
      <c r="G20" s="11">
        <f>+IF(ISERROR(F20/F31),"N. D.",F20/F31)</f>
        <v>0</v>
      </c>
      <c r="H20" s="12">
        <f t="shared" si="0"/>
        <v>0</v>
      </c>
      <c r="I20" s="11" t="str">
        <f t="shared" si="1"/>
        <v>N. D.</v>
      </c>
      <c r="J20" s="6"/>
      <c r="K20" s="20">
        <f>+SUM(K21:K29)</f>
        <v>0</v>
      </c>
      <c r="L20" s="11">
        <f>+IF(ISERROR(K20/K31),"N. D.",K20/K31)</f>
        <v>0</v>
      </c>
      <c r="M20" s="12">
        <f t="shared" si="2"/>
        <v>0</v>
      </c>
      <c r="N20" s="11" t="str">
        <f t="shared" si="3"/>
        <v>N. D.</v>
      </c>
      <c r="O20" s="6"/>
      <c r="P20" s="20">
        <f>+SUM(P21:P29)</f>
        <v>0</v>
      </c>
      <c r="Q20" s="11">
        <f>+IF(ISERROR(P20/P31),"N. D.",P20/P31)</f>
        <v>0</v>
      </c>
      <c r="R20" s="12">
        <f t="shared" si="4"/>
        <v>0</v>
      </c>
      <c r="S20" s="11" t="str">
        <f t="shared" si="5"/>
        <v>N. D.</v>
      </c>
      <c r="T20" s="6"/>
      <c r="U20" s="20">
        <f>+SUM(U21:U29)</f>
        <v>0</v>
      </c>
      <c r="V20" s="11">
        <f>+IF(ISERROR(U20/U31),"N. D.",U20/U31)</f>
        <v>0</v>
      </c>
      <c r="W20" s="12">
        <f t="shared" si="6"/>
        <v>0</v>
      </c>
      <c r="X20" s="11" t="str">
        <f t="shared" si="7"/>
        <v>N. D.</v>
      </c>
    </row>
    <row r="21" spans="1:24">
      <c r="A21" s="21" t="s">
        <v>32</v>
      </c>
      <c r="B21" s="14"/>
      <c r="C21" s="15">
        <v>0</v>
      </c>
      <c r="D21" s="16" t="str">
        <f t="shared" ref="D21:D29" si="13">+IF(ISERROR(C21/C96),"N. D.",C21/C96)</f>
        <v>N. D.</v>
      </c>
      <c r="E21" s="14"/>
      <c r="F21" s="15">
        <v>0</v>
      </c>
      <c r="G21" s="16" t="str">
        <f t="shared" ref="G21:G29" si="14">+IF(ISERROR(F21/F96),"N. D.",F21/F96)</f>
        <v>N. D.</v>
      </c>
      <c r="H21" s="17">
        <f t="shared" si="0"/>
        <v>0</v>
      </c>
      <c r="I21" s="16" t="str">
        <f t="shared" si="1"/>
        <v>N. D.</v>
      </c>
      <c r="J21" s="14"/>
      <c r="K21" s="15">
        <v>0</v>
      </c>
      <c r="L21" s="16" t="str">
        <f t="shared" ref="L21:L29" si="15">+IF(ISERROR(K21/K96),"N. D.",K21/K96)</f>
        <v>N. D.</v>
      </c>
      <c r="M21" s="17">
        <f t="shared" si="2"/>
        <v>0</v>
      </c>
      <c r="N21" s="16" t="str">
        <f t="shared" si="3"/>
        <v>N. D.</v>
      </c>
      <c r="O21" s="14"/>
      <c r="P21" s="15">
        <v>0</v>
      </c>
      <c r="Q21" s="16" t="str">
        <f t="shared" ref="Q21:Q29" si="16">+IF(ISERROR(P21/P96),"N. D.",P21/P96)</f>
        <v>N. D.</v>
      </c>
      <c r="R21" s="17">
        <f t="shared" si="4"/>
        <v>0</v>
      </c>
      <c r="S21" s="16" t="str">
        <f t="shared" si="5"/>
        <v>N. D.</v>
      </c>
      <c r="T21" s="14"/>
      <c r="U21" s="15">
        <v>0</v>
      </c>
      <c r="V21" s="16" t="str">
        <f t="shared" ref="V21:V29" si="17">+IF(ISERROR(U21/U96),"N. D.",U21/U96)</f>
        <v>N. D.</v>
      </c>
      <c r="W21" s="17">
        <f t="shared" si="6"/>
        <v>0</v>
      </c>
      <c r="X21" s="16" t="str">
        <f t="shared" si="7"/>
        <v>N. D.</v>
      </c>
    </row>
    <row r="22" spans="1:24">
      <c r="A22" s="21" t="s">
        <v>33</v>
      </c>
      <c r="B22" s="14"/>
      <c r="C22" s="15">
        <v>0</v>
      </c>
      <c r="D22" s="16" t="str">
        <f t="shared" si="13"/>
        <v>N. D.</v>
      </c>
      <c r="E22" s="14"/>
      <c r="F22" s="15">
        <v>0</v>
      </c>
      <c r="G22" s="16" t="str">
        <f t="shared" si="14"/>
        <v>N. D.</v>
      </c>
      <c r="H22" s="17">
        <f t="shared" si="0"/>
        <v>0</v>
      </c>
      <c r="I22" s="16" t="str">
        <f t="shared" si="1"/>
        <v>N. D.</v>
      </c>
      <c r="J22" s="14"/>
      <c r="K22" s="15">
        <v>0</v>
      </c>
      <c r="L22" s="16" t="str">
        <f t="shared" si="15"/>
        <v>N. D.</v>
      </c>
      <c r="M22" s="17">
        <f t="shared" si="2"/>
        <v>0</v>
      </c>
      <c r="N22" s="16" t="str">
        <f t="shared" si="3"/>
        <v>N. D.</v>
      </c>
      <c r="O22" s="14"/>
      <c r="P22" s="15">
        <v>0</v>
      </c>
      <c r="Q22" s="16" t="str">
        <f t="shared" si="16"/>
        <v>N. D.</v>
      </c>
      <c r="R22" s="17">
        <f t="shared" si="4"/>
        <v>0</v>
      </c>
      <c r="S22" s="16" t="str">
        <f t="shared" si="5"/>
        <v>N. D.</v>
      </c>
      <c r="T22" s="14"/>
      <c r="U22" s="15">
        <v>0</v>
      </c>
      <c r="V22" s="16" t="str">
        <f t="shared" si="17"/>
        <v>N. D.</v>
      </c>
      <c r="W22" s="17">
        <f t="shared" si="6"/>
        <v>0</v>
      </c>
      <c r="X22" s="16" t="str">
        <f t="shared" si="7"/>
        <v>N. D.</v>
      </c>
    </row>
    <row r="23" spans="1:24">
      <c r="A23" s="21" t="s">
        <v>34</v>
      </c>
      <c r="B23" s="14"/>
      <c r="C23" s="15">
        <v>0</v>
      </c>
      <c r="D23" s="16" t="str">
        <f t="shared" si="13"/>
        <v>N. D.</v>
      </c>
      <c r="E23" s="14"/>
      <c r="F23" s="15">
        <v>0</v>
      </c>
      <c r="G23" s="16" t="str">
        <f t="shared" si="14"/>
        <v>N. D.</v>
      </c>
      <c r="H23" s="17">
        <f t="shared" si="0"/>
        <v>0</v>
      </c>
      <c r="I23" s="16" t="str">
        <f t="shared" si="1"/>
        <v>N. D.</v>
      </c>
      <c r="J23" s="14"/>
      <c r="K23" s="15">
        <v>0</v>
      </c>
      <c r="L23" s="16" t="str">
        <f t="shared" si="15"/>
        <v>N. D.</v>
      </c>
      <c r="M23" s="17">
        <f t="shared" si="2"/>
        <v>0</v>
      </c>
      <c r="N23" s="16" t="str">
        <f t="shared" si="3"/>
        <v>N. D.</v>
      </c>
      <c r="O23" s="14"/>
      <c r="P23" s="15">
        <v>0</v>
      </c>
      <c r="Q23" s="16" t="str">
        <f t="shared" si="16"/>
        <v>N. D.</v>
      </c>
      <c r="R23" s="17">
        <f t="shared" si="4"/>
        <v>0</v>
      </c>
      <c r="S23" s="16" t="str">
        <f t="shared" si="5"/>
        <v>N. D.</v>
      </c>
      <c r="T23" s="14"/>
      <c r="U23" s="15">
        <v>0</v>
      </c>
      <c r="V23" s="16" t="str">
        <f t="shared" si="17"/>
        <v>N. D.</v>
      </c>
      <c r="W23" s="17">
        <f t="shared" si="6"/>
        <v>0</v>
      </c>
      <c r="X23" s="16" t="str">
        <f t="shared" si="7"/>
        <v>N. D.</v>
      </c>
    </row>
    <row r="24" spans="1:24">
      <c r="A24" s="21" t="s">
        <v>35</v>
      </c>
      <c r="B24" s="14"/>
      <c r="C24" s="15">
        <v>0</v>
      </c>
      <c r="D24" s="16" t="str">
        <f t="shared" si="13"/>
        <v>N. D.</v>
      </c>
      <c r="E24" s="14"/>
      <c r="F24" s="15">
        <v>0</v>
      </c>
      <c r="G24" s="16" t="str">
        <f t="shared" si="14"/>
        <v>N. D.</v>
      </c>
      <c r="H24" s="17">
        <f t="shared" si="0"/>
        <v>0</v>
      </c>
      <c r="I24" s="16" t="str">
        <f t="shared" si="1"/>
        <v>N. D.</v>
      </c>
      <c r="J24" s="14"/>
      <c r="K24" s="15">
        <v>0</v>
      </c>
      <c r="L24" s="16" t="str">
        <f t="shared" si="15"/>
        <v>N. D.</v>
      </c>
      <c r="M24" s="17">
        <f t="shared" si="2"/>
        <v>0</v>
      </c>
      <c r="N24" s="16" t="str">
        <f t="shared" si="3"/>
        <v>N. D.</v>
      </c>
      <c r="O24" s="14"/>
      <c r="P24" s="15">
        <v>0</v>
      </c>
      <c r="Q24" s="16" t="str">
        <f t="shared" si="16"/>
        <v>N. D.</v>
      </c>
      <c r="R24" s="17">
        <f t="shared" si="4"/>
        <v>0</v>
      </c>
      <c r="S24" s="16" t="str">
        <f t="shared" si="5"/>
        <v>N. D.</v>
      </c>
      <c r="T24" s="14"/>
      <c r="U24" s="15">
        <v>0</v>
      </c>
      <c r="V24" s="16" t="str">
        <f t="shared" si="17"/>
        <v>N. D.</v>
      </c>
      <c r="W24" s="17">
        <f t="shared" si="6"/>
        <v>0</v>
      </c>
      <c r="X24" s="16" t="str">
        <f t="shared" si="7"/>
        <v>N. D.</v>
      </c>
    </row>
    <row r="25" spans="1:24">
      <c r="A25" s="21" t="s">
        <v>36</v>
      </c>
      <c r="B25" s="14"/>
      <c r="C25" s="15">
        <v>0</v>
      </c>
      <c r="D25" s="16" t="str">
        <f t="shared" si="13"/>
        <v>N. D.</v>
      </c>
      <c r="E25" s="14"/>
      <c r="F25" s="15">
        <v>0</v>
      </c>
      <c r="G25" s="16" t="str">
        <f t="shared" si="14"/>
        <v>N. D.</v>
      </c>
      <c r="H25" s="17">
        <f t="shared" si="0"/>
        <v>0</v>
      </c>
      <c r="I25" s="16" t="str">
        <f t="shared" si="1"/>
        <v>N. D.</v>
      </c>
      <c r="J25" s="14"/>
      <c r="K25" s="15">
        <v>0</v>
      </c>
      <c r="L25" s="16" t="str">
        <f t="shared" si="15"/>
        <v>N. D.</v>
      </c>
      <c r="M25" s="17">
        <f t="shared" si="2"/>
        <v>0</v>
      </c>
      <c r="N25" s="16" t="str">
        <f t="shared" si="3"/>
        <v>N. D.</v>
      </c>
      <c r="O25" s="14"/>
      <c r="P25" s="15">
        <v>0</v>
      </c>
      <c r="Q25" s="16" t="str">
        <f t="shared" si="16"/>
        <v>N. D.</v>
      </c>
      <c r="R25" s="17">
        <f t="shared" si="4"/>
        <v>0</v>
      </c>
      <c r="S25" s="16" t="str">
        <f t="shared" si="5"/>
        <v>N. D.</v>
      </c>
      <c r="T25" s="14"/>
      <c r="U25" s="15">
        <v>0</v>
      </c>
      <c r="V25" s="16" t="str">
        <f t="shared" si="17"/>
        <v>N. D.</v>
      </c>
      <c r="W25" s="17">
        <f t="shared" si="6"/>
        <v>0</v>
      </c>
      <c r="X25" s="16" t="str">
        <f t="shared" si="7"/>
        <v>N. D.</v>
      </c>
    </row>
    <row r="26" spans="1:24">
      <c r="A26" s="21" t="s">
        <v>37</v>
      </c>
      <c r="B26" s="14"/>
      <c r="C26" s="15">
        <v>0</v>
      </c>
      <c r="D26" s="16" t="str">
        <f t="shared" si="13"/>
        <v>N. D.</v>
      </c>
      <c r="E26" s="14"/>
      <c r="F26" s="15">
        <v>0</v>
      </c>
      <c r="G26" s="16" t="str">
        <f t="shared" si="14"/>
        <v>N. D.</v>
      </c>
      <c r="H26" s="17">
        <f t="shared" si="0"/>
        <v>0</v>
      </c>
      <c r="I26" s="16" t="str">
        <f t="shared" si="1"/>
        <v>N. D.</v>
      </c>
      <c r="J26" s="14"/>
      <c r="K26" s="15">
        <v>0</v>
      </c>
      <c r="L26" s="16" t="str">
        <f t="shared" si="15"/>
        <v>N. D.</v>
      </c>
      <c r="M26" s="17">
        <f t="shared" si="2"/>
        <v>0</v>
      </c>
      <c r="N26" s="16" t="str">
        <f t="shared" si="3"/>
        <v>N. D.</v>
      </c>
      <c r="O26" s="14"/>
      <c r="P26" s="15">
        <v>0</v>
      </c>
      <c r="Q26" s="16" t="str">
        <f t="shared" si="16"/>
        <v>N. D.</v>
      </c>
      <c r="R26" s="17">
        <f t="shared" si="4"/>
        <v>0</v>
      </c>
      <c r="S26" s="16" t="str">
        <f t="shared" si="5"/>
        <v>N. D.</v>
      </c>
      <c r="T26" s="14"/>
      <c r="U26" s="15">
        <v>0</v>
      </c>
      <c r="V26" s="16" t="str">
        <f t="shared" si="17"/>
        <v>N. D.</v>
      </c>
      <c r="W26" s="17">
        <f t="shared" si="6"/>
        <v>0</v>
      </c>
      <c r="X26" s="16" t="str">
        <f t="shared" si="7"/>
        <v>N. D.</v>
      </c>
    </row>
    <row r="27" spans="1:24">
      <c r="A27" s="21" t="s">
        <v>38</v>
      </c>
      <c r="B27" s="14"/>
      <c r="C27" s="15">
        <v>0</v>
      </c>
      <c r="D27" s="16" t="str">
        <f t="shared" si="13"/>
        <v>N. D.</v>
      </c>
      <c r="E27" s="14"/>
      <c r="F27" s="15">
        <v>0</v>
      </c>
      <c r="G27" s="16" t="str">
        <f t="shared" si="14"/>
        <v>N. D.</v>
      </c>
      <c r="H27" s="17">
        <f t="shared" si="0"/>
        <v>0</v>
      </c>
      <c r="I27" s="16" t="str">
        <f t="shared" si="1"/>
        <v>N. D.</v>
      </c>
      <c r="J27" s="14"/>
      <c r="K27" s="15">
        <v>0</v>
      </c>
      <c r="L27" s="16" t="str">
        <f t="shared" si="15"/>
        <v>N. D.</v>
      </c>
      <c r="M27" s="17">
        <f t="shared" si="2"/>
        <v>0</v>
      </c>
      <c r="N27" s="16" t="str">
        <f t="shared" si="3"/>
        <v>N. D.</v>
      </c>
      <c r="O27" s="14"/>
      <c r="P27" s="15">
        <v>0</v>
      </c>
      <c r="Q27" s="16" t="str">
        <f t="shared" si="16"/>
        <v>N. D.</v>
      </c>
      <c r="R27" s="17">
        <f t="shared" si="4"/>
        <v>0</v>
      </c>
      <c r="S27" s="16" t="str">
        <f t="shared" si="5"/>
        <v>N. D.</v>
      </c>
      <c r="T27" s="14"/>
      <c r="U27" s="15">
        <v>0</v>
      </c>
      <c r="V27" s="16" t="str">
        <f t="shared" si="17"/>
        <v>N. D.</v>
      </c>
      <c r="W27" s="17">
        <f t="shared" si="6"/>
        <v>0</v>
      </c>
      <c r="X27" s="16" t="str">
        <f t="shared" si="7"/>
        <v>N. D.</v>
      </c>
    </row>
    <row r="28" spans="1:24">
      <c r="A28" s="21" t="s">
        <v>39</v>
      </c>
      <c r="B28" s="14"/>
      <c r="C28" s="15">
        <v>0</v>
      </c>
      <c r="D28" s="16" t="str">
        <f t="shared" si="13"/>
        <v>N. D.</v>
      </c>
      <c r="E28" s="14"/>
      <c r="F28" s="15">
        <v>0</v>
      </c>
      <c r="G28" s="16" t="str">
        <f t="shared" si="14"/>
        <v>N. D.</v>
      </c>
      <c r="H28" s="17">
        <f t="shared" si="0"/>
        <v>0</v>
      </c>
      <c r="I28" s="16" t="str">
        <f t="shared" si="1"/>
        <v>N. D.</v>
      </c>
      <c r="J28" s="14"/>
      <c r="K28" s="15">
        <v>0</v>
      </c>
      <c r="L28" s="16" t="str">
        <f t="shared" si="15"/>
        <v>N. D.</v>
      </c>
      <c r="M28" s="17">
        <f t="shared" si="2"/>
        <v>0</v>
      </c>
      <c r="N28" s="16" t="str">
        <f t="shared" si="3"/>
        <v>N. D.</v>
      </c>
      <c r="O28" s="14"/>
      <c r="P28" s="15">
        <v>0</v>
      </c>
      <c r="Q28" s="16" t="str">
        <f t="shared" si="16"/>
        <v>N. D.</v>
      </c>
      <c r="R28" s="17">
        <f t="shared" si="4"/>
        <v>0</v>
      </c>
      <c r="S28" s="16" t="str">
        <f t="shared" si="5"/>
        <v>N. D.</v>
      </c>
      <c r="T28" s="14"/>
      <c r="U28" s="15">
        <v>0</v>
      </c>
      <c r="V28" s="16" t="str">
        <f t="shared" si="17"/>
        <v>N. D.</v>
      </c>
      <c r="W28" s="17">
        <f t="shared" si="6"/>
        <v>0</v>
      </c>
      <c r="X28" s="16" t="str">
        <f t="shared" si="7"/>
        <v>N. D.</v>
      </c>
    </row>
    <row r="29" spans="1:24">
      <c r="A29" s="21" t="s">
        <v>40</v>
      </c>
      <c r="B29" s="14"/>
      <c r="C29" s="15">
        <v>0</v>
      </c>
      <c r="D29" s="16" t="str">
        <f t="shared" si="13"/>
        <v>N. D.</v>
      </c>
      <c r="E29" s="14"/>
      <c r="F29" s="15">
        <v>0</v>
      </c>
      <c r="G29" s="16" t="str">
        <f t="shared" si="14"/>
        <v>N. D.</v>
      </c>
      <c r="H29" s="17">
        <f t="shared" si="0"/>
        <v>0</v>
      </c>
      <c r="I29" s="16" t="str">
        <f t="shared" si="1"/>
        <v>N. D.</v>
      </c>
      <c r="J29" s="14"/>
      <c r="K29" s="15">
        <v>0</v>
      </c>
      <c r="L29" s="16" t="str">
        <f t="shared" si="15"/>
        <v>N. D.</v>
      </c>
      <c r="M29" s="17">
        <f t="shared" si="2"/>
        <v>0</v>
      </c>
      <c r="N29" s="16" t="str">
        <f t="shared" si="3"/>
        <v>N. D.</v>
      </c>
      <c r="O29" s="14"/>
      <c r="P29" s="15">
        <v>0</v>
      </c>
      <c r="Q29" s="16" t="str">
        <f t="shared" si="16"/>
        <v>N. D.</v>
      </c>
      <c r="R29" s="17">
        <f t="shared" si="4"/>
        <v>0</v>
      </c>
      <c r="S29" s="16" t="str">
        <f t="shared" si="5"/>
        <v>N. D.</v>
      </c>
      <c r="T29" s="14"/>
      <c r="U29" s="15">
        <v>0</v>
      </c>
      <c r="V29" s="16" t="str">
        <f t="shared" si="17"/>
        <v>N. D.</v>
      </c>
      <c r="W29" s="17">
        <f t="shared" si="6"/>
        <v>0</v>
      </c>
      <c r="X29" s="16" t="str">
        <f t="shared" si="7"/>
        <v>N. D.</v>
      </c>
    </row>
    <row r="30" spans="1:24" ht="6" customHeight="1">
      <c r="A30" s="8"/>
      <c r="B30" s="6"/>
      <c r="C30" s="8"/>
      <c r="D30" s="11"/>
      <c r="E30" s="6"/>
      <c r="F30" s="8"/>
      <c r="G30" s="11"/>
      <c r="H30" s="6"/>
      <c r="I30" s="11"/>
      <c r="J30" s="6"/>
      <c r="K30" s="8"/>
      <c r="L30" s="11"/>
      <c r="M30" s="6"/>
      <c r="N30" s="11"/>
      <c r="O30" s="6"/>
      <c r="P30" s="8"/>
      <c r="Q30" s="11"/>
      <c r="R30" s="6"/>
      <c r="S30" s="11"/>
      <c r="T30" s="6"/>
      <c r="U30" s="8"/>
      <c r="V30" s="11"/>
      <c r="W30" s="6"/>
      <c r="X30" s="11"/>
    </row>
    <row r="31" spans="1:24">
      <c r="A31" s="7" t="s">
        <v>41</v>
      </c>
      <c r="B31" s="6"/>
      <c r="C31" s="22">
        <f>+C10+C20</f>
        <v>22298032.939999998</v>
      </c>
      <c r="D31" s="23">
        <f>+IF(ISERROR(C31/C106),"N. D.",C31/C106)</f>
        <v>1.0375474417029322</v>
      </c>
      <c r="E31" s="6"/>
      <c r="F31" s="22">
        <f>+F10+F20</f>
        <v>22298032.939999998</v>
      </c>
      <c r="G31" s="23">
        <f>+IF(ISERROR(F31/F106),"N. D.",F31/F106)</f>
        <v>1.0375474417029322</v>
      </c>
      <c r="H31" s="24">
        <f>+$C31-F31</f>
        <v>0</v>
      </c>
      <c r="I31" s="23">
        <f>+IF(ISERROR(H31/F31),"N. D.",H31/F31)</f>
        <v>0</v>
      </c>
      <c r="J31" s="6"/>
      <c r="K31" s="22">
        <f>+K10+K20</f>
        <v>20793500.199999999</v>
      </c>
      <c r="L31" s="23">
        <f>+IF(ISERROR(K31/K106),"N. D.",K31/K106)</f>
        <v>1.1546224357157377</v>
      </c>
      <c r="M31" s="24">
        <f>+$C31-K31</f>
        <v>1504532.7399999984</v>
      </c>
      <c r="N31" s="23">
        <f>+IF(ISERROR(M31/K31),"N. D.",M31/K31)</f>
        <v>7.2355915335504617E-2</v>
      </c>
      <c r="O31" s="6"/>
      <c r="P31" s="22">
        <f>+P10+P20</f>
        <v>21497778.490000002</v>
      </c>
      <c r="Q31" s="23">
        <f>+IF(ISERROR(P31/P106),"N. D.",P31/P106)</f>
        <v>1.2340401400242547</v>
      </c>
      <c r="R31" s="24">
        <f>+$C31-P31</f>
        <v>800254.44999999553</v>
      </c>
      <c r="S31" s="23">
        <f>+IF(ISERROR(R31/P31),"N. D.",R31/P31)</f>
        <v>3.7224983519680663E-2</v>
      </c>
      <c r="T31" s="6"/>
      <c r="U31" s="22">
        <f>+U10+U20</f>
        <v>26271944.880000003</v>
      </c>
      <c r="V31" s="23">
        <f>+IF(ISERROR(U31/U106),"N. D.",U31/U106)</f>
        <v>1.0520465233616305</v>
      </c>
      <c r="W31" s="24">
        <f>+$C31-U31</f>
        <v>-3973911.9400000051</v>
      </c>
      <c r="X31" s="23">
        <f>+IF(ISERROR(W31/U31),"N. D.",W31/U31)</f>
        <v>-0.1512606682965911</v>
      </c>
    </row>
    <row r="32" spans="1:24" ht="6" customHeight="1">
      <c r="A32" s="8"/>
      <c r="B32" s="6"/>
      <c r="C32" s="8"/>
      <c r="D32" s="11"/>
      <c r="E32" s="6"/>
      <c r="F32" s="8"/>
      <c r="G32" s="11"/>
      <c r="H32" s="6"/>
      <c r="I32" s="11"/>
      <c r="J32" s="6"/>
      <c r="K32" s="8"/>
      <c r="L32" s="11"/>
      <c r="M32" s="6"/>
      <c r="N32" s="11"/>
      <c r="O32" s="6"/>
      <c r="P32" s="8"/>
      <c r="Q32" s="11"/>
      <c r="R32" s="6"/>
      <c r="S32" s="11"/>
      <c r="T32" s="6"/>
      <c r="U32" s="8"/>
      <c r="V32" s="11"/>
      <c r="W32" s="6"/>
      <c r="X32" s="11"/>
    </row>
    <row r="33" spans="1:24">
      <c r="A33" s="7" t="s">
        <v>42</v>
      </c>
      <c r="B33" s="6"/>
      <c r="C33" s="8"/>
      <c r="D33" s="11"/>
      <c r="E33" s="6"/>
      <c r="F33" s="8"/>
      <c r="G33" s="11"/>
      <c r="H33" s="6"/>
      <c r="I33" s="11"/>
      <c r="J33" s="6"/>
      <c r="K33" s="8"/>
      <c r="L33" s="11"/>
      <c r="M33" s="6"/>
      <c r="N33" s="11"/>
      <c r="O33" s="6"/>
      <c r="P33" s="8"/>
      <c r="Q33" s="11"/>
      <c r="R33" s="6"/>
      <c r="S33" s="11"/>
      <c r="T33" s="6"/>
      <c r="U33" s="8"/>
      <c r="V33" s="11"/>
      <c r="W33" s="6"/>
      <c r="X33" s="11"/>
    </row>
    <row r="34" spans="1:24" ht="6" customHeight="1">
      <c r="A34" s="8"/>
      <c r="B34" s="6"/>
      <c r="C34" s="8"/>
      <c r="D34" s="11"/>
      <c r="E34" s="6"/>
      <c r="F34" s="8"/>
      <c r="G34" s="11"/>
      <c r="H34" s="6"/>
      <c r="I34" s="11"/>
      <c r="J34" s="6"/>
      <c r="K34" s="8"/>
      <c r="L34" s="11"/>
      <c r="M34" s="6"/>
      <c r="N34" s="11"/>
      <c r="O34" s="6"/>
      <c r="P34" s="8"/>
      <c r="Q34" s="11"/>
      <c r="R34" s="6"/>
      <c r="S34" s="11"/>
      <c r="T34" s="6"/>
      <c r="U34" s="8"/>
      <c r="V34" s="11"/>
      <c r="W34" s="6"/>
      <c r="X34" s="11"/>
    </row>
    <row r="35" spans="1:24">
      <c r="A35" s="9" t="s">
        <v>21</v>
      </c>
      <c r="B35" s="6"/>
      <c r="C35" s="10">
        <f>+SUM(C36:C44)</f>
        <v>806935.72000000009</v>
      </c>
      <c r="D35" s="11">
        <f>+IF(ISERROR(C35/C56),"N. D.",C35/C56)</f>
        <v>1</v>
      </c>
      <c r="E35" s="6"/>
      <c r="F35" s="10">
        <f>+SUM(F36:F44)</f>
        <v>806935.72000000009</v>
      </c>
      <c r="G35" s="11">
        <f>+IF(ISERROR(F35/F56),"N. D.",F35/F56)</f>
        <v>1</v>
      </c>
      <c r="H35" s="12">
        <f t="shared" ref="H35:H54" si="18">+$C35-F35</f>
        <v>0</v>
      </c>
      <c r="I35" s="11">
        <f t="shared" ref="I35:I54" si="19">+IF(ISERROR(H35/F35),"N. D.",H35/F35)</f>
        <v>0</v>
      </c>
      <c r="J35" s="6"/>
      <c r="K35" s="10">
        <f>+SUM(K36:K44)</f>
        <v>2772604.6399999997</v>
      </c>
      <c r="L35" s="11">
        <f>+IF(ISERROR(K35/K56),"N. D.",K35/K56)</f>
        <v>1</v>
      </c>
      <c r="M35" s="12">
        <f t="shared" ref="M35:M54" si="20">+$C35-K35</f>
        <v>-1965668.9199999995</v>
      </c>
      <c r="N35" s="11">
        <f t="shared" ref="N35:N54" si="21">+IF(ISERROR(M35/K35),"N. D.",M35/K35)</f>
        <v>-0.7089611304985769</v>
      </c>
      <c r="O35" s="6"/>
      <c r="P35" s="10">
        <f>+SUM(P36:P44)</f>
        <v>3628744.04</v>
      </c>
      <c r="Q35" s="11">
        <f>+IF(ISERROR(P35/P56),"N. D.",P35/P56)</f>
        <v>1</v>
      </c>
      <c r="R35" s="12">
        <f t="shared" ref="R35:R54" si="22">+$C35-P35</f>
        <v>-2821808.32</v>
      </c>
      <c r="S35" s="11">
        <f t="shared" ref="S35:S54" si="23">+IF(ISERROR(R35/P35),"N. D.",R35/P35)</f>
        <v>-0.77762671847199227</v>
      </c>
      <c r="T35" s="6"/>
      <c r="U35" s="10">
        <f>+SUM(U36:U44)</f>
        <v>1169716.3999999999</v>
      </c>
      <c r="V35" s="11">
        <f>+IF(ISERROR(U35/U56),"N. D.",U35/U56)</f>
        <v>1</v>
      </c>
      <c r="W35" s="12">
        <f t="shared" ref="W35:W54" si="24">+$C35-U35</f>
        <v>-362780.67999999982</v>
      </c>
      <c r="X35" s="11">
        <f t="shared" ref="X35:X54" si="25">+IF(ISERROR(W35/U35),"N. D.",W35/U35)</f>
        <v>-0.31014413408241504</v>
      </c>
    </row>
    <row r="36" spans="1:24">
      <c r="A36" s="13" t="s">
        <v>22</v>
      </c>
      <c r="B36" s="14"/>
      <c r="C36" s="15">
        <v>743045.97000000009</v>
      </c>
      <c r="D36" s="16">
        <f t="shared" ref="D36:D44" si="26">+IF(ISERROR(C36/C86),"N. D.",C36/C86)</f>
        <v>4.2538729861576328E-2</v>
      </c>
      <c r="E36" s="14"/>
      <c r="F36" s="15">
        <v>743045.97000000009</v>
      </c>
      <c r="G36" s="16">
        <f t="shared" ref="G36:G44" si="27">+IF(ISERROR(F36/F86),"N. D.",F36/F86)</f>
        <v>4.2538729861576328E-2</v>
      </c>
      <c r="H36" s="17">
        <f t="shared" si="18"/>
        <v>0</v>
      </c>
      <c r="I36" s="16">
        <f t="shared" si="19"/>
        <v>0</v>
      </c>
      <c r="J36" s="14"/>
      <c r="K36" s="15">
        <v>2683675.2099999995</v>
      </c>
      <c r="L36" s="16">
        <f t="shared" ref="L36:L44" si="28">+IF(ISERROR(K36/K86),"N. D.",K36/K86)</f>
        <v>0.18245126327163083</v>
      </c>
      <c r="M36" s="17">
        <f t="shared" si="20"/>
        <v>-1940629.2399999993</v>
      </c>
      <c r="N36" s="16">
        <f t="shared" si="21"/>
        <v>-0.72312373448499367</v>
      </c>
      <c r="O36" s="14"/>
      <c r="P36" s="15">
        <v>3593151.17</v>
      </c>
      <c r="Q36" s="16">
        <f t="shared" ref="Q36:Q44" si="29">+IF(ISERROR(P36/P86),"N. D.",P36/P86)</f>
        <v>0.25660047803336261</v>
      </c>
      <c r="R36" s="17">
        <f t="shared" si="22"/>
        <v>-2850105.1999999997</v>
      </c>
      <c r="S36" s="16">
        <f t="shared" si="23"/>
        <v>-0.79320492379951824</v>
      </c>
      <c r="T36" s="14"/>
      <c r="U36" s="15">
        <v>1169716.3999999999</v>
      </c>
      <c r="V36" s="16">
        <f t="shared" ref="V36:V44" si="30">+IF(ISERROR(U36/U86),"N. D.",U36/U86)</f>
        <v>5.4678539514606023E-2</v>
      </c>
      <c r="W36" s="17">
        <f t="shared" si="24"/>
        <v>-426670.42999999982</v>
      </c>
      <c r="X36" s="16">
        <f t="shared" si="25"/>
        <v>-0.36476399749546118</v>
      </c>
    </row>
    <row r="37" spans="1:24">
      <c r="A37" s="13" t="s">
        <v>23</v>
      </c>
      <c r="B37" s="14"/>
      <c r="C37" s="15">
        <v>0</v>
      </c>
      <c r="D37" s="16" t="str">
        <f t="shared" si="26"/>
        <v>N. D.</v>
      </c>
      <c r="E37" s="14"/>
      <c r="F37" s="15">
        <v>0</v>
      </c>
      <c r="G37" s="16" t="str">
        <f t="shared" si="27"/>
        <v>N. D.</v>
      </c>
      <c r="H37" s="17">
        <f t="shared" si="18"/>
        <v>0</v>
      </c>
      <c r="I37" s="16" t="str">
        <f t="shared" si="19"/>
        <v>N. D.</v>
      </c>
      <c r="J37" s="14"/>
      <c r="K37" s="15">
        <v>0</v>
      </c>
      <c r="L37" s="16">
        <f t="shared" si="28"/>
        <v>0</v>
      </c>
      <c r="M37" s="17">
        <f t="shared" si="20"/>
        <v>0</v>
      </c>
      <c r="N37" s="16" t="str">
        <f t="shared" si="21"/>
        <v>N. D.</v>
      </c>
      <c r="O37" s="14"/>
      <c r="P37" s="15">
        <v>0</v>
      </c>
      <c r="Q37" s="16">
        <f t="shared" si="29"/>
        <v>0</v>
      </c>
      <c r="R37" s="17">
        <f t="shared" si="22"/>
        <v>0</v>
      </c>
      <c r="S37" s="16" t="str">
        <f t="shared" si="23"/>
        <v>N. D.</v>
      </c>
      <c r="T37" s="14"/>
      <c r="U37" s="15">
        <v>0</v>
      </c>
      <c r="V37" s="16" t="str">
        <f t="shared" si="30"/>
        <v>N. D.</v>
      </c>
      <c r="W37" s="17">
        <f t="shared" si="24"/>
        <v>0</v>
      </c>
      <c r="X37" s="16" t="str">
        <f t="shared" si="25"/>
        <v>N. D.</v>
      </c>
    </row>
    <row r="38" spans="1:24">
      <c r="A38" s="13" t="s">
        <v>24</v>
      </c>
      <c r="B38" s="14"/>
      <c r="C38" s="15">
        <v>63889.750000000007</v>
      </c>
      <c r="D38" s="16">
        <f t="shared" si="26"/>
        <v>2.7271860983498784E-2</v>
      </c>
      <c r="E38" s="14"/>
      <c r="F38" s="15">
        <v>63889.750000000007</v>
      </c>
      <c r="G38" s="16">
        <f t="shared" si="27"/>
        <v>2.7271860983498784E-2</v>
      </c>
      <c r="H38" s="17">
        <f t="shared" si="18"/>
        <v>0</v>
      </c>
      <c r="I38" s="16">
        <f t="shared" si="19"/>
        <v>0</v>
      </c>
      <c r="J38" s="14"/>
      <c r="K38" s="15">
        <v>88929.430000000008</v>
      </c>
      <c r="L38" s="16">
        <f t="shared" si="28"/>
        <v>4.205582127210316E-2</v>
      </c>
      <c r="M38" s="17">
        <f t="shared" si="20"/>
        <v>-25039.68</v>
      </c>
      <c r="N38" s="16">
        <f t="shared" si="21"/>
        <v>-0.2815679803637558</v>
      </c>
      <c r="O38" s="14"/>
      <c r="P38" s="15">
        <v>35592.869999999995</v>
      </c>
      <c r="Q38" s="16">
        <f t="shared" si="29"/>
        <v>1.6108744474221771E-2</v>
      </c>
      <c r="R38" s="17">
        <f t="shared" si="22"/>
        <v>28296.880000000012</v>
      </c>
      <c r="S38" s="16">
        <f t="shared" si="23"/>
        <v>0.79501540617545075</v>
      </c>
      <c r="T38" s="14"/>
      <c r="U38" s="15">
        <v>0</v>
      </c>
      <c r="V38" s="16">
        <f t="shared" si="30"/>
        <v>0</v>
      </c>
      <c r="W38" s="17">
        <f t="shared" si="24"/>
        <v>63889.750000000007</v>
      </c>
      <c r="X38" s="16" t="str">
        <f t="shared" si="25"/>
        <v>N. D.</v>
      </c>
    </row>
    <row r="39" spans="1:24">
      <c r="A39" s="13" t="s">
        <v>25</v>
      </c>
      <c r="B39" s="14"/>
      <c r="C39" s="15">
        <v>0</v>
      </c>
      <c r="D39" s="16">
        <f t="shared" si="26"/>
        <v>0</v>
      </c>
      <c r="E39" s="14"/>
      <c r="F39" s="15">
        <v>0</v>
      </c>
      <c r="G39" s="16">
        <f t="shared" si="27"/>
        <v>0</v>
      </c>
      <c r="H39" s="17">
        <f t="shared" si="18"/>
        <v>0</v>
      </c>
      <c r="I39" s="16" t="str">
        <f t="shared" si="19"/>
        <v>N. D.</v>
      </c>
      <c r="J39" s="14"/>
      <c r="K39" s="15">
        <v>0</v>
      </c>
      <c r="L39" s="16">
        <f t="shared" si="28"/>
        <v>0</v>
      </c>
      <c r="M39" s="17">
        <f t="shared" si="20"/>
        <v>0</v>
      </c>
      <c r="N39" s="16" t="str">
        <f t="shared" si="21"/>
        <v>N. D.</v>
      </c>
      <c r="O39" s="14"/>
      <c r="P39" s="15">
        <v>0</v>
      </c>
      <c r="Q39" s="16">
        <f t="shared" si="29"/>
        <v>0</v>
      </c>
      <c r="R39" s="17">
        <f t="shared" si="22"/>
        <v>0</v>
      </c>
      <c r="S39" s="16" t="str">
        <f t="shared" si="23"/>
        <v>N. D.</v>
      </c>
      <c r="T39" s="14"/>
      <c r="U39" s="15">
        <v>0</v>
      </c>
      <c r="V39" s="16">
        <f t="shared" si="30"/>
        <v>0</v>
      </c>
      <c r="W39" s="17">
        <f t="shared" si="24"/>
        <v>0</v>
      </c>
      <c r="X39" s="16" t="str">
        <f t="shared" si="25"/>
        <v>N. D.</v>
      </c>
    </row>
    <row r="40" spans="1:24">
      <c r="A40" s="13" t="s">
        <v>26</v>
      </c>
      <c r="B40" s="14"/>
      <c r="C40" s="15">
        <v>0</v>
      </c>
      <c r="D40" s="16" t="str">
        <f t="shared" si="26"/>
        <v>N. D.</v>
      </c>
      <c r="E40" s="14"/>
      <c r="F40" s="15">
        <v>0</v>
      </c>
      <c r="G40" s="16" t="str">
        <f t="shared" si="27"/>
        <v>N. D.</v>
      </c>
      <c r="H40" s="17">
        <f t="shared" si="18"/>
        <v>0</v>
      </c>
      <c r="I40" s="16" t="str">
        <f t="shared" si="19"/>
        <v>N. D.</v>
      </c>
      <c r="J40" s="14"/>
      <c r="K40" s="15">
        <v>0</v>
      </c>
      <c r="L40" s="16" t="str">
        <f t="shared" si="28"/>
        <v>N. D.</v>
      </c>
      <c r="M40" s="17">
        <f t="shared" si="20"/>
        <v>0</v>
      </c>
      <c r="N40" s="16" t="str">
        <f t="shared" si="21"/>
        <v>N. D.</v>
      </c>
      <c r="O40" s="14"/>
      <c r="P40" s="15">
        <v>0</v>
      </c>
      <c r="Q40" s="16" t="str">
        <f t="shared" si="29"/>
        <v>N. D.</v>
      </c>
      <c r="R40" s="17">
        <f t="shared" si="22"/>
        <v>0</v>
      </c>
      <c r="S40" s="16" t="str">
        <f t="shared" si="23"/>
        <v>N. D.</v>
      </c>
      <c r="T40" s="14"/>
      <c r="U40" s="15">
        <v>0</v>
      </c>
      <c r="V40" s="16" t="str">
        <f t="shared" si="30"/>
        <v>N. D.</v>
      </c>
      <c r="W40" s="17">
        <f t="shared" si="24"/>
        <v>0</v>
      </c>
      <c r="X40" s="16" t="str">
        <f t="shared" si="25"/>
        <v>N. D.</v>
      </c>
    </row>
    <row r="41" spans="1:24">
      <c r="A41" s="13" t="s">
        <v>27</v>
      </c>
      <c r="B41" s="14"/>
      <c r="C41" s="15">
        <v>0</v>
      </c>
      <c r="D41" s="16">
        <f t="shared" si="26"/>
        <v>0</v>
      </c>
      <c r="E41" s="14"/>
      <c r="F41" s="15">
        <v>0</v>
      </c>
      <c r="G41" s="16">
        <f t="shared" si="27"/>
        <v>0</v>
      </c>
      <c r="H41" s="17">
        <f t="shared" si="18"/>
        <v>0</v>
      </c>
      <c r="I41" s="16" t="str">
        <f t="shared" si="19"/>
        <v>N. D.</v>
      </c>
      <c r="J41" s="14"/>
      <c r="K41" s="15">
        <v>0</v>
      </c>
      <c r="L41" s="16">
        <f t="shared" si="28"/>
        <v>0</v>
      </c>
      <c r="M41" s="17">
        <f t="shared" si="20"/>
        <v>0</v>
      </c>
      <c r="N41" s="16" t="str">
        <f t="shared" si="21"/>
        <v>N. D.</v>
      </c>
      <c r="O41" s="14"/>
      <c r="P41" s="15">
        <v>0</v>
      </c>
      <c r="Q41" s="16">
        <f t="shared" si="29"/>
        <v>0</v>
      </c>
      <c r="R41" s="17">
        <f t="shared" si="22"/>
        <v>0</v>
      </c>
      <c r="S41" s="16" t="str">
        <f t="shared" si="23"/>
        <v>N. D.</v>
      </c>
      <c r="T41" s="14"/>
      <c r="U41" s="15">
        <v>0</v>
      </c>
      <c r="V41" s="16">
        <f t="shared" si="30"/>
        <v>0</v>
      </c>
      <c r="W41" s="17">
        <f t="shared" si="24"/>
        <v>0</v>
      </c>
      <c r="X41" s="16" t="str">
        <f t="shared" si="25"/>
        <v>N. D.</v>
      </c>
    </row>
    <row r="42" spans="1:24">
      <c r="A42" s="13" t="s">
        <v>28</v>
      </c>
      <c r="B42" s="14"/>
      <c r="C42" s="15">
        <v>0</v>
      </c>
      <c r="D42" s="16" t="str">
        <f t="shared" si="26"/>
        <v>N. D.</v>
      </c>
      <c r="E42" s="14"/>
      <c r="F42" s="15">
        <v>0</v>
      </c>
      <c r="G42" s="16" t="str">
        <f t="shared" si="27"/>
        <v>N. D.</v>
      </c>
      <c r="H42" s="17">
        <f t="shared" si="18"/>
        <v>0</v>
      </c>
      <c r="I42" s="16" t="str">
        <f t="shared" si="19"/>
        <v>N. D.</v>
      </c>
      <c r="J42" s="14"/>
      <c r="K42" s="15">
        <v>0</v>
      </c>
      <c r="L42" s="16" t="str">
        <f t="shared" si="28"/>
        <v>N. D.</v>
      </c>
      <c r="M42" s="17">
        <f t="shared" si="20"/>
        <v>0</v>
      </c>
      <c r="N42" s="16" t="str">
        <f t="shared" si="21"/>
        <v>N. D.</v>
      </c>
      <c r="O42" s="14"/>
      <c r="P42" s="15">
        <v>0</v>
      </c>
      <c r="Q42" s="16" t="str">
        <f t="shared" si="29"/>
        <v>N. D.</v>
      </c>
      <c r="R42" s="17">
        <f t="shared" si="22"/>
        <v>0</v>
      </c>
      <c r="S42" s="16" t="str">
        <f t="shared" si="23"/>
        <v>N. D.</v>
      </c>
      <c r="T42" s="14"/>
      <c r="U42" s="15">
        <v>0</v>
      </c>
      <c r="V42" s="16" t="str">
        <f t="shared" si="30"/>
        <v>N. D.</v>
      </c>
      <c r="W42" s="17">
        <f t="shared" si="24"/>
        <v>0</v>
      </c>
      <c r="X42" s="16" t="str">
        <f t="shared" si="25"/>
        <v>N. D.</v>
      </c>
    </row>
    <row r="43" spans="1:24">
      <c r="A43" s="13" t="s">
        <v>29</v>
      </c>
      <c r="B43" s="14"/>
      <c r="C43" s="15">
        <v>0</v>
      </c>
      <c r="D43" s="16">
        <f t="shared" si="26"/>
        <v>0</v>
      </c>
      <c r="E43" s="14"/>
      <c r="F43" s="15">
        <v>0</v>
      </c>
      <c r="G43" s="16">
        <f t="shared" si="27"/>
        <v>0</v>
      </c>
      <c r="H43" s="17">
        <f t="shared" si="18"/>
        <v>0</v>
      </c>
      <c r="I43" s="16" t="str">
        <f t="shared" si="19"/>
        <v>N. D.</v>
      </c>
      <c r="J43" s="14"/>
      <c r="K43" s="15">
        <v>0</v>
      </c>
      <c r="L43" s="16">
        <f t="shared" si="28"/>
        <v>0</v>
      </c>
      <c r="M43" s="17">
        <f t="shared" si="20"/>
        <v>0</v>
      </c>
      <c r="N43" s="16" t="str">
        <f t="shared" si="21"/>
        <v>N. D.</v>
      </c>
      <c r="O43" s="14"/>
      <c r="P43" s="15">
        <v>0</v>
      </c>
      <c r="Q43" s="16" t="str">
        <f t="shared" si="29"/>
        <v>N. D.</v>
      </c>
      <c r="R43" s="17">
        <f t="shared" si="22"/>
        <v>0</v>
      </c>
      <c r="S43" s="16" t="str">
        <f t="shared" si="23"/>
        <v>N. D.</v>
      </c>
      <c r="T43" s="14"/>
      <c r="U43" s="15">
        <v>0</v>
      </c>
      <c r="V43" s="16" t="str">
        <f t="shared" si="30"/>
        <v>N. D.</v>
      </c>
      <c r="W43" s="17">
        <f t="shared" si="24"/>
        <v>0</v>
      </c>
      <c r="X43" s="16" t="str">
        <f t="shared" si="25"/>
        <v>N. D.</v>
      </c>
    </row>
    <row r="44" spans="1:24">
      <c r="A44" s="18" t="s">
        <v>30</v>
      </c>
      <c r="B44" s="14"/>
      <c r="C44" s="15">
        <v>0</v>
      </c>
      <c r="D44" s="16" t="str">
        <f t="shared" si="26"/>
        <v>N. D.</v>
      </c>
      <c r="E44" s="14"/>
      <c r="F44" s="15">
        <v>0</v>
      </c>
      <c r="G44" s="16" t="str">
        <f t="shared" si="27"/>
        <v>N. D.</v>
      </c>
      <c r="H44" s="17">
        <f t="shared" si="18"/>
        <v>0</v>
      </c>
      <c r="I44" s="16" t="str">
        <f t="shared" si="19"/>
        <v>N. D.</v>
      </c>
      <c r="J44" s="14"/>
      <c r="K44" s="15">
        <v>0</v>
      </c>
      <c r="L44" s="16" t="str">
        <f t="shared" si="28"/>
        <v>N. D.</v>
      </c>
      <c r="M44" s="17">
        <f t="shared" si="20"/>
        <v>0</v>
      </c>
      <c r="N44" s="16" t="str">
        <f t="shared" si="21"/>
        <v>N. D.</v>
      </c>
      <c r="O44" s="14"/>
      <c r="P44" s="15">
        <v>0</v>
      </c>
      <c r="Q44" s="16" t="str">
        <f t="shared" si="29"/>
        <v>N. D.</v>
      </c>
      <c r="R44" s="17">
        <f t="shared" si="22"/>
        <v>0</v>
      </c>
      <c r="S44" s="16" t="str">
        <f t="shared" si="23"/>
        <v>N. D.</v>
      </c>
      <c r="T44" s="14"/>
      <c r="U44" s="15">
        <v>0</v>
      </c>
      <c r="V44" s="16" t="str">
        <f t="shared" si="30"/>
        <v>N. D.</v>
      </c>
      <c r="W44" s="17">
        <f t="shared" si="24"/>
        <v>0</v>
      </c>
      <c r="X44" s="16" t="str">
        <f t="shared" si="25"/>
        <v>N. D.</v>
      </c>
    </row>
    <row r="45" spans="1:24">
      <c r="A45" s="19" t="s">
        <v>31</v>
      </c>
      <c r="B45" s="6"/>
      <c r="C45" s="20">
        <f>+SUM(C46:C54)</f>
        <v>0</v>
      </c>
      <c r="D45" s="11">
        <f>+IF(ISERROR(C45/C56),"N. D.",C45/C56)</f>
        <v>0</v>
      </c>
      <c r="E45" s="14"/>
      <c r="F45" s="20">
        <f>+SUM(F46:F54)</f>
        <v>0</v>
      </c>
      <c r="G45" s="11">
        <f>+IF(ISERROR(F45/F56),"N. D.",F45/F56)</f>
        <v>0</v>
      </c>
      <c r="H45" s="12">
        <f t="shared" si="18"/>
        <v>0</v>
      </c>
      <c r="I45" s="11" t="str">
        <f t="shared" si="19"/>
        <v>N. D.</v>
      </c>
      <c r="J45" s="6"/>
      <c r="K45" s="20">
        <f>+SUM(K46:K54)</f>
        <v>0</v>
      </c>
      <c r="L45" s="11">
        <f>+IF(ISERROR(K45/K56),"N. D.",K45/K56)</f>
        <v>0</v>
      </c>
      <c r="M45" s="12">
        <f t="shared" si="20"/>
        <v>0</v>
      </c>
      <c r="N45" s="11" t="str">
        <f t="shared" si="21"/>
        <v>N. D.</v>
      </c>
      <c r="O45" s="6"/>
      <c r="P45" s="20">
        <f>+SUM(P46:P54)</f>
        <v>0</v>
      </c>
      <c r="Q45" s="11">
        <f>+IF(ISERROR(P45/P56),"N. D.",P45/P56)</f>
        <v>0</v>
      </c>
      <c r="R45" s="12">
        <f t="shared" si="22"/>
        <v>0</v>
      </c>
      <c r="S45" s="11" t="str">
        <f t="shared" si="23"/>
        <v>N. D.</v>
      </c>
      <c r="T45" s="6"/>
      <c r="U45" s="20">
        <f>+SUM(U46:U54)</f>
        <v>0</v>
      </c>
      <c r="V45" s="11">
        <f>+IF(ISERROR(U45/U56),"N. D.",U45/U56)</f>
        <v>0</v>
      </c>
      <c r="W45" s="12">
        <f t="shared" si="24"/>
        <v>0</v>
      </c>
      <c r="X45" s="11" t="str">
        <f t="shared" si="25"/>
        <v>N. D.</v>
      </c>
    </row>
    <row r="46" spans="1:24">
      <c r="A46" s="21" t="s">
        <v>32</v>
      </c>
      <c r="B46" s="14"/>
      <c r="C46" s="15">
        <v>0</v>
      </c>
      <c r="D46" s="16" t="str">
        <f t="shared" ref="D46:D54" si="31">+IF(ISERROR(C46/C96),"N. D.",C46/C96)</f>
        <v>N. D.</v>
      </c>
      <c r="E46" s="14"/>
      <c r="F46" s="15">
        <v>0</v>
      </c>
      <c r="G46" s="16" t="str">
        <f t="shared" ref="G46:G54" si="32">+IF(ISERROR(F46/F96),"N. D.",F46/F96)</f>
        <v>N. D.</v>
      </c>
      <c r="H46" s="17">
        <f t="shared" si="18"/>
        <v>0</v>
      </c>
      <c r="I46" s="16" t="str">
        <f t="shared" si="19"/>
        <v>N. D.</v>
      </c>
      <c r="J46" s="14"/>
      <c r="K46" s="15">
        <v>0</v>
      </c>
      <c r="L46" s="16" t="str">
        <f t="shared" ref="L46:L54" si="33">+IF(ISERROR(K46/K96),"N. D.",K46/K96)</f>
        <v>N. D.</v>
      </c>
      <c r="M46" s="17">
        <f t="shared" si="20"/>
        <v>0</v>
      </c>
      <c r="N46" s="16" t="str">
        <f t="shared" si="21"/>
        <v>N. D.</v>
      </c>
      <c r="O46" s="14"/>
      <c r="P46" s="15">
        <v>0</v>
      </c>
      <c r="Q46" s="16" t="str">
        <f t="shared" ref="Q46:Q54" si="34">+IF(ISERROR(P46/P96),"N. D.",P46/P96)</f>
        <v>N. D.</v>
      </c>
      <c r="R46" s="17">
        <f t="shared" si="22"/>
        <v>0</v>
      </c>
      <c r="S46" s="16" t="str">
        <f t="shared" si="23"/>
        <v>N. D.</v>
      </c>
      <c r="T46" s="14"/>
      <c r="U46" s="15">
        <v>0</v>
      </c>
      <c r="V46" s="16" t="str">
        <f t="shared" ref="V46:V54" si="35">+IF(ISERROR(U46/U96),"N. D.",U46/U96)</f>
        <v>N. D.</v>
      </c>
      <c r="W46" s="17">
        <f t="shared" si="24"/>
        <v>0</v>
      </c>
      <c r="X46" s="16" t="str">
        <f t="shared" si="25"/>
        <v>N. D.</v>
      </c>
    </row>
    <row r="47" spans="1:24">
      <c r="A47" s="21" t="s">
        <v>33</v>
      </c>
      <c r="B47" s="14"/>
      <c r="C47" s="15">
        <v>0</v>
      </c>
      <c r="D47" s="16" t="str">
        <f t="shared" si="31"/>
        <v>N. D.</v>
      </c>
      <c r="E47" s="14"/>
      <c r="F47" s="15">
        <v>0</v>
      </c>
      <c r="G47" s="16" t="str">
        <f t="shared" si="32"/>
        <v>N. D.</v>
      </c>
      <c r="H47" s="17">
        <f t="shared" si="18"/>
        <v>0</v>
      </c>
      <c r="I47" s="16" t="str">
        <f t="shared" si="19"/>
        <v>N. D.</v>
      </c>
      <c r="J47" s="14"/>
      <c r="K47" s="15">
        <v>0</v>
      </c>
      <c r="L47" s="16" t="str">
        <f t="shared" si="33"/>
        <v>N. D.</v>
      </c>
      <c r="M47" s="17">
        <f t="shared" si="20"/>
        <v>0</v>
      </c>
      <c r="N47" s="16" t="str">
        <f t="shared" si="21"/>
        <v>N. D.</v>
      </c>
      <c r="O47" s="14"/>
      <c r="P47" s="15">
        <v>0</v>
      </c>
      <c r="Q47" s="16" t="str">
        <f t="shared" si="34"/>
        <v>N. D.</v>
      </c>
      <c r="R47" s="17">
        <f t="shared" si="22"/>
        <v>0</v>
      </c>
      <c r="S47" s="16" t="str">
        <f t="shared" si="23"/>
        <v>N. D.</v>
      </c>
      <c r="T47" s="14"/>
      <c r="U47" s="15">
        <v>0</v>
      </c>
      <c r="V47" s="16" t="str">
        <f t="shared" si="35"/>
        <v>N. D.</v>
      </c>
      <c r="W47" s="17">
        <f t="shared" si="24"/>
        <v>0</v>
      </c>
      <c r="X47" s="16" t="str">
        <f t="shared" si="25"/>
        <v>N. D.</v>
      </c>
    </row>
    <row r="48" spans="1:24">
      <c r="A48" s="21" t="s">
        <v>34</v>
      </c>
      <c r="B48" s="14"/>
      <c r="C48" s="15">
        <v>0</v>
      </c>
      <c r="D48" s="16" t="str">
        <f t="shared" si="31"/>
        <v>N. D.</v>
      </c>
      <c r="E48" s="14"/>
      <c r="F48" s="15">
        <v>0</v>
      </c>
      <c r="G48" s="16" t="str">
        <f t="shared" si="32"/>
        <v>N. D.</v>
      </c>
      <c r="H48" s="17">
        <f t="shared" si="18"/>
        <v>0</v>
      </c>
      <c r="I48" s="16" t="str">
        <f t="shared" si="19"/>
        <v>N. D.</v>
      </c>
      <c r="J48" s="14"/>
      <c r="K48" s="15">
        <v>0</v>
      </c>
      <c r="L48" s="16" t="str">
        <f t="shared" si="33"/>
        <v>N. D.</v>
      </c>
      <c r="M48" s="17">
        <f t="shared" si="20"/>
        <v>0</v>
      </c>
      <c r="N48" s="16" t="str">
        <f t="shared" si="21"/>
        <v>N. D.</v>
      </c>
      <c r="O48" s="14"/>
      <c r="P48" s="15">
        <v>0</v>
      </c>
      <c r="Q48" s="16" t="str">
        <f t="shared" si="34"/>
        <v>N. D.</v>
      </c>
      <c r="R48" s="17">
        <f t="shared" si="22"/>
        <v>0</v>
      </c>
      <c r="S48" s="16" t="str">
        <f t="shared" si="23"/>
        <v>N. D.</v>
      </c>
      <c r="T48" s="14"/>
      <c r="U48" s="15">
        <v>0</v>
      </c>
      <c r="V48" s="16" t="str">
        <f t="shared" si="35"/>
        <v>N. D.</v>
      </c>
      <c r="W48" s="17">
        <f t="shared" si="24"/>
        <v>0</v>
      </c>
      <c r="X48" s="16" t="str">
        <f t="shared" si="25"/>
        <v>N. D.</v>
      </c>
    </row>
    <row r="49" spans="1:24">
      <c r="A49" s="21" t="s">
        <v>35</v>
      </c>
      <c r="B49" s="14"/>
      <c r="C49" s="15">
        <v>0</v>
      </c>
      <c r="D49" s="16" t="str">
        <f t="shared" si="31"/>
        <v>N. D.</v>
      </c>
      <c r="E49" s="14"/>
      <c r="F49" s="15">
        <v>0</v>
      </c>
      <c r="G49" s="16" t="str">
        <f t="shared" si="32"/>
        <v>N. D.</v>
      </c>
      <c r="H49" s="17">
        <f t="shared" si="18"/>
        <v>0</v>
      </c>
      <c r="I49" s="16" t="str">
        <f t="shared" si="19"/>
        <v>N. D.</v>
      </c>
      <c r="J49" s="14"/>
      <c r="K49" s="15">
        <v>0</v>
      </c>
      <c r="L49" s="16" t="str">
        <f t="shared" si="33"/>
        <v>N. D.</v>
      </c>
      <c r="M49" s="17">
        <f t="shared" si="20"/>
        <v>0</v>
      </c>
      <c r="N49" s="16" t="str">
        <f t="shared" si="21"/>
        <v>N. D.</v>
      </c>
      <c r="O49" s="14"/>
      <c r="P49" s="15">
        <v>0</v>
      </c>
      <c r="Q49" s="16" t="str">
        <f t="shared" si="34"/>
        <v>N. D.</v>
      </c>
      <c r="R49" s="17">
        <f t="shared" si="22"/>
        <v>0</v>
      </c>
      <c r="S49" s="16" t="str">
        <f t="shared" si="23"/>
        <v>N. D.</v>
      </c>
      <c r="T49" s="14"/>
      <c r="U49" s="15">
        <v>0</v>
      </c>
      <c r="V49" s="16" t="str">
        <f t="shared" si="35"/>
        <v>N. D.</v>
      </c>
      <c r="W49" s="17">
        <f t="shared" si="24"/>
        <v>0</v>
      </c>
      <c r="X49" s="16" t="str">
        <f t="shared" si="25"/>
        <v>N. D.</v>
      </c>
    </row>
    <row r="50" spans="1:24">
      <c r="A50" s="21" t="s">
        <v>36</v>
      </c>
      <c r="B50" s="14"/>
      <c r="C50" s="15">
        <v>0</v>
      </c>
      <c r="D50" s="16" t="str">
        <f t="shared" si="31"/>
        <v>N. D.</v>
      </c>
      <c r="E50" s="14"/>
      <c r="F50" s="15">
        <v>0</v>
      </c>
      <c r="G50" s="16" t="str">
        <f t="shared" si="32"/>
        <v>N. D.</v>
      </c>
      <c r="H50" s="17">
        <f t="shared" si="18"/>
        <v>0</v>
      </c>
      <c r="I50" s="16" t="str">
        <f t="shared" si="19"/>
        <v>N. D.</v>
      </c>
      <c r="J50" s="14"/>
      <c r="K50" s="15">
        <v>0</v>
      </c>
      <c r="L50" s="16" t="str">
        <f t="shared" si="33"/>
        <v>N. D.</v>
      </c>
      <c r="M50" s="17">
        <f t="shared" si="20"/>
        <v>0</v>
      </c>
      <c r="N50" s="16" t="str">
        <f t="shared" si="21"/>
        <v>N. D.</v>
      </c>
      <c r="O50" s="14"/>
      <c r="P50" s="15">
        <v>0</v>
      </c>
      <c r="Q50" s="16" t="str">
        <f t="shared" si="34"/>
        <v>N. D.</v>
      </c>
      <c r="R50" s="17">
        <f t="shared" si="22"/>
        <v>0</v>
      </c>
      <c r="S50" s="16" t="str">
        <f t="shared" si="23"/>
        <v>N. D.</v>
      </c>
      <c r="T50" s="14"/>
      <c r="U50" s="15">
        <v>0</v>
      </c>
      <c r="V50" s="16" t="str">
        <f t="shared" si="35"/>
        <v>N. D.</v>
      </c>
      <c r="W50" s="17">
        <f t="shared" si="24"/>
        <v>0</v>
      </c>
      <c r="X50" s="16" t="str">
        <f t="shared" si="25"/>
        <v>N. D.</v>
      </c>
    </row>
    <row r="51" spans="1:24">
      <c r="A51" s="21" t="s">
        <v>37</v>
      </c>
      <c r="B51" s="14"/>
      <c r="C51" s="15">
        <v>0</v>
      </c>
      <c r="D51" s="16" t="str">
        <f t="shared" si="31"/>
        <v>N. D.</v>
      </c>
      <c r="E51" s="14"/>
      <c r="F51" s="15">
        <v>0</v>
      </c>
      <c r="G51" s="16" t="str">
        <f t="shared" si="32"/>
        <v>N. D.</v>
      </c>
      <c r="H51" s="17">
        <f t="shared" si="18"/>
        <v>0</v>
      </c>
      <c r="I51" s="16" t="str">
        <f t="shared" si="19"/>
        <v>N. D.</v>
      </c>
      <c r="J51" s="14"/>
      <c r="K51" s="15">
        <v>0</v>
      </c>
      <c r="L51" s="16" t="str">
        <f t="shared" si="33"/>
        <v>N. D.</v>
      </c>
      <c r="M51" s="17">
        <f t="shared" si="20"/>
        <v>0</v>
      </c>
      <c r="N51" s="16" t="str">
        <f t="shared" si="21"/>
        <v>N. D.</v>
      </c>
      <c r="O51" s="14"/>
      <c r="P51" s="15">
        <v>0</v>
      </c>
      <c r="Q51" s="16" t="str">
        <f t="shared" si="34"/>
        <v>N. D.</v>
      </c>
      <c r="R51" s="17">
        <f t="shared" si="22"/>
        <v>0</v>
      </c>
      <c r="S51" s="16" t="str">
        <f t="shared" si="23"/>
        <v>N. D.</v>
      </c>
      <c r="T51" s="14"/>
      <c r="U51" s="15">
        <v>0</v>
      </c>
      <c r="V51" s="16" t="str">
        <f t="shared" si="35"/>
        <v>N. D.</v>
      </c>
      <c r="W51" s="17">
        <f t="shared" si="24"/>
        <v>0</v>
      </c>
      <c r="X51" s="16" t="str">
        <f t="shared" si="25"/>
        <v>N. D.</v>
      </c>
    </row>
    <row r="52" spans="1:24">
      <c r="A52" s="21" t="s">
        <v>38</v>
      </c>
      <c r="B52" s="14"/>
      <c r="C52" s="15">
        <v>0</v>
      </c>
      <c r="D52" s="16" t="str">
        <f t="shared" si="31"/>
        <v>N. D.</v>
      </c>
      <c r="E52" s="14"/>
      <c r="F52" s="15">
        <v>0</v>
      </c>
      <c r="G52" s="16" t="str">
        <f t="shared" si="32"/>
        <v>N. D.</v>
      </c>
      <c r="H52" s="17">
        <f t="shared" si="18"/>
        <v>0</v>
      </c>
      <c r="I52" s="16" t="str">
        <f t="shared" si="19"/>
        <v>N. D.</v>
      </c>
      <c r="J52" s="14"/>
      <c r="K52" s="15">
        <v>0</v>
      </c>
      <c r="L52" s="16" t="str">
        <f t="shared" si="33"/>
        <v>N. D.</v>
      </c>
      <c r="M52" s="17">
        <f t="shared" si="20"/>
        <v>0</v>
      </c>
      <c r="N52" s="16" t="str">
        <f t="shared" si="21"/>
        <v>N. D.</v>
      </c>
      <c r="O52" s="14"/>
      <c r="P52" s="15">
        <v>0</v>
      </c>
      <c r="Q52" s="16" t="str">
        <f t="shared" si="34"/>
        <v>N. D.</v>
      </c>
      <c r="R52" s="17">
        <f t="shared" si="22"/>
        <v>0</v>
      </c>
      <c r="S52" s="16" t="str">
        <f t="shared" si="23"/>
        <v>N. D.</v>
      </c>
      <c r="T52" s="14"/>
      <c r="U52" s="15">
        <v>0</v>
      </c>
      <c r="V52" s="16" t="str">
        <f t="shared" si="35"/>
        <v>N. D.</v>
      </c>
      <c r="W52" s="17">
        <f t="shared" si="24"/>
        <v>0</v>
      </c>
      <c r="X52" s="16" t="str">
        <f t="shared" si="25"/>
        <v>N. D.</v>
      </c>
    </row>
    <row r="53" spans="1:24">
      <c r="A53" s="21" t="s">
        <v>39</v>
      </c>
      <c r="B53" s="14"/>
      <c r="C53" s="15">
        <v>0</v>
      </c>
      <c r="D53" s="16" t="str">
        <f t="shared" si="31"/>
        <v>N. D.</v>
      </c>
      <c r="E53" s="14"/>
      <c r="F53" s="15">
        <v>0</v>
      </c>
      <c r="G53" s="16" t="str">
        <f t="shared" si="32"/>
        <v>N. D.</v>
      </c>
      <c r="H53" s="17">
        <f t="shared" si="18"/>
        <v>0</v>
      </c>
      <c r="I53" s="16" t="str">
        <f t="shared" si="19"/>
        <v>N. D.</v>
      </c>
      <c r="J53" s="14"/>
      <c r="K53" s="15">
        <v>0</v>
      </c>
      <c r="L53" s="16" t="str">
        <f t="shared" si="33"/>
        <v>N. D.</v>
      </c>
      <c r="M53" s="17">
        <f t="shared" si="20"/>
        <v>0</v>
      </c>
      <c r="N53" s="16" t="str">
        <f t="shared" si="21"/>
        <v>N. D.</v>
      </c>
      <c r="O53" s="14"/>
      <c r="P53" s="15">
        <v>0</v>
      </c>
      <c r="Q53" s="16" t="str">
        <f t="shared" si="34"/>
        <v>N. D.</v>
      </c>
      <c r="R53" s="17">
        <f t="shared" si="22"/>
        <v>0</v>
      </c>
      <c r="S53" s="16" t="str">
        <f t="shared" si="23"/>
        <v>N. D.</v>
      </c>
      <c r="T53" s="14"/>
      <c r="U53" s="15">
        <v>0</v>
      </c>
      <c r="V53" s="16" t="str">
        <f t="shared" si="35"/>
        <v>N. D.</v>
      </c>
      <c r="W53" s="17">
        <f t="shared" si="24"/>
        <v>0</v>
      </c>
      <c r="X53" s="16" t="str">
        <f t="shared" si="25"/>
        <v>N. D.</v>
      </c>
    </row>
    <row r="54" spans="1:24">
      <c r="A54" s="21" t="s">
        <v>40</v>
      </c>
      <c r="B54" s="14"/>
      <c r="C54" s="15">
        <v>0</v>
      </c>
      <c r="D54" s="16" t="str">
        <f t="shared" si="31"/>
        <v>N. D.</v>
      </c>
      <c r="E54" s="14"/>
      <c r="F54" s="15">
        <v>0</v>
      </c>
      <c r="G54" s="16" t="str">
        <f t="shared" si="32"/>
        <v>N. D.</v>
      </c>
      <c r="H54" s="17">
        <f t="shared" si="18"/>
        <v>0</v>
      </c>
      <c r="I54" s="16" t="str">
        <f t="shared" si="19"/>
        <v>N. D.</v>
      </c>
      <c r="J54" s="14"/>
      <c r="K54" s="15">
        <v>0</v>
      </c>
      <c r="L54" s="16" t="str">
        <f t="shared" si="33"/>
        <v>N. D.</v>
      </c>
      <c r="M54" s="17">
        <f t="shared" si="20"/>
        <v>0</v>
      </c>
      <c r="N54" s="16" t="str">
        <f t="shared" si="21"/>
        <v>N. D.</v>
      </c>
      <c r="O54" s="14"/>
      <c r="P54" s="15">
        <v>0</v>
      </c>
      <c r="Q54" s="16" t="str">
        <f t="shared" si="34"/>
        <v>N. D.</v>
      </c>
      <c r="R54" s="17">
        <f t="shared" si="22"/>
        <v>0</v>
      </c>
      <c r="S54" s="16" t="str">
        <f t="shared" si="23"/>
        <v>N. D.</v>
      </c>
      <c r="T54" s="14"/>
      <c r="U54" s="15">
        <v>0</v>
      </c>
      <c r="V54" s="16" t="str">
        <f t="shared" si="35"/>
        <v>N. D.</v>
      </c>
      <c r="W54" s="17">
        <f t="shared" si="24"/>
        <v>0</v>
      </c>
      <c r="X54" s="16" t="str">
        <f t="shared" si="25"/>
        <v>N. D.</v>
      </c>
    </row>
    <row r="55" spans="1:24" ht="6" customHeight="1">
      <c r="A55" s="8"/>
      <c r="B55" s="6"/>
      <c r="C55" s="8"/>
      <c r="D55" s="11"/>
      <c r="E55" s="6"/>
      <c r="F55" s="8"/>
      <c r="G55" s="11"/>
      <c r="H55" s="6"/>
      <c r="I55" s="11"/>
      <c r="J55" s="6"/>
      <c r="K55" s="8"/>
      <c r="L55" s="11"/>
      <c r="M55" s="6"/>
      <c r="N55" s="11"/>
      <c r="O55" s="6"/>
      <c r="P55" s="8"/>
      <c r="Q55" s="11"/>
      <c r="R55" s="6"/>
      <c r="S55" s="11"/>
      <c r="T55" s="6"/>
      <c r="U55" s="8"/>
      <c r="V55" s="11"/>
      <c r="W55" s="6"/>
      <c r="X55" s="11"/>
    </row>
    <row r="56" spans="1:24">
      <c r="A56" s="7" t="s">
        <v>43</v>
      </c>
      <c r="B56" s="6"/>
      <c r="C56" s="22">
        <f>+C35+C45</f>
        <v>806935.72000000009</v>
      </c>
      <c r="D56" s="23">
        <f>+IF(ISERROR(C56/C106),"N. D.",C56/C106)</f>
        <v>3.754744170293229E-2</v>
      </c>
      <c r="E56" s="6"/>
      <c r="F56" s="22">
        <f>+F35+F45</f>
        <v>806935.72000000009</v>
      </c>
      <c r="G56" s="23">
        <f>+IF(ISERROR(F56/F106),"N. D.",F56/F106)</f>
        <v>3.754744170293229E-2</v>
      </c>
      <c r="H56" s="24">
        <f>+$C56-F56</f>
        <v>0</v>
      </c>
      <c r="I56" s="23">
        <f>+IF(ISERROR(H56/F56),"N. D.",H56/F56)</f>
        <v>0</v>
      </c>
      <c r="J56" s="6"/>
      <c r="K56" s="22">
        <f>+K35+K45</f>
        <v>2772604.6399999997</v>
      </c>
      <c r="L56" s="23">
        <f>+IF(ISERROR(K56/K106),"N. D.",K56/K106)</f>
        <v>0.15395731800428461</v>
      </c>
      <c r="M56" s="24">
        <f>+$C56-K56</f>
        <v>-1965668.9199999995</v>
      </c>
      <c r="N56" s="23">
        <f>+IF(ISERROR(M56/K56),"N. D.",M56/K56)</f>
        <v>-0.7089611304985769</v>
      </c>
      <c r="O56" s="6"/>
      <c r="P56" s="22">
        <f>+P35+P45</f>
        <v>3628744.04</v>
      </c>
      <c r="Q56" s="23">
        <f>+IF(ISERROR(P56/P106),"N. D.",P56/P106)</f>
        <v>0.20830132775425109</v>
      </c>
      <c r="R56" s="24">
        <f>+$C56-P56</f>
        <v>-2821808.32</v>
      </c>
      <c r="S56" s="23">
        <f>+IF(ISERROR(R56/P56),"N. D.",R56/P56)</f>
        <v>-0.77762671847199227</v>
      </c>
      <c r="T56" s="6"/>
      <c r="U56" s="22">
        <f>+U35+U45</f>
        <v>1169716.3999999999</v>
      </c>
      <c r="V56" s="23">
        <f>+IF(ISERROR(U56/U106),"N. D.",U56/U106)</f>
        <v>4.6840691755405436E-2</v>
      </c>
      <c r="W56" s="24">
        <f>+$C56-U56</f>
        <v>-362780.67999999982</v>
      </c>
      <c r="X56" s="23">
        <f>+IF(ISERROR(W56/U56),"N. D.",W56/U56)</f>
        <v>-0.31014413408241504</v>
      </c>
    </row>
    <row r="57" spans="1:24" ht="6" customHeight="1">
      <c r="A57" s="8"/>
      <c r="B57" s="6"/>
      <c r="C57" s="8"/>
      <c r="D57" s="11"/>
      <c r="E57" s="6"/>
      <c r="F57" s="8"/>
      <c r="G57" s="11"/>
      <c r="H57" s="6"/>
      <c r="I57" s="11"/>
      <c r="J57" s="6"/>
      <c r="K57" s="8"/>
      <c r="L57" s="11"/>
      <c r="M57" s="6"/>
      <c r="N57" s="11"/>
      <c r="O57" s="6"/>
      <c r="P57" s="8"/>
      <c r="Q57" s="11"/>
      <c r="R57" s="6"/>
      <c r="S57" s="11"/>
      <c r="T57" s="6"/>
      <c r="U57" s="8"/>
      <c r="V57" s="11"/>
      <c r="W57" s="6"/>
      <c r="X57" s="11"/>
    </row>
    <row r="58" spans="1:24">
      <c r="A58" s="7" t="s">
        <v>44</v>
      </c>
      <c r="B58" s="6"/>
      <c r="C58" s="8"/>
      <c r="D58" s="11"/>
      <c r="E58" s="6"/>
      <c r="F58" s="8"/>
      <c r="G58" s="11"/>
      <c r="H58" s="6"/>
      <c r="I58" s="11"/>
      <c r="J58" s="6"/>
      <c r="K58" s="8"/>
      <c r="L58" s="11"/>
      <c r="M58" s="6"/>
      <c r="N58" s="11"/>
      <c r="O58" s="6"/>
      <c r="P58" s="8"/>
      <c r="Q58" s="11"/>
      <c r="R58" s="6"/>
      <c r="S58" s="11"/>
      <c r="T58" s="6"/>
      <c r="U58" s="8"/>
      <c r="V58" s="11"/>
      <c r="W58" s="6"/>
      <c r="X58" s="11"/>
    </row>
    <row r="59" spans="1:24" ht="6" customHeight="1">
      <c r="A59" s="8"/>
      <c r="B59" s="6"/>
      <c r="C59" s="8"/>
      <c r="D59" s="11"/>
      <c r="E59" s="6"/>
      <c r="F59" s="8"/>
      <c r="G59" s="11"/>
      <c r="H59" s="6"/>
      <c r="I59" s="11"/>
      <c r="J59" s="6"/>
      <c r="K59" s="8"/>
      <c r="L59" s="11"/>
      <c r="M59" s="6"/>
      <c r="N59" s="11"/>
      <c r="O59" s="6"/>
      <c r="P59" s="8"/>
      <c r="Q59" s="11"/>
      <c r="R59" s="6"/>
      <c r="S59" s="11"/>
      <c r="T59" s="6"/>
      <c r="U59" s="8"/>
      <c r="V59" s="11"/>
      <c r="W59" s="6"/>
      <c r="X59" s="11"/>
    </row>
    <row r="60" spans="1:24">
      <c r="A60" s="9" t="s">
        <v>21</v>
      </c>
      <c r="B60" s="6"/>
      <c r="C60" s="10">
        <f>+SUM(C61:C69)</f>
        <v>0</v>
      </c>
      <c r="D60" s="11" t="str">
        <f>+IF(ISERROR(C60/C81),"N. D.",C60/C81)</f>
        <v>N. D.</v>
      </c>
      <c r="E60" s="6"/>
      <c r="F60" s="10">
        <f>+SUM(F61:F69)</f>
        <v>0</v>
      </c>
      <c r="G60" s="11" t="str">
        <f>+IF(ISERROR(F60/F81),"N. D.",F60/F81)</f>
        <v>N. D.</v>
      </c>
      <c r="H60" s="12">
        <f t="shared" ref="H60:H79" si="36">+$C60-F60</f>
        <v>0</v>
      </c>
      <c r="I60" s="11" t="str">
        <f t="shared" ref="I60:I79" si="37">+IF(ISERROR(H60/F60),"N. D.",H60/F60)</f>
        <v>N. D.</v>
      </c>
      <c r="J60" s="6"/>
      <c r="K60" s="10">
        <f>+SUM(K61:K69)</f>
        <v>11978.05</v>
      </c>
      <c r="L60" s="11">
        <f>+IF(ISERROR(K60/K81),"N. D.",K60/K81)</f>
        <v>1</v>
      </c>
      <c r="M60" s="12">
        <f t="shared" ref="M60:M79" si="38">+$C60-K60</f>
        <v>-11978.05</v>
      </c>
      <c r="N60" s="11">
        <f t="shared" ref="N60:N79" si="39">+IF(ISERROR(M60/K60),"N. D.",M60/K60)</f>
        <v>-1</v>
      </c>
      <c r="O60" s="6"/>
      <c r="P60" s="10">
        <f>+SUM(P61:P69)</f>
        <v>448386.78</v>
      </c>
      <c r="Q60" s="11">
        <f>+IF(ISERROR(P60/P81),"N. D.",P60/P81)</f>
        <v>1</v>
      </c>
      <c r="R60" s="12">
        <f t="shared" ref="R60:R79" si="40">+$C60-P60</f>
        <v>-448386.78</v>
      </c>
      <c r="S60" s="11">
        <f t="shared" ref="S60:S79" si="41">+IF(ISERROR(R60/P60),"N. D.",R60/P60)</f>
        <v>-1</v>
      </c>
      <c r="T60" s="6"/>
      <c r="U60" s="10">
        <f>+SUM(U61:U69)</f>
        <v>130001.21</v>
      </c>
      <c r="V60" s="11">
        <f>+IF(ISERROR(U60/U81),"N. D.",U60/U81)</f>
        <v>1</v>
      </c>
      <c r="W60" s="12">
        <f t="shared" ref="W60:W79" si="42">+$C60-U60</f>
        <v>-130001.21</v>
      </c>
      <c r="X60" s="11">
        <f t="shared" ref="X60:X79" si="43">+IF(ISERROR(W60/U60),"N. D.",W60/U60)</f>
        <v>-1</v>
      </c>
    </row>
    <row r="61" spans="1:24">
      <c r="A61" s="13" t="s">
        <v>22</v>
      </c>
      <c r="B61" s="14"/>
      <c r="C61" s="15">
        <v>0</v>
      </c>
      <c r="D61" s="16">
        <f t="shared" ref="D61:D69" si="44">+IF(ISERROR(C61/C86),"N. D.",C61/C86)</f>
        <v>0</v>
      </c>
      <c r="E61" s="14"/>
      <c r="F61" s="15">
        <v>0</v>
      </c>
      <c r="G61" s="16">
        <f t="shared" ref="G61:G69" si="45">+IF(ISERROR(F61/F86),"N. D.",F61/F86)</f>
        <v>0</v>
      </c>
      <c r="H61" s="17">
        <f t="shared" si="36"/>
        <v>0</v>
      </c>
      <c r="I61" s="16" t="str">
        <f t="shared" si="37"/>
        <v>N. D.</v>
      </c>
      <c r="J61" s="14"/>
      <c r="K61" s="15">
        <v>11039.68</v>
      </c>
      <c r="L61" s="16">
        <f t="shared" ref="L61:L69" si="46">+IF(ISERROR(K61/K86),"N. D.",K61/K86)</f>
        <v>7.5053924357506652E-4</v>
      </c>
      <c r="M61" s="17">
        <f t="shared" si="38"/>
        <v>-11039.68</v>
      </c>
      <c r="N61" s="16">
        <f t="shared" si="39"/>
        <v>-1</v>
      </c>
      <c r="O61" s="14"/>
      <c r="P61" s="15">
        <v>411463.93000000005</v>
      </c>
      <c r="Q61" s="16">
        <f t="shared" ref="Q61:Q69" si="47">+IF(ISERROR(P61/P86),"N. D.",P61/P86)</f>
        <v>2.9384191239436797E-2</v>
      </c>
      <c r="R61" s="17">
        <f t="shared" si="40"/>
        <v>-411463.93000000005</v>
      </c>
      <c r="S61" s="16">
        <f t="shared" si="41"/>
        <v>-1</v>
      </c>
      <c r="T61" s="14"/>
      <c r="U61" s="15">
        <v>130001.21</v>
      </c>
      <c r="V61" s="16">
        <f t="shared" ref="V61:V69" si="48">+IF(ISERROR(U61/U86),"N. D.",U61/U86)</f>
        <v>6.0769228318347905E-3</v>
      </c>
      <c r="W61" s="17">
        <f t="shared" si="42"/>
        <v>-130001.21</v>
      </c>
      <c r="X61" s="16">
        <f t="shared" si="43"/>
        <v>-1</v>
      </c>
    </row>
    <row r="62" spans="1:24">
      <c r="A62" s="13" t="s">
        <v>23</v>
      </c>
      <c r="B62" s="14"/>
      <c r="C62" s="15">
        <v>0</v>
      </c>
      <c r="D62" s="16" t="str">
        <f t="shared" si="44"/>
        <v>N. D.</v>
      </c>
      <c r="E62" s="14"/>
      <c r="F62" s="15">
        <v>0</v>
      </c>
      <c r="G62" s="16" t="str">
        <f t="shared" si="45"/>
        <v>N. D.</v>
      </c>
      <c r="H62" s="17">
        <f t="shared" si="36"/>
        <v>0</v>
      </c>
      <c r="I62" s="16" t="str">
        <f t="shared" si="37"/>
        <v>N. D.</v>
      </c>
      <c r="J62" s="14"/>
      <c r="K62" s="15">
        <v>0</v>
      </c>
      <c r="L62" s="16">
        <f t="shared" si="46"/>
        <v>0</v>
      </c>
      <c r="M62" s="17">
        <f t="shared" si="38"/>
        <v>0</v>
      </c>
      <c r="N62" s="16" t="str">
        <f t="shared" si="39"/>
        <v>N. D.</v>
      </c>
      <c r="O62" s="14"/>
      <c r="P62" s="15">
        <v>0</v>
      </c>
      <c r="Q62" s="16">
        <f t="shared" si="47"/>
        <v>0</v>
      </c>
      <c r="R62" s="17">
        <f t="shared" si="40"/>
        <v>0</v>
      </c>
      <c r="S62" s="16" t="str">
        <f t="shared" si="41"/>
        <v>N. D.</v>
      </c>
      <c r="T62" s="14"/>
      <c r="U62" s="15">
        <v>0</v>
      </c>
      <c r="V62" s="16" t="str">
        <f t="shared" si="48"/>
        <v>N. D.</v>
      </c>
      <c r="W62" s="17">
        <f t="shared" si="42"/>
        <v>0</v>
      </c>
      <c r="X62" s="16" t="str">
        <f t="shared" si="43"/>
        <v>N. D.</v>
      </c>
    </row>
    <row r="63" spans="1:24">
      <c r="A63" s="13" t="s">
        <v>24</v>
      </c>
      <c r="B63" s="14"/>
      <c r="C63" s="15">
        <v>0</v>
      </c>
      <c r="D63" s="16">
        <f t="shared" si="44"/>
        <v>0</v>
      </c>
      <c r="E63" s="14"/>
      <c r="F63" s="15">
        <v>0</v>
      </c>
      <c r="G63" s="16">
        <f t="shared" si="45"/>
        <v>0</v>
      </c>
      <c r="H63" s="17">
        <f t="shared" si="36"/>
        <v>0</v>
      </c>
      <c r="I63" s="16" t="str">
        <f t="shared" si="37"/>
        <v>N. D.</v>
      </c>
      <c r="J63" s="14"/>
      <c r="K63" s="15">
        <v>551.98</v>
      </c>
      <c r="L63" s="16">
        <f t="shared" si="46"/>
        <v>2.6103813131125994E-4</v>
      </c>
      <c r="M63" s="17">
        <f t="shared" si="38"/>
        <v>-551.98</v>
      </c>
      <c r="N63" s="16">
        <f t="shared" si="39"/>
        <v>-1</v>
      </c>
      <c r="O63" s="14"/>
      <c r="P63" s="15">
        <v>16948.88</v>
      </c>
      <c r="Q63" s="16">
        <f t="shared" si="47"/>
        <v>7.6707828574725193E-3</v>
      </c>
      <c r="R63" s="17">
        <f t="shared" si="40"/>
        <v>-16948.88</v>
      </c>
      <c r="S63" s="16">
        <f t="shared" si="41"/>
        <v>-1</v>
      </c>
      <c r="T63" s="14"/>
      <c r="U63" s="15">
        <v>0</v>
      </c>
      <c r="V63" s="16">
        <f t="shared" si="48"/>
        <v>0</v>
      </c>
      <c r="W63" s="17">
        <f t="shared" si="42"/>
        <v>0</v>
      </c>
      <c r="X63" s="16" t="str">
        <f t="shared" si="43"/>
        <v>N. D.</v>
      </c>
    </row>
    <row r="64" spans="1:24">
      <c r="A64" s="13" t="s">
        <v>25</v>
      </c>
      <c r="B64" s="14"/>
      <c r="C64" s="15">
        <v>0</v>
      </c>
      <c r="D64" s="16">
        <f t="shared" si="44"/>
        <v>0</v>
      </c>
      <c r="E64" s="14"/>
      <c r="F64" s="15">
        <v>0</v>
      </c>
      <c r="G64" s="16">
        <f t="shared" si="45"/>
        <v>0</v>
      </c>
      <c r="H64" s="17">
        <f t="shared" si="36"/>
        <v>0</v>
      </c>
      <c r="I64" s="16" t="str">
        <f t="shared" si="37"/>
        <v>N. D.</v>
      </c>
      <c r="J64" s="14"/>
      <c r="K64" s="15">
        <v>386.39</v>
      </c>
      <c r="L64" s="16">
        <f t="shared" si="46"/>
        <v>3.092636629002863E-2</v>
      </c>
      <c r="M64" s="17">
        <f t="shared" si="38"/>
        <v>-386.39</v>
      </c>
      <c r="N64" s="16">
        <f t="shared" si="39"/>
        <v>-1</v>
      </c>
      <c r="O64" s="14"/>
      <c r="P64" s="15">
        <v>2156.42</v>
      </c>
      <c r="Q64" s="16">
        <f t="shared" si="47"/>
        <v>0.10516526164761281</v>
      </c>
      <c r="R64" s="17">
        <f t="shared" si="40"/>
        <v>-2156.42</v>
      </c>
      <c r="S64" s="16">
        <f t="shared" si="41"/>
        <v>-1</v>
      </c>
      <c r="T64" s="14"/>
      <c r="U64" s="15">
        <v>0</v>
      </c>
      <c r="V64" s="16">
        <f t="shared" si="48"/>
        <v>0</v>
      </c>
      <c r="W64" s="17">
        <f t="shared" si="42"/>
        <v>0</v>
      </c>
      <c r="X64" s="16" t="str">
        <f t="shared" si="43"/>
        <v>N. D.</v>
      </c>
    </row>
    <row r="65" spans="1:24">
      <c r="A65" s="13" t="s">
        <v>26</v>
      </c>
      <c r="B65" s="14"/>
      <c r="C65" s="15">
        <v>0</v>
      </c>
      <c r="D65" s="16" t="str">
        <f t="shared" si="44"/>
        <v>N. D.</v>
      </c>
      <c r="E65" s="14"/>
      <c r="F65" s="15">
        <v>0</v>
      </c>
      <c r="G65" s="16" t="str">
        <f t="shared" si="45"/>
        <v>N. D.</v>
      </c>
      <c r="H65" s="17">
        <f t="shared" si="36"/>
        <v>0</v>
      </c>
      <c r="I65" s="16" t="str">
        <f t="shared" si="37"/>
        <v>N. D.</v>
      </c>
      <c r="J65" s="14"/>
      <c r="K65" s="15">
        <v>0</v>
      </c>
      <c r="L65" s="16" t="str">
        <f t="shared" si="46"/>
        <v>N. D.</v>
      </c>
      <c r="M65" s="17">
        <f t="shared" si="38"/>
        <v>0</v>
      </c>
      <c r="N65" s="16" t="str">
        <f t="shared" si="39"/>
        <v>N. D.</v>
      </c>
      <c r="O65" s="14"/>
      <c r="P65" s="15">
        <v>0</v>
      </c>
      <c r="Q65" s="16" t="str">
        <f t="shared" si="47"/>
        <v>N. D.</v>
      </c>
      <c r="R65" s="17">
        <f t="shared" si="40"/>
        <v>0</v>
      </c>
      <c r="S65" s="16" t="str">
        <f t="shared" si="41"/>
        <v>N. D.</v>
      </c>
      <c r="T65" s="14"/>
      <c r="U65" s="15">
        <v>0</v>
      </c>
      <c r="V65" s="16" t="str">
        <f t="shared" si="48"/>
        <v>N. D.</v>
      </c>
      <c r="W65" s="17">
        <f t="shared" si="42"/>
        <v>0</v>
      </c>
      <c r="X65" s="16" t="str">
        <f t="shared" si="43"/>
        <v>N. D.</v>
      </c>
    </row>
    <row r="66" spans="1:24">
      <c r="A66" s="13" t="s">
        <v>27</v>
      </c>
      <c r="B66" s="14"/>
      <c r="C66" s="15">
        <v>0</v>
      </c>
      <c r="D66" s="16">
        <f t="shared" si="44"/>
        <v>0</v>
      </c>
      <c r="E66" s="14"/>
      <c r="F66" s="15">
        <v>0</v>
      </c>
      <c r="G66" s="16">
        <f t="shared" si="45"/>
        <v>0</v>
      </c>
      <c r="H66" s="17">
        <f t="shared" si="36"/>
        <v>0</v>
      </c>
      <c r="I66" s="16" t="str">
        <f t="shared" si="37"/>
        <v>N. D.</v>
      </c>
      <c r="J66" s="14"/>
      <c r="K66" s="15">
        <v>0</v>
      </c>
      <c r="L66" s="16">
        <f t="shared" si="46"/>
        <v>0</v>
      </c>
      <c r="M66" s="17">
        <f t="shared" si="38"/>
        <v>0</v>
      </c>
      <c r="N66" s="16" t="str">
        <f t="shared" si="39"/>
        <v>N. D.</v>
      </c>
      <c r="O66" s="14"/>
      <c r="P66" s="15">
        <v>17817.55</v>
      </c>
      <c r="Q66" s="16">
        <f t="shared" si="47"/>
        <v>2.5526225951314683E-2</v>
      </c>
      <c r="R66" s="17">
        <f t="shared" si="40"/>
        <v>-17817.55</v>
      </c>
      <c r="S66" s="16">
        <f t="shared" si="41"/>
        <v>-1</v>
      </c>
      <c r="T66" s="14"/>
      <c r="U66" s="15">
        <v>0</v>
      </c>
      <c r="V66" s="16">
        <f t="shared" si="48"/>
        <v>0</v>
      </c>
      <c r="W66" s="17">
        <f t="shared" si="42"/>
        <v>0</v>
      </c>
      <c r="X66" s="16" t="str">
        <f t="shared" si="43"/>
        <v>N. D.</v>
      </c>
    </row>
    <row r="67" spans="1:24">
      <c r="A67" s="13" t="s">
        <v>28</v>
      </c>
      <c r="B67" s="14"/>
      <c r="C67" s="15">
        <v>0</v>
      </c>
      <c r="D67" s="16" t="str">
        <f t="shared" si="44"/>
        <v>N. D.</v>
      </c>
      <c r="E67" s="14"/>
      <c r="F67" s="15">
        <v>0</v>
      </c>
      <c r="G67" s="16" t="str">
        <f t="shared" si="45"/>
        <v>N. D.</v>
      </c>
      <c r="H67" s="17">
        <f t="shared" si="36"/>
        <v>0</v>
      </c>
      <c r="I67" s="16" t="str">
        <f t="shared" si="37"/>
        <v>N. D.</v>
      </c>
      <c r="J67" s="14"/>
      <c r="K67" s="15">
        <v>0</v>
      </c>
      <c r="L67" s="16" t="str">
        <f t="shared" si="46"/>
        <v>N. D.</v>
      </c>
      <c r="M67" s="17">
        <f t="shared" si="38"/>
        <v>0</v>
      </c>
      <c r="N67" s="16" t="str">
        <f t="shared" si="39"/>
        <v>N. D.</v>
      </c>
      <c r="O67" s="14"/>
      <c r="P67" s="15">
        <v>0</v>
      </c>
      <c r="Q67" s="16" t="str">
        <f t="shared" si="47"/>
        <v>N. D.</v>
      </c>
      <c r="R67" s="17">
        <f t="shared" si="40"/>
        <v>0</v>
      </c>
      <c r="S67" s="16" t="str">
        <f t="shared" si="41"/>
        <v>N. D.</v>
      </c>
      <c r="T67" s="14"/>
      <c r="U67" s="15">
        <v>0</v>
      </c>
      <c r="V67" s="16" t="str">
        <f t="shared" si="48"/>
        <v>N. D.</v>
      </c>
      <c r="W67" s="17">
        <f t="shared" si="42"/>
        <v>0</v>
      </c>
      <c r="X67" s="16" t="str">
        <f t="shared" si="43"/>
        <v>N. D.</v>
      </c>
    </row>
    <row r="68" spans="1:24">
      <c r="A68" s="13" t="s">
        <v>29</v>
      </c>
      <c r="B68" s="14"/>
      <c r="C68" s="15">
        <v>0</v>
      </c>
      <c r="D68" s="16">
        <f t="shared" si="44"/>
        <v>0</v>
      </c>
      <c r="E68" s="14"/>
      <c r="F68" s="15">
        <v>0</v>
      </c>
      <c r="G68" s="16">
        <f t="shared" si="45"/>
        <v>0</v>
      </c>
      <c r="H68" s="17">
        <f t="shared" si="36"/>
        <v>0</v>
      </c>
      <c r="I68" s="16" t="str">
        <f t="shared" si="37"/>
        <v>N. D.</v>
      </c>
      <c r="J68" s="14"/>
      <c r="K68" s="15">
        <v>0</v>
      </c>
      <c r="L68" s="16">
        <f t="shared" si="46"/>
        <v>0</v>
      </c>
      <c r="M68" s="17">
        <f t="shared" si="38"/>
        <v>0</v>
      </c>
      <c r="N68" s="16" t="str">
        <f t="shared" si="39"/>
        <v>N. D.</v>
      </c>
      <c r="O68" s="14"/>
      <c r="P68" s="15">
        <v>0</v>
      </c>
      <c r="Q68" s="16" t="str">
        <f t="shared" si="47"/>
        <v>N. D.</v>
      </c>
      <c r="R68" s="17">
        <f t="shared" si="40"/>
        <v>0</v>
      </c>
      <c r="S68" s="16" t="str">
        <f t="shared" si="41"/>
        <v>N. D.</v>
      </c>
      <c r="T68" s="14"/>
      <c r="U68" s="15">
        <v>0</v>
      </c>
      <c r="V68" s="16" t="str">
        <f t="shared" si="48"/>
        <v>N. D.</v>
      </c>
      <c r="W68" s="17">
        <f t="shared" si="42"/>
        <v>0</v>
      </c>
      <c r="X68" s="16" t="str">
        <f t="shared" si="43"/>
        <v>N. D.</v>
      </c>
    </row>
    <row r="69" spans="1:24">
      <c r="A69" s="18" t="s">
        <v>30</v>
      </c>
      <c r="B69" s="14"/>
      <c r="C69" s="15">
        <v>0</v>
      </c>
      <c r="D69" s="16" t="str">
        <f t="shared" si="44"/>
        <v>N. D.</v>
      </c>
      <c r="E69" s="14"/>
      <c r="F69" s="15">
        <v>0</v>
      </c>
      <c r="G69" s="16" t="str">
        <f t="shared" si="45"/>
        <v>N. D.</v>
      </c>
      <c r="H69" s="17">
        <f t="shared" si="36"/>
        <v>0</v>
      </c>
      <c r="I69" s="16" t="str">
        <f t="shared" si="37"/>
        <v>N. D.</v>
      </c>
      <c r="J69" s="14"/>
      <c r="K69" s="15">
        <v>0</v>
      </c>
      <c r="L69" s="16" t="str">
        <f t="shared" si="46"/>
        <v>N. D.</v>
      </c>
      <c r="M69" s="17">
        <f t="shared" si="38"/>
        <v>0</v>
      </c>
      <c r="N69" s="16" t="str">
        <f t="shared" si="39"/>
        <v>N. D.</v>
      </c>
      <c r="O69" s="14"/>
      <c r="P69" s="15">
        <v>0</v>
      </c>
      <c r="Q69" s="16" t="str">
        <f t="shared" si="47"/>
        <v>N. D.</v>
      </c>
      <c r="R69" s="17">
        <f t="shared" si="40"/>
        <v>0</v>
      </c>
      <c r="S69" s="16" t="str">
        <f t="shared" si="41"/>
        <v>N. D.</v>
      </c>
      <c r="T69" s="14"/>
      <c r="U69" s="15">
        <v>0</v>
      </c>
      <c r="V69" s="16" t="str">
        <f t="shared" si="48"/>
        <v>N. D.</v>
      </c>
      <c r="W69" s="17">
        <f t="shared" si="42"/>
        <v>0</v>
      </c>
      <c r="X69" s="16" t="str">
        <f t="shared" si="43"/>
        <v>N. D.</v>
      </c>
    </row>
    <row r="70" spans="1:24">
      <c r="A70" s="19" t="s">
        <v>31</v>
      </c>
      <c r="B70" s="6"/>
      <c r="C70" s="20">
        <f>+SUM(C71:C79)</f>
        <v>0</v>
      </c>
      <c r="D70" s="11" t="str">
        <f>+IF(ISERROR(C70/C81),"N. D.",C70/C81)</f>
        <v>N. D.</v>
      </c>
      <c r="E70" s="14"/>
      <c r="F70" s="20">
        <f>+SUM(F71:F79)</f>
        <v>0</v>
      </c>
      <c r="G70" s="11" t="str">
        <f>+IF(ISERROR(F70/F81),"N. D.",F70/F81)</f>
        <v>N. D.</v>
      </c>
      <c r="H70" s="12">
        <f t="shared" si="36"/>
        <v>0</v>
      </c>
      <c r="I70" s="11" t="str">
        <f t="shared" si="37"/>
        <v>N. D.</v>
      </c>
      <c r="J70" s="6"/>
      <c r="K70" s="20">
        <f>+SUM(K71:K79)</f>
        <v>0</v>
      </c>
      <c r="L70" s="11">
        <f>+IF(ISERROR(K70/K81),"N. D.",K70/K81)</f>
        <v>0</v>
      </c>
      <c r="M70" s="12">
        <f t="shared" si="38"/>
        <v>0</v>
      </c>
      <c r="N70" s="11" t="str">
        <f t="shared" si="39"/>
        <v>N. D.</v>
      </c>
      <c r="O70" s="6"/>
      <c r="P70" s="20">
        <f>+SUM(P71:P79)</f>
        <v>0</v>
      </c>
      <c r="Q70" s="11">
        <f>+IF(ISERROR(P70/P81),"N. D.",P70/P81)</f>
        <v>0</v>
      </c>
      <c r="R70" s="12">
        <f t="shared" si="40"/>
        <v>0</v>
      </c>
      <c r="S70" s="11" t="str">
        <f t="shared" si="41"/>
        <v>N. D.</v>
      </c>
      <c r="T70" s="6"/>
      <c r="U70" s="20">
        <f>+SUM(U71:U79)</f>
        <v>0</v>
      </c>
      <c r="V70" s="11">
        <f>+IF(ISERROR(U70/U81),"N. D.",U70/U81)</f>
        <v>0</v>
      </c>
      <c r="W70" s="12">
        <f t="shared" si="42"/>
        <v>0</v>
      </c>
      <c r="X70" s="11" t="str">
        <f t="shared" si="43"/>
        <v>N. D.</v>
      </c>
    </row>
    <row r="71" spans="1:24">
      <c r="A71" s="21" t="s">
        <v>32</v>
      </c>
      <c r="B71" s="14"/>
      <c r="C71" s="15">
        <v>0</v>
      </c>
      <c r="D71" s="16" t="str">
        <f t="shared" ref="D71:D79" si="49">+IF(ISERROR(C71/C96),"N. D.",C71/C96)</f>
        <v>N. D.</v>
      </c>
      <c r="E71" s="14"/>
      <c r="F71" s="15">
        <v>0</v>
      </c>
      <c r="G71" s="16" t="str">
        <f t="shared" ref="G71:G79" si="50">+IF(ISERROR(F71/F96),"N. D.",F71/F96)</f>
        <v>N. D.</v>
      </c>
      <c r="H71" s="17">
        <f t="shared" si="36"/>
        <v>0</v>
      </c>
      <c r="I71" s="16" t="str">
        <f t="shared" si="37"/>
        <v>N. D.</v>
      </c>
      <c r="J71" s="14"/>
      <c r="K71" s="15">
        <v>0</v>
      </c>
      <c r="L71" s="16" t="str">
        <f t="shared" ref="L71:L79" si="51">+IF(ISERROR(K71/K96),"N. D.",K71/K96)</f>
        <v>N. D.</v>
      </c>
      <c r="M71" s="17">
        <f t="shared" si="38"/>
        <v>0</v>
      </c>
      <c r="N71" s="16" t="str">
        <f t="shared" si="39"/>
        <v>N. D.</v>
      </c>
      <c r="O71" s="14"/>
      <c r="P71" s="15">
        <v>0</v>
      </c>
      <c r="Q71" s="16" t="str">
        <f t="shared" ref="Q71:Q79" si="52">+IF(ISERROR(P71/P96),"N. D.",P71/P96)</f>
        <v>N. D.</v>
      </c>
      <c r="R71" s="17">
        <f t="shared" si="40"/>
        <v>0</v>
      </c>
      <c r="S71" s="16" t="str">
        <f t="shared" si="41"/>
        <v>N. D.</v>
      </c>
      <c r="T71" s="14"/>
      <c r="U71" s="15">
        <v>0</v>
      </c>
      <c r="V71" s="16" t="str">
        <f t="shared" ref="V71:V79" si="53">+IF(ISERROR(U71/U96),"N. D.",U71/U96)</f>
        <v>N. D.</v>
      </c>
      <c r="W71" s="17">
        <f t="shared" si="42"/>
        <v>0</v>
      </c>
      <c r="X71" s="16" t="str">
        <f t="shared" si="43"/>
        <v>N. D.</v>
      </c>
    </row>
    <row r="72" spans="1:24">
      <c r="A72" s="21" t="s">
        <v>33</v>
      </c>
      <c r="B72" s="14"/>
      <c r="C72" s="15">
        <v>0</v>
      </c>
      <c r="D72" s="16" t="str">
        <f t="shared" si="49"/>
        <v>N. D.</v>
      </c>
      <c r="E72" s="14"/>
      <c r="F72" s="15">
        <v>0</v>
      </c>
      <c r="G72" s="16" t="str">
        <f t="shared" si="50"/>
        <v>N. D.</v>
      </c>
      <c r="H72" s="17">
        <f t="shared" si="36"/>
        <v>0</v>
      </c>
      <c r="I72" s="16" t="str">
        <f t="shared" si="37"/>
        <v>N. D.</v>
      </c>
      <c r="J72" s="14"/>
      <c r="K72" s="15">
        <v>0</v>
      </c>
      <c r="L72" s="16" t="str">
        <f t="shared" si="51"/>
        <v>N. D.</v>
      </c>
      <c r="M72" s="17">
        <f t="shared" si="38"/>
        <v>0</v>
      </c>
      <c r="N72" s="16" t="str">
        <f t="shared" si="39"/>
        <v>N. D.</v>
      </c>
      <c r="O72" s="14"/>
      <c r="P72" s="15">
        <v>0</v>
      </c>
      <c r="Q72" s="16" t="str">
        <f t="shared" si="52"/>
        <v>N. D.</v>
      </c>
      <c r="R72" s="17">
        <f t="shared" si="40"/>
        <v>0</v>
      </c>
      <c r="S72" s="16" t="str">
        <f t="shared" si="41"/>
        <v>N. D.</v>
      </c>
      <c r="T72" s="14"/>
      <c r="U72" s="15">
        <v>0</v>
      </c>
      <c r="V72" s="16" t="str">
        <f t="shared" si="53"/>
        <v>N. D.</v>
      </c>
      <c r="W72" s="17">
        <f t="shared" si="42"/>
        <v>0</v>
      </c>
      <c r="X72" s="16" t="str">
        <f t="shared" si="43"/>
        <v>N. D.</v>
      </c>
    </row>
    <row r="73" spans="1:24">
      <c r="A73" s="21" t="s">
        <v>34</v>
      </c>
      <c r="B73" s="14"/>
      <c r="C73" s="15">
        <v>0</v>
      </c>
      <c r="D73" s="16" t="str">
        <f t="shared" si="49"/>
        <v>N. D.</v>
      </c>
      <c r="E73" s="14"/>
      <c r="F73" s="15">
        <v>0</v>
      </c>
      <c r="G73" s="16" t="str">
        <f t="shared" si="50"/>
        <v>N. D.</v>
      </c>
      <c r="H73" s="17">
        <f t="shared" si="36"/>
        <v>0</v>
      </c>
      <c r="I73" s="16" t="str">
        <f t="shared" si="37"/>
        <v>N. D.</v>
      </c>
      <c r="J73" s="14"/>
      <c r="K73" s="15">
        <v>0</v>
      </c>
      <c r="L73" s="16" t="str">
        <f t="shared" si="51"/>
        <v>N. D.</v>
      </c>
      <c r="M73" s="17">
        <f t="shared" si="38"/>
        <v>0</v>
      </c>
      <c r="N73" s="16" t="str">
        <f t="shared" si="39"/>
        <v>N. D.</v>
      </c>
      <c r="O73" s="14"/>
      <c r="P73" s="15">
        <v>0</v>
      </c>
      <c r="Q73" s="16" t="str">
        <f t="shared" si="52"/>
        <v>N. D.</v>
      </c>
      <c r="R73" s="17">
        <f t="shared" si="40"/>
        <v>0</v>
      </c>
      <c r="S73" s="16" t="str">
        <f t="shared" si="41"/>
        <v>N. D.</v>
      </c>
      <c r="T73" s="14"/>
      <c r="U73" s="15">
        <v>0</v>
      </c>
      <c r="V73" s="16" t="str">
        <f t="shared" si="53"/>
        <v>N. D.</v>
      </c>
      <c r="W73" s="17">
        <f t="shared" si="42"/>
        <v>0</v>
      </c>
      <c r="X73" s="16" t="str">
        <f t="shared" si="43"/>
        <v>N. D.</v>
      </c>
    </row>
    <row r="74" spans="1:24">
      <c r="A74" s="21" t="s">
        <v>35</v>
      </c>
      <c r="B74" s="14"/>
      <c r="C74" s="15">
        <v>0</v>
      </c>
      <c r="D74" s="16" t="str">
        <f t="shared" si="49"/>
        <v>N. D.</v>
      </c>
      <c r="E74" s="14"/>
      <c r="F74" s="15">
        <v>0</v>
      </c>
      <c r="G74" s="16" t="str">
        <f t="shared" si="50"/>
        <v>N. D.</v>
      </c>
      <c r="H74" s="17">
        <f t="shared" si="36"/>
        <v>0</v>
      </c>
      <c r="I74" s="16" t="str">
        <f t="shared" si="37"/>
        <v>N. D.</v>
      </c>
      <c r="J74" s="14"/>
      <c r="K74" s="15">
        <v>0</v>
      </c>
      <c r="L74" s="16" t="str">
        <f t="shared" si="51"/>
        <v>N. D.</v>
      </c>
      <c r="M74" s="17">
        <f t="shared" si="38"/>
        <v>0</v>
      </c>
      <c r="N74" s="16" t="str">
        <f t="shared" si="39"/>
        <v>N. D.</v>
      </c>
      <c r="O74" s="14"/>
      <c r="P74" s="15">
        <v>0</v>
      </c>
      <c r="Q74" s="16" t="str">
        <f t="shared" si="52"/>
        <v>N. D.</v>
      </c>
      <c r="R74" s="17">
        <f t="shared" si="40"/>
        <v>0</v>
      </c>
      <c r="S74" s="16" t="str">
        <f t="shared" si="41"/>
        <v>N. D.</v>
      </c>
      <c r="T74" s="14"/>
      <c r="U74" s="15">
        <v>0</v>
      </c>
      <c r="V74" s="16" t="str">
        <f t="shared" si="53"/>
        <v>N. D.</v>
      </c>
      <c r="W74" s="17">
        <f t="shared" si="42"/>
        <v>0</v>
      </c>
      <c r="X74" s="16" t="str">
        <f t="shared" si="43"/>
        <v>N. D.</v>
      </c>
    </row>
    <row r="75" spans="1:24">
      <c r="A75" s="21" t="s">
        <v>36</v>
      </c>
      <c r="B75" s="14"/>
      <c r="C75" s="15">
        <v>0</v>
      </c>
      <c r="D75" s="16" t="str">
        <f t="shared" si="49"/>
        <v>N. D.</v>
      </c>
      <c r="E75" s="14"/>
      <c r="F75" s="15">
        <v>0</v>
      </c>
      <c r="G75" s="16" t="str">
        <f t="shared" si="50"/>
        <v>N. D.</v>
      </c>
      <c r="H75" s="17">
        <f t="shared" si="36"/>
        <v>0</v>
      </c>
      <c r="I75" s="16" t="str">
        <f t="shared" si="37"/>
        <v>N. D.</v>
      </c>
      <c r="J75" s="14"/>
      <c r="K75" s="15">
        <v>0</v>
      </c>
      <c r="L75" s="16" t="str">
        <f t="shared" si="51"/>
        <v>N. D.</v>
      </c>
      <c r="M75" s="17">
        <f t="shared" si="38"/>
        <v>0</v>
      </c>
      <c r="N75" s="16" t="str">
        <f t="shared" si="39"/>
        <v>N. D.</v>
      </c>
      <c r="O75" s="14"/>
      <c r="P75" s="15">
        <v>0</v>
      </c>
      <c r="Q75" s="16" t="str">
        <f t="shared" si="52"/>
        <v>N. D.</v>
      </c>
      <c r="R75" s="17">
        <f t="shared" si="40"/>
        <v>0</v>
      </c>
      <c r="S75" s="16" t="str">
        <f t="shared" si="41"/>
        <v>N. D.</v>
      </c>
      <c r="T75" s="14"/>
      <c r="U75" s="15">
        <v>0</v>
      </c>
      <c r="V75" s="16" t="str">
        <f t="shared" si="53"/>
        <v>N. D.</v>
      </c>
      <c r="W75" s="17">
        <f t="shared" si="42"/>
        <v>0</v>
      </c>
      <c r="X75" s="16" t="str">
        <f t="shared" si="43"/>
        <v>N. D.</v>
      </c>
    </row>
    <row r="76" spans="1:24">
      <c r="A76" s="21" t="s">
        <v>37</v>
      </c>
      <c r="B76" s="14"/>
      <c r="C76" s="15">
        <v>0</v>
      </c>
      <c r="D76" s="16" t="str">
        <f t="shared" si="49"/>
        <v>N. D.</v>
      </c>
      <c r="E76" s="14"/>
      <c r="F76" s="15">
        <v>0</v>
      </c>
      <c r="G76" s="16" t="str">
        <f t="shared" si="50"/>
        <v>N. D.</v>
      </c>
      <c r="H76" s="17">
        <f t="shared" si="36"/>
        <v>0</v>
      </c>
      <c r="I76" s="16" t="str">
        <f t="shared" si="37"/>
        <v>N. D.</v>
      </c>
      <c r="J76" s="14"/>
      <c r="K76" s="15">
        <v>0</v>
      </c>
      <c r="L76" s="16" t="str">
        <f t="shared" si="51"/>
        <v>N. D.</v>
      </c>
      <c r="M76" s="17">
        <f t="shared" si="38"/>
        <v>0</v>
      </c>
      <c r="N76" s="16" t="str">
        <f t="shared" si="39"/>
        <v>N. D.</v>
      </c>
      <c r="O76" s="14"/>
      <c r="P76" s="15">
        <v>0</v>
      </c>
      <c r="Q76" s="16" t="str">
        <f t="shared" si="52"/>
        <v>N. D.</v>
      </c>
      <c r="R76" s="17">
        <f t="shared" si="40"/>
        <v>0</v>
      </c>
      <c r="S76" s="16" t="str">
        <f t="shared" si="41"/>
        <v>N. D.</v>
      </c>
      <c r="T76" s="14"/>
      <c r="U76" s="15">
        <v>0</v>
      </c>
      <c r="V76" s="16" t="str">
        <f t="shared" si="53"/>
        <v>N. D.</v>
      </c>
      <c r="W76" s="17">
        <f t="shared" si="42"/>
        <v>0</v>
      </c>
      <c r="X76" s="16" t="str">
        <f t="shared" si="43"/>
        <v>N. D.</v>
      </c>
    </row>
    <row r="77" spans="1:24">
      <c r="A77" s="21" t="s">
        <v>38</v>
      </c>
      <c r="B77" s="14"/>
      <c r="C77" s="15">
        <v>0</v>
      </c>
      <c r="D77" s="16" t="str">
        <f t="shared" si="49"/>
        <v>N. D.</v>
      </c>
      <c r="E77" s="14"/>
      <c r="F77" s="15">
        <v>0</v>
      </c>
      <c r="G77" s="16" t="str">
        <f t="shared" si="50"/>
        <v>N. D.</v>
      </c>
      <c r="H77" s="17">
        <f t="shared" si="36"/>
        <v>0</v>
      </c>
      <c r="I77" s="16" t="str">
        <f t="shared" si="37"/>
        <v>N. D.</v>
      </c>
      <c r="J77" s="14"/>
      <c r="K77" s="15">
        <v>0</v>
      </c>
      <c r="L77" s="16" t="str">
        <f t="shared" si="51"/>
        <v>N. D.</v>
      </c>
      <c r="M77" s="17">
        <f t="shared" si="38"/>
        <v>0</v>
      </c>
      <c r="N77" s="16" t="str">
        <f t="shared" si="39"/>
        <v>N. D.</v>
      </c>
      <c r="O77" s="14"/>
      <c r="P77" s="15">
        <v>0</v>
      </c>
      <c r="Q77" s="16" t="str">
        <f t="shared" si="52"/>
        <v>N. D.</v>
      </c>
      <c r="R77" s="17">
        <f t="shared" si="40"/>
        <v>0</v>
      </c>
      <c r="S77" s="16" t="str">
        <f t="shared" si="41"/>
        <v>N. D.</v>
      </c>
      <c r="T77" s="14"/>
      <c r="U77" s="15">
        <v>0</v>
      </c>
      <c r="V77" s="16" t="str">
        <f t="shared" si="53"/>
        <v>N. D.</v>
      </c>
      <c r="W77" s="17">
        <f t="shared" si="42"/>
        <v>0</v>
      </c>
      <c r="X77" s="16" t="str">
        <f t="shared" si="43"/>
        <v>N. D.</v>
      </c>
    </row>
    <row r="78" spans="1:24">
      <c r="A78" s="21" t="s">
        <v>39</v>
      </c>
      <c r="B78" s="14"/>
      <c r="C78" s="15">
        <v>0</v>
      </c>
      <c r="D78" s="16" t="str">
        <f t="shared" si="49"/>
        <v>N. D.</v>
      </c>
      <c r="E78" s="14"/>
      <c r="F78" s="15">
        <v>0</v>
      </c>
      <c r="G78" s="16" t="str">
        <f t="shared" si="50"/>
        <v>N. D.</v>
      </c>
      <c r="H78" s="17">
        <f t="shared" si="36"/>
        <v>0</v>
      </c>
      <c r="I78" s="16" t="str">
        <f t="shared" si="37"/>
        <v>N. D.</v>
      </c>
      <c r="J78" s="14"/>
      <c r="K78" s="15">
        <v>0</v>
      </c>
      <c r="L78" s="16" t="str">
        <f t="shared" si="51"/>
        <v>N. D.</v>
      </c>
      <c r="M78" s="17">
        <f t="shared" si="38"/>
        <v>0</v>
      </c>
      <c r="N78" s="16" t="str">
        <f t="shared" si="39"/>
        <v>N. D.</v>
      </c>
      <c r="O78" s="14"/>
      <c r="P78" s="15">
        <v>0</v>
      </c>
      <c r="Q78" s="16" t="str">
        <f t="shared" si="52"/>
        <v>N. D.</v>
      </c>
      <c r="R78" s="17">
        <f t="shared" si="40"/>
        <v>0</v>
      </c>
      <c r="S78" s="16" t="str">
        <f t="shared" si="41"/>
        <v>N. D.</v>
      </c>
      <c r="T78" s="14"/>
      <c r="U78" s="15">
        <v>0</v>
      </c>
      <c r="V78" s="16" t="str">
        <f t="shared" si="53"/>
        <v>N. D.</v>
      </c>
      <c r="W78" s="17">
        <f t="shared" si="42"/>
        <v>0</v>
      </c>
      <c r="X78" s="16" t="str">
        <f t="shared" si="43"/>
        <v>N. D.</v>
      </c>
    </row>
    <row r="79" spans="1:24">
      <c r="A79" s="21" t="s">
        <v>40</v>
      </c>
      <c r="B79" s="14"/>
      <c r="C79" s="15">
        <v>0</v>
      </c>
      <c r="D79" s="16" t="str">
        <f t="shared" si="49"/>
        <v>N. D.</v>
      </c>
      <c r="E79" s="14"/>
      <c r="F79" s="15">
        <v>0</v>
      </c>
      <c r="G79" s="16" t="str">
        <f t="shared" si="50"/>
        <v>N. D.</v>
      </c>
      <c r="H79" s="17">
        <f t="shared" si="36"/>
        <v>0</v>
      </c>
      <c r="I79" s="16" t="str">
        <f t="shared" si="37"/>
        <v>N. D.</v>
      </c>
      <c r="J79" s="14"/>
      <c r="K79" s="15">
        <v>0</v>
      </c>
      <c r="L79" s="16" t="str">
        <f t="shared" si="51"/>
        <v>N. D.</v>
      </c>
      <c r="M79" s="17">
        <f t="shared" si="38"/>
        <v>0</v>
      </c>
      <c r="N79" s="16" t="str">
        <f t="shared" si="39"/>
        <v>N. D.</v>
      </c>
      <c r="O79" s="14"/>
      <c r="P79" s="15">
        <v>0</v>
      </c>
      <c r="Q79" s="16" t="str">
        <f t="shared" si="52"/>
        <v>N. D.</v>
      </c>
      <c r="R79" s="17">
        <f t="shared" si="40"/>
        <v>0</v>
      </c>
      <c r="S79" s="16" t="str">
        <f t="shared" si="41"/>
        <v>N. D.</v>
      </c>
      <c r="T79" s="14"/>
      <c r="U79" s="15">
        <v>0</v>
      </c>
      <c r="V79" s="16" t="str">
        <f t="shared" si="53"/>
        <v>N. D.</v>
      </c>
      <c r="W79" s="17">
        <f t="shared" si="42"/>
        <v>0</v>
      </c>
      <c r="X79" s="16" t="str">
        <f t="shared" si="43"/>
        <v>N. D.</v>
      </c>
    </row>
    <row r="80" spans="1:24" ht="6" customHeight="1">
      <c r="A80" s="8"/>
      <c r="B80" s="6"/>
      <c r="C80" s="8"/>
      <c r="D80" s="11"/>
      <c r="E80" s="6"/>
      <c r="F80" s="8"/>
      <c r="G80" s="11"/>
      <c r="H80" s="6"/>
      <c r="I80" s="11"/>
      <c r="J80" s="6"/>
      <c r="K80" s="8"/>
      <c r="L80" s="11"/>
      <c r="M80" s="6"/>
      <c r="N80" s="11"/>
      <c r="O80" s="6"/>
      <c r="P80" s="8"/>
      <c r="Q80" s="11"/>
      <c r="R80" s="6"/>
      <c r="S80" s="11"/>
      <c r="T80" s="6"/>
      <c r="U80" s="8"/>
      <c r="V80" s="11"/>
      <c r="W80" s="6"/>
      <c r="X80" s="11"/>
    </row>
    <row r="81" spans="1:24">
      <c r="A81" s="7" t="s">
        <v>45</v>
      </c>
      <c r="B81" s="6"/>
      <c r="C81" s="22">
        <f>+C60+C70</f>
        <v>0</v>
      </c>
      <c r="D81" s="23">
        <f>+IF(ISERROR(C81/C106),"N. D.",C81/C106)</f>
        <v>0</v>
      </c>
      <c r="E81" s="6"/>
      <c r="F81" s="22">
        <f>+F60+F70</f>
        <v>0</v>
      </c>
      <c r="G81" s="23">
        <f>+IF(ISERROR(F81/F106),"N. D.",F81/F106)</f>
        <v>0</v>
      </c>
      <c r="H81" s="24">
        <f>+$C81-F81</f>
        <v>0</v>
      </c>
      <c r="I81" s="23" t="str">
        <f>+IF(ISERROR(H81/F81),"N. D.",H81/F81)</f>
        <v>N. D.</v>
      </c>
      <c r="J81" s="6"/>
      <c r="K81" s="22">
        <f>+K60+K70</f>
        <v>11978.05</v>
      </c>
      <c r="L81" s="23">
        <f>+IF(ISERROR(K81/K106),"N. D.",K81/K106)</f>
        <v>6.6511771145316321E-4</v>
      </c>
      <c r="M81" s="24">
        <f>+$C81-K81</f>
        <v>-11978.05</v>
      </c>
      <c r="N81" s="23">
        <f>+IF(ISERROR(M81/K81),"N. D.",M81/K81)</f>
        <v>-1</v>
      </c>
      <c r="O81" s="6"/>
      <c r="P81" s="22">
        <f>+P60+P70</f>
        <v>448386.78</v>
      </c>
      <c r="Q81" s="23">
        <f>+IF(ISERROR(P81/P106),"N. D.",P81/P106)</f>
        <v>2.573881227000328E-2</v>
      </c>
      <c r="R81" s="24">
        <f>+$C81-P81</f>
        <v>-448386.78</v>
      </c>
      <c r="S81" s="23">
        <f>+IF(ISERROR(R81/P81),"N. D.",R81/P81)</f>
        <v>-1</v>
      </c>
      <c r="T81" s="6"/>
      <c r="U81" s="22">
        <f>+U60+U70</f>
        <v>130001.21</v>
      </c>
      <c r="V81" s="23">
        <f>+IF(ISERROR(U81/U106),"N. D.",U81/U106)</f>
        <v>5.2058316062250061E-3</v>
      </c>
      <c r="W81" s="24">
        <f>+$C81-U81</f>
        <v>-130001.21</v>
      </c>
      <c r="X81" s="23">
        <f>+IF(ISERROR(W81/U81),"N. D.",W81/U81)</f>
        <v>-1</v>
      </c>
    </row>
    <row r="82" spans="1:24" ht="6" customHeight="1">
      <c r="A82" s="8"/>
      <c r="B82" s="6"/>
      <c r="C82" s="8"/>
      <c r="D82" s="11"/>
      <c r="E82" s="6"/>
      <c r="F82" s="8"/>
      <c r="G82" s="11"/>
      <c r="H82" s="6"/>
      <c r="I82" s="11"/>
      <c r="J82" s="6"/>
      <c r="K82" s="8"/>
      <c r="L82" s="11"/>
      <c r="M82" s="6"/>
      <c r="N82" s="11"/>
      <c r="O82" s="6"/>
      <c r="P82" s="8"/>
      <c r="Q82" s="11"/>
      <c r="R82" s="6"/>
      <c r="S82" s="11"/>
      <c r="T82" s="6"/>
      <c r="U82" s="8"/>
      <c r="V82" s="11"/>
      <c r="W82" s="6"/>
      <c r="X82" s="11"/>
    </row>
    <row r="83" spans="1:24">
      <c r="A83" s="7" t="s">
        <v>46</v>
      </c>
      <c r="B83" s="6"/>
      <c r="C83" s="8"/>
      <c r="D83" s="11"/>
      <c r="E83" s="6"/>
      <c r="F83" s="8"/>
      <c r="G83" s="11"/>
      <c r="H83" s="6"/>
      <c r="I83" s="11"/>
      <c r="J83" s="6"/>
      <c r="K83" s="8"/>
      <c r="L83" s="11"/>
      <c r="M83" s="6"/>
      <c r="N83" s="11"/>
      <c r="O83" s="6"/>
      <c r="P83" s="8"/>
      <c r="Q83" s="11"/>
      <c r="R83" s="6"/>
      <c r="S83" s="11"/>
      <c r="T83" s="6"/>
      <c r="U83" s="8"/>
      <c r="V83" s="11"/>
      <c r="W83" s="6"/>
      <c r="X83" s="11"/>
    </row>
    <row r="84" spans="1:24" ht="6" customHeight="1">
      <c r="A84" s="8"/>
      <c r="B84" s="6"/>
      <c r="C84" s="8"/>
      <c r="D84" s="11"/>
      <c r="E84" s="6"/>
      <c r="F84" s="8"/>
      <c r="G84" s="11"/>
      <c r="H84" s="6"/>
      <c r="I84" s="11"/>
      <c r="J84" s="6"/>
      <c r="K84" s="8"/>
      <c r="L84" s="11"/>
      <c r="M84" s="6"/>
      <c r="N84" s="11"/>
      <c r="O84" s="6"/>
      <c r="P84" s="8"/>
      <c r="Q84" s="11"/>
      <c r="R84" s="6"/>
      <c r="S84" s="11"/>
      <c r="T84" s="6"/>
      <c r="U84" s="8"/>
      <c r="V84" s="11"/>
      <c r="W84" s="6"/>
      <c r="X84" s="11"/>
    </row>
    <row r="85" spans="1:24">
      <c r="A85" s="9" t="s">
        <v>21</v>
      </c>
      <c r="B85" s="6"/>
      <c r="C85" s="10">
        <f>+SUM(C86:C94)</f>
        <v>21491097.219999999</v>
      </c>
      <c r="D85" s="11">
        <f>+IF(ISERROR(C85/C106),"N. D.",C85/C106)</f>
        <v>1</v>
      </c>
      <c r="E85" s="6"/>
      <c r="F85" s="10">
        <f>+SUM(F86:F94)</f>
        <v>21491097.219999999</v>
      </c>
      <c r="G85" s="11">
        <f>+IF(ISERROR(F85/F106),"N. D.",F85/F106)</f>
        <v>1</v>
      </c>
      <c r="H85" s="12">
        <f t="shared" ref="H85:H104" si="54">+$C85-F85</f>
        <v>0</v>
      </c>
      <c r="I85" s="11">
        <f t="shared" ref="I85:I104" si="55">+IF(ISERROR(H85/F85),"N. D.",H85/F85)</f>
        <v>0</v>
      </c>
      <c r="J85" s="6"/>
      <c r="K85" s="10">
        <f>+SUM(K86:K94)</f>
        <v>18008917.510000002</v>
      </c>
      <c r="L85" s="11">
        <f>+IF(ISERROR(K85/K106),"N. D.",K85/K106)</f>
        <v>1</v>
      </c>
      <c r="M85" s="12">
        <f t="shared" ref="M85:M104" si="56">+$C85-K85</f>
        <v>3482179.7099999972</v>
      </c>
      <c r="N85" s="11">
        <f t="shared" ref="N85:N104" si="57">+IF(ISERROR(M85/K85),"N. D.",M85/K85)</f>
        <v>0.19335863513542167</v>
      </c>
      <c r="O85" s="6"/>
      <c r="P85" s="10">
        <f>+SUM(P86:P94)</f>
        <v>17420647.669999998</v>
      </c>
      <c r="Q85" s="11">
        <f>+IF(ISERROR(P85/P106),"N. D.",P85/P106)</f>
        <v>1</v>
      </c>
      <c r="R85" s="12">
        <f t="shared" ref="R85:R104" si="58">+$C85-P85</f>
        <v>4070449.5500000007</v>
      </c>
      <c r="S85" s="11">
        <f t="shared" ref="S85:S104" si="59">+IF(ISERROR(R85/P85),"N. D.",R85/P85)</f>
        <v>0.23365661409992808</v>
      </c>
      <c r="T85" s="6"/>
      <c r="U85" s="10">
        <f>+SUM(U86:U94)</f>
        <v>24972227.270000003</v>
      </c>
      <c r="V85" s="11">
        <f>+IF(ISERROR(U85/U106),"N. D.",U85/U106)</f>
        <v>1</v>
      </c>
      <c r="W85" s="12">
        <f t="shared" ref="W85:W104" si="60">+$C85-U85</f>
        <v>-3481130.0500000045</v>
      </c>
      <c r="X85" s="11">
        <f t="shared" ref="X85:X104" si="61">+IF(ISERROR(W85/U85),"N. D.",W85/U85)</f>
        <v>-0.13940006281225889</v>
      </c>
    </row>
    <row r="86" spans="1:24">
      <c r="A86" s="13" t="s">
        <v>22</v>
      </c>
      <c r="B86" s="14"/>
      <c r="C86" s="15">
        <f t="shared" ref="C86:C94" si="62">+C11-C36-C61</f>
        <v>17467516.599999998</v>
      </c>
      <c r="D86" s="16">
        <f t="shared" ref="D86:D94" si="63">+IF(ISERROR(C86/C86),"N. D.",C86/C86)</f>
        <v>1</v>
      </c>
      <c r="E86" s="14"/>
      <c r="F86" s="15">
        <f t="shared" ref="F86:F94" si="64">+F11-F36-F61</f>
        <v>17467516.599999998</v>
      </c>
      <c r="G86" s="16">
        <f t="shared" ref="G86:G94" si="65">+IF(ISERROR(F86/F86),"N. D.",F86/F86)</f>
        <v>1</v>
      </c>
      <c r="H86" s="17">
        <f t="shared" si="54"/>
        <v>0</v>
      </c>
      <c r="I86" s="16">
        <f t="shared" si="55"/>
        <v>0</v>
      </c>
      <c r="J86" s="14"/>
      <c r="K86" s="15">
        <f t="shared" ref="K86:K94" si="66">+K11-K36-K61</f>
        <v>14708997.689999999</v>
      </c>
      <c r="L86" s="16">
        <f t="shared" ref="L86:L94" si="67">+IF(ISERROR(K86/K86),"N. D.",K86/K86)</f>
        <v>1</v>
      </c>
      <c r="M86" s="17">
        <f t="shared" si="56"/>
        <v>2758518.9099999983</v>
      </c>
      <c r="N86" s="16">
        <f t="shared" si="57"/>
        <v>0.18753955695263955</v>
      </c>
      <c r="O86" s="14"/>
      <c r="P86" s="15">
        <f t="shared" ref="P86:P94" si="68">+P11-P36-P61</f>
        <v>14002901.310000001</v>
      </c>
      <c r="Q86" s="16">
        <f t="shared" ref="Q86:Q94" si="69">+IF(ISERROR(P86/P86),"N. D.",P86/P86)</f>
        <v>1</v>
      </c>
      <c r="R86" s="17">
        <f t="shared" si="58"/>
        <v>3464615.2899999972</v>
      </c>
      <c r="S86" s="16">
        <f t="shared" si="59"/>
        <v>0.24742124601890786</v>
      </c>
      <c r="T86" s="14"/>
      <c r="U86" s="15">
        <f t="shared" ref="U86:U94" si="70">+U11-U36-U61</f>
        <v>21392605.039999999</v>
      </c>
      <c r="V86" s="16">
        <f t="shared" ref="V86:V94" si="71">+IF(ISERROR(U86/U86),"N. D.",U86/U86)</f>
        <v>1</v>
      </c>
      <c r="W86" s="17">
        <f t="shared" si="60"/>
        <v>-3925088.4400000013</v>
      </c>
      <c r="X86" s="16">
        <f t="shared" si="61"/>
        <v>-0.18347875037476041</v>
      </c>
    </row>
    <row r="87" spans="1:24">
      <c r="A87" s="13" t="s">
        <v>23</v>
      </c>
      <c r="B87" s="14"/>
      <c r="C87" s="15">
        <f t="shared" si="62"/>
        <v>0</v>
      </c>
      <c r="D87" s="16" t="str">
        <f t="shared" si="63"/>
        <v>N. D.</v>
      </c>
      <c r="E87" s="14"/>
      <c r="F87" s="15">
        <f t="shared" si="64"/>
        <v>0</v>
      </c>
      <c r="G87" s="16" t="str">
        <f t="shared" si="65"/>
        <v>N. D.</v>
      </c>
      <c r="H87" s="17">
        <f t="shared" si="54"/>
        <v>0</v>
      </c>
      <c r="I87" s="16" t="str">
        <f t="shared" si="55"/>
        <v>N. D.</v>
      </c>
      <c r="J87" s="14"/>
      <c r="K87" s="15">
        <f t="shared" si="66"/>
        <v>281350.83</v>
      </c>
      <c r="L87" s="16">
        <f t="shared" si="67"/>
        <v>1</v>
      </c>
      <c r="M87" s="17">
        <f t="shared" si="56"/>
        <v>-281350.83</v>
      </c>
      <c r="N87" s="16">
        <f t="shared" si="57"/>
        <v>-1</v>
      </c>
      <c r="O87" s="14"/>
      <c r="P87" s="15">
        <f t="shared" si="68"/>
        <v>489694.54</v>
      </c>
      <c r="Q87" s="16">
        <f t="shared" si="69"/>
        <v>1</v>
      </c>
      <c r="R87" s="17">
        <f t="shared" si="58"/>
        <v>-489694.54</v>
      </c>
      <c r="S87" s="16">
        <f t="shared" si="59"/>
        <v>-1</v>
      </c>
      <c r="T87" s="14"/>
      <c r="U87" s="15">
        <f t="shared" si="70"/>
        <v>0</v>
      </c>
      <c r="V87" s="16" t="str">
        <f t="shared" si="71"/>
        <v>N. D.</v>
      </c>
      <c r="W87" s="17">
        <f t="shared" si="60"/>
        <v>0</v>
      </c>
      <c r="X87" s="16" t="str">
        <f t="shared" si="61"/>
        <v>N. D.</v>
      </c>
    </row>
    <row r="88" spans="1:24">
      <c r="A88" s="13" t="s">
        <v>24</v>
      </c>
      <c r="B88" s="14"/>
      <c r="C88" s="15">
        <f t="shared" si="62"/>
        <v>2342698.58</v>
      </c>
      <c r="D88" s="16">
        <f t="shared" si="63"/>
        <v>1</v>
      </c>
      <c r="E88" s="14"/>
      <c r="F88" s="15">
        <f t="shared" si="64"/>
        <v>2342698.58</v>
      </c>
      <c r="G88" s="16">
        <f t="shared" si="65"/>
        <v>1</v>
      </c>
      <c r="H88" s="17">
        <f t="shared" si="54"/>
        <v>0</v>
      </c>
      <c r="I88" s="16">
        <f t="shared" si="55"/>
        <v>0</v>
      </c>
      <c r="J88" s="14"/>
      <c r="K88" s="15">
        <f t="shared" si="66"/>
        <v>2114556.9700000002</v>
      </c>
      <c r="L88" s="16">
        <f t="shared" si="67"/>
        <v>1</v>
      </c>
      <c r="M88" s="17">
        <f t="shared" si="56"/>
        <v>228141.60999999987</v>
      </c>
      <c r="N88" s="16">
        <f t="shared" si="57"/>
        <v>0.10789097349313784</v>
      </c>
      <c r="O88" s="14"/>
      <c r="P88" s="15">
        <f t="shared" si="68"/>
        <v>2209537.19</v>
      </c>
      <c r="Q88" s="16">
        <f t="shared" si="69"/>
        <v>1</v>
      </c>
      <c r="R88" s="17">
        <f t="shared" si="58"/>
        <v>133161.39000000013</v>
      </c>
      <c r="S88" s="16">
        <f t="shared" si="59"/>
        <v>6.0266643441290131E-2</v>
      </c>
      <c r="T88" s="14"/>
      <c r="U88" s="15">
        <f t="shared" si="70"/>
        <v>2391581.69</v>
      </c>
      <c r="V88" s="16">
        <f t="shared" si="71"/>
        <v>1</v>
      </c>
      <c r="W88" s="17">
        <f t="shared" si="60"/>
        <v>-48883.10999999987</v>
      </c>
      <c r="X88" s="16">
        <f t="shared" si="61"/>
        <v>-2.0439657237884219E-2</v>
      </c>
    </row>
    <row r="89" spans="1:24">
      <c r="A89" s="13" t="s">
        <v>25</v>
      </c>
      <c r="B89" s="14"/>
      <c r="C89" s="15">
        <f t="shared" si="62"/>
        <v>5545.56</v>
      </c>
      <c r="D89" s="16">
        <f t="shared" si="63"/>
        <v>1</v>
      </c>
      <c r="E89" s="14"/>
      <c r="F89" s="15">
        <f t="shared" si="64"/>
        <v>5545.56</v>
      </c>
      <c r="G89" s="16">
        <f t="shared" si="65"/>
        <v>1</v>
      </c>
      <c r="H89" s="17">
        <f t="shared" si="54"/>
        <v>0</v>
      </c>
      <c r="I89" s="16">
        <f t="shared" si="55"/>
        <v>0</v>
      </c>
      <c r="J89" s="14"/>
      <c r="K89" s="15">
        <f t="shared" si="66"/>
        <v>12493.869999999999</v>
      </c>
      <c r="L89" s="16">
        <f t="shared" si="67"/>
        <v>1</v>
      </c>
      <c r="M89" s="17">
        <f t="shared" si="56"/>
        <v>-6948.3099999999986</v>
      </c>
      <c r="N89" s="16">
        <f t="shared" si="57"/>
        <v>-0.55613752984463571</v>
      </c>
      <c r="O89" s="14"/>
      <c r="P89" s="15">
        <f t="shared" si="68"/>
        <v>20505.060000000005</v>
      </c>
      <c r="Q89" s="16">
        <f t="shared" si="69"/>
        <v>1</v>
      </c>
      <c r="R89" s="17">
        <f t="shared" si="58"/>
        <v>-14959.500000000004</v>
      </c>
      <c r="S89" s="16">
        <f t="shared" si="59"/>
        <v>-0.72955163262141154</v>
      </c>
      <c r="T89" s="14"/>
      <c r="U89" s="15">
        <f t="shared" si="70"/>
        <v>107095.92000000001</v>
      </c>
      <c r="V89" s="16">
        <f t="shared" si="71"/>
        <v>1</v>
      </c>
      <c r="W89" s="17">
        <f t="shared" si="60"/>
        <v>-101550.36000000002</v>
      </c>
      <c r="X89" s="16">
        <f t="shared" si="61"/>
        <v>-0.94821875567248504</v>
      </c>
    </row>
    <row r="90" spans="1:24">
      <c r="A90" s="13" t="s">
        <v>26</v>
      </c>
      <c r="B90" s="14"/>
      <c r="C90" s="15">
        <f t="shared" si="62"/>
        <v>0</v>
      </c>
      <c r="D90" s="16" t="str">
        <f t="shared" si="63"/>
        <v>N. D.</v>
      </c>
      <c r="E90" s="14"/>
      <c r="F90" s="15">
        <f t="shared" si="64"/>
        <v>0</v>
      </c>
      <c r="G90" s="16" t="str">
        <f t="shared" si="65"/>
        <v>N. D.</v>
      </c>
      <c r="H90" s="17">
        <f t="shared" si="54"/>
        <v>0</v>
      </c>
      <c r="I90" s="16" t="str">
        <f t="shared" si="55"/>
        <v>N. D.</v>
      </c>
      <c r="J90" s="14"/>
      <c r="K90" s="15">
        <f t="shared" si="66"/>
        <v>0</v>
      </c>
      <c r="L90" s="16" t="str">
        <f t="shared" si="67"/>
        <v>N. D.</v>
      </c>
      <c r="M90" s="17">
        <f t="shared" si="56"/>
        <v>0</v>
      </c>
      <c r="N90" s="16" t="str">
        <f t="shared" si="57"/>
        <v>N. D.</v>
      </c>
      <c r="O90" s="14"/>
      <c r="P90" s="15">
        <f t="shared" si="68"/>
        <v>0</v>
      </c>
      <c r="Q90" s="16" t="str">
        <f t="shared" si="69"/>
        <v>N. D.</v>
      </c>
      <c r="R90" s="17">
        <f t="shared" si="58"/>
        <v>0</v>
      </c>
      <c r="S90" s="16" t="str">
        <f t="shared" si="59"/>
        <v>N. D.</v>
      </c>
      <c r="T90" s="14"/>
      <c r="U90" s="15">
        <f t="shared" si="70"/>
        <v>0</v>
      </c>
      <c r="V90" s="16" t="str">
        <f t="shared" si="71"/>
        <v>N. D.</v>
      </c>
      <c r="W90" s="17">
        <f t="shared" si="60"/>
        <v>0</v>
      </c>
      <c r="X90" s="16" t="str">
        <f t="shared" si="61"/>
        <v>N. D.</v>
      </c>
    </row>
    <row r="91" spans="1:24">
      <c r="A91" s="13" t="s">
        <v>27</v>
      </c>
      <c r="B91" s="14"/>
      <c r="C91" s="15">
        <f t="shared" si="62"/>
        <v>1349778.63</v>
      </c>
      <c r="D91" s="16">
        <f t="shared" si="63"/>
        <v>1</v>
      </c>
      <c r="E91" s="14"/>
      <c r="F91" s="15">
        <f t="shared" si="64"/>
        <v>1349778.63</v>
      </c>
      <c r="G91" s="16">
        <f t="shared" si="65"/>
        <v>1</v>
      </c>
      <c r="H91" s="17">
        <f t="shared" si="54"/>
        <v>0</v>
      </c>
      <c r="I91" s="16">
        <f t="shared" si="55"/>
        <v>0</v>
      </c>
      <c r="J91" s="14"/>
      <c r="K91" s="15">
        <f t="shared" si="66"/>
        <v>759081.94</v>
      </c>
      <c r="L91" s="16">
        <f t="shared" si="67"/>
        <v>1</v>
      </c>
      <c r="M91" s="17">
        <f t="shared" si="56"/>
        <v>590696.68999999994</v>
      </c>
      <c r="N91" s="16">
        <f t="shared" si="57"/>
        <v>0.77817249874236238</v>
      </c>
      <c r="O91" s="14"/>
      <c r="P91" s="15">
        <f t="shared" si="68"/>
        <v>698009.56999999983</v>
      </c>
      <c r="Q91" s="16">
        <f t="shared" si="69"/>
        <v>1</v>
      </c>
      <c r="R91" s="17">
        <f t="shared" si="58"/>
        <v>651769.06000000006</v>
      </c>
      <c r="S91" s="16">
        <f t="shared" si="59"/>
        <v>0.93375375927868753</v>
      </c>
      <c r="T91" s="14"/>
      <c r="U91" s="15">
        <f t="shared" si="70"/>
        <v>1080944.6199999999</v>
      </c>
      <c r="V91" s="16">
        <f t="shared" si="71"/>
        <v>1</v>
      </c>
      <c r="W91" s="17">
        <f t="shared" si="60"/>
        <v>268834.01</v>
      </c>
      <c r="X91" s="16">
        <f t="shared" si="61"/>
        <v>0.24870285214056576</v>
      </c>
    </row>
    <row r="92" spans="1:24">
      <c r="A92" s="13" t="s">
        <v>28</v>
      </c>
      <c r="B92" s="14"/>
      <c r="C92" s="15">
        <f t="shared" si="62"/>
        <v>0</v>
      </c>
      <c r="D92" s="16" t="str">
        <f t="shared" si="63"/>
        <v>N. D.</v>
      </c>
      <c r="E92" s="14"/>
      <c r="F92" s="15">
        <f t="shared" si="64"/>
        <v>0</v>
      </c>
      <c r="G92" s="16" t="str">
        <f t="shared" si="65"/>
        <v>N. D.</v>
      </c>
      <c r="H92" s="17">
        <f t="shared" si="54"/>
        <v>0</v>
      </c>
      <c r="I92" s="16" t="str">
        <f t="shared" si="55"/>
        <v>N. D.</v>
      </c>
      <c r="J92" s="14"/>
      <c r="K92" s="15">
        <f t="shared" si="66"/>
        <v>0</v>
      </c>
      <c r="L92" s="16" t="str">
        <f t="shared" si="67"/>
        <v>N. D.</v>
      </c>
      <c r="M92" s="17">
        <f t="shared" si="56"/>
        <v>0</v>
      </c>
      <c r="N92" s="16" t="str">
        <f t="shared" si="57"/>
        <v>N. D.</v>
      </c>
      <c r="O92" s="14"/>
      <c r="P92" s="15">
        <f t="shared" si="68"/>
        <v>0</v>
      </c>
      <c r="Q92" s="16" t="str">
        <f t="shared" si="69"/>
        <v>N. D.</v>
      </c>
      <c r="R92" s="17">
        <f t="shared" si="58"/>
        <v>0</v>
      </c>
      <c r="S92" s="16" t="str">
        <f t="shared" si="59"/>
        <v>N. D.</v>
      </c>
      <c r="T92" s="14"/>
      <c r="U92" s="15">
        <f t="shared" si="70"/>
        <v>0</v>
      </c>
      <c r="V92" s="16" t="str">
        <f t="shared" si="71"/>
        <v>N. D.</v>
      </c>
      <c r="W92" s="17">
        <f t="shared" si="60"/>
        <v>0</v>
      </c>
      <c r="X92" s="16" t="str">
        <f t="shared" si="61"/>
        <v>N. D.</v>
      </c>
    </row>
    <row r="93" spans="1:24">
      <c r="A93" s="13" t="s">
        <v>29</v>
      </c>
      <c r="B93" s="14"/>
      <c r="C93" s="15">
        <f t="shared" si="62"/>
        <v>325557.84999999998</v>
      </c>
      <c r="D93" s="16">
        <f t="shared" si="63"/>
        <v>1</v>
      </c>
      <c r="E93" s="14"/>
      <c r="F93" s="15">
        <f t="shared" si="64"/>
        <v>325557.84999999998</v>
      </c>
      <c r="G93" s="16">
        <f t="shared" si="65"/>
        <v>1</v>
      </c>
      <c r="H93" s="17">
        <f t="shared" si="54"/>
        <v>0</v>
      </c>
      <c r="I93" s="16">
        <f t="shared" si="55"/>
        <v>0</v>
      </c>
      <c r="J93" s="14"/>
      <c r="K93" s="15">
        <f t="shared" si="66"/>
        <v>132436.21</v>
      </c>
      <c r="L93" s="16">
        <f t="shared" si="67"/>
        <v>1</v>
      </c>
      <c r="M93" s="17">
        <f t="shared" si="56"/>
        <v>193121.63999999998</v>
      </c>
      <c r="N93" s="16">
        <f t="shared" si="57"/>
        <v>1.4582238498066351</v>
      </c>
      <c r="O93" s="14"/>
      <c r="P93" s="15">
        <f t="shared" si="68"/>
        <v>0</v>
      </c>
      <c r="Q93" s="16" t="str">
        <f t="shared" si="69"/>
        <v>N. D.</v>
      </c>
      <c r="R93" s="17">
        <f t="shared" si="58"/>
        <v>325557.84999999998</v>
      </c>
      <c r="S93" s="16" t="str">
        <f t="shared" si="59"/>
        <v>N. D.</v>
      </c>
      <c r="T93" s="14"/>
      <c r="U93" s="15">
        <f t="shared" si="70"/>
        <v>0</v>
      </c>
      <c r="V93" s="16" t="str">
        <f t="shared" si="71"/>
        <v>N. D.</v>
      </c>
      <c r="W93" s="17">
        <f t="shared" si="60"/>
        <v>325557.84999999998</v>
      </c>
      <c r="X93" s="16" t="str">
        <f t="shared" si="61"/>
        <v>N. D.</v>
      </c>
    </row>
    <row r="94" spans="1:24">
      <c r="A94" s="18" t="s">
        <v>30</v>
      </c>
      <c r="B94" s="14"/>
      <c r="C94" s="15">
        <f t="shared" si="62"/>
        <v>0</v>
      </c>
      <c r="D94" s="16" t="str">
        <f t="shared" si="63"/>
        <v>N. D.</v>
      </c>
      <c r="E94" s="14"/>
      <c r="F94" s="15">
        <f t="shared" si="64"/>
        <v>0</v>
      </c>
      <c r="G94" s="16" t="str">
        <f t="shared" si="65"/>
        <v>N. D.</v>
      </c>
      <c r="H94" s="17">
        <f t="shared" si="54"/>
        <v>0</v>
      </c>
      <c r="I94" s="16" t="str">
        <f t="shared" si="55"/>
        <v>N. D.</v>
      </c>
      <c r="J94" s="14"/>
      <c r="K94" s="15">
        <f t="shared" si="66"/>
        <v>0</v>
      </c>
      <c r="L94" s="16" t="str">
        <f t="shared" si="67"/>
        <v>N. D.</v>
      </c>
      <c r="M94" s="17">
        <f t="shared" si="56"/>
        <v>0</v>
      </c>
      <c r="N94" s="16" t="str">
        <f t="shared" si="57"/>
        <v>N. D.</v>
      </c>
      <c r="O94" s="14"/>
      <c r="P94" s="15">
        <f t="shared" si="68"/>
        <v>0</v>
      </c>
      <c r="Q94" s="16" t="str">
        <f t="shared" si="69"/>
        <v>N. D.</v>
      </c>
      <c r="R94" s="17">
        <f t="shared" si="58"/>
        <v>0</v>
      </c>
      <c r="S94" s="16" t="str">
        <f t="shared" si="59"/>
        <v>N. D.</v>
      </c>
      <c r="T94" s="14"/>
      <c r="U94" s="15">
        <f t="shared" si="70"/>
        <v>0</v>
      </c>
      <c r="V94" s="16" t="str">
        <f t="shared" si="71"/>
        <v>N. D.</v>
      </c>
      <c r="W94" s="17">
        <f t="shared" si="60"/>
        <v>0</v>
      </c>
      <c r="X94" s="16" t="str">
        <f t="shared" si="61"/>
        <v>N. D.</v>
      </c>
    </row>
    <row r="95" spans="1:24">
      <c r="A95" s="19" t="s">
        <v>31</v>
      </c>
      <c r="B95" s="6"/>
      <c r="C95" s="20">
        <f>+SUM(C96:C104)</f>
        <v>0</v>
      </c>
      <c r="D95" s="11">
        <f>+IF(ISERROR(C95/C106),"N. D.",C95/C106)</f>
        <v>0</v>
      </c>
      <c r="E95" s="14"/>
      <c r="F95" s="20">
        <f>+SUM(F96:F104)</f>
        <v>0</v>
      </c>
      <c r="G95" s="11">
        <f>+IF(ISERROR(F95/F106),"N. D.",F95/F106)</f>
        <v>0</v>
      </c>
      <c r="H95" s="12">
        <f t="shared" si="54"/>
        <v>0</v>
      </c>
      <c r="I95" s="11" t="str">
        <f t="shared" si="55"/>
        <v>N. D.</v>
      </c>
      <c r="J95" s="6"/>
      <c r="K95" s="20">
        <f>+SUM(K96:K104)</f>
        <v>0</v>
      </c>
      <c r="L95" s="11">
        <f>+IF(ISERROR(K95/K106),"N. D.",K95/K106)</f>
        <v>0</v>
      </c>
      <c r="M95" s="12">
        <f t="shared" si="56"/>
        <v>0</v>
      </c>
      <c r="N95" s="11" t="str">
        <f t="shared" si="57"/>
        <v>N. D.</v>
      </c>
      <c r="O95" s="6"/>
      <c r="P95" s="20">
        <f>+SUM(P96:P104)</f>
        <v>0</v>
      </c>
      <c r="Q95" s="11">
        <f>+IF(ISERROR(P95/P106),"N. D.",P95/P106)</f>
        <v>0</v>
      </c>
      <c r="R95" s="12">
        <f t="shared" si="58"/>
        <v>0</v>
      </c>
      <c r="S95" s="11" t="str">
        <f t="shared" si="59"/>
        <v>N. D.</v>
      </c>
      <c r="T95" s="6"/>
      <c r="U95" s="20">
        <f>+SUM(U96:U104)</f>
        <v>0</v>
      </c>
      <c r="V95" s="11">
        <f>+IF(ISERROR(U95/U106),"N. D.",U95/U106)</f>
        <v>0</v>
      </c>
      <c r="W95" s="12">
        <f t="shared" si="60"/>
        <v>0</v>
      </c>
      <c r="X95" s="11" t="str">
        <f t="shared" si="61"/>
        <v>N. D.</v>
      </c>
    </row>
    <row r="96" spans="1:24">
      <c r="A96" s="21" t="s">
        <v>32</v>
      </c>
      <c r="B96" s="14"/>
      <c r="C96" s="15">
        <f t="shared" ref="C96:C104" si="72">+C21-C46-C71</f>
        <v>0</v>
      </c>
      <c r="D96" s="16" t="str">
        <f t="shared" ref="D96:D104" si="73">+IF(ISERROR(C96/C96),"N. D.",C96/C96)</f>
        <v>N. D.</v>
      </c>
      <c r="E96" s="14"/>
      <c r="F96" s="15">
        <f t="shared" ref="F96:F104" si="74">+F21-F46-F71</f>
        <v>0</v>
      </c>
      <c r="G96" s="16" t="str">
        <f t="shared" ref="G96:G104" si="75">+IF(ISERROR(F96/F96),"N. D.",F96/F96)</f>
        <v>N. D.</v>
      </c>
      <c r="H96" s="17">
        <f t="shared" si="54"/>
        <v>0</v>
      </c>
      <c r="I96" s="16" t="str">
        <f t="shared" si="55"/>
        <v>N. D.</v>
      </c>
      <c r="J96" s="14"/>
      <c r="K96" s="15">
        <f t="shared" ref="K96:K104" si="76">+K21-K46-K71</f>
        <v>0</v>
      </c>
      <c r="L96" s="16" t="str">
        <f t="shared" ref="L96:L104" si="77">+IF(ISERROR(K96/K96),"N. D.",K96/K96)</f>
        <v>N. D.</v>
      </c>
      <c r="M96" s="17">
        <f t="shared" si="56"/>
        <v>0</v>
      </c>
      <c r="N96" s="16" t="str">
        <f t="shared" si="57"/>
        <v>N. D.</v>
      </c>
      <c r="O96" s="14"/>
      <c r="P96" s="15">
        <f t="shared" ref="P96:P104" si="78">+P21-P46-P71</f>
        <v>0</v>
      </c>
      <c r="Q96" s="16" t="str">
        <f t="shared" ref="Q96:Q104" si="79">+IF(ISERROR(P96/P96),"N. D.",P96/P96)</f>
        <v>N. D.</v>
      </c>
      <c r="R96" s="17">
        <f t="shared" si="58"/>
        <v>0</v>
      </c>
      <c r="S96" s="16" t="str">
        <f t="shared" si="59"/>
        <v>N. D.</v>
      </c>
      <c r="T96" s="14"/>
      <c r="U96" s="15">
        <f t="shared" ref="U96:U104" si="80">+U21-U46-U71</f>
        <v>0</v>
      </c>
      <c r="V96" s="16" t="str">
        <f t="shared" ref="V96:V104" si="81">+IF(ISERROR(U96/U96),"N. D.",U96/U96)</f>
        <v>N. D.</v>
      </c>
      <c r="W96" s="17">
        <f t="shared" si="60"/>
        <v>0</v>
      </c>
      <c r="X96" s="16" t="str">
        <f t="shared" si="61"/>
        <v>N. D.</v>
      </c>
    </row>
    <row r="97" spans="1:24">
      <c r="A97" s="21" t="s">
        <v>33</v>
      </c>
      <c r="B97" s="14"/>
      <c r="C97" s="15">
        <f t="shared" si="72"/>
        <v>0</v>
      </c>
      <c r="D97" s="16" t="str">
        <f t="shared" si="73"/>
        <v>N. D.</v>
      </c>
      <c r="E97" s="14"/>
      <c r="F97" s="15">
        <f t="shared" si="74"/>
        <v>0</v>
      </c>
      <c r="G97" s="16" t="str">
        <f t="shared" si="75"/>
        <v>N. D.</v>
      </c>
      <c r="H97" s="17">
        <f t="shared" si="54"/>
        <v>0</v>
      </c>
      <c r="I97" s="16" t="str">
        <f t="shared" si="55"/>
        <v>N. D.</v>
      </c>
      <c r="J97" s="14"/>
      <c r="K97" s="15">
        <f t="shared" si="76"/>
        <v>0</v>
      </c>
      <c r="L97" s="16" t="str">
        <f t="shared" si="77"/>
        <v>N. D.</v>
      </c>
      <c r="M97" s="17">
        <f t="shared" si="56"/>
        <v>0</v>
      </c>
      <c r="N97" s="16" t="str">
        <f t="shared" si="57"/>
        <v>N. D.</v>
      </c>
      <c r="O97" s="14"/>
      <c r="P97" s="15">
        <f t="shared" si="78"/>
        <v>0</v>
      </c>
      <c r="Q97" s="16" t="str">
        <f t="shared" si="79"/>
        <v>N. D.</v>
      </c>
      <c r="R97" s="17">
        <f t="shared" si="58"/>
        <v>0</v>
      </c>
      <c r="S97" s="16" t="str">
        <f t="shared" si="59"/>
        <v>N. D.</v>
      </c>
      <c r="T97" s="14"/>
      <c r="U97" s="15">
        <f t="shared" si="80"/>
        <v>0</v>
      </c>
      <c r="V97" s="16" t="str">
        <f t="shared" si="81"/>
        <v>N. D.</v>
      </c>
      <c r="W97" s="17">
        <f t="shared" si="60"/>
        <v>0</v>
      </c>
      <c r="X97" s="16" t="str">
        <f t="shared" si="61"/>
        <v>N. D.</v>
      </c>
    </row>
    <row r="98" spans="1:24">
      <c r="A98" s="21" t="s">
        <v>34</v>
      </c>
      <c r="B98" s="14"/>
      <c r="C98" s="15">
        <f t="shared" si="72"/>
        <v>0</v>
      </c>
      <c r="D98" s="16" t="str">
        <f t="shared" si="73"/>
        <v>N. D.</v>
      </c>
      <c r="E98" s="14"/>
      <c r="F98" s="15">
        <f t="shared" si="74"/>
        <v>0</v>
      </c>
      <c r="G98" s="16" t="str">
        <f t="shared" si="75"/>
        <v>N. D.</v>
      </c>
      <c r="H98" s="17">
        <f t="shared" si="54"/>
        <v>0</v>
      </c>
      <c r="I98" s="16" t="str">
        <f t="shared" si="55"/>
        <v>N. D.</v>
      </c>
      <c r="J98" s="14"/>
      <c r="K98" s="15">
        <f t="shared" si="76"/>
        <v>0</v>
      </c>
      <c r="L98" s="16" t="str">
        <f t="shared" si="77"/>
        <v>N. D.</v>
      </c>
      <c r="M98" s="17">
        <f t="shared" si="56"/>
        <v>0</v>
      </c>
      <c r="N98" s="16" t="str">
        <f t="shared" si="57"/>
        <v>N. D.</v>
      </c>
      <c r="O98" s="14"/>
      <c r="P98" s="15">
        <f t="shared" si="78"/>
        <v>0</v>
      </c>
      <c r="Q98" s="16" t="str">
        <f t="shared" si="79"/>
        <v>N. D.</v>
      </c>
      <c r="R98" s="17">
        <f t="shared" si="58"/>
        <v>0</v>
      </c>
      <c r="S98" s="16" t="str">
        <f t="shared" si="59"/>
        <v>N. D.</v>
      </c>
      <c r="T98" s="14"/>
      <c r="U98" s="15">
        <f t="shared" si="80"/>
        <v>0</v>
      </c>
      <c r="V98" s="16" t="str">
        <f t="shared" si="81"/>
        <v>N. D.</v>
      </c>
      <c r="W98" s="17">
        <f t="shared" si="60"/>
        <v>0</v>
      </c>
      <c r="X98" s="16" t="str">
        <f t="shared" si="61"/>
        <v>N. D.</v>
      </c>
    </row>
    <row r="99" spans="1:24">
      <c r="A99" s="21" t="s">
        <v>35</v>
      </c>
      <c r="B99" s="14"/>
      <c r="C99" s="15">
        <f t="shared" si="72"/>
        <v>0</v>
      </c>
      <c r="D99" s="16" t="str">
        <f t="shared" si="73"/>
        <v>N. D.</v>
      </c>
      <c r="E99" s="14"/>
      <c r="F99" s="15">
        <f t="shared" si="74"/>
        <v>0</v>
      </c>
      <c r="G99" s="16" t="str">
        <f t="shared" si="75"/>
        <v>N. D.</v>
      </c>
      <c r="H99" s="17">
        <f t="shared" si="54"/>
        <v>0</v>
      </c>
      <c r="I99" s="16" t="str">
        <f t="shared" si="55"/>
        <v>N. D.</v>
      </c>
      <c r="J99" s="14"/>
      <c r="K99" s="15">
        <f t="shared" si="76"/>
        <v>0</v>
      </c>
      <c r="L99" s="16" t="str">
        <f t="shared" si="77"/>
        <v>N. D.</v>
      </c>
      <c r="M99" s="17">
        <f t="shared" si="56"/>
        <v>0</v>
      </c>
      <c r="N99" s="16" t="str">
        <f t="shared" si="57"/>
        <v>N. D.</v>
      </c>
      <c r="O99" s="14"/>
      <c r="P99" s="15">
        <f t="shared" si="78"/>
        <v>0</v>
      </c>
      <c r="Q99" s="16" t="str">
        <f t="shared" si="79"/>
        <v>N. D.</v>
      </c>
      <c r="R99" s="17">
        <f t="shared" si="58"/>
        <v>0</v>
      </c>
      <c r="S99" s="16" t="str">
        <f t="shared" si="59"/>
        <v>N. D.</v>
      </c>
      <c r="T99" s="14"/>
      <c r="U99" s="15">
        <f t="shared" si="80"/>
        <v>0</v>
      </c>
      <c r="V99" s="16" t="str">
        <f t="shared" si="81"/>
        <v>N. D.</v>
      </c>
      <c r="W99" s="17">
        <f t="shared" si="60"/>
        <v>0</v>
      </c>
      <c r="X99" s="16" t="str">
        <f t="shared" si="61"/>
        <v>N. D.</v>
      </c>
    </row>
    <row r="100" spans="1:24">
      <c r="A100" s="21" t="s">
        <v>36</v>
      </c>
      <c r="B100" s="14"/>
      <c r="C100" s="15">
        <f t="shared" si="72"/>
        <v>0</v>
      </c>
      <c r="D100" s="16" t="str">
        <f t="shared" si="73"/>
        <v>N. D.</v>
      </c>
      <c r="E100" s="14"/>
      <c r="F100" s="15">
        <f t="shared" si="74"/>
        <v>0</v>
      </c>
      <c r="G100" s="16" t="str">
        <f t="shared" si="75"/>
        <v>N. D.</v>
      </c>
      <c r="H100" s="17">
        <f t="shared" si="54"/>
        <v>0</v>
      </c>
      <c r="I100" s="16" t="str">
        <f t="shared" si="55"/>
        <v>N. D.</v>
      </c>
      <c r="J100" s="14"/>
      <c r="K100" s="15">
        <f t="shared" si="76"/>
        <v>0</v>
      </c>
      <c r="L100" s="16" t="str">
        <f t="shared" si="77"/>
        <v>N. D.</v>
      </c>
      <c r="M100" s="17">
        <f t="shared" si="56"/>
        <v>0</v>
      </c>
      <c r="N100" s="16" t="str">
        <f t="shared" si="57"/>
        <v>N. D.</v>
      </c>
      <c r="O100" s="14"/>
      <c r="P100" s="15">
        <f t="shared" si="78"/>
        <v>0</v>
      </c>
      <c r="Q100" s="16" t="str">
        <f t="shared" si="79"/>
        <v>N. D.</v>
      </c>
      <c r="R100" s="17">
        <f t="shared" si="58"/>
        <v>0</v>
      </c>
      <c r="S100" s="16" t="str">
        <f t="shared" si="59"/>
        <v>N. D.</v>
      </c>
      <c r="T100" s="14"/>
      <c r="U100" s="15">
        <f t="shared" si="80"/>
        <v>0</v>
      </c>
      <c r="V100" s="16" t="str">
        <f t="shared" si="81"/>
        <v>N. D.</v>
      </c>
      <c r="W100" s="17">
        <f t="shared" si="60"/>
        <v>0</v>
      </c>
      <c r="X100" s="16" t="str">
        <f t="shared" si="61"/>
        <v>N. D.</v>
      </c>
    </row>
    <row r="101" spans="1:24">
      <c r="A101" s="21" t="s">
        <v>37</v>
      </c>
      <c r="B101" s="14"/>
      <c r="C101" s="15">
        <f t="shared" si="72"/>
        <v>0</v>
      </c>
      <c r="D101" s="16" t="str">
        <f t="shared" si="73"/>
        <v>N. D.</v>
      </c>
      <c r="E101" s="14"/>
      <c r="F101" s="15">
        <f t="shared" si="74"/>
        <v>0</v>
      </c>
      <c r="G101" s="16" t="str">
        <f t="shared" si="75"/>
        <v>N. D.</v>
      </c>
      <c r="H101" s="17">
        <f t="shared" si="54"/>
        <v>0</v>
      </c>
      <c r="I101" s="16" t="str">
        <f t="shared" si="55"/>
        <v>N. D.</v>
      </c>
      <c r="J101" s="14"/>
      <c r="K101" s="15">
        <f t="shared" si="76"/>
        <v>0</v>
      </c>
      <c r="L101" s="16" t="str">
        <f t="shared" si="77"/>
        <v>N. D.</v>
      </c>
      <c r="M101" s="17">
        <f t="shared" si="56"/>
        <v>0</v>
      </c>
      <c r="N101" s="16" t="str">
        <f t="shared" si="57"/>
        <v>N. D.</v>
      </c>
      <c r="O101" s="14"/>
      <c r="P101" s="15">
        <f t="shared" si="78"/>
        <v>0</v>
      </c>
      <c r="Q101" s="16" t="str">
        <f t="shared" si="79"/>
        <v>N. D.</v>
      </c>
      <c r="R101" s="17">
        <f t="shared" si="58"/>
        <v>0</v>
      </c>
      <c r="S101" s="16" t="str">
        <f t="shared" si="59"/>
        <v>N. D.</v>
      </c>
      <c r="T101" s="14"/>
      <c r="U101" s="15">
        <f t="shared" si="80"/>
        <v>0</v>
      </c>
      <c r="V101" s="16" t="str">
        <f t="shared" si="81"/>
        <v>N. D.</v>
      </c>
      <c r="W101" s="17">
        <f t="shared" si="60"/>
        <v>0</v>
      </c>
      <c r="X101" s="16" t="str">
        <f t="shared" si="61"/>
        <v>N. D.</v>
      </c>
    </row>
    <row r="102" spans="1:24">
      <c r="A102" s="21" t="s">
        <v>38</v>
      </c>
      <c r="B102" s="14"/>
      <c r="C102" s="15">
        <f t="shared" si="72"/>
        <v>0</v>
      </c>
      <c r="D102" s="16" t="str">
        <f t="shared" si="73"/>
        <v>N. D.</v>
      </c>
      <c r="E102" s="14"/>
      <c r="F102" s="15">
        <f t="shared" si="74"/>
        <v>0</v>
      </c>
      <c r="G102" s="16" t="str">
        <f t="shared" si="75"/>
        <v>N. D.</v>
      </c>
      <c r="H102" s="17">
        <f t="shared" si="54"/>
        <v>0</v>
      </c>
      <c r="I102" s="16" t="str">
        <f t="shared" si="55"/>
        <v>N. D.</v>
      </c>
      <c r="J102" s="14"/>
      <c r="K102" s="15">
        <f t="shared" si="76"/>
        <v>0</v>
      </c>
      <c r="L102" s="16" t="str">
        <f t="shared" si="77"/>
        <v>N. D.</v>
      </c>
      <c r="M102" s="17">
        <f t="shared" si="56"/>
        <v>0</v>
      </c>
      <c r="N102" s="16" t="str">
        <f t="shared" si="57"/>
        <v>N. D.</v>
      </c>
      <c r="O102" s="14"/>
      <c r="P102" s="15">
        <f t="shared" si="78"/>
        <v>0</v>
      </c>
      <c r="Q102" s="16" t="str">
        <f t="shared" si="79"/>
        <v>N. D.</v>
      </c>
      <c r="R102" s="17">
        <f t="shared" si="58"/>
        <v>0</v>
      </c>
      <c r="S102" s="16" t="str">
        <f t="shared" si="59"/>
        <v>N. D.</v>
      </c>
      <c r="T102" s="14"/>
      <c r="U102" s="15">
        <f t="shared" si="80"/>
        <v>0</v>
      </c>
      <c r="V102" s="16" t="str">
        <f t="shared" si="81"/>
        <v>N. D.</v>
      </c>
      <c r="W102" s="17">
        <f t="shared" si="60"/>
        <v>0</v>
      </c>
      <c r="X102" s="16" t="str">
        <f t="shared" si="61"/>
        <v>N. D.</v>
      </c>
    </row>
    <row r="103" spans="1:24">
      <c r="A103" s="21" t="s">
        <v>39</v>
      </c>
      <c r="B103" s="14"/>
      <c r="C103" s="15">
        <f t="shared" si="72"/>
        <v>0</v>
      </c>
      <c r="D103" s="16" t="str">
        <f t="shared" si="73"/>
        <v>N. D.</v>
      </c>
      <c r="E103" s="14"/>
      <c r="F103" s="15">
        <f t="shared" si="74"/>
        <v>0</v>
      </c>
      <c r="G103" s="16" t="str">
        <f t="shared" si="75"/>
        <v>N. D.</v>
      </c>
      <c r="H103" s="17">
        <f t="shared" si="54"/>
        <v>0</v>
      </c>
      <c r="I103" s="16" t="str">
        <f t="shared" si="55"/>
        <v>N. D.</v>
      </c>
      <c r="J103" s="14"/>
      <c r="K103" s="15">
        <f t="shared" si="76"/>
        <v>0</v>
      </c>
      <c r="L103" s="16" t="str">
        <f t="shared" si="77"/>
        <v>N. D.</v>
      </c>
      <c r="M103" s="17">
        <f t="shared" si="56"/>
        <v>0</v>
      </c>
      <c r="N103" s="16" t="str">
        <f t="shared" si="57"/>
        <v>N. D.</v>
      </c>
      <c r="O103" s="14"/>
      <c r="P103" s="15">
        <f t="shared" si="78"/>
        <v>0</v>
      </c>
      <c r="Q103" s="16" t="str">
        <f t="shared" si="79"/>
        <v>N. D.</v>
      </c>
      <c r="R103" s="17">
        <f t="shared" si="58"/>
        <v>0</v>
      </c>
      <c r="S103" s="16" t="str">
        <f t="shared" si="59"/>
        <v>N. D.</v>
      </c>
      <c r="T103" s="14"/>
      <c r="U103" s="15">
        <f t="shared" si="80"/>
        <v>0</v>
      </c>
      <c r="V103" s="16" t="str">
        <f t="shared" si="81"/>
        <v>N. D.</v>
      </c>
      <c r="W103" s="17">
        <f t="shared" si="60"/>
        <v>0</v>
      </c>
      <c r="X103" s="16" t="str">
        <f t="shared" si="61"/>
        <v>N. D.</v>
      </c>
    </row>
    <row r="104" spans="1:24">
      <c r="A104" s="21" t="s">
        <v>40</v>
      </c>
      <c r="B104" s="14"/>
      <c r="C104" s="15">
        <f t="shared" si="72"/>
        <v>0</v>
      </c>
      <c r="D104" s="16" t="str">
        <f t="shared" si="73"/>
        <v>N. D.</v>
      </c>
      <c r="E104" s="14"/>
      <c r="F104" s="15">
        <f t="shared" si="74"/>
        <v>0</v>
      </c>
      <c r="G104" s="16" t="str">
        <f t="shared" si="75"/>
        <v>N. D.</v>
      </c>
      <c r="H104" s="17">
        <f t="shared" si="54"/>
        <v>0</v>
      </c>
      <c r="I104" s="16" t="str">
        <f t="shared" si="55"/>
        <v>N. D.</v>
      </c>
      <c r="J104" s="14"/>
      <c r="K104" s="15">
        <f t="shared" si="76"/>
        <v>0</v>
      </c>
      <c r="L104" s="16" t="str">
        <f t="shared" si="77"/>
        <v>N. D.</v>
      </c>
      <c r="M104" s="17">
        <f t="shared" si="56"/>
        <v>0</v>
      </c>
      <c r="N104" s="16" t="str">
        <f t="shared" si="57"/>
        <v>N. D.</v>
      </c>
      <c r="O104" s="14"/>
      <c r="P104" s="15">
        <f t="shared" si="78"/>
        <v>0</v>
      </c>
      <c r="Q104" s="16" t="str">
        <f t="shared" si="79"/>
        <v>N. D.</v>
      </c>
      <c r="R104" s="17">
        <f t="shared" si="58"/>
        <v>0</v>
      </c>
      <c r="S104" s="16" t="str">
        <f t="shared" si="59"/>
        <v>N. D.</v>
      </c>
      <c r="T104" s="14"/>
      <c r="U104" s="15">
        <f t="shared" si="80"/>
        <v>0</v>
      </c>
      <c r="V104" s="16" t="str">
        <f t="shared" si="81"/>
        <v>N. D.</v>
      </c>
      <c r="W104" s="17">
        <f t="shared" si="60"/>
        <v>0</v>
      </c>
      <c r="X104" s="16" t="str">
        <f t="shared" si="61"/>
        <v>N. D.</v>
      </c>
    </row>
    <row r="105" spans="1:24" ht="6" customHeight="1">
      <c r="A105" s="8"/>
      <c r="B105" s="6"/>
      <c r="C105" s="8"/>
      <c r="D105" s="11"/>
      <c r="E105" s="6"/>
      <c r="F105" s="8"/>
      <c r="G105" s="11"/>
      <c r="H105" s="6"/>
      <c r="I105" s="11"/>
      <c r="J105" s="6"/>
      <c r="K105" s="8"/>
      <c r="L105" s="11"/>
      <c r="M105" s="6"/>
      <c r="N105" s="11"/>
      <c r="O105" s="6"/>
      <c r="P105" s="8"/>
      <c r="Q105" s="11"/>
      <c r="R105" s="6"/>
      <c r="S105" s="11"/>
      <c r="T105" s="6"/>
      <c r="U105" s="8"/>
      <c r="V105" s="11"/>
      <c r="W105" s="6"/>
      <c r="X105" s="11"/>
    </row>
    <row r="106" spans="1:24">
      <c r="A106" s="25" t="s">
        <v>47</v>
      </c>
      <c r="B106" s="26"/>
      <c r="C106" s="27">
        <f>+C85+C95</f>
        <v>21491097.219999999</v>
      </c>
      <c r="D106" s="28">
        <f>+IF(ISERROR(C106/C106),"N. D.",C106/C106)</f>
        <v>1</v>
      </c>
      <c r="E106" s="26"/>
      <c r="F106" s="27">
        <f>+F85+F95</f>
        <v>21491097.219999999</v>
      </c>
      <c r="G106" s="28">
        <f>+IF(ISERROR(F106/F106),"N. D.",F106/F106)</f>
        <v>1</v>
      </c>
      <c r="H106" s="26">
        <f>+$C106-F106</f>
        <v>0</v>
      </c>
      <c r="I106" s="28">
        <f>+IF(ISERROR(H106/F106),"N. D.",H106/F106)</f>
        <v>0</v>
      </c>
      <c r="J106" s="26"/>
      <c r="K106" s="27">
        <f>+K85+K95</f>
        <v>18008917.510000002</v>
      </c>
      <c r="L106" s="28">
        <f>+IF(ISERROR(K106/K106),"N. D.",K106/K106)</f>
        <v>1</v>
      </c>
      <c r="M106" s="26">
        <f>+$C106-K106</f>
        <v>3482179.7099999972</v>
      </c>
      <c r="N106" s="28">
        <f>+IF(ISERROR(M106/K106),"N. D.",M106/K106)</f>
        <v>0.19335863513542167</v>
      </c>
      <c r="O106" s="26"/>
      <c r="P106" s="27">
        <f>+P85+P95</f>
        <v>17420647.669999998</v>
      </c>
      <c r="Q106" s="28">
        <f>+IF(ISERROR(P106/P106),"N. D.",P106/P106)</f>
        <v>1</v>
      </c>
      <c r="R106" s="26">
        <f>+$C106-P106</f>
        <v>4070449.5500000007</v>
      </c>
      <c r="S106" s="28">
        <f>+IF(ISERROR(R106/P106),"N. D.",R106/P106)</f>
        <v>0.23365661409992808</v>
      </c>
      <c r="T106" s="26"/>
      <c r="U106" s="27">
        <f>+U85+U95</f>
        <v>24972227.270000003</v>
      </c>
      <c r="V106" s="28">
        <f>+IF(ISERROR(U106/U106),"N. D.",U106/U106)</f>
        <v>1</v>
      </c>
      <c r="W106" s="26">
        <f>+$C106-U106</f>
        <v>-3481130.0500000045</v>
      </c>
      <c r="X106" s="28">
        <f>+IF(ISERROR(W106/U106),"N. D.",W106/U106)</f>
        <v>-0.13940006281225889</v>
      </c>
    </row>
    <row r="107" spans="1:24" ht="6" customHeight="1">
      <c r="A107" s="8"/>
      <c r="B107" s="6"/>
      <c r="C107" s="8"/>
      <c r="D107" s="29"/>
      <c r="E107" s="6"/>
      <c r="F107" s="8"/>
      <c r="G107" s="29"/>
      <c r="H107" s="6"/>
      <c r="I107" s="29"/>
      <c r="J107" s="6"/>
      <c r="K107" s="8"/>
      <c r="L107" s="29"/>
      <c r="M107" s="6"/>
      <c r="N107" s="29"/>
      <c r="O107" s="6"/>
      <c r="P107" s="8"/>
      <c r="Q107" s="29"/>
      <c r="R107" s="6"/>
      <c r="S107" s="29"/>
      <c r="T107" s="6"/>
      <c r="U107" s="8"/>
      <c r="V107" s="29"/>
      <c r="W107" s="6"/>
      <c r="X107" s="29"/>
    </row>
    <row r="108" spans="1:24">
      <c r="A108" s="7" t="s">
        <v>48</v>
      </c>
      <c r="B108" s="6"/>
      <c r="C108" s="8"/>
      <c r="D108" s="29"/>
      <c r="E108" s="6"/>
      <c r="F108" s="8"/>
      <c r="G108" s="29"/>
      <c r="H108" s="6"/>
      <c r="I108" s="29"/>
      <c r="J108" s="6"/>
      <c r="K108" s="8"/>
      <c r="L108" s="29"/>
      <c r="M108" s="6"/>
      <c r="N108" s="29"/>
      <c r="O108" s="6"/>
      <c r="P108" s="8"/>
      <c r="Q108" s="29"/>
      <c r="R108" s="6"/>
      <c r="S108" s="29"/>
      <c r="T108" s="6"/>
      <c r="U108" s="8"/>
      <c r="V108" s="29"/>
      <c r="W108" s="6"/>
      <c r="X108" s="29"/>
    </row>
    <row r="109" spans="1:24" ht="6" customHeight="1">
      <c r="A109" s="8"/>
      <c r="B109" s="6"/>
      <c r="C109" s="8"/>
      <c r="D109" s="29"/>
      <c r="E109" s="6"/>
      <c r="F109" s="8"/>
      <c r="G109" s="29"/>
      <c r="H109" s="6"/>
      <c r="I109" s="29"/>
      <c r="J109" s="6"/>
      <c r="K109" s="8"/>
      <c r="L109" s="29"/>
      <c r="M109" s="6"/>
      <c r="N109" s="29"/>
      <c r="O109" s="6"/>
      <c r="P109" s="8"/>
      <c r="Q109" s="29"/>
      <c r="R109" s="6"/>
      <c r="S109" s="29"/>
      <c r="T109" s="6"/>
      <c r="U109" s="8"/>
      <c r="V109" s="29"/>
      <c r="W109" s="6"/>
      <c r="X109" s="29"/>
    </row>
    <row r="110" spans="1:24">
      <c r="A110" s="9" t="s">
        <v>21</v>
      </c>
      <c r="B110" s="6"/>
      <c r="C110" s="10">
        <f>+SUM(C111:C119)</f>
        <v>0</v>
      </c>
      <c r="D110" s="11" t="str">
        <f>+IF(ISERROR(C110/#REF!),"N. D.",C110/#REF!)</f>
        <v>N. D.</v>
      </c>
      <c r="E110" s="6"/>
      <c r="F110" s="10">
        <f>+SUM(F111:F119)</f>
        <v>0</v>
      </c>
      <c r="G110" s="11" t="str">
        <f>+IF(ISERROR(F110/#REF!),"N. D.",F110/#REF!)</f>
        <v>N. D.</v>
      </c>
      <c r="H110" s="12">
        <f t="shared" ref="H110:H129" si="82">+$C110-F110</f>
        <v>0</v>
      </c>
      <c r="I110" s="11" t="str">
        <f t="shared" ref="I110:I129" si="83">+IF(ISERROR(H110/F110),"N. D.",H110/F110)</f>
        <v>N. D.</v>
      </c>
      <c r="J110" s="6"/>
      <c r="K110" s="10">
        <f>+SUM(K111:K119)</f>
        <v>0</v>
      </c>
      <c r="L110" s="11" t="str">
        <f>+IF(ISERROR(K110/#REF!),"N. D.",K110/#REF!)</f>
        <v>N. D.</v>
      </c>
      <c r="M110" s="12">
        <f t="shared" ref="M110:M129" si="84">+$C110-K110</f>
        <v>0</v>
      </c>
      <c r="N110" s="11" t="str">
        <f t="shared" ref="N110:N129" si="85">+IF(ISERROR(M110/K110),"N. D.",M110/K110)</f>
        <v>N. D.</v>
      </c>
      <c r="O110" s="6"/>
      <c r="P110" s="10">
        <f>+SUM(P111:P119)</f>
        <v>0</v>
      </c>
      <c r="Q110" s="11" t="str">
        <f>+IF(ISERROR(P110/#REF!),"N. D.",P110/#REF!)</f>
        <v>N. D.</v>
      </c>
      <c r="R110" s="12">
        <f t="shared" ref="R110:R129" si="86">+$C110-P110</f>
        <v>0</v>
      </c>
      <c r="S110" s="11" t="str">
        <f t="shared" ref="S110:S129" si="87">+IF(ISERROR(R110/P110),"N. D.",R110/P110)</f>
        <v>N. D.</v>
      </c>
      <c r="T110" s="6"/>
      <c r="U110" s="10">
        <f>+SUM(U111:U119)</f>
        <v>0</v>
      </c>
      <c r="V110" s="11" t="str">
        <f>+IF(ISERROR(U110/#REF!),"N. D.",U110/#REF!)</f>
        <v>N. D.</v>
      </c>
      <c r="W110" s="12">
        <f t="shared" ref="W110:W129" si="88">+$C110-U110</f>
        <v>0</v>
      </c>
      <c r="X110" s="11" t="str">
        <f t="shared" ref="X110:X129" si="89">+IF(ISERROR(W110/U110),"N. D.",W110/U110)</f>
        <v>N. D.</v>
      </c>
    </row>
    <row r="111" spans="1:24">
      <c r="A111" s="13" t="s">
        <v>22</v>
      </c>
      <c r="B111" s="14"/>
      <c r="C111" s="15">
        <v>0</v>
      </c>
      <c r="D111" s="16" t="str">
        <f>+IF(ISERROR(C111/#REF!),"N. D.",C111/#REF!)</f>
        <v>N. D.</v>
      </c>
      <c r="E111" s="14"/>
      <c r="F111" s="15">
        <v>0</v>
      </c>
      <c r="G111" s="16" t="str">
        <f>+IF(ISERROR(F111/#REF!),"N. D.",F111/#REF!)</f>
        <v>N. D.</v>
      </c>
      <c r="H111" s="17">
        <f t="shared" si="82"/>
        <v>0</v>
      </c>
      <c r="I111" s="16" t="str">
        <f t="shared" si="83"/>
        <v>N. D.</v>
      </c>
      <c r="J111" s="14"/>
      <c r="K111" s="15">
        <v>0</v>
      </c>
      <c r="L111" s="16" t="str">
        <f>+IF(ISERROR(K111/#REF!),"N. D.",K111/#REF!)</f>
        <v>N. D.</v>
      </c>
      <c r="M111" s="17">
        <f t="shared" si="84"/>
        <v>0</v>
      </c>
      <c r="N111" s="16" t="str">
        <f t="shared" si="85"/>
        <v>N. D.</v>
      </c>
      <c r="O111" s="14"/>
      <c r="P111" s="15">
        <v>0</v>
      </c>
      <c r="Q111" s="16" t="str">
        <f>+IF(ISERROR(P111/#REF!),"N. D.",P111/#REF!)</f>
        <v>N. D.</v>
      </c>
      <c r="R111" s="17">
        <f t="shared" si="86"/>
        <v>0</v>
      </c>
      <c r="S111" s="16" t="str">
        <f t="shared" si="87"/>
        <v>N. D.</v>
      </c>
      <c r="T111" s="14"/>
      <c r="U111" s="15">
        <v>0</v>
      </c>
      <c r="V111" s="16" t="str">
        <f>+IF(ISERROR(U111/#REF!),"N. D.",U111/#REF!)</f>
        <v>N. D.</v>
      </c>
      <c r="W111" s="17">
        <f t="shared" si="88"/>
        <v>0</v>
      </c>
      <c r="X111" s="16" t="str">
        <f t="shared" si="89"/>
        <v>N. D.</v>
      </c>
    </row>
    <row r="112" spans="1:24">
      <c r="A112" s="13" t="s">
        <v>23</v>
      </c>
      <c r="B112" s="14"/>
      <c r="C112" s="15">
        <v>0</v>
      </c>
      <c r="D112" s="16" t="str">
        <f>+IF(ISERROR(C112/#REF!),"N. D.",C112/#REF!)</f>
        <v>N. D.</v>
      </c>
      <c r="E112" s="14"/>
      <c r="F112" s="15">
        <v>0</v>
      </c>
      <c r="G112" s="16" t="str">
        <f>+IF(ISERROR(F112/#REF!),"N. D.",F112/#REF!)</f>
        <v>N. D.</v>
      </c>
      <c r="H112" s="17">
        <f t="shared" si="82"/>
        <v>0</v>
      </c>
      <c r="I112" s="16" t="str">
        <f t="shared" si="83"/>
        <v>N. D.</v>
      </c>
      <c r="J112" s="14"/>
      <c r="K112" s="15">
        <v>0</v>
      </c>
      <c r="L112" s="16" t="str">
        <f>+IF(ISERROR(K112/#REF!),"N. D.",K112/#REF!)</f>
        <v>N. D.</v>
      </c>
      <c r="M112" s="17">
        <f t="shared" si="84"/>
        <v>0</v>
      </c>
      <c r="N112" s="16" t="str">
        <f t="shared" si="85"/>
        <v>N. D.</v>
      </c>
      <c r="O112" s="14"/>
      <c r="P112" s="15">
        <v>0</v>
      </c>
      <c r="Q112" s="16" t="str">
        <f>+IF(ISERROR(P112/#REF!),"N. D.",P112/#REF!)</f>
        <v>N. D.</v>
      </c>
      <c r="R112" s="17">
        <f t="shared" si="86"/>
        <v>0</v>
      </c>
      <c r="S112" s="16" t="str">
        <f t="shared" si="87"/>
        <v>N. D.</v>
      </c>
      <c r="T112" s="14"/>
      <c r="U112" s="15">
        <v>0</v>
      </c>
      <c r="V112" s="16" t="str">
        <f>+IF(ISERROR(U112/#REF!),"N. D.",U112/#REF!)</f>
        <v>N. D.</v>
      </c>
      <c r="W112" s="17">
        <f t="shared" si="88"/>
        <v>0</v>
      </c>
      <c r="X112" s="16" t="str">
        <f t="shared" si="89"/>
        <v>N. D.</v>
      </c>
    </row>
    <row r="113" spans="1:24">
      <c r="A113" s="13" t="s">
        <v>24</v>
      </c>
      <c r="B113" s="14"/>
      <c r="C113" s="15">
        <v>0</v>
      </c>
      <c r="D113" s="16" t="str">
        <f>+IF(ISERROR(C113/#REF!),"N. D.",C113/#REF!)</f>
        <v>N. D.</v>
      </c>
      <c r="E113" s="14"/>
      <c r="F113" s="15">
        <v>0</v>
      </c>
      <c r="G113" s="16" t="str">
        <f>+IF(ISERROR(F113/#REF!),"N. D.",F113/#REF!)</f>
        <v>N. D.</v>
      </c>
      <c r="H113" s="17">
        <f t="shared" si="82"/>
        <v>0</v>
      </c>
      <c r="I113" s="16" t="str">
        <f t="shared" si="83"/>
        <v>N. D.</v>
      </c>
      <c r="J113" s="14"/>
      <c r="K113" s="15">
        <v>0</v>
      </c>
      <c r="L113" s="16" t="str">
        <f>+IF(ISERROR(K113/#REF!),"N. D.",K113/#REF!)</f>
        <v>N. D.</v>
      </c>
      <c r="M113" s="17">
        <f t="shared" si="84"/>
        <v>0</v>
      </c>
      <c r="N113" s="16" t="str">
        <f t="shared" si="85"/>
        <v>N. D.</v>
      </c>
      <c r="O113" s="14"/>
      <c r="P113" s="15">
        <v>0</v>
      </c>
      <c r="Q113" s="16" t="str">
        <f>+IF(ISERROR(P113/#REF!),"N. D.",P113/#REF!)</f>
        <v>N. D.</v>
      </c>
      <c r="R113" s="17">
        <f t="shared" si="86"/>
        <v>0</v>
      </c>
      <c r="S113" s="16" t="str">
        <f t="shared" si="87"/>
        <v>N. D.</v>
      </c>
      <c r="T113" s="14"/>
      <c r="U113" s="15">
        <v>0</v>
      </c>
      <c r="V113" s="16" t="str">
        <f>+IF(ISERROR(U113/#REF!),"N. D.",U113/#REF!)</f>
        <v>N. D.</v>
      </c>
      <c r="W113" s="17">
        <f t="shared" si="88"/>
        <v>0</v>
      </c>
      <c r="X113" s="16" t="str">
        <f t="shared" si="89"/>
        <v>N. D.</v>
      </c>
    </row>
    <row r="114" spans="1:24">
      <c r="A114" s="13" t="s">
        <v>25</v>
      </c>
      <c r="B114" s="14"/>
      <c r="C114" s="15">
        <v>0</v>
      </c>
      <c r="D114" s="16" t="str">
        <f>+IF(ISERROR(C114/#REF!),"N. D.",C114/#REF!)</f>
        <v>N. D.</v>
      </c>
      <c r="E114" s="14"/>
      <c r="F114" s="15">
        <v>0</v>
      </c>
      <c r="G114" s="16" t="str">
        <f>+IF(ISERROR(F114/#REF!),"N. D.",F114/#REF!)</f>
        <v>N. D.</v>
      </c>
      <c r="H114" s="17">
        <f t="shared" si="82"/>
        <v>0</v>
      </c>
      <c r="I114" s="16" t="str">
        <f t="shared" si="83"/>
        <v>N. D.</v>
      </c>
      <c r="J114" s="14"/>
      <c r="K114" s="15">
        <v>0</v>
      </c>
      <c r="L114" s="16" t="str">
        <f>+IF(ISERROR(K114/#REF!),"N. D.",K114/#REF!)</f>
        <v>N. D.</v>
      </c>
      <c r="M114" s="17">
        <f t="shared" si="84"/>
        <v>0</v>
      </c>
      <c r="N114" s="16" t="str">
        <f t="shared" si="85"/>
        <v>N. D.</v>
      </c>
      <c r="O114" s="14"/>
      <c r="P114" s="15">
        <v>0</v>
      </c>
      <c r="Q114" s="16" t="str">
        <f>+IF(ISERROR(P114/#REF!),"N. D.",P114/#REF!)</f>
        <v>N. D.</v>
      </c>
      <c r="R114" s="17">
        <f t="shared" si="86"/>
        <v>0</v>
      </c>
      <c r="S114" s="16" t="str">
        <f t="shared" si="87"/>
        <v>N. D.</v>
      </c>
      <c r="T114" s="14"/>
      <c r="U114" s="15">
        <v>0</v>
      </c>
      <c r="V114" s="16" t="str">
        <f>+IF(ISERROR(U114/#REF!),"N. D.",U114/#REF!)</f>
        <v>N. D.</v>
      </c>
      <c r="W114" s="17">
        <f t="shared" si="88"/>
        <v>0</v>
      </c>
      <c r="X114" s="16" t="str">
        <f t="shared" si="89"/>
        <v>N. D.</v>
      </c>
    </row>
    <row r="115" spans="1:24">
      <c r="A115" s="13" t="s">
        <v>26</v>
      </c>
      <c r="B115" s="14"/>
      <c r="C115" s="15">
        <v>0</v>
      </c>
      <c r="D115" s="16" t="str">
        <f>+IF(ISERROR(C115/#REF!),"N. D.",C115/#REF!)</f>
        <v>N. D.</v>
      </c>
      <c r="E115" s="14"/>
      <c r="F115" s="15">
        <v>0</v>
      </c>
      <c r="G115" s="16" t="str">
        <f>+IF(ISERROR(F115/#REF!),"N. D.",F115/#REF!)</f>
        <v>N. D.</v>
      </c>
      <c r="H115" s="17">
        <f t="shared" si="82"/>
        <v>0</v>
      </c>
      <c r="I115" s="16" t="str">
        <f t="shared" si="83"/>
        <v>N. D.</v>
      </c>
      <c r="J115" s="14"/>
      <c r="K115" s="15">
        <v>0</v>
      </c>
      <c r="L115" s="16" t="str">
        <f>+IF(ISERROR(K115/#REF!),"N. D.",K115/#REF!)</f>
        <v>N. D.</v>
      </c>
      <c r="M115" s="17">
        <f t="shared" si="84"/>
        <v>0</v>
      </c>
      <c r="N115" s="16" t="str">
        <f t="shared" si="85"/>
        <v>N. D.</v>
      </c>
      <c r="O115" s="14"/>
      <c r="P115" s="15">
        <v>0</v>
      </c>
      <c r="Q115" s="16" t="str">
        <f>+IF(ISERROR(P115/#REF!),"N. D.",P115/#REF!)</f>
        <v>N. D.</v>
      </c>
      <c r="R115" s="17">
        <f t="shared" si="86"/>
        <v>0</v>
      </c>
      <c r="S115" s="16" t="str">
        <f t="shared" si="87"/>
        <v>N. D.</v>
      </c>
      <c r="T115" s="14"/>
      <c r="U115" s="15">
        <v>0</v>
      </c>
      <c r="V115" s="16" t="str">
        <f>+IF(ISERROR(U115/#REF!),"N. D.",U115/#REF!)</f>
        <v>N. D.</v>
      </c>
      <c r="W115" s="17">
        <f t="shared" si="88"/>
        <v>0</v>
      </c>
      <c r="X115" s="16" t="str">
        <f t="shared" si="89"/>
        <v>N. D.</v>
      </c>
    </row>
    <row r="116" spans="1:24">
      <c r="A116" s="13" t="s">
        <v>27</v>
      </c>
      <c r="B116" s="14"/>
      <c r="C116" s="15">
        <v>0</v>
      </c>
      <c r="D116" s="16" t="str">
        <f>+IF(ISERROR(C116/#REF!),"N. D.",C116/#REF!)</f>
        <v>N. D.</v>
      </c>
      <c r="E116" s="14"/>
      <c r="F116" s="15">
        <v>0</v>
      </c>
      <c r="G116" s="16" t="str">
        <f>+IF(ISERROR(F116/#REF!),"N. D.",F116/#REF!)</f>
        <v>N. D.</v>
      </c>
      <c r="H116" s="17">
        <f t="shared" si="82"/>
        <v>0</v>
      </c>
      <c r="I116" s="16" t="str">
        <f t="shared" si="83"/>
        <v>N. D.</v>
      </c>
      <c r="J116" s="14"/>
      <c r="K116" s="15">
        <v>0</v>
      </c>
      <c r="L116" s="16" t="str">
        <f>+IF(ISERROR(K116/#REF!),"N. D.",K116/#REF!)</f>
        <v>N. D.</v>
      </c>
      <c r="M116" s="17">
        <f t="shared" si="84"/>
        <v>0</v>
      </c>
      <c r="N116" s="16" t="str">
        <f t="shared" si="85"/>
        <v>N. D.</v>
      </c>
      <c r="O116" s="14"/>
      <c r="P116" s="15">
        <v>0</v>
      </c>
      <c r="Q116" s="16" t="str">
        <f>+IF(ISERROR(P116/#REF!),"N. D.",P116/#REF!)</f>
        <v>N. D.</v>
      </c>
      <c r="R116" s="17">
        <f t="shared" si="86"/>
        <v>0</v>
      </c>
      <c r="S116" s="16" t="str">
        <f t="shared" si="87"/>
        <v>N. D.</v>
      </c>
      <c r="T116" s="14"/>
      <c r="U116" s="15">
        <v>0</v>
      </c>
      <c r="V116" s="16" t="str">
        <f>+IF(ISERROR(U116/#REF!),"N. D.",U116/#REF!)</f>
        <v>N. D.</v>
      </c>
      <c r="W116" s="17">
        <f t="shared" si="88"/>
        <v>0</v>
      </c>
      <c r="X116" s="16" t="str">
        <f t="shared" si="89"/>
        <v>N. D.</v>
      </c>
    </row>
    <row r="117" spans="1:24">
      <c r="A117" s="13" t="s">
        <v>28</v>
      </c>
      <c r="B117" s="14"/>
      <c r="C117" s="15">
        <v>0</v>
      </c>
      <c r="D117" s="16" t="str">
        <f>+IF(ISERROR(C117/#REF!),"N. D.",C117/#REF!)</f>
        <v>N. D.</v>
      </c>
      <c r="E117" s="14"/>
      <c r="F117" s="15">
        <v>0</v>
      </c>
      <c r="G117" s="16" t="str">
        <f>+IF(ISERROR(F117/#REF!),"N. D.",F117/#REF!)</f>
        <v>N. D.</v>
      </c>
      <c r="H117" s="17">
        <f t="shared" si="82"/>
        <v>0</v>
      </c>
      <c r="I117" s="16" t="str">
        <f t="shared" si="83"/>
        <v>N. D.</v>
      </c>
      <c r="J117" s="14"/>
      <c r="K117" s="15">
        <v>0</v>
      </c>
      <c r="L117" s="16" t="str">
        <f>+IF(ISERROR(K117/#REF!),"N. D.",K117/#REF!)</f>
        <v>N. D.</v>
      </c>
      <c r="M117" s="17">
        <f t="shared" si="84"/>
        <v>0</v>
      </c>
      <c r="N117" s="16" t="str">
        <f t="shared" si="85"/>
        <v>N. D.</v>
      </c>
      <c r="O117" s="14"/>
      <c r="P117" s="15">
        <v>0</v>
      </c>
      <c r="Q117" s="16" t="str">
        <f>+IF(ISERROR(P117/#REF!),"N. D.",P117/#REF!)</f>
        <v>N. D.</v>
      </c>
      <c r="R117" s="17">
        <f t="shared" si="86"/>
        <v>0</v>
      </c>
      <c r="S117" s="16" t="str">
        <f t="shared" si="87"/>
        <v>N. D.</v>
      </c>
      <c r="T117" s="14"/>
      <c r="U117" s="15">
        <v>0</v>
      </c>
      <c r="V117" s="16" t="str">
        <f>+IF(ISERROR(U117/#REF!),"N. D.",U117/#REF!)</f>
        <v>N. D.</v>
      </c>
      <c r="W117" s="17">
        <f t="shared" si="88"/>
        <v>0</v>
      </c>
      <c r="X117" s="16" t="str">
        <f t="shared" si="89"/>
        <v>N. D.</v>
      </c>
    </row>
    <row r="118" spans="1:24">
      <c r="A118" s="13" t="s">
        <v>29</v>
      </c>
      <c r="B118" s="14"/>
      <c r="C118" s="15">
        <v>0</v>
      </c>
      <c r="D118" s="16" t="str">
        <f>+IF(ISERROR(C118/#REF!),"N. D.",C118/#REF!)</f>
        <v>N. D.</v>
      </c>
      <c r="E118" s="14"/>
      <c r="F118" s="15">
        <v>0</v>
      </c>
      <c r="G118" s="16" t="str">
        <f>+IF(ISERROR(F118/#REF!),"N. D.",F118/#REF!)</f>
        <v>N. D.</v>
      </c>
      <c r="H118" s="17">
        <f t="shared" si="82"/>
        <v>0</v>
      </c>
      <c r="I118" s="16" t="str">
        <f t="shared" si="83"/>
        <v>N. D.</v>
      </c>
      <c r="J118" s="14"/>
      <c r="K118" s="15">
        <v>0</v>
      </c>
      <c r="L118" s="16" t="str">
        <f>+IF(ISERROR(K118/#REF!),"N. D.",K118/#REF!)</f>
        <v>N. D.</v>
      </c>
      <c r="M118" s="17">
        <f t="shared" si="84"/>
        <v>0</v>
      </c>
      <c r="N118" s="16" t="str">
        <f t="shared" si="85"/>
        <v>N. D.</v>
      </c>
      <c r="O118" s="14"/>
      <c r="P118" s="15">
        <v>0</v>
      </c>
      <c r="Q118" s="16" t="str">
        <f>+IF(ISERROR(P118/#REF!),"N. D.",P118/#REF!)</f>
        <v>N. D.</v>
      </c>
      <c r="R118" s="17">
        <f t="shared" si="86"/>
        <v>0</v>
      </c>
      <c r="S118" s="16" t="str">
        <f t="shared" si="87"/>
        <v>N. D.</v>
      </c>
      <c r="T118" s="14"/>
      <c r="U118" s="15">
        <v>0</v>
      </c>
      <c r="V118" s="16" t="str">
        <f>+IF(ISERROR(U118/#REF!),"N. D.",U118/#REF!)</f>
        <v>N. D.</v>
      </c>
      <c r="W118" s="17">
        <f t="shared" si="88"/>
        <v>0</v>
      </c>
      <c r="X118" s="16" t="str">
        <f t="shared" si="89"/>
        <v>N. D.</v>
      </c>
    </row>
    <row r="119" spans="1:24">
      <c r="A119" s="18" t="s">
        <v>30</v>
      </c>
      <c r="B119" s="14"/>
      <c r="C119" s="15">
        <v>0</v>
      </c>
      <c r="D119" s="16" t="str">
        <f>+IF(ISERROR(C119/C130),"N. D.",C119/C130)</f>
        <v>N. D.</v>
      </c>
      <c r="E119" s="14"/>
      <c r="F119" s="15">
        <v>0</v>
      </c>
      <c r="G119" s="16" t="str">
        <f>+IF(ISERROR(F119/F130),"N. D.",F119/F130)</f>
        <v>N. D.</v>
      </c>
      <c r="H119" s="17">
        <f t="shared" si="82"/>
        <v>0</v>
      </c>
      <c r="I119" s="16" t="str">
        <f t="shared" si="83"/>
        <v>N. D.</v>
      </c>
      <c r="J119" s="14"/>
      <c r="K119" s="15">
        <v>0</v>
      </c>
      <c r="L119" s="16" t="str">
        <f>+IF(ISERROR(K119/K130),"N. D.",K119/K130)</f>
        <v>N. D.</v>
      </c>
      <c r="M119" s="17">
        <f t="shared" si="84"/>
        <v>0</v>
      </c>
      <c r="N119" s="16" t="str">
        <f t="shared" si="85"/>
        <v>N. D.</v>
      </c>
      <c r="O119" s="14"/>
      <c r="P119" s="15">
        <v>0</v>
      </c>
      <c r="Q119" s="16" t="str">
        <f>+IF(ISERROR(P119/P130),"N. D.",P119/P130)</f>
        <v>N. D.</v>
      </c>
      <c r="R119" s="17">
        <f t="shared" si="86"/>
        <v>0</v>
      </c>
      <c r="S119" s="16" t="str">
        <f t="shared" si="87"/>
        <v>N. D.</v>
      </c>
      <c r="T119" s="14"/>
      <c r="U119" s="15">
        <v>0</v>
      </c>
      <c r="V119" s="16" t="str">
        <f>+IF(ISERROR(U119/U130),"N. D.",U119/U130)</f>
        <v>N. D.</v>
      </c>
      <c r="W119" s="17">
        <f t="shared" si="88"/>
        <v>0</v>
      </c>
      <c r="X119" s="16" t="str">
        <f t="shared" si="89"/>
        <v>N. D.</v>
      </c>
    </row>
    <row r="120" spans="1:24">
      <c r="A120" s="19" t="s">
        <v>31</v>
      </c>
      <c r="B120" s="6"/>
      <c r="C120" s="20">
        <f>+SUM(C121:C129)</f>
        <v>0</v>
      </c>
      <c r="D120" s="11" t="str">
        <f>+IF(ISERROR(C120/#REF!),"N. D.",C120/#REF!)</f>
        <v>N. D.</v>
      </c>
      <c r="E120" s="14"/>
      <c r="F120" s="20">
        <f>+SUM(F121:F129)</f>
        <v>0</v>
      </c>
      <c r="G120" s="11" t="str">
        <f>+IF(ISERROR(F120/#REF!),"N. D.",F120/#REF!)</f>
        <v>N. D.</v>
      </c>
      <c r="H120" s="12">
        <f t="shared" si="82"/>
        <v>0</v>
      </c>
      <c r="I120" s="11" t="str">
        <f t="shared" si="83"/>
        <v>N. D.</v>
      </c>
      <c r="J120" s="6"/>
      <c r="K120" s="20">
        <f>+SUM(K121:K129)</f>
        <v>0</v>
      </c>
      <c r="L120" s="11" t="str">
        <f>+IF(ISERROR(K120/#REF!),"N. D.",K120/#REF!)</f>
        <v>N. D.</v>
      </c>
      <c r="M120" s="12">
        <f t="shared" si="84"/>
        <v>0</v>
      </c>
      <c r="N120" s="11" t="str">
        <f t="shared" si="85"/>
        <v>N. D.</v>
      </c>
      <c r="O120" s="6"/>
      <c r="P120" s="20">
        <f>+SUM(P121:P129)</f>
        <v>0</v>
      </c>
      <c r="Q120" s="11" t="str">
        <f>+IF(ISERROR(P120/#REF!),"N. D.",P120/#REF!)</f>
        <v>N. D.</v>
      </c>
      <c r="R120" s="12">
        <f t="shared" si="86"/>
        <v>0</v>
      </c>
      <c r="S120" s="11" t="str">
        <f t="shared" si="87"/>
        <v>N. D.</v>
      </c>
      <c r="T120" s="6"/>
      <c r="U120" s="20">
        <f>+SUM(U121:U129)</f>
        <v>0</v>
      </c>
      <c r="V120" s="11" t="str">
        <f>+IF(ISERROR(U120/#REF!),"N. D.",U120/#REF!)</f>
        <v>N. D.</v>
      </c>
      <c r="W120" s="12">
        <f t="shared" si="88"/>
        <v>0</v>
      </c>
      <c r="X120" s="11" t="str">
        <f t="shared" si="89"/>
        <v>N. D.</v>
      </c>
    </row>
    <row r="121" spans="1:24">
      <c r="A121" s="21" t="s">
        <v>32</v>
      </c>
      <c r="B121" s="14"/>
      <c r="C121" s="15">
        <v>0</v>
      </c>
      <c r="D121" s="16" t="str">
        <f>+IF(ISERROR(C121/C132),"N. D.",C121/C132)</f>
        <v>N. D.</v>
      </c>
      <c r="E121" s="14"/>
      <c r="F121" s="15">
        <v>0</v>
      </c>
      <c r="G121" s="16" t="str">
        <f>+IF(ISERROR(F121/F132),"N. D.",F121/F132)</f>
        <v>N. D.</v>
      </c>
      <c r="H121" s="17">
        <f t="shared" si="82"/>
        <v>0</v>
      </c>
      <c r="I121" s="16" t="str">
        <f t="shared" si="83"/>
        <v>N. D.</v>
      </c>
      <c r="J121" s="14"/>
      <c r="K121" s="15">
        <v>0</v>
      </c>
      <c r="L121" s="16" t="str">
        <f>+IF(ISERROR(K121/K132),"N. D.",K121/K132)</f>
        <v>N. D.</v>
      </c>
      <c r="M121" s="17">
        <f t="shared" si="84"/>
        <v>0</v>
      </c>
      <c r="N121" s="16" t="str">
        <f t="shared" si="85"/>
        <v>N. D.</v>
      </c>
      <c r="O121" s="14"/>
      <c r="P121" s="15">
        <v>0</v>
      </c>
      <c r="Q121" s="16" t="str">
        <f>+IF(ISERROR(P121/P132),"N. D.",P121/P132)</f>
        <v>N. D.</v>
      </c>
      <c r="R121" s="17">
        <f t="shared" si="86"/>
        <v>0</v>
      </c>
      <c r="S121" s="16" t="str">
        <f t="shared" si="87"/>
        <v>N. D.</v>
      </c>
      <c r="T121" s="14"/>
      <c r="U121" s="15">
        <v>0</v>
      </c>
      <c r="V121" s="16" t="str">
        <f>+IF(ISERROR(U121/U132),"N. D.",U121/U132)</f>
        <v>N. D.</v>
      </c>
      <c r="W121" s="17">
        <f t="shared" si="88"/>
        <v>0</v>
      </c>
      <c r="X121" s="16" t="str">
        <f t="shared" si="89"/>
        <v>N. D.</v>
      </c>
    </row>
    <row r="122" spans="1:24">
      <c r="A122" s="21" t="s">
        <v>33</v>
      </c>
      <c r="B122" s="14"/>
      <c r="C122" s="15">
        <v>0</v>
      </c>
      <c r="D122" s="16">
        <f>+IF(ISERROR(C122/C133),"N. D.",C122/C133)</f>
        <v>0</v>
      </c>
      <c r="E122" s="14"/>
      <c r="F122" s="15">
        <v>0</v>
      </c>
      <c r="G122" s="16">
        <f>+IF(ISERROR(F122/F133),"N. D.",F122/F133)</f>
        <v>0</v>
      </c>
      <c r="H122" s="17">
        <f t="shared" si="82"/>
        <v>0</v>
      </c>
      <c r="I122" s="16" t="str">
        <f t="shared" si="83"/>
        <v>N. D.</v>
      </c>
      <c r="J122" s="14"/>
      <c r="K122" s="15">
        <v>0</v>
      </c>
      <c r="L122" s="16">
        <f>+IF(ISERROR(K122/K133),"N. D.",K122/K133)</f>
        <v>0</v>
      </c>
      <c r="M122" s="17">
        <f t="shared" si="84"/>
        <v>0</v>
      </c>
      <c r="N122" s="16" t="str">
        <f t="shared" si="85"/>
        <v>N. D.</v>
      </c>
      <c r="O122" s="14"/>
      <c r="P122" s="15">
        <v>0</v>
      </c>
      <c r="Q122" s="16">
        <f>+IF(ISERROR(P122/P133),"N. D.",P122/P133)</f>
        <v>0</v>
      </c>
      <c r="R122" s="17">
        <f t="shared" si="86"/>
        <v>0</v>
      </c>
      <c r="S122" s="16" t="str">
        <f t="shared" si="87"/>
        <v>N. D.</v>
      </c>
      <c r="T122" s="14"/>
      <c r="U122" s="15">
        <v>0</v>
      </c>
      <c r="V122" s="16">
        <f>+IF(ISERROR(U122/U133),"N. D.",U122/U133)</f>
        <v>0</v>
      </c>
      <c r="W122" s="17">
        <f t="shared" si="88"/>
        <v>0</v>
      </c>
      <c r="X122" s="16" t="str">
        <f t="shared" si="89"/>
        <v>N. D.</v>
      </c>
    </row>
    <row r="123" spans="1:24">
      <c r="A123" s="21" t="s">
        <v>34</v>
      </c>
      <c r="B123" s="14"/>
      <c r="C123" s="15">
        <v>0</v>
      </c>
      <c r="D123" s="16" t="str">
        <f>+IF(ISERROR(C123/#REF!),"N. D.",C123/#REF!)</f>
        <v>N. D.</v>
      </c>
      <c r="E123" s="14"/>
      <c r="F123" s="15">
        <v>0</v>
      </c>
      <c r="G123" s="16" t="str">
        <f>+IF(ISERROR(F123/#REF!),"N. D.",F123/#REF!)</f>
        <v>N. D.</v>
      </c>
      <c r="H123" s="17">
        <f t="shared" si="82"/>
        <v>0</v>
      </c>
      <c r="I123" s="16" t="str">
        <f t="shared" si="83"/>
        <v>N. D.</v>
      </c>
      <c r="J123" s="14"/>
      <c r="K123" s="15">
        <v>0</v>
      </c>
      <c r="L123" s="16" t="str">
        <f>+IF(ISERROR(K123/#REF!),"N. D.",K123/#REF!)</f>
        <v>N. D.</v>
      </c>
      <c r="M123" s="17">
        <f t="shared" si="84"/>
        <v>0</v>
      </c>
      <c r="N123" s="16" t="str">
        <f t="shared" si="85"/>
        <v>N. D.</v>
      </c>
      <c r="O123" s="14"/>
      <c r="P123" s="15">
        <v>0</v>
      </c>
      <c r="Q123" s="16" t="str">
        <f>+IF(ISERROR(P123/#REF!),"N. D.",P123/#REF!)</f>
        <v>N. D.</v>
      </c>
      <c r="R123" s="17">
        <f t="shared" si="86"/>
        <v>0</v>
      </c>
      <c r="S123" s="16" t="str">
        <f t="shared" si="87"/>
        <v>N. D.</v>
      </c>
      <c r="T123" s="14"/>
      <c r="U123" s="15">
        <v>0</v>
      </c>
      <c r="V123" s="16" t="str">
        <f>+IF(ISERROR(U123/#REF!),"N. D.",U123/#REF!)</f>
        <v>N. D.</v>
      </c>
      <c r="W123" s="17">
        <f t="shared" si="88"/>
        <v>0</v>
      </c>
      <c r="X123" s="16" t="str">
        <f t="shared" si="89"/>
        <v>N. D.</v>
      </c>
    </row>
    <row r="124" spans="1:24">
      <c r="A124" s="21" t="s">
        <v>35</v>
      </c>
      <c r="B124" s="14"/>
      <c r="C124" s="15">
        <v>0</v>
      </c>
      <c r="D124" s="16" t="str">
        <f>+IF(ISERROR(C124/C134),"N. D.",C124/C134)</f>
        <v>N. D.</v>
      </c>
      <c r="E124" s="14"/>
      <c r="F124" s="15">
        <v>0</v>
      </c>
      <c r="G124" s="16" t="str">
        <f>+IF(ISERROR(F124/F134),"N. D.",F124/F134)</f>
        <v>N. D.</v>
      </c>
      <c r="H124" s="17">
        <f t="shared" si="82"/>
        <v>0</v>
      </c>
      <c r="I124" s="16" t="str">
        <f t="shared" si="83"/>
        <v>N. D.</v>
      </c>
      <c r="J124" s="14"/>
      <c r="K124" s="15">
        <v>0</v>
      </c>
      <c r="L124" s="16" t="str">
        <f>+IF(ISERROR(K124/K134),"N. D.",K124/K134)</f>
        <v>N. D.</v>
      </c>
      <c r="M124" s="17">
        <f t="shared" si="84"/>
        <v>0</v>
      </c>
      <c r="N124" s="16" t="str">
        <f t="shared" si="85"/>
        <v>N. D.</v>
      </c>
      <c r="O124" s="14"/>
      <c r="P124" s="15">
        <v>0</v>
      </c>
      <c r="Q124" s="16" t="str">
        <f>+IF(ISERROR(P124/P134),"N. D.",P124/P134)</f>
        <v>N. D.</v>
      </c>
      <c r="R124" s="17">
        <f t="shared" si="86"/>
        <v>0</v>
      </c>
      <c r="S124" s="16" t="str">
        <f t="shared" si="87"/>
        <v>N. D.</v>
      </c>
      <c r="T124" s="14"/>
      <c r="U124" s="15">
        <v>0</v>
      </c>
      <c r="V124" s="16" t="str">
        <f>+IF(ISERROR(U124/U134),"N. D.",U124/U134)</f>
        <v>N. D.</v>
      </c>
      <c r="W124" s="17">
        <f t="shared" si="88"/>
        <v>0</v>
      </c>
      <c r="X124" s="16" t="str">
        <f t="shared" si="89"/>
        <v>N. D.</v>
      </c>
    </row>
    <row r="125" spans="1:24">
      <c r="A125" s="21" t="s">
        <v>36</v>
      </c>
      <c r="B125" s="14"/>
      <c r="C125" s="15">
        <v>0</v>
      </c>
      <c r="D125" s="16">
        <f>+IF(ISERROR(C125/C135),"N. D.",C125/C135)</f>
        <v>0</v>
      </c>
      <c r="E125" s="14"/>
      <c r="F125" s="15">
        <v>0</v>
      </c>
      <c r="G125" s="16">
        <f>+IF(ISERROR(F125/F135),"N. D.",F125/F135)</f>
        <v>0</v>
      </c>
      <c r="H125" s="17">
        <f t="shared" si="82"/>
        <v>0</v>
      </c>
      <c r="I125" s="16" t="str">
        <f t="shared" si="83"/>
        <v>N. D.</v>
      </c>
      <c r="J125" s="14"/>
      <c r="K125" s="15">
        <v>0</v>
      </c>
      <c r="L125" s="16">
        <f>+IF(ISERROR(K125/K135),"N. D.",K125/K135)</f>
        <v>0</v>
      </c>
      <c r="M125" s="17">
        <f t="shared" si="84"/>
        <v>0</v>
      </c>
      <c r="N125" s="16" t="str">
        <f t="shared" si="85"/>
        <v>N. D.</v>
      </c>
      <c r="O125" s="14"/>
      <c r="P125" s="15">
        <v>0</v>
      </c>
      <c r="Q125" s="16">
        <f>+IF(ISERROR(P125/P135),"N. D.",P125/P135)</f>
        <v>0</v>
      </c>
      <c r="R125" s="17">
        <f t="shared" si="86"/>
        <v>0</v>
      </c>
      <c r="S125" s="16" t="str">
        <f t="shared" si="87"/>
        <v>N. D.</v>
      </c>
      <c r="T125" s="14"/>
      <c r="U125" s="15">
        <v>0</v>
      </c>
      <c r="V125" s="16">
        <f>+IF(ISERROR(U125/U135),"N. D.",U125/U135)</f>
        <v>0</v>
      </c>
      <c r="W125" s="17">
        <f t="shared" si="88"/>
        <v>0</v>
      </c>
      <c r="X125" s="16" t="str">
        <f t="shared" si="89"/>
        <v>N. D.</v>
      </c>
    </row>
    <row r="126" spans="1:24">
      <c r="A126" s="21" t="s">
        <v>37</v>
      </c>
      <c r="B126" s="14"/>
      <c r="C126" s="15">
        <v>0</v>
      </c>
      <c r="D126" s="16" t="str">
        <f>+IF(ISERROR(C126/C136),"N. D.",C126/C136)</f>
        <v>N. D.</v>
      </c>
      <c r="E126" s="14"/>
      <c r="F126" s="15">
        <v>0</v>
      </c>
      <c r="G126" s="16" t="str">
        <f>+IF(ISERROR(F126/F136),"N. D.",F126/F136)</f>
        <v>N. D.</v>
      </c>
      <c r="H126" s="17">
        <f t="shared" si="82"/>
        <v>0</v>
      </c>
      <c r="I126" s="16" t="str">
        <f t="shared" si="83"/>
        <v>N. D.</v>
      </c>
      <c r="J126" s="14"/>
      <c r="K126" s="15">
        <v>0</v>
      </c>
      <c r="L126" s="16" t="str">
        <f>+IF(ISERROR(K126/K136),"N. D.",K126/K136)</f>
        <v>N. D.</v>
      </c>
      <c r="M126" s="17">
        <f t="shared" si="84"/>
        <v>0</v>
      </c>
      <c r="N126" s="16" t="str">
        <f t="shared" si="85"/>
        <v>N. D.</v>
      </c>
      <c r="O126" s="14"/>
      <c r="P126" s="15">
        <v>0</v>
      </c>
      <c r="Q126" s="16" t="str">
        <f>+IF(ISERROR(P126/P136),"N. D.",P126/P136)</f>
        <v>N. D.</v>
      </c>
      <c r="R126" s="17">
        <f t="shared" si="86"/>
        <v>0</v>
      </c>
      <c r="S126" s="16" t="str">
        <f t="shared" si="87"/>
        <v>N. D.</v>
      </c>
      <c r="T126" s="14"/>
      <c r="U126" s="15">
        <v>0</v>
      </c>
      <c r="V126" s="16" t="str">
        <f>+IF(ISERROR(U126/U136),"N. D.",U126/U136)</f>
        <v>N. D.</v>
      </c>
      <c r="W126" s="17">
        <f t="shared" si="88"/>
        <v>0</v>
      </c>
      <c r="X126" s="16" t="str">
        <f t="shared" si="89"/>
        <v>N. D.</v>
      </c>
    </row>
    <row r="127" spans="1:24">
      <c r="A127" s="21" t="s">
        <v>38</v>
      </c>
      <c r="B127" s="14"/>
      <c r="C127" s="15">
        <v>0</v>
      </c>
      <c r="D127" s="16">
        <f>+IF(ISERROR(C127/C137),"N. D.",C127/C137)</f>
        <v>0</v>
      </c>
      <c r="E127" s="14"/>
      <c r="F127" s="15">
        <v>0</v>
      </c>
      <c r="G127" s="16">
        <f>+IF(ISERROR(F127/F137),"N. D.",F127/F137)</f>
        <v>0</v>
      </c>
      <c r="H127" s="17">
        <f t="shared" si="82"/>
        <v>0</v>
      </c>
      <c r="I127" s="16" t="str">
        <f t="shared" si="83"/>
        <v>N. D.</v>
      </c>
      <c r="J127" s="14"/>
      <c r="K127" s="15">
        <v>0</v>
      </c>
      <c r="L127" s="16">
        <f>+IF(ISERROR(K127/K137),"N. D.",K127/K137)</f>
        <v>0</v>
      </c>
      <c r="M127" s="17">
        <f t="shared" si="84"/>
        <v>0</v>
      </c>
      <c r="N127" s="16" t="str">
        <f t="shared" si="85"/>
        <v>N. D.</v>
      </c>
      <c r="O127" s="14"/>
      <c r="P127" s="15">
        <v>0</v>
      </c>
      <c r="Q127" s="16">
        <f>+IF(ISERROR(P127/P137),"N. D.",P127/P137)</f>
        <v>0</v>
      </c>
      <c r="R127" s="17">
        <f t="shared" si="86"/>
        <v>0</v>
      </c>
      <c r="S127" s="16" t="str">
        <f t="shared" si="87"/>
        <v>N. D.</v>
      </c>
      <c r="T127" s="14"/>
      <c r="U127" s="15">
        <v>0</v>
      </c>
      <c r="V127" s="16">
        <f>+IF(ISERROR(U127/U137),"N. D.",U127/U137)</f>
        <v>0</v>
      </c>
      <c r="W127" s="17">
        <f t="shared" si="88"/>
        <v>0</v>
      </c>
      <c r="X127" s="16" t="str">
        <f t="shared" si="89"/>
        <v>N. D.</v>
      </c>
    </row>
    <row r="128" spans="1:24">
      <c r="A128" s="21" t="s">
        <v>39</v>
      </c>
      <c r="B128" s="14"/>
      <c r="C128" s="15">
        <v>0</v>
      </c>
      <c r="D128" s="16">
        <f>+IF(ISERROR(C128/C137),"N. D.",C128/C137)</f>
        <v>0</v>
      </c>
      <c r="E128" s="14"/>
      <c r="F128" s="15">
        <v>0</v>
      </c>
      <c r="G128" s="16">
        <f>+IF(ISERROR(F128/F137),"N. D.",F128/F137)</f>
        <v>0</v>
      </c>
      <c r="H128" s="17">
        <f t="shared" si="82"/>
        <v>0</v>
      </c>
      <c r="I128" s="16" t="str">
        <f t="shared" si="83"/>
        <v>N. D.</v>
      </c>
      <c r="J128" s="14"/>
      <c r="K128" s="15">
        <v>0</v>
      </c>
      <c r="L128" s="16">
        <f>+IF(ISERROR(K128/K137),"N. D.",K128/K137)</f>
        <v>0</v>
      </c>
      <c r="M128" s="17">
        <f t="shared" si="84"/>
        <v>0</v>
      </c>
      <c r="N128" s="16" t="str">
        <f t="shared" si="85"/>
        <v>N. D.</v>
      </c>
      <c r="O128" s="14"/>
      <c r="P128" s="15">
        <v>0</v>
      </c>
      <c r="Q128" s="16">
        <f>+IF(ISERROR(P128/P137),"N. D.",P128/P137)</f>
        <v>0</v>
      </c>
      <c r="R128" s="17">
        <f t="shared" si="86"/>
        <v>0</v>
      </c>
      <c r="S128" s="16" t="str">
        <f t="shared" si="87"/>
        <v>N. D.</v>
      </c>
      <c r="T128" s="14"/>
      <c r="U128" s="15">
        <v>0</v>
      </c>
      <c r="V128" s="16">
        <f>+IF(ISERROR(U128/U137),"N. D.",U128/U137)</f>
        <v>0</v>
      </c>
      <c r="W128" s="17">
        <f t="shared" si="88"/>
        <v>0</v>
      </c>
      <c r="X128" s="16" t="str">
        <f t="shared" si="89"/>
        <v>N. D.</v>
      </c>
    </row>
    <row r="129" spans="1:24">
      <c r="A129" s="21" t="s">
        <v>40</v>
      </c>
      <c r="B129" s="14"/>
      <c r="C129" s="15">
        <v>0</v>
      </c>
      <c r="D129" s="16">
        <f>+IF(ISERROR(C129/C138),"N. D.",C129/C138)</f>
        <v>0</v>
      </c>
      <c r="E129" s="14"/>
      <c r="F129" s="15">
        <v>0</v>
      </c>
      <c r="G129" s="16">
        <f>+IF(ISERROR(F129/F138),"N. D.",F129/F138)</f>
        <v>0</v>
      </c>
      <c r="H129" s="17">
        <f t="shared" si="82"/>
        <v>0</v>
      </c>
      <c r="I129" s="16" t="str">
        <f t="shared" si="83"/>
        <v>N. D.</v>
      </c>
      <c r="J129" s="14"/>
      <c r="K129" s="15">
        <v>0</v>
      </c>
      <c r="L129" s="16">
        <f>+IF(ISERROR(K129/K138),"N. D.",K129/K138)</f>
        <v>0</v>
      </c>
      <c r="M129" s="17">
        <f t="shared" si="84"/>
        <v>0</v>
      </c>
      <c r="N129" s="16" t="str">
        <f t="shared" si="85"/>
        <v>N. D.</v>
      </c>
      <c r="O129" s="14"/>
      <c r="P129" s="15">
        <v>0</v>
      </c>
      <c r="Q129" s="16">
        <f>+IF(ISERROR(P129/P138),"N. D.",P129/P138)</f>
        <v>0</v>
      </c>
      <c r="R129" s="17">
        <f t="shared" si="86"/>
        <v>0</v>
      </c>
      <c r="S129" s="16" t="str">
        <f t="shared" si="87"/>
        <v>N. D.</v>
      </c>
      <c r="T129" s="14"/>
      <c r="U129" s="15">
        <v>0</v>
      </c>
      <c r="V129" s="16">
        <f>+IF(ISERROR(U129/U138),"N. D.",U129/U138)</f>
        <v>0</v>
      </c>
      <c r="W129" s="17">
        <f t="shared" si="88"/>
        <v>0</v>
      </c>
      <c r="X129" s="16" t="str">
        <f t="shared" si="89"/>
        <v>N. D.</v>
      </c>
    </row>
    <row r="130" spans="1:24" ht="6" customHeight="1">
      <c r="A130" s="8"/>
      <c r="B130" s="6"/>
      <c r="C130" s="6"/>
      <c r="D130" s="29"/>
      <c r="E130" s="6"/>
      <c r="F130" s="6"/>
      <c r="G130" s="29"/>
      <c r="H130" s="6"/>
      <c r="I130" s="11"/>
      <c r="J130" s="6"/>
      <c r="K130" s="6"/>
      <c r="L130" s="29"/>
      <c r="M130" s="6"/>
      <c r="N130" s="11"/>
      <c r="O130" s="6"/>
      <c r="P130" s="6"/>
      <c r="Q130" s="29"/>
      <c r="R130" s="6"/>
      <c r="S130" s="11"/>
      <c r="T130" s="6"/>
      <c r="U130" s="6"/>
      <c r="V130" s="29"/>
      <c r="W130" s="6"/>
      <c r="X130" s="11"/>
    </row>
    <row r="131" spans="1:24">
      <c r="A131" s="25" t="s">
        <v>49</v>
      </c>
      <c r="B131" s="26"/>
      <c r="C131" s="26">
        <f>+C110+C120</f>
        <v>0</v>
      </c>
      <c r="D131" s="28">
        <f>+IF(ISERROR(C131/C106),"N. D.",C131/C106)</f>
        <v>0</v>
      </c>
      <c r="E131" s="26"/>
      <c r="F131" s="26">
        <f>+F110+F120</f>
        <v>0</v>
      </c>
      <c r="G131" s="28">
        <f>+IF(ISERROR(F131/F106),"N. D.",F131/F106)</f>
        <v>0</v>
      </c>
      <c r="H131" s="30">
        <f>+$C131-F131</f>
        <v>0</v>
      </c>
      <c r="I131" s="28" t="str">
        <f>+IF(ISERROR(H131/F131),"N. D.",H131/F131)</f>
        <v>N. D.</v>
      </c>
      <c r="J131" s="26"/>
      <c r="K131" s="26">
        <f>+K110+K120</f>
        <v>0</v>
      </c>
      <c r="L131" s="28">
        <f>+IF(ISERROR(K131/K106),"N. D.",K131/K106)</f>
        <v>0</v>
      </c>
      <c r="M131" s="30">
        <f>+$C131-K131</f>
        <v>0</v>
      </c>
      <c r="N131" s="28" t="str">
        <f>+IF(ISERROR(M131/K131),"N. D.",M131/K131)</f>
        <v>N. D.</v>
      </c>
      <c r="O131" s="26"/>
      <c r="P131" s="26">
        <f>+P110+P120</f>
        <v>0</v>
      </c>
      <c r="Q131" s="28">
        <f>+IF(ISERROR(P131/P106),"N. D.",P131/P106)</f>
        <v>0</v>
      </c>
      <c r="R131" s="30">
        <f>+$C131-P131</f>
        <v>0</v>
      </c>
      <c r="S131" s="28" t="str">
        <f>+IF(ISERROR(R131/P131),"N. D.",R131/P131)</f>
        <v>N. D.</v>
      </c>
      <c r="T131" s="26"/>
      <c r="U131" s="26">
        <f>+U110+U120</f>
        <v>0</v>
      </c>
      <c r="V131" s="28">
        <f>+IF(ISERROR(U131/U106),"N. D.",U131/U106)</f>
        <v>0</v>
      </c>
      <c r="W131" s="30">
        <f>+$C131-U131</f>
        <v>0</v>
      </c>
      <c r="X131" s="28" t="str">
        <f>+IF(ISERROR(W131/U131),"N. D.",W131/U131)</f>
        <v>N. D.</v>
      </c>
    </row>
    <row r="132" spans="1:24" ht="6" customHeight="1">
      <c r="A132" s="6"/>
      <c r="B132" s="6"/>
      <c r="C132" s="6"/>
      <c r="D132" s="29"/>
      <c r="E132" s="6"/>
      <c r="F132" s="6"/>
      <c r="G132" s="29"/>
      <c r="H132" s="6"/>
      <c r="I132" s="29"/>
      <c r="J132" s="6"/>
      <c r="K132" s="6"/>
      <c r="L132" s="29"/>
      <c r="M132" s="6"/>
      <c r="N132" s="29"/>
      <c r="O132" s="6"/>
      <c r="P132" s="6"/>
      <c r="Q132" s="29"/>
      <c r="R132" s="6"/>
      <c r="S132" s="29"/>
      <c r="T132" s="6"/>
      <c r="U132" s="6"/>
      <c r="V132" s="29"/>
      <c r="W132" s="6"/>
      <c r="X132" s="29"/>
    </row>
    <row r="133" spans="1:24" ht="19" thickBot="1">
      <c r="A133" s="31" t="s">
        <v>50</v>
      </c>
      <c r="B133" s="32"/>
      <c r="C133" s="32">
        <f>+C106-C131</f>
        <v>21491097.219999999</v>
      </c>
      <c r="D133" s="33">
        <f>+IF(OR(C106&lt;=0,C133&lt;=0),"N. D.",C133/C106)</f>
        <v>1</v>
      </c>
      <c r="E133" s="32"/>
      <c r="F133" s="32">
        <f>+F106-F131</f>
        <v>21491097.219999999</v>
      </c>
      <c r="G133" s="33">
        <f>+IF(OR(F106&lt;=0,F133&lt;=0),"N. D.",F133/F106)</f>
        <v>1</v>
      </c>
      <c r="H133" s="32">
        <f>+$C133-F133</f>
        <v>0</v>
      </c>
      <c r="I133" s="33">
        <f>+IF(ISERROR(H133/F133),"N. D.",H133/F133)</f>
        <v>0</v>
      </c>
      <c r="J133" s="32"/>
      <c r="K133" s="32">
        <f>+K106-K131</f>
        <v>18008917.510000002</v>
      </c>
      <c r="L133" s="33">
        <f>+IF(OR(K106&lt;=0,K133&lt;=0),"N. D.",K133/K106)</f>
        <v>1</v>
      </c>
      <c r="M133" s="32">
        <f>+$C133-K133</f>
        <v>3482179.7099999972</v>
      </c>
      <c r="N133" s="33">
        <f>+IF(ISERROR(M133/K133),"N. D.",M133/K133)</f>
        <v>0.19335863513542167</v>
      </c>
      <c r="O133" s="32"/>
      <c r="P133" s="32">
        <f>+P106-P131</f>
        <v>17420647.669999998</v>
      </c>
      <c r="Q133" s="33">
        <f>+IF(OR(P106&lt;=0,P133&lt;=0),"N. D.",P133/P106)</f>
        <v>1</v>
      </c>
      <c r="R133" s="32">
        <f>+$C133-P133</f>
        <v>4070449.5500000007</v>
      </c>
      <c r="S133" s="33">
        <f>+IF(ISERROR(R133/P133),"N. D.",R133/P133)</f>
        <v>0.23365661409992808</v>
      </c>
      <c r="T133" s="32"/>
      <c r="U133" s="32">
        <f>+U106-U131</f>
        <v>24972227.270000003</v>
      </c>
      <c r="V133" s="33">
        <f>+IF(OR(U106&lt;=0,U133&lt;=0),"N. D.",U133/U106)</f>
        <v>1</v>
      </c>
      <c r="W133" s="32">
        <f>+$C133-U133</f>
        <v>-3481130.0500000045</v>
      </c>
      <c r="X133" s="33">
        <f>+IF(ISERROR(W133/U133),"N. D.",W133/U133)</f>
        <v>-0.13940006281225889</v>
      </c>
    </row>
    <row r="134" spans="1:24" ht="6" customHeight="1">
      <c r="A134" s="6"/>
      <c r="B134" s="34"/>
      <c r="C134" s="34"/>
      <c r="D134" s="35"/>
      <c r="E134" s="34"/>
      <c r="F134" s="34"/>
      <c r="G134" s="35"/>
      <c r="H134" s="34"/>
      <c r="I134" s="35"/>
      <c r="J134" s="34"/>
      <c r="K134" s="34"/>
      <c r="L134" s="35"/>
      <c r="M134" s="34"/>
      <c r="N134" s="35"/>
      <c r="O134" s="34"/>
      <c r="P134" s="34"/>
      <c r="Q134" s="35"/>
      <c r="R134" s="34"/>
      <c r="S134" s="35"/>
      <c r="T134" s="34"/>
      <c r="U134" s="34"/>
      <c r="V134" s="35"/>
      <c r="W134" s="34"/>
      <c r="X134" s="35"/>
    </row>
    <row r="135" spans="1:24">
      <c r="A135" s="36" t="s">
        <v>51</v>
      </c>
      <c r="B135" s="24"/>
      <c r="C135" s="24">
        <f>+C137+C160</f>
        <v>9025600.0463000014</v>
      </c>
      <c r="D135" s="23">
        <f>+D137+D160</f>
        <v>0.41996925303100008</v>
      </c>
      <c r="E135" s="24"/>
      <c r="F135" s="24">
        <f>+F137+F160</f>
        <v>9025600.0463000014</v>
      </c>
      <c r="G135" s="23">
        <f>+G137+G160</f>
        <v>0.41996925303100008</v>
      </c>
      <c r="H135" s="24">
        <f>+$C135-F135</f>
        <v>0</v>
      </c>
      <c r="I135" s="23">
        <f>+IF(ISERROR(H135/F135),"N. D.",H135/F135)</f>
        <v>0</v>
      </c>
      <c r="J135" s="24"/>
      <c r="K135" s="24">
        <f>+K137+K160</f>
        <v>8278558.1932999995</v>
      </c>
      <c r="L135" s="23">
        <f>+L137+L160</f>
        <v>0.45969216021468684</v>
      </c>
      <c r="M135" s="24">
        <f>+$C135-K135</f>
        <v>747041.85300000198</v>
      </c>
      <c r="N135" s="23">
        <f>+IF(ISERROR(M135/K135),"N. D.",M135/K135)</f>
        <v>9.0238159297424236E-2</v>
      </c>
      <c r="O135" s="24"/>
      <c r="P135" s="24">
        <f>+P137+P160</f>
        <v>6712578.0378</v>
      </c>
      <c r="Q135" s="23">
        <f>+Q137+Q160</f>
        <v>0.38532310422417271</v>
      </c>
      <c r="R135" s="24">
        <f>+$C135-P135</f>
        <v>2313022.0085000014</v>
      </c>
      <c r="S135" s="23">
        <f>+IF(ISERROR(R135/P135),"N. D.",R135/P135)</f>
        <v>0.34458027831853377</v>
      </c>
      <c r="T135" s="24"/>
      <c r="U135" s="24">
        <f>+U137+U160</f>
        <v>8465496.5700000003</v>
      </c>
      <c r="V135" s="23">
        <f>+V137+V160</f>
        <v>0.33899645708294079</v>
      </c>
      <c r="W135" s="24">
        <f>+$C135-U135</f>
        <v>560103.47630000114</v>
      </c>
      <c r="X135" s="23">
        <f>+IF(ISERROR(W135/U135),"N. D.",W135/U135)</f>
        <v>6.6163097659845974E-2</v>
      </c>
    </row>
    <row r="136" spans="1:24" ht="6" customHeight="1">
      <c r="A136" s="37"/>
      <c r="B136" s="6"/>
      <c r="C136" s="6"/>
      <c r="D136" s="11"/>
      <c r="E136" s="6"/>
      <c r="F136" s="6"/>
      <c r="G136" s="11"/>
      <c r="H136" s="6"/>
      <c r="I136" s="11"/>
      <c r="J136" s="6"/>
      <c r="K136" s="6"/>
      <c r="L136" s="11"/>
      <c r="M136" s="6"/>
      <c r="N136" s="11"/>
      <c r="O136" s="6"/>
      <c r="P136" s="6"/>
      <c r="Q136" s="11"/>
      <c r="R136" s="6"/>
      <c r="S136" s="11"/>
      <c r="T136" s="6"/>
      <c r="U136" s="6"/>
      <c r="V136" s="11"/>
      <c r="W136" s="6"/>
      <c r="X136" s="11"/>
    </row>
    <row r="137" spans="1:24">
      <c r="A137" s="38" t="s">
        <v>52</v>
      </c>
      <c r="B137" s="24"/>
      <c r="C137" s="24">
        <f>+SUM(C138:C150)</f>
        <v>9025600.0463000014</v>
      </c>
      <c r="D137" s="23">
        <f>+SUM(D138:D150)</f>
        <v>0.41996925303100008</v>
      </c>
      <c r="E137" s="24"/>
      <c r="F137" s="24">
        <f>+SUM(F138:F150)</f>
        <v>9025600.0463000014</v>
      </c>
      <c r="G137" s="23">
        <f>+SUM(G138:G150)</f>
        <v>0.41996925303100008</v>
      </c>
      <c r="H137" s="24">
        <f t="shared" ref="H137:H150" si="90">+$C137-F137</f>
        <v>0</v>
      </c>
      <c r="I137" s="23">
        <f t="shared" ref="I137:I150" si="91">+IF(ISERROR(H137/F137),"N. D.",H137/F137)</f>
        <v>0</v>
      </c>
      <c r="J137" s="24"/>
      <c r="K137" s="24">
        <f>+SUM(K138:K150)</f>
        <v>8283058.1932999995</v>
      </c>
      <c r="L137" s="23">
        <f>+SUM(L138:L150)</f>
        <v>0.45994203642171044</v>
      </c>
      <c r="M137" s="24">
        <f t="shared" ref="M137:M150" si="92">+$C137-K137</f>
        <v>742541.85300000198</v>
      </c>
      <c r="N137" s="23">
        <f t="shared" ref="N137:N150" si="93">+IF(ISERROR(M137/K137),"N. D.",M137/K137)</f>
        <v>8.9645857323642761E-2</v>
      </c>
      <c r="O137" s="24"/>
      <c r="P137" s="24">
        <f>+SUM(P138:P150)</f>
        <v>6712578.0378</v>
      </c>
      <c r="Q137" s="23">
        <f>+SUM(Q138:Q150)</f>
        <v>0.38532310422417271</v>
      </c>
      <c r="R137" s="24">
        <f t="shared" ref="R137:R150" si="94">+$C137-P137</f>
        <v>2313022.0085000014</v>
      </c>
      <c r="S137" s="23">
        <f t="shared" ref="S137:S150" si="95">+IF(ISERROR(R137/P137),"N. D.",R137/P137)</f>
        <v>0.34458027831853377</v>
      </c>
      <c r="T137" s="24"/>
      <c r="U137" s="24">
        <f>+SUM(U138:U150)</f>
        <v>8465496.5700000003</v>
      </c>
      <c r="V137" s="23">
        <f>+SUM(V138:V150)</f>
        <v>0.33899645708294079</v>
      </c>
      <c r="W137" s="24">
        <f t="shared" ref="W137:W150" si="96">+$C137-U137</f>
        <v>560103.47630000114</v>
      </c>
      <c r="X137" s="23">
        <f t="shared" ref="X137:X150" si="97">+IF(ISERROR(W137/U137),"N. D.",W137/U137)</f>
        <v>6.6163097659845974E-2</v>
      </c>
    </row>
    <row r="138" spans="1:24">
      <c r="A138" s="18" t="s">
        <v>53</v>
      </c>
      <c r="B138" s="14"/>
      <c r="C138" s="14">
        <v>1852124.3700000003</v>
      </c>
      <c r="D138" s="11">
        <f t="shared" ref="D138:D150" si="98">+IF(ISERROR(C138/C$106),"N. D.",C138/C$106)</f>
        <v>8.6181005606190283E-2</v>
      </c>
      <c r="E138" s="14"/>
      <c r="F138" s="14">
        <v>1852124.3700000003</v>
      </c>
      <c r="G138" s="11">
        <f t="shared" ref="G138:G150" si="99">+IF(ISERROR(F138/F$106),"N. D.",F138/F$106)</f>
        <v>8.6181005606190283E-2</v>
      </c>
      <c r="H138" s="14">
        <f t="shared" si="90"/>
        <v>0</v>
      </c>
      <c r="I138" s="11">
        <f t="shared" si="91"/>
        <v>0</v>
      </c>
      <c r="J138" s="14"/>
      <c r="K138" s="14">
        <v>1567755.2899999998</v>
      </c>
      <c r="L138" s="11">
        <f t="shared" ref="L138:L150" si="100">+IF(ISERROR(K138/K$106),"N. D.",K138/K$106)</f>
        <v>8.7054387868091221E-2</v>
      </c>
      <c r="M138" s="14">
        <f t="shared" si="92"/>
        <v>284369.08000000054</v>
      </c>
      <c r="N138" s="11">
        <f t="shared" si="93"/>
        <v>0.18138613966979539</v>
      </c>
      <c r="O138" s="14"/>
      <c r="P138" s="14">
        <v>1564211.31</v>
      </c>
      <c r="Q138" s="11">
        <f t="shared" ref="Q138:Q150" si="101">+IF(ISERROR(P138/P$106),"N. D.",P138/P$106)</f>
        <v>8.9790651853531245E-2</v>
      </c>
      <c r="R138" s="14">
        <f t="shared" si="94"/>
        <v>287913.06000000029</v>
      </c>
      <c r="S138" s="11">
        <f t="shared" si="95"/>
        <v>0.18406276579089578</v>
      </c>
      <c r="T138" s="14"/>
      <c r="U138" s="14">
        <v>1504818.41</v>
      </c>
      <c r="V138" s="11">
        <f t="shared" ref="V138:V150" si="102">+IF(ISERROR(U138/U$106),"N. D.",U138/U$106)</f>
        <v>6.0259679432270348E-2</v>
      </c>
      <c r="W138" s="14">
        <f t="shared" si="96"/>
        <v>347305.96000000043</v>
      </c>
      <c r="X138" s="11">
        <f t="shared" si="97"/>
        <v>0.23079592706471502</v>
      </c>
    </row>
    <row r="139" spans="1:24">
      <c r="A139" s="18" t="s">
        <v>54</v>
      </c>
      <c r="B139" s="14"/>
      <c r="C139" s="14">
        <v>1109321.9400000002</v>
      </c>
      <c r="D139" s="11">
        <f t="shared" si="98"/>
        <v>5.1617743321529685E-2</v>
      </c>
      <c r="E139" s="14"/>
      <c r="F139" s="14">
        <v>1109321.9400000002</v>
      </c>
      <c r="G139" s="11">
        <f t="shared" si="99"/>
        <v>5.1617743321529685E-2</v>
      </c>
      <c r="H139" s="14">
        <f t="shared" si="90"/>
        <v>0</v>
      </c>
      <c r="I139" s="11">
        <f t="shared" si="91"/>
        <v>0</v>
      </c>
      <c r="J139" s="14"/>
      <c r="K139" s="14">
        <v>1152335.0630000001</v>
      </c>
      <c r="L139" s="11">
        <f t="shared" si="100"/>
        <v>6.3986914391724589E-2</v>
      </c>
      <c r="M139" s="14">
        <f t="shared" si="92"/>
        <v>-43013.122999999905</v>
      </c>
      <c r="N139" s="11">
        <f t="shared" si="93"/>
        <v>-3.7326923723052505E-2</v>
      </c>
      <c r="O139" s="14"/>
      <c r="P139" s="14">
        <v>568200.19999999995</v>
      </c>
      <c r="Q139" s="11">
        <f t="shared" si="101"/>
        <v>3.2616479637464592E-2</v>
      </c>
      <c r="R139" s="14">
        <f t="shared" si="94"/>
        <v>541121.74000000022</v>
      </c>
      <c r="S139" s="11">
        <f t="shared" si="95"/>
        <v>0.95234345218463534</v>
      </c>
      <c r="T139" s="14"/>
      <c r="U139" s="14">
        <v>1387585.7099999997</v>
      </c>
      <c r="V139" s="11">
        <f t="shared" si="102"/>
        <v>5.5565156243270068E-2</v>
      </c>
      <c r="W139" s="14">
        <f t="shared" si="96"/>
        <v>-278263.76999999955</v>
      </c>
      <c r="X139" s="11">
        <f t="shared" si="97"/>
        <v>-0.20053807703165205</v>
      </c>
    </row>
    <row r="140" spans="1:24">
      <c r="A140" s="18" t="s">
        <v>55</v>
      </c>
      <c r="B140" s="14"/>
      <c r="C140" s="14">
        <v>34881.910000000003</v>
      </c>
      <c r="D140" s="11">
        <f t="shared" si="98"/>
        <v>1.6230865107965857E-3</v>
      </c>
      <c r="E140" s="14"/>
      <c r="F140" s="14">
        <v>34881.910000000003</v>
      </c>
      <c r="G140" s="11">
        <f t="shared" si="99"/>
        <v>1.6230865107965857E-3</v>
      </c>
      <c r="H140" s="14">
        <f t="shared" si="90"/>
        <v>0</v>
      </c>
      <c r="I140" s="11">
        <f t="shared" si="91"/>
        <v>0</v>
      </c>
      <c r="J140" s="14"/>
      <c r="K140" s="14">
        <v>25129.800000000003</v>
      </c>
      <c r="L140" s="11">
        <f t="shared" si="100"/>
        <v>1.3954086905026864E-3</v>
      </c>
      <c r="M140" s="14">
        <f t="shared" si="92"/>
        <v>9752.11</v>
      </c>
      <c r="N140" s="11">
        <f t="shared" si="93"/>
        <v>0.38806954293309137</v>
      </c>
      <c r="O140" s="14"/>
      <c r="P140" s="14">
        <v>39105.449999999997</v>
      </c>
      <c r="Q140" s="11">
        <f t="shared" si="101"/>
        <v>2.2447758970146258E-3</v>
      </c>
      <c r="R140" s="14">
        <f t="shared" si="94"/>
        <v>-4223.5399999999936</v>
      </c>
      <c r="S140" s="11">
        <f t="shared" si="95"/>
        <v>-0.10800387158311678</v>
      </c>
      <c r="T140" s="14"/>
      <c r="U140" s="14">
        <v>36435.57</v>
      </c>
      <c r="V140" s="11">
        <f t="shared" si="102"/>
        <v>1.4590436650306841E-3</v>
      </c>
      <c r="W140" s="14">
        <f t="shared" si="96"/>
        <v>-1553.6599999999962</v>
      </c>
      <c r="X140" s="11">
        <f t="shared" si="97"/>
        <v>-4.2641298050229384E-2</v>
      </c>
    </row>
    <row r="141" spans="1:24">
      <c r="A141" s="18" t="s">
        <v>56</v>
      </c>
      <c r="B141" s="14"/>
      <c r="C141" s="14">
        <v>1330868.8000000003</v>
      </c>
      <c r="D141" s="11">
        <f t="shared" si="98"/>
        <v>6.1926517123633409E-2</v>
      </c>
      <c r="E141" s="14"/>
      <c r="F141" s="14">
        <v>1330868.8000000003</v>
      </c>
      <c r="G141" s="11">
        <f t="shared" si="99"/>
        <v>6.1926517123633409E-2</v>
      </c>
      <c r="H141" s="14">
        <f t="shared" si="90"/>
        <v>0</v>
      </c>
      <c r="I141" s="11">
        <f t="shared" si="91"/>
        <v>0</v>
      </c>
      <c r="J141" s="14"/>
      <c r="K141" s="14">
        <v>1309316.3400000001</v>
      </c>
      <c r="L141" s="11">
        <f t="shared" si="100"/>
        <v>7.2703777962943208E-2</v>
      </c>
      <c r="M141" s="14">
        <f t="shared" si="92"/>
        <v>21552.460000000196</v>
      </c>
      <c r="N141" s="11">
        <f t="shared" si="93"/>
        <v>1.6460850095249092E-2</v>
      </c>
      <c r="O141" s="14"/>
      <c r="P141" s="14">
        <v>1006492.6000000001</v>
      </c>
      <c r="Q141" s="11">
        <f t="shared" si="101"/>
        <v>5.7775842727895557E-2</v>
      </c>
      <c r="R141" s="14">
        <f t="shared" si="94"/>
        <v>324376.20000000019</v>
      </c>
      <c r="S141" s="11">
        <f t="shared" si="95"/>
        <v>0.32228374058587234</v>
      </c>
      <c r="T141" s="14"/>
      <c r="U141" s="14">
        <v>1006279.1300000001</v>
      </c>
      <c r="V141" s="11">
        <f t="shared" si="102"/>
        <v>4.0295930319714728E-2</v>
      </c>
      <c r="W141" s="14">
        <f t="shared" si="96"/>
        <v>324589.67000000016</v>
      </c>
      <c r="X141" s="11">
        <f t="shared" si="97"/>
        <v>0.32256424715873827</v>
      </c>
    </row>
    <row r="142" spans="1:24">
      <c r="A142" s="18" t="s">
        <v>57</v>
      </c>
      <c r="B142" s="14"/>
      <c r="C142" s="14">
        <v>1463239.9200000002</v>
      </c>
      <c r="D142" s="11">
        <f t="shared" si="98"/>
        <v>6.8085863882197839E-2</v>
      </c>
      <c r="E142" s="14"/>
      <c r="F142" s="14">
        <v>1463239.9200000002</v>
      </c>
      <c r="G142" s="11">
        <f t="shared" si="99"/>
        <v>6.8085863882197839E-2</v>
      </c>
      <c r="H142" s="14">
        <f t="shared" si="90"/>
        <v>0</v>
      </c>
      <c r="I142" s="11">
        <f t="shared" si="91"/>
        <v>0</v>
      </c>
      <c r="J142" s="14"/>
      <c r="K142" s="14">
        <v>1319821.2899999998</v>
      </c>
      <c r="L142" s="11">
        <f t="shared" si="100"/>
        <v>7.3287097309826021E-2</v>
      </c>
      <c r="M142" s="14">
        <f t="shared" si="92"/>
        <v>143418.63000000035</v>
      </c>
      <c r="N142" s="11">
        <f t="shared" si="93"/>
        <v>0.10866518905752791</v>
      </c>
      <c r="O142" s="14"/>
      <c r="P142" s="14">
        <v>1348354.0100000002</v>
      </c>
      <c r="Q142" s="11">
        <f t="shared" si="101"/>
        <v>7.7399763518666037E-2</v>
      </c>
      <c r="R142" s="14">
        <f t="shared" si="94"/>
        <v>114885.90999999992</v>
      </c>
      <c r="S142" s="11">
        <f t="shared" si="95"/>
        <v>8.5204559891507936E-2</v>
      </c>
      <c r="T142" s="14"/>
      <c r="U142" s="14">
        <v>1025885.8600000001</v>
      </c>
      <c r="V142" s="11">
        <f t="shared" si="102"/>
        <v>4.108107174054243E-2</v>
      </c>
      <c r="W142" s="14">
        <f t="shared" si="96"/>
        <v>437354.06000000006</v>
      </c>
      <c r="X142" s="11">
        <f t="shared" si="97"/>
        <v>0.42631844053294587</v>
      </c>
    </row>
    <row r="143" spans="1:24">
      <c r="A143" s="18" t="s">
        <v>58</v>
      </c>
      <c r="B143" s="14"/>
      <c r="C143" s="14">
        <v>842493.05999999994</v>
      </c>
      <c r="D143" s="11">
        <f t="shared" si="98"/>
        <v>3.9201956576510245E-2</v>
      </c>
      <c r="E143" s="14"/>
      <c r="F143" s="14">
        <v>842493.05999999994</v>
      </c>
      <c r="G143" s="11">
        <f t="shared" si="99"/>
        <v>3.9201956576510245E-2</v>
      </c>
      <c r="H143" s="14">
        <f t="shared" si="90"/>
        <v>0</v>
      </c>
      <c r="I143" s="11">
        <f t="shared" si="91"/>
        <v>0</v>
      </c>
      <c r="J143" s="14"/>
      <c r="K143" s="14">
        <v>948287.75</v>
      </c>
      <c r="L143" s="11">
        <f t="shared" si="100"/>
        <v>5.2656565808213304E-2</v>
      </c>
      <c r="M143" s="14">
        <f t="shared" si="92"/>
        <v>-105794.69000000006</v>
      </c>
      <c r="N143" s="11">
        <f t="shared" si="93"/>
        <v>-0.11156391084879043</v>
      </c>
      <c r="O143" s="14"/>
      <c r="P143" s="14">
        <v>674034.91900000011</v>
      </c>
      <c r="Q143" s="11">
        <f t="shared" si="101"/>
        <v>3.869172557578051E-2</v>
      </c>
      <c r="R143" s="14">
        <f t="shared" si="94"/>
        <v>168458.14099999983</v>
      </c>
      <c r="S143" s="11">
        <f t="shared" si="95"/>
        <v>0.24992494639584065</v>
      </c>
      <c r="T143" s="14"/>
      <c r="U143" s="14">
        <v>1230401.5999999999</v>
      </c>
      <c r="V143" s="11">
        <f t="shared" si="102"/>
        <v>4.9270799384327393E-2</v>
      </c>
      <c r="W143" s="14">
        <f t="shared" si="96"/>
        <v>-387908.53999999992</v>
      </c>
      <c r="X143" s="11">
        <f t="shared" si="97"/>
        <v>-0.31526985985713929</v>
      </c>
    </row>
    <row r="144" spans="1:24">
      <c r="A144" s="18" t="s">
        <v>59</v>
      </c>
      <c r="B144" s="14"/>
      <c r="C144" s="14">
        <v>349788.93</v>
      </c>
      <c r="D144" s="11">
        <f t="shared" si="98"/>
        <v>1.627599216639717E-2</v>
      </c>
      <c r="E144" s="14"/>
      <c r="F144" s="14">
        <v>349788.93</v>
      </c>
      <c r="G144" s="11">
        <f t="shared" si="99"/>
        <v>1.627599216639717E-2</v>
      </c>
      <c r="H144" s="14">
        <f t="shared" si="90"/>
        <v>0</v>
      </c>
      <c r="I144" s="11">
        <f t="shared" si="91"/>
        <v>0</v>
      </c>
      <c r="J144" s="14"/>
      <c r="K144" s="14">
        <v>806053.13</v>
      </c>
      <c r="L144" s="11">
        <f t="shared" si="100"/>
        <v>4.4758555285314312E-2</v>
      </c>
      <c r="M144" s="14">
        <f t="shared" si="92"/>
        <v>-456264.2</v>
      </c>
      <c r="N144" s="11">
        <f t="shared" si="93"/>
        <v>-0.56604730261391079</v>
      </c>
      <c r="O144" s="14"/>
      <c r="P144" s="14">
        <v>504091.24</v>
      </c>
      <c r="Q144" s="11">
        <f t="shared" si="101"/>
        <v>2.8936423579020702E-2</v>
      </c>
      <c r="R144" s="14">
        <f t="shared" si="94"/>
        <v>-154302.31</v>
      </c>
      <c r="S144" s="11">
        <f t="shared" si="95"/>
        <v>-0.30609996317333349</v>
      </c>
      <c r="T144" s="14"/>
      <c r="U144" s="14">
        <v>460662.86</v>
      </c>
      <c r="V144" s="11">
        <f t="shared" si="102"/>
        <v>1.8447007350177777E-2</v>
      </c>
      <c r="W144" s="14">
        <f t="shared" si="96"/>
        <v>-110873.93</v>
      </c>
      <c r="X144" s="11">
        <f t="shared" si="97"/>
        <v>-0.24068345774608355</v>
      </c>
    </row>
    <row r="145" spans="1:24">
      <c r="A145" s="18" t="s">
        <v>60</v>
      </c>
      <c r="B145" s="14"/>
      <c r="C145" s="14">
        <v>12812.37</v>
      </c>
      <c r="D145" s="11">
        <f t="shared" si="98"/>
        <v>5.9617105021871942E-4</v>
      </c>
      <c r="E145" s="14"/>
      <c r="F145" s="14">
        <v>12812.37</v>
      </c>
      <c r="G145" s="11">
        <f t="shared" si="99"/>
        <v>5.9617105021871942E-4</v>
      </c>
      <c r="H145" s="14">
        <f t="shared" si="90"/>
        <v>0</v>
      </c>
      <c r="I145" s="11">
        <f t="shared" si="91"/>
        <v>0</v>
      </c>
      <c r="J145" s="14"/>
      <c r="K145" s="14">
        <v>5610</v>
      </c>
      <c r="L145" s="11">
        <f t="shared" si="100"/>
        <v>3.1151233808944241E-4</v>
      </c>
      <c r="M145" s="14">
        <f t="shared" si="92"/>
        <v>7202.3700000000008</v>
      </c>
      <c r="N145" s="11">
        <f t="shared" si="93"/>
        <v>1.2838449197860964</v>
      </c>
      <c r="O145" s="14"/>
      <c r="P145" s="14">
        <v>0</v>
      </c>
      <c r="Q145" s="11">
        <f t="shared" si="101"/>
        <v>0</v>
      </c>
      <c r="R145" s="14">
        <f t="shared" si="94"/>
        <v>12812.37</v>
      </c>
      <c r="S145" s="11" t="str">
        <f t="shared" si="95"/>
        <v>N. D.</v>
      </c>
      <c r="T145" s="14"/>
      <c r="U145" s="14">
        <v>0</v>
      </c>
      <c r="V145" s="11">
        <f t="shared" si="102"/>
        <v>0</v>
      </c>
      <c r="W145" s="14">
        <f t="shared" si="96"/>
        <v>12812.37</v>
      </c>
      <c r="X145" s="11" t="str">
        <f t="shared" si="97"/>
        <v>N. D.</v>
      </c>
    </row>
    <row r="146" spans="1:24">
      <c r="A146" s="18" t="s">
        <v>61</v>
      </c>
      <c r="B146" s="14"/>
      <c r="C146" s="14">
        <v>406630.79120000009</v>
      </c>
      <c r="D146" s="11">
        <f t="shared" si="98"/>
        <v>1.8920894872765371E-2</v>
      </c>
      <c r="E146" s="14"/>
      <c r="F146" s="14">
        <v>406630.79120000009</v>
      </c>
      <c r="G146" s="11">
        <f t="shared" si="99"/>
        <v>1.8920894872765371E-2</v>
      </c>
      <c r="H146" s="14">
        <f t="shared" si="90"/>
        <v>0</v>
      </c>
      <c r="I146" s="11">
        <f t="shared" si="91"/>
        <v>0</v>
      </c>
      <c r="J146" s="14"/>
      <c r="K146" s="14">
        <v>235845.05840000001</v>
      </c>
      <c r="L146" s="11">
        <f t="shared" si="100"/>
        <v>1.309601525294565E-2</v>
      </c>
      <c r="M146" s="14">
        <f t="shared" si="92"/>
        <v>170785.73280000009</v>
      </c>
      <c r="N146" s="11">
        <f t="shared" si="93"/>
        <v>0.72414378303548155</v>
      </c>
      <c r="O146" s="14"/>
      <c r="P146" s="14">
        <v>360961.00179999997</v>
      </c>
      <c r="Q146" s="11">
        <f t="shared" si="101"/>
        <v>2.0720297467562526E-2</v>
      </c>
      <c r="R146" s="14">
        <f t="shared" si="94"/>
        <v>45669.789400000125</v>
      </c>
      <c r="S146" s="11">
        <f t="shared" si="95"/>
        <v>0.12652277994647379</v>
      </c>
      <c r="T146" s="14"/>
      <c r="U146" s="14">
        <v>254278.99</v>
      </c>
      <c r="V146" s="11">
        <f t="shared" si="102"/>
        <v>1.0182471401158282E-2</v>
      </c>
      <c r="W146" s="14">
        <f t="shared" si="96"/>
        <v>152351.8012000001</v>
      </c>
      <c r="X146" s="11">
        <f t="shared" si="97"/>
        <v>0.59915214072542966</v>
      </c>
    </row>
    <row r="147" spans="1:24">
      <c r="A147" s="18" t="s">
        <v>62</v>
      </c>
      <c r="B147" s="14"/>
      <c r="C147" s="14">
        <v>0</v>
      </c>
      <c r="D147" s="11">
        <f t="shared" si="98"/>
        <v>0</v>
      </c>
      <c r="E147" s="14"/>
      <c r="F147" s="14">
        <v>0</v>
      </c>
      <c r="G147" s="11">
        <f t="shared" si="99"/>
        <v>0</v>
      </c>
      <c r="H147" s="14">
        <f t="shared" si="90"/>
        <v>0</v>
      </c>
      <c r="I147" s="11" t="str">
        <f t="shared" si="91"/>
        <v>N. D.</v>
      </c>
      <c r="J147" s="14"/>
      <c r="K147" s="14">
        <v>0</v>
      </c>
      <c r="L147" s="11">
        <f t="shared" si="100"/>
        <v>0</v>
      </c>
      <c r="M147" s="14">
        <f t="shared" si="92"/>
        <v>0</v>
      </c>
      <c r="N147" s="11" t="str">
        <f t="shared" si="93"/>
        <v>N. D.</v>
      </c>
      <c r="O147" s="14"/>
      <c r="P147" s="14">
        <v>10830.79</v>
      </c>
      <c r="Q147" s="11">
        <f t="shared" si="101"/>
        <v>6.2172143109533434E-4</v>
      </c>
      <c r="R147" s="14">
        <f t="shared" si="94"/>
        <v>-10830.79</v>
      </c>
      <c r="S147" s="11">
        <f t="shared" si="95"/>
        <v>-1</v>
      </c>
      <c r="T147" s="14"/>
      <c r="U147" s="14">
        <v>0</v>
      </c>
      <c r="V147" s="11">
        <f t="shared" si="102"/>
        <v>0</v>
      </c>
      <c r="W147" s="14">
        <f t="shared" si="96"/>
        <v>0</v>
      </c>
      <c r="X147" s="11" t="str">
        <f t="shared" si="97"/>
        <v>N. D.</v>
      </c>
    </row>
    <row r="148" spans="1:24">
      <c r="A148" s="18" t="s">
        <v>25</v>
      </c>
      <c r="B148" s="14"/>
      <c r="C148" s="14">
        <v>794495.29509999999</v>
      </c>
      <c r="D148" s="11">
        <f t="shared" si="98"/>
        <v>3.6968577591312023E-2</v>
      </c>
      <c r="E148" s="14"/>
      <c r="F148" s="14">
        <v>794495.29509999999</v>
      </c>
      <c r="G148" s="11">
        <f t="shared" si="99"/>
        <v>3.6968577591312023E-2</v>
      </c>
      <c r="H148" s="14">
        <f t="shared" si="90"/>
        <v>0</v>
      </c>
      <c r="I148" s="11">
        <f t="shared" si="91"/>
        <v>0</v>
      </c>
      <c r="J148" s="14"/>
      <c r="K148" s="14">
        <v>865105.32189999998</v>
      </c>
      <c r="L148" s="11">
        <f t="shared" si="100"/>
        <v>4.8037608113848253E-2</v>
      </c>
      <c r="M148" s="14">
        <f t="shared" si="92"/>
        <v>-70610.026799999992</v>
      </c>
      <c r="N148" s="11">
        <f t="shared" si="93"/>
        <v>-8.1620150763749441E-2</v>
      </c>
      <c r="O148" s="14"/>
      <c r="P148" s="14">
        <v>613704.92700000003</v>
      </c>
      <c r="Q148" s="11">
        <f t="shared" si="101"/>
        <v>3.5228594173157976E-2</v>
      </c>
      <c r="R148" s="14">
        <f t="shared" si="94"/>
        <v>180790.36809999996</v>
      </c>
      <c r="S148" s="11">
        <f t="shared" si="95"/>
        <v>0.29458842539160512</v>
      </c>
      <c r="T148" s="14"/>
      <c r="U148" s="14">
        <v>1354277.53</v>
      </c>
      <c r="V148" s="11">
        <f t="shared" si="102"/>
        <v>5.42313473026469E-2</v>
      </c>
      <c r="W148" s="14">
        <f t="shared" si="96"/>
        <v>-559782.23490000004</v>
      </c>
      <c r="X148" s="11">
        <f t="shared" si="97"/>
        <v>-0.41334381062942099</v>
      </c>
    </row>
    <row r="149" spans="1:24">
      <c r="A149" s="18" t="s">
        <v>63</v>
      </c>
      <c r="B149" s="14"/>
      <c r="C149" s="14">
        <v>32353.990000000005</v>
      </c>
      <c r="D149" s="11">
        <f t="shared" si="98"/>
        <v>1.5054601293176789E-3</v>
      </c>
      <c r="E149" s="14"/>
      <c r="F149" s="14">
        <v>32353.990000000005</v>
      </c>
      <c r="G149" s="11">
        <f t="shared" si="99"/>
        <v>1.5054601293176789E-3</v>
      </c>
      <c r="H149" s="14">
        <f t="shared" si="90"/>
        <v>0</v>
      </c>
      <c r="I149" s="11">
        <f t="shared" si="91"/>
        <v>0</v>
      </c>
      <c r="J149" s="14"/>
      <c r="K149" s="14">
        <v>34550.18</v>
      </c>
      <c r="L149" s="11">
        <f t="shared" si="100"/>
        <v>1.9185039845296063E-3</v>
      </c>
      <c r="M149" s="14">
        <f t="shared" si="92"/>
        <v>-2196.1899999999951</v>
      </c>
      <c r="N149" s="11">
        <f t="shared" si="93"/>
        <v>-6.3565225998822444E-2</v>
      </c>
      <c r="O149" s="14"/>
      <c r="P149" s="14">
        <v>0</v>
      </c>
      <c r="Q149" s="11">
        <f t="shared" si="101"/>
        <v>0</v>
      </c>
      <c r="R149" s="14">
        <f t="shared" si="94"/>
        <v>32353.990000000005</v>
      </c>
      <c r="S149" s="11" t="str">
        <f t="shared" si="95"/>
        <v>N. D.</v>
      </c>
      <c r="T149" s="14"/>
      <c r="U149" s="14">
        <v>0</v>
      </c>
      <c r="V149" s="11">
        <f t="shared" si="102"/>
        <v>0</v>
      </c>
      <c r="W149" s="14">
        <f t="shared" si="96"/>
        <v>32353.990000000005</v>
      </c>
      <c r="X149" s="11" t="str">
        <f t="shared" si="97"/>
        <v>N. D.</v>
      </c>
    </row>
    <row r="150" spans="1:24">
      <c r="A150" s="18" t="s">
        <v>64</v>
      </c>
      <c r="B150" s="14"/>
      <c r="C150" s="14">
        <v>796588.67</v>
      </c>
      <c r="D150" s="11">
        <f t="shared" si="98"/>
        <v>3.706598420013104E-2</v>
      </c>
      <c r="E150" s="14"/>
      <c r="F150" s="14">
        <v>796588.67</v>
      </c>
      <c r="G150" s="11">
        <f t="shared" si="99"/>
        <v>3.706598420013104E-2</v>
      </c>
      <c r="H150" s="14">
        <f t="shared" si="90"/>
        <v>0</v>
      </c>
      <c r="I150" s="11">
        <f t="shared" si="91"/>
        <v>0</v>
      </c>
      <c r="J150" s="14"/>
      <c r="K150" s="14">
        <v>13248.970000000001</v>
      </c>
      <c r="L150" s="11">
        <f t="shared" si="100"/>
        <v>7.3568941568215339E-4</v>
      </c>
      <c r="M150" s="14">
        <f t="shared" si="92"/>
        <v>783339.70000000007</v>
      </c>
      <c r="N150" s="11">
        <f t="shared" si="93"/>
        <v>59.124573457408388</v>
      </c>
      <c r="O150" s="14"/>
      <c r="P150" s="14">
        <v>22591.59</v>
      </c>
      <c r="Q150" s="11">
        <f t="shared" si="101"/>
        <v>1.2968283629835908E-3</v>
      </c>
      <c r="R150" s="14">
        <f t="shared" si="94"/>
        <v>773997.08000000007</v>
      </c>
      <c r="S150" s="11">
        <f t="shared" si="95"/>
        <v>34.260407523330585</v>
      </c>
      <c r="T150" s="14"/>
      <c r="U150" s="14">
        <v>204870.91</v>
      </c>
      <c r="V150" s="11">
        <f t="shared" si="102"/>
        <v>8.2039502438021814E-3</v>
      </c>
      <c r="W150" s="14">
        <f t="shared" si="96"/>
        <v>591717.76</v>
      </c>
      <c r="X150" s="11">
        <f t="shared" si="97"/>
        <v>2.8882468477345076</v>
      </c>
    </row>
    <row r="151" spans="1:24" ht="6" customHeight="1">
      <c r="A151" s="37"/>
      <c r="B151" s="6"/>
      <c r="C151" s="6"/>
      <c r="D151" s="11"/>
      <c r="E151" s="6"/>
      <c r="F151" s="6"/>
      <c r="G151" s="11"/>
      <c r="H151" s="6"/>
      <c r="I151" s="11"/>
      <c r="J151" s="6"/>
      <c r="K151" s="6"/>
      <c r="L151" s="11"/>
      <c r="M151" s="6"/>
      <c r="N151" s="11"/>
      <c r="O151" s="6"/>
      <c r="P151" s="6"/>
      <c r="Q151" s="11"/>
      <c r="R151" s="6"/>
      <c r="S151" s="11"/>
      <c r="T151" s="6"/>
      <c r="U151" s="6"/>
      <c r="V151" s="11"/>
      <c r="W151" s="6"/>
      <c r="X151" s="11"/>
    </row>
    <row r="152" spans="1:24">
      <c r="A152" s="38" t="s">
        <v>65</v>
      </c>
      <c r="B152" s="24"/>
      <c r="C152" s="24">
        <f>+SUM(C153:C158)</f>
        <v>9025600.0462999996</v>
      </c>
      <c r="D152" s="23">
        <f>+SUM(D153:D166)</f>
        <v>0.41996925303099991</v>
      </c>
      <c r="E152" s="24"/>
      <c r="F152" s="24">
        <f>+SUM(F153:F158)</f>
        <v>9025600.0462999996</v>
      </c>
      <c r="G152" s="23">
        <f>+SUM(G153:G166)</f>
        <v>0.41996925303099991</v>
      </c>
      <c r="H152" s="24">
        <f t="shared" ref="H152:H158" si="103">+$C152-F152</f>
        <v>0</v>
      </c>
      <c r="I152" s="23">
        <f t="shared" ref="I152:I158" si="104">+IF(ISERROR(H152/F152),"N. D.",H152/F152)</f>
        <v>0</v>
      </c>
      <c r="J152" s="24"/>
      <c r="K152" s="24">
        <f>+SUM(K153:K158)</f>
        <v>8283058.1933000004</v>
      </c>
      <c r="L152" s="23">
        <f>+SUM(L153:L166)</f>
        <v>0.45919240780063963</v>
      </c>
      <c r="M152" s="24">
        <f t="shared" ref="M152:M158" si="105">+$C152-K152</f>
        <v>742541.85299999919</v>
      </c>
      <c r="N152" s="23">
        <f t="shared" ref="N152:N158" si="106">+IF(ISERROR(M152/K152),"N. D.",M152/K152)</f>
        <v>8.9645857323642414E-2</v>
      </c>
      <c r="O152" s="24"/>
      <c r="P152" s="24">
        <f>+SUM(P153:P158)</f>
        <v>6712578.0378</v>
      </c>
      <c r="Q152" s="23">
        <f>+SUM(Q153:Q166)</f>
        <v>0.38532310422417271</v>
      </c>
      <c r="R152" s="24">
        <f t="shared" ref="R152:R158" si="107">+$C152-P152</f>
        <v>2313022.0084999995</v>
      </c>
      <c r="S152" s="23">
        <f t="shared" ref="S152:S158" si="108">+IF(ISERROR(R152/P152),"N. D.",R152/P152)</f>
        <v>0.34458027831853349</v>
      </c>
      <c r="T152" s="24"/>
      <c r="U152" s="24">
        <f>+SUM(U153:U158)</f>
        <v>8465496.5700000003</v>
      </c>
      <c r="V152" s="23">
        <f>+SUM(V153:V166)</f>
        <v>0.33899645708294085</v>
      </c>
      <c r="W152" s="24">
        <f t="shared" ref="W152:W158" si="109">+$C152-U152</f>
        <v>560103.47629999928</v>
      </c>
      <c r="X152" s="23">
        <f t="shared" ref="X152:X158" si="110">+IF(ISERROR(W152/U152),"N. D.",W152/U152)</f>
        <v>6.6163097659845752E-2</v>
      </c>
    </row>
    <row r="153" spans="1:24">
      <c r="A153" s="18" t="s">
        <v>26</v>
      </c>
      <c r="B153" s="14"/>
      <c r="C153" s="15">
        <v>0</v>
      </c>
      <c r="D153" s="16">
        <f t="shared" ref="D153:D158" si="111">+IF(ISERROR(C153/C$106),"N. D.",C153/C$106)</f>
        <v>0</v>
      </c>
      <c r="E153" s="14"/>
      <c r="F153" s="15">
        <v>0</v>
      </c>
      <c r="G153" s="16">
        <f t="shared" ref="G153:G158" si="112">+IF(ISERROR(F153/F$106),"N. D.",F153/F$106)</f>
        <v>0</v>
      </c>
      <c r="H153" s="15">
        <f t="shared" si="103"/>
        <v>0</v>
      </c>
      <c r="I153" s="16" t="str">
        <f t="shared" si="104"/>
        <v>N. D.</v>
      </c>
      <c r="J153" s="14"/>
      <c r="K153" s="15">
        <v>0</v>
      </c>
      <c r="L153" s="16">
        <f t="shared" ref="L153:L158" si="113">+IF(ISERROR(K153/K$106),"N. D.",K153/K$106)</f>
        <v>0</v>
      </c>
      <c r="M153" s="15">
        <f t="shared" si="105"/>
        <v>0</v>
      </c>
      <c r="N153" s="16" t="str">
        <f t="shared" si="106"/>
        <v>N. D.</v>
      </c>
      <c r="O153" s="14"/>
      <c r="P153" s="15">
        <v>0</v>
      </c>
      <c r="Q153" s="16">
        <f t="shared" ref="Q153:Q158" si="114">+IF(ISERROR(P153/P$106),"N. D.",P153/P$106)</f>
        <v>0</v>
      </c>
      <c r="R153" s="15">
        <f t="shared" si="107"/>
        <v>0</v>
      </c>
      <c r="S153" s="16" t="str">
        <f t="shared" si="108"/>
        <v>N. D.</v>
      </c>
      <c r="T153" s="14"/>
      <c r="U153" s="15">
        <v>0</v>
      </c>
      <c r="V153" s="16">
        <f t="shared" ref="V153:V158" si="115">+IF(ISERROR(U153/U$106),"N. D.",U153/U$106)</f>
        <v>0</v>
      </c>
      <c r="W153" s="15">
        <f t="shared" si="109"/>
        <v>0</v>
      </c>
      <c r="X153" s="16" t="str">
        <f t="shared" si="110"/>
        <v>N. D.</v>
      </c>
    </row>
    <row r="154" spans="1:24">
      <c r="A154" s="18" t="s">
        <v>66</v>
      </c>
      <c r="B154" s="14"/>
      <c r="C154" s="15">
        <v>7898386.6946999989</v>
      </c>
      <c r="D154" s="16">
        <f t="shared" si="111"/>
        <v>0.36751900630506751</v>
      </c>
      <c r="E154" s="14"/>
      <c r="F154" s="15">
        <v>7898386.6946999989</v>
      </c>
      <c r="G154" s="16">
        <f t="shared" si="112"/>
        <v>0.36751900630506751</v>
      </c>
      <c r="H154" s="15">
        <f t="shared" si="103"/>
        <v>0</v>
      </c>
      <c r="I154" s="16">
        <f t="shared" si="104"/>
        <v>0</v>
      </c>
      <c r="J154" s="14"/>
      <c r="K154" s="15">
        <v>7757514.8053000001</v>
      </c>
      <c r="L154" s="16">
        <f t="shared" si="113"/>
        <v>0.43075963899509245</v>
      </c>
      <c r="M154" s="15">
        <f t="shared" si="105"/>
        <v>140871.88939999882</v>
      </c>
      <c r="N154" s="16">
        <f t="shared" si="106"/>
        <v>1.8159409673798359E-2</v>
      </c>
      <c r="O154" s="14"/>
      <c r="P154" s="15">
        <v>6281211.8578000003</v>
      </c>
      <c r="Q154" s="16">
        <f t="shared" si="114"/>
        <v>0.36056132795893925</v>
      </c>
      <c r="R154" s="15">
        <f t="shared" si="107"/>
        <v>1617174.8368999986</v>
      </c>
      <c r="S154" s="16">
        <f t="shared" si="108"/>
        <v>0.25746223396235124</v>
      </c>
      <c r="T154" s="14"/>
      <c r="U154" s="15">
        <v>7984910.3800000008</v>
      </c>
      <c r="V154" s="16">
        <f t="shared" si="115"/>
        <v>0.31975163022773501</v>
      </c>
      <c r="W154" s="15">
        <f t="shared" si="109"/>
        <v>-86523.685300001875</v>
      </c>
      <c r="X154" s="16">
        <f t="shared" si="110"/>
        <v>-1.0835899362968412E-2</v>
      </c>
    </row>
    <row r="155" spans="1:24">
      <c r="A155" s="18" t="s">
        <v>67</v>
      </c>
      <c r="B155" s="14"/>
      <c r="C155" s="15">
        <v>0</v>
      </c>
      <c r="D155" s="16">
        <f t="shared" si="111"/>
        <v>0</v>
      </c>
      <c r="E155" s="14"/>
      <c r="F155" s="15">
        <v>0</v>
      </c>
      <c r="G155" s="16">
        <f t="shared" si="112"/>
        <v>0</v>
      </c>
      <c r="H155" s="15">
        <f t="shared" si="103"/>
        <v>0</v>
      </c>
      <c r="I155" s="16" t="str">
        <f t="shared" si="104"/>
        <v>N. D.</v>
      </c>
      <c r="J155" s="14"/>
      <c r="K155" s="15">
        <v>0</v>
      </c>
      <c r="L155" s="16">
        <f t="shared" si="113"/>
        <v>0</v>
      </c>
      <c r="M155" s="15">
        <f t="shared" si="105"/>
        <v>0</v>
      </c>
      <c r="N155" s="16" t="str">
        <f t="shared" si="106"/>
        <v>N. D.</v>
      </c>
      <c r="O155" s="14"/>
      <c r="P155" s="15">
        <v>0</v>
      </c>
      <c r="Q155" s="16">
        <f t="shared" si="114"/>
        <v>0</v>
      </c>
      <c r="R155" s="15">
        <f t="shared" si="107"/>
        <v>0</v>
      </c>
      <c r="S155" s="16" t="str">
        <f t="shared" si="108"/>
        <v>N. D.</v>
      </c>
      <c r="T155" s="14"/>
      <c r="U155" s="15">
        <v>0</v>
      </c>
      <c r="V155" s="16">
        <f t="shared" si="115"/>
        <v>0</v>
      </c>
      <c r="W155" s="15">
        <f t="shared" si="109"/>
        <v>0</v>
      </c>
      <c r="X155" s="16" t="str">
        <f t="shared" si="110"/>
        <v>N. D.</v>
      </c>
    </row>
    <row r="156" spans="1:24">
      <c r="A156" s="18" t="s">
        <v>68</v>
      </c>
      <c r="B156" s="14"/>
      <c r="C156" s="15">
        <v>0</v>
      </c>
      <c r="D156" s="16">
        <f t="shared" si="111"/>
        <v>0</v>
      </c>
      <c r="E156" s="14"/>
      <c r="F156" s="15">
        <v>0</v>
      </c>
      <c r="G156" s="16">
        <f t="shared" si="112"/>
        <v>0</v>
      </c>
      <c r="H156" s="15">
        <f t="shared" si="103"/>
        <v>0</v>
      </c>
      <c r="I156" s="16" t="str">
        <f t="shared" si="104"/>
        <v>N. D.</v>
      </c>
      <c r="J156" s="14"/>
      <c r="K156" s="15">
        <v>0</v>
      </c>
      <c r="L156" s="16">
        <f t="shared" si="113"/>
        <v>0</v>
      </c>
      <c r="M156" s="15">
        <f t="shared" si="105"/>
        <v>0</v>
      </c>
      <c r="N156" s="16" t="str">
        <f t="shared" si="106"/>
        <v>N. D.</v>
      </c>
      <c r="O156" s="14"/>
      <c r="P156" s="15">
        <v>13111.18</v>
      </c>
      <c r="Q156" s="16">
        <f t="shared" si="114"/>
        <v>7.5262299360882498E-4</v>
      </c>
      <c r="R156" s="15">
        <f t="shared" si="107"/>
        <v>-13111.18</v>
      </c>
      <c r="S156" s="16">
        <f t="shared" si="108"/>
        <v>-1</v>
      </c>
      <c r="T156" s="14"/>
      <c r="U156" s="15">
        <v>0</v>
      </c>
      <c r="V156" s="16">
        <f t="shared" si="115"/>
        <v>0</v>
      </c>
      <c r="W156" s="15">
        <f t="shared" si="109"/>
        <v>0</v>
      </c>
      <c r="X156" s="16" t="str">
        <f t="shared" si="110"/>
        <v>N. D.</v>
      </c>
    </row>
    <row r="157" spans="1:24">
      <c r="A157" s="18" t="s">
        <v>69</v>
      </c>
      <c r="B157" s="14"/>
      <c r="C157" s="15">
        <v>1127213.3515999999</v>
      </c>
      <c r="D157" s="16">
        <f t="shared" si="111"/>
        <v>5.2450246725932403E-2</v>
      </c>
      <c r="E157" s="14"/>
      <c r="F157" s="15">
        <v>1127213.3515999999</v>
      </c>
      <c r="G157" s="16">
        <f t="shared" si="112"/>
        <v>5.2450246725932403E-2</v>
      </c>
      <c r="H157" s="15">
        <f t="shared" si="103"/>
        <v>0</v>
      </c>
      <c r="I157" s="16">
        <f t="shared" si="104"/>
        <v>0</v>
      </c>
      <c r="J157" s="14"/>
      <c r="K157" s="15">
        <v>525543.38800000004</v>
      </c>
      <c r="L157" s="16">
        <f t="shared" si="113"/>
        <v>2.9182397426618007E-2</v>
      </c>
      <c r="M157" s="15">
        <f t="shared" si="105"/>
        <v>601669.9635999999</v>
      </c>
      <c r="N157" s="16">
        <f t="shared" si="106"/>
        <v>1.1448530746237833</v>
      </c>
      <c r="O157" s="14"/>
      <c r="P157" s="15">
        <v>418255</v>
      </c>
      <c r="Q157" s="16">
        <f t="shared" si="114"/>
        <v>2.4009153271624603E-2</v>
      </c>
      <c r="R157" s="15">
        <f t="shared" si="107"/>
        <v>708958.35159999994</v>
      </c>
      <c r="S157" s="16">
        <f t="shared" si="108"/>
        <v>1.6950385568612447</v>
      </c>
      <c r="T157" s="14"/>
      <c r="U157" s="15">
        <v>480586.19</v>
      </c>
      <c r="V157" s="16">
        <f t="shared" si="115"/>
        <v>1.9244826855205854E-2</v>
      </c>
      <c r="W157" s="15">
        <f t="shared" si="109"/>
        <v>646627.16159999999</v>
      </c>
      <c r="X157" s="16">
        <f t="shared" si="110"/>
        <v>1.3454967601128947</v>
      </c>
    </row>
    <row r="158" spans="1:24">
      <c r="A158" s="18" t="s">
        <v>70</v>
      </c>
      <c r="B158" s="14"/>
      <c r="C158" s="15">
        <v>0</v>
      </c>
      <c r="D158" s="16">
        <f t="shared" si="111"/>
        <v>0</v>
      </c>
      <c r="E158" s="14"/>
      <c r="F158" s="15">
        <v>0</v>
      </c>
      <c r="G158" s="16">
        <f t="shared" si="112"/>
        <v>0</v>
      </c>
      <c r="H158" s="15">
        <f t="shared" si="103"/>
        <v>0</v>
      </c>
      <c r="I158" s="16" t="str">
        <f t="shared" si="104"/>
        <v>N. D.</v>
      </c>
      <c r="J158" s="14"/>
      <c r="K158" s="15">
        <v>0</v>
      </c>
      <c r="L158" s="16">
        <f t="shared" si="113"/>
        <v>0</v>
      </c>
      <c r="M158" s="15">
        <f t="shared" si="105"/>
        <v>0</v>
      </c>
      <c r="N158" s="16" t="str">
        <f t="shared" si="106"/>
        <v>N. D.</v>
      </c>
      <c r="O158" s="14"/>
      <c r="P158" s="15">
        <v>0</v>
      </c>
      <c r="Q158" s="16">
        <f t="shared" si="114"/>
        <v>0</v>
      </c>
      <c r="R158" s="15">
        <f t="shared" si="107"/>
        <v>0</v>
      </c>
      <c r="S158" s="16" t="str">
        <f t="shared" si="108"/>
        <v>N. D.</v>
      </c>
      <c r="T158" s="14"/>
      <c r="U158" s="15">
        <v>0</v>
      </c>
      <c r="V158" s="16">
        <f t="shared" si="115"/>
        <v>0</v>
      </c>
      <c r="W158" s="15">
        <f t="shared" si="109"/>
        <v>0</v>
      </c>
      <c r="X158" s="16" t="str">
        <f t="shared" si="110"/>
        <v>N. D.</v>
      </c>
    </row>
    <row r="159" spans="1:24" ht="6" customHeight="1">
      <c r="A159" s="37"/>
      <c r="B159" s="6"/>
      <c r="C159" s="6"/>
      <c r="D159" s="29"/>
      <c r="E159" s="6"/>
      <c r="F159" s="6"/>
      <c r="G159" s="29"/>
      <c r="H159" s="6"/>
      <c r="I159" s="29"/>
      <c r="J159" s="6"/>
      <c r="K159" s="6"/>
      <c r="L159" s="29"/>
      <c r="M159" s="6"/>
      <c r="N159" s="29"/>
      <c r="O159" s="6"/>
      <c r="P159" s="6"/>
      <c r="Q159" s="29"/>
      <c r="R159" s="6"/>
      <c r="S159" s="29"/>
      <c r="T159" s="6"/>
      <c r="U159" s="6"/>
      <c r="V159" s="29"/>
      <c r="W159" s="6"/>
      <c r="X159" s="29"/>
    </row>
    <row r="160" spans="1:24">
      <c r="A160" s="38" t="s">
        <v>71</v>
      </c>
      <c r="B160" s="24"/>
      <c r="C160" s="24">
        <f>+C161+C164</f>
        <v>0</v>
      </c>
      <c r="D160" s="23">
        <f>+SUM(D161:D164)</f>
        <v>0</v>
      </c>
      <c r="E160" s="24"/>
      <c r="F160" s="24">
        <f>+F161+F164</f>
        <v>0</v>
      </c>
      <c r="G160" s="23">
        <f>+SUM(G161:G164)</f>
        <v>0</v>
      </c>
      <c r="H160" s="24">
        <f t="shared" ref="H160:H166" si="116">+$C160-F160</f>
        <v>0</v>
      </c>
      <c r="I160" s="23" t="str">
        <f t="shared" ref="I160:I166" si="117">+IF(ISERROR(H160/F160),"N. D.",H160/F160)</f>
        <v>N. D.</v>
      </c>
      <c r="J160" s="24"/>
      <c r="K160" s="24">
        <f>+K161+K164</f>
        <v>-4500</v>
      </c>
      <c r="L160" s="23">
        <f>+SUM(L161:L164)</f>
        <v>-2.498762070236169E-4</v>
      </c>
      <c r="M160" s="24">
        <f t="shared" ref="M160:M166" si="118">+$C160-K160</f>
        <v>4500</v>
      </c>
      <c r="N160" s="23">
        <f t="shared" ref="N160:N166" si="119">+IF(ISERROR(M160/K160),"N. D.",M160/K160)</f>
        <v>-1</v>
      </c>
      <c r="O160" s="24"/>
      <c r="P160" s="24">
        <f>+P161+P164</f>
        <v>0</v>
      </c>
      <c r="Q160" s="23">
        <f>+SUM(Q161:Q164)</f>
        <v>0</v>
      </c>
      <c r="R160" s="24">
        <f t="shared" ref="R160:R166" si="120">+$C160-P160</f>
        <v>0</v>
      </c>
      <c r="S160" s="23" t="str">
        <f t="shared" ref="S160:S166" si="121">+IF(ISERROR(R160/P160),"N. D.",R160/P160)</f>
        <v>N. D.</v>
      </c>
      <c r="T160" s="24"/>
      <c r="U160" s="24">
        <f>+U161+U164</f>
        <v>0</v>
      </c>
      <c r="V160" s="23">
        <f>+SUM(V161:V164)</f>
        <v>0</v>
      </c>
      <c r="W160" s="24">
        <f t="shared" ref="W160:W166" si="122">+$C160-U160</f>
        <v>0</v>
      </c>
      <c r="X160" s="23" t="str">
        <f t="shared" ref="X160:X166" si="123">+IF(ISERROR(W160/U160),"N. D.",W160/U160)</f>
        <v>N. D.</v>
      </c>
    </row>
    <row r="161" spans="1:24">
      <c r="A161" s="39" t="s">
        <v>72</v>
      </c>
      <c r="B161" s="14"/>
      <c r="C161" s="14">
        <f>+SUM(C162:C163)</f>
        <v>0</v>
      </c>
      <c r="D161" s="11">
        <f t="shared" ref="D161:D166" si="124">+IF(ISERROR(C161/C$106),"N. D.",C161/C$106)</f>
        <v>0</v>
      </c>
      <c r="E161" s="14"/>
      <c r="F161" s="14">
        <f>+SUM(F162:F163)</f>
        <v>0</v>
      </c>
      <c r="G161" s="11">
        <f t="shared" ref="G161:G166" si="125">+IF(ISERROR(F161/F$106),"N. D.",F161/F$106)</f>
        <v>0</v>
      </c>
      <c r="H161" s="14">
        <f t="shared" si="116"/>
        <v>0</v>
      </c>
      <c r="I161" s="11" t="str">
        <f t="shared" si="117"/>
        <v>N. D.</v>
      </c>
      <c r="J161" s="14"/>
      <c r="K161" s="14">
        <f>+SUM(K162:K163)</f>
        <v>0</v>
      </c>
      <c r="L161" s="11">
        <f t="shared" ref="L161:L166" si="126">+IF(ISERROR(K161/K$106),"N. D.",K161/K$106)</f>
        <v>0</v>
      </c>
      <c r="M161" s="14">
        <f t="shared" si="118"/>
        <v>0</v>
      </c>
      <c r="N161" s="11" t="str">
        <f t="shared" si="119"/>
        <v>N. D.</v>
      </c>
      <c r="O161" s="14"/>
      <c r="P161" s="14">
        <f>+SUM(P162:P163)</f>
        <v>0</v>
      </c>
      <c r="Q161" s="11">
        <f t="shared" ref="Q161:Q166" si="127">+IF(ISERROR(P161/P$106),"N. D.",P161/P$106)</f>
        <v>0</v>
      </c>
      <c r="R161" s="14">
        <f t="shared" si="120"/>
        <v>0</v>
      </c>
      <c r="S161" s="11" t="str">
        <f t="shared" si="121"/>
        <v>N. D.</v>
      </c>
      <c r="T161" s="14"/>
      <c r="U161" s="14">
        <f>+SUM(U162:U163)</f>
        <v>0</v>
      </c>
      <c r="V161" s="11">
        <f t="shared" ref="V161:V166" si="128">+IF(ISERROR(U161/U$106),"N. D.",U161/U$106)</f>
        <v>0</v>
      </c>
      <c r="W161" s="14">
        <f t="shared" si="122"/>
        <v>0</v>
      </c>
      <c r="X161" s="11" t="str">
        <f t="shared" si="123"/>
        <v>N. D.</v>
      </c>
    </row>
    <row r="162" spans="1:24">
      <c r="A162" s="40" t="s">
        <v>72</v>
      </c>
      <c r="B162" s="14"/>
      <c r="C162" s="15">
        <v>0</v>
      </c>
      <c r="D162" s="16">
        <f t="shared" si="124"/>
        <v>0</v>
      </c>
      <c r="E162" s="14"/>
      <c r="F162" s="15">
        <v>0</v>
      </c>
      <c r="G162" s="16">
        <f t="shared" si="125"/>
        <v>0</v>
      </c>
      <c r="H162" s="17">
        <f t="shared" si="116"/>
        <v>0</v>
      </c>
      <c r="I162" s="16" t="str">
        <f t="shared" si="117"/>
        <v>N. D.</v>
      </c>
      <c r="J162" s="14"/>
      <c r="K162" s="15">
        <v>0</v>
      </c>
      <c r="L162" s="16">
        <f t="shared" si="126"/>
        <v>0</v>
      </c>
      <c r="M162" s="17">
        <f t="shared" si="118"/>
        <v>0</v>
      </c>
      <c r="N162" s="16" t="str">
        <f t="shared" si="119"/>
        <v>N. D.</v>
      </c>
      <c r="O162" s="14"/>
      <c r="P162" s="15">
        <v>0</v>
      </c>
      <c r="Q162" s="16">
        <f t="shared" si="127"/>
        <v>0</v>
      </c>
      <c r="R162" s="17">
        <f t="shared" si="120"/>
        <v>0</v>
      </c>
      <c r="S162" s="16" t="str">
        <f t="shared" si="121"/>
        <v>N. D.</v>
      </c>
      <c r="T162" s="14"/>
      <c r="U162" s="15">
        <v>0</v>
      </c>
      <c r="V162" s="16">
        <f t="shared" si="128"/>
        <v>0</v>
      </c>
      <c r="W162" s="17">
        <f t="shared" si="122"/>
        <v>0</v>
      </c>
      <c r="X162" s="16" t="str">
        <f t="shared" si="123"/>
        <v>N. D.</v>
      </c>
    </row>
    <row r="163" spans="1:24">
      <c r="A163" s="40" t="s">
        <v>73</v>
      </c>
      <c r="B163" s="14"/>
      <c r="C163" s="15">
        <v>0</v>
      </c>
      <c r="D163" s="16">
        <f t="shared" si="124"/>
        <v>0</v>
      </c>
      <c r="E163" s="14"/>
      <c r="F163" s="15">
        <v>0</v>
      </c>
      <c r="G163" s="16">
        <f t="shared" si="125"/>
        <v>0</v>
      </c>
      <c r="H163" s="17">
        <f t="shared" si="116"/>
        <v>0</v>
      </c>
      <c r="I163" s="16" t="str">
        <f t="shared" si="117"/>
        <v>N. D.</v>
      </c>
      <c r="J163" s="14"/>
      <c r="K163" s="15">
        <v>0</v>
      </c>
      <c r="L163" s="16">
        <f t="shared" si="126"/>
        <v>0</v>
      </c>
      <c r="M163" s="17">
        <f t="shared" si="118"/>
        <v>0</v>
      </c>
      <c r="N163" s="16" t="str">
        <f t="shared" si="119"/>
        <v>N. D.</v>
      </c>
      <c r="O163" s="14"/>
      <c r="P163" s="15">
        <v>0</v>
      </c>
      <c r="Q163" s="16">
        <f t="shared" si="127"/>
        <v>0</v>
      </c>
      <c r="R163" s="17">
        <f t="shared" si="120"/>
        <v>0</v>
      </c>
      <c r="S163" s="16" t="str">
        <f t="shared" si="121"/>
        <v>N. D.</v>
      </c>
      <c r="T163" s="14"/>
      <c r="U163" s="15">
        <v>0</v>
      </c>
      <c r="V163" s="16">
        <f t="shared" si="128"/>
        <v>0</v>
      </c>
      <c r="W163" s="17">
        <f t="shared" si="122"/>
        <v>0</v>
      </c>
      <c r="X163" s="16" t="str">
        <f t="shared" si="123"/>
        <v>N. D.</v>
      </c>
    </row>
    <row r="164" spans="1:24">
      <c r="A164" s="39" t="s">
        <v>74</v>
      </c>
      <c r="B164" s="14"/>
      <c r="C164" s="14">
        <f>+SUM(C165:C166)</f>
        <v>0</v>
      </c>
      <c r="D164" s="11">
        <f t="shared" si="124"/>
        <v>0</v>
      </c>
      <c r="E164" s="14"/>
      <c r="F164" s="14">
        <f>+SUM(F165:F166)</f>
        <v>0</v>
      </c>
      <c r="G164" s="11">
        <f t="shared" si="125"/>
        <v>0</v>
      </c>
      <c r="H164" s="14">
        <f t="shared" si="116"/>
        <v>0</v>
      </c>
      <c r="I164" s="11" t="str">
        <f t="shared" si="117"/>
        <v>N. D.</v>
      </c>
      <c r="J164" s="14"/>
      <c r="K164" s="14">
        <f>+SUM(K165:K166)</f>
        <v>-4500</v>
      </c>
      <c r="L164" s="11">
        <f t="shared" si="126"/>
        <v>-2.498762070236169E-4</v>
      </c>
      <c r="M164" s="14">
        <f t="shared" si="118"/>
        <v>4500</v>
      </c>
      <c r="N164" s="11">
        <f t="shared" si="119"/>
        <v>-1</v>
      </c>
      <c r="O164" s="14"/>
      <c r="P164" s="14">
        <f>+SUM(P165:P166)</f>
        <v>0</v>
      </c>
      <c r="Q164" s="11">
        <f t="shared" si="127"/>
        <v>0</v>
      </c>
      <c r="R164" s="14">
        <f t="shared" si="120"/>
        <v>0</v>
      </c>
      <c r="S164" s="11" t="str">
        <f t="shared" si="121"/>
        <v>N. D.</v>
      </c>
      <c r="T164" s="14"/>
      <c r="U164" s="14">
        <f>+SUM(U165:U166)</f>
        <v>0</v>
      </c>
      <c r="V164" s="11">
        <f t="shared" si="128"/>
        <v>0</v>
      </c>
      <c r="W164" s="14">
        <f t="shared" si="122"/>
        <v>0</v>
      </c>
      <c r="X164" s="11" t="str">
        <f t="shared" si="123"/>
        <v>N. D.</v>
      </c>
    </row>
    <row r="165" spans="1:24">
      <c r="A165" s="40" t="s">
        <v>75</v>
      </c>
      <c r="B165" s="14"/>
      <c r="C165" s="15">
        <v>0</v>
      </c>
      <c r="D165" s="16">
        <f t="shared" si="124"/>
        <v>0</v>
      </c>
      <c r="E165" s="14"/>
      <c r="F165" s="15">
        <v>0</v>
      </c>
      <c r="G165" s="16">
        <f t="shared" si="125"/>
        <v>0</v>
      </c>
      <c r="H165" s="17">
        <f t="shared" si="116"/>
        <v>0</v>
      </c>
      <c r="I165" s="16" t="str">
        <f t="shared" si="117"/>
        <v>N. D.</v>
      </c>
      <c r="J165" s="14"/>
      <c r="K165" s="15">
        <v>0</v>
      </c>
      <c r="L165" s="16">
        <f t="shared" si="126"/>
        <v>0</v>
      </c>
      <c r="M165" s="17">
        <f t="shared" si="118"/>
        <v>0</v>
      </c>
      <c r="N165" s="16" t="str">
        <f t="shared" si="119"/>
        <v>N. D.</v>
      </c>
      <c r="O165" s="14"/>
      <c r="P165" s="15">
        <v>0</v>
      </c>
      <c r="Q165" s="16">
        <f t="shared" si="127"/>
        <v>0</v>
      </c>
      <c r="R165" s="17">
        <f t="shared" si="120"/>
        <v>0</v>
      </c>
      <c r="S165" s="16" t="str">
        <f t="shared" si="121"/>
        <v>N. D.</v>
      </c>
      <c r="T165" s="14"/>
      <c r="U165" s="15">
        <v>0</v>
      </c>
      <c r="V165" s="16">
        <f t="shared" si="128"/>
        <v>0</v>
      </c>
      <c r="W165" s="17">
        <f t="shared" si="122"/>
        <v>0</v>
      </c>
      <c r="X165" s="16" t="str">
        <f t="shared" si="123"/>
        <v>N. D.</v>
      </c>
    </row>
    <row r="166" spans="1:24">
      <c r="A166" s="40" t="s">
        <v>64</v>
      </c>
      <c r="B166" s="14"/>
      <c r="C166" s="15">
        <v>0</v>
      </c>
      <c r="D166" s="16">
        <f t="shared" si="124"/>
        <v>0</v>
      </c>
      <c r="E166" s="14"/>
      <c r="F166" s="15">
        <v>0</v>
      </c>
      <c r="G166" s="16">
        <f t="shared" si="125"/>
        <v>0</v>
      </c>
      <c r="H166" s="17">
        <f t="shared" si="116"/>
        <v>0</v>
      </c>
      <c r="I166" s="16" t="str">
        <f t="shared" si="117"/>
        <v>N. D.</v>
      </c>
      <c r="J166" s="14"/>
      <c r="K166" s="15">
        <v>-4500</v>
      </c>
      <c r="L166" s="16">
        <f t="shared" si="126"/>
        <v>-2.498762070236169E-4</v>
      </c>
      <c r="M166" s="17">
        <f t="shared" si="118"/>
        <v>4500</v>
      </c>
      <c r="N166" s="16">
        <f t="shared" si="119"/>
        <v>-1</v>
      </c>
      <c r="O166" s="14"/>
      <c r="P166" s="15">
        <v>0</v>
      </c>
      <c r="Q166" s="16">
        <f t="shared" si="127"/>
        <v>0</v>
      </c>
      <c r="R166" s="17">
        <f t="shared" si="120"/>
        <v>0</v>
      </c>
      <c r="S166" s="16" t="str">
        <f t="shared" si="121"/>
        <v>N. D.</v>
      </c>
      <c r="T166" s="14"/>
      <c r="U166" s="15">
        <v>0</v>
      </c>
      <c r="V166" s="16">
        <f t="shared" si="128"/>
        <v>0</v>
      </c>
      <c r="W166" s="17">
        <f t="shared" si="122"/>
        <v>0</v>
      </c>
      <c r="X166" s="16" t="str">
        <f t="shared" si="123"/>
        <v>N. D.</v>
      </c>
    </row>
    <row r="167" spans="1:24" ht="6" customHeight="1">
      <c r="A167" s="37"/>
      <c r="B167" s="6"/>
      <c r="C167" s="6"/>
      <c r="D167" s="29"/>
      <c r="E167" s="6"/>
      <c r="F167" s="6"/>
      <c r="G167" s="29"/>
      <c r="H167" s="6"/>
      <c r="I167" s="29"/>
      <c r="J167" s="6"/>
      <c r="K167" s="6"/>
      <c r="L167" s="29"/>
      <c r="M167" s="6"/>
      <c r="N167" s="29"/>
      <c r="O167" s="6"/>
      <c r="P167" s="6"/>
      <c r="Q167" s="29"/>
      <c r="R167" s="6"/>
      <c r="S167" s="29"/>
      <c r="T167" s="6"/>
      <c r="U167" s="6"/>
      <c r="V167" s="29"/>
      <c r="W167" s="6"/>
      <c r="X167" s="29"/>
    </row>
    <row r="168" spans="1:24" ht="19" thickBot="1">
      <c r="A168" s="31" t="s">
        <v>76</v>
      </c>
      <c r="B168" s="32"/>
      <c r="C168" s="32">
        <f>+C133-C135</f>
        <v>12465497.173699997</v>
      </c>
      <c r="D168" s="33">
        <f>+IF(OR(C106&lt;=0,C168&lt;=0),"N. D.",C168/C$106)</f>
        <v>0.58003074696899992</v>
      </c>
      <c r="E168" s="32"/>
      <c r="F168" s="32">
        <f>+F133-F135</f>
        <v>12465497.173699997</v>
      </c>
      <c r="G168" s="33">
        <f>+IF(OR(F106&lt;=0,F168&lt;=0),"N. D.",F168/F$106)</f>
        <v>0.58003074696899992</v>
      </c>
      <c r="H168" s="32">
        <f>+$C168-F168</f>
        <v>0</v>
      </c>
      <c r="I168" s="33">
        <f>+IF(ISERROR(H168/F168),"N. D.",H168/F168)</f>
        <v>0</v>
      </c>
      <c r="J168" s="32"/>
      <c r="K168" s="32">
        <f>+K133-K135</f>
        <v>9730359.3167000022</v>
      </c>
      <c r="L168" s="33">
        <f>+IF(OR(K106&lt;=0,K168&lt;=0),"N. D.",K168/K$106)</f>
        <v>0.54030783978531316</v>
      </c>
      <c r="M168" s="32">
        <f>+$C168-K168</f>
        <v>2735137.8569999952</v>
      </c>
      <c r="N168" s="33">
        <f>+IF(ISERROR(M168/K168),"N. D.",M168/K168)</f>
        <v>0.28109320200598742</v>
      </c>
      <c r="O168" s="32"/>
      <c r="P168" s="32">
        <f>+P133-P135</f>
        <v>10708069.632199999</v>
      </c>
      <c r="Q168" s="33">
        <f>+IF(OR(P106&lt;=0,P168&lt;=0),"N. D.",P168/P$106)</f>
        <v>0.6146768957758274</v>
      </c>
      <c r="R168" s="32">
        <f>+$C168-P168</f>
        <v>1757427.5414999984</v>
      </c>
      <c r="S168" s="33">
        <f>+IF(ISERROR(R168/P168),"N. D.",R168/P168)</f>
        <v>0.16412178869432051</v>
      </c>
      <c r="T168" s="32"/>
      <c r="U168" s="32">
        <f>+U133-U135</f>
        <v>16506730.700000003</v>
      </c>
      <c r="V168" s="33">
        <f>+IF(OR(U106&lt;=0,U168&lt;=0),"N. D.",U168/U$106)</f>
        <v>0.66100354291705921</v>
      </c>
      <c r="W168" s="32">
        <f>+$C168-U168</f>
        <v>-4041233.5263000056</v>
      </c>
      <c r="X168" s="33">
        <f>+IF(ISERROR(W168/U168),"N. D.",W168/U168)</f>
        <v>-0.24482337537014551</v>
      </c>
    </row>
    <row r="169" spans="1:24" ht="6" customHeight="1">
      <c r="A169" s="37"/>
      <c r="B169" s="6"/>
      <c r="C169" s="6"/>
      <c r="D169" s="29"/>
      <c r="E169" s="6"/>
      <c r="F169" s="6"/>
      <c r="G169" s="29"/>
      <c r="H169" s="6"/>
      <c r="I169" s="29"/>
      <c r="J169" s="6"/>
      <c r="K169" s="6"/>
      <c r="L169" s="29"/>
      <c r="M169" s="6"/>
      <c r="N169" s="29"/>
      <c r="O169" s="6"/>
      <c r="P169" s="6"/>
      <c r="Q169" s="29"/>
      <c r="R169" s="6"/>
      <c r="S169" s="29"/>
      <c r="T169" s="6"/>
      <c r="U169" s="6"/>
      <c r="V169" s="29"/>
      <c r="W169" s="6"/>
      <c r="X169" s="29"/>
    </row>
    <row r="170" spans="1:24">
      <c r="A170" s="36" t="s">
        <v>77</v>
      </c>
      <c r="B170" s="24"/>
      <c r="C170" s="24">
        <f>+SUM(C172:C175)</f>
        <v>1786361.23</v>
      </c>
      <c r="D170" s="23">
        <f>+SUM(D172:D175)</f>
        <v>8.3120987807806315E-2</v>
      </c>
      <c r="E170" s="24"/>
      <c r="F170" s="24">
        <f>+SUM(F172:F175)</f>
        <v>1786361.23</v>
      </c>
      <c r="G170" s="23">
        <f>+SUM(G172:G175)</f>
        <v>8.3120987807806315E-2</v>
      </c>
      <c r="H170" s="24">
        <f>+$C170-F170</f>
        <v>0</v>
      </c>
      <c r="I170" s="23">
        <f>+IF(ISERROR(H170/F170),"N. D.",H170/F170)</f>
        <v>0</v>
      </c>
      <c r="J170" s="24"/>
      <c r="K170" s="24">
        <f>+SUM(K172:K175)</f>
        <v>2268629.2599999998</v>
      </c>
      <c r="L170" s="23">
        <f>+SUM(L172:L175)</f>
        <v>0.12597254991813217</v>
      </c>
      <c r="M170" s="24">
        <f>+$C170-K170</f>
        <v>-482268.0299999998</v>
      </c>
      <c r="N170" s="23">
        <f>+IF(ISERROR(M170/K170),"N. D.",M170/K170)</f>
        <v>-0.21258124388292507</v>
      </c>
      <c r="O170" s="24"/>
      <c r="P170" s="24">
        <f>+SUM(P172:P175)</f>
        <v>1167814.95</v>
      </c>
      <c r="Q170" s="23">
        <f>+SUM(Q172:Q175)</f>
        <v>6.7036253308256022E-2</v>
      </c>
      <c r="R170" s="24">
        <f>+$C170-P170</f>
        <v>618546.28</v>
      </c>
      <c r="S170" s="23">
        <f>+IF(ISERROR(R170/P170),"N. D.",R170/P170)</f>
        <v>0.52966121045119352</v>
      </c>
      <c r="T170" s="24"/>
      <c r="U170" s="24">
        <f>+SUM(U172:U175)</f>
        <v>1638274.3199999998</v>
      </c>
      <c r="V170" s="23">
        <f>+SUM(V172:V175)</f>
        <v>6.5603852723546019E-2</v>
      </c>
      <c r="W170" s="24">
        <f>+$C170-U170</f>
        <v>148086.91000000015</v>
      </c>
      <c r="X170" s="23">
        <f>+IF(ISERROR(W170/U170),"N. D.",W170/U170)</f>
        <v>9.0392010783639801E-2</v>
      </c>
    </row>
    <row r="171" spans="1:24" ht="6" customHeight="1">
      <c r="A171" s="37"/>
      <c r="B171" s="6"/>
      <c r="C171" s="6"/>
      <c r="D171" s="29"/>
      <c r="E171" s="6"/>
      <c r="F171" s="6"/>
      <c r="G171" s="29"/>
      <c r="H171" s="6"/>
      <c r="I171" s="29"/>
      <c r="J171" s="6"/>
      <c r="K171" s="6"/>
      <c r="L171" s="29"/>
      <c r="M171" s="6"/>
      <c r="N171" s="29"/>
      <c r="O171" s="6"/>
      <c r="P171" s="6"/>
      <c r="Q171" s="29"/>
      <c r="R171" s="6"/>
      <c r="S171" s="29"/>
      <c r="T171" s="6"/>
      <c r="U171" s="6"/>
      <c r="V171" s="29"/>
      <c r="W171" s="6"/>
      <c r="X171" s="29"/>
    </row>
    <row r="172" spans="1:24">
      <c r="A172" s="39" t="s">
        <v>78</v>
      </c>
      <c r="B172" s="14"/>
      <c r="C172" s="14">
        <v>418777.48</v>
      </c>
      <c r="D172" s="11">
        <f>+IF(ISERROR(C172/C$106),"N. D.",C172/C$106)</f>
        <v>1.9486091180597246E-2</v>
      </c>
      <c r="E172" s="14"/>
      <c r="F172" s="14">
        <v>418777.48</v>
      </c>
      <c r="G172" s="11">
        <f>+IF(ISERROR(F172/F$106),"N. D.",F172/F$106)</f>
        <v>1.9486091180597246E-2</v>
      </c>
      <c r="H172" s="14">
        <f>+$C172-F172</f>
        <v>0</v>
      </c>
      <c r="I172" s="11">
        <f>+IF(ISERROR(H172/F172),"N. D.",H172/F172)</f>
        <v>0</v>
      </c>
      <c r="J172" s="14"/>
      <c r="K172" s="14">
        <v>550261.58000000007</v>
      </c>
      <c r="L172" s="11">
        <f>+IF(ISERROR(K172/K$106),"N. D.",K172/K$106)</f>
        <v>3.0554950329160568E-2</v>
      </c>
      <c r="M172" s="14">
        <f>+$C172-K172</f>
        <v>-131484.10000000009</v>
      </c>
      <c r="N172" s="11">
        <f>+IF(ISERROR(M172/K172),"N. D.",M172/K172)</f>
        <v>-0.23894835616180959</v>
      </c>
      <c r="O172" s="14"/>
      <c r="P172" s="14">
        <v>401672.95999999996</v>
      </c>
      <c r="Q172" s="11">
        <f>+IF(ISERROR(P172/P$106),"N. D.",P172/P$106)</f>
        <v>2.3057291991027334E-2</v>
      </c>
      <c r="R172" s="14">
        <f>+$C172-P172</f>
        <v>17104.520000000019</v>
      </c>
      <c r="S172" s="11">
        <f>+IF(ISERROR(R172/P172),"N. D.",R172/P172)</f>
        <v>4.2583200024218761E-2</v>
      </c>
      <c r="T172" s="14"/>
      <c r="U172" s="14">
        <v>763472.32000000007</v>
      </c>
      <c r="V172" s="11">
        <f>+IF(ISERROR(U172/U$106),"N. D.",U172/U$106)</f>
        <v>3.0572856467520046E-2</v>
      </c>
      <c r="W172" s="14">
        <f>+$C172-U172</f>
        <v>-344694.84000000008</v>
      </c>
      <c r="X172" s="11">
        <f>+IF(ISERROR(W172/U172),"N. D.",W172/U172)</f>
        <v>-0.45148308716680136</v>
      </c>
    </row>
    <row r="173" spans="1:24">
      <c r="A173" s="39" t="s">
        <v>79</v>
      </c>
      <c r="B173" s="14"/>
      <c r="C173" s="14">
        <v>134233.75</v>
      </c>
      <c r="D173" s="11">
        <f>+IF(ISERROR(C173/C$106),"N. D.",C173/C$106)</f>
        <v>6.2460166005428369E-3</v>
      </c>
      <c r="E173" s="14"/>
      <c r="F173" s="14">
        <v>134233.75</v>
      </c>
      <c r="G173" s="11">
        <f>+IF(ISERROR(F173/F$106),"N. D.",F173/F$106)</f>
        <v>6.2460166005428369E-3</v>
      </c>
      <c r="H173" s="14">
        <f>+$C173-F173</f>
        <v>0</v>
      </c>
      <c r="I173" s="11">
        <f>+IF(ISERROR(H173/F173),"N. D.",H173/F173)</f>
        <v>0</v>
      </c>
      <c r="J173" s="14"/>
      <c r="K173" s="14">
        <v>170367.68</v>
      </c>
      <c r="L173" s="11">
        <f>+IF(ISERROR(K173/K$106),"N. D.",K173/K$106)</f>
        <v>9.4601843728474039E-3</v>
      </c>
      <c r="M173" s="14">
        <f>+$C173-K173</f>
        <v>-36133.929999999993</v>
      </c>
      <c r="N173" s="11">
        <f>+IF(ISERROR(M173/K173),"N. D.",M173/K173)</f>
        <v>-0.2120938079335235</v>
      </c>
      <c r="O173" s="14"/>
      <c r="P173" s="14">
        <v>63392</v>
      </c>
      <c r="Q173" s="11">
        <f>+IF(ISERROR(P173/P$106),"N. D.",P173/P$106)</f>
        <v>3.6389002981311088E-3</v>
      </c>
      <c r="R173" s="14">
        <f>+$C173-P173</f>
        <v>70841.75</v>
      </c>
      <c r="S173" s="11">
        <f>+IF(ISERROR(R173/P173),"N. D.",R173/P173)</f>
        <v>1.1175187720848057</v>
      </c>
      <c r="T173" s="14"/>
      <c r="U173" s="14">
        <v>110130.95999999999</v>
      </c>
      <c r="V173" s="11">
        <f>+IF(ISERROR(U173/U$106),"N. D.",U173/U$106)</f>
        <v>4.4101376625025395E-3</v>
      </c>
      <c r="W173" s="14">
        <f>+$C173-U173</f>
        <v>24102.790000000008</v>
      </c>
      <c r="X173" s="11">
        <f>+IF(ISERROR(W173/U173),"N. D.",W173/U173)</f>
        <v>0.21885571505051812</v>
      </c>
    </row>
    <row r="174" spans="1:24">
      <c r="A174" s="39" t="s">
        <v>80</v>
      </c>
      <c r="B174" s="14"/>
      <c r="C174" s="14">
        <v>1233350</v>
      </c>
      <c r="D174" s="11">
        <f>+IF(ISERROR(C174/C$106),"N. D.",C174/C$106)</f>
        <v>5.7388880026666228E-2</v>
      </c>
      <c r="E174" s="14"/>
      <c r="F174" s="14">
        <v>1233350</v>
      </c>
      <c r="G174" s="11">
        <f>+IF(ISERROR(F174/F$106),"N. D.",F174/F$106)</f>
        <v>5.7388880026666228E-2</v>
      </c>
      <c r="H174" s="14">
        <f>+$C174-F174</f>
        <v>0</v>
      </c>
      <c r="I174" s="11">
        <f>+IF(ISERROR(H174/F174),"N. D.",H174/F174)</f>
        <v>0</v>
      </c>
      <c r="J174" s="14"/>
      <c r="K174" s="14">
        <v>1548000</v>
      </c>
      <c r="L174" s="11">
        <f>+IF(ISERROR(K174/K$106),"N. D.",K174/K$106)</f>
        <v>8.5957415216124211E-2</v>
      </c>
      <c r="M174" s="14">
        <f>+$C174-K174</f>
        <v>-314650</v>
      </c>
      <c r="N174" s="11">
        <f>+IF(ISERROR(M174/K174),"N. D.",M174/K174)</f>
        <v>-0.20326227390180879</v>
      </c>
      <c r="O174" s="14"/>
      <c r="P174" s="14">
        <v>344000</v>
      </c>
      <c r="Q174" s="11">
        <f>+IF(ISERROR(P174/P$106),"N. D.",P174/P$106)</f>
        <v>1.9746682587031508E-2</v>
      </c>
      <c r="R174" s="14">
        <f>+$C174-P174</f>
        <v>889350</v>
      </c>
      <c r="S174" s="11">
        <f>+IF(ISERROR(R174/P174),"N. D.",R174/P174)</f>
        <v>2.5853197674418604</v>
      </c>
      <c r="T174" s="14"/>
      <c r="U174" s="14">
        <v>0</v>
      </c>
      <c r="V174" s="11">
        <f>+IF(ISERROR(U174/U$106),"N. D.",U174/U$106)</f>
        <v>0</v>
      </c>
      <c r="W174" s="14">
        <f>+$C174-U174</f>
        <v>1233350</v>
      </c>
      <c r="X174" s="11" t="str">
        <f>+IF(ISERROR(W174/U174),"N. D.",W174/U174)</f>
        <v>N. D.</v>
      </c>
    </row>
    <row r="175" spans="1:24">
      <c r="A175" s="39" t="s">
        <v>81</v>
      </c>
      <c r="B175" s="14"/>
      <c r="C175" s="14">
        <v>0</v>
      </c>
      <c r="D175" s="11">
        <f>+IF(ISERROR(C175/C$106),"N. D.",C175/C$106)</f>
        <v>0</v>
      </c>
      <c r="E175" s="14"/>
      <c r="F175" s="14">
        <v>0</v>
      </c>
      <c r="G175" s="11">
        <f>+IF(ISERROR(F175/F$106),"N. D.",F175/F$106)</f>
        <v>0</v>
      </c>
      <c r="H175" s="14">
        <f>+$C175-F175</f>
        <v>0</v>
      </c>
      <c r="I175" s="11" t="str">
        <f>+IF(ISERROR(H175/F175),"N. D.",H175/F175)</f>
        <v>N. D.</v>
      </c>
      <c r="J175" s="14"/>
      <c r="K175" s="14">
        <v>0</v>
      </c>
      <c r="L175" s="11">
        <f>+IF(ISERROR(K175/K$106),"N. D.",K175/K$106)</f>
        <v>0</v>
      </c>
      <c r="M175" s="14">
        <f>+$C175-K175</f>
        <v>0</v>
      </c>
      <c r="N175" s="11" t="str">
        <f>+IF(ISERROR(M175/K175),"N. D.",M175/K175)</f>
        <v>N. D.</v>
      </c>
      <c r="O175" s="14"/>
      <c r="P175" s="14">
        <v>358749.99</v>
      </c>
      <c r="Q175" s="11">
        <f>+IF(ISERROR(P175/P$106),"N. D.",P175/P$106)</f>
        <v>2.0593378432066069E-2</v>
      </c>
      <c r="R175" s="14">
        <f>+$C175-P175</f>
        <v>-358749.99</v>
      </c>
      <c r="S175" s="11">
        <f>+IF(ISERROR(R175/P175),"N. D.",R175/P175)</f>
        <v>-1</v>
      </c>
      <c r="T175" s="14"/>
      <c r="U175" s="14">
        <v>764671.03999999992</v>
      </c>
      <c r="V175" s="11">
        <f>+IF(ISERROR(U175/U$106),"N. D.",U175/U$106)</f>
        <v>3.0620858593523436E-2</v>
      </c>
      <c r="W175" s="14">
        <f>+$C175-U175</f>
        <v>-764671.03999999992</v>
      </c>
      <c r="X175" s="11">
        <f>+IF(ISERROR(W175/U175),"N. D.",W175/U175)</f>
        <v>-1</v>
      </c>
    </row>
    <row r="176" spans="1:24" ht="6" customHeight="1">
      <c r="A176" s="37"/>
      <c r="B176" s="6"/>
      <c r="C176" s="6"/>
      <c r="D176" s="29"/>
      <c r="E176" s="6"/>
      <c r="F176" s="6"/>
      <c r="G176" s="29"/>
      <c r="H176" s="6"/>
      <c r="I176" s="29"/>
      <c r="J176" s="6"/>
      <c r="K176" s="6"/>
      <c r="L176" s="29"/>
      <c r="M176" s="6"/>
      <c r="N176" s="29"/>
      <c r="O176" s="6"/>
      <c r="P176" s="6"/>
      <c r="Q176" s="29"/>
      <c r="R176" s="6"/>
      <c r="S176" s="29"/>
      <c r="T176" s="6"/>
      <c r="U176" s="6"/>
      <c r="V176" s="29"/>
      <c r="W176" s="6"/>
      <c r="X176" s="29"/>
    </row>
    <row r="177" spans="1:24" ht="19" thickBot="1">
      <c r="A177" s="31" t="s">
        <v>82</v>
      </c>
      <c r="B177" s="32"/>
      <c r="C177" s="32">
        <f>+C168-C170</f>
        <v>10679135.943699997</v>
      </c>
      <c r="D177" s="33">
        <f>+IF(OR(C106&lt;=0,C177&lt;=0),"N. D.",C177/C$106)</f>
        <v>0.49690975916119362</v>
      </c>
      <c r="E177" s="32"/>
      <c r="F177" s="32">
        <f>+F168-F170</f>
        <v>10679135.943699997</v>
      </c>
      <c r="G177" s="33">
        <f>+IF(OR(F106&lt;=0,F177&lt;=0),"N. D.",F177/F$106)</f>
        <v>0.49690975916119362</v>
      </c>
      <c r="H177" s="32">
        <f>+$C177-F177</f>
        <v>0</v>
      </c>
      <c r="I177" s="33">
        <f>+IF(ISERROR(H177/F177),"N. D.",H177/F177)</f>
        <v>0</v>
      </c>
      <c r="J177" s="32"/>
      <c r="K177" s="32">
        <f>+K168-K170</f>
        <v>7461730.0567000024</v>
      </c>
      <c r="L177" s="33">
        <f>+IF(OR(K106&lt;=0,K177&lt;=0),"N. D.",K177/K$106)</f>
        <v>0.41433528986718099</v>
      </c>
      <c r="M177" s="32">
        <f>+$C177-K177</f>
        <v>3217405.8869999945</v>
      </c>
      <c r="N177" s="33">
        <f>+IF(ISERROR(M177/K177),"N. D.",M177/K177)</f>
        <v>0.43118765521556707</v>
      </c>
      <c r="O177" s="32"/>
      <c r="P177" s="32">
        <f>+P168-P170</f>
        <v>9540254.6821999997</v>
      </c>
      <c r="Q177" s="33">
        <f>+IF(OR(P106&lt;=0,P177&lt;=0),"N. D.",P177/P$106)</f>
        <v>0.54764064246757138</v>
      </c>
      <c r="R177" s="32">
        <f>+$C177-P177</f>
        <v>1138881.2614999972</v>
      </c>
      <c r="S177" s="33">
        <f>+IF(ISERROR(R177/P177),"N. D.",R177/P177)</f>
        <v>0.11937640025741632</v>
      </c>
      <c r="T177" s="32"/>
      <c r="U177" s="32">
        <f>+U168-U170</f>
        <v>14868456.380000003</v>
      </c>
      <c r="V177" s="33">
        <f>+IF(OR(U106&lt;=0,U177&lt;=0),"N. D.",U177/U$106)</f>
        <v>0.59539969019351313</v>
      </c>
      <c r="W177" s="32">
        <f>+$C177-U177</f>
        <v>-4189320.4363000058</v>
      </c>
      <c r="X177" s="33">
        <f>+IF(ISERROR(W177/U177),"N. D.",W177/U177)</f>
        <v>-0.28175893510608024</v>
      </c>
    </row>
    <row r="180" spans="1:24">
      <c r="C180" s="2"/>
      <c r="D180" s="2"/>
      <c r="F180" s="2"/>
      <c r="G180" s="2"/>
      <c r="H180" s="2"/>
      <c r="I180" s="2"/>
      <c r="K180" s="2"/>
      <c r="L180" s="2"/>
      <c r="M180" s="2"/>
      <c r="N180" s="2"/>
      <c r="P180" s="2"/>
      <c r="Q180" s="2"/>
      <c r="R180" s="2"/>
      <c r="S180" s="2"/>
      <c r="U180" s="2"/>
      <c r="V180" s="2"/>
      <c r="W180" s="2"/>
      <c r="X180" s="2"/>
    </row>
    <row r="181" spans="1:24">
      <c r="C181" s="378" t="s">
        <v>1</v>
      </c>
      <c r="D181" s="378"/>
      <c r="E181" s="378"/>
      <c r="F181" s="378"/>
      <c r="G181" s="378"/>
      <c r="H181" s="378"/>
      <c r="I181" s="378"/>
      <c r="J181" s="378"/>
      <c r="K181" s="378"/>
      <c r="L181" s="378"/>
      <c r="M181" s="378"/>
      <c r="N181" s="378"/>
      <c r="O181" s="378"/>
      <c r="P181" s="378"/>
      <c r="Q181" s="378"/>
      <c r="R181" s="378"/>
      <c r="S181" s="378"/>
      <c r="T181" s="378"/>
      <c r="U181" s="378"/>
      <c r="V181" s="378"/>
      <c r="W181" s="378"/>
      <c r="X181" s="378"/>
    </row>
    <row r="182" spans="1:24">
      <c r="B182" s="3"/>
      <c r="C182" s="3"/>
      <c r="D182" s="2"/>
      <c r="E182" s="3"/>
      <c r="F182" s="3"/>
      <c r="G182" s="2"/>
      <c r="H182" s="3"/>
      <c r="I182" s="2"/>
      <c r="J182" s="3"/>
      <c r="K182" s="3"/>
      <c r="L182" s="2"/>
      <c r="M182" s="3"/>
      <c r="N182" s="2"/>
      <c r="O182" s="3"/>
      <c r="P182" s="3"/>
      <c r="Q182" s="2"/>
      <c r="R182" s="3"/>
      <c r="S182" s="2"/>
      <c r="T182" s="3"/>
      <c r="U182" s="3"/>
      <c r="V182" s="2"/>
      <c r="W182" s="3"/>
      <c r="X182" s="2"/>
    </row>
    <row r="183" spans="1:24" ht="6" customHeight="1"/>
    <row r="184" spans="1:24" s="6" customFormat="1" ht="14.25" customHeight="1">
      <c r="A184" s="4" t="s">
        <v>83</v>
      </c>
      <c r="B184" s="379"/>
      <c r="C184" s="5">
        <f>+C5</f>
        <v>45657</v>
      </c>
      <c r="D184" s="379" t="s">
        <v>99</v>
      </c>
      <c r="E184" s="379"/>
      <c r="F184" s="5">
        <f>+F5</f>
        <v>45291</v>
      </c>
      <c r="G184" s="379" t="s">
        <v>99</v>
      </c>
      <c r="H184" s="5" t="str">
        <f>+H5</f>
        <v>DIFERENCIAS</v>
      </c>
      <c r="I184" s="379" t="s">
        <v>99</v>
      </c>
      <c r="J184" s="379"/>
      <c r="K184" s="5">
        <f>+K5</f>
        <v>44926</v>
      </c>
      <c r="L184" s="379" t="s">
        <v>99</v>
      </c>
      <c r="M184" s="5" t="str">
        <f>+M5</f>
        <v>DIFERENCIAS</v>
      </c>
      <c r="N184" s="379" t="s">
        <v>99</v>
      </c>
      <c r="O184" s="379"/>
      <c r="P184" s="5">
        <f>+P5</f>
        <v>44561</v>
      </c>
      <c r="Q184" s="379" t="s">
        <v>99</v>
      </c>
      <c r="R184" s="5" t="str">
        <f>+R5</f>
        <v>DIFERENCIAS</v>
      </c>
      <c r="S184" s="379" t="s">
        <v>99</v>
      </c>
      <c r="T184" s="379"/>
      <c r="U184" s="5">
        <f>+U5</f>
        <v>43830</v>
      </c>
      <c r="V184" s="379" t="s">
        <v>99</v>
      </c>
      <c r="W184" s="5" t="str">
        <f>+W5</f>
        <v>DIFERENCIAS</v>
      </c>
      <c r="X184" s="379" t="s">
        <v>99</v>
      </c>
    </row>
    <row r="185" spans="1:24" s="6" customFormat="1" ht="14.25" customHeight="1">
      <c r="A185" s="4" t="s">
        <v>130</v>
      </c>
      <c r="B185" s="379"/>
      <c r="C185" s="5" t="str">
        <f>+C6</f>
        <v>PPTO</v>
      </c>
      <c r="D185" s="379"/>
      <c r="E185" s="379"/>
      <c r="F185" s="5" t="str">
        <f>+F6</f>
        <v>REAL</v>
      </c>
      <c r="G185" s="379"/>
      <c r="H185" s="5" t="str">
        <f>+H6</f>
        <v>2024P vs 2023R</v>
      </c>
      <c r="I185" s="379"/>
      <c r="J185" s="379"/>
      <c r="K185" s="5" t="str">
        <f>+K6</f>
        <v>REAL</v>
      </c>
      <c r="L185" s="379"/>
      <c r="M185" s="5" t="str">
        <f>+M6</f>
        <v>2024P vs 2022R</v>
      </c>
      <c r="N185" s="379"/>
      <c r="O185" s="379"/>
      <c r="P185" s="5" t="str">
        <f>+P6</f>
        <v>REAL</v>
      </c>
      <c r="Q185" s="379"/>
      <c r="R185" s="5" t="str">
        <f>+R6</f>
        <v>2024P vs 2021R</v>
      </c>
      <c r="S185" s="379"/>
      <c r="T185" s="379"/>
      <c r="U185" s="5" t="str">
        <f>+U6</f>
        <v>REAL</v>
      </c>
      <c r="V185" s="379"/>
      <c r="W185" s="5" t="str">
        <f>+W6</f>
        <v>2024P vs 2019R</v>
      </c>
      <c r="X185" s="379"/>
    </row>
    <row r="186" spans="1:24" ht="6" customHeight="1"/>
    <row r="187" spans="1:24">
      <c r="C187" s="41" t="s">
        <v>85</v>
      </c>
      <c r="F187" s="41" t="s">
        <v>86</v>
      </c>
      <c r="K187" s="41" t="s">
        <v>108</v>
      </c>
      <c r="P187" s="41" t="s">
        <v>109</v>
      </c>
      <c r="U187" s="41" t="s">
        <v>110</v>
      </c>
    </row>
    <row r="190" spans="1:24">
      <c r="A190" s="7" t="s">
        <v>87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6" customHeight="1">
      <c r="A191" s="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>
      <c r="A192" s="13" t="s">
        <v>88</v>
      </c>
      <c r="B192" s="14"/>
      <c r="C192" s="10">
        <f>+C31</f>
        <v>22298032.939999998</v>
      </c>
      <c r="D192" s="42">
        <f>+IF(ISERROR(C192/C$196),"N. D.",C192/C$196)</f>
        <v>1.0375474417029322</v>
      </c>
      <c r="E192" s="43"/>
      <c r="F192" s="10">
        <f>+F31</f>
        <v>22298032.939999998</v>
      </c>
      <c r="G192" s="42">
        <f>+IF(ISERROR(F192/F$196),"N. D.",F192/F$196)</f>
        <v>1.0375474417029322</v>
      </c>
      <c r="H192" s="43">
        <f>+$C192-F192</f>
        <v>0</v>
      </c>
      <c r="I192" s="42">
        <f>+IF(ISERROR(H192/F192),"N. D.",H192/F192)</f>
        <v>0</v>
      </c>
      <c r="J192" s="43"/>
      <c r="K192" s="10">
        <f>+K31</f>
        <v>20793500.199999999</v>
      </c>
      <c r="L192" s="42">
        <f>+IF(ISERROR(K192/K$196),"N. D.",K192/K$196)</f>
        <v>1.154622435715738</v>
      </c>
      <c r="M192" s="43">
        <f>+$C192-K192</f>
        <v>1504532.7399999984</v>
      </c>
      <c r="N192" s="42">
        <f>+IF(ISERROR(M192/K192),"N. D.",M192/K192)</f>
        <v>7.2355915335504617E-2</v>
      </c>
      <c r="O192" s="43"/>
      <c r="P192" s="10">
        <f>+P31</f>
        <v>21497778.490000002</v>
      </c>
      <c r="Q192" s="42">
        <f>+IF(ISERROR(P192/P$196),"N. D.",P192/P$196)</f>
        <v>1.2340401400242542</v>
      </c>
      <c r="R192" s="43">
        <f>+$C192-P192</f>
        <v>800254.44999999553</v>
      </c>
      <c r="S192" s="42">
        <f>+IF(ISERROR(R192/P192),"N. D.",R192/P192)</f>
        <v>3.7224983519680663E-2</v>
      </c>
      <c r="T192" s="43"/>
      <c r="U192" s="10">
        <f>+U31</f>
        <v>26271944.880000003</v>
      </c>
      <c r="V192" s="42">
        <f>+IF(ISERROR(U192/U$196),"N. D.",U192/U$196)</f>
        <v>1.0520465233616305</v>
      </c>
      <c r="W192" s="43">
        <f>+$C192-U192</f>
        <v>-3973911.9400000051</v>
      </c>
      <c r="X192" s="42">
        <f>+IF(ISERROR(W192/U192),"N. D.",W192/U192)</f>
        <v>-0.1512606682965911</v>
      </c>
    </row>
    <row r="193" spans="1:24">
      <c r="A193" s="13" t="s">
        <v>89</v>
      </c>
      <c r="B193" s="14"/>
      <c r="C193" s="10">
        <f>+C56</f>
        <v>806935.72000000009</v>
      </c>
      <c r="D193" s="42">
        <f>+IF(ISERROR(C193/C$196),"N. D.",C193/C$196)</f>
        <v>3.754744170293229E-2</v>
      </c>
      <c r="E193" s="43"/>
      <c r="F193" s="10">
        <f>+F56</f>
        <v>806935.72000000009</v>
      </c>
      <c r="G193" s="42">
        <f>+IF(ISERROR(F193/F$196),"N. D.",F193/F$196)</f>
        <v>3.754744170293229E-2</v>
      </c>
      <c r="H193" s="43">
        <f>+$C193-F193</f>
        <v>0</v>
      </c>
      <c r="I193" s="42">
        <f>+IF(ISERROR(H193/F193),"N. D.",H193/F193)</f>
        <v>0</v>
      </c>
      <c r="J193" s="43"/>
      <c r="K193" s="10">
        <f>+K56</f>
        <v>2772604.6399999997</v>
      </c>
      <c r="L193" s="42">
        <f>+IF(ISERROR(K193/K$196),"N. D.",K193/K$196)</f>
        <v>0.15395731800428464</v>
      </c>
      <c r="M193" s="43">
        <f>+$C193-K193</f>
        <v>-1965668.9199999995</v>
      </c>
      <c r="N193" s="42">
        <f>+IF(ISERROR(M193/K193),"N. D.",M193/K193)</f>
        <v>-0.7089611304985769</v>
      </c>
      <c r="O193" s="43"/>
      <c r="P193" s="10">
        <f>+P56</f>
        <v>3628744.04</v>
      </c>
      <c r="Q193" s="42">
        <f>+IF(ISERROR(P193/P$196),"N. D.",P193/P$196)</f>
        <v>0.20830132775425103</v>
      </c>
      <c r="R193" s="43">
        <f>+$C193-P193</f>
        <v>-2821808.32</v>
      </c>
      <c r="S193" s="42">
        <f>+IF(ISERROR(R193/P193),"N. D.",R193/P193)</f>
        <v>-0.77762671847199227</v>
      </c>
      <c r="T193" s="43"/>
      <c r="U193" s="10">
        <f>+U56</f>
        <v>1169716.3999999999</v>
      </c>
      <c r="V193" s="42">
        <f>+IF(ISERROR(U193/U$196),"N. D.",U193/U$196)</f>
        <v>4.6840691755405436E-2</v>
      </c>
      <c r="W193" s="43">
        <f>+$C193-U193</f>
        <v>-362780.67999999982</v>
      </c>
      <c r="X193" s="42">
        <f>+IF(ISERROR(W193/U193),"N. D.",W193/U193)</f>
        <v>-0.31014413408241504</v>
      </c>
    </row>
    <row r="194" spans="1:24">
      <c r="A194" s="13" t="s">
        <v>90</v>
      </c>
      <c r="B194" s="14"/>
      <c r="C194" s="10">
        <f>+C81</f>
        <v>0</v>
      </c>
      <c r="D194" s="42">
        <f>+IF(ISERROR(C194/C$196),"N. D.",C194/C$196)</f>
        <v>0</v>
      </c>
      <c r="E194" s="43"/>
      <c r="F194" s="10">
        <f>+F81</f>
        <v>0</v>
      </c>
      <c r="G194" s="42">
        <f>+IF(ISERROR(F194/F$196),"N. D.",F194/F$196)</f>
        <v>0</v>
      </c>
      <c r="H194" s="43">
        <f>+$C194-F194</f>
        <v>0</v>
      </c>
      <c r="I194" s="42" t="str">
        <f>+IF(ISERROR(H194/F194),"N. D.",H194/F194)</f>
        <v>N. D.</v>
      </c>
      <c r="J194" s="43"/>
      <c r="K194" s="10">
        <f>+K81</f>
        <v>11978.05</v>
      </c>
      <c r="L194" s="42">
        <f>+IF(ISERROR(K194/K$196),"N. D.",K194/K$196)</f>
        <v>6.6511771145316332E-4</v>
      </c>
      <c r="M194" s="43">
        <f>+$C194-K194</f>
        <v>-11978.05</v>
      </c>
      <c r="N194" s="42">
        <f>+IF(ISERROR(M194/K194),"N. D.",M194/K194)</f>
        <v>-1</v>
      </c>
      <c r="O194" s="43"/>
      <c r="P194" s="10">
        <f>+P81</f>
        <v>448386.78</v>
      </c>
      <c r="Q194" s="42">
        <f>+IF(ISERROR(P194/P$196),"N. D.",P194/P$196)</f>
        <v>2.5738812270003276E-2</v>
      </c>
      <c r="R194" s="43">
        <f>+$C194-P194</f>
        <v>-448386.78</v>
      </c>
      <c r="S194" s="42">
        <f>+IF(ISERROR(R194/P194),"N. D.",R194/P194)</f>
        <v>-1</v>
      </c>
      <c r="T194" s="43"/>
      <c r="U194" s="10">
        <f>+U81</f>
        <v>130001.21</v>
      </c>
      <c r="V194" s="42">
        <f>+IF(ISERROR(U194/U$196),"N. D.",U194/U$196)</f>
        <v>5.2058316062250061E-3</v>
      </c>
      <c r="W194" s="43">
        <f>+$C194-U194</f>
        <v>-130001.21</v>
      </c>
      <c r="X194" s="42">
        <f>+IF(ISERROR(W194/U194),"N. D.",W194/U194)</f>
        <v>-1</v>
      </c>
    </row>
    <row r="195" spans="1:24" ht="6" customHeight="1">
      <c r="A195" s="8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s="48" customFormat="1">
      <c r="A196" s="44" t="s">
        <v>46</v>
      </c>
      <c r="B196" s="24"/>
      <c r="C196" s="45">
        <f>+C192-C193-C194</f>
        <v>21491097.219999999</v>
      </c>
      <c r="D196" s="46">
        <f>+IF(ISERROR(C196/C$196),"N. D.",C196/C$196)</f>
        <v>1</v>
      </c>
      <c r="E196" s="47"/>
      <c r="F196" s="45">
        <f>+F192-F193-F194</f>
        <v>21491097.219999999</v>
      </c>
      <c r="G196" s="46">
        <f>+IF(ISERROR(F196/F$196),"N. D.",F196/F$196)</f>
        <v>1</v>
      </c>
      <c r="H196" s="47">
        <f>+$C196-F196</f>
        <v>0</v>
      </c>
      <c r="I196" s="46">
        <f>+IF(ISERROR(H196/F196),"N. D.",H196/F196)</f>
        <v>0</v>
      </c>
      <c r="J196" s="47"/>
      <c r="K196" s="45">
        <f>+K192-K193-K194</f>
        <v>18008917.509999998</v>
      </c>
      <c r="L196" s="46">
        <f>+IF(ISERROR(K196/K$196),"N. D.",K196/K$196)</f>
        <v>1</v>
      </c>
      <c r="M196" s="47">
        <f>+$C196-K196</f>
        <v>3482179.7100000009</v>
      </c>
      <c r="N196" s="46">
        <f>+IF(ISERROR(M196/K196),"N. D.",M196/K196)</f>
        <v>0.19335863513542192</v>
      </c>
      <c r="O196" s="47"/>
      <c r="P196" s="45">
        <f>+P192-P193-P194</f>
        <v>17420647.670000002</v>
      </c>
      <c r="Q196" s="46">
        <f>+IF(ISERROR(P196/P$196),"N. D.",P196/P$196)</f>
        <v>1</v>
      </c>
      <c r="R196" s="47">
        <f>+$C196-P196</f>
        <v>4070449.549999997</v>
      </c>
      <c r="S196" s="46">
        <f>+IF(ISERROR(R196/P196),"N. D.",R196/P196)</f>
        <v>0.2336566140999278</v>
      </c>
      <c r="T196" s="47"/>
      <c r="U196" s="45">
        <f>+U192-U193-U194</f>
        <v>24972227.270000003</v>
      </c>
      <c r="V196" s="46">
        <f>+IF(ISERROR(U196/U$196),"N. D.",U196/U$196)</f>
        <v>1</v>
      </c>
      <c r="W196" s="47">
        <f>+$C196-U196</f>
        <v>-3481130.0500000045</v>
      </c>
      <c r="X196" s="46">
        <f>+IF(ISERROR(W196/U196),"N. D.",W196/U196)</f>
        <v>-0.13940006281225889</v>
      </c>
    </row>
    <row r="198" spans="1:24">
      <c r="A198" s="7" t="s">
        <v>91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6" customHeight="1">
      <c r="A199" s="8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>
      <c r="A200" s="13" t="s">
        <v>22</v>
      </c>
      <c r="B200" s="14"/>
      <c r="C200" s="10">
        <f t="shared" ref="C200:C208" si="129">+C86</f>
        <v>17467516.599999998</v>
      </c>
      <c r="D200" s="42">
        <f t="shared" ref="D200:D208" si="130">+IF(ISERROR(C200/C$210),"N. D.",C200/C$210)</f>
        <v>0.81277919043353519</v>
      </c>
      <c r="E200" s="43"/>
      <c r="F200" s="10">
        <f t="shared" ref="F200:F208" si="131">+F86</f>
        <v>17467516.599999998</v>
      </c>
      <c r="G200" s="42">
        <f t="shared" ref="G200:G208" si="132">+IF(ISERROR(F200/F$210),"N. D.",F200/F$210)</f>
        <v>0.81277919043353519</v>
      </c>
      <c r="H200" s="43">
        <f t="shared" ref="H200:H208" si="133">+$C200-F200</f>
        <v>0</v>
      </c>
      <c r="I200" s="42">
        <f t="shared" ref="I200:I208" si="134">+IF(ISERROR(H200/F200),"N. D.",H200/F200)</f>
        <v>0</v>
      </c>
      <c r="J200" s="43"/>
      <c r="K200" s="10">
        <f t="shared" ref="K200:K208" si="135">+K86</f>
        <v>14708997.689999999</v>
      </c>
      <c r="L200" s="42">
        <f t="shared" ref="L200:L208" si="136">+IF(ISERROR(K200/K$210),"N. D.",K200/K$210)</f>
        <v>0.8167619004214095</v>
      </c>
      <c r="M200" s="43">
        <f t="shared" ref="M200:M208" si="137">+$C200-K200</f>
        <v>2758518.9099999983</v>
      </c>
      <c r="N200" s="42">
        <f t="shared" ref="N200:N208" si="138">+IF(ISERROR(M200/K200),"N. D.",M200/K200)</f>
        <v>0.18753955695263955</v>
      </c>
      <c r="O200" s="43"/>
      <c r="P200" s="10">
        <f t="shared" ref="P200:P208" si="139">+P86</f>
        <v>14002901.310000001</v>
      </c>
      <c r="Q200" s="42">
        <f t="shared" ref="Q200:Q208" si="140">+IF(ISERROR(P200/P$210),"N. D.",P200/P$210)</f>
        <v>0.80381060309912133</v>
      </c>
      <c r="R200" s="43">
        <f t="shared" ref="R200:R208" si="141">+$C200-P200</f>
        <v>3464615.2899999972</v>
      </c>
      <c r="S200" s="42">
        <f t="shared" ref="S200:S208" si="142">+IF(ISERROR(R200/P200),"N. D.",R200/P200)</f>
        <v>0.24742124601890786</v>
      </c>
      <c r="T200" s="43"/>
      <c r="U200" s="10">
        <f t="shared" ref="U200:U208" si="143">+U86</f>
        <v>21392605.039999999</v>
      </c>
      <c r="V200" s="42">
        <f t="shared" ref="V200:V208" si="144">+IF(ISERROR(U200/U$210),"N. D.",U200/U$210)</f>
        <v>0.85665586848553443</v>
      </c>
      <c r="W200" s="43">
        <f t="shared" ref="W200:W208" si="145">+$C200-U200</f>
        <v>-3925088.4400000013</v>
      </c>
      <c r="X200" s="42">
        <f t="shared" ref="X200:X208" si="146">+IF(ISERROR(W200/U200),"N. D.",W200/U200)</f>
        <v>-0.18347875037476041</v>
      </c>
    </row>
    <row r="201" spans="1:24">
      <c r="A201" s="13" t="s">
        <v>23</v>
      </c>
      <c r="B201" s="14"/>
      <c r="C201" s="10">
        <f t="shared" si="129"/>
        <v>0</v>
      </c>
      <c r="D201" s="42">
        <f t="shared" si="130"/>
        <v>0</v>
      </c>
      <c r="E201" s="43"/>
      <c r="F201" s="10">
        <f t="shared" si="131"/>
        <v>0</v>
      </c>
      <c r="G201" s="42">
        <f t="shared" si="132"/>
        <v>0</v>
      </c>
      <c r="H201" s="43">
        <f t="shared" si="133"/>
        <v>0</v>
      </c>
      <c r="I201" s="42" t="str">
        <f t="shared" si="134"/>
        <v>N. D.</v>
      </c>
      <c r="J201" s="43"/>
      <c r="K201" s="10">
        <f t="shared" si="135"/>
        <v>281350.83</v>
      </c>
      <c r="L201" s="42">
        <f t="shared" si="136"/>
        <v>1.5622861831854767E-2</v>
      </c>
      <c r="M201" s="43">
        <f t="shared" si="137"/>
        <v>-281350.83</v>
      </c>
      <c r="N201" s="42">
        <f t="shared" si="138"/>
        <v>-1</v>
      </c>
      <c r="O201" s="43"/>
      <c r="P201" s="10">
        <f t="shared" si="139"/>
        <v>489694.54</v>
      </c>
      <c r="Q201" s="42">
        <f t="shared" si="140"/>
        <v>2.8110007691809314E-2</v>
      </c>
      <c r="R201" s="43">
        <f t="shared" si="141"/>
        <v>-489694.54</v>
      </c>
      <c r="S201" s="42">
        <f t="shared" si="142"/>
        <v>-1</v>
      </c>
      <c r="T201" s="43"/>
      <c r="U201" s="10">
        <f t="shared" si="143"/>
        <v>0</v>
      </c>
      <c r="V201" s="42">
        <f t="shared" si="144"/>
        <v>0</v>
      </c>
      <c r="W201" s="43">
        <f t="shared" si="145"/>
        <v>0</v>
      </c>
      <c r="X201" s="42" t="str">
        <f t="shared" si="146"/>
        <v>N. D.</v>
      </c>
    </row>
    <row r="202" spans="1:24">
      <c r="A202" s="13" t="s">
        <v>24</v>
      </c>
      <c r="B202" s="14"/>
      <c r="C202" s="10">
        <f t="shared" si="129"/>
        <v>2342698.58</v>
      </c>
      <c r="D202" s="42">
        <f t="shared" si="130"/>
        <v>0.10900786293125336</v>
      </c>
      <c r="E202" s="43"/>
      <c r="F202" s="10">
        <f t="shared" si="131"/>
        <v>2342698.58</v>
      </c>
      <c r="G202" s="42">
        <f t="shared" si="132"/>
        <v>0.10900786293125336</v>
      </c>
      <c r="H202" s="43">
        <f t="shared" si="133"/>
        <v>0</v>
      </c>
      <c r="I202" s="42">
        <f t="shared" si="134"/>
        <v>0</v>
      </c>
      <c r="J202" s="43"/>
      <c r="K202" s="10">
        <f t="shared" si="135"/>
        <v>2114556.9700000002</v>
      </c>
      <c r="L202" s="42">
        <f t="shared" si="136"/>
        <v>0.11741721671087825</v>
      </c>
      <c r="M202" s="43">
        <f t="shared" si="137"/>
        <v>228141.60999999987</v>
      </c>
      <c r="N202" s="42">
        <f t="shared" si="138"/>
        <v>0.10789097349313784</v>
      </c>
      <c r="O202" s="43"/>
      <c r="P202" s="10">
        <f t="shared" si="139"/>
        <v>2209537.19</v>
      </c>
      <c r="Q202" s="42">
        <f t="shared" si="140"/>
        <v>0.1268343882417777</v>
      </c>
      <c r="R202" s="43">
        <f t="shared" si="141"/>
        <v>133161.39000000013</v>
      </c>
      <c r="S202" s="42">
        <f t="shared" si="142"/>
        <v>6.0266643441290131E-2</v>
      </c>
      <c r="T202" s="43"/>
      <c r="U202" s="10">
        <f t="shared" si="143"/>
        <v>2391581.69</v>
      </c>
      <c r="V202" s="42">
        <f t="shared" si="144"/>
        <v>9.5769658995258675E-2</v>
      </c>
      <c r="W202" s="43">
        <f t="shared" si="145"/>
        <v>-48883.10999999987</v>
      </c>
      <c r="X202" s="42">
        <f t="shared" si="146"/>
        <v>-2.0439657237884219E-2</v>
      </c>
    </row>
    <row r="203" spans="1:24">
      <c r="A203" s="13" t="s">
        <v>25</v>
      </c>
      <c r="B203" s="14"/>
      <c r="C203" s="10">
        <f t="shared" si="129"/>
        <v>5545.56</v>
      </c>
      <c r="D203" s="42">
        <f t="shared" si="130"/>
        <v>2.5803987312658953E-4</v>
      </c>
      <c r="E203" s="43"/>
      <c r="F203" s="10">
        <f t="shared" si="131"/>
        <v>5545.56</v>
      </c>
      <c r="G203" s="42">
        <f t="shared" si="132"/>
        <v>2.5803987312658953E-4</v>
      </c>
      <c r="H203" s="43">
        <f t="shared" si="133"/>
        <v>0</v>
      </c>
      <c r="I203" s="42">
        <f t="shared" si="134"/>
        <v>0</v>
      </c>
      <c r="J203" s="43"/>
      <c r="K203" s="10">
        <f t="shared" si="135"/>
        <v>12493.869999999999</v>
      </c>
      <c r="L203" s="42">
        <f t="shared" si="136"/>
        <v>6.9376018814359031E-4</v>
      </c>
      <c r="M203" s="43">
        <f t="shared" si="137"/>
        <v>-6948.3099999999986</v>
      </c>
      <c r="N203" s="42">
        <f t="shared" si="138"/>
        <v>-0.55613752984463571</v>
      </c>
      <c r="O203" s="43"/>
      <c r="P203" s="10">
        <f t="shared" si="139"/>
        <v>20505.060000000005</v>
      </c>
      <c r="Q203" s="42">
        <f t="shared" si="140"/>
        <v>1.1770549745582454E-3</v>
      </c>
      <c r="R203" s="43">
        <f t="shared" si="141"/>
        <v>-14959.500000000004</v>
      </c>
      <c r="S203" s="42">
        <f t="shared" si="142"/>
        <v>-0.72955163262141154</v>
      </c>
      <c r="T203" s="43"/>
      <c r="U203" s="10">
        <f t="shared" si="143"/>
        <v>107095.92000000001</v>
      </c>
      <c r="V203" s="42">
        <f t="shared" si="144"/>
        <v>4.2886010463575285E-3</v>
      </c>
      <c r="W203" s="43">
        <f t="shared" si="145"/>
        <v>-101550.36000000002</v>
      </c>
      <c r="X203" s="42">
        <f t="shared" si="146"/>
        <v>-0.94821875567248504</v>
      </c>
    </row>
    <row r="204" spans="1:24">
      <c r="A204" s="13" t="s">
        <v>26</v>
      </c>
      <c r="B204" s="14"/>
      <c r="C204" s="10">
        <f t="shared" si="129"/>
        <v>0</v>
      </c>
      <c r="D204" s="42">
        <f t="shared" si="130"/>
        <v>0</v>
      </c>
      <c r="E204" s="43"/>
      <c r="F204" s="10">
        <f t="shared" si="131"/>
        <v>0</v>
      </c>
      <c r="G204" s="42">
        <f t="shared" si="132"/>
        <v>0</v>
      </c>
      <c r="H204" s="43">
        <f t="shared" si="133"/>
        <v>0</v>
      </c>
      <c r="I204" s="42" t="str">
        <f t="shared" si="134"/>
        <v>N. D.</v>
      </c>
      <c r="J204" s="43"/>
      <c r="K204" s="10">
        <f t="shared" si="135"/>
        <v>0</v>
      </c>
      <c r="L204" s="42">
        <f t="shared" si="136"/>
        <v>0</v>
      </c>
      <c r="M204" s="43">
        <f t="shared" si="137"/>
        <v>0</v>
      </c>
      <c r="N204" s="42" t="str">
        <f t="shared" si="138"/>
        <v>N. D.</v>
      </c>
      <c r="O204" s="43"/>
      <c r="P204" s="10">
        <f t="shared" si="139"/>
        <v>0</v>
      </c>
      <c r="Q204" s="42">
        <f t="shared" si="140"/>
        <v>0</v>
      </c>
      <c r="R204" s="43">
        <f t="shared" si="141"/>
        <v>0</v>
      </c>
      <c r="S204" s="42" t="str">
        <f t="shared" si="142"/>
        <v>N. D.</v>
      </c>
      <c r="T204" s="43"/>
      <c r="U204" s="10">
        <f t="shared" si="143"/>
        <v>0</v>
      </c>
      <c r="V204" s="42">
        <f t="shared" si="144"/>
        <v>0</v>
      </c>
      <c r="W204" s="43">
        <f t="shared" si="145"/>
        <v>0</v>
      </c>
      <c r="X204" s="42" t="str">
        <f t="shared" si="146"/>
        <v>N. D.</v>
      </c>
    </row>
    <row r="205" spans="1:24">
      <c r="A205" s="13" t="s">
        <v>27</v>
      </c>
      <c r="B205" s="14"/>
      <c r="C205" s="10">
        <f t="shared" si="129"/>
        <v>1349778.63</v>
      </c>
      <c r="D205" s="42">
        <f t="shared" si="130"/>
        <v>6.2806408448232778E-2</v>
      </c>
      <c r="E205" s="43"/>
      <c r="F205" s="10">
        <f t="shared" si="131"/>
        <v>1349778.63</v>
      </c>
      <c r="G205" s="42">
        <f t="shared" si="132"/>
        <v>6.2806408448232778E-2</v>
      </c>
      <c r="H205" s="43">
        <f t="shared" si="133"/>
        <v>0</v>
      </c>
      <c r="I205" s="42">
        <f t="shared" si="134"/>
        <v>0</v>
      </c>
      <c r="J205" s="43"/>
      <c r="K205" s="10">
        <f t="shared" si="135"/>
        <v>759081.94</v>
      </c>
      <c r="L205" s="42">
        <f t="shared" si="136"/>
        <v>4.2150336886073052E-2</v>
      </c>
      <c r="M205" s="43">
        <f t="shared" si="137"/>
        <v>590696.68999999994</v>
      </c>
      <c r="N205" s="42">
        <f t="shared" si="138"/>
        <v>0.77817249874236238</v>
      </c>
      <c r="O205" s="43"/>
      <c r="P205" s="10">
        <f t="shared" si="139"/>
        <v>698009.56999999983</v>
      </c>
      <c r="Q205" s="42">
        <f t="shared" si="140"/>
        <v>4.006794599273357E-2</v>
      </c>
      <c r="R205" s="43">
        <f t="shared" si="141"/>
        <v>651769.06000000006</v>
      </c>
      <c r="S205" s="42">
        <f t="shared" si="142"/>
        <v>0.93375375927868753</v>
      </c>
      <c r="T205" s="43"/>
      <c r="U205" s="10">
        <f t="shared" si="143"/>
        <v>1080944.6199999999</v>
      </c>
      <c r="V205" s="42">
        <f t="shared" si="144"/>
        <v>4.3285871472849194E-2</v>
      </c>
      <c r="W205" s="43">
        <f t="shared" si="145"/>
        <v>268834.01</v>
      </c>
      <c r="X205" s="42">
        <f t="shared" si="146"/>
        <v>0.24870285214056576</v>
      </c>
    </row>
    <row r="206" spans="1:24">
      <c r="A206" s="13" t="s">
        <v>28</v>
      </c>
      <c r="B206" s="14"/>
      <c r="C206" s="10">
        <f t="shared" si="129"/>
        <v>0</v>
      </c>
      <c r="D206" s="42">
        <f t="shared" si="130"/>
        <v>0</v>
      </c>
      <c r="E206" s="43"/>
      <c r="F206" s="10">
        <f t="shared" si="131"/>
        <v>0</v>
      </c>
      <c r="G206" s="42">
        <f t="shared" si="132"/>
        <v>0</v>
      </c>
      <c r="H206" s="43">
        <f t="shared" si="133"/>
        <v>0</v>
      </c>
      <c r="I206" s="42" t="str">
        <f t="shared" si="134"/>
        <v>N. D.</v>
      </c>
      <c r="J206" s="43"/>
      <c r="K206" s="10">
        <f t="shared" si="135"/>
        <v>0</v>
      </c>
      <c r="L206" s="42">
        <f t="shared" si="136"/>
        <v>0</v>
      </c>
      <c r="M206" s="43">
        <f t="shared" si="137"/>
        <v>0</v>
      </c>
      <c r="N206" s="42" t="str">
        <f t="shared" si="138"/>
        <v>N. D.</v>
      </c>
      <c r="O206" s="43"/>
      <c r="P206" s="10">
        <f t="shared" si="139"/>
        <v>0</v>
      </c>
      <c r="Q206" s="42">
        <f t="shared" si="140"/>
        <v>0</v>
      </c>
      <c r="R206" s="43">
        <f t="shared" si="141"/>
        <v>0</v>
      </c>
      <c r="S206" s="42" t="str">
        <f t="shared" si="142"/>
        <v>N. D.</v>
      </c>
      <c r="T206" s="43"/>
      <c r="U206" s="10">
        <f t="shared" si="143"/>
        <v>0</v>
      </c>
      <c r="V206" s="42">
        <f t="shared" si="144"/>
        <v>0</v>
      </c>
      <c r="W206" s="43">
        <f t="shared" si="145"/>
        <v>0</v>
      </c>
      <c r="X206" s="42" t="str">
        <f t="shared" si="146"/>
        <v>N. D.</v>
      </c>
    </row>
    <row r="207" spans="1:24">
      <c r="A207" s="13" t="s">
        <v>29</v>
      </c>
      <c r="B207" s="14"/>
      <c r="C207" s="10">
        <f t="shared" si="129"/>
        <v>325557.84999999998</v>
      </c>
      <c r="D207" s="42">
        <f t="shared" si="130"/>
        <v>1.5148498313852028E-2</v>
      </c>
      <c r="E207" s="43"/>
      <c r="F207" s="10">
        <f t="shared" si="131"/>
        <v>325557.84999999998</v>
      </c>
      <c r="G207" s="42">
        <f t="shared" si="132"/>
        <v>1.5148498313852028E-2</v>
      </c>
      <c r="H207" s="43">
        <f t="shared" si="133"/>
        <v>0</v>
      </c>
      <c r="I207" s="42">
        <f t="shared" si="134"/>
        <v>0</v>
      </c>
      <c r="J207" s="43"/>
      <c r="K207" s="10">
        <f t="shared" si="135"/>
        <v>132436.21</v>
      </c>
      <c r="L207" s="42">
        <f t="shared" si="136"/>
        <v>7.3539239616407116E-3</v>
      </c>
      <c r="M207" s="43">
        <f t="shared" si="137"/>
        <v>193121.63999999998</v>
      </c>
      <c r="N207" s="42">
        <f t="shared" si="138"/>
        <v>1.4582238498066351</v>
      </c>
      <c r="O207" s="43"/>
      <c r="P207" s="10">
        <f t="shared" si="139"/>
        <v>0</v>
      </c>
      <c r="Q207" s="42">
        <f t="shared" si="140"/>
        <v>0</v>
      </c>
      <c r="R207" s="43">
        <f t="shared" si="141"/>
        <v>325557.84999999998</v>
      </c>
      <c r="S207" s="42" t="str">
        <f t="shared" si="142"/>
        <v>N. D.</v>
      </c>
      <c r="T207" s="43"/>
      <c r="U207" s="10">
        <f t="shared" si="143"/>
        <v>0</v>
      </c>
      <c r="V207" s="42">
        <f t="shared" si="144"/>
        <v>0</v>
      </c>
      <c r="W207" s="43">
        <f t="shared" si="145"/>
        <v>325557.84999999998</v>
      </c>
      <c r="X207" s="42" t="str">
        <f t="shared" si="146"/>
        <v>N. D.</v>
      </c>
    </row>
    <row r="208" spans="1:24">
      <c r="A208" s="18" t="s">
        <v>30</v>
      </c>
      <c r="B208" s="14"/>
      <c r="C208" s="10">
        <f t="shared" si="129"/>
        <v>0</v>
      </c>
      <c r="D208" s="42">
        <f t="shared" si="130"/>
        <v>0</v>
      </c>
      <c r="E208" s="43"/>
      <c r="F208" s="10">
        <f t="shared" si="131"/>
        <v>0</v>
      </c>
      <c r="G208" s="42">
        <f t="shared" si="132"/>
        <v>0</v>
      </c>
      <c r="H208" s="43">
        <f t="shared" si="133"/>
        <v>0</v>
      </c>
      <c r="I208" s="42" t="str">
        <f t="shared" si="134"/>
        <v>N. D.</v>
      </c>
      <c r="J208" s="43"/>
      <c r="K208" s="10">
        <f t="shared" si="135"/>
        <v>0</v>
      </c>
      <c r="L208" s="42">
        <f t="shared" si="136"/>
        <v>0</v>
      </c>
      <c r="M208" s="43">
        <f t="shared" si="137"/>
        <v>0</v>
      </c>
      <c r="N208" s="42" t="str">
        <f t="shared" si="138"/>
        <v>N. D.</v>
      </c>
      <c r="O208" s="43"/>
      <c r="P208" s="10">
        <f t="shared" si="139"/>
        <v>0</v>
      </c>
      <c r="Q208" s="42">
        <f t="shared" si="140"/>
        <v>0</v>
      </c>
      <c r="R208" s="43">
        <f t="shared" si="141"/>
        <v>0</v>
      </c>
      <c r="S208" s="42" t="str">
        <f t="shared" si="142"/>
        <v>N. D.</v>
      </c>
      <c r="T208" s="43"/>
      <c r="U208" s="10">
        <f t="shared" si="143"/>
        <v>0</v>
      </c>
      <c r="V208" s="42">
        <f t="shared" si="144"/>
        <v>0</v>
      </c>
      <c r="W208" s="43">
        <f t="shared" si="145"/>
        <v>0</v>
      </c>
      <c r="X208" s="42" t="str">
        <f t="shared" si="146"/>
        <v>N. D.</v>
      </c>
    </row>
    <row r="209" spans="1:24" ht="6" customHeight="1">
      <c r="A209" s="8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s="48" customFormat="1">
      <c r="A210" s="44" t="s">
        <v>46</v>
      </c>
      <c r="B210" s="24"/>
      <c r="C210" s="45">
        <f>+SUM(C200:C208)</f>
        <v>21491097.219999999</v>
      </c>
      <c r="D210" s="46">
        <f>+IF(ISERROR(C210/C$210),"N. D.",C210/C$210)</f>
        <v>1</v>
      </c>
      <c r="E210" s="47"/>
      <c r="F210" s="45">
        <f>+SUM(F200:F208)</f>
        <v>21491097.219999999</v>
      </c>
      <c r="G210" s="46">
        <f>+IF(ISERROR(F210/F$210),"N. D.",F210/F$210)</f>
        <v>1</v>
      </c>
      <c r="H210" s="47">
        <f>+$C210-F210</f>
        <v>0</v>
      </c>
      <c r="I210" s="46">
        <f>+IF(ISERROR(H210/F210),"N. D.",H210/F210)</f>
        <v>0</v>
      </c>
      <c r="J210" s="47"/>
      <c r="K210" s="45">
        <f>+SUM(K200:K208)</f>
        <v>18008917.510000002</v>
      </c>
      <c r="L210" s="46">
        <f>+IF(ISERROR(K210/K$210),"N. D.",K210/K$210)</f>
        <v>1</v>
      </c>
      <c r="M210" s="47">
        <f>+$C210-K210</f>
        <v>3482179.7099999972</v>
      </c>
      <c r="N210" s="46">
        <f>+IF(ISERROR(M210/K210),"N. D.",M210/K210)</f>
        <v>0.19335863513542167</v>
      </c>
      <c r="O210" s="47"/>
      <c r="P210" s="45">
        <f>+SUM(P200:P208)</f>
        <v>17420647.669999998</v>
      </c>
      <c r="Q210" s="46">
        <f>+IF(ISERROR(P210/P$210),"N. D.",P210/P$210)</f>
        <v>1</v>
      </c>
      <c r="R210" s="47">
        <f>+$C210-P210</f>
        <v>4070449.5500000007</v>
      </c>
      <c r="S210" s="46">
        <f>+IF(ISERROR(R210/P210),"N. D.",R210/P210)</f>
        <v>0.23365661409992808</v>
      </c>
      <c r="T210" s="47"/>
      <c r="U210" s="45">
        <f>+SUM(U200:U208)</f>
        <v>24972227.270000003</v>
      </c>
      <c r="V210" s="46">
        <f>+IF(ISERROR(U210/U$210),"N. D.",U210/U$210)</f>
        <v>1</v>
      </c>
      <c r="W210" s="47">
        <f>+$C210-U210</f>
        <v>-3481130.0500000045</v>
      </c>
      <c r="X210" s="46">
        <f>+IF(ISERROR(W210/U210),"N. D.",W210/U210)</f>
        <v>-0.13940006281225889</v>
      </c>
    </row>
    <row r="212" spans="1:24">
      <c r="A212" s="7" t="s">
        <v>92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6" customHeight="1">
      <c r="A213" s="8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>
      <c r="A214" s="18" t="s">
        <v>53</v>
      </c>
      <c r="B214" s="14"/>
      <c r="C214" s="10">
        <f t="shared" ref="C214:C226" si="147">+C138</f>
        <v>1852124.3700000003</v>
      </c>
      <c r="D214" s="42">
        <f t="shared" ref="D214:D226" si="148">+IF(ISERROR(C214/C$210),"N. D.",C214/C$210)</f>
        <v>8.6181005606190283E-2</v>
      </c>
      <c r="E214" s="43"/>
      <c r="F214" s="10">
        <f t="shared" ref="F214:F226" si="149">+F138</f>
        <v>1852124.3700000003</v>
      </c>
      <c r="G214" s="42">
        <f t="shared" ref="G214:G226" si="150">+IF(ISERROR(F214/F$210),"N. D.",F214/F$210)</f>
        <v>8.6181005606190283E-2</v>
      </c>
      <c r="H214" s="43">
        <f t="shared" ref="H214:H226" si="151">+$C214-F214</f>
        <v>0</v>
      </c>
      <c r="I214" s="42">
        <f t="shared" ref="I214:I226" si="152">+IF(ISERROR(H214/F214),"N. D.",H214/F214)</f>
        <v>0</v>
      </c>
      <c r="J214" s="43"/>
      <c r="K214" s="10">
        <f t="shared" ref="K214:K226" si="153">+K138</f>
        <v>1567755.2899999998</v>
      </c>
      <c r="L214" s="42">
        <f t="shared" ref="L214:L226" si="154">+IF(ISERROR(K214/K$210),"N. D.",K214/K$210)</f>
        <v>8.7054387868091221E-2</v>
      </c>
      <c r="M214" s="43">
        <f t="shared" ref="M214:M226" si="155">+$C214-K214</f>
        <v>284369.08000000054</v>
      </c>
      <c r="N214" s="42">
        <f t="shared" ref="N214:N226" si="156">+IF(ISERROR(M214/K214),"N. D.",M214/K214)</f>
        <v>0.18138613966979539</v>
      </c>
      <c r="O214" s="43"/>
      <c r="P214" s="10">
        <f t="shared" ref="P214:P226" si="157">+P138</f>
        <v>1564211.31</v>
      </c>
      <c r="Q214" s="42">
        <f t="shared" ref="Q214:Q226" si="158">+IF(ISERROR(P214/P$210),"N. D.",P214/P$210)</f>
        <v>8.9790651853531245E-2</v>
      </c>
      <c r="R214" s="43">
        <f t="shared" ref="R214:R226" si="159">+$C214-P214</f>
        <v>287913.06000000029</v>
      </c>
      <c r="S214" s="42">
        <f t="shared" ref="S214:S226" si="160">+IF(ISERROR(R214/P214),"N. D.",R214/P214)</f>
        <v>0.18406276579089578</v>
      </c>
      <c r="T214" s="43"/>
      <c r="U214" s="10">
        <f t="shared" ref="U214:U226" si="161">+U138</f>
        <v>1504818.41</v>
      </c>
      <c r="V214" s="42">
        <f t="shared" ref="V214:V226" si="162">+IF(ISERROR(U214/U$210),"N. D.",U214/U$210)</f>
        <v>6.0259679432270348E-2</v>
      </c>
      <c r="W214" s="43">
        <f t="shared" ref="W214:W226" si="163">+$C214-U214</f>
        <v>347305.96000000043</v>
      </c>
      <c r="X214" s="42">
        <f t="shared" ref="X214:X226" si="164">+IF(ISERROR(W214/U214),"N. D.",W214/U214)</f>
        <v>0.23079592706471502</v>
      </c>
    </row>
    <row r="215" spans="1:24">
      <c r="A215" s="18" t="s">
        <v>54</v>
      </c>
      <c r="B215" s="14"/>
      <c r="C215" s="10">
        <f t="shared" si="147"/>
        <v>1109321.9400000002</v>
      </c>
      <c r="D215" s="42">
        <f t="shared" si="148"/>
        <v>5.1617743321529685E-2</v>
      </c>
      <c r="E215" s="43"/>
      <c r="F215" s="10">
        <f t="shared" si="149"/>
        <v>1109321.9400000002</v>
      </c>
      <c r="G215" s="42">
        <f t="shared" si="150"/>
        <v>5.1617743321529685E-2</v>
      </c>
      <c r="H215" s="43">
        <f t="shared" si="151"/>
        <v>0</v>
      </c>
      <c r="I215" s="42">
        <f t="shared" si="152"/>
        <v>0</v>
      </c>
      <c r="J215" s="43"/>
      <c r="K215" s="10">
        <f t="shared" si="153"/>
        <v>1152335.0630000001</v>
      </c>
      <c r="L215" s="42">
        <f t="shared" si="154"/>
        <v>6.3986914391724589E-2</v>
      </c>
      <c r="M215" s="43">
        <f t="shared" si="155"/>
        <v>-43013.122999999905</v>
      </c>
      <c r="N215" s="42">
        <f t="shared" si="156"/>
        <v>-3.7326923723052505E-2</v>
      </c>
      <c r="O215" s="43"/>
      <c r="P215" s="10">
        <f t="shared" si="157"/>
        <v>568200.19999999995</v>
      </c>
      <c r="Q215" s="42">
        <f t="shared" si="158"/>
        <v>3.2616479637464592E-2</v>
      </c>
      <c r="R215" s="43">
        <f t="shared" si="159"/>
        <v>541121.74000000022</v>
      </c>
      <c r="S215" s="42">
        <f t="shared" si="160"/>
        <v>0.95234345218463534</v>
      </c>
      <c r="T215" s="43"/>
      <c r="U215" s="10">
        <f t="shared" si="161"/>
        <v>1387585.7099999997</v>
      </c>
      <c r="V215" s="42">
        <f t="shared" si="162"/>
        <v>5.5565156243270068E-2</v>
      </c>
      <c r="W215" s="43">
        <f t="shared" si="163"/>
        <v>-278263.76999999955</v>
      </c>
      <c r="X215" s="42">
        <f t="shared" si="164"/>
        <v>-0.20053807703165205</v>
      </c>
    </row>
    <row r="216" spans="1:24">
      <c r="A216" s="18" t="s">
        <v>55</v>
      </c>
      <c r="B216" s="14"/>
      <c r="C216" s="10">
        <f t="shared" si="147"/>
        <v>34881.910000000003</v>
      </c>
      <c r="D216" s="42">
        <f t="shared" si="148"/>
        <v>1.6230865107965857E-3</v>
      </c>
      <c r="E216" s="43"/>
      <c r="F216" s="10">
        <f t="shared" si="149"/>
        <v>34881.910000000003</v>
      </c>
      <c r="G216" s="42">
        <f t="shared" si="150"/>
        <v>1.6230865107965857E-3</v>
      </c>
      <c r="H216" s="43">
        <f t="shared" si="151"/>
        <v>0</v>
      </c>
      <c r="I216" s="42">
        <f t="shared" si="152"/>
        <v>0</v>
      </c>
      <c r="J216" s="43"/>
      <c r="K216" s="10">
        <f t="shared" si="153"/>
        <v>25129.800000000003</v>
      </c>
      <c r="L216" s="42">
        <f t="shared" si="154"/>
        <v>1.3954086905026864E-3</v>
      </c>
      <c r="M216" s="43">
        <f t="shared" si="155"/>
        <v>9752.11</v>
      </c>
      <c r="N216" s="42">
        <f t="shared" si="156"/>
        <v>0.38806954293309137</v>
      </c>
      <c r="O216" s="43"/>
      <c r="P216" s="10">
        <f t="shared" si="157"/>
        <v>39105.449999999997</v>
      </c>
      <c r="Q216" s="42">
        <f t="shared" si="158"/>
        <v>2.2447758970146258E-3</v>
      </c>
      <c r="R216" s="43">
        <f t="shared" si="159"/>
        <v>-4223.5399999999936</v>
      </c>
      <c r="S216" s="42">
        <f t="shared" si="160"/>
        <v>-0.10800387158311678</v>
      </c>
      <c r="T216" s="43"/>
      <c r="U216" s="10">
        <f t="shared" si="161"/>
        <v>36435.57</v>
      </c>
      <c r="V216" s="42">
        <f t="shared" si="162"/>
        <v>1.4590436650306841E-3</v>
      </c>
      <c r="W216" s="43">
        <f t="shared" si="163"/>
        <v>-1553.6599999999962</v>
      </c>
      <c r="X216" s="42">
        <f t="shared" si="164"/>
        <v>-4.2641298050229384E-2</v>
      </c>
    </row>
    <row r="217" spans="1:24">
      <c r="A217" s="18" t="s">
        <v>56</v>
      </c>
      <c r="B217" s="14"/>
      <c r="C217" s="10">
        <f t="shared" si="147"/>
        <v>1330868.8000000003</v>
      </c>
      <c r="D217" s="42">
        <f t="shared" si="148"/>
        <v>6.1926517123633409E-2</v>
      </c>
      <c r="E217" s="43"/>
      <c r="F217" s="10">
        <f t="shared" si="149"/>
        <v>1330868.8000000003</v>
      </c>
      <c r="G217" s="42">
        <f t="shared" si="150"/>
        <v>6.1926517123633409E-2</v>
      </c>
      <c r="H217" s="43">
        <f t="shared" si="151"/>
        <v>0</v>
      </c>
      <c r="I217" s="42">
        <f t="shared" si="152"/>
        <v>0</v>
      </c>
      <c r="J217" s="43"/>
      <c r="K217" s="10">
        <f t="shared" si="153"/>
        <v>1309316.3400000001</v>
      </c>
      <c r="L217" s="42">
        <f t="shared" si="154"/>
        <v>7.2703777962943208E-2</v>
      </c>
      <c r="M217" s="43">
        <f t="shared" si="155"/>
        <v>21552.460000000196</v>
      </c>
      <c r="N217" s="42">
        <f t="shared" si="156"/>
        <v>1.6460850095249092E-2</v>
      </c>
      <c r="O217" s="43"/>
      <c r="P217" s="10">
        <f t="shared" si="157"/>
        <v>1006492.6000000001</v>
      </c>
      <c r="Q217" s="42">
        <f t="shared" si="158"/>
        <v>5.7775842727895557E-2</v>
      </c>
      <c r="R217" s="43">
        <f t="shared" si="159"/>
        <v>324376.20000000019</v>
      </c>
      <c r="S217" s="42">
        <f t="shared" si="160"/>
        <v>0.32228374058587234</v>
      </c>
      <c r="T217" s="43"/>
      <c r="U217" s="10">
        <f t="shared" si="161"/>
        <v>1006279.1300000001</v>
      </c>
      <c r="V217" s="42">
        <f t="shared" si="162"/>
        <v>4.0295930319714728E-2</v>
      </c>
      <c r="W217" s="43">
        <f t="shared" si="163"/>
        <v>324589.67000000016</v>
      </c>
      <c r="X217" s="42">
        <f t="shared" si="164"/>
        <v>0.32256424715873827</v>
      </c>
    </row>
    <row r="218" spans="1:24">
      <c r="A218" s="18" t="s">
        <v>57</v>
      </c>
      <c r="B218" s="14"/>
      <c r="C218" s="10">
        <f t="shared" si="147"/>
        <v>1463239.9200000002</v>
      </c>
      <c r="D218" s="42">
        <f t="shared" si="148"/>
        <v>6.8085863882197839E-2</v>
      </c>
      <c r="E218" s="43"/>
      <c r="F218" s="10">
        <f t="shared" si="149"/>
        <v>1463239.9200000002</v>
      </c>
      <c r="G218" s="42">
        <f t="shared" si="150"/>
        <v>6.8085863882197839E-2</v>
      </c>
      <c r="H218" s="43">
        <f t="shared" si="151"/>
        <v>0</v>
      </c>
      <c r="I218" s="42">
        <f t="shared" si="152"/>
        <v>0</v>
      </c>
      <c r="J218" s="43"/>
      <c r="K218" s="10">
        <f t="shared" si="153"/>
        <v>1319821.2899999998</v>
      </c>
      <c r="L218" s="42">
        <f t="shared" si="154"/>
        <v>7.3287097309826021E-2</v>
      </c>
      <c r="M218" s="43">
        <f t="shared" si="155"/>
        <v>143418.63000000035</v>
      </c>
      <c r="N218" s="42">
        <f t="shared" si="156"/>
        <v>0.10866518905752791</v>
      </c>
      <c r="O218" s="43"/>
      <c r="P218" s="10">
        <f t="shared" si="157"/>
        <v>1348354.0100000002</v>
      </c>
      <c r="Q218" s="42">
        <f t="shared" si="158"/>
        <v>7.7399763518666037E-2</v>
      </c>
      <c r="R218" s="43">
        <f t="shared" si="159"/>
        <v>114885.90999999992</v>
      </c>
      <c r="S218" s="42">
        <f t="shared" si="160"/>
        <v>8.5204559891507936E-2</v>
      </c>
      <c r="T218" s="43"/>
      <c r="U218" s="10">
        <f t="shared" si="161"/>
        <v>1025885.8600000001</v>
      </c>
      <c r="V218" s="42">
        <f t="shared" si="162"/>
        <v>4.108107174054243E-2</v>
      </c>
      <c r="W218" s="43">
        <f t="shared" si="163"/>
        <v>437354.06000000006</v>
      </c>
      <c r="X218" s="42">
        <f t="shared" si="164"/>
        <v>0.42631844053294587</v>
      </c>
    </row>
    <row r="219" spans="1:24">
      <c r="A219" s="18" t="s">
        <v>58</v>
      </c>
      <c r="B219" s="14"/>
      <c r="C219" s="10">
        <f t="shared" si="147"/>
        <v>842493.05999999994</v>
      </c>
      <c r="D219" s="42">
        <f t="shared" si="148"/>
        <v>3.9201956576510245E-2</v>
      </c>
      <c r="E219" s="43"/>
      <c r="F219" s="10">
        <f t="shared" si="149"/>
        <v>842493.05999999994</v>
      </c>
      <c r="G219" s="42">
        <f t="shared" si="150"/>
        <v>3.9201956576510245E-2</v>
      </c>
      <c r="H219" s="43">
        <f t="shared" si="151"/>
        <v>0</v>
      </c>
      <c r="I219" s="42">
        <f t="shared" si="152"/>
        <v>0</v>
      </c>
      <c r="J219" s="43"/>
      <c r="K219" s="10">
        <f t="shared" si="153"/>
        <v>948287.75</v>
      </c>
      <c r="L219" s="42">
        <f t="shared" si="154"/>
        <v>5.2656565808213304E-2</v>
      </c>
      <c r="M219" s="43">
        <f t="shared" si="155"/>
        <v>-105794.69000000006</v>
      </c>
      <c r="N219" s="42">
        <f t="shared" si="156"/>
        <v>-0.11156391084879043</v>
      </c>
      <c r="O219" s="43"/>
      <c r="P219" s="10">
        <f t="shared" si="157"/>
        <v>674034.91900000011</v>
      </c>
      <c r="Q219" s="42">
        <f t="shared" si="158"/>
        <v>3.869172557578051E-2</v>
      </c>
      <c r="R219" s="43">
        <f t="shared" si="159"/>
        <v>168458.14099999983</v>
      </c>
      <c r="S219" s="42">
        <f t="shared" si="160"/>
        <v>0.24992494639584065</v>
      </c>
      <c r="T219" s="43"/>
      <c r="U219" s="10">
        <f t="shared" si="161"/>
        <v>1230401.5999999999</v>
      </c>
      <c r="V219" s="42">
        <f t="shared" si="162"/>
        <v>4.9270799384327393E-2</v>
      </c>
      <c r="W219" s="43">
        <f t="shared" si="163"/>
        <v>-387908.53999999992</v>
      </c>
      <c r="X219" s="42">
        <f t="shared" si="164"/>
        <v>-0.31526985985713929</v>
      </c>
    </row>
    <row r="220" spans="1:24">
      <c r="A220" s="18" t="s">
        <v>59</v>
      </c>
      <c r="B220" s="14"/>
      <c r="C220" s="10">
        <f t="shared" si="147"/>
        <v>349788.93</v>
      </c>
      <c r="D220" s="42">
        <f t="shared" si="148"/>
        <v>1.627599216639717E-2</v>
      </c>
      <c r="E220" s="43"/>
      <c r="F220" s="10">
        <f t="shared" si="149"/>
        <v>349788.93</v>
      </c>
      <c r="G220" s="42">
        <f t="shared" si="150"/>
        <v>1.627599216639717E-2</v>
      </c>
      <c r="H220" s="43">
        <f t="shared" si="151"/>
        <v>0</v>
      </c>
      <c r="I220" s="42">
        <f t="shared" si="152"/>
        <v>0</v>
      </c>
      <c r="J220" s="43"/>
      <c r="K220" s="10">
        <f t="shared" si="153"/>
        <v>806053.13</v>
      </c>
      <c r="L220" s="42">
        <f t="shared" si="154"/>
        <v>4.4758555285314312E-2</v>
      </c>
      <c r="M220" s="43">
        <f t="shared" si="155"/>
        <v>-456264.2</v>
      </c>
      <c r="N220" s="42">
        <f t="shared" si="156"/>
        <v>-0.56604730261391079</v>
      </c>
      <c r="O220" s="43"/>
      <c r="P220" s="10">
        <f t="shared" si="157"/>
        <v>504091.24</v>
      </c>
      <c r="Q220" s="42">
        <f t="shared" si="158"/>
        <v>2.8936423579020702E-2</v>
      </c>
      <c r="R220" s="43">
        <f t="shared" si="159"/>
        <v>-154302.31</v>
      </c>
      <c r="S220" s="42">
        <f t="shared" si="160"/>
        <v>-0.30609996317333349</v>
      </c>
      <c r="T220" s="43"/>
      <c r="U220" s="10">
        <f t="shared" si="161"/>
        <v>460662.86</v>
      </c>
      <c r="V220" s="42">
        <f t="shared" si="162"/>
        <v>1.8447007350177777E-2</v>
      </c>
      <c r="W220" s="43">
        <f t="shared" si="163"/>
        <v>-110873.93</v>
      </c>
      <c r="X220" s="42">
        <f t="shared" si="164"/>
        <v>-0.24068345774608355</v>
      </c>
    </row>
    <row r="221" spans="1:24">
      <c r="A221" s="18" t="s">
        <v>60</v>
      </c>
      <c r="B221" s="14"/>
      <c r="C221" s="10">
        <f t="shared" si="147"/>
        <v>12812.37</v>
      </c>
      <c r="D221" s="42">
        <f t="shared" si="148"/>
        <v>5.9617105021871942E-4</v>
      </c>
      <c r="E221" s="43"/>
      <c r="F221" s="10">
        <f t="shared" si="149"/>
        <v>12812.37</v>
      </c>
      <c r="G221" s="42">
        <f t="shared" si="150"/>
        <v>5.9617105021871942E-4</v>
      </c>
      <c r="H221" s="43">
        <f t="shared" si="151"/>
        <v>0</v>
      </c>
      <c r="I221" s="42">
        <f t="shared" si="152"/>
        <v>0</v>
      </c>
      <c r="J221" s="43"/>
      <c r="K221" s="10">
        <f t="shared" si="153"/>
        <v>5610</v>
      </c>
      <c r="L221" s="42">
        <f t="shared" si="154"/>
        <v>3.1151233808944241E-4</v>
      </c>
      <c r="M221" s="43">
        <f t="shared" si="155"/>
        <v>7202.3700000000008</v>
      </c>
      <c r="N221" s="42">
        <f t="shared" si="156"/>
        <v>1.2838449197860964</v>
      </c>
      <c r="O221" s="43"/>
      <c r="P221" s="10">
        <f t="shared" si="157"/>
        <v>0</v>
      </c>
      <c r="Q221" s="42">
        <f t="shared" si="158"/>
        <v>0</v>
      </c>
      <c r="R221" s="43">
        <f t="shared" si="159"/>
        <v>12812.37</v>
      </c>
      <c r="S221" s="42" t="str">
        <f t="shared" si="160"/>
        <v>N. D.</v>
      </c>
      <c r="T221" s="43"/>
      <c r="U221" s="10">
        <f t="shared" si="161"/>
        <v>0</v>
      </c>
      <c r="V221" s="42">
        <f t="shared" si="162"/>
        <v>0</v>
      </c>
      <c r="W221" s="43">
        <f t="shared" si="163"/>
        <v>12812.37</v>
      </c>
      <c r="X221" s="42" t="str">
        <f t="shared" si="164"/>
        <v>N. D.</v>
      </c>
    </row>
    <row r="222" spans="1:24">
      <c r="A222" s="18" t="s">
        <v>61</v>
      </c>
      <c r="B222" s="14"/>
      <c r="C222" s="10">
        <f t="shared" si="147"/>
        <v>406630.79120000009</v>
      </c>
      <c r="D222" s="42">
        <f t="shared" si="148"/>
        <v>1.8920894872765371E-2</v>
      </c>
      <c r="E222" s="43"/>
      <c r="F222" s="10">
        <f t="shared" si="149"/>
        <v>406630.79120000009</v>
      </c>
      <c r="G222" s="42">
        <f t="shared" si="150"/>
        <v>1.8920894872765371E-2</v>
      </c>
      <c r="H222" s="43">
        <f t="shared" si="151"/>
        <v>0</v>
      </c>
      <c r="I222" s="42">
        <f t="shared" si="152"/>
        <v>0</v>
      </c>
      <c r="J222" s="43"/>
      <c r="K222" s="10">
        <f t="shared" si="153"/>
        <v>235845.05840000001</v>
      </c>
      <c r="L222" s="42">
        <f t="shared" si="154"/>
        <v>1.309601525294565E-2</v>
      </c>
      <c r="M222" s="43">
        <f t="shared" si="155"/>
        <v>170785.73280000009</v>
      </c>
      <c r="N222" s="42">
        <f t="shared" si="156"/>
        <v>0.72414378303548155</v>
      </c>
      <c r="O222" s="43"/>
      <c r="P222" s="10">
        <f t="shared" si="157"/>
        <v>360961.00179999997</v>
      </c>
      <c r="Q222" s="42">
        <f t="shared" si="158"/>
        <v>2.0720297467562526E-2</v>
      </c>
      <c r="R222" s="43">
        <f t="shared" si="159"/>
        <v>45669.789400000125</v>
      </c>
      <c r="S222" s="42">
        <f t="shared" si="160"/>
        <v>0.12652277994647379</v>
      </c>
      <c r="T222" s="43"/>
      <c r="U222" s="10">
        <f t="shared" si="161"/>
        <v>254278.99</v>
      </c>
      <c r="V222" s="42">
        <f t="shared" si="162"/>
        <v>1.0182471401158282E-2</v>
      </c>
      <c r="W222" s="43">
        <f t="shared" si="163"/>
        <v>152351.8012000001</v>
      </c>
      <c r="X222" s="42">
        <f t="shared" si="164"/>
        <v>0.59915214072542966</v>
      </c>
    </row>
    <row r="223" spans="1:24">
      <c r="A223" s="18" t="s">
        <v>62</v>
      </c>
      <c r="B223" s="14"/>
      <c r="C223" s="10">
        <f t="shared" si="147"/>
        <v>0</v>
      </c>
      <c r="D223" s="42">
        <f t="shared" si="148"/>
        <v>0</v>
      </c>
      <c r="E223" s="43"/>
      <c r="F223" s="10">
        <f t="shared" si="149"/>
        <v>0</v>
      </c>
      <c r="G223" s="42">
        <f t="shared" si="150"/>
        <v>0</v>
      </c>
      <c r="H223" s="43">
        <f t="shared" si="151"/>
        <v>0</v>
      </c>
      <c r="I223" s="42" t="str">
        <f t="shared" si="152"/>
        <v>N. D.</v>
      </c>
      <c r="J223" s="43"/>
      <c r="K223" s="10">
        <f t="shared" si="153"/>
        <v>0</v>
      </c>
      <c r="L223" s="42">
        <f t="shared" si="154"/>
        <v>0</v>
      </c>
      <c r="M223" s="43">
        <f t="shared" si="155"/>
        <v>0</v>
      </c>
      <c r="N223" s="42" t="str">
        <f t="shared" si="156"/>
        <v>N. D.</v>
      </c>
      <c r="O223" s="43"/>
      <c r="P223" s="10">
        <f t="shared" si="157"/>
        <v>10830.79</v>
      </c>
      <c r="Q223" s="42">
        <f t="shared" si="158"/>
        <v>6.2172143109533434E-4</v>
      </c>
      <c r="R223" s="43">
        <f t="shared" si="159"/>
        <v>-10830.79</v>
      </c>
      <c r="S223" s="42">
        <f t="shared" si="160"/>
        <v>-1</v>
      </c>
      <c r="T223" s="43"/>
      <c r="U223" s="10">
        <f t="shared" si="161"/>
        <v>0</v>
      </c>
      <c r="V223" s="42">
        <f t="shared" si="162"/>
        <v>0</v>
      </c>
      <c r="W223" s="43">
        <f t="shared" si="163"/>
        <v>0</v>
      </c>
      <c r="X223" s="42" t="str">
        <f t="shared" si="164"/>
        <v>N. D.</v>
      </c>
    </row>
    <row r="224" spans="1:24">
      <c r="A224" s="18" t="s">
        <v>25</v>
      </c>
      <c r="B224" s="14"/>
      <c r="C224" s="10">
        <f t="shared" si="147"/>
        <v>794495.29509999999</v>
      </c>
      <c r="D224" s="42">
        <f t="shared" si="148"/>
        <v>3.6968577591312023E-2</v>
      </c>
      <c r="E224" s="43"/>
      <c r="F224" s="10">
        <f t="shared" si="149"/>
        <v>794495.29509999999</v>
      </c>
      <c r="G224" s="42">
        <f t="shared" si="150"/>
        <v>3.6968577591312023E-2</v>
      </c>
      <c r="H224" s="43">
        <f t="shared" si="151"/>
        <v>0</v>
      </c>
      <c r="I224" s="42">
        <f t="shared" si="152"/>
        <v>0</v>
      </c>
      <c r="J224" s="43"/>
      <c r="K224" s="10">
        <f t="shared" si="153"/>
        <v>865105.32189999998</v>
      </c>
      <c r="L224" s="42">
        <f t="shared" si="154"/>
        <v>4.8037608113848253E-2</v>
      </c>
      <c r="M224" s="43">
        <f t="shared" si="155"/>
        <v>-70610.026799999992</v>
      </c>
      <c r="N224" s="42">
        <f t="shared" si="156"/>
        <v>-8.1620150763749441E-2</v>
      </c>
      <c r="O224" s="43"/>
      <c r="P224" s="10">
        <f t="shared" si="157"/>
        <v>613704.92700000003</v>
      </c>
      <c r="Q224" s="42">
        <f t="shared" si="158"/>
        <v>3.5228594173157976E-2</v>
      </c>
      <c r="R224" s="43">
        <f t="shared" si="159"/>
        <v>180790.36809999996</v>
      </c>
      <c r="S224" s="42">
        <f t="shared" si="160"/>
        <v>0.29458842539160512</v>
      </c>
      <c r="T224" s="43"/>
      <c r="U224" s="10">
        <f t="shared" si="161"/>
        <v>1354277.53</v>
      </c>
      <c r="V224" s="42">
        <f t="shared" si="162"/>
        <v>5.42313473026469E-2</v>
      </c>
      <c r="W224" s="43">
        <f t="shared" si="163"/>
        <v>-559782.23490000004</v>
      </c>
      <c r="X224" s="42">
        <f t="shared" si="164"/>
        <v>-0.41334381062942099</v>
      </c>
    </row>
    <row r="225" spans="1:24">
      <c r="A225" s="18" t="s">
        <v>63</v>
      </c>
      <c r="B225" s="14"/>
      <c r="C225" s="10">
        <f t="shared" si="147"/>
        <v>32353.990000000005</v>
      </c>
      <c r="D225" s="42">
        <f t="shared" si="148"/>
        <v>1.5054601293176789E-3</v>
      </c>
      <c r="E225" s="43"/>
      <c r="F225" s="10">
        <f t="shared" si="149"/>
        <v>32353.990000000005</v>
      </c>
      <c r="G225" s="42">
        <f t="shared" si="150"/>
        <v>1.5054601293176789E-3</v>
      </c>
      <c r="H225" s="43">
        <f t="shared" si="151"/>
        <v>0</v>
      </c>
      <c r="I225" s="42">
        <f t="shared" si="152"/>
        <v>0</v>
      </c>
      <c r="J225" s="43"/>
      <c r="K225" s="10">
        <f t="shared" si="153"/>
        <v>34550.18</v>
      </c>
      <c r="L225" s="42">
        <f t="shared" si="154"/>
        <v>1.9185039845296063E-3</v>
      </c>
      <c r="M225" s="43">
        <f t="shared" si="155"/>
        <v>-2196.1899999999951</v>
      </c>
      <c r="N225" s="42">
        <f t="shared" si="156"/>
        <v>-6.3565225998822444E-2</v>
      </c>
      <c r="O225" s="43"/>
      <c r="P225" s="10">
        <f t="shared" si="157"/>
        <v>0</v>
      </c>
      <c r="Q225" s="42">
        <f t="shared" si="158"/>
        <v>0</v>
      </c>
      <c r="R225" s="43">
        <f t="shared" si="159"/>
        <v>32353.990000000005</v>
      </c>
      <c r="S225" s="42" t="str">
        <f t="shared" si="160"/>
        <v>N. D.</v>
      </c>
      <c r="T225" s="43"/>
      <c r="U225" s="10">
        <f t="shared" si="161"/>
        <v>0</v>
      </c>
      <c r="V225" s="42">
        <f t="shared" si="162"/>
        <v>0</v>
      </c>
      <c r="W225" s="43">
        <f t="shared" si="163"/>
        <v>32353.990000000005</v>
      </c>
      <c r="X225" s="42" t="str">
        <f t="shared" si="164"/>
        <v>N. D.</v>
      </c>
    </row>
    <row r="226" spans="1:24">
      <c r="A226" s="18" t="s">
        <v>64</v>
      </c>
      <c r="B226" s="14"/>
      <c r="C226" s="10">
        <f t="shared" si="147"/>
        <v>796588.67</v>
      </c>
      <c r="D226" s="42">
        <f t="shared" si="148"/>
        <v>3.706598420013104E-2</v>
      </c>
      <c r="E226" s="43"/>
      <c r="F226" s="10">
        <f t="shared" si="149"/>
        <v>796588.67</v>
      </c>
      <c r="G226" s="42">
        <f t="shared" si="150"/>
        <v>3.706598420013104E-2</v>
      </c>
      <c r="H226" s="43">
        <f t="shared" si="151"/>
        <v>0</v>
      </c>
      <c r="I226" s="42">
        <f t="shared" si="152"/>
        <v>0</v>
      </c>
      <c r="J226" s="43"/>
      <c r="K226" s="10">
        <f t="shared" si="153"/>
        <v>13248.970000000001</v>
      </c>
      <c r="L226" s="42">
        <f t="shared" si="154"/>
        <v>7.3568941568215339E-4</v>
      </c>
      <c r="M226" s="43">
        <f t="shared" si="155"/>
        <v>783339.70000000007</v>
      </c>
      <c r="N226" s="42">
        <f t="shared" si="156"/>
        <v>59.124573457408388</v>
      </c>
      <c r="O226" s="43"/>
      <c r="P226" s="10">
        <f t="shared" si="157"/>
        <v>22591.59</v>
      </c>
      <c r="Q226" s="42">
        <f t="shared" si="158"/>
        <v>1.2968283629835908E-3</v>
      </c>
      <c r="R226" s="43">
        <f t="shared" si="159"/>
        <v>773997.08000000007</v>
      </c>
      <c r="S226" s="42">
        <f t="shared" si="160"/>
        <v>34.260407523330585</v>
      </c>
      <c r="T226" s="43"/>
      <c r="U226" s="10">
        <f t="shared" si="161"/>
        <v>204870.91</v>
      </c>
      <c r="V226" s="42">
        <f t="shared" si="162"/>
        <v>8.2039502438021814E-3</v>
      </c>
      <c r="W226" s="43">
        <f t="shared" si="163"/>
        <v>591717.76</v>
      </c>
      <c r="X226" s="42">
        <f t="shared" si="164"/>
        <v>2.8882468477345076</v>
      </c>
    </row>
    <row r="227" spans="1:24" ht="6" customHeight="1">
      <c r="A227" s="8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s="48" customFormat="1">
      <c r="A228" s="44" t="s">
        <v>93</v>
      </c>
      <c r="B228" s="24"/>
      <c r="C228" s="45">
        <f>+SUM(C214:C226)</f>
        <v>9025600.0463000014</v>
      </c>
      <c r="D228" s="46">
        <f>+IF(ISERROR(C228/C$210),"N. D.",C228/C$210)</f>
        <v>0.41996925303100008</v>
      </c>
      <c r="E228" s="47"/>
      <c r="F228" s="45">
        <f>+SUM(F214:F226)</f>
        <v>9025600.0463000014</v>
      </c>
      <c r="G228" s="46">
        <f>+IF(ISERROR(F228/F$210),"N. D.",F228/F$210)</f>
        <v>0.41996925303100008</v>
      </c>
      <c r="H228" s="47">
        <f>+$C228-F228</f>
        <v>0</v>
      </c>
      <c r="I228" s="46">
        <f>+IF(ISERROR(H228/F228),"N. D.",H228/F228)</f>
        <v>0</v>
      </c>
      <c r="J228" s="47"/>
      <c r="K228" s="45">
        <f>+SUM(K214:K226)</f>
        <v>8283058.1932999995</v>
      </c>
      <c r="L228" s="46">
        <f>+IF(ISERROR(K228/K$210),"N. D.",K228/K$210)</f>
        <v>0.45994203642171044</v>
      </c>
      <c r="M228" s="47">
        <f>+$C228-K228</f>
        <v>742541.85300000198</v>
      </c>
      <c r="N228" s="46">
        <f>+IF(ISERROR(M228/K228),"N. D.",M228/K228)</f>
        <v>8.9645857323642761E-2</v>
      </c>
      <c r="O228" s="47"/>
      <c r="P228" s="45">
        <f>+SUM(P214:P226)</f>
        <v>6712578.0378</v>
      </c>
      <c r="Q228" s="46">
        <f>+IF(ISERROR(P228/P$210),"N. D.",P228/P$210)</f>
        <v>0.38532310422417265</v>
      </c>
      <c r="R228" s="47">
        <f>+$C228-P228</f>
        <v>2313022.0085000014</v>
      </c>
      <c r="S228" s="46">
        <f>+IF(ISERROR(R228/P228),"N. D.",R228/P228)</f>
        <v>0.34458027831853377</v>
      </c>
      <c r="T228" s="47"/>
      <c r="U228" s="45">
        <f>+SUM(U214:U226)</f>
        <v>8465496.5700000003</v>
      </c>
      <c r="V228" s="46">
        <f>+IF(ISERROR(U228/U$210),"N. D.",U228/U$210)</f>
        <v>0.33899645708294079</v>
      </c>
      <c r="W228" s="47">
        <f>+$C228-U228</f>
        <v>560103.47630000114</v>
      </c>
      <c r="X228" s="46">
        <f>+IF(ISERROR(W228/U228),"N. D.",W228/U228)</f>
        <v>6.6163097659845974E-2</v>
      </c>
    </row>
    <row r="230" spans="1:24">
      <c r="A230" s="7" t="s">
        <v>94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6" customHeight="1">
      <c r="A231" s="8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>
      <c r="A232" s="13" t="s">
        <v>95</v>
      </c>
      <c r="B232" s="14"/>
      <c r="C232" s="10">
        <f>+C106</f>
        <v>21491097.219999999</v>
      </c>
      <c r="D232" s="42">
        <f>+IF(ISERROR(C232/C$232),"N. D.",C232/C$232)</f>
        <v>1</v>
      </c>
      <c r="E232" s="43"/>
      <c r="F232" s="10">
        <f>+F106</f>
        <v>21491097.219999999</v>
      </c>
      <c r="G232" s="42">
        <f>+IF(ISERROR(F232/F$232),"N. D.",F232/F$232)</f>
        <v>1</v>
      </c>
      <c r="H232" s="43">
        <f>+$C232-F232</f>
        <v>0</v>
      </c>
      <c r="I232" s="42">
        <f>+IF(ISERROR(H232/F232),"N. D.",H232/F232)</f>
        <v>0</v>
      </c>
      <c r="J232" s="43"/>
      <c r="K232" s="10">
        <f>+K106</f>
        <v>18008917.510000002</v>
      </c>
      <c r="L232" s="42">
        <f>+IF(ISERROR(K232/K$232),"N. D.",K232/K$232)</f>
        <v>1</v>
      </c>
      <c r="M232" s="43">
        <f>+$C232-K232</f>
        <v>3482179.7099999972</v>
      </c>
      <c r="N232" s="42">
        <f>+IF(ISERROR(M232/K232),"N. D.",M232/K232)</f>
        <v>0.19335863513542167</v>
      </c>
      <c r="O232" s="43"/>
      <c r="P232" s="10">
        <f>+P106</f>
        <v>17420647.669999998</v>
      </c>
      <c r="Q232" s="42">
        <f>+IF(ISERROR(P232/P$232),"N. D.",P232/P$232)</f>
        <v>1</v>
      </c>
      <c r="R232" s="43">
        <f>+$C232-P232</f>
        <v>4070449.5500000007</v>
      </c>
      <c r="S232" s="42">
        <f>+IF(ISERROR(R232/P232),"N. D.",R232/P232)</f>
        <v>0.23365661409992808</v>
      </c>
      <c r="T232" s="43"/>
      <c r="U232" s="10">
        <f>+U106</f>
        <v>24972227.270000003</v>
      </c>
      <c r="V232" s="42">
        <f>+IF(ISERROR(U232/U$232),"N. D.",U232/U$232)</f>
        <v>1</v>
      </c>
      <c r="W232" s="43">
        <f>+$C232-U232</f>
        <v>-3481130.0500000045</v>
      </c>
      <c r="X232" s="42">
        <f>+IF(ISERROR(W232/U232),"N. D.",W232/U232)</f>
        <v>-0.13940006281225889</v>
      </c>
    </row>
    <row r="233" spans="1:24">
      <c r="A233" s="13" t="s">
        <v>96</v>
      </c>
      <c r="B233" s="14"/>
      <c r="C233" s="10">
        <f>+C135</f>
        <v>9025600.0463000014</v>
      </c>
      <c r="D233" s="42">
        <f>+IF(ISERROR(C233/C$232),"N. D.",C233/C$232)</f>
        <v>0.41996925303100008</v>
      </c>
      <c r="E233" s="43"/>
      <c r="F233" s="10">
        <f>+F135</f>
        <v>9025600.0463000014</v>
      </c>
      <c r="G233" s="42">
        <f>+IF(ISERROR(F233/F$232),"N. D.",F233/F$232)</f>
        <v>0.41996925303100008</v>
      </c>
      <c r="H233" s="43">
        <f>+$C233-F233</f>
        <v>0</v>
      </c>
      <c r="I233" s="42">
        <f>+IF(ISERROR(H233/F233),"N. D.",H233/F233)</f>
        <v>0</v>
      </c>
      <c r="J233" s="43"/>
      <c r="K233" s="10">
        <f>+K135</f>
        <v>8278558.1932999995</v>
      </c>
      <c r="L233" s="42">
        <f>+IF(ISERROR(K233/K$232),"N. D.",K233/K$232)</f>
        <v>0.45969216021468684</v>
      </c>
      <c r="M233" s="43">
        <f>+$C233-K233</f>
        <v>747041.85300000198</v>
      </c>
      <c r="N233" s="42">
        <f>+IF(ISERROR(M233/K233),"N. D.",M233/K233)</f>
        <v>9.0238159297424236E-2</v>
      </c>
      <c r="O233" s="43"/>
      <c r="P233" s="10">
        <f>+P135</f>
        <v>6712578.0378</v>
      </c>
      <c r="Q233" s="42">
        <f>+IF(ISERROR(P233/P$232),"N. D.",P233/P$232)</f>
        <v>0.38532310422417265</v>
      </c>
      <c r="R233" s="43">
        <f>+$C233-P233</f>
        <v>2313022.0085000014</v>
      </c>
      <c r="S233" s="42">
        <f>+IF(ISERROR(R233/P233),"N. D.",R233/P233)</f>
        <v>0.34458027831853377</v>
      </c>
      <c r="T233" s="43"/>
      <c r="U233" s="10">
        <f>+U135</f>
        <v>8465496.5700000003</v>
      </c>
      <c r="V233" s="42">
        <f>+IF(ISERROR(U233/U$232),"N. D.",U233/U$232)</f>
        <v>0.33899645708294079</v>
      </c>
      <c r="W233" s="43">
        <f>+$C233-U233</f>
        <v>560103.47630000114</v>
      </c>
      <c r="X233" s="42">
        <f>+IF(ISERROR(W233/U233),"N. D.",W233/U233)</f>
        <v>6.6163097659845974E-2</v>
      </c>
    </row>
    <row r="234" spans="1:24">
      <c r="A234" s="13" t="s">
        <v>97</v>
      </c>
      <c r="B234" s="14"/>
      <c r="C234" s="10">
        <f>+C168</f>
        <v>12465497.173699997</v>
      </c>
      <c r="D234" s="42">
        <f>+IF(ISERROR(C234/C$232),"N. D.",C234/C$232)</f>
        <v>0.58003074696899992</v>
      </c>
      <c r="E234" s="43"/>
      <c r="F234" s="10">
        <f>+F168</f>
        <v>12465497.173699997</v>
      </c>
      <c r="G234" s="42">
        <f>+IF(ISERROR(F234/F$232),"N. D.",F234/F$232)</f>
        <v>0.58003074696899992</v>
      </c>
      <c r="H234" s="43">
        <f>+$C234-F234</f>
        <v>0</v>
      </c>
      <c r="I234" s="42">
        <f>+IF(ISERROR(H234/F234),"N. D.",H234/F234)</f>
        <v>0</v>
      </c>
      <c r="J234" s="43"/>
      <c r="K234" s="10">
        <f>+K168</f>
        <v>9730359.3167000022</v>
      </c>
      <c r="L234" s="42">
        <f>+IF(ISERROR(K234/K$232),"N. D.",K234/K$232)</f>
        <v>0.54030783978531316</v>
      </c>
      <c r="M234" s="43">
        <f>+$C234-K234</f>
        <v>2735137.8569999952</v>
      </c>
      <c r="N234" s="42">
        <f>+IF(ISERROR(M234/K234),"N. D.",M234/K234)</f>
        <v>0.28109320200598742</v>
      </c>
      <c r="O234" s="43"/>
      <c r="P234" s="10">
        <f>+P168</f>
        <v>10708069.632199999</v>
      </c>
      <c r="Q234" s="42">
        <f>+IF(ISERROR(P234/P$232),"N. D.",P234/P$232)</f>
        <v>0.6146768957758274</v>
      </c>
      <c r="R234" s="43">
        <f>+$C234-P234</f>
        <v>1757427.5414999984</v>
      </c>
      <c r="S234" s="42">
        <f>+IF(ISERROR(R234/P234),"N. D.",R234/P234)</f>
        <v>0.16412178869432051</v>
      </c>
      <c r="T234" s="43"/>
      <c r="U234" s="10">
        <f>+U168</f>
        <v>16506730.700000003</v>
      </c>
      <c r="V234" s="42">
        <f>+IF(ISERROR(U234/U$232),"N. D.",U234/U$232)</f>
        <v>0.66100354291705921</v>
      </c>
      <c r="W234" s="43">
        <f>+$C234-U234</f>
        <v>-4041233.5263000056</v>
      </c>
      <c r="X234" s="42">
        <f>+IF(ISERROR(W234/U234),"N. D.",W234/U234)</f>
        <v>-0.24482337537014551</v>
      </c>
    </row>
    <row r="235" spans="1:24">
      <c r="A235" s="13" t="s">
        <v>98</v>
      </c>
      <c r="B235" s="14"/>
      <c r="C235" s="10">
        <f>+C177</f>
        <v>10679135.943699997</v>
      </c>
      <c r="D235" s="42">
        <f>+IF(ISERROR(C235/C$232),"N. D.",C235/C$232)</f>
        <v>0.49690975916119362</v>
      </c>
      <c r="E235" s="43"/>
      <c r="F235" s="10">
        <f>+F177</f>
        <v>10679135.943699997</v>
      </c>
      <c r="G235" s="42">
        <f>+IF(ISERROR(F235/F$232),"N. D.",F235/F$232)</f>
        <v>0.49690975916119362</v>
      </c>
      <c r="H235" s="43">
        <f>+$C235-F235</f>
        <v>0</v>
      </c>
      <c r="I235" s="42">
        <f>+IF(ISERROR(H235/F235),"N. D.",H235/F235)</f>
        <v>0</v>
      </c>
      <c r="J235" s="43"/>
      <c r="K235" s="10">
        <f>+K177</f>
        <v>7461730.0567000024</v>
      </c>
      <c r="L235" s="42">
        <f>+IF(ISERROR(K235/K$232),"N. D.",K235/K$232)</f>
        <v>0.41433528986718099</v>
      </c>
      <c r="M235" s="43">
        <f>+$C235-K235</f>
        <v>3217405.8869999945</v>
      </c>
      <c r="N235" s="42">
        <f>+IF(ISERROR(M235/K235),"N. D.",M235/K235)</f>
        <v>0.43118765521556707</v>
      </c>
      <c r="O235" s="43"/>
      <c r="P235" s="10">
        <f>+P177</f>
        <v>9540254.6821999997</v>
      </c>
      <c r="Q235" s="42">
        <f>+IF(ISERROR(P235/P$232),"N. D.",P235/P$232)</f>
        <v>0.54764064246757138</v>
      </c>
      <c r="R235" s="43">
        <f>+$C235-P235</f>
        <v>1138881.2614999972</v>
      </c>
      <c r="S235" s="42">
        <f>+IF(ISERROR(R235/P235),"N. D.",R235/P235)</f>
        <v>0.11937640025741632</v>
      </c>
      <c r="T235" s="43"/>
      <c r="U235" s="10">
        <f>+U177</f>
        <v>14868456.380000003</v>
      </c>
      <c r="V235" s="42">
        <f>+IF(ISERROR(U235/U$232),"N. D.",U235/U$232)</f>
        <v>0.59539969019351313</v>
      </c>
      <c r="W235" s="43">
        <f>+$C235-U235</f>
        <v>-4189320.4363000058</v>
      </c>
      <c r="X235" s="42">
        <f>+IF(ISERROR(W235/U235),"N. D.",W235/U235)</f>
        <v>-0.28175893510608024</v>
      </c>
    </row>
  </sheetData>
  <mergeCells count="30">
    <mergeCell ref="B5:B6"/>
    <mergeCell ref="C2:X2"/>
    <mergeCell ref="L5:L6"/>
    <mergeCell ref="X5:X6"/>
    <mergeCell ref="N5:N6"/>
    <mergeCell ref="O5:O6"/>
    <mergeCell ref="Q5:Q6"/>
    <mergeCell ref="S5:S6"/>
    <mergeCell ref="T5:T6"/>
    <mergeCell ref="E5:E6"/>
    <mergeCell ref="G5:G6"/>
    <mergeCell ref="I5:I6"/>
    <mergeCell ref="V5:V6"/>
    <mergeCell ref="J5:J6"/>
    <mergeCell ref="D5:D6"/>
    <mergeCell ref="C181:X181"/>
    <mergeCell ref="B184:B185"/>
    <mergeCell ref="X184:X185"/>
    <mergeCell ref="L184:L185"/>
    <mergeCell ref="N184:N185"/>
    <mergeCell ref="O184:O185"/>
    <mergeCell ref="Q184:Q185"/>
    <mergeCell ref="S184:S185"/>
    <mergeCell ref="T184:T185"/>
    <mergeCell ref="J184:J185"/>
    <mergeCell ref="D184:D185"/>
    <mergeCell ref="E184:E185"/>
    <mergeCell ref="G184:G185"/>
    <mergeCell ref="I184:I185"/>
    <mergeCell ref="V184:V185"/>
  </mergeCells>
  <pageMargins left="0.7" right="0.7" top="0.75" bottom="0.75" header="0.3" footer="0.3"/>
  <pageSetup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A8472-43C1-4649-BBA5-381B8DB940B5}">
  <sheetPr>
    <tabColor rgb="FF544D4E"/>
  </sheetPr>
  <dimension ref="A1:X235"/>
  <sheetViews>
    <sheetView topLeftCell="A148" workbookViewId="0">
      <selection activeCell="C11" sqref="C11"/>
    </sheetView>
  </sheetViews>
  <sheetFormatPr baseColWidth="10" defaultColWidth="10.7109375" defaultRowHeight="18"/>
  <cols>
    <col min="1" max="1" width="48.7109375" style="1" customWidth="1"/>
    <col min="2" max="2" width="1.5703125" style="1" customWidth="1"/>
    <col min="3" max="3" width="15.5703125" style="1" customWidth="1"/>
    <col min="4" max="4" width="10.5703125" style="1" customWidth="1"/>
    <col min="5" max="5" width="1.5703125" style="1" customWidth="1"/>
    <col min="6" max="6" width="15.5703125" style="1" customWidth="1"/>
    <col min="7" max="7" width="10.5703125" style="1" customWidth="1"/>
    <col min="8" max="8" width="15.5703125" style="1" customWidth="1"/>
    <col min="9" max="9" width="10.5703125" style="1" customWidth="1"/>
    <col min="10" max="10" width="1.5703125" style="1" customWidth="1"/>
    <col min="11" max="11" width="15.5703125" style="1" customWidth="1"/>
    <col min="12" max="12" width="10.5703125" style="1" customWidth="1"/>
    <col min="13" max="13" width="15.5703125" style="1" customWidth="1"/>
    <col min="14" max="14" width="10.5703125" style="1" customWidth="1"/>
    <col min="15" max="15" width="1.5703125" style="1" customWidth="1"/>
    <col min="16" max="16" width="15.5703125" style="1" customWidth="1"/>
    <col min="17" max="17" width="10.5703125" style="1" customWidth="1"/>
    <col min="18" max="18" width="15.5703125" style="1" customWidth="1"/>
    <col min="19" max="19" width="10.5703125" style="1" customWidth="1"/>
    <col min="20" max="20" width="1.5703125" style="1" customWidth="1"/>
    <col min="21" max="21" width="15.5703125" style="1" customWidth="1"/>
    <col min="22" max="22" width="10.5703125" style="1" customWidth="1"/>
    <col min="23" max="23" width="15.5703125" style="1" customWidth="1"/>
    <col min="24" max="24" width="10.5703125" style="1" customWidth="1"/>
    <col min="25" max="16384" width="10.7109375" style="1"/>
  </cols>
  <sheetData>
    <row r="1" spans="1:24">
      <c r="C1" s="2"/>
      <c r="D1" s="2"/>
      <c r="F1" s="2"/>
      <c r="G1" s="2"/>
      <c r="H1" s="2"/>
      <c r="I1" s="2"/>
      <c r="K1" s="2"/>
      <c r="L1" s="2"/>
      <c r="M1" s="2"/>
      <c r="N1" s="2"/>
      <c r="P1" s="2"/>
      <c r="Q1" s="2"/>
      <c r="R1" s="2"/>
      <c r="S1" s="2"/>
      <c r="U1" s="2"/>
      <c r="V1" s="2"/>
      <c r="W1" s="2"/>
      <c r="X1" s="2"/>
    </row>
    <row r="2" spans="1:24">
      <c r="C2" s="378" t="s">
        <v>1</v>
      </c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</row>
    <row r="3" spans="1:24">
      <c r="B3" s="3"/>
      <c r="C3" s="3"/>
      <c r="D3" s="2"/>
      <c r="E3" s="3"/>
      <c r="F3" s="3"/>
      <c r="G3" s="2"/>
      <c r="H3" s="3"/>
      <c r="I3" s="2"/>
      <c r="J3" s="3"/>
      <c r="K3" s="3"/>
      <c r="L3" s="2"/>
      <c r="M3" s="3"/>
      <c r="N3" s="2"/>
      <c r="O3" s="3"/>
      <c r="P3" s="3"/>
      <c r="Q3" s="2"/>
      <c r="R3" s="3"/>
      <c r="S3" s="2"/>
      <c r="T3" s="3"/>
      <c r="U3" s="3"/>
      <c r="V3" s="2"/>
      <c r="W3" s="3"/>
      <c r="X3" s="2"/>
    </row>
    <row r="4" spans="1:24" ht="6" customHeight="1"/>
    <row r="5" spans="1:24" s="6" customFormat="1" ht="14.25" customHeight="1">
      <c r="A5" s="4" t="s">
        <v>2</v>
      </c>
      <c r="B5" s="379"/>
      <c r="C5" s="5">
        <v>45657</v>
      </c>
      <c r="D5" s="379" t="s">
        <v>99</v>
      </c>
      <c r="E5" s="379"/>
      <c r="F5" s="5">
        <f>+EOMONTH(C5,-12)</f>
        <v>45291</v>
      </c>
      <c r="G5" s="379" t="s">
        <v>99</v>
      </c>
      <c r="H5" s="5" t="s">
        <v>100</v>
      </c>
      <c r="I5" s="379" t="s">
        <v>99</v>
      </c>
      <c r="J5" s="379"/>
      <c r="K5" s="5">
        <f>+EOMONTH(F5,-12)</f>
        <v>44926</v>
      </c>
      <c r="L5" s="379" t="s">
        <v>99</v>
      </c>
      <c r="M5" s="5" t="s">
        <v>100</v>
      </c>
      <c r="N5" s="379" t="s">
        <v>99</v>
      </c>
      <c r="O5" s="379"/>
      <c r="P5" s="5">
        <f>+EOMONTH(K5,-12)</f>
        <v>44561</v>
      </c>
      <c r="Q5" s="379" t="s">
        <v>99</v>
      </c>
      <c r="R5" s="5" t="s">
        <v>100</v>
      </c>
      <c r="S5" s="379" t="s">
        <v>99</v>
      </c>
      <c r="T5" s="379"/>
      <c r="U5" s="5">
        <f>+EOMONTH(P5,-24)</f>
        <v>43830</v>
      </c>
      <c r="V5" s="379" t="s">
        <v>99</v>
      </c>
      <c r="W5" s="5" t="s">
        <v>100</v>
      </c>
      <c r="X5" s="379" t="s">
        <v>99</v>
      </c>
    </row>
    <row r="6" spans="1:24" s="6" customFormat="1" ht="14.25" customHeight="1">
      <c r="A6" s="4" t="s">
        <v>132</v>
      </c>
      <c r="B6" s="379"/>
      <c r="C6" s="5" t="s">
        <v>102</v>
      </c>
      <c r="D6" s="379"/>
      <c r="E6" s="379"/>
      <c r="F6" s="5" t="s">
        <v>103</v>
      </c>
      <c r="G6" s="379"/>
      <c r="H6" s="5" t="s">
        <v>104</v>
      </c>
      <c r="I6" s="379"/>
      <c r="J6" s="379"/>
      <c r="K6" s="5" t="s">
        <v>103</v>
      </c>
      <c r="L6" s="379"/>
      <c r="M6" s="5" t="s">
        <v>105</v>
      </c>
      <c r="N6" s="379"/>
      <c r="O6" s="379"/>
      <c r="P6" s="5" t="s">
        <v>103</v>
      </c>
      <c r="Q6" s="379"/>
      <c r="R6" s="5" t="s">
        <v>106</v>
      </c>
      <c r="S6" s="379"/>
      <c r="T6" s="379"/>
      <c r="U6" s="5" t="s">
        <v>103</v>
      </c>
      <c r="V6" s="379"/>
      <c r="W6" s="5" t="s">
        <v>107</v>
      </c>
      <c r="X6" s="379"/>
    </row>
    <row r="7" spans="1:24" ht="6" customHeight="1"/>
    <row r="8" spans="1:24">
      <c r="A8" s="7" t="s">
        <v>20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6" customHeight="1">
      <c r="A9" s="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>
      <c r="A10" s="9" t="s">
        <v>21</v>
      </c>
      <c r="B10" s="6"/>
      <c r="C10" s="10">
        <f>+SUM(C11:C19)</f>
        <v>24007501.020000003</v>
      </c>
      <c r="D10" s="11">
        <f>+IF(ISERROR(C10/C31),"N. D.",C10/C31)</f>
        <v>1</v>
      </c>
      <c r="E10" s="6"/>
      <c r="F10" s="10">
        <f>+SUM(F11:F19)</f>
        <v>24007501.020000003</v>
      </c>
      <c r="G10" s="11">
        <f>+IF(ISERROR(F10/F31),"N. D.",F10/F31)</f>
        <v>1</v>
      </c>
      <c r="H10" s="12">
        <f t="shared" ref="H10:H29" si="0">+$C10-F10</f>
        <v>0</v>
      </c>
      <c r="I10" s="11">
        <f t="shared" ref="I10:I29" si="1">+IF(ISERROR(H10/F10),"N. D.",H10/F10)</f>
        <v>0</v>
      </c>
      <c r="J10" s="6"/>
      <c r="K10" s="10">
        <f>+SUM(K11:K19)</f>
        <v>20514100.940000001</v>
      </c>
      <c r="L10" s="11">
        <f>+IF(ISERROR(K10/K31),"N. D.",K10/K31)</f>
        <v>1</v>
      </c>
      <c r="M10" s="12">
        <f t="shared" ref="M10:M29" si="2">+$C10-K10</f>
        <v>3493400.0800000019</v>
      </c>
      <c r="N10" s="11">
        <f t="shared" ref="N10:N29" si="3">+IF(ISERROR(M10/K10),"N. D.",M10/K10)</f>
        <v>0.17029262409391271</v>
      </c>
      <c r="O10" s="6"/>
      <c r="P10" s="10">
        <f>+SUM(P11:P19)</f>
        <v>16838262.509999998</v>
      </c>
      <c r="Q10" s="11">
        <f>+IF(ISERROR(P10/P31),"N. D.",P10/P31)</f>
        <v>1</v>
      </c>
      <c r="R10" s="12">
        <f t="shared" ref="R10:R29" si="4">+$C10-P10</f>
        <v>7169238.5100000054</v>
      </c>
      <c r="S10" s="11">
        <f t="shared" ref="S10:S29" si="5">+IF(ISERROR(R10/P10),"N. D.",R10/P10)</f>
        <v>0.42577068184691264</v>
      </c>
      <c r="T10" s="6"/>
      <c r="U10" s="10">
        <f>+SUM(U11:U19)</f>
        <v>12973440.320000002</v>
      </c>
      <c r="V10" s="11">
        <f>+IF(ISERROR(U10/U31),"N. D.",U10/U31)</f>
        <v>1</v>
      </c>
      <c r="W10" s="12">
        <f t="shared" ref="W10:W29" si="6">+$C10-U10</f>
        <v>11034060.700000001</v>
      </c>
      <c r="X10" s="11">
        <f t="shared" ref="X10:X29" si="7">+IF(ISERROR(W10/U10),"N. D.",W10/U10)</f>
        <v>0.85051153956362435</v>
      </c>
    </row>
    <row r="11" spans="1:24">
      <c r="A11" s="13" t="s">
        <v>22</v>
      </c>
      <c r="B11" s="14"/>
      <c r="C11" s="15">
        <v>16828446.840000004</v>
      </c>
      <c r="D11" s="16">
        <f t="shared" ref="D11:D19" si="8">+IF(ISERROR(C11/C86),"N. D.",C11/C86)</f>
        <v>1.0298860699325565</v>
      </c>
      <c r="E11" s="14"/>
      <c r="F11" s="15">
        <v>16828446.840000004</v>
      </c>
      <c r="G11" s="16">
        <f t="shared" ref="G11:G19" si="9">+IF(ISERROR(F11/F86),"N. D.",F11/F86)</f>
        <v>1.0298860699325565</v>
      </c>
      <c r="H11" s="17">
        <f t="shared" si="0"/>
        <v>0</v>
      </c>
      <c r="I11" s="16">
        <f t="shared" si="1"/>
        <v>0</v>
      </c>
      <c r="J11" s="14"/>
      <c r="K11" s="15">
        <v>14239424.890000002</v>
      </c>
      <c r="L11" s="16">
        <f t="shared" ref="L11:L19" si="10">+IF(ISERROR(K11/K86),"N. D.",K11/K86)</f>
        <v>1</v>
      </c>
      <c r="M11" s="17">
        <f t="shared" si="2"/>
        <v>2589021.9500000011</v>
      </c>
      <c r="N11" s="16">
        <f t="shared" si="3"/>
        <v>0.18182068236605592</v>
      </c>
      <c r="O11" s="14"/>
      <c r="P11" s="15">
        <v>11479869.109999999</v>
      </c>
      <c r="Q11" s="16">
        <f t="shared" ref="Q11:Q19" si="11">+IF(ISERROR(P11/P86),"N. D.",P11/P86)</f>
        <v>1.0077502522503137</v>
      </c>
      <c r="R11" s="17">
        <f t="shared" si="4"/>
        <v>5348577.7300000042</v>
      </c>
      <c r="S11" s="16">
        <f t="shared" si="5"/>
        <v>0.46590929554596677</v>
      </c>
      <c r="T11" s="14"/>
      <c r="U11" s="15">
        <v>7140302.3399999999</v>
      </c>
      <c r="V11" s="16">
        <f t="shared" ref="V11:V19" si="12">+IF(ISERROR(U11/U86),"N. D.",U11/U86)</f>
        <v>1.0068111471609755</v>
      </c>
      <c r="W11" s="17">
        <f t="shared" si="6"/>
        <v>9688144.5000000037</v>
      </c>
      <c r="X11" s="16">
        <f t="shared" si="7"/>
        <v>1.3568255290433548</v>
      </c>
    </row>
    <row r="12" spans="1:24">
      <c r="A12" s="13" t="s">
        <v>23</v>
      </c>
      <c r="B12" s="14"/>
      <c r="C12" s="15">
        <v>4338669.38</v>
      </c>
      <c r="D12" s="16">
        <f t="shared" si="8"/>
        <v>1</v>
      </c>
      <c r="E12" s="14"/>
      <c r="F12" s="15">
        <v>4338669.38</v>
      </c>
      <c r="G12" s="16">
        <f t="shared" si="9"/>
        <v>1</v>
      </c>
      <c r="H12" s="17">
        <f t="shared" si="0"/>
        <v>0</v>
      </c>
      <c r="I12" s="16">
        <f t="shared" si="1"/>
        <v>0</v>
      </c>
      <c r="J12" s="14"/>
      <c r="K12" s="15">
        <v>4039721.9400000004</v>
      </c>
      <c r="L12" s="16">
        <f t="shared" si="10"/>
        <v>1</v>
      </c>
      <c r="M12" s="17">
        <f t="shared" si="2"/>
        <v>298947.43999999948</v>
      </c>
      <c r="N12" s="16">
        <f t="shared" si="3"/>
        <v>7.4001984403906637E-2</v>
      </c>
      <c r="O12" s="14"/>
      <c r="P12" s="15">
        <v>3613881.3299999996</v>
      </c>
      <c r="Q12" s="16">
        <f t="shared" si="11"/>
        <v>1</v>
      </c>
      <c r="R12" s="17">
        <f t="shared" si="4"/>
        <v>724788.05000000028</v>
      </c>
      <c r="S12" s="16">
        <f t="shared" si="5"/>
        <v>0.2005566823634467</v>
      </c>
      <c r="T12" s="14"/>
      <c r="U12" s="15">
        <v>4644664.3600000013</v>
      </c>
      <c r="V12" s="16">
        <f t="shared" si="12"/>
        <v>1</v>
      </c>
      <c r="W12" s="17">
        <f t="shared" si="6"/>
        <v>-305994.98000000138</v>
      </c>
      <c r="X12" s="16">
        <f t="shared" si="7"/>
        <v>-6.58809671233168E-2</v>
      </c>
    </row>
    <row r="13" spans="1:24">
      <c r="A13" s="13" t="s">
        <v>24</v>
      </c>
      <c r="B13" s="14"/>
      <c r="C13" s="15">
        <v>2743429.0900000003</v>
      </c>
      <c r="D13" s="16">
        <f t="shared" si="8"/>
        <v>1.0224383367749978</v>
      </c>
      <c r="E13" s="14"/>
      <c r="F13" s="15">
        <v>2743429.0900000003</v>
      </c>
      <c r="G13" s="16">
        <f t="shared" si="9"/>
        <v>1.0224383367749978</v>
      </c>
      <c r="H13" s="17">
        <f t="shared" si="0"/>
        <v>0</v>
      </c>
      <c r="I13" s="16">
        <f t="shared" si="1"/>
        <v>0</v>
      </c>
      <c r="J13" s="14"/>
      <c r="K13" s="15">
        <v>2234954.1100000003</v>
      </c>
      <c r="L13" s="16">
        <f t="shared" si="10"/>
        <v>1</v>
      </c>
      <c r="M13" s="17">
        <f t="shared" si="2"/>
        <v>508474.98</v>
      </c>
      <c r="N13" s="16">
        <f t="shared" si="3"/>
        <v>0.22751025523293625</v>
      </c>
      <c r="O13" s="14"/>
      <c r="P13" s="15">
        <v>1744512.07</v>
      </c>
      <c r="Q13" s="16">
        <f t="shared" si="11"/>
        <v>1.0016742514711505</v>
      </c>
      <c r="R13" s="17">
        <f t="shared" si="4"/>
        <v>998917.02000000025</v>
      </c>
      <c r="S13" s="16">
        <f t="shared" si="5"/>
        <v>0.57260539332353266</v>
      </c>
      <c r="T13" s="14"/>
      <c r="U13" s="15">
        <v>1056543.8</v>
      </c>
      <c r="V13" s="16">
        <f t="shared" si="12"/>
        <v>1.0071370983631789</v>
      </c>
      <c r="W13" s="17">
        <f t="shared" si="6"/>
        <v>1686885.2900000003</v>
      </c>
      <c r="X13" s="16">
        <f t="shared" si="7"/>
        <v>1.5966070597357158</v>
      </c>
    </row>
    <row r="14" spans="1:24">
      <c r="A14" s="13" t="s">
        <v>25</v>
      </c>
      <c r="B14" s="14"/>
      <c r="C14" s="15">
        <v>0</v>
      </c>
      <c r="D14" s="16" t="str">
        <f t="shared" si="8"/>
        <v>N. D.</v>
      </c>
      <c r="E14" s="14"/>
      <c r="F14" s="15">
        <v>0</v>
      </c>
      <c r="G14" s="16" t="str">
        <f t="shared" si="9"/>
        <v>N. D.</v>
      </c>
      <c r="H14" s="17">
        <f t="shared" si="0"/>
        <v>0</v>
      </c>
      <c r="I14" s="16" t="str">
        <f t="shared" si="1"/>
        <v>N. D.</v>
      </c>
      <c r="J14" s="14"/>
      <c r="K14" s="15">
        <v>0</v>
      </c>
      <c r="L14" s="16" t="str">
        <f t="shared" si="10"/>
        <v>N. D.</v>
      </c>
      <c r="M14" s="17">
        <f t="shared" si="2"/>
        <v>0</v>
      </c>
      <c r="N14" s="16" t="str">
        <f t="shared" si="3"/>
        <v>N. D.</v>
      </c>
      <c r="O14" s="14"/>
      <c r="P14" s="15">
        <v>0</v>
      </c>
      <c r="Q14" s="16" t="str">
        <f t="shared" si="11"/>
        <v>N. D.</v>
      </c>
      <c r="R14" s="17">
        <f t="shared" si="4"/>
        <v>0</v>
      </c>
      <c r="S14" s="16" t="str">
        <f t="shared" si="5"/>
        <v>N. D.</v>
      </c>
      <c r="T14" s="14"/>
      <c r="U14" s="15">
        <v>0</v>
      </c>
      <c r="V14" s="16" t="str">
        <f t="shared" si="12"/>
        <v>N. D.</v>
      </c>
      <c r="W14" s="17">
        <f t="shared" si="6"/>
        <v>0</v>
      </c>
      <c r="X14" s="16" t="str">
        <f t="shared" si="7"/>
        <v>N. D.</v>
      </c>
    </row>
    <row r="15" spans="1:24">
      <c r="A15" s="13" t="s">
        <v>26</v>
      </c>
      <c r="B15" s="14"/>
      <c r="C15" s="15">
        <v>0</v>
      </c>
      <c r="D15" s="16" t="str">
        <f t="shared" si="8"/>
        <v>N. D.</v>
      </c>
      <c r="E15" s="14"/>
      <c r="F15" s="15">
        <v>0</v>
      </c>
      <c r="G15" s="16" t="str">
        <f t="shared" si="9"/>
        <v>N. D.</v>
      </c>
      <c r="H15" s="17">
        <f t="shared" si="0"/>
        <v>0</v>
      </c>
      <c r="I15" s="16" t="str">
        <f t="shared" si="1"/>
        <v>N. D.</v>
      </c>
      <c r="J15" s="14"/>
      <c r="K15" s="15">
        <v>0</v>
      </c>
      <c r="L15" s="16" t="str">
        <f t="shared" si="10"/>
        <v>N. D.</v>
      </c>
      <c r="M15" s="17">
        <f t="shared" si="2"/>
        <v>0</v>
      </c>
      <c r="N15" s="16" t="str">
        <f t="shared" si="3"/>
        <v>N. D.</v>
      </c>
      <c r="O15" s="14"/>
      <c r="P15" s="15">
        <v>0</v>
      </c>
      <c r="Q15" s="16" t="str">
        <f t="shared" si="11"/>
        <v>N. D.</v>
      </c>
      <c r="R15" s="17">
        <f t="shared" si="4"/>
        <v>0</v>
      </c>
      <c r="S15" s="16" t="str">
        <f t="shared" si="5"/>
        <v>N. D.</v>
      </c>
      <c r="T15" s="14"/>
      <c r="U15" s="15">
        <v>0</v>
      </c>
      <c r="V15" s="16" t="str">
        <f t="shared" si="12"/>
        <v>N. D.</v>
      </c>
      <c r="W15" s="17">
        <f t="shared" si="6"/>
        <v>0</v>
      </c>
      <c r="X15" s="16" t="str">
        <f t="shared" si="7"/>
        <v>N. D.</v>
      </c>
    </row>
    <row r="16" spans="1:24">
      <c r="A16" s="13" t="s">
        <v>27</v>
      </c>
      <c r="B16" s="14"/>
      <c r="C16" s="15">
        <v>0</v>
      </c>
      <c r="D16" s="16" t="str">
        <f t="shared" si="8"/>
        <v>N. D.</v>
      </c>
      <c r="E16" s="14"/>
      <c r="F16" s="15">
        <v>0</v>
      </c>
      <c r="G16" s="16" t="str">
        <f t="shared" si="9"/>
        <v>N. D.</v>
      </c>
      <c r="H16" s="17">
        <f t="shared" si="0"/>
        <v>0</v>
      </c>
      <c r="I16" s="16" t="str">
        <f t="shared" si="1"/>
        <v>N. D.</v>
      </c>
      <c r="J16" s="14"/>
      <c r="K16" s="15">
        <v>0</v>
      </c>
      <c r="L16" s="16" t="str">
        <f t="shared" si="10"/>
        <v>N. D.</v>
      </c>
      <c r="M16" s="17">
        <f t="shared" si="2"/>
        <v>0</v>
      </c>
      <c r="N16" s="16" t="str">
        <f t="shared" si="3"/>
        <v>N. D.</v>
      </c>
      <c r="O16" s="14"/>
      <c r="P16" s="15">
        <v>0</v>
      </c>
      <c r="Q16" s="16" t="str">
        <f t="shared" si="11"/>
        <v>N. D.</v>
      </c>
      <c r="R16" s="17">
        <f t="shared" si="4"/>
        <v>0</v>
      </c>
      <c r="S16" s="16" t="str">
        <f t="shared" si="5"/>
        <v>N. D.</v>
      </c>
      <c r="T16" s="14"/>
      <c r="U16" s="15">
        <v>0</v>
      </c>
      <c r="V16" s="16" t="str">
        <f t="shared" si="12"/>
        <v>N. D.</v>
      </c>
      <c r="W16" s="17">
        <f t="shared" si="6"/>
        <v>0</v>
      </c>
      <c r="X16" s="16" t="str">
        <f t="shared" si="7"/>
        <v>N. D.</v>
      </c>
    </row>
    <row r="17" spans="1:24">
      <c r="A17" s="13" t="s">
        <v>28</v>
      </c>
      <c r="B17" s="14"/>
      <c r="C17" s="15">
        <v>0</v>
      </c>
      <c r="D17" s="16" t="str">
        <f t="shared" si="8"/>
        <v>N. D.</v>
      </c>
      <c r="E17" s="14"/>
      <c r="F17" s="15">
        <v>0</v>
      </c>
      <c r="G17" s="16" t="str">
        <f t="shared" si="9"/>
        <v>N. D.</v>
      </c>
      <c r="H17" s="17">
        <f t="shared" si="0"/>
        <v>0</v>
      </c>
      <c r="I17" s="16" t="str">
        <f t="shared" si="1"/>
        <v>N. D.</v>
      </c>
      <c r="J17" s="14"/>
      <c r="K17" s="15">
        <v>0</v>
      </c>
      <c r="L17" s="16" t="str">
        <f t="shared" si="10"/>
        <v>N. D.</v>
      </c>
      <c r="M17" s="17">
        <f t="shared" si="2"/>
        <v>0</v>
      </c>
      <c r="N17" s="16" t="str">
        <f t="shared" si="3"/>
        <v>N. D.</v>
      </c>
      <c r="O17" s="14"/>
      <c r="P17" s="15">
        <v>0</v>
      </c>
      <c r="Q17" s="16" t="str">
        <f t="shared" si="11"/>
        <v>N. D.</v>
      </c>
      <c r="R17" s="17">
        <f t="shared" si="4"/>
        <v>0</v>
      </c>
      <c r="S17" s="16" t="str">
        <f t="shared" si="5"/>
        <v>N. D.</v>
      </c>
      <c r="T17" s="14"/>
      <c r="U17" s="15">
        <v>0</v>
      </c>
      <c r="V17" s="16" t="str">
        <f t="shared" si="12"/>
        <v>N. D.</v>
      </c>
      <c r="W17" s="17">
        <f t="shared" si="6"/>
        <v>0</v>
      </c>
      <c r="X17" s="16" t="str">
        <f t="shared" si="7"/>
        <v>N. D.</v>
      </c>
    </row>
    <row r="18" spans="1:24">
      <c r="A18" s="13" t="s">
        <v>29</v>
      </c>
      <c r="B18" s="14"/>
      <c r="C18" s="15">
        <v>96955.71</v>
      </c>
      <c r="D18" s="16">
        <f t="shared" si="8"/>
        <v>1</v>
      </c>
      <c r="E18" s="14"/>
      <c r="F18" s="15">
        <v>96955.71</v>
      </c>
      <c r="G18" s="16">
        <f t="shared" si="9"/>
        <v>1</v>
      </c>
      <c r="H18" s="17">
        <f t="shared" si="0"/>
        <v>0</v>
      </c>
      <c r="I18" s="16">
        <f t="shared" si="1"/>
        <v>0</v>
      </c>
      <c r="J18" s="14"/>
      <c r="K18" s="15">
        <v>0</v>
      </c>
      <c r="L18" s="16" t="str">
        <f t="shared" si="10"/>
        <v>N. D.</v>
      </c>
      <c r="M18" s="17">
        <f t="shared" si="2"/>
        <v>96955.71</v>
      </c>
      <c r="N18" s="16" t="str">
        <f t="shared" si="3"/>
        <v>N. D.</v>
      </c>
      <c r="O18" s="14"/>
      <c r="P18" s="15">
        <v>0</v>
      </c>
      <c r="Q18" s="16" t="str">
        <f t="shared" si="11"/>
        <v>N. D.</v>
      </c>
      <c r="R18" s="17">
        <f t="shared" si="4"/>
        <v>96955.71</v>
      </c>
      <c r="S18" s="16" t="str">
        <f t="shared" si="5"/>
        <v>N. D.</v>
      </c>
      <c r="T18" s="14"/>
      <c r="U18" s="15">
        <v>0</v>
      </c>
      <c r="V18" s="16" t="str">
        <f t="shared" si="12"/>
        <v>N. D.</v>
      </c>
      <c r="W18" s="17">
        <f t="shared" si="6"/>
        <v>96955.71</v>
      </c>
      <c r="X18" s="16" t="str">
        <f t="shared" si="7"/>
        <v>N. D.</v>
      </c>
    </row>
    <row r="19" spans="1:24">
      <c r="A19" s="18" t="s">
        <v>30</v>
      </c>
      <c r="B19" s="14"/>
      <c r="C19" s="15">
        <v>0</v>
      </c>
      <c r="D19" s="16" t="str">
        <f t="shared" si="8"/>
        <v>N. D.</v>
      </c>
      <c r="E19" s="14"/>
      <c r="F19" s="15">
        <v>0</v>
      </c>
      <c r="G19" s="16" t="str">
        <f t="shared" si="9"/>
        <v>N. D.</v>
      </c>
      <c r="H19" s="17">
        <f t="shared" si="0"/>
        <v>0</v>
      </c>
      <c r="I19" s="16" t="str">
        <f t="shared" si="1"/>
        <v>N. D.</v>
      </c>
      <c r="J19" s="14"/>
      <c r="K19" s="15">
        <v>0</v>
      </c>
      <c r="L19" s="16" t="str">
        <f t="shared" si="10"/>
        <v>N. D.</v>
      </c>
      <c r="M19" s="17">
        <f t="shared" si="2"/>
        <v>0</v>
      </c>
      <c r="N19" s="16" t="str">
        <f t="shared" si="3"/>
        <v>N. D.</v>
      </c>
      <c r="O19" s="14"/>
      <c r="P19" s="15">
        <v>0</v>
      </c>
      <c r="Q19" s="16" t="str">
        <f t="shared" si="11"/>
        <v>N. D.</v>
      </c>
      <c r="R19" s="17">
        <f t="shared" si="4"/>
        <v>0</v>
      </c>
      <c r="S19" s="16" t="str">
        <f t="shared" si="5"/>
        <v>N. D.</v>
      </c>
      <c r="T19" s="14"/>
      <c r="U19" s="15">
        <v>131929.81999999998</v>
      </c>
      <c r="V19" s="16">
        <f t="shared" si="12"/>
        <v>1.0074253142739067</v>
      </c>
      <c r="W19" s="17">
        <f t="shared" si="6"/>
        <v>-131929.81999999998</v>
      </c>
      <c r="X19" s="16">
        <f t="shared" si="7"/>
        <v>-1</v>
      </c>
    </row>
    <row r="20" spans="1:24">
      <c r="A20" s="19" t="s">
        <v>31</v>
      </c>
      <c r="B20" s="6"/>
      <c r="C20" s="20">
        <f>+SUM(C21:C29)</f>
        <v>0</v>
      </c>
      <c r="D20" s="11">
        <f>+IF(ISERROR(C20/C31),"N. D.",C20/C31)</f>
        <v>0</v>
      </c>
      <c r="E20" s="14"/>
      <c r="F20" s="20">
        <f>+SUM(F21:F29)</f>
        <v>0</v>
      </c>
      <c r="G20" s="11">
        <f>+IF(ISERROR(F20/F31),"N. D.",F20/F31)</f>
        <v>0</v>
      </c>
      <c r="H20" s="12">
        <f t="shared" si="0"/>
        <v>0</v>
      </c>
      <c r="I20" s="11" t="str">
        <f t="shared" si="1"/>
        <v>N. D.</v>
      </c>
      <c r="J20" s="6"/>
      <c r="K20" s="20">
        <f>+SUM(K21:K29)</f>
        <v>0</v>
      </c>
      <c r="L20" s="11">
        <f>+IF(ISERROR(K20/K31),"N. D.",K20/K31)</f>
        <v>0</v>
      </c>
      <c r="M20" s="12">
        <f t="shared" si="2"/>
        <v>0</v>
      </c>
      <c r="N20" s="11" t="str">
        <f t="shared" si="3"/>
        <v>N. D.</v>
      </c>
      <c r="O20" s="6"/>
      <c r="P20" s="20">
        <f>+SUM(P21:P29)</f>
        <v>0</v>
      </c>
      <c r="Q20" s="11">
        <f>+IF(ISERROR(P20/P31),"N. D.",P20/P31)</f>
        <v>0</v>
      </c>
      <c r="R20" s="12">
        <f t="shared" si="4"/>
        <v>0</v>
      </c>
      <c r="S20" s="11" t="str">
        <f t="shared" si="5"/>
        <v>N. D.</v>
      </c>
      <c r="T20" s="6"/>
      <c r="U20" s="20">
        <f>+SUM(U21:U29)</f>
        <v>0</v>
      </c>
      <c r="V20" s="11">
        <f>+IF(ISERROR(U20/U31),"N. D.",U20/U31)</f>
        <v>0</v>
      </c>
      <c r="W20" s="12">
        <f t="shared" si="6"/>
        <v>0</v>
      </c>
      <c r="X20" s="11" t="str">
        <f t="shared" si="7"/>
        <v>N. D.</v>
      </c>
    </row>
    <row r="21" spans="1:24">
      <c r="A21" s="21" t="s">
        <v>32</v>
      </c>
      <c r="B21" s="14"/>
      <c r="C21" s="15">
        <v>0</v>
      </c>
      <c r="D21" s="16" t="str">
        <f t="shared" ref="D21:D29" si="13">+IF(ISERROR(C21/C96),"N. D.",C21/C96)</f>
        <v>N. D.</v>
      </c>
      <c r="E21" s="14"/>
      <c r="F21" s="15">
        <v>0</v>
      </c>
      <c r="G21" s="16" t="str">
        <f t="shared" ref="G21:G29" si="14">+IF(ISERROR(F21/F96),"N. D.",F21/F96)</f>
        <v>N. D.</v>
      </c>
      <c r="H21" s="17">
        <f t="shared" si="0"/>
        <v>0</v>
      </c>
      <c r="I21" s="16" t="str">
        <f t="shared" si="1"/>
        <v>N. D.</v>
      </c>
      <c r="J21" s="14"/>
      <c r="K21" s="15">
        <v>0</v>
      </c>
      <c r="L21" s="16" t="str">
        <f t="shared" ref="L21:L29" si="15">+IF(ISERROR(K21/K96),"N. D.",K21/K96)</f>
        <v>N. D.</v>
      </c>
      <c r="M21" s="17">
        <f t="shared" si="2"/>
        <v>0</v>
      </c>
      <c r="N21" s="16" t="str">
        <f t="shared" si="3"/>
        <v>N. D.</v>
      </c>
      <c r="O21" s="14"/>
      <c r="P21" s="15">
        <v>0</v>
      </c>
      <c r="Q21" s="16" t="str">
        <f t="shared" ref="Q21:Q29" si="16">+IF(ISERROR(P21/P96),"N. D.",P21/P96)</f>
        <v>N. D.</v>
      </c>
      <c r="R21" s="17">
        <f t="shared" si="4"/>
        <v>0</v>
      </c>
      <c r="S21" s="16" t="str">
        <f t="shared" si="5"/>
        <v>N. D.</v>
      </c>
      <c r="T21" s="14"/>
      <c r="U21" s="15">
        <v>0</v>
      </c>
      <c r="V21" s="16" t="str">
        <f t="shared" ref="V21:V29" si="17">+IF(ISERROR(U21/U96),"N. D.",U21/U96)</f>
        <v>N. D.</v>
      </c>
      <c r="W21" s="17">
        <f t="shared" si="6"/>
        <v>0</v>
      </c>
      <c r="X21" s="16" t="str">
        <f t="shared" si="7"/>
        <v>N. D.</v>
      </c>
    </row>
    <row r="22" spans="1:24">
      <c r="A22" s="21" t="s">
        <v>33</v>
      </c>
      <c r="B22" s="14"/>
      <c r="C22" s="15">
        <v>0</v>
      </c>
      <c r="D22" s="16" t="str">
        <f t="shared" si="13"/>
        <v>N. D.</v>
      </c>
      <c r="E22" s="14"/>
      <c r="F22" s="15">
        <v>0</v>
      </c>
      <c r="G22" s="16" t="str">
        <f t="shared" si="14"/>
        <v>N. D.</v>
      </c>
      <c r="H22" s="17">
        <f t="shared" si="0"/>
        <v>0</v>
      </c>
      <c r="I22" s="16" t="str">
        <f t="shared" si="1"/>
        <v>N. D.</v>
      </c>
      <c r="J22" s="14"/>
      <c r="K22" s="15">
        <v>0</v>
      </c>
      <c r="L22" s="16" t="str">
        <f t="shared" si="15"/>
        <v>N. D.</v>
      </c>
      <c r="M22" s="17">
        <f t="shared" si="2"/>
        <v>0</v>
      </c>
      <c r="N22" s="16" t="str">
        <f t="shared" si="3"/>
        <v>N. D.</v>
      </c>
      <c r="O22" s="14"/>
      <c r="P22" s="15">
        <v>0</v>
      </c>
      <c r="Q22" s="16" t="str">
        <f t="shared" si="16"/>
        <v>N. D.</v>
      </c>
      <c r="R22" s="17">
        <f t="shared" si="4"/>
        <v>0</v>
      </c>
      <c r="S22" s="16" t="str">
        <f t="shared" si="5"/>
        <v>N. D.</v>
      </c>
      <c r="T22" s="14"/>
      <c r="U22" s="15">
        <v>0</v>
      </c>
      <c r="V22" s="16" t="str">
        <f t="shared" si="17"/>
        <v>N. D.</v>
      </c>
      <c r="W22" s="17">
        <f t="shared" si="6"/>
        <v>0</v>
      </c>
      <c r="X22" s="16" t="str">
        <f t="shared" si="7"/>
        <v>N. D.</v>
      </c>
    </row>
    <row r="23" spans="1:24">
      <c r="A23" s="21" t="s">
        <v>34</v>
      </c>
      <c r="B23" s="14"/>
      <c r="C23" s="15">
        <v>0</v>
      </c>
      <c r="D23" s="16" t="str">
        <f t="shared" si="13"/>
        <v>N. D.</v>
      </c>
      <c r="E23" s="14"/>
      <c r="F23" s="15">
        <v>0</v>
      </c>
      <c r="G23" s="16" t="str">
        <f t="shared" si="14"/>
        <v>N. D.</v>
      </c>
      <c r="H23" s="17">
        <f t="shared" si="0"/>
        <v>0</v>
      </c>
      <c r="I23" s="16" t="str">
        <f t="shared" si="1"/>
        <v>N. D.</v>
      </c>
      <c r="J23" s="14"/>
      <c r="K23" s="15">
        <v>0</v>
      </c>
      <c r="L23" s="16" t="str">
        <f t="shared" si="15"/>
        <v>N. D.</v>
      </c>
      <c r="M23" s="17">
        <f t="shared" si="2"/>
        <v>0</v>
      </c>
      <c r="N23" s="16" t="str">
        <f t="shared" si="3"/>
        <v>N. D.</v>
      </c>
      <c r="O23" s="14"/>
      <c r="P23" s="15">
        <v>0</v>
      </c>
      <c r="Q23" s="16" t="str">
        <f t="shared" si="16"/>
        <v>N. D.</v>
      </c>
      <c r="R23" s="17">
        <f t="shared" si="4"/>
        <v>0</v>
      </c>
      <c r="S23" s="16" t="str">
        <f t="shared" si="5"/>
        <v>N. D.</v>
      </c>
      <c r="T23" s="14"/>
      <c r="U23" s="15">
        <v>0</v>
      </c>
      <c r="V23" s="16" t="str">
        <f t="shared" si="17"/>
        <v>N. D.</v>
      </c>
      <c r="W23" s="17">
        <f t="shared" si="6"/>
        <v>0</v>
      </c>
      <c r="X23" s="16" t="str">
        <f t="shared" si="7"/>
        <v>N. D.</v>
      </c>
    </row>
    <row r="24" spans="1:24">
      <c r="A24" s="21" t="s">
        <v>35</v>
      </c>
      <c r="B24" s="14"/>
      <c r="C24" s="15">
        <v>0</v>
      </c>
      <c r="D24" s="16" t="str">
        <f t="shared" si="13"/>
        <v>N. D.</v>
      </c>
      <c r="E24" s="14"/>
      <c r="F24" s="15">
        <v>0</v>
      </c>
      <c r="G24" s="16" t="str">
        <f t="shared" si="14"/>
        <v>N. D.</v>
      </c>
      <c r="H24" s="17">
        <f t="shared" si="0"/>
        <v>0</v>
      </c>
      <c r="I24" s="16" t="str">
        <f t="shared" si="1"/>
        <v>N. D.</v>
      </c>
      <c r="J24" s="14"/>
      <c r="K24" s="15">
        <v>0</v>
      </c>
      <c r="L24" s="16" t="str">
        <f t="shared" si="15"/>
        <v>N. D.</v>
      </c>
      <c r="M24" s="17">
        <f t="shared" si="2"/>
        <v>0</v>
      </c>
      <c r="N24" s="16" t="str">
        <f t="shared" si="3"/>
        <v>N. D.</v>
      </c>
      <c r="O24" s="14"/>
      <c r="P24" s="15">
        <v>0</v>
      </c>
      <c r="Q24" s="16" t="str">
        <f t="shared" si="16"/>
        <v>N. D.</v>
      </c>
      <c r="R24" s="17">
        <f t="shared" si="4"/>
        <v>0</v>
      </c>
      <c r="S24" s="16" t="str">
        <f t="shared" si="5"/>
        <v>N. D.</v>
      </c>
      <c r="T24" s="14"/>
      <c r="U24" s="15">
        <v>0</v>
      </c>
      <c r="V24" s="16" t="str">
        <f t="shared" si="17"/>
        <v>N. D.</v>
      </c>
      <c r="W24" s="17">
        <f t="shared" si="6"/>
        <v>0</v>
      </c>
      <c r="X24" s="16" t="str">
        <f t="shared" si="7"/>
        <v>N. D.</v>
      </c>
    </row>
    <row r="25" spans="1:24">
      <c r="A25" s="21" t="s">
        <v>36</v>
      </c>
      <c r="B25" s="14"/>
      <c r="C25" s="15">
        <v>0</v>
      </c>
      <c r="D25" s="16" t="str">
        <f t="shared" si="13"/>
        <v>N. D.</v>
      </c>
      <c r="E25" s="14"/>
      <c r="F25" s="15">
        <v>0</v>
      </c>
      <c r="G25" s="16" t="str">
        <f t="shared" si="14"/>
        <v>N. D.</v>
      </c>
      <c r="H25" s="17">
        <f t="shared" si="0"/>
        <v>0</v>
      </c>
      <c r="I25" s="16" t="str">
        <f t="shared" si="1"/>
        <v>N. D.</v>
      </c>
      <c r="J25" s="14"/>
      <c r="K25" s="15">
        <v>0</v>
      </c>
      <c r="L25" s="16" t="str">
        <f t="shared" si="15"/>
        <v>N. D.</v>
      </c>
      <c r="M25" s="17">
        <f t="shared" si="2"/>
        <v>0</v>
      </c>
      <c r="N25" s="16" t="str">
        <f t="shared" si="3"/>
        <v>N. D.</v>
      </c>
      <c r="O25" s="14"/>
      <c r="P25" s="15">
        <v>0</v>
      </c>
      <c r="Q25" s="16" t="str">
        <f t="shared" si="16"/>
        <v>N. D.</v>
      </c>
      <c r="R25" s="17">
        <f t="shared" si="4"/>
        <v>0</v>
      </c>
      <c r="S25" s="16" t="str">
        <f t="shared" si="5"/>
        <v>N. D.</v>
      </c>
      <c r="T25" s="14"/>
      <c r="U25" s="15">
        <v>0</v>
      </c>
      <c r="V25" s="16" t="str">
        <f t="shared" si="17"/>
        <v>N. D.</v>
      </c>
      <c r="W25" s="17">
        <f t="shared" si="6"/>
        <v>0</v>
      </c>
      <c r="X25" s="16" t="str">
        <f t="shared" si="7"/>
        <v>N. D.</v>
      </c>
    </row>
    <row r="26" spans="1:24">
      <c r="A26" s="21" t="s">
        <v>37</v>
      </c>
      <c r="B26" s="14"/>
      <c r="C26" s="15">
        <v>0</v>
      </c>
      <c r="D26" s="16" t="str">
        <f t="shared" si="13"/>
        <v>N. D.</v>
      </c>
      <c r="E26" s="14"/>
      <c r="F26" s="15">
        <v>0</v>
      </c>
      <c r="G26" s="16" t="str">
        <f t="shared" si="14"/>
        <v>N. D.</v>
      </c>
      <c r="H26" s="17">
        <f t="shared" si="0"/>
        <v>0</v>
      </c>
      <c r="I26" s="16" t="str">
        <f t="shared" si="1"/>
        <v>N. D.</v>
      </c>
      <c r="J26" s="14"/>
      <c r="K26" s="15">
        <v>0</v>
      </c>
      <c r="L26" s="16" t="str">
        <f t="shared" si="15"/>
        <v>N. D.</v>
      </c>
      <c r="M26" s="17">
        <f t="shared" si="2"/>
        <v>0</v>
      </c>
      <c r="N26" s="16" t="str">
        <f t="shared" si="3"/>
        <v>N. D.</v>
      </c>
      <c r="O26" s="14"/>
      <c r="P26" s="15">
        <v>0</v>
      </c>
      <c r="Q26" s="16" t="str">
        <f t="shared" si="16"/>
        <v>N. D.</v>
      </c>
      <c r="R26" s="17">
        <f t="shared" si="4"/>
        <v>0</v>
      </c>
      <c r="S26" s="16" t="str">
        <f t="shared" si="5"/>
        <v>N. D.</v>
      </c>
      <c r="T26" s="14"/>
      <c r="U26" s="15">
        <v>0</v>
      </c>
      <c r="V26" s="16" t="str">
        <f t="shared" si="17"/>
        <v>N. D.</v>
      </c>
      <c r="W26" s="17">
        <f t="shared" si="6"/>
        <v>0</v>
      </c>
      <c r="X26" s="16" t="str">
        <f t="shared" si="7"/>
        <v>N. D.</v>
      </c>
    </row>
    <row r="27" spans="1:24">
      <c r="A27" s="21" t="s">
        <v>38</v>
      </c>
      <c r="B27" s="14"/>
      <c r="C27" s="15">
        <v>0</v>
      </c>
      <c r="D27" s="16" t="str">
        <f t="shared" si="13"/>
        <v>N. D.</v>
      </c>
      <c r="E27" s="14"/>
      <c r="F27" s="15">
        <v>0</v>
      </c>
      <c r="G27" s="16" t="str">
        <f t="shared" si="14"/>
        <v>N. D.</v>
      </c>
      <c r="H27" s="17">
        <f t="shared" si="0"/>
        <v>0</v>
      </c>
      <c r="I27" s="16" t="str">
        <f t="shared" si="1"/>
        <v>N. D.</v>
      </c>
      <c r="J27" s="14"/>
      <c r="K27" s="15">
        <v>0</v>
      </c>
      <c r="L27" s="16" t="str">
        <f t="shared" si="15"/>
        <v>N. D.</v>
      </c>
      <c r="M27" s="17">
        <f t="shared" si="2"/>
        <v>0</v>
      </c>
      <c r="N27" s="16" t="str">
        <f t="shared" si="3"/>
        <v>N. D.</v>
      </c>
      <c r="O27" s="14"/>
      <c r="P27" s="15">
        <v>0</v>
      </c>
      <c r="Q27" s="16" t="str">
        <f t="shared" si="16"/>
        <v>N. D.</v>
      </c>
      <c r="R27" s="17">
        <f t="shared" si="4"/>
        <v>0</v>
      </c>
      <c r="S27" s="16" t="str">
        <f t="shared" si="5"/>
        <v>N. D.</v>
      </c>
      <c r="T27" s="14"/>
      <c r="U27" s="15">
        <v>0</v>
      </c>
      <c r="V27" s="16" t="str">
        <f t="shared" si="17"/>
        <v>N. D.</v>
      </c>
      <c r="W27" s="17">
        <f t="shared" si="6"/>
        <v>0</v>
      </c>
      <c r="X27" s="16" t="str">
        <f t="shared" si="7"/>
        <v>N. D.</v>
      </c>
    </row>
    <row r="28" spans="1:24">
      <c r="A28" s="21" t="s">
        <v>39</v>
      </c>
      <c r="B28" s="14"/>
      <c r="C28" s="15">
        <v>0</v>
      </c>
      <c r="D28" s="16" t="str">
        <f t="shared" si="13"/>
        <v>N. D.</v>
      </c>
      <c r="E28" s="14"/>
      <c r="F28" s="15">
        <v>0</v>
      </c>
      <c r="G28" s="16" t="str">
        <f t="shared" si="14"/>
        <v>N. D.</v>
      </c>
      <c r="H28" s="17">
        <f t="shared" si="0"/>
        <v>0</v>
      </c>
      <c r="I28" s="16" t="str">
        <f t="shared" si="1"/>
        <v>N. D.</v>
      </c>
      <c r="J28" s="14"/>
      <c r="K28" s="15">
        <v>0</v>
      </c>
      <c r="L28" s="16" t="str">
        <f t="shared" si="15"/>
        <v>N. D.</v>
      </c>
      <c r="M28" s="17">
        <f t="shared" si="2"/>
        <v>0</v>
      </c>
      <c r="N28" s="16" t="str">
        <f t="shared" si="3"/>
        <v>N. D.</v>
      </c>
      <c r="O28" s="14"/>
      <c r="P28" s="15">
        <v>0</v>
      </c>
      <c r="Q28" s="16" t="str">
        <f t="shared" si="16"/>
        <v>N. D.</v>
      </c>
      <c r="R28" s="17">
        <f t="shared" si="4"/>
        <v>0</v>
      </c>
      <c r="S28" s="16" t="str">
        <f t="shared" si="5"/>
        <v>N. D.</v>
      </c>
      <c r="T28" s="14"/>
      <c r="U28" s="15">
        <v>0</v>
      </c>
      <c r="V28" s="16" t="str">
        <f t="shared" si="17"/>
        <v>N. D.</v>
      </c>
      <c r="W28" s="17">
        <f t="shared" si="6"/>
        <v>0</v>
      </c>
      <c r="X28" s="16" t="str">
        <f t="shared" si="7"/>
        <v>N. D.</v>
      </c>
    </row>
    <row r="29" spans="1:24">
      <c r="A29" s="21" t="s">
        <v>40</v>
      </c>
      <c r="B29" s="14"/>
      <c r="C29" s="15">
        <v>0</v>
      </c>
      <c r="D29" s="16" t="str">
        <f t="shared" si="13"/>
        <v>N. D.</v>
      </c>
      <c r="E29" s="14"/>
      <c r="F29" s="15">
        <v>0</v>
      </c>
      <c r="G29" s="16" t="str">
        <f t="shared" si="14"/>
        <v>N. D.</v>
      </c>
      <c r="H29" s="17">
        <f t="shared" si="0"/>
        <v>0</v>
      </c>
      <c r="I29" s="16" t="str">
        <f t="shared" si="1"/>
        <v>N. D.</v>
      </c>
      <c r="J29" s="14"/>
      <c r="K29" s="15">
        <v>0</v>
      </c>
      <c r="L29" s="16" t="str">
        <f t="shared" si="15"/>
        <v>N. D.</v>
      </c>
      <c r="M29" s="17">
        <f t="shared" si="2"/>
        <v>0</v>
      </c>
      <c r="N29" s="16" t="str">
        <f t="shared" si="3"/>
        <v>N. D.</v>
      </c>
      <c r="O29" s="14"/>
      <c r="P29" s="15">
        <v>0</v>
      </c>
      <c r="Q29" s="16" t="str">
        <f t="shared" si="16"/>
        <v>N. D.</v>
      </c>
      <c r="R29" s="17">
        <f t="shared" si="4"/>
        <v>0</v>
      </c>
      <c r="S29" s="16" t="str">
        <f t="shared" si="5"/>
        <v>N. D.</v>
      </c>
      <c r="T29" s="14"/>
      <c r="U29" s="15">
        <v>0</v>
      </c>
      <c r="V29" s="16" t="str">
        <f t="shared" si="17"/>
        <v>N. D.</v>
      </c>
      <c r="W29" s="17">
        <f t="shared" si="6"/>
        <v>0</v>
      </c>
      <c r="X29" s="16" t="str">
        <f t="shared" si="7"/>
        <v>N. D.</v>
      </c>
    </row>
    <row r="30" spans="1:24" ht="6" customHeight="1">
      <c r="A30" s="8"/>
      <c r="B30" s="6"/>
      <c r="C30" s="8"/>
      <c r="D30" s="11"/>
      <c r="E30" s="6"/>
      <c r="F30" s="8"/>
      <c r="G30" s="11"/>
      <c r="H30" s="6"/>
      <c r="I30" s="11"/>
      <c r="J30" s="6"/>
      <c r="K30" s="8"/>
      <c r="L30" s="11"/>
      <c r="M30" s="6"/>
      <c r="N30" s="11"/>
      <c r="O30" s="6"/>
      <c r="P30" s="8"/>
      <c r="Q30" s="11"/>
      <c r="R30" s="6"/>
      <c r="S30" s="11"/>
      <c r="T30" s="6"/>
      <c r="U30" s="8"/>
      <c r="V30" s="11"/>
      <c r="W30" s="6"/>
      <c r="X30" s="11"/>
    </row>
    <row r="31" spans="1:24">
      <c r="A31" s="7" t="s">
        <v>41</v>
      </c>
      <c r="B31" s="6"/>
      <c r="C31" s="22">
        <f>+C10+C20</f>
        <v>24007501.020000003</v>
      </c>
      <c r="D31" s="23">
        <f>+IF(ISERROR(C31/C106),"N. D.",C31/C106)</f>
        <v>1.0233833361131177</v>
      </c>
      <c r="E31" s="6"/>
      <c r="F31" s="22">
        <f>+F10+F20</f>
        <v>24007501.020000003</v>
      </c>
      <c r="G31" s="23">
        <f>+IF(ISERROR(F31/F106),"N. D.",F31/F106)</f>
        <v>1.0233833361131177</v>
      </c>
      <c r="H31" s="24">
        <f>+$C31-F31</f>
        <v>0</v>
      </c>
      <c r="I31" s="23">
        <f>+IF(ISERROR(H31/F31),"N. D.",H31/F31)</f>
        <v>0</v>
      </c>
      <c r="J31" s="6"/>
      <c r="K31" s="22">
        <f>+K10+K20</f>
        <v>20514100.940000001</v>
      </c>
      <c r="L31" s="23">
        <f>+IF(ISERROR(K31/K106),"N. D.",K31/K106)</f>
        <v>1</v>
      </c>
      <c r="M31" s="24">
        <f>+$C31-K31</f>
        <v>3493400.0800000019</v>
      </c>
      <c r="N31" s="23">
        <f>+IF(ISERROR(M31/K31),"N. D.",M31/K31)</f>
        <v>0.17029262409391271</v>
      </c>
      <c r="O31" s="6"/>
      <c r="P31" s="22">
        <f>+P10+P20</f>
        <v>16838262.509999998</v>
      </c>
      <c r="Q31" s="23">
        <f>+IF(ISERROR(P31/P106),"N. D.",P31/P106)</f>
        <v>1.0054459412811252</v>
      </c>
      <c r="R31" s="24">
        <f>+$C31-P31</f>
        <v>7169238.5100000054</v>
      </c>
      <c r="S31" s="23">
        <f>+IF(ISERROR(R31/P31),"N. D.",R31/P31)</f>
        <v>0.42577068184691264</v>
      </c>
      <c r="T31" s="6"/>
      <c r="U31" s="22">
        <f>+U10+U20</f>
        <v>12973440.320000002</v>
      </c>
      <c r="V31" s="23">
        <f>+IF(ISERROR(U31/U106),"N. D.",U31/U106)</f>
        <v>1.0043946491911944</v>
      </c>
      <c r="W31" s="24">
        <f>+$C31-U31</f>
        <v>11034060.700000001</v>
      </c>
      <c r="X31" s="23">
        <f>+IF(ISERROR(W31/U31),"N. D.",W31/U31)</f>
        <v>0.85051153956362435</v>
      </c>
    </row>
    <row r="32" spans="1:24" ht="6" customHeight="1">
      <c r="A32" s="8"/>
      <c r="B32" s="6"/>
      <c r="C32" s="8"/>
      <c r="D32" s="11"/>
      <c r="E32" s="6"/>
      <c r="F32" s="8"/>
      <c r="G32" s="11"/>
      <c r="H32" s="6"/>
      <c r="I32" s="11"/>
      <c r="J32" s="6"/>
      <c r="K32" s="8"/>
      <c r="L32" s="11"/>
      <c r="M32" s="6"/>
      <c r="N32" s="11"/>
      <c r="O32" s="6"/>
      <c r="P32" s="8"/>
      <c r="Q32" s="11"/>
      <c r="R32" s="6"/>
      <c r="S32" s="11"/>
      <c r="T32" s="6"/>
      <c r="U32" s="8"/>
      <c r="V32" s="11"/>
      <c r="W32" s="6"/>
      <c r="X32" s="11"/>
    </row>
    <row r="33" spans="1:24">
      <c r="A33" s="7" t="s">
        <v>42</v>
      </c>
      <c r="B33" s="6"/>
      <c r="C33" s="8"/>
      <c r="D33" s="11"/>
      <c r="E33" s="6"/>
      <c r="F33" s="8"/>
      <c r="G33" s="11"/>
      <c r="H33" s="6"/>
      <c r="I33" s="11"/>
      <c r="J33" s="6"/>
      <c r="K33" s="8"/>
      <c r="L33" s="11"/>
      <c r="M33" s="6"/>
      <c r="N33" s="11"/>
      <c r="O33" s="6"/>
      <c r="P33" s="8"/>
      <c r="Q33" s="11"/>
      <c r="R33" s="6"/>
      <c r="S33" s="11"/>
      <c r="T33" s="6"/>
      <c r="U33" s="8"/>
      <c r="V33" s="11"/>
      <c r="W33" s="6"/>
      <c r="X33" s="11"/>
    </row>
    <row r="34" spans="1:24" ht="6" customHeight="1">
      <c r="A34" s="8"/>
      <c r="B34" s="6"/>
      <c r="C34" s="8"/>
      <c r="D34" s="11"/>
      <c r="E34" s="6"/>
      <c r="F34" s="8"/>
      <c r="G34" s="11"/>
      <c r="H34" s="6"/>
      <c r="I34" s="11"/>
      <c r="J34" s="6"/>
      <c r="K34" s="8"/>
      <c r="L34" s="11"/>
      <c r="M34" s="6"/>
      <c r="N34" s="11"/>
      <c r="O34" s="6"/>
      <c r="P34" s="8"/>
      <c r="Q34" s="11"/>
      <c r="R34" s="6"/>
      <c r="S34" s="11"/>
      <c r="T34" s="6"/>
      <c r="U34" s="8"/>
      <c r="V34" s="11"/>
      <c r="W34" s="6"/>
      <c r="X34" s="11"/>
    </row>
    <row r="35" spans="1:24">
      <c r="A35" s="9" t="s">
        <v>21</v>
      </c>
      <c r="B35" s="6"/>
      <c r="C35" s="10">
        <f>+SUM(C36:C44)</f>
        <v>211397.14</v>
      </c>
      <c r="D35" s="11">
        <f>+IF(ISERROR(C35/C56),"N. D.",C35/C56)</f>
        <v>1</v>
      </c>
      <c r="E35" s="6"/>
      <c r="F35" s="10">
        <f>+SUM(F36:F44)</f>
        <v>211397.14</v>
      </c>
      <c r="G35" s="11">
        <f>+IF(ISERROR(F35/F56),"N. D.",F35/F56)</f>
        <v>1</v>
      </c>
      <c r="H35" s="12">
        <f t="shared" ref="H35:H54" si="18">+$C35-F35</f>
        <v>0</v>
      </c>
      <c r="I35" s="11">
        <f t="shared" ref="I35:I54" si="19">+IF(ISERROR(H35/F35),"N. D.",H35/F35)</f>
        <v>0</v>
      </c>
      <c r="J35" s="6"/>
      <c r="K35" s="10">
        <f>+SUM(K36:K44)</f>
        <v>0</v>
      </c>
      <c r="L35" s="11" t="str">
        <f>+IF(ISERROR(K35/K56),"N. D.",K35/K56)</f>
        <v>N. D.</v>
      </c>
      <c r="M35" s="12">
        <f t="shared" ref="M35:M54" si="20">+$C35-K35</f>
        <v>211397.14</v>
      </c>
      <c r="N35" s="11" t="str">
        <f t="shared" ref="N35:N54" si="21">+IF(ISERROR(M35/K35),"N. D.",M35/K35)</f>
        <v>N. D.</v>
      </c>
      <c r="O35" s="6"/>
      <c r="P35" s="10">
        <f>+SUM(P36:P44)</f>
        <v>77069.09</v>
      </c>
      <c r="Q35" s="11">
        <f>+IF(ISERROR(P35/P56),"N. D.",P35/P56)</f>
        <v>1</v>
      </c>
      <c r="R35" s="12">
        <f t="shared" ref="R35:R54" si="22">+$C35-P35</f>
        <v>134328.05000000002</v>
      </c>
      <c r="S35" s="11">
        <f t="shared" ref="S35:S54" si="23">+IF(ISERROR(R35/P35),"N. D.",R35/P35)</f>
        <v>1.7429562227865936</v>
      </c>
      <c r="T35" s="6"/>
      <c r="U35" s="10">
        <f>+SUM(U36:U44)</f>
        <v>56764.26</v>
      </c>
      <c r="V35" s="11">
        <f>+IF(ISERROR(U35/U56),"N. D.",U35/U56)</f>
        <v>1</v>
      </c>
      <c r="W35" s="12">
        <f t="shared" ref="W35:W54" si="24">+$C35-U35</f>
        <v>154632.88</v>
      </c>
      <c r="X35" s="11">
        <f t="shared" ref="X35:X54" si="25">+IF(ISERROR(W35/U35),"N. D.",W35/U35)</f>
        <v>2.7241239470046823</v>
      </c>
    </row>
    <row r="36" spans="1:24">
      <c r="A36" s="13" t="s">
        <v>22</v>
      </c>
      <c r="B36" s="14"/>
      <c r="C36" s="15">
        <v>176164.28</v>
      </c>
      <c r="D36" s="16">
        <f t="shared" ref="D36:D44" si="26">+IF(ISERROR(C36/C86),"N. D.",C36/C86)</f>
        <v>1.0781098203338321E-2</v>
      </c>
      <c r="E36" s="14"/>
      <c r="F36" s="15">
        <v>176164.28</v>
      </c>
      <c r="G36" s="16">
        <f t="shared" ref="G36:G44" si="27">+IF(ISERROR(F36/F86),"N. D.",F36/F86)</f>
        <v>1.0781098203338321E-2</v>
      </c>
      <c r="H36" s="17">
        <f t="shared" si="18"/>
        <v>0</v>
      </c>
      <c r="I36" s="16">
        <f t="shared" si="19"/>
        <v>0</v>
      </c>
      <c r="J36" s="14"/>
      <c r="K36" s="15">
        <v>0</v>
      </c>
      <c r="L36" s="16">
        <f t="shared" ref="L36:L44" si="28">+IF(ISERROR(K36/K86),"N. D.",K36/K86)</f>
        <v>0</v>
      </c>
      <c r="M36" s="17">
        <f t="shared" si="20"/>
        <v>176164.28</v>
      </c>
      <c r="N36" s="16" t="str">
        <f t="shared" si="21"/>
        <v>N. D.</v>
      </c>
      <c r="O36" s="14"/>
      <c r="P36" s="15">
        <v>74153.22</v>
      </c>
      <c r="Q36" s="16">
        <f t="shared" ref="Q36:Q44" si="29">+IF(ISERROR(P36/P86),"N. D.",P36/P86)</f>
        <v>6.5094754516911912E-3</v>
      </c>
      <c r="R36" s="17">
        <f t="shared" si="22"/>
        <v>102011.06</v>
      </c>
      <c r="S36" s="16">
        <f t="shared" si="23"/>
        <v>1.3756794377911032</v>
      </c>
      <c r="T36" s="14"/>
      <c r="U36" s="15">
        <v>48304.639999999999</v>
      </c>
      <c r="V36" s="16">
        <f t="shared" ref="V36:V44" si="30">+IF(ISERROR(U36/U86),"N. D.",U36/U86)</f>
        <v>6.8111471609755316E-3</v>
      </c>
      <c r="W36" s="17">
        <f t="shared" si="24"/>
        <v>127859.64</v>
      </c>
      <c r="X36" s="16">
        <f t="shared" si="25"/>
        <v>2.6469432336106844</v>
      </c>
    </row>
    <row r="37" spans="1:24">
      <c r="A37" s="13" t="s">
        <v>23</v>
      </c>
      <c r="B37" s="14"/>
      <c r="C37" s="15">
        <v>0</v>
      </c>
      <c r="D37" s="16">
        <f t="shared" si="26"/>
        <v>0</v>
      </c>
      <c r="E37" s="14"/>
      <c r="F37" s="15">
        <v>0</v>
      </c>
      <c r="G37" s="16">
        <f t="shared" si="27"/>
        <v>0</v>
      </c>
      <c r="H37" s="17">
        <f t="shared" si="18"/>
        <v>0</v>
      </c>
      <c r="I37" s="16" t="str">
        <f t="shared" si="19"/>
        <v>N. D.</v>
      </c>
      <c r="J37" s="14"/>
      <c r="K37" s="15">
        <v>0</v>
      </c>
      <c r="L37" s="16">
        <f t="shared" si="28"/>
        <v>0</v>
      </c>
      <c r="M37" s="17">
        <f t="shared" si="20"/>
        <v>0</v>
      </c>
      <c r="N37" s="16" t="str">
        <f t="shared" si="21"/>
        <v>N. D.</v>
      </c>
      <c r="O37" s="14"/>
      <c r="P37" s="15">
        <v>0</v>
      </c>
      <c r="Q37" s="16">
        <f t="shared" si="29"/>
        <v>0</v>
      </c>
      <c r="R37" s="17">
        <f t="shared" si="22"/>
        <v>0</v>
      </c>
      <c r="S37" s="16" t="str">
        <f t="shared" si="23"/>
        <v>N. D.</v>
      </c>
      <c r="T37" s="14"/>
      <c r="U37" s="15">
        <v>0</v>
      </c>
      <c r="V37" s="16">
        <f t="shared" si="30"/>
        <v>0</v>
      </c>
      <c r="W37" s="17">
        <f t="shared" si="24"/>
        <v>0</v>
      </c>
      <c r="X37" s="16" t="str">
        <f t="shared" si="25"/>
        <v>N. D.</v>
      </c>
    </row>
    <row r="38" spans="1:24">
      <c r="A38" s="13" t="s">
        <v>24</v>
      </c>
      <c r="B38" s="14"/>
      <c r="C38" s="15">
        <v>35232.86</v>
      </c>
      <c r="D38" s="16">
        <f t="shared" si="26"/>
        <v>1.3130802946405421E-2</v>
      </c>
      <c r="E38" s="14"/>
      <c r="F38" s="15">
        <v>35232.86</v>
      </c>
      <c r="G38" s="16">
        <f t="shared" si="27"/>
        <v>1.3130802946405421E-2</v>
      </c>
      <c r="H38" s="17">
        <f t="shared" si="18"/>
        <v>0</v>
      </c>
      <c r="I38" s="16">
        <f t="shared" si="19"/>
        <v>0</v>
      </c>
      <c r="J38" s="14"/>
      <c r="K38" s="15">
        <v>0</v>
      </c>
      <c r="L38" s="16">
        <f t="shared" si="28"/>
        <v>0</v>
      </c>
      <c r="M38" s="17">
        <f t="shared" si="20"/>
        <v>35232.86</v>
      </c>
      <c r="N38" s="16" t="str">
        <f t="shared" si="21"/>
        <v>N. D.</v>
      </c>
      <c r="O38" s="14"/>
      <c r="P38" s="15">
        <v>2915.87</v>
      </c>
      <c r="Q38" s="16">
        <f t="shared" si="29"/>
        <v>1.6742514711504308E-3</v>
      </c>
      <c r="R38" s="17">
        <f t="shared" si="22"/>
        <v>32316.99</v>
      </c>
      <c r="S38" s="16">
        <f t="shared" si="23"/>
        <v>11.08313813715975</v>
      </c>
      <c r="T38" s="14"/>
      <c r="U38" s="15">
        <v>7487.22</v>
      </c>
      <c r="V38" s="16">
        <f t="shared" si="30"/>
        <v>7.1370983631788478E-3</v>
      </c>
      <c r="W38" s="17">
        <f t="shared" si="24"/>
        <v>27745.64</v>
      </c>
      <c r="X38" s="16">
        <f t="shared" si="25"/>
        <v>3.7057332361009827</v>
      </c>
    </row>
    <row r="39" spans="1:24">
      <c r="A39" s="13" t="s">
        <v>25</v>
      </c>
      <c r="B39" s="14"/>
      <c r="C39" s="15">
        <v>0</v>
      </c>
      <c r="D39" s="16" t="str">
        <f t="shared" si="26"/>
        <v>N. D.</v>
      </c>
      <c r="E39" s="14"/>
      <c r="F39" s="15">
        <v>0</v>
      </c>
      <c r="G39" s="16" t="str">
        <f t="shared" si="27"/>
        <v>N. D.</v>
      </c>
      <c r="H39" s="17">
        <f t="shared" si="18"/>
        <v>0</v>
      </c>
      <c r="I39" s="16" t="str">
        <f t="shared" si="19"/>
        <v>N. D.</v>
      </c>
      <c r="J39" s="14"/>
      <c r="K39" s="15">
        <v>0</v>
      </c>
      <c r="L39" s="16" t="str">
        <f t="shared" si="28"/>
        <v>N. D.</v>
      </c>
      <c r="M39" s="17">
        <f t="shared" si="20"/>
        <v>0</v>
      </c>
      <c r="N39" s="16" t="str">
        <f t="shared" si="21"/>
        <v>N. D.</v>
      </c>
      <c r="O39" s="14"/>
      <c r="P39" s="15">
        <v>0</v>
      </c>
      <c r="Q39" s="16" t="str">
        <f t="shared" si="29"/>
        <v>N. D.</v>
      </c>
      <c r="R39" s="17">
        <f t="shared" si="22"/>
        <v>0</v>
      </c>
      <c r="S39" s="16" t="str">
        <f t="shared" si="23"/>
        <v>N. D.</v>
      </c>
      <c r="T39" s="14"/>
      <c r="U39" s="15">
        <v>0</v>
      </c>
      <c r="V39" s="16" t="str">
        <f t="shared" si="30"/>
        <v>N. D.</v>
      </c>
      <c r="W39" s="17">
        <f t="shared" si="24"/>
        <v>0</v>
      </c>
      <c r="X39" s="16" t="str">
        <f t="shared" si="25"/>
        <v>N. D.</v>
      </c>
    </row>
    <row r="40" spans="1:24">
      <c r="A40" s="13" t="s">
        <v>26</v>
      </c>
      <c r="B40" s="14"/>
      <c r="C40" s="15">
        <v>0</v>
      </c>
      <c r="D40" s="16" t="str">
        <f t="shared" si="26"/>
        <v>N. D.</v>
      </c>
      <c r="E40" s="14"/>
      <c r="F40" s="15">
        <v>0</v>
      </c>
      <c r="G40" s="16" t="str">
        <f t="shared" si="27"/>
        <v>N. D.</v>
      </c>
      <c r="H40" s="17">
        <f t="shared" si="18"/>
        <v>0</v>
      </c>
      <c r="I40" s="16" t="str">
        <f t="shared" si="19"/>
        <v>N. D.</v>
      </c>
      <c r="J40" s="14"/>
      <c r="K40" s="15">
        <v>0</v>
      </c>
      <c r="L40" s="16" t="str">
        <f t="shared" si="28"/>
        <v>N. D.</v>
      </c>
      <c r="M40" s="17">
        <f t="shared" si="20"/>
        <v>0</v>
      </c>
      <c r="N40" s="16" t="str">
        <f t="shared" si="21"/>
        <v>N. D.</v>
      </c>
      <c r="O40" s="14"/>
      <c r="P40" s="15">
        <v>0</v>
      </c>
      <c r="Q40" s="16" t="str">
        <f t="shared" si="29"/>
        <v>N. D.</v>
      </c>
      <c r="R40" s="17">
        <f t="shared" si="22"/>
        <v>0</v>
      </c>
      <c r="S40" s="16" t="str">
        <f t="shared" si="23"/>
        <v>N. D.</v>
      </c>
      <c r="T40" s="14"/>
      <c r="U40" s="15">
        <v>0</v>
      </c>
      <c r="V40" s="16" t="str">
        <f t="shared" si="30"/>
        <v>N. D.</v>
      </c>
      <c r="W40" s="17">
        <f t="shared" si="24"/>
        <v>0</v>
      </c>
      <c r="X40" s="16" t="str">
        <f t="shared" si="25"/>
        <v>N. D.</v>
      </c>
    </row>
    <row r="41" spans="1:24">
      <c r="A41" s="13" t="s">
        <v>27</v>
      </c>
      <c r="B41" s="14"/>
      <c r="C41" s="15">
        <v>0</v>
      </c>
      <c r="D41" s="16" t="str">
        <f t="shared" si="26"/>
        <v>N. D.</v>
      </c>
      <c r="E41" s="14"/>
      <c r="F41" s="15">
        <v>0</v>
      </c>
      <c r="G41" s="16" t="str">
        <f t="shared" si="27"/>
        <v>N. D.</v>
      </c>
      <c r="H41" s="17">
        <f t="shared" si="18"/>
        <v>0</v>
      </c>
      <c r="I41" s="16" t="str">
        <f t="shared" si="19"/>
        <v>N. D.</v>
      </c>
      <c r="J41" s="14"/>
      <c r="K41" s="15">
        <v>0</v>
      </c>
      <c r="L41" s="16" t="str">
        <f t="shared" si="28"/>
        <v>N. D.</v>
      </c>
      <c r="M41" s="17">
        <f t="shared" si="20"/>
        <v>0</v>
      </c>
      <c r="N41" s="16" t="str">
        <f t="shared" si="21"/>
        <v>N. D.</v>
      </c>
      <c r="O41" s="14"/>
      <c r="P41" s="15">
        <v>0</v>
      </c>
      <c r="Q41" s="16" t="str">
        <f t="shared" si="29"/>
        <v>N. D.</v>
      </c>
      <c r="R41" s="17">
        <f t="shared" si="22"/>
        <v>0</v>
      </c>
      <c r="S41" s="16" t="str">
        <f t="shared" si="23"/>
        <v>N. D.</v>
      </c>
      <c r="T41" s="14"/>
      <c r="U41" s="15">
        <v>0</v>
      </c>
      <c r="V41" s="16" t="str">
        <f t="shared" si="30"/>
        <v>N. D.</v>
      </c>
      <c r="W41" s="17">
        <f t="shared" si="24"/>
        <v>0</v>
      </c>
      <c r="X41" s="16" t="str">
        <f t="shared" si="25"/>
        <v>N. D.</v>
      </c>
    </row>
    <row r="42" spans="1:24">
      <c r="A42" s="13" t="s">
        <v>28</v>
      </c>
      <c r="B42" s="14"/>
      <c r="C42" s="15">
        <v>0</v>
      </c>
      <c r="D42" s="16" t="str">
        <f t="shared" si="26"/>
        <v>N. D.</v>
      </c>
      <c r="E42" s="14"/>
      <c r="F42" s="15">
        <v>0</v>
      </c>
      <c r="G42" s="16" t="str">
        <f t="shared" si="27"/>
        <v>N. D.</v>
      </c>
      <c r="H42" s="17">
        <f t="shared" si="18"/>
        <v>0</v>
      </c>
      <c r="I42" s="16" t="str">
        <f t="shared" si="19"/>
        <v>N. D.</v>
      </c>
      <c r="J42" s="14"/>
      <c r="K42" s="15">
        <v>0</v>
      </c>
      <c r="L42" s="16" t="str">
        <f t="shared" si="28"/>
        <v>N. D.</v>
      </c>
      <c r="M42" s="17">
        <f t="shared" si="20"/>
        <v>0</v>
      </c>
      <c r="N42" s="16" t="str">
        <f t="shared" si="21"/>
        <v>N. D.</v>
      </c>
      <c r="O42" s="14"/>
      <c r="P42" s="15">
        <v>0</v>
      </c>
      <c r="Q42" s="16" t="str">
        <f t="shared" si="29"/>
        <v>N. D.</v>
      </c>
      <c r="R42" s="17">
        <f t="shared" si="22"/>
        <v>0</v>
      </c>
      <c r="S42" s="16" t="str">
        <f t="shared" si="23"/>
        <v>N. D.</v>
      </c>
      <c r="T42" s="14"/>
      <c r="U42" s="15">
        <v>0</v>
      </c>
      <c r="V42" s="16" t="str">
        <f t="shared" si="30"/>
        <v>N. D.</v>
      </c>
      <c r="W42" s="17">
        <f t="shared" si="24"/>
        <v>0</v>
      </c>
      <c r="X42" s="16" t="str">
        <f t="shared" si="25"/>
        <v>N. D.</v>
      </c>
    </row>
    <row r="43" spans="1:24">
      <c r="A43" s="13" t="s">
        <v>29</v>
      </c>
      <c r="B43" s="14"/>
      <c r="C43" s="15">
        <v>0</v>
      </c>
      <c r="D43" s="16">
        <f t="shared" si="26"/>
        <v>0</v>
      </c>
      <c r="E43" s="14"/>
      <c r="F43" s="15">
        <v>0</v>
      </c>
      <c r="G43" s="16">
        <f t="shared" si="27"/>
        <v>0</v>
      </c>
      <c r="H43" s="17">
        <f t="shared" si="18"/>
        <v>0</v>
      </c>
      <c r="I43" s="16" t="str">
        <f t="shared" si="19"/>
        <v>N. D.</v>
      </c>
      <c r="J43" s="14"/>
      <c r="K43" s="15">
        <v>0</v>
      </c>
      <c r="L43" s="16" t="str">
        <f t="shared" si="28"/>
        <v>N. D.</v>
      </c>
      <c r="M43" s="17">
        <f t="shared" si="20"/>
        <v>0</v>
      </c>
      <c r="N43" s="16" t="str">
        <f t="shared" si="21"/>
        <v>N. D.</v>
      </c>
      <c r="O43" s="14"/>
      <c r="P43" s="15">
        <v>0</v>
      </c>
      <c r="Q43" s="16" t="str">
        <f t="shared" si="29"/>
        <v>N. D.</v>
      </c>
      <c r="R43" s="17">
        <f t="shared" si="22"/>
        <v>0</v>
      </c>
      <c r="S43" s="16" t="str">
        <f t="shared" si="23"/>
        <v>N. D.</v>
      </c>
      <c r="T43" s="14"/>
      <c r="U43" s="15">
        <v>0</v>
      </c>
      <c r="V43" s="16" t="str">
        <f t="shared" si="30"/>
        <v>N. D.</v>
      </c>
      <c r="W43" s="17">
        <f t="shared" si="24"/>
        <v>0</v>
      </c>
      <c r="X43" s="16" t="str">
        <f t="shared" si="25"/>
        <v>N. D.</v>
      </c>
    </row>
    <row r="44" spans="1:24">
      <c r="A44" s="18" t="s">
        <v>30</v>
      </c>
      <c r="B44" s="14"/>
      <c r="C44" s="15">
        <v>0</v>
      </c>
      <c r="D44" s="16" t="str">
        <f t="shared" si="26"/>
        <v>N. D.</v>
      </c>
      <c r="E44" s="14"/>
      <c r="F44" s="15">
        <v>0</v>
      </c>
      <c r="G44" s="16" t="str">
        <f t="shared" si="27"/>
        <v>N. D.</v>
      </c>
      <c r="H44" s="17">
        <f t="shared" si="18"/>
        <v>0</v>
      </c>
      <c r="I44" s="16" t="str">
        <f t="shared" si="19"/>
        <v>N. D.</v>
      </c>
      <c r="J44" s="14"/>
      <c r="K44" s="15">
        <v>0</v>
      </c>
      <c r="L44" s="16" t="str">
        <f t="shared" si="28"/>
        <v>N. D.</v>
      </c>
      <c r="M44" s="17">
        <f t="shared" si="20"/>
        <v>0</v>
      </c>
      <c r="N44" s="16" t="str">
        <f t="shared" si="21"/>
        <v>N. D.</v>
      </c>
      <c r="O44" s="14"/>
      <c r="P44" s="15">
        <v>0</v>
      </c>
      <c r="Q44" s="16" t="str">
        <f t="shared" si="29"/>
        <v>N. D.</v>
      </c>
      <c r="R44" s="17">
        <f t="shared" si="22"/>
        <v>0</v>
      </c>
      <c r="S44" s="16" t="str">
        <f t="shared" si="23"/>
        <v>N. D.</v>
      </c>
      <c r="T44" s="14"/>
      <c r="U44" s="15">
        <v>972.4</v>
      </c>
      <c r="V44" s="16">
        <f t="shared" si="30"/>
        <v>7.4253142739067407E-3</v>
      </c>
      <c r="W44" s="17">
        <f t="shared" si="24"/>
        <v>-972.4</v>
      </c>
      <c r="X44" s="16">
        <f t="shared" si="25"/>
        <v>-1</v>
      </c>
    </row>
    <row r="45" spans="1:24">
      <c r="A45" s="19" t="s">
        <v>31</v>
      </c>
      <c r="B45" s="6"/>
      <c r="C45" s="20">
        <f>+SUM(C46:C54)</f>
        <v>0</v>
      </c>
      <c r="D45" s="11">
        <f>+IF(ISERROR(C45/C56),"N. D.",C45/C56)</f>
        <v>0</v>
      </c>
      <c r="E45" s="14"/>
      <c r="F45" s="20">
        <f>+SUM(F46:F54)</f>
        <v>0</v>
      </c>
      <c r="G45" s="11">
        <f>+IF(ISERROR(F45/F56),"N. D.",F45/F56)</f>
        <v>0</v>
      </c>
      <c r="H45" s="12">
        <f t="shared" si="18"/>
        <v>0</v>
      </c>
      <c r="I45" s="11" t="str">
        <f t="shared" si="19"/>
        <v>N. D.</v>
      </c>
      <c r="J45" s="6"/>
      <c r="K45" s="20">
        <f>+SUM(K46:K54)</f>
        <v>0</v>
      </c>
      <c r="L45" s="11" t="str">
        <f>+IF(ISERROR(K45/K56),"N. D.",K45/K56)</f>
        <v>N. D.</v>
      </c>
      <c r="M45" s="12">
        <f t="shared" si="20"/>
        <v>0</v>
      </c>
      <c r="N45" s="11" t="str">
        <f t="shared" si="21"/>
        <v>N. D.</v>
      </c>
      <c r="O45" s="6"/>
      <c r="P45" s="20">
        <f>+SUM(P46:P54)</f>
        <v>0</v>
      </c>
      <c r="Q45" s="11">
        <f>+IF(ISERROR(P45/P56),"N. D.",P45/P56)</f>
        <v>0</v>
      </c>
      <c r="R45" s="12">
        <f t="shared" si="22"/>
        <v>0</v>
      </c>
      <c r="S45" s="11" t="str">
        <f t="shared" si="23"/>
        <v>N. D.</v>
      </c>
      <c r="T45" s="6"/>
      <c r="U45" s="20">
        <f>+SUM(U46:U54)</f>
        <v>0</v>
      </c>
      <c r="V45" s="11">
        <f>+IF(ISERROR(U45/U56),"N. D.",U45/U56)</f>
        <v>0</v>
      </c>
      <c r="W45" s="12">
        <f t="shared" si="24"/>
        <v>0</v>
      </c>
      <c r="X45" s="11" t="str">
        <f t="shared" si="25"/>
        <v>N. D.</v>
      </c>
    </row>
    <row r="46" spans="1:24">
      <c r="A46" s="21" t="s">
        <v>32</v>
      </c>
      <c r="B46" s="14"/>
      <c r="C46" s="15">
        <v>0</v>
      </c>
      <c r="D46" s="16" t="str">
        <f t="shared" ref="D46:D54" si="31">+IF(ISERROR(C46/C96),"N. D.",C46/C96)</f>
        <v>N. D.</v>
      </c>
      <c r="E46" s="14"/>
      <c r="F46" s="15">
        <v>0</v>
      </c>
      <c r="G46" s="16" t="str">
        <f t="shared" ref="G46:G54" si="32">+IF(ISERROR(F46/F96),"N. D.",F46/F96)</f>
        <v>N. D.</v>
      </c>
      <c r="H46" s="17">
        <f t="shared" si="18"/>
        <v>0</v>
      </c>
      <c r="I46" s="16" t="str">
        <f t="shared" si="19"/>
        <v>N. D.</v>
      </c>
      <c r="J46" s="14"/>
      <c r="K46" s="15">
        <v>0</v>
      </c>
      <c r="L46" s="16" t="str">
        <f t="shared" ref="L46:L54" si="33">+IF(ISERROR(K46/K96),"N. D.",K46/K96)</f>
        <v>N. D.</v>
      </c>
      <c r="M46" s="17">
        <f t="shared" si="20"/>
        <v>0</v>
      </c>
      <c r="N46" s="16" t="str">
        <f t="shared" si="21"/>
        <v>N. D.</v>
      </c>
      <c r="O46" s="14"/>
      <c r="P46" s="15">
        <v>0</v>
      </c>
      <c r="Q46" s="16" t="str">
        <f t="shared" ref="Q46:Q54" si="34">+IF(ISERROR(P46/P96),"N. D.",P46/P96)</f>
        <v>N. D.</v>
      </c>
      <c r="R46" s="17">
        <f t="shared" si="22"/>
        <v>0</v>
      </c>
      <c r="S46" s="16" t="str">
        <f t="shared" si="23"/>
        <v>N. D.</v>
      </c>
      <c r="T46" s="14"/>
      <c r="U46" s="15">
        <v>0</v>
      </c>
      <c r="V46" s="16" t="str">
        <f t="shared" ref="V46:V54" si="35">+IF(ISERROR(U46/U96),"N. D.",U46/U96)</f>
        <v>N. D.</v>
      </c>
      <c r="W46" s="17">
        <f t="shared" si="24"/>
        <v>0</v>
      </c>
      <c r="X46" s="16" t="str">
        <f t="shared" si="25"/>
        <v>N. D.</v>
      </c>
    </row>
    <row r="47" spans="1:24">
      <c r="A47" s="21" t="s">
        <v>33</v>
      </c>
      <c r="B47" s="14"/>
      <c r="C47" s="15">
        <v>0</v>
      </c>
      <c r="D47" s="16" t="str">
        <f t="shared" si="31"/>
        <v>N. D.</v>
      </c>
      <c r="E47" s="14"/>
      <c r="F47" s="15">
        <v>0</v>
      </c>
      <c r="G47" s="16" t="str">
        <f t="shared" si="32"/>
        <v>N. D.</v>
      </c>
      <c r="H47" s="17">
        <f t="shared" si="18"/>
        <v>0</v>
      </c>
      <c r="I47" s="16" t="str">
        <f t="shared" si="19"/>
        <v>N. D.</v>
      </c>
      <c r="J47" s="14"/>
      <c r="K47" s="15">
        <v>0</v>
      </c>
      <c r="L47" s="16" t="str">
        <f t="shared" si="33"/>
        <v>N. D.</v>
      </c>
      <c r="M47" s="17">
        <f t="shared" si="20"/>
        <v>0</v>
      </c>
      <c r="N47" s="16" t="str">
        <f t="shared" si="21"/>
        <v>N. D.</v>
      </c>
      <c r="O47" s="14"/>
      <c r="P47" s="15">
        <v>0</v>
      </c>
      <c r="Q47" s="16" t="str">
        <f t="shared" si="34"/>
        <v>N. D.</v>
      </c>
      <c r="R47" s="17">
        <f t="shared" si="22"/>
        <v>0</v>
      </c>
      <c r="S47" s="16" t="str">
        <f t="shared" si="23"/>
        <v>N. D.</v>
      </c>
      <c r="T47" s="14"/>
      <c r="U47" s="15">
        <v>0</v>
      </c>
      <c r="V47" s="16" t="str">
        <f t="shared" si="35"/>
        <v>N. D.</v>
      </c>
      <c r="W47" s="17">
        <f t="shared" si="24"/>
        <v>0</v>
      </c>
      <c r="X47" s="16" t="str">
        <f t="shared" si="25"/>
        <v>N. D.</v>
      </c>
    </row>
    <row r="48" spans="1:24">
      <c r="A48" s="21" t="s">
        <v>34</v>
      </c>
      <c r="B48" s="14"/>
      <c r="C48" s="15">
        <v>0</v>
      </c>
      <c r="D48" s="16" t="str">
        <f t="shared" si="31"/>
        <v>N. D.</v>
      </c>
      <c r="E48" s="14"/>
      <c r="F48" s="15">
        <v>0</v>
      </c>
      <c r="G48" s="16" t="str">
        <f t="shared" si="32"/>
        <v>N. D.</v>
      </c>
      <c r="H48" s="17">
        <f t="shared" si="18"/>
        <v>0</v>
      </c>
      <c r="I48" s="16" t="str">
        <f t="shared" si="19"/>
        <v>N. D.</v>
      </c>
      <c r="J48" s="14"/>
      <c r="K48" s="15">
        <v>0</v>
      </c>
      <c r="L48" s="16" t="str">
        <f t="shared" si="33"/>
        <v>N. D.</v>
      </c>
      <c r="M48" s="17">
        <f t="shared" si="20"/>
        <v>0</v>
      </c>
      <c r="N48" s="16" t="str">
        <f t="shared" si="21"/>
        <v>N. D.</v>
      </c>
      <c r="O48" s="14"/>
      <c r="P48" s="15">
        <v>0</v>
      </c>
      <c r="Q48" s="16" t="str">
        <f t="shared" si="34"/>
        <v>N. D.</v>
      </c>
      <c r="R48" s="17">
        <f t="shared" si="22"/>
        <v>0</v>
      </c>
      <c r="S48" s="16" t="str">
        <f t="shared" si="23"/>
        <v>N. D.</v>
      </c>
      <c r="T48" s="14"/>
      <c r="U48" s="15">
        <v>0</v>
      </c>
      <c r="V48" s="16" t="str">
        <f t="shared" si="35"/>
        <v>N. D.</v>
      </c>
      <c r="W48" s="17">
        <f t="shared" si="24"/>
        <v>0</v>
      </c>
      <c r="X48" s="16" t="str">
        <f t="shared" si="25"/>
        <v>N. D.</v>
      </c>
    </row>
    <row r="49" spans="1:24">
      <c r="A49" s="21" t="s">
        <v>35</v>
      </c>
      <c r="B49" s="14"/>
      <c r="C49" s="15">
        <v>0</v>
      </c>
      <c r="D49" s="16" t="str">
        <f t="shared" si="31"/>
        <v>N. D.</v>
      </c>
      <c r="E49" s="14"/>
      <c r="F49" s="15">
        <v>0</v>
      </c>
      <c r="G49" s="16" t="str">
        <f t="shared" si="32"/>
        <v>N. D.</v>
      </c>
      <c r="H49" s="17">
        <f t="shared" si="18"/>
        <v>0</v>
      </c>
      <c r="I49" s="16" t="str">
        <f t="shared" si="19"/>
        <v>N. D.</v>
      </c>
      <c r="J49" s="14"/>
      <c r="K49" s="15">
        <v>0</v>
      </c>
      <c r="L49" s="16" t="str">
        <f t="shared" si="33"/>
        <v>N. D.</v>
      </c>
      <c r="M49" s="17">
        <f t="shared" si="20"/>
        <v>0</v>
      </c>
      <c r="N49" s="16" t="str">
        <f t="shared" si="21"/>
        <v>N. D.</v>
      </c>
      <c r="O49" s="14"/>
      <c r="P49" s="15">
        <v>0</v>
      </c>
      <c r="Q49" s="16" t="str">
        <f t="shared" si="34"/>
        <v>N. D.</v>
      </c>
      <c r="R49" s="17">
        <f t="shared" si="22"/>
        <v>0</v>
      </c>
      <c r="S49" s="16" t="str">
        <f t="shared" si="23"/>
        <v>N. D.</v>
      </c>
      <c r="T49" s="14"/>
      <c r="U49" s="15">
        <v>0</v>
      </c>
      <c r="V49" s="16" t="str">
        <f t="shared" si="35"/>
        <v>N. D.</v>
      </c>
      <c r="W49" s="17">
        <f t="shared" si="24"/>
        <v>0</v>
      </c>
      <c r="X49" s="16" t="str">
        <f t="shared" si="25"/>
        <v>N. D.</v>
      </c>
    </row>
    <row r="50" spans="1:24">
      <c r="A50" s="21" t="s">
        <v>36</v>
      </c>
      <c r="B50" s="14"/>
      <c r="C50" s="15">
        <v>0</v>
      </c>
      <c r="D50" s="16" t="str">
        <f t="shared" si="31"/>
        <v>N. D.</v>
      </c>
      <c r="E50" s="14"/>
      <c r="F50" s="15">
        <v>0</v>
      </c>
      <c r="G50" s="16" t="str">
        <f t="shared" si="32"/>
        <v>N. D.</v>
      </c>
      <c r="H50" s="17">
        <f t="shared" si="18"/>
        <v>0</v>
      </c>
      <c r="I50" s="16" t="str">
        <f t="shared" si="19"/>
        <v>N. D.</v>
      </c>
      <c r="J50" s="14"/>
      <c r="K50" s="15">
        <v>0</v>
      </c>
      <c r="L50" s="16" t="str">
        <f t="shared" si="33"/>
        <v>N. D.</v>
      </c>
      <c r="M50" s="17">
        <f t="shared" si="20"/>
        <v>0</v>
      </c>
      <c r="N50" s="16" t="str">
        <f t="shared" si="21"/>
        <v>N. D.</v>
      </c>
      <c r="O50" s="14"/>
      <c r="P50" s="15">
        <v>0</v>
      </c>
      <c r="Q50" s="16" t="str">
        <f t="shared" si="34"/>
        <v>N. D.</v>
      </c>
      <c r="R50" s="17">
        <f t="shared" si="22"/>
        <v>0</v>
      </c>
      <c r="S50" s="16" t="str">
        <f t="shared" si="23"/>
        <v>N. D.</v>
      </c>
      <c r="T50" s="14"/>
      <c r="U50" s="15">
        <v>0</v>
      </c>
      <c r="V50" s="16" t="str">
        <f t="shared" si="35"/>
        <v>N. D.</v>
      </c>
      <c r="W50" s="17">
        <f t="shared" si="24"/>
        <v>0</v>
      </c>
      <c r="X50" s="16" t="str">
        <f t="shared" si="25"/>
        <v>N. D.</v>
      </c>
    </row>
    <row r="51" spans="1:24">
      <c r="A51" s="21" t="s">
        <v>37</v>
      </c>
      <c r="B51" s="14"/>
      <c r="C51" s="15">
        <v>0</v>
      </c>
      <c r="D51" s="16" t="str">
        <f t="shared" si="31"/>
        <v>N. D.</v>
      </c>
      <c r="E51" s="14"/>
      <c r="F51" s="15">
        <v>0</v>
      </c>
      <c r="G51" s="16" t="str">
        <f t="shared" si="32"/>
        <v>N. D.</v>
      </c>
      <c r="H51" s="17">
        <f t="shared" si="18"/>
        <v>0</v>
      </c>
      <c r="I51" s="16" t="str">
        <f t="shared" si="19"/>
        <v>N. D.</v>
      </c>
      <c r="J51" s="14"/>
      <c r="K51" s="15">
        <v>0</v>
      </c>
      <c r="L51" s="16" t="str">
        <f t="shared" si="33"/>
        <v>N. D.</v>
      </c>
      <c r="M51" s="17">
        <f t="shared" si="20"/>
        <v>0</v>
      </c>
      <c r="N51" s="16" t="str">
        <f t="shared" si="21"/>
        <v>N. D.</v>
      </c>
      <c r="O51" s="14"/>
      <c r="P51" s="15">
        <v>0</v>
      </c>
      <c r="Q51" s="16" t="str">
        <f t="shared" si="34"/>
        <v>N. D.</v>
      </c>
      <c r="R51" s="17">
        <f t="shared" si="22"/>
        <v>0</v>
      </c>
      <c r="S51" s="16" t="str">
        <f t="shared" si="23"/>
        <v>N. D.</v>
      </c>
      <c r="T51" s="14"/>
      <c r="U51" s="15">
        <v>0</v>
      </c>
      <c r="V51" s="16" t="str">
        <f t="shared" si="35"/>
        <v>N. D.</v>
      </c>
      <c r="W51" s="17">
        <f t="shared" si="24"/>
        <v>0</v>
      </c>
      <c r="X51" s="16" t="str">
        <f t="shared" si="25"/>
        <v>N. D.</v>
      </c>
    </row>
    <row r="52" spans="1:24">
      <c r="A52" s="21" t="s">
        <v>38</v>
      </c>
      <c r="B52" s="14"/>
      <c r="C52" s="15">
        <v>0</v>
      </c>
      <c r="D52" s="16" t="str">
        <f t="shared" si="31"/>
        <v>N. D.</v>
      </c>
      <c r="E52" s="14"/>
      <c r="F52" s="15">
        <v>0</v>
      </c>
      <c r="G52" s="16" t="str">
        <f t="shared" si="32"/>
        <v>N. D.</v>
      </c>
      <c r="H52" s="17">
        <f t="shared" si="18"/>
        <v>0</v>
      </c>
      <c r="I52" s="16" t="str">
        <f t="shared" si="19"/>
        <v>N. D.</v>
      </c>
      <c r="J52" s="14"/>
      <c r="K52" s="15">
        <v>0</v>
      </c>
      <c r="L52" s="16" t="str">
        <f t="shared" si="33"/>
        <v>N. D.</v>
      </c>
      <c r="M52" s="17">
        <f t="shared" si="20"/>
        <v>0</v>
      </c>
      <c r="N52" s="16" t="str">
        <f t="shared" si="21"/>
        <v>N. D.</v>
      </c>
      <c r="O52" s="14"/>
      <c r="P52" s="15">
        <v>0</v>
      </c>
      <c r="Q52" s="16" t="str">
        <f t="shared" si="34"/>
        <v>N. D.</v>
      </c>
      <c r="R52" s="17">
        <f t="shared" si="22"/>
        <v>0</v>
      </c>
      <c r="S52" s="16" t="str">
        <f t="shared" si="23"/>
        <v>N. D.</v>
      </c>
      <c r="T52" s="14"/>
      <c r="U52" s="15">
        <v>0</v>
      </c>
      <c r="V52" s="16" t="str">
        <f t="shared" si="35"/>
        <v>N. D.</v>
      </c>
      <c r="W52" s="17">
        <f t="shared" si="24"/>
        <v>0</v>
      </c>
      <c r="X52" s="16" t="str">
        <f t="shared" si="25"/>
        <v>N. D.</v>
      </c>
    </row>
    <row r="53" spans="1:24">
      <c r="A53" s="21" t="s">
        <v>39</v>
      </c>
      <c r="B53" s="14"/>
      <c r="C53" s="15">
        <v>0</v>
      </c>
      <c r="D53" s="16" t="str">
        <f t="shared" si="31"/>
        <v>N. D.</v>
      </c>
      <c r="E53" s="14"/>
      <c r="F53" s="15">
        <v>0</v>
      </c>
      <c r="G53" s="16" t="str">
        <f t="shared" si="32"/>
        <v>N. D.</v>
      </c>
      <c r="H53" s="17">
        <f t="shared" si="18"/>
        <v>0</v>
      </c>
      <c r="I53" s="16" t="str">
        <f t="shared" si="19"/>
        <v>N. D.</v>
      </c>
      <c r="J53" s="14"/>
      <c r="K53" s="15">
        <v>0</v>
      </c>
      <c r="L53" s="16" t="str">
        <f t="shared" si="33"/>
        <v>N. D.</v>
      </c>
      <c r="M53" s="17">
        <f t="shared" si="20"/>
        <v>0</v>
      </c>
      <c r="N53" s="16" t="str">
        <f t="shared" si="21"/>
        <v>N. D.</v>
      </c>
      <c r="O53" s="14"/>
      <c r="P53" s="15">
        <v>0</v>
      </c>
      <c r="Q53" s="16" t="str">
        <f t="shared" si="34"/>
        <v>N. D.</v>
      </c>
      <c r="R53" s="17">
        <f t="shared" si="22"/>
        <v>0</v>
      </c>
      <c r="S53" s="16" t="str">
        <f t="shared" si="23"/>
        <v>N. D.</v>
      </c>
      <c r="T53" s="14"/>
      <c r="U53" s="15">
        <v>0</v>
      </c>
      <c r="V53" s="16" t="str">
        <f t="shared" si="35"/>
        <v>N. D.</v>
      </c>
      <c r="W53" s="17">
        <f t="shared" si="24"/>
        <v>0</v>
      </c>
      <c r="X53" s="16" t="str">
        <f t="shared" si="25"/>
        <v>N. D.</v>
      </c>
    </row>
    <row r="54" spans="1:24">
      <c r="A54" s="21" t="s">
        <v>40</v>
      </c>
      <c r="B54" s="14"/>
      <c r="C54" s="15">
        <v>0</v>
      </c>
      <c r="D54" s="16" t="str">
        <f t="shared" si="31"/>
        <v>N. D.</v>
      </c>
      <c r="E54" s="14"/>
      <c r="F54" s="15">
        <v>0</v>
      </c>
      <c r="G54" s="16" t="str">
        <f t="shared" si="32"/>
        <v>N. D.</v>
      </c>
      <c r="H54" s="17">
        <f t="shared" si="18"/>
        <v>0</v>
      </c>
      <c r="I54" s="16" t="str">
        <f t="shared" si="19"/>
        <v>N. D.</v>
      </c>
      <c r="J54" s="14"/>
      <c r="K54" s="15">
        <v>0</v>
      </c>
      <c r="L54" s="16" t="str">
        <f t="shared" si="33"/>
        <v>N. D.</v>
      </c>
      <c r="M54" s="17">
        <f t="shared" si="20"/>
        <v>0</v>
      </c>
      <c r="N54" s="16" t="str">
        <f t="shared" si="21"/>
        <v>N. D.</v>
      </c>
      <c r="O54" s="14"/>
      <c r="P54" s="15">
        <v>0</v>
      </c>
      <c r="Q54" s="16" t="str">
        <f t="shared" si="34"/>
        <v>N. D.</v>
      </c>
      <c r="R54" s="17">
        <f t="shared" si="22"/>
        <v>0</v>
      </c>
      <c r="S54" s="16" t="str">
        <f t="shared" si="23"/>
        <v>N. D.</v>
      </c>
      <c r="T54" s="14"/>
      <c r="U54" s="15">
        <v>0</v>
      </c>
      <c r="V54" s="16" t="str">
        <f t="shared" si="35"/>
        <v>N. D.</v>
      </c>
      <c r="W54" s="17">
        <f t="shared" si="24"/>
        <v>0</v>
      </c>
      <c r="X54" s="16" t="str">
        <f t="shared" si="25"/>
        <v>N. D.</v>
      </c>
    </row>
    <row r="55" spans="1:24" ht="6" customHeight="1">
      <c r="A55" s="8"/>
      <c r="B55" s="6"/>
      <c r="C55" s="8"/>
      <c r="D55" s="11"/>
      <c r="E55" s="6"/>
      <c r="F55" s="8"/>
      <c r="G55" s="11"/>
      <c r="H55" s="6"/>
      <c r="I55" s="11"/>
      <c r="J55" s="6"/>
      <c r="K55" s="8"/>
      <c r="L55" s="11"/>
      <c r="M55" s="6"/>
      <c r="N55" s="11"/>
      <c r="O55" s="6"/>
      <c r="P55" s="8"/>
      <c r="Q55" s="11"/>
      <c r="R55" s="6"/>
      <c r="S55" s="11"/>
      <c r="T55" s="6"/>
      <c r="U55" s="8"/>
      <c r="V55" s="11"/>
      <c r="W55" s="6"/>
      <c r="X55" s="11"/>
    </row>
    <row r="56" spans="1:24">
      <c r="A56" s="7" t="s">
        <v>43</v>
      </c>
      <c r="B56" s="6"/>
      <c r="C56" s="22">
        <f>+C35+C45</f>
        <v>211397.14</v>
      </c>
      <c r="D56" s="23">
        <f>+IF(ISERROR(C56/C106),"N. D.",C56/C106)</f>
        <v>9.0113631651101266E-3</v>
      </c>
      <c r="E56" s="6"/>
      <c r="F56" s="22">
        <f>+F35+F45</f>
        <v>211397.14</v>
      </c>
      <c r="G56" s="23">
        <f>+IF(ISERROR(F56/F106),"N. D.",F56/F106)</f>
        <v>9.0113631651101266E-3</v>
      </c>
      <c r="H56" s="24">
        <f>+$C56-F56</f>
        <v>0</v>
      </c>
      <c r="I56" s="23">
        <f>+IF(ISERROR(H56/F56),"N. D.",H56/F56)</f>
        <v>0</v>
      </c>
      <c r="J56" s="6"/>
      <c r="K56" s="22">
        <f>+K35+K45</f>
        <v>0</v>
      </c>
      <c r="L56" s="23">
        <f>+IF(ISERROR(K56/K106),"N. D.",K56/K106)</f>
        <v>0</v>
      </c>
      <c r="M56" s="24">
        <f>+$C56-K56</f>
        <v>211397.14</v>
      </c>
      <c r="N56" s="23" t="str">
        <f>+IF(ISERROR(M56/K56),"N. D.",M56/K56)</f>
        <v>N. D.</v>
      </c>
      <c r="O56" s="6"/>
      <c r="P56" s="22">
        <f>+P35+P45</f>
        <v>77069.09</v>
      </c>
      <c r="Q56" s="23">
        <f>+IF(ISERROR(P56/P106),"N. D.",P56/P106)</f>
        <v>4.6019477183415029E-3</v>
      </c>
      <c r="R56" s="24">
        <f>+$C56-P56</f>
        <v>134328.05000000002</v>
      </c>
      <c r="S56" s="23">
        <f>+IF(ISERROR(R56/P56),"N. D.",R56/P56)</f>
        <v>1.7429562227865936</v>
      </c>
      <c r="T56" s="6"/>
      <c r="U56" s="22">
        <f>+U35+U45</f>
        <v>56764.26</v>
      </c>
      <c r="V56" s="23">
        <f>+IF(ISERROR(U56/U106),"N. D.",U56/U106)</f>
        <v>4.3946491911944713E-3</v>
      </c>
      <c r="W56" s="24">
        <f>+$C56-U56</f>
        <v>154632.88</v>
      </c>
      <c r="X56" s="23">
        <f>+IF(ISERROR(W56/U56),"N. D.",W56/U56)</f>
        <v>2.7241239470046823</v>
      </c>
    </row>
    <row r="57" spans="1:24" ht="6" customHeight="1">
      <c r="A57" s="8"/>
      <c r="B57" s="6"/>
      <c r="C57" s="8"/>
      <c r="D57" s="11"/>
      <c r="E57" s="6"/>
      <c r="F57" s="8"/>
      <c r="G57" s="11"/>
      <c r="H57" s="6"/>
      <c r="I57" s="11"/>
      <c r="J57" s="6"/>
      <c r="K57" s="8"/>
      <c r="L57" s="11"/>
      <c r="M57" s="6"/>
      <c r="N57" s="11"/>
      <c r="O57" s="6"/>
      <c r="P57" s="8"/>
      <c r="Q57" s="11"/>
      <c r="R57" s="6"/>
      <c r="S57" s="11"/>
      <c r="T57" s="6"/>
      <c r="U57" s="8"/>
      <c r="V57" s="11"/>
      <c r="W57" s="6"/>
      <c r="X57" s="11"/>
    </row>
    <row r="58" spans="1:24">
      <c r="A58" s="7" t="s">
        <v>44</v>
      </c>
      <c r="B58" s="6"/>
      <c r="C58" s="8"/>
      <c r="D58" s="11"/>
      <c r="E58" s="6"/>
      <c r="F58" s="8"/>
      <c r="G58" s="11"/>
      <c r="H58" s="6"/>
      <c r="I58" s="11"/>
      <c r="J58" s="6"/>
      <c r="K58" s="8"/>
      <c r="L58" s="11"/>
      <c r="M58" s="6"/>
      <c r="N58" s="11"/>
      <c r="O58" s="6"/>
      <c r="P58" s="8"/>
      <c r="Q58" s="11"/>
      <c r="R58" s="6"/>
      <c r="S58" s="11"/>
      <c r="T58" s="6"/>
      <c r="U58" s="8"/>
      <c r="V58" s="11"/>
      <c r="W58" s="6"/>
      <c r="X58" s="11"/>
    </row>
    <row r="59" spans="1:24" ht="6" customHeight="1">
      <c r="A59" s="8"/>
      <c r="B59" s="6"/>
      <c r="C59" s="8"/>
      <c r="D59" s="11"/>
      <c r="E59" s="6"/>
      <c r="F59" s="8"/>
      <c r="G59" s="11"/>
      <c r="H59" s="6"/>
      <c r="I59" s="11"/>
      <c r="J59" s="6"/>
      <c r="K59" s="8"/>
      <c r="L59" s="11"/>
      <c r="M59" s="6"/>
      <c r="N59" s="11"/>
      <c r="O59" s="6"/>
      <c r="P59" s="8"/>
      <c r="Q59" s="11"/>
      <c r="R59" s="6"/>
      <c r="S59" s="11"/>
      <c r="T59" s="6"/>
      <c r="U59" s="8"/>
      <c r="V59" s="11"/>
      <c r="W59" s="6"/>
      <c r="X59" s="11"/>
    </row>
    <row r="60" spans="1:24">
      <c r="A60" s="9" t="s">
        <v>21</v>
      </c>
      <c r="B60" s="6"/>
      <c r="C60" s="10">
        <f>+SUM(C61:C69)</f>
        <v>337151.43</v>
      </c>
      <c r="D60" s="11">
        <f>+IF(ISERROR(C60/C81),"N. D.",C60/C81)</f>
        <v>1</v>
      </c>
      <c r="E60" s="6"/>
      <c r="F60" s="10">
        <f>+SUM(F61:F69)</f>
        <v>337151.43</v>
      </c>
      <c r="G60" s="11">
        <f>+IF(ISERROR(F60/F81),"N. D.",F60/F81)</f>
        <v>1</v>
      </c>
      <c r="H60" s="12">
        <f t="shared" ref="H60:H79" si="36">+$C60-F60</f>
        <v>0</v>
      </c>
      <c r="I60" s="11">
        <f t="shared" ref="I60:I79" si="37">+IF(ISERROR(H60/F60),"N. D.",H60/F60)</f>
        <v>0</v>
      </c>
      <c r="J60" s="6"/>
      <c r="K60" s="10">
        <f>+SUM(K61:K69)</f>
        <v>0</v>
      </c>
      <c r="L60" s="11" t="str">
        <f>+IF(ISERROR(K60/K81),"N. D.",K60/K81)</f>
        <v>N. D.</v>
      </c>
      <c r="M60" s="12">
        <f t="shared" ref="M60:M79" si="38">+$C60-K60</f>
        <v>337151.43</v>
      </c>
      <c r="N60" s="11" t="str">
        <f t="shared" ref="N60:N79" si="39">+IF(ISERROR(M60/K60),"N. D.",M60/K60)</f>
        <v>N. D.</v>
      </c>
      <c r="O60" s="6"/>
      <c r="P60" s="10">
        <f>+SUM(P61:P69)</f>
        <v>14134.41</v>
      </c>
      <c r="Q60" s="11">
        <f>+IF(ISERROR(P60/P81),"N. D.",P60/P81)</f>
        <v>1</v>
      </c>
      <c r="R60" s="12">
        <f t="shared" ref="R60:R79" si="40">+$C60-P60</f>
        <v>323017.02</v>
      </c>
      <c r="S60" s="11">
        <f t="shared" ref="S60:S79" si="41">+IF(ISERROR(R60/P60),"N. D.",R60/P60)</f>
        <v>22.85323688785029</v>
      </c>
      <c r="T60" s="6"/>
      <c r="U60" s="10">
        <f>+SUM(U61:U69)</f>
        <v>0</v>
      </c>
      <c r="V60" s="11" t="str">
        <f>+IF(ISERROR(U60/U81),"N. D.",U60/U81)</f>
        <v>N. D.</v>
      </c>
      <c r="W60" s="12">
        <f t="shared" ref="W60:W79" si="42">+$C60-U60</f>
        <v>337151.43</v>
      </c>
      <c r="X60" s="11" t="str">
        <f t="shared" ref="X60:X79" si="43">+IF(ISERROR(W60/U60),"N. D.",W60/U60)</f>
        <v>N. D.</v>
      </c>
    </row>
    <row r="61" spans="1:24">
      <c r="A61" s="13" t="s">
        <v>22</v>
      </c>
      <c r="B61" s="14"/>
      <c r="C61" s="15">
        <v>312177.25</v>
      </c>
      <c r="D61" s="16">
        <f t="shared" ref="D61:D69" si="44">+IF(ISERROR(C61/C86),"N. D.",C61/C86)</f>
        <v>1.9104971729218306E-2</v>
      </c>
      <c r="E61" s="14"/>
      <c r="F61" s="15">
        <v>312177.25</v>
      </c>
      <c r="G61" s="16">
        <f t="shared" ref="G61:G69" si="45">+IF(ISERROR(F61/F86),"N. D.",F61/F86)</f>
        <v>1.9104971729218306E-2</v>
      </c>
      <c r="H61" s="17">
        <f t="shared" si="36"/>
        <v>0</v>
      </c>
      <c r="I61" s="16">
        <f t="shared" si="37"/>
        <v>0</v>
      </c>
      <c r="J61" s="14"/>
      <c r="K61" s="15">
        <v>0</v>
      </c>
      <c r="L61" s="16">
        <f t="shared" ref="L61:L69" si="46">+IF(ISERROR(K61/K86),"N. D.",K61/K86)</f>
        <v>0</v>
      </c>
      <c r="M61" s="17">
        <f t="shared" si="38"/>
        <v>312177.25</v>
      </c>
      <c r="N61" s="16" t="str">
        <f t="shared" si="39"/>
        <v>N. D.</v>
      </c>
      <c r="O61" s="14"/>
      <c r="P61" s="15">
        <v>14134.41</v>
      </c>
      <c r="Q61" s="16">
        <f t="shared" ref="Q61:Q69" si="47">+IF(ISERROR(P61/P86),"N. D.",P61/P86)</f>
        <v>1.2407767986223456E-3</v>
      </c>
      <c r="R61" s="17">
        <f t="shared" si="40"/>
        <v>298042.84000000003</v>
      </c>
      <c r="S61" s="16">
        <f t="shared" si="41"/>
        <v>21.086330451713231</v>
      </c>
      <c r="T61" s="14"/>
      <c r="U61" s="15">
        <v>0</v>
      </c>
      <c r="V61" s="16">
        <f t="shared" ref="V61:V69" si="48">+IF(ISERROR(U61/U86),"N. D.",U61/U86)</f>
        <v>0</v>
      </c>
      <c r="W61" s="17">
        <f t="shared" si="42"/>
        <v>312177.25</v>
      </c>
      <c r="X61" s="16" t="str">
        <f t="shared" si="43"/>
        <v>N. D.</v>
      </c>
    </row>
    <row r="62" spans="1:24">
      <c r="A62" s="13" t="s">
        <v>23</v>
      </c>
      <c r="B62" s="14"/>
      <c r="C62" s="15">
        <v>0</v>
      </c>
      <c r="D62" s="16">
        <f t="shared" si="44"/>
        <v>0</v>
      </c>
      <c r="E62" s="14"/>
      <c r="F62" s="15">
        <v>0</v>
      </c>
      <c r="G62" s="16">
        <f t="shared" si="45"/>
        <v>0</v>
      </c>
      <c r="H62" s="17">
        <f t="shared" si="36"/>
        <v>0</v>
      </c>
      <c r="I62" s="16" t="str">
        <f t="shared" si="37"/>
        <v>N. D.</v>
      </c>
      <c r="J62" s="14"/>
      <c r="K62" s="15">
        <v>0</v>
      </c>
      <c r="L62" s="16">
        <f t="shared" si="46"/>
        <v>0</v>
      </c>
      <c r="M62" s="17">
        <f t="shared" si="38"/>
        <v>0</v>
      </c>
      <c r="N62" s="16" t="str">
        <f t="shared" si="39"/>
        <v>N. D.</v>
      </c>
      <c r="O62" s="14"/>
      <c r="P62" s="15">
        <v>0</v>
      </c>
      <c r="Q62" s="16">
        <f t="shared" si="47"/>
        <v>0</v>
      </c>
      <c r="R62" s="17">
        <f t="shared" si="40"/>
        <v>0</v>
      </c>
      <c r="S62" s="16" t="str">
        <f t="shared" si="41"/>
        <v>N. D.</v>
      </c>
      <c r="T62" s="14"/>
      <c r="U62" s="15">
        <v>0</v>
      </c>
      <c r="V62" s="16">
        <f t="shared" si="48"/>
        <v>0</v>
      </c>
      <c r="W62" s="17">
        <f t="shared" si="42"/>
        <v>0</v>
      </c>
      <c r="X62" s="16" t="str">
        <f t="shared" si="43"/>
        <v>N. D.</v>
      </c>
    </row>
    <row r="63" spans="1:24">
      <c r="A63" s="13" t="s">
        <v>24</v>
      </c>
      <c r="B63" s="14"/>
      <c r="C63" s="15">
        <v>24974.18</v>
      </c>
      <c r="D63" s="16">
        <f t="shared" si="44"/>
        <v>9.307533828592382E-3</v>
      </c>
      <c r="E63" s="14"/>
      <c r="F63" s="15">
        <v>24974.18</v>
      </c>
      <c r="G63" s="16">
        <f t="shared" si="45"/>
        <v>9.307533828592382E-3</v>
      </c>
      <c r="H63" s="17">
        <f t="shared" si="36"/>
        <v>0</v>
      </c>
      <c r="I63" s="16">
        <f t="shared" si="37"/>
        <v>0</v>
      </c>
      <c r="J63" s="14"/>
      <c r="K63" s="15">
        <v>0</v>
      </c>
      <c r="L63" s="16">
        <f t="shared" si="46"/>
        <v>0</v>
      </c>
      <c r="M63" s="17">
        <f t="shared" si="38"/>
        <v>24974.18</v>
      </c>
      <c r="N63" s="16" t="str">
        <f t="shared" si="39"/>
        <v>N. D.</v>
      </c>
      <c r="O63" s="14"/>
      <c r="P63" s="15">
        <v>0</v>
      </c>
      <c r="Q63" s="16">
        <f t="shared" si="47"/>
        <v>0</v>
      </c>
      <c r="R63" s="17">
        <f t="shared" si="40"/>
        <v>24974.18</v>
      </c>
      <c r="S63" s="16" t="str">
        <f t="shared" si="41"/>
        <v>N. D.</v>
      </c>
      <c r="T63" s="14"/>
      <c r="U63" s="15">
        <v>0</v>
      </c>
      <c r="V63" s="16">
        <f t="shared" si="48"/>
        <v>0</v>
      </c>
      <c r="W63" s="17">
        <f t="shared" si="42"/>
        <v>24974.18</v>
      </c>
      <c r="X63" s="16" t="str">
        <f t="shared" si="43"/>
        <v>N. D.</v>
      </c>
    </row>
    <row r="64" spans="1:24">
      <c r="A64" s="13" t="s">
        <v>25</v>
      </c>
      <c r="B64" s="14"/>
      <c r="C64" s="15">
        <v>0</v>
      </c>
      <c r="D64" s="16" t="str">
        <f t="shared" si="44"/>
        <v>N. D.</v>
      </c>
      <c r="E64" s="14"/>
      <c r="F64" s="15">
        <v>0</v>
      </c>
      <c r="G64" s="16" t="str">
        <f t="shared" si="45"/>
        <v>N. D.</v>
      </c>
      <c r="H64" s="17">
        <f t="shared" si="36"/>
        <v>0</v>
      </c>
      <c r="I64" s="16" t="str">
        <f t="shared" si="37"/>
        <v>N. D.</v>
      </c>
      <c r="J64" s="14"/>
      <c r="K64" s="15">
        <v>0</v>
      </c>
      <c r="L64" s="16" t="str">
        <f t="shared" si="46"/>
        <v>N. D.</v>
      </c>
      <c r="M64" s="17">
        <f t="shared" si="38"/>
        <v>0</v>
      </c>
      <c r="N64" s="16" t="str">
        <f t="shared" si="39"/>
        <v>N. D.</v>
      </c>
      <c r="O64" s="14"/>
      <c r="P64" s="15">
        <v>0</v>
      </c>
      <c r="Q64" s="16" t="str">
        <f t="shared" si="47"/>
        <v>N. D.</v>
      </c>
      <c r="R64" s="17">
        <f t="shared" si="40"/>
        <v>0</v>
      </c>
      <c r="S64" s="16" t="str">
        <f t="shared" si="41"/>
        <v>N. D.</v>
      </c>
      <c r="T64" s="14"/>
      <c r="U64" s="15">
        <v>0</v>
      </c>
      <c r="V64" s="16" t="str">
        <f t="shared" si="48"/>
        <v>N. D.</v>
      </c>
      <c r="W64" s="17">
        <f t="shared" si="42"/>
        <v>0</v>
      </c>
      <c r="X64" s="16" t="str">
        <f t="shared" si="43"/>
        <v>N. D.</v>
      </c>
    </row>
    <row r="65" spans="1:24">
      <c r="A65" s="13" t="s">
        <v>26</v>
      </c>
      <c r="B65" s="14"/>
      <c r="C65" s="15">
        <v>0</v>
      </c>
      <c r="D65" s="16" t="str">
        <f t="shared" si="44"/>
        <v>N. D.</v>
      </c>
      <c r="E65" s="14"/>
      <c r="F65" s="15">
        <v>0</v>
      </c>
      <c r="G65" s="16" t="str">
        <f t="shared" si="45"/>
        <v>N. D.</v>
      </c>
      <c r="H65" s="17">
        <f t="shared" si="36"/>
        <v>0</v>
      </c>
      <c r="I65" s="16" t="str">
        <f t="shared" si="37"/>
        <v>N. D.</v>
      </c>
      <c r="J65" s="14"/>
      <c r="K65" s="15">
        <v>0</v>
      </c>
      <c r="L65" s="16" t="str">
        <f t="shared" si="46"/>
        <v>N. D.</v>
      </c>
      <c r="M65" s="17">
        <f t="shared" si="38"/>
        <v>0</v>
      </c>
      <c r="N65" s="16" t="str">
        <f t="shared" si="39"/>
        <v>N. D.</v>
      </c>
      <c r="O65" s="14"/>
      <c r="P65" s="15">
        <v>0</v>
      </c>
      <c r="Q65" s="16" t="str">
        <f t="shared" si="47"/>
        <v>N. D.</v>
      </c>
      <c r="R65" s="17">
        <f t="shared" si="40"/>
        <v>0</v>
      </c>
      <c r="S65" s="16" t="str">
        <f t="shared" si="41"/>
        <v>N. D.</v>
      </c>
      <c r="T65" s="14"/>
      <c r="U65" s="15">
        <v>0</v>
      </c>
      <c r="V65" s="16" t="str">
        <f t="shared" si="48"/>
        <v>N. D.</v>
      </c>
      <c r="W65" s="17">
        <f t="shared" si="42"/>
        <v>0</v>
      </c>
      <c r="X65" s="16" t="str">
        <f t="shared" si="43"/>
        <v>N. D.</v>
      </c>
    </row>
    <row r="66" spans="1:24">
      <c r="A66" s="13" t="s">
        <v>27</v>
      </c>
      <c r="B66" s="14"/>
      <c r="C66" s="15">
        <v>0</v>
      </c>
      <c r="D66" s="16" t="str">
        <f t="shared" si="44"/>
        <v>N. D.</v>
      </c>
      <c r="E66" s="14"/>
      <c r="F66" s="15">
        <v>0</v>
      </c>
      <c r="G66" s="16" t="str">
        <f t="shared" si="45"/>
        <v>N. D.</v>
      </c>
      <c r="H66" s="17">
        <f t="shared" si="36"/>
        <v>0</v>
      </c>
      <c r="I66" s="16" t="str">
        <f t="shared" si="37"/>
        <v>N. D.</v>
      </c>
      <c r="J66" s="14"/>
      <c r="K66" s="15">
        <v>0</v>
      </c>
      <c r="L66" s="16" t="str">
        <f t="shared" si="46"/>
        <v>N. D.</v>
      </c>
      <c r="M66" s="17">
        <f t="shared" si="38"/>
        <v>0</v>
      </c>
      <c r="N66" s="16" t="str">
        <f t="shared" si="39"/>
        <v>N. D.</v>
      </c>
      <c r="O66" s="14"/>
      <c r="P66" s="15">
        <v>0</v>
      </c>
      <c r="Q66" s="16" t="str">
        <f t="shared" si="47"/>
        <v>N. D.</v>
      </c>
      <c r="R66" s="17">
        <f t="shared" si="40"/>
        <v>0</v>
      </c>
      <c r="S66" s="16" t="str">
        <f t="shared" si="41"/>
        <v>N. D.</v>
      </c>
      <c r="T66" s="14"/>
      <c r="U66" s="15">
        <v>0</v>
      </c>
      <c r="V66" s="16" t="str">
        <f t="shared" si="48"/>
        <v>N. D.</v>
      </c>
      <c r="W66" s="17">
        <f t="shared" si="42"/>
        <v>0</v>
      </c>
      <c r="X66" s="16" t="str">
        <f t="shared" si="43"/>
        <v>N. D.</v>
      </c>
    </row>
    <row r="67" spans="1:24">
      <c r="A67" s="13" t="s">
        <v>28</v>
      </c>
      <c r="B67" s="14"/>
      <c r="C67" s="15">
        <v>0</v>
      </c>
      <c r="D67" s="16" t="str">
        <f t="shared" si="44"/>
        <v>N. D.</v>
      </c>
      <c r="E67" s="14"/>
      <c r="F67" s="15">
        <v>0</v>
      </c>
      <c r="G67" s="16" t="str">
        <f t="shared" si="45"/>
        <v>N. D.</v>
      </c>
      <c r="H67" s="17">
        <f t="shared" si="36"/>
        <v>0</v>
      </c>
      <c r="I67" s="16" t="str">
        <f t="shared" si="37"/>
        <v>N. D.</v>
      </c>
      <c r="J67" s="14"/>
      <c r="K67" s="15">
        <v>0</v>
      </c>
      <c r="L67" s="16" t="str">
        <f t="shared" si="46"/>
        <v>N. D.</v>
      </c>
      <c r="M67" s="17">
        <f t="shared" si="38"/>
        <v>0</v>
      </c>
      <c r="N67" s="16" t="str">
        <f t="shared" si="39"/>
        <v>N. D.</v>
      </c>
      <c r="O67" s="14"/>
      <c r="P67" s="15">
        <v>0</v>
      </c>
      <c r="Q67" s="16" t="str">
        <f t="shared" si="47"/>
        <v>N. D.</v>
      </c>
      <c r="R67" s="17">
        <f t="shared" si="40"/>
        <v>0</v>
      </c>
      <c r="S67" s="16" t="str">
        <f t="shared" si="41"/>
        <v>N. D.</v>
      </c>
      <c r="T67" s="14"/>
      <c r="U67" s="15">
        <v>0</v>
      </c>
      <c r="V67" s="16" t="str">
        <f t="shared" si="48"/>
        <v>N. D.</v>
      </c>
      <c r="W67" s="17">
        <f t="shared" si="42"/>
        <v>0</v>
      </c>
      <c r="X67" s="16" t="str">
        <f t="shared" si="43"/>
        <v>N. D.</v>
      </c>
    </row>
    <row r="68" spans="1:24">
      <c r="A68" s="13" t="s">
        <v>29</v>
      </c>
      <c r="B68" s="14"/>
      <c r="C68" s="15">
        <v>0</v>
      </c>
      <c r="D68" s="16">
        <f t="shared" si="44"/>
        <v>0</v>
      </c>
      <c r="E68" s="14"/>
      <c r="F68" s="15">
        <v>0</v>
      </c>
      <c r="G68" s="16">
        <f t="shared" si="45"/>
        <v>0</v>
      </c>
      <c r="H68" s="17">
        <f t="shared" si="36"/>
        <v>0</v>
      </c>
      <c r="I68" s="16" t="str">
        <f t="shared" si="37"/>
        <v>N. D.</v>
      </c>
      <c r="J68" s="14"/>
      <c r="K68" s="15">
        <v>0</v>
      </c>
      <c r="L68" s="16" t="str">
        <f t="shared" si="46"/>
        <v>N. D.</v>
      </c>
      <c r="M68" s="17">
        <f t="shared" si="38"/>
        <v>0</v>
      </c>
      <c r="N68" s="16" t="str">
        <f t="shared" si="39"/>
        <v>N. D.</v>
      </c>
      <c r="O68" s="14"/>
      <c r="P68" s="15">
        <v>0</v>
      </c>
      <c r="Q68" s="16" t="str">
        <f t="shared" si="47"/>
        <v>N. D.</v>
      </c>
      <c r="R68" s="17">
        <f t="shared" si="40"/>
        <v>0</v>
      </c>
      <c r="S68" s="16" t="str">
        <f t="shared" si="41"/>
        <v>N. D.</v>
      </c>
      <c r="T68" s="14"/>
      <c r="U68" s="15">
        <v>0</v>
      </c>
      <c r="V68" s="16" t="str">
        <f t="shared" si="48"/>
        <v>N. D.</v>
      </c>
      <c r="W68" s="17">
        <f t="shared" si="42"/>
        <v>0</v>
      </c>
      <c r="X68" s="16" t="str">
        <f t="shared" si="43"/>
        <v>N. D.</v>
      </c>
    </row>
    <row r="69" spans="1:24">
      <c r="A69" s="18" t="s">
        <v>30</v>
      </c>
      <c r="B69" s="14"/>
      <c r="C69" s="15">
        <v>0</v>
      </c>
      <c r="D69" s="16" t="str">
        <f t="shared" si="44"/>
        <v>N. D.</v>
      </c>
      <c r="E69" s="14"/>
      <c r="F69" s="15">
        <v>0</v>
      </c>
      <c r="G69" s="16" t="str">
        <f t="shared" si="45"/>
        <v>N. D.</v>
      </c>
      <c r="H69" s="17">
        <f t="shared" si="36"/>
        <v>0</v>
      </c>
      <c r="I69" s="16" t="str">
        <f t="shared" si="37"/>
        <v>N. D.</v>
      </c>
      <c r="J69" s="14"/>
      <c r="K69" s="15">
        <v>0</v>
      </c>
      <c r="L69" s="16" t="str">
        <f t="shared" si="46"/>
        <v>N. D.</v>
      </c>
      <c r="M69" s="17">
        <f t="shared" si="38"/>
        <v>0</v>
      </c>
      <c r="N69" s="16" t="str">
        <f t="shared" si="39"/>
        <v>N. D.</v>
      </c>
      <c r="O69" s="14"/>
      <c r="P69" s="15">
        <v>0</v>
      </c>
      <c r="Q69" s="16" t="str">
        <f t="shared" si="47"/>
        <v>N. D.</v>
      </c>
      <c r="R69" s="17">
        <f t="shared" si="40"/>
        <v>0</v>
      </c>
      <c r="S69" s="16" t="str">
        <f t="shared" si="41"/>
        <v>N. D.</v>
      </c>
      <c r="T69" s="14"/>
      <c r="U69" s="15">
        <v>0</v>
      </c>
      <c r="V69" s="16">
        <f t="shared" si="48"/>
        <v>0</v>
      </c>
      <c r="W69" s="17">
        <f t="shared" si="42"/>
        <v>0</v>
      </c>
      <c r="X69" s="16" t="str">
        <f t="shared" si="43"/>
        <v>N. D.</v>
      </c>
    </row>
    <row r="70" spans="1:24">
      <c r="A70" s="19" t="s">
        <v>31</v>
      </c>
      <c r="B70" s="6"/>
      <c r="C70" s="20">
        <f>+SUM(C71:C79)</f>
        <v>0</v>
      </c>
      <c r="D70" s="11">
        <f>+IF(ISERROR(C70/C81),"N. D.",C70/C81)</f>
        <v>0</v>
      </c>
      <c r="E70" s="14"/>
      <c r="F70" s="20">
        <f>+SUM(F71:F79)</f>
        <v>0</v>
      </c>
      <c r="G70" s="11">
        <f>+IF(ISERROR(F70/F81),"N. D.",F70/F81)</f>
        <v>0</v>
      </c>
      <c r="H70" s="12">
        <f t="shared" si="36"/>
        <v>0</v>
      </c>
      <c r="I70" s="11" t="str">
        <f t="shared" si="37"/>
        <v>N. D.</v>
      </c>
      <c r="J70" s="6"/>
      <c r="K70" s="20">
        <f>+SUM(K71:K79)</f>
        <v>0</v>
      </c>
      <c r="L70" s="11" t="str">
        <f>+IF(ISERROR(K70/K81),"N. D.",K70/K81)</f>
        <v>N. D.</v>
      </c>
      <c r="M70" s="12">
        <f t="shared" si="38"/>
        <v>0</v>
      </c>
      <c r="N70" s="11" t="str">
        <f t="shared" si="39"/>
        <v>N. D.</v>
      </c>
      <c r="O70" s="6"/>
      <c r="P70" s="20">
        <f>+SUM(P71:P79)</f>
        <v>0</v>
      </c>
      <c r="Q70" s="11">
        <f>+IF(ISERROR(P70/P81),"N. D.",P70/P81)</f>
        <v>0</v>
      </c>
      <c r="R70" s="12">
        <f t="shared" si="40"/>
        <v>0</v>
      </c>
      <c r="S70" s="11" t="str">
        <f t="shared" si="41"/>
        <v>N. D.</v>
      </c>
      <c r="T70" s="6"/>
      <c r="U70" s="20">
        <f>+SUM(U71:U79)</f>
        <v>0</v>
      </c>
      <c r="V70" s="11" t="str">
        <f>+IF(ISERROR(U70/U81),"N. D.",U70/U81)</f>
        <v>N. D.</v>
      </c>
      <c r="W70" s="12">
        <f t="shared" si="42"/>
        <v>0</v>
      </c>
      <c r="X70" s="11" t="str">
        <f t="shared" si="43"/>
        <v>N. D.</v>
      </c>
    </row>
    <row r="71" spans="1:24">
      <c r="A71" s="21" t="s">
        <v>32</v>
      </c>
      <c r="B71" s="14"/>
      <c r="C71" s="15">
        <v>0</v>
      </c>
      <c r="D71" s="16" t="str">
        <f t="shared" ref="D71:D79" si="49">+IF(ISERROR(C71/C96),"N. D.",C71/C96)</f>
        <v>N. D.</v>
      </c>
      <c r="E71" s="14"/>
      <c r="F71" s="15">
        <v>0</v>
      </c>
      <c r="G71" s="16" t="str">
        <f t="shared" ref="G71:G79" si="50">+IF(ISERROR(F71/F96),"N. D.",F71/F96)</f>
        <v>N. D.</v>
      </c>
      <c r="H71" s="17">
        <f t="shared" si="36"/>
        <v>0</v>
      </c>
      <c r="I71" s="16" t="str">
        <f t="shared" si="37"/>
        <v>N. D.</v>
      </c>
      <c r="J71" s="14"/>
      <c r="K71" s="15">
        <v>0</v>
      </c>
      <c r="L71" s="16" t="str">
        <f t="shared" ref="L71:L79" si="51">+IF(ISERROR(K71/K96),"N. D.",K71/K96)</f>
        <v>N. D.</v>
      </c>
      <c r="M71" s="17">
        <f t="shared" si="38"/>
        <v>0</v>
      </c>
      <c r="N71" s="16" t="str">
        <f t="shared" si="39"/>
        <v>N. D.</v>
      </c>
      <c r="O71" s="14"/>
      <c r="P71" s="15">
        <v>0</v>
      </c>
      <c r="Q71" s="16" t="str">
        <f t="shared" ref="Q71:Q79" si="52">+IF(ISERROR(P71/P96),"N. D.",P71/P96)</f>
        <v>N. D.</v>
      </c>
      <c r="R71" s="17">
        <f t="shared" si="40"/>
        <v>0</v>
      </c>
      <c r="S71" s="16" t="str">
        <f t="shared" si="41"/>
        <v>N. D.</v>
      </c>
      <c r="T71" s="14"/>
      <c r="U71" s="15">
        <v>0</v>
      </c>
      <c r="V71" s="16" t="str">
        <f t="shared" ref="V71:V79" si="53">+IF(ISERROR(U71/U96),"N. D.",U71/U96)</f>
        <v>N. D.</v>
      </c>
      <c r="W71" s="17">
        <f t="shared" si="42"/>
        <v>0</v>
      </c>
      <c r="X71" s="16" t="str">
        <f t="shared" si="43"/>
        <v>N. D.</v>
      </c>
    </row>
    <row r="72" spans="1:24">
      <c r="A72" s="21" t="s">
        <v>33</v>
      </c>
      <c r="B72" s="14"/>
      <c r="C72" s="15">
        <v>0</v>
      </c>
      <c r="D72" s="16" t="str">
        <f t="shared" si="49"/>
        <v>N. D.</v>
      </c>
      <c r="E72" s="14"/>
      <c r="F72" s="15">
        <v>0</v>
      </c>
      <c r="G72" s="16" t="str">
        <f t="shared" si="50"/>
        <v>N. D.</v>
      </c>
      <c r="H72" s="17">
        <f t="shared" si="36"/>
        <v>0</v>
      </c>
      <c r="I72" s="16" t="str">
        <f t="shared" si="37"/>
        <v>N. D.</v>
      </c>
      <c r="J72" s="14"/>
      <c r="K72" s="15">
        <v>0</v>
      </c>
      <c r="L72" s="16" t="str">
        <f t="shared" si="51"/>
        <v>N. D.</v>
      </c>
      <c r="M72" s="17">
        <f t="shared" si="38"/>
        <v>0</v>
      </c>
      <c r="N72" s="16" t="str">
        <f t="shared" si="39"/>
        <v>N. D.</v>
      </c>
      <c r="O72" s="14"/>
      <c r="P72" s="15">
        <v>0</v>
      </c>
      <c r="Q72" s="16" t="str">
        <f t="shared" si="52"/>
        <v>N. D.</v>
      </c>
      <c r="R72" s="17">
        <f t="shared" si="40"/>
        <v>0</v>
      </c>
      <c r="S72" s="16" t="str">
        <f t="shared" si="41"/>
        <v>N. D.</v>
      </c>
      <c r="T72" s="14"/>
      <c r="U72" s="15">
        <v>0</v>
      </c>
      <c r="V72" s="16" t="str">
        <f t="shared" si="53"/>
        <v>N. D.</v>
      </c>
      <c r="W72" s="17">
        <f t="shared" si="42"/>
        <v>0</v>
      </c>
      <c r="X72" s="16" t="str">
        <f t="shared" si="43"/>
        <v>N. D.</v>
      </c>
    </row>
    <row r="73" spans="1:24">
      <c r="A73" s="21" t="s">
        <v>34</v>
      </c>
      <c r="B73" s="14"/>
      <c r="C73" s="15">
        <v>0</v>
      </c>
      <c r="D73" s="16" t="str">
        <f t="shared" si="49"/>
        <v>N. D.</v>
      </c>
      <c r="E73" s="14"/>
      <c r="F73" s="15">
        <v>0</v>
      </c>
      <c r="G73" s="16" t="str">
        <f t="shared" si="50"/>
        <v>N. D.</v>
      </c>
      <c r="H73" s="17">
        <f t="shared" si="36"/>
        <v>0</v>
      </c>
      <c r="I73" s="16" t="str">
        <f t="shared" si="37"/>
        <v>N. D.</v>
      </c>
      <c r="J73" s="14"/>
      <c r="K73" s="15">
        <v>0</v>
      </c>
      <c r="L73" s="16" t="str">
        <f t="shared" si="51"/>
        <v>N. D.</v>
      </c>
      <c r="M73" s="17">
        <f t="shared" si="38"/>
        <v>0</v>
      </c>
      <c r="N73" s="16" t="str">
        <f t="shared" si="39"/>
        <v>N. D.</v>
      </c>
      <c r="O73" s="14"/>
      <c r="P73" s="15">
        <v>0</v>
      </c>
      <c r="Q73" s="16" t="str">
        <f t="shared" si="52"/>
        <v>N. D.</v>
      </c>
      <c r="R73" s="17">
        <f t="shared" si="40"/>
        <v>0</v>
      </c>
      <c r="S73" s="16" t="str">
        <f t="shared" si="41"/>
        <v>N. D.</v>
      </c>
      <c r="T73" s="14"/>
      <c r="U73" s="15">
        <v>0</v>
      </c>
      <c r="V73" s="16" t="str">
        <f t="shared" si="53"/>
        <v>N. D.</v>
      </c>
      <c r="W73" s="17">
        <f t="shared" si="42"/>
        <v>0</v>
      </c>
      <c r="X73" s="16" t="str">
        <f t="shared" si="43"/>
        <v>N. D.</v>
      </c>
    </row>
    <row r="74" spans="1:24">
      <c r="A74" s="21" t="s">
        <v>35</v>
      </c>
      <c r="B74" s="14"/>
      <c r="C74" s="15">
        <v>0</v>
      </c>
      <c r="D74" s="16" t="str">
        <f t="shared" si="49"/>
        <v>N. D.</v>
      </c>
      <c r="E74" s="14"/>
      <c r="F74" s="15">
        <v>0</v>
      </c>
      <c r="G74" s="16" t="str">
        <f t="shared" si="50"/>
        <v>N. D.</v>
      </c>
      <c r="H74" s="17">
        <f t="shared" si="36"/>
        <v>0</v>
      </c>
      <c r="I74" s="16" t="str">
        <f t="shared" si="37"/>
        <v>N. D.</v>
      </c>
      <c r="J74" s="14"/>
      <c r="K74" s="15">
        <v>0</v>
      </c>
      <c r="L74" s="16" t="str">
        <f t="shared" si="51"/>
        <v>N. D.</v>
      </c>
      <c r="M74" s="17">
        <f t="shared" si="38"/>
        <v>0</v>
      </c>
      <c r="N74" s="16" t="str">
        <f t="shared" si="39"/>
        <v>N. D.</v>
      </c>
      <c r="O74" s="14"/>
      <c r="P74" s="15">
        <v>0</v>
      </c>
      <c r="Q74" s="16" t="str">
        <f t="shared" si="52"/>
        <v>N. D.</v>
      </c>
      <c r="R74" s="17">
        <f t="shared" si="40"/>
        <v>0</v>
      </c>
      <c r="S74" s="16" t="str">
        <f t="shared" si="41"/>
        <v>N. D.</v>
      </c>
      <c r="T74" s="14"/>
      <c r="U74" s="15">
        <v>0</v>
      </c>
      <c r="V74" s="16" t="str">
        <f t="shared" si="53"/>
        <v>N. D.</v>
      </c>
      <c r="W74" s="17">
        <f t="shared" si="42"/>
        <v>0</v>
      </c>
      <c r="X74" s="16" t="str">
        <f t="shared" si="43"/>
        <v>N. D.</v>
      </c>
    </row>
    <row r="75" spans="1:24">
      <c r="A75" s="21" t="s">
        <v>36</v>
      </c>
      <c r="B75" s="14"/>
      <c r="C75" s="15">
        <v>0</v>
      </c>
      <c r="D75" s="16" t="str">
        <f t="shared" si="49"/>
        <v>N. D.</v>
      </c>
      <c r="E75" s="14"/>
      <c r="F75" s="15">
        <v>0</v>
      </c>
      <c r="G75" s="16" t="str">
        <f t="shared" si="50"/>
        <v>N. D.</v>
      </c>
      <c r="H75" s="17">
        <f t="shared" si="36"/>
        <v>0</v>
      </c>
      <c r="I75" s="16" t="str">
        <f t="shared" si="37"/>
        <v>N. D.</v>
      </c>
      <c r="J75" s="14"/>
      <c r="K75" s="15">
        <v>0</v>
      </c>
      <c r="L75" s="16" t="str">
        <f t="shared" si="51"/>
        <v>N. D.</v>
      </c>
      <c r="M75" s="17">
        <f t="shared" si="38"/>
        <v>0</v>
      </c>
      <c r="N75" s="16" t="str">
        <f t="shared" si="39"/>
        <v>N. D.</v>
      </c>
      <c r="O75" s="14"/>
      <c r="P75" s="15">
        <v>0</v>
      </c>
      <c r="Q75" s="16" t="str">
        <f t="shared" si="52"/>
        <v>N. D.</v>
      </c>
      <c r="R75" s="17">
        <f t="shared" si="40"/>
        <v>0</v>
      </c>
      <c r="S75" s="16" t="str">
        <f t="shared" si="41"/>
        <v>N. D.</v>
      </c>
      <c r="T75" s="14"/>
      <c r="U75" s="15">
        <v>0</v>
      </c>
      <c r="V75" s="16" t="str">
        <f t="shared" si="53"/>
        <v>N. D.</v>
      </c>
      <c r="W75" s="17">
        <f t="shared" si="42"/>
        <v>0</v>
      </c>
      <c r="X75" s="16" t="str">
        <f t="shared" si="43"/>
        <v>N. D.</v>
      </c>
    </row>
    <row r="76" spans="1:24">
      <c r="A76" s="21" t="s">
        <v>37</v>
      </c>
      <c r="B76" s="14"/>
      <c r="C76" s="15">
        <v>0</v>
      </c>
      <c r="D76" s="16" t="str">
        <f t="shared" si="49"/>
        <v>N. D.</v>
      </c>
      <c r="E76" s="14"/>
      <c r="F76" s="15">
        <v>0</v>
      </c>
      <c r="G76" s="16" t="str">
        <f t="shared" si="50"/>
        <v>N. D.</v>
      </c>
      <c r="H76" s="17">
        <f t="shared" si="36"/>
        <v>0</v>
      </c>
      <c r="I76" s="16" t="str">
        <f t="shared" si="37"/>
        <v>N. D.</v>
      </c>
      <c r="J76" s="14"/>
      <c r="K76" s="15">
        <v>0</v>
      </c>
      <c r="L76" s="16" t="str">
        <f t="shared" si="51"/>
        <v>N. D.</v>
      </c>
      <c r="M76" s="17">
        <f t="shared" si="38"/>
        <v>0</v>
      </c>
      <c r="N76" s="16" t="str">
        <f t="shared" si="39"/>
        <v>N. D.</v>
      </c>
      <c r="O76" s="14"/>
      <c r="P76" s="15">
        <v>0</v>
      </c>
      <c r="Q76" s="16" t="str">
        <f t="shared" si="52"/>
        <v>N. D.</v>
      </c>
      <c r="R76" s="17">
        <f t="shared" si="40"/>
        <v>0</v>
      </c>
      <c r="S76" s="16" t="str">
        <f t="shared" si="41"/>
        <v>N. D.</v>
      </c>
      <c r="T76" s="14"/>
      <c r="U76" s="15">
        <v>0</v>
      </c>
      <c r="V76" s="16" t="str">
        <f t="shared" si="53"/>
        <v>N. D.</v>
      </c>
      <c r="W76" s="17">
        <f t="shared" si="42"/>
        <v>0</v>
      </c>
      <c r="X76" s="16" t="str">
        <f t="shared" si="43"/>
        <v>N. D.</v>
      </c>
    </row>
    <row r="77" spans="1:24">
      <c r="A77" s="21" t="s">
        <v>38</v>
      </c>
      <c r="B77" s="14"/>
      <c r="C77" s="15">
        <v>0</v>
      </c>
      <c r="D77" s="16" t="str">
        <f t="shared" si="49"/>
        <v>N. D.</v>
      </c>
      <c r="E77" s="14"/>
      <c r="F77" s="15">
        <v>0</v>
      </c>
      <c r="G77" s="16" t="str">
        <f t="shared" si="50"/>
        <v>N. D.</v>
      </c>
      <c r="H77" s="17">
        <f t="shared" si="36"/>
        <v>0</v>
      </c>
      <c r="I77" s="16" t="str">
        <f t="shared" si="37"/>
        <v>N. D.</v>
      </c>
      <c r="J77" s="14"/>
      <c r="K77" s="15">
        <v>0</v>
      </c>
      <c r="L77" s="16" t="str">
        <f t="shared" si="51"/>
        <v>N. D.</v>
      </c>
      <c r="M77" s="17">
        <f t="shared" si="38"/>
        <v>0</v>
      </c>
      <c r="N77" s="16" t="str">
        <f t="shared" si="39"/>
        <v>N. D.</v>
      </c>
      <c r="O77" s="14"/>
      <c r="P77" s="15">
        <v>0</v>
      </c>
      <c r="Q77" s="16" t="str">
        <f t="shared" si="52"/>
        <v>N. D.</v>
      </c>
      <c r="R77" s="17">
        <f t="shared" si="40"/>
        <v>0</v>
      </c>
      <c r="S77" s="16" t="str">
        <f t="shared" si="41"/>
        <v>N. D.</v>
      </c>
      <c r="T77" s="14"/>
      <c r="U77" s="15">
        <v>0</v>
      </c>
      <c r="V77" s="16" t="str">
        <f t="shared" si="53"/>
        <v>N. D.</v>
      </c>
      <c r="W77" s="17">
        <f t="shared" si="42"/>
        <v>0</v>
      </c>
      <c r="X77" s="16" t="str">
        <f t="shared" si="43"/>
        <v>N. D.</v>
      </c>
    </row>
    <row r="78" spans="1:24">
      <c r="A78" s="21" t="s">
        <v>39</v>
      </c>
      <c r="B78" s="14"/>
      <c r="C78" s="15">
        <v>0</v>
      </c>
      <c r="D78" s="16" t="str">
        <f t="shared" si="49"/>
        <v>N. D.</v>
      </c>
      <c r="E78" s="14"/>
      <c r="F78" s="15">
        <v>0</v>
      </c>
      <c r="G78" s="16" t="str">
        <f t="shared" si="50"/>
        <v>N. D.</v>
      </c>
      <c r="H78" s="17">
        <f t="shared" si="36"/>
        <v>0</v>
      </c>
      <c r="I78" s="16" t="str">
        <f t="shared" si="37"/>
        <v>N. D.</v>
      </c>
      <c r="J78" s="14"/>
      <c r="K78" s="15">
        <v>0</v>
      </c>
      <c r="L78" s="16" t="str">
        <f t="shared" si="51"/>
        <v>N. D.</v>
      </c>
      <c r="M78" s="17">
        <f t="shared" si="38"/>
        <v>0</v>
      </c>
      <c r="N78" s="16" t="str">
        <f t="shared" si="39"/>
        <v>N. D.</v>
      </c>
      <c r="O78" s="14"/>
      <c r="P78" s="15">
        <v>0</v>
      </c>
      <c r="Q78" s="16" t="str">
        <f t="shared" si="52"/>
        <v>N. D.</v>
      </c>
      <c r="R78" s="17">
        <f t="shared" si="40"/>
        <v>0</v>
      </c>
      <c r="S78" s="16" t="str">
        <f t="shared" si="41"/>
        <v>N. D.</v>
      </c>
      <c r="T78" s="14"/>
      <c r="U78" s="15">
        <v>0</v>
      </c>
      <c r="V78" s="16" t="str">
        <f t="shared" si="53"/>
        <v>N. D.</v>
      </c>
      <c r="W78" s="17">
        <f t="shared" si="42"/>
        <v>0</v>
      </c>
      <c r="X78" s="16" t="str">
        <f t="shared" si="43"/>
        <v>N. D.</v>
      </c>
    </row>
    <row r="79" spans="1:24">
      <c r="A79" s="21" t="s">
        <v>40</v>
      </c>
      <c r="B79" s="14"/>
      <c r="C79" s="15">
        <v>0</v>
      </c>
      <c r="D79" s="16" t="str">
        <f t="shared" si="49"/>
        <v>N. D.</v>
      </c>
      <c r="E79" s="14"/>
      <c r="F79" s="15">
        <v>0</v>
      </c>
      <c r="G79" s="16" t="str">
        <f t="shared" si="50"/>
        <v>N. D.</v>
      </c>
      <c r="H79" s="17">
        <f t="shared" si="36"/>
        <v>0</v>
      </c>
      <c r="I79" s="16" t="str">
        <f t="shared" si="37"/>
        <v>N. D.</v>
      </c>
      <c r="J79" s="14"/>
      <c r="K79" s="15">
        <v>0</v>
      </c>
      <c r="L79" s="16" t="str">
        <f t="shared" si="51"/>
        <v>N. D.</v>
      </c>
      <c r="M79" s="17">
        <f t="shared" si="38"/>
        <v>0</v>
      </c>
      <c r="N79" s="16" t="str">
        <f t="shared" si="39"/>
        <v>N. D.</v>
      </c>
      <c r="O79" s="14"/>
      <c r="P79" s="15">
        <v>0</v>
      </c>
      <c r="Q79" s="16" t="str">
        <f t="shared" si="52"/>
        <v>N. D.</v>
      </c>
      <c r="R79" s="17">
        <f t="shared" si="40"/>
        <v>0</v>
      </c>
      <c r="S79" s="16" t="str">
        <f t="shared" si="41"/>
        <v>N. D.</v>
      </c>
      <c r="T79" s="14"/>
      <c r="U79" s="15">
        <v>0</v>
      </c>
      <c r="V79" s="16" t="str">
        <f t="shared" si="53"/>
        <v>N. D.</v>
      </c>
      <c r="W79" s="17">
        <f t="shared" si="42"/>
        <v>0</v>
      </c>
      <c r="X79" s="16" t="str">
        <f t="shared" si="43"/>
        <v>N. D.</v>
      </c>
    </row>
    <row r="80" spans="1:24" ht="6" customHeight="1">
      <c r="A80" s="8"/>
      <c r="B80" s="6"/>
      <c r="C80" s="8"/>
      <c r="D80" s="11"/>
      <c r="E80" s="6"/>
      <c r="F80" s="8"/>
      <c r="G80" s="11"/>
      <c r="H80" s="6"/>
      <c r="I80" s="11"/>
      <c r="J80" s="6"/>
      <c r="K80" s="8"/>
      <c r="L80" s="11"/>
      <c r="M80" s="6"/>
      <c r="N80" s="11"/>
      <c r="O80" s="6"/>
      <c r="P80" s="8"/>
      <c r="Q80" s="11"/>
      <c r="R80" s="6"/>
      <c r="S80" s="11"/>
      <c r="T80" s="6"/>
      <c r="U80" s="8"/>
      <c r="V80" s="11"/>
      <c r="W80" s="6"/>
      <c r="X80" s="11"/>
    </row>
    <row r="81" spans="1:24">
      <c r="A81" s="7" t="s">
        <v>45</v>
      </c>
      <c r="B81" s="6"/>
      <c r="C81" s="22">
        <f>+C60+C70</f>
        <v>337151.43</v>
      </c>
      <c r="D81" s="23">
        <f>+IF(ISERROR(C81/C106),"N. D.",C81/C106)</f>
        <v>1.437197294800774E-2</v>
      </c>
      <c r="E81" s="6"/>
      <c r="F81" s="22">
        <f>+F60+F70</f>
        <v>337151.43</v>
      </c>
      <c r="G81" s="23">
        <f>+IF(ISERROR(F81/F106),"N. D.",F81/F106)</f>
        <v>1.437197294800774E-2</v>
      </c>
      <c r="H81" s="24">
        <f>+$C81-F81</f>
        <v>0</v>
      </c>
      <c r="I81" s="23">
        <f>+IF(ISERROR(H81/F81),"N. D.",H81/F81)</f>
        <v>0</v>
      </c>
      <c r="J81" s="6"/>
      <c r="K81" s="22">
        <f>+K60+K70</f>
        <v>0</v>
      </c>
      <c r="L81" s="23">
        <f>+IF(ISERROR(K81/K106),"N. D.",K81/K106)</f>
        <v>0</v>
      </c>
      <c r="M81" s="24">
        <f>+$C81-K81</f>
        <v>337151.43</v>
      </c>
      <c r="N81" s="23" t="str">
        <f>+IF(ISERROR(M81/K81),"N. D.",M81/K81)</f>
        <v>N. D.</v>
      </c>
      <c r="O81" s="6"/>
      <c r="P81" s="22">
        <f>+P60+P70</f>
        <v>14134.41</v>
      </c>
      <c r="Q81" s="23">
        <f>+IF(ISERROR(P81/P106),"N. D.",P81/P106)</f>
        <v>8.4399356278377392E-4</v>
      </c>
      <c r="R81" s="24">
        <f>+$C81-P81</f>
        <v>323017.02</v>
      </c>
      <c r="S81" s="23">
        <f>+IF(ISERROR(R81/P81),"N. D.",R81/P81)</f>
        <v>22.85323688785029</v>
      </c>
      <c r="T81" s="6"/>
      <c r="U81" s="22">
        <f>+U60+U70</f>
        <v>0</v>
      </c>
      <c r="V81" s="23">
        <f>+IF(ISERROR(U81/U106),"N. D.",U81/U106)</f>
        <v>0</v>
      </c>
      <c r="W81" s="24">
        <f>+$C81-U81</f>
        <v>337151.43</v>
      </c>
      <c r="X81" s="23" t="str">
        <f>+IF(ISERROR(W81/U81),"N. D.",W81/U81)</f>
        <v>N. D.</v>
      </c>
    </row>
    <row r="82" spans="1:24" ht="6" customHeight="1">
      <c r="A82" s="8"/>
      <c r="B82" s="6"/>
      <c r="C82" s="8"/>
      <c r="D82" s="11"/>
      <c r="E82" s="6"/>
      <c r="F82" s="8"/>
      <c r="G82" s="11"/>
      <c r="H82" s="6"/>
      <c r="I82" s="11"/>
      <c r="J82" s="6"/>
      <c r="K82" s="8"/>
      <c r="L82" s="11"/>
      <c r="M82" s="6"/>
      <c r="N82" s="11"/>
      <c r="O82" s="6"/>
      <c r="P82" s="8"/>
      <c r="Q82" s="11"/>
      <c r="R82" s="6"/>
      <c r="S82" s="11"/>
      <c r="T82" s="6"/>
      <c r="U82" s="8"/>
      <c r="V82" s="11"/>
      <c r="W82" s="6"/>
      <c r="X82" s="11"/>
    </row>
    <row r="83" spans="1:24">
      <c r="A83" s="7" t="s">
        <v>46</v>
      </c>
      <c r="B83" s="6"/>
      <c r="C83" s="8"/>
      <c r="D83" s="11"/>
      <c r="E83" s="6"/>
      <c r="F83" s="8"/>
      <c r="G83" s="11"/>
      <c r="H83" s="6"/>
      <c r="I83" s="11"/>
      <c r="J83" s="6"/>
      <c r="K83" s="8"/>
      <c r="L83" s="11"/>
      <c r="M83" s="6"/>
      <c r="N83" s="11"/>
      <c r="O83" s="6"/>
      <c r="P83" s="8"/>
      <c r="Q83" s="11"/>
      <c r="R83" s="6"/>
      <c r="S83" s="11"/>
      <c r="T83" s="6"/>
      <c r="U83" s="8"/>
      <c r="V83" s="11"/>
      <c r="W83" s="6"/>
      <c r="X83" s="11"/>
    </row>
    <row r="84" spans="1:24" ht="6" customHeight="1">
      <c r="A84" s="8"/>
      <c r="B84" s="6"/>
      <c r="C84" s="8"/>
      <c r="D84" s="11"/>
      <c r="E84" s="6"/>
      <c r="F84" s="8"/>
      <c r="G84" s="11"/>
      <c r="H84" s="6"/>
      <c r="I84" s="11"/>
      <c r="J84" s="6"/>
      <c r="K84" s="8"/>
      <c r="L84" s="11"/>
      <c r="M84" s="6"/>
      <c r="N84" s="11"/>
      <c r="O84" s="6"/>
      <c r="P84" s="8"/>
      <c r="Q84" s="11"/>
      <c r="R84" s="6"/>
      <c r="S84" s="11"/>
      <c r="T84" s="6"/>
      <c r="U84" s="8"/>
      <c r="V84" s="11"/>
      <c r="W84" s="6"/>
      <c r="X84" s="11"/>
    </row>
    <row r="85" spans="1:24">
      <c r="A85" s="9" t="s">
        <v>21</v>
      </c>
      <c r="B85" s="6"/>
      <c r="C85" s="10">
        <f>+SUM(C86:C94)</f>
        <v>23458952.450000007</v>
      </c>
      <c r="D85" s="11">
        <f>+IF(ISERROR(C85/C106),"N. D.",C85/C106)</f>
        <v>1</v>
      </c>
      <c r="E85" s="6"/>
      <c r="F85" s="10">
        <f>+SUM(F86:F94)</f>
        <v>23458952.450000007</v>
      </c>
      <c r="G85" s="11">
        <f>+IF(ISERROR(F85/F106),"N. D.",F85/F106)</f>
        <v>1</v>
      </c>
      <c r="H85" s="12">
        <f t="shared" ref="H85:H104" si="54">+$C85-F85</f>
        <v>0</v>
      </c>
      <c r="I85" s="11">
        <f t="shared" ref="I85:I104" si="55">+IF(ISERROR(H85/F85),"N. D.",H85/F85)</f>
        <v>0</v>
      </c>
      <c r="J85" s="6"/>
      <c r="K85" s="10">
        <f>+SUM(K86:K94)</f>
        <v>20514100.940000001</v>
      </c>
      <c r="L85" s="11">
        <f>+IF(ISERROR(K85/K106),"N. D.",K85/K106)</f>
        <v>1</v>
      </c>
      <c r="M85" s="12">
        <f t="shared" ref="M85:M104" si="56">+$C85-K85</f>
        <v>2944851.5100000054</v>
      </c>
      <c r="N85" s="11">
        <f t="shared" ref="N85:N104" si="57">+IF(ISERROR(M85/K85),"N. D.",M85/K85)</f>
        <v>0.14355255044387069</v>
      </c>
      <c r="O85" s="6"/>
      <c r="P85" s="10">
        <f>+SUM(P86:P94)</f>
        <v>16747059.009999998</v>
      </c>
      <c r="Q85" s="11">
        <f>+IF(ISERROR(P85/P106),"N. D.",P85/P106)</f>
        <v>1</v>
      </c>
      <c r="R85" s="12">
        <f t="shared" ref="R85:R104" si="58">+$C85-P85</f>
        <v>6711893.4400000088</v>
      </c>
      <c r="S85" s="11">
        <f t="shared" ref="S85:S104" si="59">+IF(ISERROR(R85/P85),"N. D.",R85/P85)</f>
        <v>0.40078042574473555</v>
      </c>
      <c r="T85" s="6"/>
      <c r="U85" s="10">
        <f>+SUM(U86:U94)</f>
        <v>12916676.060000002</v>
      </c>
      <c r="V85" s="11">
        <f>+IF(ISERROR(U85/U106),"N. D.",U85/U106)</f>
        <v>1</v>
      </c>
      <c r="W85" s="12">
        <f t="shared" ref="W85:W104" si="60">+$C85-U85</f>
        <v>10542276.390000004</v>
      </c>
      <c r="X85" s="11">
        <f t="shared" ref="X85:X104" si="61">+IF(ISERROR(W85/U85),"N. D.",W85/U85)</f>
        <v>0.81617564310117119</v>
      </c>
    </row>
    <row r="86" spans="1:24">
      <c r="A86" s="13" t="s">
        <v>22</v>
      </c>
      <c r="B86" s="14"/>
      <c r="C86" s="15">
        <f t="shared" ref="C86:C94" si="62">+C11-C36-C61</f>
        <v>16340105.310000004</v>
      </c>
      <c r="D86" s="16">
        <f t="shared" ref="D86:D94" si="63">+IF(ISERROR(C86/C86),"N. D.",C86/C86)</f>
        <v>1</v>
      </c>
      <c r="E86" s="14"/>
      <c r="F86" s="15">
        <f t="shared" ref="F86:F94" si="64">+F11-F36-F61</f>
        <v>16340105.310000004</v>
      </c>
      <c r="G86" s="16">
        <f t="shared" ref="G86:G94" si="65">+IF(ISERROR(F86/F86),"N. D.",F86/F86)</f>
        <v>1</v>
      </c>
      <c r="H86" s="17">
        <f t="shared" si="54"/>
        <v>0</v>
      </c>
      <c r="I86" s="16">
        <f t="shared" si="55"/>
        <v>0</v>
      </c>
      <c r="J86" s="14"/>
      <c r="K86" s="15">
        <f t="shared" ref="K86:K94" si="66">+K11-K36-K61</f>
        <v>14239424.890000002</v>
      </c>
      <c r="L86" s="16">
        <f t="shared" ref="L86:L94" si="67">+IF(ISERROR(K86/K86),"N. D.",K86/K86)</f>
        <v>1</v>
      </c>
      <c r="M86" s="17">
        <f t="shared" si="56"/>
        <v>2100680.4200000018</v>
      </c>
      <c r="N86" s="16">
        <f t="shared" si="57"/>
        <v>0.14752565052506145</v>
      </c>
      <c r="O86" s="14"/>
      <c r="P86" s="15">
        <f t="shared" ref="P86:P94" si="68">+P11-P36-P61</f>
        <v>11391581.479999999</v>
      </c>
      <c r="Q86" s="16">
        <f t="shared" ref="Q86:Q94" si="69">+IF(ISERROR(P86/P86),"N. D.",P86/P86)</f>
        <v>1</v>
      </c>
      <c r="R86" s="17">
        <f t="shared" si="58"/>
        <v>4948523.8300000057</v>
      </c>
      <c r="S86" s="16">
        <f t="shared" si="59"/>
        <v>0.43440182898994689</v>
      </c>
      <c r="T86" s="14"/>
      <c r="U86" s="15">
        <f t="shared" ref="U86:U94" si="70">+U11-U36-U61</f>
        <v>7091997.7000000002</v>
      </c>
      <c r="V86" s="16">
        <f t="shared" ref="V86:V94" si="71">+IF(ISERROR(U86/U86),"N. D.",U86/U86)</f>
        <v>1</v>
      </c>
      <c r="W86" s="17">
        <f t="shared" si="60"/>
        <v>9248107.6100000031</v>
      </c>
      <c r="X86" s="16">
        <f t="shared" si="61"/>
        <v>1.3040201084667586</v>
      </c>
    </row>
    <row r="87" spans="1:24">
      <c r="A87" s="13" t="s">
        <v>23</v>
      </c>
      <c r="B87" s="14"/>
      <c r="C87" s="15">
        <f t="shared" si="62"/>
        <v>4338669.38</v>
      </c>
      <c r="D87" s="16">
        <f t="shared" si="63"/>
        <v>1</v>
      </c>
      <c r="E87" s="14"/>
      <c r="F87" s="15">
        <f t="shared" si="64"/>
        <v>4338669.38</v>
      </c>
      <c r="G87" s="16">
        <f t="shared" si="65"/>
        <v>1</v>
      </c>
      <c r="H87" s="17">
        <f t="shared" si="54"/>
        <v>0</v>
      </c>
      <c r="I87" s="16">
        <f t="shared" si="55"/>
        <v>0</v>
      </c>
      <c r="J87" s="14"/>
      <c r="K87" s="15">
        <f t="shared" si="66"/>
        <v>4039721.9400000004</v>
      </c>
      <c r="L87" s="16">
        <f t="shared" si="67"/>
        <v>1</v>
      </c>
      <c r="M87" s="17">
        <f t="shared" si="56"/>
        <v>298947.43999999948</v>
      </c>
      <c r="N87" s="16">
        <f t="shared" si="57"/>
        <v>7.4001984403906637E-2</v>
      </c>
      <c r="O87" s="14"/>
      <c r="P87" s="15">
        <f t="shared" si="68"/>
        <v>3613881.3299999996</v>
      </c>
      <c r="Q87" s="16">
        <f t="shared" si="69"/>
        <v>1</v>
      </c>
      <c r="R87" s="17">
        <f t="shared" si="58"/>
        <v>724788.05000000028</v>
      </c>
      <c r="S87" s="16">
        <f t="shared" si="59"/>
        <v>0.2005566823634467</v>
      </c>
      <c r="T87" s="14"/>
      <c r="U87" s="15">
        <f t="shared" si="70"/>
        <v>4644664.3600000013</v>
      </c>
      <c r="V87" s="16">
        <f t="shared" si="71"/>
        <v>1</v>
      </c>
      <c r="W87" s="17">
        <f t="shared" si="60"/>
        <v>-305994.98000000138</v>
      </c>
      <c r="X87" s="16">
        <f t="shared" si="61"/>
        <v>-6.58809671233168E-2</v>
      </c>
    </row>
    <row r="88" spans="1:24">
      <c r="A88" s="13" t="s">
        <v>24</v>
      </c>
      <c r="B88" s="14"/>
      <c r="C88" s="15">
        <f t="shared" si="62"/>
        <v>2683222.0500000003</v>
      </c>
      <c r="D88" s="16">
        <f t="shared" si="63"/>
        <v>1</v>
      </c>
      <c r="E88" s="14"/>
      <c r="F88" s="15">
        <f t="shared" si="64"/>
        <v>2683222.0500000003</v>
      </c>
      <c r="G88" s="16">
        <f t="shared" si="65"/>
        <v>1</v>
      </c>
      <c r="H88" s="17">
        <f t="shared" si="54"/>
        <v>0</v>
      </c>
      <c r="I88" s="16">
        <f t="shared" si="55"/>
        <v>0</v>
      </c>
      <c r="J88" s="14"/>
      <c r="K88" s="15">
        <f t="shared" si="66"/>
        <v>2234954.1100000003</v>
      </c>
      <c r="L88" s="16">
        <f t="shared" si="67"/>
        <v>1</v>
      </c>
      <c r="M88" s="17">
        <f t="shared" si="56"/>
        <v>448267.93999999994</v>
      </c>
      <c r="N88" s="16">
        <f t="shared" si="57"/>
        <v>0.2005714291824989</v>
      </c>
      <c r="O88" s="14"/>
      <c r="P88" s="15">
        <f t="shared" si="68"/>
        <v>1741596.2</v>
      </c>
      <c r="Q88" s="16">
        <f t="shared" si="69"/>
        <v>1</v>
      </c>
      <c r="R88" s="17">
        <f t="shared" si="58"/>
        <v>941625.85000000033</v>
      </c>
      <c r="S88" s="16">
        <f t="shared" si="59"/>
        <v>0.540668296129723</v>
      </c>
      <c r="T88" s="14"/>
      <c r="U88" s="15">
        <f t="shared" si="70"/>
        <v>1049056.58</v>
      </c>
      <c r="V88" s="16">
        <f t="shared" si="71"/>
        <v>1</v>
      </c>
      <c r="W88" s="17">
        <f t="shared" si="60"/>
        <v>1634165.4700000002</v>
      </c>
      <c r="X88" s="16">
        <f t="shared" si="61"/>
        <v>1.5577476955532752</v>
      </c>
    </row>
    <row r="89" spans="1:24">
      <c r="A89" s="13" t="s">
        <v>25</v>
      </c>
      <c r="B89" s="14"/>
      <c r="C89" s="15">
        <f t="shared" si="62"/>
        <v>0</v>
      </c>
      <c r="D89" s="16" t="str">
        <f t="shared" si="63"/>
        <v>N. D.</v>
      </c>
      <c r="E89" s="14"/>
      <c r="F89" s="15">
        <f t="shared" si="64"/>
        <v>0</v>
      </c>
      <c r="G89" s="16" t="str">
        <f t="shared" si="65"/>
        <v>N. D.</v>
      </c>
      <c r="H89" s="17">
        <f t="shared" si="54"/>
        <v>0</v>
      </c>
      <c r="I89" s="16" t="str">
        <f t="shared" si="55"/>
        <v>N. D.</v>
      </c>
      <c r="J89" s="14"/>
      <c r="K89" s="15">
        <f t="shared" si="66"/>
        <v>0</v>
      </c>
      <c r="L89" s="16" t="str">
        <f t="shared" si="67"/>
        <v>N. D.</v>
      </c>
      <c r="M89" s="17">
        <f t="shared" si="56"/>
        <v>0</v>
      </c>
      <c r="N89" s="16" t="str">
        <f t="shared" si="57"/>
        <v>N. D.</v>
      </c>
      <c r="O89" s="14"/>
      <c r="P89" s="15">
        <f t="shared" si="68"/>
        <v>0</v>
      </c>
      <c r="Q89" s="16" t="str">
        <f t="shared" si="69"/>
        <v>N. D.</v>
      </c>
      <c r="R89" s="17">
        <f t="shared" si="58"/>
        <v>0</v>
      </c>
      <c r="S89" s="16" t="str">
        <f t="shared" si="59"/>
        <v>N. D.</v>
      </c>
      <c r="T89" s="14"/>
      <c r="U89" s="15">
        <f t="shared" si="70"/>
        <v>0</v>
      </c>
      <c r="V89" s="16" t="str">
        <f t="shared" si="71"/>
        <v>N. D.</v>
      </c>
      <c r="W89" s="17">
        <f t="shared" si="60"/>
        <v>0</v>
      </c>
      <c r="X89" s="16" t="str">
        <f t="shared" si="61"/>
        <v>N. D.</v>
      </c>
    </row>
    <row r="90" spans="1:24">
      <c r="A90" s="13" t="s">
        <v>26</v>
      </c>
      <c r="B90" s="14"/>
      <c r="C90" s="15">
        <f t="shared" si="62"/>
        <v>0</v>
      </c>
      <c r="D90" s="16" t="str">
        <f t="shared" si="63"/>
        <v>N. D.</v>
      </c>
      <c r="E90" s="14"/>
      <c r="F90" s="15">
        <f t="shared" si="64"/>
        <v>0</v>
      </c>
      <c r="G90" s="16" t="str">
        <f t="shared" si="65"/>
        <v>N. D.</v>
      </c>
      <c r="H90" s="17">
        <f t="shared" si="54"/>
        <v>0</v>
      </c>
      <c r="I90" s="16" t="str">
        <f t="shared" si="55"/>
        <v>N. D.</v>
      </c>
      <c r="J90" s="14"/>
      <c r="K90" s="15">
        <f t="shared" si="66"/>
        <v>0</v>
      </c>
      <c r="L90" s="16" t="str">
        <f t="shared" si="67"/>
        <v>N. D.</v>
      </c>
      <c r="M90" s="17">
        <f t="shared" si="56"/>
        <v>0</v>
      </c>
      <c r="N90" s="16" t="str">
        <f t="shared" si="57"/>
        <v>N. D.</v>
      </c>
      <c r="O90" s="14"/>
      <c r="P90" s="15">
        <f t="shared" si="68"/>
        <v>0</v>
      </c>
      <c r="Q90" s="16" t="str">
        <f t="shared" si="69"/>
        <v>N. D.</v>
      </c>
      <c r="R90" s="17">
        <f t="shared" si="58"/>
        <v>0</v>
      </c>
      <c r="S90" s="16" t="str">
        <f t="shared" si="59"/>
        <v>N. D.</v>
      </c>
      <c r="T90" s="14"/>
      <c r="U90" s="15">
        <f t="shared" si="70"/>
        <v>0</v>
      </c>
      <c r="V90" s="16" t="str">
        <f t="shared" si="71"/>
        <v>N. D.</v>
      </c>
      <c r="W90" s="17">
        <f t="shared" si="60"/>
        <v>0</v>
      </c>
      <c r="X90" s="16" t="str">
        <f t="shared" si="61"/>
        <v>N. D.</v>
      </c>
    </row>
    <row r="91" spans="1:24">
      <c r="A91" s="13" t="s">
        <v>27</v>
      </c>
      <c r="B91" s="14"/>
      <c r="C91" s="15">
        <f t="shared" si="62"/>
        <v>0</v>
      </c>
      <c r="D91" s="16" t="str">
        <f t="shared" si="63"/>
        <v>N. D.</v>
      </c>
      <c r="E91" s="14"/>
      <c r="F91" s="15">
        <f t="shared" si="64"/>
        <v>0</v>
      </c>
      <c r="G91" s="16" t="str">
        <f t="shared" si="65"/>
        <v>N. D.</v>
      </c>
      <c r="H91" s="17">
        <f t="shared" si="54"/>
        <v>0</v>
      </c>
      <c r="I91" s="16" t="str">
        <f t="shared" si="55"/>
        <v>N. D.</v>
      </c>
      <c r="J91" s="14"/>
      <c r="K91" s="15">
        <f t="shared" si="66"/>
        <v>0</v>
      </c>
      <c r="L91" s="16" t="str">
        <f t="shared" si="67"/>
        <v>N. D.</v>
      </c>
      <c r="M91" s="17">
        <f t="shared" si="56"/>
        <v>0</v>
      </c>
      <c r="N91" s="16" t="str">
        <f t="shared" si="57"/>
        <v>N. D.</v>
      </c>
      <c r="O91" s="14"/>
      <c r="P91" s="15">
        <f t="shared" si="68"/>
        <v>0</v>
      </c>
      <c r="Q91" s="16" t="str">
        <f t="shared" si="69"/>
        <v>N. D.</v>
      </c>
      <c r="R91" s="17">
        <f t="shared" si="58"/>
        <v>0</v>
      </c>
      <c r="S91" s="16" t="str">
        <f t="shared" si="59"/>
        <v>N. D.</v>
      </c>
      <c r="T91" s="14"/>
      <c r="U91" s="15">
        <f t="shared" si="70"/>
        <v>0</v>
      </c>
      <c r="V91" s="16" t="str">
        <f t="shared" si="71"/>
        <v>N. D.</v>
      </c>
      <c r="W91" s="17">
        <f t="shared" si="60"/>
        <v>0</v>
      </c>
      <c r="X91" s="16" t="str">
        <f t="shared" si="61"/>
        <v>N. D.</v>
      </c>
    </row>
    <row r="92" spans="1:24">
      <c r="A92" s="13" t="s">
        <v>28</v>
      </c>
      <c r="B92" s="14"/>
      <c r="C92" s="15">
        <f t="shared" si="62"/>
        <v>0</v>
      </c>
      <c r="D92" s="16" t="str">
        <f t="shared" si="63"/>
        <v>N. D.</v>
      </c>
      <c r="E92" s="14"/>
      <c r="F92" s="15">
        <f t="shared" si="64"/>
        <v>0</v>
      </c>
      <c r="G92" s="16" t="str">
        <f t="shared" si="65"/>
        <v>N. D.</v>
      </c>
      <c r="H92" s="17">
        <f t="shared" si="54"/>
        <v>0</v>
      </c>
      <c r="I92" s="16" t="str">
        <f t="shared" si="55"/>
        <v>N. D.</v>
      </c>
      <c r="J92" s="14"/>
      <c r="K92" s="15">
        <f t="shared" si="66"/>
        <v>0</v>
      </c>
      <c r="L92" s="16" t="str">
        <f t="shared" si="67"/>
        <v>N. D.</v>
      </c>
      <c r="M92" s="17">
        <f t="shared" si="56"/>
        <v>0</v>
      </c>
      <c r="N92" s="16" t="str">
        <f t="shared" si="57"/>
        <v>N. D.</v>
      </c>
      <c r="O92" s="14"/>
      <c r="P92" s="15">
        <f t="shared" si="68"/>
        <v>0</v>
      </c>
      <c r="Q92" s="16" t="str">
        <f t="shared" si="69"/>
        <v>N. D.</v>
      </c>
      <c r="R92" s="17">
        <f t="shared" si="58"/>
        <v>0</v>
      </c>
      <c r="S92" s="16" t="str">
        <f t="shared" si="59"/>
        <v>N. D.</v>
      </c>
      <c r="T92" s="14"/>
      <c r="U92" s="15">
        <f t="shared" si="70"/>
        <v>0</v>
      </c>
      <c r="V92" s="16" t="str">
        <f t="shared" si="71"/>
        <v>N. D.</v>
      </c>
      <c r="W92" s="17">
        <f t="shared" si="60"/>
        <v>0</v>
      </c>
      <c r="X92" s="16" t="str">
        <f t="shared" si="61"/>
        <v>N. D.</v>
      </c>
    </row>
    <row r="93" spans="1:24">
      <c r="A93" s="13" t="s">
        <v>29</v>
      </c>
      <c r="B93" s="14"/>
      <c r="C93" s="15">
        <f t="shared" si="62"/>
        <v>96955.71</v>
      </c>
      <c r="D93" s="16">
        <f t="shared" si="63"/>
        <v>1</v>
      </c>
      <c r="E93" s="14"/>
      <c r="F93" s="15">
        <f t="shared" si="64"/>
        <v>96955.71</v>
      </c>
      <c r="G93" s="16">
        <f t="shared" si="65"/>
        <v>1</v>
      </c>
      <c r="H93" s="17">
        <f t="shared" si="54"/>
        <v>0</v>
      </c>
      <c r="I93" s="16">
        <f t="shared" si="55"/>
        <v>0</v>
      </c>
      <c r="J93" s="14"/>
      <c r="K93" s="15">
        <f t="shared" si="66"/>
        <v>0</v>
      </c>
      <c r="L93" s="16" t="str">
        <f t="shared" si="67"/>
        <v>N. D.</v>
      </c>
      <c r="M93" s="17">
        <f t="shared" si="56"/>
        <v>96955.71</v>
      </c>
      <c r="N93" s="16" t="str">
        <f t="shared" si="57"/>
        <v>N. D.</v>
      </c>
      <c r="O93" s="14"/>
      <c r="P93" s="15">
        <f t="shared" si="68"/>
        <v>0</v>
      </c>
      <c r="Q93" s="16" t="str">
        <f t="shared" si="69"/>
        <v>N. D.</v>
      </c>
      <c r="R93" s="17">
        <f t="shared" si="58"/>
        <v>96955.71</v>
      </c>
      <c r="S93" s="16" t="str">
        <f t="shared" si="59"/>
        <v>N. D.</v>
      </c>
      <c r="T93" s="14"/>
      <c r="U93" s="15">
        <f t="shared" si="70"/>
        <v>0</v>
      </c>
      <c r="V93" s="16" t="str">
        <f t="shared" si="71"/>
        <v>N. D.</v>
      </c>
      <c r="W93" s="17">
        <f t="shared" si="60"/>
        <v>96955.71</v>
      </c>
      <c r="X93" s="16" t="str">
        <f t="shared" si="61"/>
        <v>N. D.</v>
      </c>
    </row>
    <row r="94" spans="1:24">
      <c r="A94" s="18" t="s">
        <v>30</v>
      </c>
      <c r="B94" s="14"/>
      <c r="C94" s="15">
        <f t="shared" si="62"/>
        <v>0</v>
      </c>
      <c r="D94" s="16" t="str">
        <f t="shared" si="63"/>
        <v>N. D.</v>
      </c>
      <c r="E94" s="14"/>
      <c r="F94" s="15">
        <f t="shared" si="64"/>
        <v>0</v>
      </c>
      <c r="G94" s="16" t="str">
        <f t="shared" si="65"/>
        <v>N. D.</v>
      </c>
      <c r="H94" s="17">
        <f t="shared" si="54"/>
        <v>0</v>
      </c>
      <c r="I94" s="16" t="str">
        <f t="shared" si="55"/>
        <v>N. D.</v>
      </c>
      <c r="J94" s="14"/>
      <c r="K94" s="15">
        <f t="shared" si="66"/>
        <v>0</v>
      </c>
      <c r="L94" s="16" t="str">
        <f t="shared" si="67"/>
        <v>N. D.</v>
      </c>
      <c r="M94" s="17">
        <f t="shared" si="56"/>
        <v>0</v>
      </c>
      <c r="N94" s="16" t="str">
        <f t="shared" si="57"/>
        <v>N. D.</v>
      </c>
      <c r="O94" s="14"/>
      <c r="P94" s="15">
        <f t="shared" si="68"/>
        <v>0</v>
      </c>
      <c r="Q94" s="16" t="str">
        <f t="shared" si="69"/>
        <v>N. D.</v>
      </c>
      <c r="R94" s="17">
        <f t="shared" si="58"/>
        <v>0</v>
      </c>
      <c r="S94" s="16" t="str">
        <f t="shared" si="59"/>
        <v>N. D.</v>
      </c>
      <c r="T94" s="14"/>
      <c r="U94" s="15">
        <f t="shared" si="70"/>
        <v>130957.41999999998</v>
      </c>
      <c r="V94" s="16">
        <f t="shared" si="71"/>
        <v>1</v>
      </c>
      <c r="W94" s="17">
        <f t="shared" si="60"/>
        <v>-130957.41999999998</v>
      </c>
      <c r="X94" s="16">
        <f t="shared" si="61"/>
        <v>-1</v>
      </c>
    </row>
    <row r="95" spans="1:24">
      <c r="A95" s="19" t="s">
        <v>31</v>
      </c>
      <c r="B95" s="6"/>
      <c r="C95" s="20">
        <f>+SUM(C96:C104)</f>
        <v>0</v>
      </c>
      <c r="D95" s="11">
        <f>+IF(ISERROR(C95/C106),"N. D.",C95/C106)</f>
        <v>0</v>
      </c>
      <c r="E95" s="14"/>
      <c r="F95" s="20">
        <f>+SUM(F96:F104)</f>
        <v>0</v>
      </c>
      <c r="G95" s="11">
        <f>+IF(ISERROR(F95/F106),"N. D.",F95/F106)</f>
        <v>0</v>
      </c>
      <c r="H95" s="12">
        <f t="shared" si="54"/>
        <v>0</v>
      </c>
      <c r="I95" s="11" t="str">
        <f t="shared" si="55"/>
        <v>N. D.</v>
      </c>
      <c r="J95" s="6"/>
      <c r="K95" s="20">
        <f>+SUM(K96:K104)</f>
        <v>0</v>
      </c>
      <c r="L95" s="11">
        <f>+IF(ISERROR(K95/K106),"N. D.",K95/K106)</f>
        <v>0</v>
      </c>
      <c r="M95" s="12">
        <f t="shared" si="56"/>
        <v>0</v>
      </c>
      <c r="N95" s="11" t="str">
        <f t="shared" si="57"/>
        <v>N. D.</v>
      </c>
      <c r="O95" s="6"/>
      <c r="P95" s="20">
        <f>+SUM(P96:P104)</f>
        <v>0</v>
      </c>
      <c r="Q95" s="11">
        <f>+IF(ISERROR(P95/P106),"N. D.",P95/P106)</f>
        <v>0</v>
      </c>
      <c r="R95" s="12">
        <f t="shared" si="58"/>
        <v>0</v>
      </c>
      <c r="S95" s="11" t="str">
        <f t="shared" si="59"/>
        <v>N. D.</v>
      </c>
      <c r="T95" s="6"/>
      <c r="U95" s="20">
        <f>+SUM(U96:U104)</f>
        <v>0</v>
      </c>
      <c r="V95" s="11">
        <f>+IF(ISERROR(U95/U106),"N. D.",U95/U106)</f>
        <v>0</v>
      </c>
      <c r="W95" s="12">
        <f t="shared" si="60"/>
        <v>0</v>
      </c>
      <c r="X95" s="11" t="str">
        <f t="shared" si="61"/>
        <v>N. D.</v>
      </c>
    </row>
    <row r="96" spans="1:24">
      <c r="A96" s="21" t="s">
        <v>32</v>
      </c>
      <c r="B96" s="14"/>
      <c r="C96" s="15">
        <f t="shared" ref="C96:C104" si="72">+C21-C46-C71</f>
        <v>0</v>
      </c>
      <c r="D96" s="16" t="str">
        <f t="shared" ref="D96:D104" si="73">+IF(ISERROR(C96/C96),"N. D.",C96/C96)</f>
        <v>N. D.</v>
      </c>
      <c r="E96" s="14"/>
      <c r="F96" s="15">
        <f t="shared" ref="F96:F104" si="74">+F21-F46-F71</f>
        <v>0</v>
      </c>
      <c r="G96" s="16" t="str">
        <f t="shared" ref="G96:G104" si="75">+IF(ISERROR(F96/F96),"N. D.",F96/F96)</f>
        <v>N. D.</v>
      </c>
      <c r="H96" s="17">
        <f t="shared" si="54"/>
        <v>0</v>
      </c>
      <c r="I96" s="16" t="str">
        <f t="shared" si="55"/>
        <v>N. D.</v>
      </c>
      <c r="J96" s="14"/>
      <c r="K96" s="15">
        <f t="shared" ref="K96:K104" si="76">+K21-K46-K71</f>
        <v>0</v>
      </c>
      <c r="L96" s="16" t="str">
        <f t="shared" ref="L96:L104" si="77">+IF(ISERROR(K96/K96),"N. D.",K96/K96)</f>
        <v>N. D.</v>
      </c>
      <c r="M96" s="17">
        <f t="shared" si="56"/>
        <v>0</v>
      </c>
      <c r="N96" s="16" t="str">
        <f t="shared" si="57"/>
        <v>N. D.</v>
      </c>
      <c r="O96" s="14"/>
      <c r="P96" s="15">
        <f t="shared" ref="P96:P104" si="78">+P21-P46-P71</f>
        <v>0</v>
      </c>
      <c r="Q96" s="16" t="str">
        <f t="shared" ref="Q96:Q104" si="79">+IF(ISERROR(P96/P96),"N. D.",P96/P96)</f>
        <v>N. D.</v>
      </c>
      <c r="R96" s="17">
        <f t="shared" si="58"/>
        <v>0</v>
      </c>
      <c r="S96" s="16" t="str">
        <f t="shared" si="59"/>
        <v>N. D.</v>
      </c>
      <c r="T96" s="14"/>
      <c r="U96" s="15">
        <f t="shared" ref="U96:U104" si="80">+U21-U46-U71</f>
        <v>0</v>
      </c>
      <c r="V96" s="16" t="str">
        <f t="shared" ref="V96:V104" si="81">+IF(ISERROR(U96/U96),"N. D.",U96/U96)</f>
        <v>N. D.</v>
      </c>
      <c r="W96" s="17">
        <f t="shared" si="60"/>
        <v>0</v>
      </c>
      <c r="X96" s="16" t="str">
        <f t="shared" si="61"/>
        <v>N. D.</v>
      </c>
    </row>
    <row r="97" spans="1:24">
      <c r="A97" s="21" t="s">
        <v>33</v>
      </c>
      <c r="B97" s="14"/>
      <c r="C97" s="15">
        <f t="shared" si="72"/>
        <v>0</v>
      </c>
      <c r="D97" s="16" t="str">
        <f t="shared" si="73"/>
        <v>N. D.</v>
      </c>
      <c r="E97" s="14"/>
      <c r="F97" s="15">
        <f t="shared" si="74"/>
        <v>0</v>
      </c>
      <c r="G97" s="16" t="str">
        <f t="shared" si="75"/>
        <v>N. D.</v>
      </c>
      <c r="H97" s="17">
        <f t="shared" si="54"/>
        <v>0</v>
      </c>
      <c r="I97" s="16" t="str">
        <f t="shared" si="55"/>
        <v>N. D.</v>
      </c>
      <c r="J97" s="14"/>
      <c r="K97" s="15">
        <f t="shared" si="76"/>
        <v>0</v>
      </c>
      <c r="L97" s="16" t="str">
        <f t="shared" si="77"/>
        <v>N. D.</v>
      </c>
      <c r="M97" s="17">
        <f t="shared" si="56"/>
        <v>0</v>
      </c>
      <c r="N97" s="16" t="str">
        <f t="shared" si="57"/>
        <v>N. D.</v>
      </c>
      <c r="O97" s="14"/>
      <c r="P97" s="15">
        <f t="shared" si="78"/>
        <v>0</v>
      </c>
      <c r="Q97" s="16" t="str">
        <f t="shared" si="79"/>
        <v>N. D.</v>
      </c>
      <c r="R97" s="17">
        <f t="shared" si="58"/>
        <v>0</v>
      </c>
      <c r="S97" s="16" t="str">
        <f t="shared" si="59"/>
        <v>N. D.</v>
      </c>
      <c r="T97" s="14"/>
      <c r="U97" s="15">
        <f t="shared" si="80"/>
        <v>0</v>
      </c>
      <c r="V97" s="16" t="str">
        <f t="shared" si="81"/>
        <v>N. D.</v>
      </c>
      <c r="W97" s="17">
        <f t="shared" si="60"/>
        <v>0</v>
      </c>
      <c r="X97" s="16" t="str">
        <f t="shared" si="61"/>
        <v>N. D.</v>
      </c>
    </row>
    <row r="98" spans="1:24">
      <c r="A98" s="21" t="s">
        <v>34</v>
      </c>
      <c r="B98" s="14"/>
      <c r="C98" s="15">
        <f t="shared" si="72"/>
        <v>0</v>
      </c>
      <c r="D98" s="16" t="str">
        <f t="shared" si="73"/>
        <v>N. D.</v>
      </c>
      <c r="E98" s="14"/>
      <c r="F98" s="15">
        <f t="shared" si="74"/>
        <v>0</v>
      </c>
      <c r="G98" s="16" t="str">
        <f t="shared" si="75"/>
        <v>N. D.</v>
      </c>
      <c r="H98" s="17">
        <f t="shared" si="54"/>
        <v>0</v>
      </c>
      <c r="I98" s="16" t="str">
        <f t="shared" si="55"/>
        <v>N. D.</v>
      </c>
      <c r="J98" s="14"/>
      <c r="K98" s="15">
        <f t="shared" si="76"/>
        <v>0</v>
      </c>
      <c r="L98" s="16" t="str">
        <f t="shared" si="77"/>
        <v>N. D.</v>
      </c>
      <c r="M98" s="17">
        <f t="shared" si="56"/>
        <v>0</v>
      </c>
      <c r="N98" s="16" t="str">
        <f t="shared" si="57"/>
        <v>N. D.</v>
      </c>
      <c r="O98" s="14"/>
      <c r="P98" s="15">
        <f t="shared" si="78"/>
        <v>0</v>
      </c>
      <c r="Q98" s="16" t="str">
        <f t="shared" si="79"/>
        <v>N. D.</v>
      </c>
      <c r="R98" s="17">
        <f t="shared" si="58"/>
        <v>0</v>
      </c>
      <c r="S98" s="16" t="str">
        <f t="shared" si="59"/>
        <v>N. D.</v>
      </c>
      <c r="T98" s="14"/>
      <c r="U98" s="15">
        <f t="shared" si="80"/>
        <v>0</v>
      </c>
      <c r="V98" s="16" t="str">
        <f t="shared" si="81"/>
        <v>N. D.</v>
      </c>
      <c r="W98" s="17">
        <f t="shared" si="60"/>
        <v>0</v>
      </c>
      <c r="X98" s="16" t="str">
        <f t="shared" si="61"/>
        <v>N. D.</v>
      </c>
    </row>
    <row r="99" spans="1:24">
      <c r="A99" s="21" t="s">
        <v>35</v>
      </c>
      <c r="B99" s="14"/>
      <c r="C99" s="15">
        <f t="shared" si="72"/>
        <v>0</v>
      </c>
      <c r="D99" s="16" t="str">
        <f t="shared" si="73"/>
        <v>N. D.</v>
      </c>
      <c r="E99" s="14"/>
      <c r="F99" s="15">
        <f t="shared" si="74"/>
        <v>0</v>
      </c>
      <c r="G99" s="16" t="str">
        <f t="shared" si="75"/>
        <v>N. D.</v>
      </c>
      <c r="H99" s="17">
        <f t="shared" si="54"/>
        <v>0</v>
      </c>
      <c r="I99" s="16" t="str">
        <f t="shared" si="55"/>
        <v>N. D.</v>
      </c>
      <c r="J99" s="14"/>
      <c r="K99" s="15">
        <f t="shared" si="76"/>
        <v>0</v>
      </c>
      <c r="L99" s="16" t="str">
        <f t="shared" si="77"/>
        <v>N. D.</v>
      </c>
      <c r="M99" s="17">
        <f t="shared" si="56"/>
        <v>0</v>
      </c>
      <c r="N99" s="16" t="str">
        <f t="shared" si="57"/>
        <v>N. D.</v>
      </c>
      <c r="O99" s="14"/>
      <c r="P99" s="15">
        <f t="shared" si="78"/>
        <v>0</v>
      </c>
      <c r="Q99" s="16" t="str">
        <f t="shared" si="79"/>
        <v>N. D.</v>
      </c>
      <c r="R99" s="17">
        <f t="shared" si="58"/>
        <v>0</v>
      </c>
      <c r="S99" s="16" t="str">
        <f t="shared" si="59"/>
        <v>N. D.</v>
      </c>
      <c r="T99" s="14"/>
      <c r="U99" s="15">
        <f t="shared" si="80"/>
        <v>0</v>
      </c>
      <c r="V99" s="16" t="str">
        <f t="shared" si="81"/>
        <v>N. D.</v>
      </c>
      <c r="W99" s="17">
        <f t="shared" si="60"/>
        <v>0</v>
      </c>
      <c r="X99" s="16" t="str">
        <f t="shared" si="61"/>
        <v>N. D.</v>
      </c>
    </row>
    <row r="100" spans="1:24">
      <c r="A100" s="21" t="s">
        <v>36</v>
      </c>
      <c r="B100" s="14"/>
      <c r="C100" s="15">
        <f t="shared" si="72"/>
        <v>0</v>
      </c>
      <c r="D100" s="16" t="str">
        <f t="shared" si="73"/>
        <v>N. D.</v>
      </c>
      <c r="E100" s="14"/>
      <c r="F100" s="15">
        <f t="shared" si="74"/>
        <v>0</v>
      </c>
      <c r="G100" s="16" t="str">
        <f t="shared" si="75"/>
        <v>N. D.</v>
      </c>
      <c r="H100" s="17">
        <f t="shared" si="54"/>
        <v>0</v>
      </c>
      <c r="I100" s="16" t="str">
        <f t="shared" si="55"/>
        <v>N. D.</v>
      </c>
      <c r="J100" s="14"/>
      <c r="K100" s="15">
        <f t="shared" si="76"/>
        <v>0</v>
      </c>
      <c r="L100" s="16" t="str">
        <f t="shared" si="77"/>
        <v>N. D.</v>
      </c>
      <c r="M100" s="17">
        <f t="shared" si="56"/>
        <v>0</v>
      </c>
      <c r="N100" s="16" t="str">
        <f t="shared" si="57"/>
        <v>N. D.</v>
      </c>
      <c r="O100" s="14"/>
      <c r="P100" s="15">
        <f t="shared" si="78"/>
        <v>0</v>
      </c>
      <c r="Q100" s="16" t="str">
        <f t="shared" si="79"/>
        <v>N. D.</v>
      </c>
      <c r="R100" s="17">
        <f t="shared" si="58"/>
        <v>0</v>
      </c>
      <c r="S100" s="16" t="str">
        <f t="shared" si="59"/>
        <v>N. D.</v>
      </c>
      <c r="T100" s="14"/>
      <c r="U100" s="15">
        <f t="shared" si="80"/>
        <v>0</v>
      </c>
      <c r="V100" s="16" t="str">
        <f t="shared" si="81"/>
        <v>N. D.</v>
      </c>
      <c r="W100" s="17">
        <f t="shared" si="60"/>
        <v>0</v>
      </c>
      <c r="X100" s="16" t="str">
        <f t="shared" si="61"/>
        <v>N. D.</v>
      </c>
    </row>
    <row r="101" spans="1:24">
      <c r="A101" s="21" t="s">
        <v>37</v>
      </c>
      <c r="B101" s="14"/>
      <c r="C101" s="15">
        <f t="shared" si="72"/>
        <v>0</v>
      </c>
      <c r="D101" s="16" t="str">
        <f t="shared" si="73"/>
        <v>N. D.</v>
      </c>
      <c r="E101" s="14"/>
      <c r="F101" s="15">
        <f t="shared" si="74"/>
        <v>0</v>
      </c>
      <c r="G101" s="16" t="str">
        <f t="shared" si="75"/>
        <v>N. D.</v>
      </c>
      <c r="H101" s="17">
        <f t="shared" si="54"/>
        <v>0</v>
      </c>
      <c r="I101" s="16" t="str">
        <f t="shared" si="55"/>
        <v>N. D.</v>
      </c>
      <c r="J101" s="14"/>
      <c r="K101" s="15">
        <f t="shared" si="76"/>
        <v>0</v>
      </c>
      <c r="L101" s="16" t="str">
        <f t="shared" si="77"/>
        <v>N. D.</v>
      </c>
      <c r="M101" s="17">
        <f t="shared" si="56"/>
        <v>0</v>
      </c>
      <c r="N101" s="16" t="str">
        <f t="shared" si="57"/>
        <v>N. D.</v>
      </c>
      <c r="O101" s="14"/>
      <c r="P101" s="15">
        <f t="shared" si="78"/>
        <v>0</v>
      </c>
      <c r="Q101" s="16" t="str">
        <f t="shared" si="79"/>
        <v>N. D.</v>
      </c>
      <c r="R101" s="17">
        <f t="shared" si="58"/>
        <v>0</v>
      </c>
      <c r="S101" s="16" t="str">
        <f t="shared" si="59"/>
        <v>N. D.</v>
      </c>
      <c r="T101" s="14"/>
      <c r="U101" s="15">
        <f t="shared" si="80"/>
        <v>0</v>
      </c>
      <c r="V101" s="16" t="str">
        <f t="shared" si="81"/>
        <v>N. D.</v>
      </c>
      <c r="W101" s="17">
        <f t="shared" si="60"/>
        <v>0</v>
      </c>
      <c r="X101" s="16" t="str">
        <f t="shared" si="61"/>
        <v>N. D.</v>
      </c>
    </row>
    <row r="102" spans="1:24">
      <c r="A102" s="21" t="s">
        <v>38</v>
      </c>
      <c r="B102" s="14"/>
      <c r="C102" s="15">
        <f t="shared" si="72"/>
        <v>0</v>
      </c>
      <c r="D102" s="16" t="str">
        <f t="shared" si="73"/>
        <v>N. D.</v>
      </c>
      <c r="E102" s="14"/>
      <c r="F102" s="15">
        <f t="shared" si="74"/>
        <v>0</v>
      </c>
      <c r="G102" s="16" t="str">
        <f t="shared" si="75"/>
        <v>N. D.</v>
      </c>
      <c r="H102" s="17">
        <f t="shared" si="54"/>
        <v>0</v>
      </c>
      <c r="I102" s="16" t="str">
        <f t="shared" si="55"/>
        <v>N. D.</v>
      </c>
      <c r="J102" s="14"/>
      <c r="K102" s="15">
        <f t="shared" si="76"/>
        <v>0</v>
      </c>
      <c r="L102" s="16" t="str">
        <f t="shared" si="77"/>
        <v>N. D.</v>
      </c>
      <c r="M102" s="17">
        <f t="shared" si="56"/>
        <v>0</v>
      </c>
      <c r="N102" s="16" t="str">
        <f t="shared" si="57"/>
        <v>N. D.</v>
      </c>
      <c r="O102" s="14"/>
      <c r="P102" s="15">
        <f t="shared" si="78"/>
        <v>0</v>
      </c>
      <c r="Q102" s="16" t="str">
        <f t="shared" si="79"/>
        <v>N. D.</v>
      </c>
      <c r="R102" s="17">
        <f t="shared" si="58"/>
        <v>0</v>
      </c>
      <c r="S102" s="16" t="str">
        <f t="shared" si="59"/>
        <v>N. D.</v>
      </c>
      <c r="T102" s="14"/>
      <c r="U102" s="15">
        <f t="shared" si="80"/>
        <v>0</v>
      </c>
      <c r="V102" s="16" t="str">
        <f t="shared" si="81"/>
        <v>N. D.</v>
      </c>
      <c r="W102" s="17">
        <f t="shared" si="60"/>
        <v>0</v>
      </c>
      <c r="X102" s="16" t="str">
        <f t="shared" si="61"/>
        <v>N. D.</v>
      </c>
    </row>
    <row r="103" spans="1:24">
      <c r="A103" s="21" t="s">
        <v>39</v>
      </c>
      <c r="B103" s="14"/>
      <c r="C103" s="15">
        <f t="shared" si="72"/>
        <v>0</v>
      </c>
      <c r="D103" s="16" t="str">
        <f t="shared" si="73"/>
        <v>N. D.</v>
      </c>
      <c r="E103" s="14"/>
      <c r="F103" s="15">
        <f t="shared" si="74"/>
        <v>0</v>
      </c>
      <c r="G103" s="16" t="str">
        <f t="shared" si="75"/>
        <v>N. D.</v>
      </c>
      <c r="H103" s="17">
        <f t="shared" si="54"/>
        <v>0</v>
      </c>
      <c r="I103" s="16" t="str">
        <f t="shared" si="55"/>
        <v>N. D.</v>
      </c>
      <c r="J103" s="14"/>
      <c r="K103" s="15">
        <f t="shared" si="76"/>
        <v>0</v>
      </c>
      <c r="L103" s="16" t="str">
        <f t="shared" si="77"/>
        <v>N. D.</v>
      </c>
      <c r="M103" s="17">
        <f t="shared" si="56"/>
        <v>0</v>
      </c>
      <c r="N103" s="16" t="str">
        <f t="shared" si="57"/>
        <v>N. D.</v>
      </c>
      <c r="O103" s="14"/>
      <c r="P103" s="15">
        <f t="shared" si="78"/>
        <v>0</v>
      </c>
      <c r="Q103" s="16" t="str">
        <f t="shared" si="79"/>
        <v>N. D.</v>
      </c>
      <c r="R103" s="17">
        <f t="shared" si="58"/>
        <v>0</v>
      </c>
      <c r="S103" s="16" t="str">
        <f t="shared" si="59"/>
        <v>N. D.</v>
      </c>
      <c r="T103" s="14"/>
      <c r="U103" s="15">
        <f t="shared" si="80"/>
        <v>0</v>
      </c>
      <c r="V103" s="16" t="str">
        <f t="shared" si="81"/>
        <v>N. D.</v>
      </c>
      <c r="W103" s="17">
        <f t="shared" si="60"/>
        <v>0</v>
      </c>
      <c r="X103" s="16" t="str">
        <f t="shared" si="61"/>
        <v>N. D.</v>
      </c>
    </row>
    <row r="104" spans="1:24">
      <c r="A104" s="21" t="s">
        <v>40</v>
      </c>
      <c r="B104" s="14"/>
      <c r="C104" s="15">
        <f t="shared" si="72"/>
        <v>0</v>
      </c>
      <c r="D104" s="16" t="str">
        <f t="shared" si="73"/>
        <v>N. D.</v>
      </c>
      <c r="E104" s="14"/>
      <c r="F104" s="15">
        <f t="shared" si="74"/>
        <v>0</v>
      </c>
      <c r="G104" s="16" t="str">
        <f t="shared" si="75"/>
        <v>N. D.</v>
      </c>
      <c r="H104" s="17">
        <f t="shared" si="54"/>
        <v>0</v>
      </c>
      <c r="I104" s="16" t="str">
        <f t="shared" si="55"/>
        <v>N. D.</v>
      </c>
      <c r="J104" s="14"/>
      <c r="K104" s="15">
        <f t="shared" si="76"/>
        <v>0</v>
      </c>
      <c r="L104" s="16" t="str">
        <f t="shared" si="77"/>
        <v>N. D.</v>
      </c>
      <c r="M104" s="17">
        <f t="shared" si="56"/>
        <v>0</v>
      </c>
      <c r="N104" s="16" t="str">
        <f t="shared" si="57"/>
        <v>N. D.</v>
      </c>
      <c r="O104" s="14"/>
      <c r="P104" s="15">
        <f t="shared" si="78"/>
        <v>0</v>
      </c>
      <c r="Q104" s="16" t="str">
        <f t="shared" si="79"/>
        <v>N. D.</v>
      </c>
      <c r="R104" s="17">
        <f t="shared" si="58"/>
        <v>0</v>
      </c>
      <c r="S104" s="16" t="str">
        <f t="shared" si="59"/>
        <v>N. D.</v>
      </c>
      <c r="T104" s="14"/>
      <c r="U104" s="15">
        <f t="shared" si="80"/>
        <v>0</v>
      </c>
      <c r="V104" s="16" t="str">
        <f t="shared" si="81"/>
        <v>N. D.</v>
      </c>
      <c r="W104" s="17">
        <f t="shared" si="60"/>
        <v>0</v>
      </c>
      <c r="X104" s="16" t="str">
        <f t="shared" si="61"/>
        <v>N. D.</v>
      </c>
    </row>
    <row r="105" spans="1:24" ht="6" customHeight="1">
      <c r="A105" s="8"/>
      <c r="B105" s="6"/>
      <c r="C105" s="8"/>
      <c r="D105" s="11"/>
      <c r="E105" s="6"/>
      <c r="F105" s="8"/>
      <c r="G105" s="11"/>
      <c r="H105" s="6"/>
      <c r="I105" s="11"/>
      <c r="J105" s="6"/>
      <c r="K105" s="8"/>
      <c r="L105" s="11"/>
      <c r="M105" s="6"/>
      <c r="N105" s="11"/>
      <c r="O105" s="6"/>
      <c r="P105" s="8"/>
      <c r="Q105" s="11"/>
      <c r="R105" s="6"/>
      <c r="S105" s="11"/>
      <c r="T105" s="6"/>
      <c r="U105" s="8"/>
      <c r="V105" s="11"/>
      <c r="W105" s="6"/>
      <c r="X105" s="11"/>
    </row>
    <row r="106" spans="1:24">
      <c r="A106" s="25" t="s">
        <v>47</v>
      </c>
      <c r="B106" s="26"/>
      <c r="C106" s="27">
        <f>+C85+C95</f>
        <v>23458952.450000007</v>
      </c>
      <c r="D106" s="28">
        <f>+IF(ISERROR(C106/C106),"N. D.",C106/C106)</f>
        <v>1</v>
      </c>
      <c r="E106" s="26"/>
      <c r="F106" s="27">
        <f>+F85+F95</f>
        <v>23458952.450000007</v>
      </c>
      <c r="G106" s="28">
        <f>+IF(ISERROR(F106/F106),"N. D.",F106/F106)</f>
        <v>1</v>
      </c>
      <c r="H106" s="26">
        <f>+$C106-F106</f>
        <v>0</v>
      </c>
      <c r="I106" s="28">
        <f>+IF(ISERROR(H106/F106),"N. D.",H106/F106)</f>
        <v>0</v>
      </c>
      <c r="J106" s="26"/>
      <c r="K106" s="27">
        <f>+K85+K95</f>
        <v>20514100.940000001</v>
      </c>
      <c r="L106" s="28">
        <f>+IF(ISERROR(K106/K106),"N. D.",K106/K106)</f>
        <v>1</v>
      </c>
      <c r="M106" s="26">
        <f>+$C106-K106</f>
        <v>2944851.5100000054</v>
      </c>
      <c r="N106" s="28">
        <f>+IF(ISERROR(M106/K106),"N. D.",M106/K106)</f>
        <v>0.14355255044387069</v>
      </c>
      <c r="O106" s="26"/>
      <c r="P106" s="27">
        <f>+P85+P95</f>
        <v>16747059.009999998</v>
      </c>
      <c r="Q106" s="28">
        <f>+IF(ISERROR(P106/P106),"N. D.",P106/P106)</f>
        <v>1</v>
      </c>
      <c r="R106" s="26">
        <f>+$C106-P106</f>
        <v>6711893.4400000088</v>
      </c>
      <c r="S106" s="28">
        <f>+IF(ISERROR(R106/P106),"N. D.",R106/P106)</f>
        <v>0.40078042574473555</v>
      </c>
      <c r="T106" s="26"/>
      <c r="U106" s="27">
        <f>+U85+U95</f>
        <v>12916676.060000002</v>
      </c>
      <c r="V106" s="28">
        <f>+IF(ISERROR(U106/U106),"N. D.",U106/U106)</f>
        <v>1</v>
      </c>
      <c r="W106" s="26">
        <f>+$C106-U106</f>
        <v>10542276.390000004</v>
      </c>
      <c r="X106" s="28">
        <f>+IF(ISERROR(W106/U106),"N. D.",W106/U106)</f>
        <v>0.81617564310117119</v>
      </c>
    </row>
    <row r="107" spans="1:24" ht="6" customHeight="1">
      <c r="A107" s="8"/>
      <c r="B107" s="6"/>
      <c r="C107" s="8"/>
      <c r="D107" s="29"/>
      <c r="E107" s="6"/>
      <c r="F107" s="8"/>
      <c r="G107" s="29"/>
      <c r="H107" s="6"/>
      <c r="I107" s="29"/>
      <c r="J107" s="6"/>
      <c r="K107" s="8"/>
      <c r="L107" s="29"/>
      <c r="M107" s="6"/>
      <c r="N107" s="29"/>
      <c r="O107" s="6"/>
      <c r="P107" s="8"/>
      <c r="Q107" s="29"/>
      <c r="R107" s="6"/>
      <c r="S107" s="29"/>
      <c r="T107" s="6"/>
      <c r="U107" s="8"/>
      <c r="V107" s="29"/>
      <c r="W107" s="6"/>
      <c r="X107" s="29"/>
    </row>
    <row r="108" spans="1:24">
      <c r="A108" s="7" t="s">
        <v>48</v>
      </c>
      <c r="B108" s="6"/>
      <c r="C108" s="8"/>
      <c r="D108" s="29"/>
      <c r="E108" s="6"/>
      <c r="F108" s="8"/>
      <c r="G108" s="29"/>
      <c r="H108" s="6"/>
      <c r="I108" s="29"/>
      <c r="J108" s="6"/>
      <c r="K108" s="8"/>
      <c r="L108" s="29"/>
      <c r="M108" s="6"/>
      <c r="N108" s="29"/>
      <c r="O108" s="6"/>
      <c r="P108" s="8"/>
      <c r="Q108" s="29"/>
      <c r="R108" s="6"/>
      <c r="S108" s="29"/>
      <c r="T108" s="6"/>
      <c r="U108" s="8"/>
      <c r="V108" s="29"/>
      <c r="W108" s="6"/>
      <c r="X108" s="29"/>
    </row>
    <row r="109" spans="1:24" ht="6" customHeight="1">
      <c r="A109" s="8"/>
      <c r="B109" s="6"/>
      <c r="C109" s="8"/>
      <c r="D109" s="29"/>
      <c r="E109" s="6"/>
      <c r="F109" s="8"/>
      <c r="G109" s="29"/>
      <c r="H109" s="6"/>
      <c r="I109" s="29"/>
      <c r="J109" s="6"/>
      <c r="K109" s="8"/>
      <c r="L109" s="29"/>
      <c r="M109" s="6"/>
      <c r="N109" s="29"/>
      <c r="O109" s="6"/>
      <c r="P109" s="8"/>
      <c r="Q109" s="29"/>
      <c r="R109" s="6"/>
      <c r="S109" s="29"/>
      <c r="T109" s="6"/>
      <c r="U109" s="8"/>
      <c r="V109" s="29"/>
      <c r="W109" s="6"/>
      <c r="X109" s="29"/>
    </row>
    <row r="110" spans="1:24">
      <c r="A110" s="9" t="s">
        <v>21</v>
      </c>
      <c r="B110" s="6"/>
      <c r="C110" s="10">
        <f>+SUM(C111:C119)</f>
        <v>0</v>
      </c>
      <c r="D110" s="11" t="str">
        <f>+IF(ISERROR(C110/#REF!),"N. D.",C110/#REF!)</f>
        <v>N. D.</v>
      </c>
      <c r="E110" s="6"/>
      <c r="F110" s="10">
        <f>+SUM(F111:F119)</f>
        <v>0</v>
      </c>
      <c r="G110" s="11" t="str">
        <f>+IF(ISERROR(F110/#REF!),"N. D.",F110/#REF!)</f>
        <v>N. D.</v>
      </c>
      <c r="H110" s="12">
        <f t="shared" ref="H110:H129" si="82">+$C110-F110</f>
        <v>0</v>
      </c>
      <c r="I110" s="11" t="str">
        <f t="shared" ref="I110:I129" si="83">+IF(ISERROR(H110/F110),"N. D.",H110/F110)</f>
        <v>N. D.</v>
      </c>
      <c r="J110" s="6"/>
      <c r="K110" s="10">
        <f>+SUM(K111:K119)</f>
        <v>0</v>
      </c>
      <c r="L110" s="11" t="str">
        <f>+IF(ISERROR(K110/#REF!),"N. D.",K110/#REF!)</f>
        <v>N. D.</v>
      </c>
      <c r="M110" s="12">
        <f t="shared" ref="M110:M129" si="84">+$C110-K110</f>
        <v>0</v>
      </c>
      <c r="N110" s="11" t="str">
        <f t="shared" ref="N110:N129" si="85">+IF(ISERROR(M110/K110),"N. D.",M110/K110)</f>
        <v>N. D.</v>
      </c>
      <c r="O110" s="6"/>
      <c r="P110" s="10">
        <f>+SUM(P111:P119)</f>
        <v>0</v>
      </c>
      <c r="Q110" s="11" t="str">
        <f>+IF(ISERROR(P110/#REF!),"N. D.",P110/#REF!)</f>
        <v>N. D.</v>
      </c>
      <c r="R110" s="12">
        <f t="shared" ref="R110:R129" si="86">+$C110-P110</f>
        <v>0</v>
      </c>
      <c r="S110" s="11" t="str">
        <f t="shared" ref="S110:S129" si="87">+IF(ISERROR(R110/P110),"N. D.",R110/P110)</f>
        <v>N. D.</v>
      </c>
      <c r="T110" s="6"/>
      <c r="U110" s="10">
        <f>+SUM(U111:U119)</f>
        <v>0</v>
      </c>
      <c r="V110" s="11" t="str">
        <f>+IF(ISERROR(U110/#REF!),"N. D.",U110/#REF!)</f>
        <v>N. D.</v>
      </c>
      <c r="W110" s="12">
        <f t="shared" ref="W110:W129" si="88">+$C110-U110</f>
        <v>0</v>
      </c>
      <c r="X110" s="11" t="str">
        <f t="shared" ref="X110:X129" si="89">+IF(ISERROR(W110/U110),"N. D.",W110/U110)</f>
        <v>N. D.</v>
      </c>
    </row>
    <row r="111" spans="1:24">
      <c r="A111" s="13" t="s">
        <v>22</v>
      </c>
      <c r="B111" s="14"/>
      <c r="C111" s="15">
        <v>0</v>
      </c>
      <c r="D111" s="16" t="str">
        <f>+IF(ISERROR(C111/#REF!),"N. D.",C111/#REF!)</f>
        <v>N. D.</v>
      </c>
      <c r="E111" s="14"/>
      <c r="F111" s="15">
        <v>0</v>
      </c>
      <c r="G111" s="16" t="str">
        <f>+IF(ISERROR(F111/#REF!),"N. D.",F111/#REF!)</f>
        <v>N. D.</v>
      </c>
      <c r="H111" s="17">
        <f t="shared" si="82"/>
        <v>0</v>
      </c>
      <c r="I111" s="16" t="str">
        <f t="shared" si="83"/>
        <v>N. D.</v>
      </c>
      <c r="J111" s="14"/>
      <c r="K111" s="15">
        <v>0</v>
      </c>
      <c r="L111" s="16" t="str">
        <f>+IF(ISERROR(K111/#REF!),"N. D.",K111/#REF!)</f>
        <v>N. D.</v>
      </c>
      <c r="M111" s="17">
        <f t="shared" si="84"/>
        <v>0</v>
      </c>
      <c r="N111" s="16" t="str">
        <f t="shared" si="85"/>
        <v>N. D.</v>
      </c>
      <c r="O111" s="14"/>
      <c r="P111" s="15">
        <v>0</v>
      </c>
      <c r="Q111" s="16" t="str">
        <f>+IF(ISERROR(P111/#REF!),"N. D.",P111/#REF!)</f>
        <v>N. D.</v>
      </c>
      <c r="R111" s="17">
        <f t="shared" si="86"/>
        <v>0</v>
      </c>
      <c r="S111" s="16" t="str">
        <f t="shared" si="87"/>
        <v>N. D.</v>
      </c>
      <c r="T111" s="14"/>
      <c r="U111" s="15">
        <v>0</v>
      </c>
      <c r="V111" s="16" t="str">
        <f>+IF(ISERROR(U111/#REF!),"N. D.",U111/#REF!)</f>
        <v>N. D.</v>
      </c>
      <c r="W111" s="17">
        <f t="shared" si="88"/>
        <v>0</v>
      </c>
      <c r="X111" s="16" t="str">
        <f t="shared" si="89"/>
        <v>N. D.</v>
      </c>
    </row>
    <row r="112" spans="1:24">
      <c r="A112" s="13" t="s">
        <v>23</v>
      </c>
      <c r="B112" s="14"/>
      <c r="C112" s="15">
        <v>0</v>
      </c>
      <c r="D112" s="16" t="str">
        <f>+IF(ISERROR(C112/#REF!),"N. D.",C112/#REF!)</f>
        <v>N. D.</v>
      </c>
      <c r="E112" s="14"/>
      <c r="F112" s="15">
        <v>0</v>
      </c>
      <c r="G112" s="16" t="str">
        <f>+IF(ISERROR(F112/#REF!),"N. D.",F112/#REF!)</f>
        <v>N. D.</v>
      </c>
      <c r="H112" s="17">
        <f t="shared" si="82"/>
        <v>0</v>
      </c>
      <c r="I112" s="16" t="str">
        <f t="shared" si="83"/>
        <v>N. D.</v>
      </c>
      <c r="J112" s="14"/>
      <c r="K112" s="15">
        <v>0</v>
      </c>
      <c r="L112" s="16" t="str">
        <f>+IF(ISERROR(K112/#REF!),"N. D.",K112/#REF!)</f>
        <v>N. D.</v>
      </c>
      <c r="M112" s="17">
        <f t="shared" si="84"/>
        <v>0</v>
      </c>
      <c r="N112" s="16" t="str">
        <f t="shared" si="85"/>
        <v>N. D.</v>
      </c>
      <c r="O112" s="14"/>
      <c r="P112" s="15">
        <v>0</v>
      </c>
      <c r="Q112" s="16" t="str">
        <f>+IF(ISERROR(P112/#REF!),"N. D.",P112/#REF!)</f>
        <v>N. D.</v>
      </c>
      <c r="R112" s="17">
        <f t="shared" si="86"/>
        <v>0</v>
      </c>
      <c r="S112" s="16" t="str">
        <f t="shared" si="87"/>
        <v>N. D.</v>
      </c>
      <c r="T112" s="14"/>
      <c r="U112" s="15">
        <v>0</v>
      </c>
      <c r="V112" s="16" t="str">
        <f>+IF(ISERROR(U112/#REF!),"N. D.",U112/#REF!)</f>
        <v>N. D.</v>
      </c>
      <c r="W112" s="17">
        <f t="shared" si="88"/>
        <v>0</v>
      </c>
      <c r="X112" s="16" t="str">
        <f t="shared" si="89"/>
        <v>N. D.</v>
      </c>
    </row>
    <row r="113" spans="1:24">
      <c r="A113" s="13" t="s">
        <v>24</v>
      </c>
      <c r="B113" s="14"/>
      <c r="C113" s="15">
        <v>0</v>
      </c>
      <c r="D113" s="16" t="str">
        <f>+IF(ISERROR(C113/#REF!),"N. D.",C113/#REF!)</f>
        <v>N. D.</v>
      </c>
      <c r="E113" s="14"/>
      <c r="F113" s="15">
        <v>0</v>
      </c>
      <c r="G113" s="16" t="str">
        <f>+IF(ISERROR(F113/#REF!),"N. D.",F113/#REF!)</f>
        <v>N. D.</v>
      </c>
      <c r="H113" s="17">
        <f t="shared" si="82"/>
        <v>0</v>
      </c>
      <c r="I113" s="16" t="str">
        <f t="shared" si="83"/>
        <v>N. D.</v>
      </c>
      <c r="J113" s="14"/>
      <c r="K113" s="15">
        <v>0</v>
      </c>
      <c r="L113" s="16" t="str">
        <f>+IF(ISERROR(K113/#REF!),"N. D.",K113/#REF!)</f>
        <v>N. D.</v>
      </c>
      <c r="M113" s="17">
        <f t="shared" si="84"/>
        <v>0</v>
      </c>
      <c r="N113" s="16" t="str">
        <f t="shared" si="85"/>
        <v>N. D.</v>
      </c>
      <c r="O113" s="14"/>
      <c r="P113" s="15">
        <v>0</v>
      </c>
      <c r="Q113" s="16" t="str">
        <f>+IF(ISERROR(P113/#REF!),"N. D.",P113/#REF!)</f>
        <v>N. D.</v>
      </c>
      <c r="R113" s="17">
        <f t="shared" si="86"/>
        <v>0</v>
      </c>
      <c r="S113" s="16" t="str">
        <f t="shared" si="87"/>
        <v>N. D.</v>
      </c>
      <c r="T113" s="14"/>
      <c r="U113" s="15">
        <v>0</v>
      </c>
      <c r="V113" s="16" t="str">
        <f>+IF(ISERROR(U113/#REF!),"N. D.",U113/#REF!)</f>
        <v>N. D.</v>
      </c>
      <c r="W113" s="17">
        <f t="shared" si="88"/>
        <v>0</v>
      </c>
      <c r="X113" s="16" t="str">
        <f t="shared" si="89"/>
        <v>N. D.</v>
      </c>
    </row>
    <row r="114" spans="1:24">
      <c r="A114" s="13" t="s">
        <v>25</v>
      </c>
      <c r="B114" s="14"/>
      <c r="C114" s="15">
        <v>0</v>
      </c>
      <c r="D114" s="16" t="str">
        <f>+IF(ISERROR(C114/#REF!),"N. D.",C114/#REF!)</f>
        <v>N. D.</v>
      </c>
      <c r="E114" s="14"/>
      <c r="F114" s="15">
        <v>0</v>
      </c>
      <c r="G114" s="16" t="str">
        <f>+IF(ISERROR(F114/#REF!),"N. D.",F114/#REF!)</f>
        <v>N. D.</v>
      </c>
      <c r="H114" s="17">
        <f t="shared" si="82"/>
        <v>0</v>
      </c>
      <c r="I114" s="16" t="str">
        <f t="shared" si="83"/>
        <v>N. D.</v>
      </c>
      <c r="J114" s="14"/>
      <c r="K114" s="15">
        <v>0</v>
      </c>
      <c r="L114" s="16" t="str">
        <f>+IF(ISERROR(K114/#REF!),"N. D.",K114/#REF!)</f>
        <v>N. D.</v>
      </c>
      <c r="M114" s="17">
        <f t="shared" si="84"/>
        <v>0</v>
      </c>
      <c r="N114" s="16" t="str">
        <f t="shared" si="85"/>
        <v>N. D.</v>
      </c>
      <c r="O114" s="14"/>
      <c r="P114" s="15">
        <v>0</v>
      </c>
      <c r="Q114" s="16" t="str">
        <f>+IF(ISERROR(P114/#REF!),"N. D.",P114/#REF!)</f>
        <v>N. D.</v>
      </c>
      <c r="R114" s="17">
        <f t="shared" si="86"/>
        <v>0</v>
      </c>
      <c r="S114" s="16" t="str">
        <f t="shared" si="87"/>
        <v>N. D.</v>
      </c>
      <c r="T114" s="14"/>
      <c r="U114" s="15">
        <v>0</v>
      </c>
      <c r="V114" s="16" t="str">
        <f>+IF(ISERROR(U114/#REF!),"N. D.",U114/#REF!)</f>
        <v>N. D.</v>
      </c>
      <c r="W114" s="17">
        <f t="shared" si="88"/>
        <v>0</v>
      </c>
      <c r="X114" s="16" t="str">
        <f t="shared" si="89"/>
        <v>N. D.</v>
      </c>
    </row>
    <row r="115" spans="1:24">
      <c r="A115" s="13" t="s">
        <v>26</v>
      </c>
      <c r="B115" s="14"/>
      <c r="C115" s="15">
        <v>0</v>
      </c>
      <c r="D115" s="16" t="str">
        <f>+IF(ISERROR(C115/#REF!),"N. D.",C115/#REF!)</f>
        <v>N. D.</v>
      </c>
      <c r="E115" s="14"/>
      <c r="F115" s="15">
        <v>0</v>
      </c>
      <c r="G115" s="16" t="str">
        <f>+IF(ISERROR(F115/#REF!),"N. D.",F115/#REF!)</f>
        <v>N. D.</v>
      </c>
      <c r="H115" s="17">
        <f t="shared" si="82"/>
        <v>0</v>
      </c>
      <c r="I115" s="16" t="str">
        <f t="shared" si="83"/>
        <v>N. D.</v>
      </c>
      <c r="J115" s="14"/>
      <c r="K115" s="15">
        <v>0</v>
      </c>
      <c r="L115" s="16" t="str">
        <f>+IF(ISERROR(K115/#REF!),"N. D.",K115/#REF!)</f>
        <v>N. D.</v>
      </c>
      <c r="M115" s="17">
        <f t="shared" si="84"/>
        <v>0</v>
      </c>
      <c r="N115" s="16" t="str">
        <f t="shared" si="85"/>
        <v>N. D.</v>
      </c>
      <c r="O115" s="14"/>
      <c r="P115" s="15">
        <v>0</v>
      </c>
      <c r="Q115" s="16" t="str">
        <f>+IF(ISERROR(P115/#REF!),"N. D.",P115/#REF!)</f>
        <v>N. D.</v>
      </c>
      <c r="R115" s="17">
        <f t="shared" si="86"/>
        <v>0</v>
      </c>
      <c r="S115" s="16" t="str">
        <f t="shared" si="87"/>
        <v>N. D.</v>
      </c>
      <c r="T115" s="14"/>
      <c r="U115" s="15">
        <v>0</v>
      </c>
      <c r="V115" s="16" t="str">
        <f>+IF(ISERROR(U115/#REF!),"N. D.",U115/#REF!)</f>
        <v>N. D.</v>
      </c>
      <c r="W115" s="17">
        <f t="shared" si="88"/>
        <v>0</v>
      </c>
      <c r="X115" s="16" t="str">
        <f t="shared" si="89"/>
        <v>N. D.</v>
      </c>
    </row>
    <row r="116" spans="1:24">
      <c r="A116" s="13" t="s">
        <v>27</v>
      </c>
      <c r="B116" s="14"/>
      <c r="C116" s="15">
        <v>0</v>
      </c>
      <c r="D116" s="16" t="str">
        <f>+IF(ISERROR(C116/#REF!),"N. D.",C116/#REF!)</f>
        <v>N. D.</v>
      </c>
      <c r="E116" s="14"/>
      <c r="F116" s="15">
        <v>0</v>
      </c>
      <c r="G116" s="16" t="str">
        <f>+IF(ISERROR(F116/#REF!),"N. D.",F116/#REF!)</f>
        <v>N. D.</v>
      </c>
      <c r="H116" s="17">
        <f t="shared" si="82"/>
        <v>0</v>
      </c>
      <c r="I116" s="16" t="str">
        <f t="shared" si="83"/>
        <v>N. D.</v>
      </c>
      <c r="J116" s="14"/>
      <c r="K116" s="15">
        <v>0</v>
      </c>
      <c r="L116" s="16" t="str">
        <f>+IF(ISERROR(K116/#REF!),"N. D.",K116/#REF!)</f>
        <v>N. D.</v>
      </c>
      <c r="M116" s="17">
        <f t="shared" si="84"/>
        <v>0</v>
      </c>
      <c r="N116" s="16" t="str">
        <f t="shared" si="85"/>
        <v>N. D.</v>
      </c>
      <c r="O116" s="14"/>
      <c r="P116" s="15">
        <v>0</v>
      </c>
      <c r="Q116" s="16" t="str">
        <f>+IF(ISERROR(P116/#REF!),"N. D.",P116/#REF!)</f>
        <v>N. D.</v>
      </c>
      <c r="R116" s="17">
        <f t="shared" si="86"/>
        <v>0</v>
      </c>
      <c r="S116" s="16" t="str">
        <f t="shared" si="87"/>
        <v>N. D.</v>
      </c>
      <c r="T116" s="14"/>
      <c r="U116" s="15">
        <v>0</v>
      </c>
      <c r="V116" s="16" t="str">
        <f>+IF(ISERROR(U116/#REF!),"N. D.",U116/#REF!)</f>
        <v>N. D.</v>
      </c>
      <c r="W116" s="17">
        <f t="shared" si="88"/>
        <v>0</v>
      </c>
      <c r="X116" s="16" t="str">
        <f t="shared" si="89"/>
        <v>N. D.</v>
      </c>
    </row>
    <row r="117" spans="1:24">
      <c r="A117" s="13" t="s">
        <v>28</v>
      </c>
      <c r="B117" s="14"/>
      <c r="C117" s="15">
        <v>0</v>
      </c>
      <c r="D117" s="16" t="str">
        <f>+IF(ISERROR(C117/#REF!),"N. D.",C117/#REF!)</f>
        <v>N. D.</v>
      </c>
      <c r="E117" s="14"/>
      <c r="F117" s="15">
        <v>0</v>
      </c>
      <c r="G117" s="16" t="str">
        <f>+IF(ISERROR(F117/#REF!),"N. D.",F117/#REF!)</f>
        <v>N. D.</v>
      </c>
      <c r="H117" s="17">
        <f t="shared" si="82"/>
        <v>0</v>
      </c>
      <c r="I117" s="16" t="str">
        <f t="shared" si="83"/>
        <v>N. D.</v>
      </c>
      <c r="J117" s="14"/>
      <c r="K117" s="15">
        <v>0</v>
      </c>
      <c r="L117" s="16" t="str">
        <f>+IF(ISERROR(K117/#REF!),"N. D.",K117/#REF!)</f>
        <v>N. D.</v>
      </c>
      <c r="M117" s="17">
        <f t="shared" si="84"/>
        <v>0</v>
      </c>
      <c r="N117" s="16" t="str">
        <f t="shared" si="85"/>
        <v>N. D.</v>
      </c>
      <c r="O117" s="14"/>
      <c r="P117" s="15">
        <v>0</v>
      </c>
      <c r="Q117" s="16" t="str">
        <f>+IF(ISERROR(P117/#REF!),"N. D.",P117/#REF!)</f>
        <v>N. D.</v>
      </c>
      <c r="R117" s="17">
        <f t="shared" si="86"/>
        <v>0</v>
      </c>
      <c r="S117" s="16" t="str">
        <f t="shared" si="87"/>
        <v>N. D.</v>
      </c>
      <c r="T117" s="14"/>
      <c r="U117" s="15">
        <v>0</v>
      </c>
      <c r="V117" s="16" t="str">
        <f>+IF(ISERROR(U117/#REF!),"N. D.",U117/#REF!)</f>
        <v>N. D.</v>
      </c>
      <c r="W117" s="17">
        <f t="shared" si="88"/>
        <v>0</v>
      </c>
      <c r="X117" s="16" t="str">
        <f t="shared" si="89"/>
        <v>N. D.</v>
      </c>
    </row>
    <row r="118" spans="1:24">
      <c r="A118" s="13" t="s">
        <v>29</v>
      </c>
      <c r="B118" s="14"/>
      <c r="C118" s="15">
        <v>0</v>
      </c>
      <c r="D118" s="16" t="str">
        <f>+IF(ISERROR(C118/#REF!),"N. D.",C118/#REF!)</f>
        <v>N. D.</v>
      </c>
      <c r="E118" s="14"/>
      <c r="F118" s="15">
        <v>0</v>
      </c>
      <c r="G118" s="16" t="str">
        <f>+IF(ISERROR(F118/#REF!),"N. D.",F118/#REF!)</f>
        <v>N. D.</v>
      </c>
      <c r="H118" s="17">
        <f t="shared" si="82"/>
        <v>0</v>
      </c>
      <c r="I118" s="16" t="str">
        <f t="shared" si="83"/>
        <v>N. D.</v>
      </c>
      <c r="J118" s="14"/>
      <c r="K118" s="15">
        <v>0</v>
      </c>
      <c r="L118" s="16" t="str">
        <f>+IF(ISERROR(K118/#REF!),"N. D.",K118/#REF!)</f>
        <v>N. D.</v>
      </c>
      <c r="M118" s="17">
        <f t="shared" si="84"/>
        <v>0</v>
      </c>
      <c r="N118" s="16" t="str">
        <f t="shared" si="85"/>
        <v>N. D.</v>
      </c>
      <c r="O118" s="14"/>
      <c r="P118" s="15">
        <v>0</v>
      </c>
      <c r="Q118" s="16" t="str">
        <f>+IF(ISERROR(P118/#REF!),"N. D.",P118/#REF!)</f>
        <v>N. D.</v>
      </c>
      <c r="R118" s="17">
        <f t="shared" si="86"/>
        <v>0</v>
      </c>
      <c r="S118" s="16" t="str">
        <f t="shared" si="87"/>
        <v>N. D.</v>
      </c>
      <c r="T118" s="14"/>
      <c r="U118" s="15">
        <v>0</v>
      </c>
      <c r="V118" s="16" t="str">
        <f>+IF(ISERROR(U118/#REF!),"N. D.",U118/#REF!)</f>
        <v>N. D.</v>
      </c>
      <c r="W118" s="17">
        <f t="shared" si="88"/>
        <v>0</v>
      </c>
      <c r="X118" s="16" t="str">
        <f t="shared" si="89"/>
        <v>N. D.</v>
      </c>
    </row>
    <row r="119" spans="1:24">
      <c r="A119" s="18" t="s">
        <v>30</v>
      </c>
      <c r="B119" s="14"/>
      <c r="C119" s="15">
        <v>0</v>
      </c>
      <c r="D119" s="16" t="str">
        <f>+IF(ISERROR(C119/C130),"N. D.",C119/C130)</f>
        <v>N. D.</v>
      </c>
      <c r="E119" s="14"/>
      <c r="F119" s="15">
        <v>0</v>
      </c>
      <c r="G119" s="16" t="str">
        <f>+IF(ISERROR(F119/F130),"N. D.",F119/F130)</f>
        <v>N. D.</v>
      </c>
      <c r="H119" s="17">
        <f t="shared" si="82"/>
        <v>0</v>
      </c>
      <c r="I119" s="16" t="str">
        <f t="shared" si="83"/>
        <v>N. D.</v>
      </c>
      <c r="J119" s="14"/>
      <c r="K119" s="15">
        <v>0</v>
      </c>
      <c r="L119" s="16" t="str">
        <f>+IF(ISERROR(K119/K130),"N. D.",K119/K130)</f>
        <v>N. D.</v>
      </c>
      <c r="M119" s="17">
        <f t="shared" si="84"/>
        <v>0</v>
      </c>
      <c r="N119" s="16" t="str">
        <f t="shared" si="85"/>
        <v>N. D.</v>
      </c>
      <c r="O119" s="14"/>
      <c r="P119" s="15">
        <v>0</v>
      </c>
      <c r="Q119" s="16" t="str">
        <f>+IF(ISERROR(P119/P130),"N. D.",P119/P130)</f>
        <v>N. D.</v>
      </c>
      <c r="R119" s="17">
        <f t="shared" si="86"/>
        <v>0</v>
      </c>
      <c r="S119" s="16" t="str">
        <f t="shared" si="87"/>
        <v>N. D.</v>
      </c>
      <c r="T119" s="14"/>
      <c r="U119" s="15">
        <v>0</v>
      </c>
      <c r="V119" s="16" t="str">
        <f>+IF(ISERROR(U119/U130),"N. D.",U119/U130)</f>
        <v>N. D.</v>
      </c>
      <c r="W119" s="17">
        <f t="shared" si="88"/>
        <v>0</v>
      </c>
      <c r="X119" s="16" t="str">
        <f t="shared" si="89"/>
        <v>N. D.</v>
      </c>
    </row>
    <row r="120" spans="1:24">
      <c r="A120" s="19" t="s">
        <v>31</v>
      </c>
      <c r="B120" s="6"/>
      <c r="C120" s="20">
        <f>+SUM(C121:C129)</f>
        <v>0</v>
      </c>
      <c r="D120" s="11" t="str">
        <f>+IF(ISERROR(C120/#REF!),"N. D.",C120/#REF!)</f>
        <v>N. D.</v>
      </c>
      <c r="E120" s="14"/>
      <c r="F120" s="20">
        <f>+SUM(F121:F129)</f>
        <v>0</v>
      </c>
      <c r="G120" s="11" t="str">
        <f>+IF(ISERROR(F120/#REF!),"N. D.",F120/#REF!)</f>
        <v>N. D.</v>
      </c>
      <c r="H120" s="12">
        <f t="shared" si="82"/>
        <v>0</v>
      </c>
      <c r="I120" s="11" t="str">
        <f t="shared" si="83"/>
        <v>N. D.</v>
      </c>
      <c r="J120" s="6"/>
      <c r="K120" s="20">
        <f>+SUM(K121:K129)</f>
        <v>0</v>
      </c>
      <c r="L120" s="11" t="str">
        <f>+IF(ISERROR(K120/#REF!),"N. D.",K120/#REF!)</f>
        <v>N. D.</v>
      </c>
      <c r="M120" s="12">
        <f t="shared" si="84"/>
        <v>0</v>
      </c>
      <c r="N120" s="11" t="str">
        <f t="shared" si="85"/>
        <v>N. D.</v>
      </c>
      <c r="O120" s="6"/>
      <c r="P120" s="20">
        <f>+SUM(P121:P129)</f>
        <v>0</v>
      </c>
      <c r="Q120" s="11" t="str">
        <f>+IF(ISERROR(P120/#REF!),"N. D.",P120/#REF!)</f>
        <v>N. D.</v>
      </c>
      <c r="R120" s="12">
        <f t="shared" si="86"/>
        <v>0</v>
      </c>
      <c r="S120" s="11" t="str">
        <f t="shared" si="87"/>
        <v>N. D.</v>
      </c>
      <c r="T120" s="6"/>
      <c r="U120" s="20">
        <f>+SUM(U121:U129)</f>
        <v>0</v>
      </c>
      <c r="V120" s="11" t="str">
        <f>+IF(ISERROR(U120/#REF!),"N. D.",U120/#REF!)</f>
        <v>N. D.</v>
      </c>
      <c r="W120" s="12">
        <f t="shared" si="88"/>
        <v>0</v>
      </c>
      <c r="X120" s="11" t="str">
        <f t="shared" si="89"/>
        <v>N. D.</v>
      </c>
    </row>
    <row r="121" spans="1:24">
      <c r="A121" s="21" t="s">
        <v>32</v>
      </c>
      <c r="B121" s="14"/>
      <c r="C121" s="15">
        <v>0</v>
      </c>
      <c r="D121" s="16" t="str">
        <f>+IF(ISERROR(C121/C132),"N. D.",C121/C132)</f>
        <v>N. D.</v>
      </c>
      <c r="E121" s="14"/>
      <c r="F121" s="15">
        <v>0</v>
      </c>
      <c r="G121" s="16" t="str">
        <f>+IF(ISERROR(F121/F132),"N. D.",F121/F132)</f>
        <v>N. D.</v>
      </c>
      <c r="H121" s="17">
        <f t="shared" si="82"/>
        <v>0</v>
      </c>
      <c r="I121" s="16" t="str">
        <f t="shared" si="83"/>
        <v>N. D.</v>
      </c>
      <c r="J121" s="14"/>
      <c r="K121" s="15">
        <v>0</v>
      </c>
      <c r="L121" s="16" t="str">
        <f>+IF(ISERROR(K121/K132),"N. D.",K121/K132)</f>
        <v>N. D.</v>
      </c>
      <c r="M121" s="17">
        <f t="shared" si="84"/>
        <v>0</v>
      </c>
      <c r="N121" s="16" t="str">
        <f t="shared" si="85"/>
        <v>N. D.</v>
      </c>
      <c r="O121" s="14"/>
      <c r="P121" s="15">
        <v>0</v>
      </c>
      <c r="Q121" s="16" t="str">
        <f>+IF(ISERROR(P121/P132),"N. D.",P121/P132)</f>
        <v>N. D.</v>
      </c>
      <c r="R121" s="17">
        <f t="shared" si="86"/>
        <v>0</v>
      </c>
      <c r="S121" s="16" t="str">
        <f t="shared" si="87"/>
        <v>N. D.</v>
      </c>
      <c r="T121" s="14"/>
      <c r="U121" s="15">
        <v>0</v>
      </c>
      <c r="V121" s="16" t="str">
        <f>+IF(ISERROR(U121/U132),"N. D.",U121/U132)</f>
        <v>N. D.</v>
      </c>
      <c r="W121" s="17">
        <f t="shared" si="88"/>
        <v>0</v>
      </c>
      <c r="X121" s="16" t="str">
        <f t="shared" si="89"/>
        <v>N. D.</v>
      </c>
    </row>
    <row r="122" spans="1:24">
      <c r="A122" s="21" t="s">
        <v>33</v>
      </c>
      <c r="B122" s="14"/>
      <c r="C122" s="15">
        <v>0</v>
      </c>
      <c r="D122" s="16">
        <f>+IF(ISERROR(C122/C133),"N. D.",C122/C133)</f>
        <v>0</v>
      </c>
      <c r="E122" s="14"/>
      <c r="F122" s="15">
        <v>0</v>
      </c>
      <c r="G122" s="16">
        <f>+IF(ISERROR(F122/F133),"N. D.",F122/F133)</f>
        <v>0</v>
      </c>
      <c r="H122" s="17">
        <f t="shared" si="82"/>
        <v>0</v>
      </c>
      <c r="I122" s="16" t="str">
        <f t="shared" si="83"/>
        <v>N. D.</v>
      </c>
      <c r="J122" s="14"/>
      <c r="K122" s="15">
        <v>0</v>
      </c>
      <c r="L122" s="16">
        <f>+IF(ISERROR(K122/K133),"N. D.",K122/K133)</f>
        <v>0</v>
      </c>
      <c r="M122" s="17">
        <f t="shared" si="84"/>
        <v>0</v>
      </c>
      <c r="N122" s="16" t="str">
        <f t="shared" si="85"/>
        <v>N. D.</v>
      </c>
      <c r="O122" s="14"/>
      <c r="P122" s="15">
        <v>0</v>
      </c>
      <c r="Q122" s="16">
        <f>+IF(ISERROR(P122/P133),"N. D.",P122/P133)</f>
        <v>0</v>
      </c>
      <c r="R122" s="17">
        <f t="shared" si="86"/>
        <v>0</v>
      </c>
      <c r="S122" s="16" t="str">
        <f t="shared" si="87"/>
        <v>N. D.</v>
      </c>
      <c r="T122" s="14"/>
      <c r="U122" s="15">
        <v>0</v>
      </c>
      <c r="V122" s="16">
        <f>+IF(ISERROR(U122/U133),"N. D.",U122/U133)</f>
        <v>0</v>
      </c>
      <c r="W122" s="17">
        <f t="shared" si="88"/>
        <v>0</v>
      </c>
      <c r="X122" s="16" t="str">
        <f t="shared" si="89"/>
        <v>N. D.</v>
      </c>
    </row>
    <row r="123" spans="1:24">
      <c r="A123" s="21" t="s">
        <v>34</v>
      </c>
      <c r="B123" s="14"/>
      <c r="C123" s="15">
        <v>0</v>
      </c>
      <c r="D123" s="16" t="str">
        <f>+IF(ISERROR(C123/#REF!),"N. D.",C123/#REF!)</f>
        <v>N. D.</v>
      </c>
      <c r="E123" s="14"/>
      <c r="F123" s="15">
        <v>0</v>
      </c>
      <c r="G123" s="16" t="str">
        <f>+IF(ISERROR(F123/#REF!),"N. D.",F123/#REF!)</f>
        <v>N. D.</v>
      </c>
      <c r="H123" s="17">
        <f t="shared" si="82"/>
        <v>0</v>
      </c>
      <c r="I123" s="16" t="str">
        <f t="shared" si="83"/>
        <v>N. D.</v>
      </c>
      <c r="J123" s="14"/>
      <c r="K123" s="15">
        <v>0</v>
      </c>
      <c r="L123" s="16" t="str">
        <f>+IF(ISERROR(K123/#REF!),"N. D.",K123/#REF!)</f>
        <v>N. D.</v>
      </c>
      <c r="M123" s="17">
        <f t="shared" si="84"/>
        <v>0</v>
      </c>
      <c r="N123" s="16" t="str">
        <f t="shared" si="85"/>
        <v>N. D.</v>
      </c>
      <c r="O123" s="14"/>
      <c r="P123" s="15">
        <v>0</v>
      </c>
      <c r="Q123" s="16" t="str">
        <f>+IF(ISERROR(P123/#REF!),"N. D.",P123/#REF!)</f>
        <v>N. D.</v>
      </c>
      <c r="R123" s="17">
        <f t="shared" si="86"/>
        <v>0</v>
      </c>
      <c r="S123" s="16" t="str">
        <f t="shared" si="87"/>
        <v>N. D.</v>
      </c>
      <c r="T123" s="14"/>
      <c r="U123" s="15">
        <v>0</v>
      </c>
      <c r="V123" s="16" t="str">
        <f>+IF(ISERROR(U123/#REF!),"N. D.",U123/#REF!)</f>
        <v>N. D.</v>
      </c>
      <c r="W123" s="17">
        <f t="shared" si="88"/>
        <v>0</v>
      </c>
      <c r="X123" s="16" t="str">
        <f t="shared" si="89"/>
        <v>N. D.</v>
      </c>
    </row>
    <row r="124" spans="1:24">
      <c r="A124" s="21" t="s">
        <v>35</v>
      </c>
      <c r="B124" s="14"/>
      <c r="C124" s="15">
        <v>0</v>
      </c>
      <c r="D124" s="16" t="str">
        <f>+IF(ISERROR(C124/C134),"N. D.",C124/C134)</f>
        <v>N. D.</v>
      </c>
      <c r="E124" s="14"/>
      <c r="F124" s="15">
        <v>0</v>
      </c>
      <c r="G124" s="16" t="str">
        <f>+IF(ISERROR(F124/F134),"N. D.",F124/F134)</f>
        <v>N. D.</v>
      </c>
      <c r="H124" s="17">
        <f t="shared" si="82"/>
        <v>0</v>
      </c>
      <c r="I124" s="16" t="str">
        <f t="shared" si="83"/>
        <v>N. D.</v>
      </c>
      <c r="J124" s="14"/>
      <c r="K124" s="15">
        <v>0</v>
      </c>
      <c r="L124" s="16" t="str">
        <f>+IF(ISERROR(K124/K134),"N. D.",K124/K134)</f>
        <v>N. D.</v>
      </c>
      <c r="M124" s="17">
        <f t="shared" si="84"/>
        <v>0</v>
      </c>
      <c r="N124" s="16" t="str">
        <f t="shared" si="85"/>
        <v>N. D.</v>
      </c>
      <c r="O124" s="14"/>
      <c r="P124" s="15">
        <v>0</v>
      </c>
      <c r="Q124" s="16" t="str">
        <f>+IF(ISERROR(P124/P134),"N. D.",P124/P134)</f>
        <v>N. D.</v>
      </c>
      <c r="R124" s="17">
        <f t="shared" si="86"/>
        <v>0</v>
      </c>
      <c r="S124" s="16" t="str">
        <f t="shared" si="87"/>
        <v>N. D.</v>
      </c>
      <c r="T124" s="14"/>
      <c r="U124" s="15">
        <v>0</v>
      </c>
      <c r="V124" s="16" t="str">
        <f>+IF(ISERROR(U124/U134),"N. D.",U124/U134)</f>
        <v>N. D.</v>
      </c>
      <c r="W124" s="17">
        <f t="shared" si="88"/>
        <v>0</v>
      </c>
      <c r="X124" s="16" t="str">
        <f t="shared" si="89"/>
        <v>N. D.</v>
      </c>
    </row>
    <row r="125" spans="1:24">
      <c r="A125" s="21" t="s">
        <v>36</v>
      </c>
      <c r="B125" s="14"/>
      <c r="C125" s="15">
        <v>0</v>
      </c>
      <c r="D125" s="16">
        <f>+IF(ISERROR(C125/C135),"N. D.",C125/C135)</f>
        <v>0</v>
      </c>
      <c r="E125" s="14"/>
      <c r="F125" s="15">
        <v>0</v>
      </c>
      <c r="G125" s="16">
        <f>+IF(ISERROR(F125/F135),"N. D.",F125/F135)</f>
        <v>0</v>
      </c>
      <c r="H125" s="17">
        <f t="shared" si="82"/>
        <v>0</v>
      </c>
      <c r="I125" s="16" t="str">
        <f t="shared" si="83"/>
        <v>N. D.</v>
      </c>
      <c r="J125" s="14"/>
      <c r="K125" s="15">
        <v>0</v>
      </c>
      <c r="L125" s="16">
        <f>+IF(ISERROR(K125/K135),"N. D.",K125/K135)</f>
        <v>0</v>
      </c>
      <c r="M125" s="17">
        <f t="shared" si="84"/>
        <v>0</v>
      </c>
      <c r="N125" s="16" t="str">
        <f t="shared" si="85"/>
        <v>N. D.</v>
      </c>
      <c r="O125" s="14"/>
      <c r="P125" s="15">
        <v>0</v>
      </c>
      <c r="Q125" s="16">
        <f>+IF(ISERROR(P125/P135),"N. D.",P125/P135)</f>
        <v>0</v>
      </c>
      <c r="R125" s="17">
        <f t="shared" si="86"/>
        <v>0</v>
      </c>
      <c r="S125" s="16" t="str">
        <f t="shared" si="87"/>
        <v>N. D.</v>
      </c>
      <c r="T125" s="14"/>
      <c r="U125" s="15">
        <v>0</v>
      </c>
      <c r="V125" s="16">
        <f>+IF(ISERROR(U125/U135),"N. D.",U125/U135)</f>
        <v>0</v>
      </c>
      <c r="W125" s="17">
        <f t="shared" si="88"/>
        <v>0</v>
      </c>
      <c r="X125" s="16" t="str">
        <f t="shared" si="89"/>
        <v>N. D.</v>
      </c>
    </row>
    <row r="126" spans="1:24">
      <c r="A126" s="21" t="s">
        <v>37</v>
      </c>
      <c r="B126" s="14"/>
      <c r="C126" s="15">
        <v>0</v>
      </c>
      <c r="D126" s="16" t="str">
        <f>+IF(ISERROR(C126/C136),"N. D.",C126/C136)</f>
        <v>N. D.</v>
      </c>
      <c r="E126" s="14"/>
      <c r="F126" s="15">
        <v>0</v>
      </c>
      <c r="G126" s="16" t="str">
        <f>+IF(ISERROR(F126/F136),"N. D.",F126/F136)</f>
        <v>N. D.</v>
      </c>
      <c r="H126" s="17">
        <f t="shared" si="82"/>
        <v>0</v>
      </c>
      <c r="I126" s="16" t="str">
        <f t="shared" si="83"/>
        <v>N. D.</v>
      </c>
      <c r="J126" s="14"/>
      <c r="K126" s="15">
        <v>0</v>
      </c>
      <c r="L126" s="16" t="str">
        <f>+IF(ISERROR(K126/K136),"N. D.",K126/K136)</f>
        <v>N. D.</v>
      </c>
      <c r="M126" s="17">
        <f t="shared" si="84"/>
        <v>0</v>
      </c>
      <c r="N126" s="16" t="str">
        <f t="shared" si="85"/>
        <v>N. D.</v>
      </c>
      <c r="O126" s="14"/>
      <c r="P126" s="15">
        <v>0</v>
      </c>
      <c r="Q126" s="16" t="str">
        <f>+IF(ISERROR(P126/P136),"N. D.",P126/P136)</f>
        <v>N. D.</v>
      </c>
      <c r="R126" s="17">
        <f t="shared" si="86"/>
        <v>0</v>
      </c>
      <c r="S126" s="16" t="str">
        <f t="shared" si="87"/>
        <v>N. D.</v>
      </c>
      <c r="T126" s="14"/>
      <c r="U126" s="15">
        <v>0</v>
      </c>
      <c r="V126" s="16" t="str">
        <f>+IF(ISERROR(U126/U136),"N. D.",U126/U136)</f>
        <v>N. D.</v>
      </c>
      <c r="W126" s="17">
        <f t="shared" si="88"/>
        <v>0</v>
      </c>
      <c r="X126" s="16" t="str">
        <f t="shared" si="89"/>
        <v>N. D.</v>
      </c>
    </row>
    <row r="127" spans="1:24">
      <c r="A127" s="21" t="s">
        <v>38</v>
      </c>
      <c r="B127" s="14"/>
      <c r="C127" s="15">
        <v>0</v>
      </c>
      <c r="D127" s="16">
        <f>+IF(ISERROR(C127/C137),"N. D.",C127/C137)</f>
        <v>0</v>
      </c>
      <c r="E127" s="14"/>
      <c r="F127" s="15">
        <v>0</v>
      </c>
      <c r="G127" s="16">
        <f>+IF(ISERROR(F127/F137),"N. D.",F127/F137)</f>
        <v>0</v>
      </c>
      <c r="H127" s="17">
        <f t="shared" si="82"/>
        <v>0</v>
      </c>
      <c r="I127" s="16" t="str">
        <f t="shared" si="83"/>
        <v>N. D.</v>
      </c>
      <c r="J127" s="14"/>
      <c r="K127" s="15">
        <v>0</v>
      </c>
      <c r="L127" s="16">
        <f>+IF(ISERROR(K127/K137),"N. D.",K127/K137)</f>
        <v>0</v>
      </c>
      <c r="M127" s="17">
        <f t="shared" si="84"/>
        <v>0</v>
      </c>
      <c r="N127" s="16" t="str">
        <f t="shared" si="85"/>
        <v>N. D.</v>
      </c>
      <c r="O127" s="14"/>
      <c r="P127" s="15">
        <v>0</v>
      </c>
      <c r="Q127" s="16">
        <f>+IF(ISERROR(P127/P137),"N. D.",P127/P137)</f>
        <v>0</v>
      </c>
      <c r="R127" s="17">
        <f t="shared" si="86"/>
        <v>0</v>
      </c>
      <c r="S127" s="16" t="str">
        <f t="shared" si="87"/>
        <v>N. D.</v>
      </c>
      <c r="T127" s="14"/>
      <c r="U127" s="15">
        <v>0</v>
      </c>
      <c r="V127" s="16">
        <f>+IF(ISERROR(U127/U137),"N. D.",U127/U137)</f>
        <v>0</v>
      </c>
      <c r="W127" s="17">
        <f t="shared" si="88"/>
        <v>0</v>
      </c>
      <c r="X127" s="16" t="str">
        <f t="shared" si="89"/>
        <v>N. D.</v>
      </c>
    </row>
    <row r="128" spans="1:24">
      <c r="A128" s="21" t="s">
        <v>39</v>
      </c>
      <c r="B128" s="14"/>
      <c r="C128" s="15">
        <v>0</v>
      </c>
      <c r="D128" s="16">
        <f>+IF(ISERROR(C128/C137),"N. D.",C128/C137)</f>
        <v>0</v>
      </c>
      <c r="E128" s="14"/>
      <c r="F128" s="15">
        <v>0</v>
      </c>
      <c r="G128" s="16">
        <f>+IF(ISERROR(F128/F137),"N. D.",F128/F137)</f>
        <v>0</v>
      </c>
      <c r="H128" s="17">
        <f t="shared" si="82"/>
        <v>0</v>
      </c>
      <c r="I128" s="16" t="str">
        <f t="shared" si="83"/>
        <v>N. D.</v>
      </c>
      <c r="J128" s="14"/>
      <c r="K128" s="15">
        <v>0</v>
      </c>
      <c r="L128" s="16">
        <f>+IF(ISERROR(K128/K137),"N. D.",K128/K137)</f>
        <v>0</v>
      </c>
      <c r="M128" s="17">
        <f t="shared" si="84"/>
        <v>0</v>
      </c>
      <c r="N128" s="16" t="str">
        <f t="shared" si="85"/>
        <v>N. D.</v>
      </c>
      <c r="O128" s="14"/>
      <c r="P128" s="15">
        <v>0</v>
      </c>
      <c r="Q128" s="16">
        <f>+IF(ISERROR(P128/P137),"N. D.",P128/P137)</f>
        <v>0</v>
      </c>
      <c r="R128" s="17">
        <f t="shared" si="86"/>
        <v>0</v>
      </c>
      <c r="S128" s="16" t="str">
        <f t="shared" si="87"/>
        <v>N. D.</v>
      </c>
      <c r="T128" s="14"/>
      <c r="U128" s="15">
        <v>0</v>
      </c>
      <c r="V128" s="16">
        <f>+IF(ISERROR(U128/U137),"N. D.",U128/U137)</f>
        <v>0</v>
      </c>
      <c r="W128" s="17">
        <f t="shared" si="88"/>
        <v>0</v>
      </c>
      <c r="X128" s="16" t="str">
        <f t="shared" si="89"/>
        <v>N. D.</v>
      </c>
    </row>
    <row r="129" spans="1:24">
      <c r="A129" s="21" t="s">
        <v>40</v>
      </c>
      <c r="B129" s="14"/>
      <c r="C129" s="15">
        <v>0</v>
      </c>
      <c r="D129" s="16">
        <f>+IF(ISERROR(C129/C138),"N. D.",C129/C138)</f>
        <v>0</v>
      </c>
      <c r="E129" s="14"/>
      <c r="F129" s="15">
        <v>0</v>
      </c>
      <c r="G129" s="16">
        <f>+IF(ISERROR(F129/F138),"N. D.",F129/F138)</f>
        <v>0</v>
      </c>
      <c r="H129" s="17">
        <f t="shared" si="82"/>
        <v>0</v>
      </c>
      <c r="I129" s="16" t="str">
        <f t="shared" si="83"/>
        <v>N. D.</v>
      </c>
      <c r="J129" s="14"/>
      <c r="K129" s="15">
        <v>0</v>
      </c>
      <c r="L129" s="16">
        <f>+IF(ISERROR(K129/K138),"N. D.",K129/K138)</f>
        <v>0</v>
      </c>
      <c r="M129" s="17">
        <f t="shared" si="84"/>
        <v>0</v>
      </c>
      <c r="N129" s="16" t="str">
        <f t="shared" si="85"/>
        <v>N. D.</v>
      </c>
      <c r="O129" s="14"/>
      <c r="P129" s="15">
        <v>0</v>
      </c>
      <c r="Q129" s="16">
        <f>+IF(ISERROR(P129/P138),"N. D.",P129/P138)</f>
        <v>0</v>
      </c>
      <c r="R129" s="17">
        <f t="shared" si="86"/>
        <v>0</v>
      </c>
      <c r="S129" s="16" t="str">
        <f t="shared" si="87"/>
        <v>N. D.</v>
      </c>
      <c r="T129" s="14"/>
      <c r="U129" s="15">
        <v>0</v>
      </c>
      <c r="V129" s="16">
        <f>+IF(ISERROR(U129/U138),"N. D.",U129/U138)</f>
        <v>0</v>
      </c>
      <c r="W129" s="17">
        <f t="shared" si="88"/>
        <v>0</v>
      </c>
      <c r="X129" s="16" t="str">
        <f t="shared" si="89"/>
        <v>N. D.</v>
      </c>
    </row>
    <row r="130" spans="1:24" ht="6" customHeight="1">
      <c r="A130" s="8"/>
      <c r="B130" s="6"/>
      <c r="C130" s="6"/>
      <c r="D130" s="29"/>
      <c r="E130" s="6"/>
      <c r="F130" s="6"/>
      <c r="G130" s="29"/>
      <c r="H130" s="6"/>
      <c r="I130" s="11"/>
      <c r="J130" s="6"/>
      <c r="K130" s="6"/>
      <c r="L130" s="29"/>
      <c r="M130" s="6"/>
      <c r="N130" s="11"/>
      <c r="O130" s="6"/>
      <c r="P130" s="6"/>
      <c r="Q130" s="29"/>
      <c r="R130" s="6"/>
      <c r="S130" s="11"/>
      <c r="T130" s="6"/>
      <c r="U130" s="6"/>
      <c r="V130" s="29"/>
      <c r="W130" s="6"/>
      <c r="X130" s="11"/>
    </row>
    <row r="131" spans="1:24">
      <c r="A131" s="25" t="s">
        <v>49</v>
      </c>
      <c r="B131" s="26"/>
      <c r="C131" s="26">
        <f>+C110+C120</f>
        <v>0</v>
      </c>
      <c r="D131" s="28">
        <f>+IF(ISERROR(C131/C106),"N. D.",C131/C106)</f>
        <v>0</v>
      </c>
      <c r="E131" s="26"/>
      <c r="F131" s="26">
        <f>+F110+F120</f>
        <v>0</v>
      </c>
      <c r="G131" s="28">
        <f>+IF(ISERROR(F131/F106),"N. D.",F131/F106)</f>
        <v>0</v>
      </c>
      <c r="H131" s="30">
        <f>+$C131-F131</f>
        <v>0</v>
      </c>
      <c r="I131" s="28" t="str">
        <f>+IF(ISERROR(H131/F131),"N. D.",H131/F131)</f>
        <v>N. D.</v>
      </c>
      <c r="J131" s="26"/>
      <c r="K131" s="26">
        <f>+K110+K120</f>
        <v>0</v>
      </c>
      <c r="L131" s="28">
        <f>+IF(ISERROR(K131/K106),"N. D.",K131/K106)</f>
        <v>0</v>
      </c>
      <c r="M131" s="30">
        <f>+$C131-K131</f>
        <v>0</v>
      </c>
      <c r="N131" s="28" t="str">
        <f>+IF(ISERROR(M131/K131),"N. D.",M131/K131)</f>
        <v>N. D.</v>
      </c>
      <c r="O131" s="26"/>
      <c r="P131" s="26">
        <f>+P110+P120</f>
        <v>0</v>
      </c>
      <c r="Q131" s="28">
        <f>+IF(ISERROR(P131/P106),"N. D.",P131/P106)</f>
        <v>0</v>
      </c>
      <c r="R131" s="30">
        <f>+$C131-P131</f>
        <v>0</v>
      </c>
      <c r="S131" s="28" t="str">
        <f>+IF(ISERROR(R131/P131),"N. D.",R131/P131)</f>
        <v>N. D.</v>
      </c>
      <c r="T131" s="26"/>
      <c r="U131" s="26">
        <f>+U110+U120</f>
        <v>0</v>
      </c>
      <c r="V131" s="28">
        <f>+IF(ISERROR(U131/U106),"N. D.",U131/U106)</f>
        <v>0</v>
      </c>
      <c r="W131" s="30">
        <f>+$C131-U131</f>
        <v>0</v>
      </c>
      <c r="X131" s="28" t="str">
        <f>+IF(ISERROR(W131/U131),"N. D.",W131/U131)</f>
        <v>N. D.</v>
      </c>
    </row>
    <row r="132" spans="1:24" ht="6" customHeight="1">
      <c r="A132" s="6"/>
      <c r="B132" s="6"/>
      <c r="C132" s="6"/>
      <c r="D132" s="29"/>
      <c r="E132" s="6"/>
      <c r="F132" s="6"/>
      <c r="G132" s="29"/>
      <c r="H132" s="6"/>
      <c r="I132" s="29"/>
      <c r="J132" s="6"/>
      <c r="K132" s="6"/>
      <c r="L132" s="29"/>
      <c r="M132" s="6"/>
      <c r="N132" s="29"/>
      <c r="O132" s="6"/>
      <c r="P132" s="6"/>
      <c r="Q132" s="29"/>
      <c r="R132" s="6"/>
      <c r="S132" s="29"/>
      <c r="T132" s="6"/>
      <c r="U132" s="6"/>
      <c r="V132" s="29"/>
      <c r="W132" s="6"/>
      <c r="X132" s="29"/>
    </row>
    <row r="133" spans="1:24" ht="19" thickBot="1">
      <c r="A133" s="31" t="s">
        <v>50</v>
      </c>
      <c r="B133" s="32"/>
      <c r="C133" s="32">
        <f>+C106-C131</f>
        <v>23458952.450000007</v>
      </c>
      <c r="D133" s="33">
        <f>+IF(OR(C106&lt;=0,C133&lt;=0),"N. D.",C133/C106)</f>
        <v>1</v>
      </c>
      <c r="E133" s="32"/>
      <c r="F133" s="32">
        <f>+F106-F131</f>
        <v>23458952.450000007</v>
      </c>
      <c r="G133" s="33">
        <f>+IF(OR(F106&lt;=0,F133&lt;=0),"N. D.",F133/F106)</f>
        <v>1</v>
      </c>
      <c r="H133" s="32">
        <f>+$C133-F133</f>
        <v>0</v>
      </c>
      <c r="I133" s="33">
        <f>+IF(ISERROR(H133/F133),"N. D.",H133/F133)</f>
        <v>0</v>
      </c>
      <c r="J133" s="32"/>
      <c r="K133" s="32">
        <f>+K106-K131</f>
        <v>20514100.940000001</v>
      </c>
      <c r="L133" s="33">
        <f>+IF(OR(K106&lt;=0,K133&lt;=0),"N. D.",K133/K106)</f>
        <v>1</v>
      </c>
      <c r="M133" s="32">
        <f>+$C133-K133</f>
        <v>2944851.5100000054</v>
      </c>
      <c r="N133" s="33">
        <f>+IF(ISERROR(M133/K133),"N. D.",M133/K133)</f>
        <v>0.14355255044387069</v>
      </c>
      <c r="O133" s="32"/>
      <c r="P133" s="32">
        <f>+P106-P131</f>
        <v>16747059.009999998</v>
      </c>
      <c r="Q133" s="33">
        <f>+IF(OR(P106&lt;=0,P133&lt;=0),"N. D.",P133/P106)</f>
        <v>1</v>
      </c>
      <c r="R133" s="32">
        <f>+$C133-P133</f>
        <v>6711893.4400000088</v>
      </c>
      <c r="S133" s="33">
        <f>+IF(ISERROR(R133/P133),"N. D.",R133/P133)</f>
        <v>0.40078042574473555</v>
      </c>
      <c r="T133" s="32"/>
      <c r="U133" s="32">
        <f>+U106-U131</f>
        <v>12916676.060000002</v>
      </c>
      <c r="V133" s="33">
        <f>+IF(OR(U106&lt;=0,U133&lt;=0),"N. D.",U133/U106)</f>
        <v>1</v>
      </c>
      <c r="W133" s="32">
        <f>+$C133-U133</f>
        <v>10542276.390000004</v>
      </c>
      <c r="X133" s="33">
        <f>+IF(ISERROR(W133/U133),"N. D.",W133/U133)</f>
        <v>0.81617564310117119</v>
      </c>
    </row>
    <row r="134" spans="1:24" ht="6" customHeight="1">
      <c r="A134" s="6"/>
      <c r="B134" s="34"/>
      <c r="C134" s="34"/>
      <c r="D134" s="35"/>
      <c r="E134" s="34"/>
      <c r="F134" s="34"/>
      <c r="G134" s="35"/>
      <c r="H134" s="34"/>
      <c r="I134" s="35"/>
      <c r="J134" s="34"/>
      <c r="K134" s="34"/>
      <c r="L134" s="35"/>
      <c r="M134" s="34"/>
      <c r="N134" s="35"/>
      <c r="O134" s="34"/>
      <c r="P134" s="34"/>
      <c r="Q134" s="35"/>
      <c r="R134" s="34"/>
      <c r="S134" s="35"/>
      <c r="T134" s="34"/>
      <c r="U134" s="34"/>
      <c r="V134" s="35"/>
      <c r="W134" s="34"/>
      <c r="X134" s="35"/>
    </row>
    <row r="135" spans="1:24">
      <c r="A135" s="36" t="s">
        <v>51</v>
      </c>
      <c r="B135" s="24"/>
      <c r="C135" s="24">
        <f>+C137+C160</f>
        <v>3706474.5422999999</v>
      </c>
      <c r="D135" s="23">
        <f>+D137+D160</f>
        <v>0.15799829724707079</v>
      </c>
      <c r="E135" s="24"/>
      <c r="F135" s="24">
        <f>+F137+F160</f>
        <v>3706474.5422999999</v>
      </c>
      <c r="G135" s="23">
        <f>+G137+G160</f>
        <v>0.15799829724707079</v>
      </c>
      <c r="H135" s="24">
        <f>+$C135-F135</f>
        <v>0</v>
      </c>
      <c r="I135" s="23">
        <f>+IF(ISERROR(H135/F135),"N. D.",H135/F135)</f>
        <v>0</v>
      </c>
      <c r="J135" s="24"/>
      <c r="K135" s="24">
        <f>+K137+K160</f>
        <v>2561090.6935000001</v>
      </c>
      <c r="L135" s="23">
        <f>+L137+L160</f>
        <v>0.12484537835661058</v>
      </c>
      <c r="M135" s="24">
        <f>+$C135-K135</f>
        <v>1145383.8487999998</v>
      </c>
      <c r="N135" s="23">
        <f>+IF(ISERROR(M135/K135),"N. D.",M135/K135)</f>
        <v>0.44722502475486808</v>
      </c>
      <c r="O135" s="24"/>
      <c r="P135" s="24">
        <f>+P137+P160</f>
        <v>2808207.4640000002</v>
      </c>
      <c r="Q135" s="23">
        <f>+Q137+Q160</f>
        <v>0.16768361909533874</v>
      </c>
      <c r="R135" s="24">
        <f>+$C135-P135</f>
        <v>898267.0782999997</v>
      </c>
      <c r="S135" s="23">
        <f>+IF(ISERROR(R135/P135),"N. D.",R135/P135)</f>
        <v>0.31987204998754309</v>
      </c>
      <c r="T135" s="24"/>
      <c r="U135" s="24">
        <f>+U137+U160</f>
        <v>1875519.7599999995</v>
      </c>
      <c r="V135" s="23">
        <f>+V137+V160</f>
        <v>0.14520142421222876</v>
      </c>
      <c r="W135" s="24">
        <f>+$C135-U135</f>
        <v>1830954.7823000003</v>
      </c>
      <c r="X135" s="23">
        <f>+IF(ISERROR(W135/U135),"N. D.",W135/U135)</f>
        <v>0.976238598680507</v>
      </c>
    </row>
    <row r="136" spans="1:24" ht="6" customHeight="1">
      <c r="A136" s="37"/>
      <c r="B136" s="6"/>
      <c r="C136" s="6"/>
      <c r="D136" s="11"/>
      <c r="E136" s="6"/>
      <c r="F136" s="6"/>
      <c r="G136" s="11"/>
      <c r="H136" s="6"/>
      <c r="I136" s="11"/>
      <c r="J136" s="6"/>
      <c r="K136" s="6"/>
      <c r="L136" s="11"/>
      <c r="M136" s="6"/>
      <c r="N136" s="11"/>
      <c r="O136" s="6"/>
      <c r="P136" s="6"/>
      <c r="Q136" s="11"/>
      <c r="R136" s="6"/>
      <c r="S136" s="11"/>
      <c r="T136" s="6"/>
      <c r="U136" s="6"/>
      <c r="V136" s="11"/>
      <c r="W136" s="6"/>
      <c r="X136" s="11"/>
    </row>
    <row r="137" spans="1:24">
      <c r="A137" s="38" t="s">
        <v>52</v>
      </c>
      <c r="B137" s="24"/>
      <c r="C137" s="24">
        <f>+SUM(C138:C150)</f>
        <v>4037945.7423</v>
      </c>
      <c r="D137" s="23">
        <f>+SUM(D138:D150)</f>
        <v>0.17212813534220703</v>
      </c>
      <c r="E137" s="24"/>
      <c r="F137" s="24">
        <f>+SUM(F138:F150)</f>
        <v>4037945.7423</v>
      </c>
      <c r="G137" s="23">
        <f>+SUM(G138:G150)</f>
        <v>0.17212813534220703</v>
      </c>
      <c r="H137" s="24">
        <f t="shared" ref="H137:H150" si="90">+$C137-F137</f>
        <v>0</v>
      </c>
      <c r="I137" s="23">
        <f t="shared" ref="I137:I150" si="91">+IF(ISERROR(H137/F137),"N. D.",H137/F137)</f>
        <v>0</v>
      </c>
      <c r="J137" s="24"/>
      <c r="K137" s="24">
        <f>+SUM(K138:K150)</f>
        <v>2798606.2435000003</v>
      </c>
      <c r="L137" s="23">
        <f>+SUM(L138:L150)</f>
        <v>0.13642353870078991</v>
      </c>
      <c r="M137" s="24">
        <f t="shared" ref="M137:M150" si="92">+$C137-K137</f>
        <v>1239339.4987999997</v>
      </c>
      <c r="N137" s="23">
        <f t="shared" ref="N137:N150" si="93">+IF(ISERROR(M137/K137),"N. D.",M137/K137)</f>
        <v>0.44284168295503179</v>
      </c>
      <c r="O137" s="24"/>
      <c r="P137" s="24">
        <f>+SUM(P138:P150)</f>
        <v>3035008.3840000001</v>
      </c>
      <c r="Q137" s="23">
        <f>+SUM(Q138:Q150)</f>
        <v>0.18122635038114676</v>
      </c>
      <c r="R137" s="24">
        <f t="shared" ref="R137:R150" si="94">+$C137-P137</f>
        <v>1002937.3583</v>
      </c>
      <c r="S137" s="23">
        <f t="shared" ref="S137:S150" si="95">+IF(ISERROR(R137/P137),"N. D.",R137/P137)</f>
        <v>0.33045620683860355</v>
      </c>
      <c r="T137" s="24"/>
      <c r="U137" s="24">
        <f>+SUM(U138:U150)</f>
        <v>2214772.8299999996</v>
      </c>
      <c r="V137" s="23">
        <f>+SUM(V138:V150)</f>
        <v>0.17146615891828748</v>
      </c>
      <c r="W137" s="24">
        <f t="shared" ref="W137:W150" si="96">+$C137-U137</f>
        <v>1823172.9123000004</v>
      </c>
      <c r="X137" s="23">
        <f t="shared" ref="X137:X150" si="97">+IF(ISERROR(W137/U137),"N. D.",W137/U137)</f>
        <v>0.82318732088654023</v>
      </c>
    </row>
    <row r="138" spans="1:24">
      <c r="A138" s="18" t="s">
        <v>53</v>
      </c>
      <c r="B138" s="14"/>
      <c r="C138" s="14">
        <v>824690.74399999995</v>
      </c>
      <c r="D138" s="11">
        <f t="shared" ref="D138:D150" si="98">+IF(ISERROR(C138/C$106),"N. D.",C138/C$106)</f>
        <v>3.5154627887060648E-2</v>
      </c>
      <c r="E138" s="14"/>
      <c r="F138" s="14">
        <v>824690.74399999995</v>
      </c>
      <c r="G138" s="11">
        <f t="shared" ref="G138:G150" si="99">+IF(ISERROR(F138/F$106),"N. D.",F138/F$106)</f>
        <v>3.5154627887060648E-2</v>
      </c>
      <c r="H138" s="14">
        <f t="shared" si="90"/>
        <v>0</v>
      </c>
      <c r="I138" s="11">
        <f t="shared" si="91"/>
        <v>0</v>
      </c>
      <c r="J138" s="14"/>
      <c r="K138" s="14">
        <v>516173.38000000012</v>
      </c>
      <c r="L138" s="11">
        <f t="shared" ref="L138:L150" si="100">+IF(ISERROR(K138/K$106),"N. D.",K138/K$106)</f>
        <v>2.5161881649588883E-2</v>
      </c>
      <c r="M138" s="14">
        <f t="shared" si="92"/>
        <v>308517.36399999983</v>
      </c>
      <c r="N138" s="11">
        <f t="shared" si="93"/>
        <v>0.59770103603560443</v>
      </c>
      <c r="O138" s="14"/>
      <c r="P138" s="14">
        <v>365770.12000000005</v>
      </c>
      <c r="Q138" s="11">
        <f t="shared" ref="Q138:Q150" si="101">+IF(ISERROR(P138/P$106),"N. D.",P138/P$106)</f>
        <v>2.1840856939812033E-2</v>
      </c>
      <c r="R138" s="14">
        <f t="shared" si="94"/>
        <v>458920.62399999989</v>
      </c>
      <c r="S138" s="11">
        <f t="shared" si="95"/>
        <v>1.254669528500578</v>
      </c>
      <c r="T138" s="14"/>
      <c r="U138" s="14">
        <v>338644.17999999993</v>
      </c>
      <c r="V138" s="11">
        <f t="shared" ref="V138:V150" si="102">+IF(ISERROR(U138/U$106),"N. D.",U138/U$106)</f>
        <v>2.621759486937229E-2</v>
      </c>
      <c r="W138" s="14">
        <f t="shared" si="96"/>
        <v>486046.56400000001</v>
      </c>
      <c r="X138" s="11">
        <f t="shared" si="97"/>
        <v>1.4352721608858008</v>
      </c>
    </row>
    <row r="139" spans="1:24">
      <c r="A139" s="18" t="s">
        <v>54</v>
      </c>
      <c r="B139" s="14"/>
      <c r="C139" s="14">
        <v>580193.89</v>
      </c>
      <c r="D139" s="11">
        <f t="shared" si="98"/>
        <v>2.473230171878369E-2</v>
      </c>
      <c r="E139" s="14"/>
      <c r="F139" s="14">
        <v>580193.89</v>
      </c>
      <c r="G139" s="11">
        <f t="shared" si="99"/>
        <v>2.473230171878369E-2</v>
      </c>
      <c r="H139" s="14">
        <f t="shared" si="90"/>
        <v>0</v>
      </c>
      <c r="I139" s="11">
        <f t="shared" si="91"/>
        <v>0</v>
      </c>
      <c r="J139" s="14"/>
      <c r="K139" s="14">
        <v>595269.75750000007</v>
      </c>
      <c r="L139" s="11">
        <f t="shared" si="100"/>
        <v>2.9017589376256623E-2</v>
      </c>
      <c r="M139" s="14">
        <f t="shared" si="92"/>
        <v>-15075.867500000051</v>
      </c>
      <c r="N139" s="11">
        <f t="shared" si="93"/>
        <v>-2.5326110238348618E-2</v>
      </c>
      <c r="O139" s="14"/>
      <c r="P139" s="14">
        <v>624416.79</v>
      </c>
      <c r="Q139" s="11">
        <f t="shared" si="101"/>
        <v>3.728516091256074E-2</v>
      </c>
      <c r="R139" s="14">
        <f t="shared" si="94"/>
        <v>-44222.900000000023</v>
      </c>
      <c r="S139" s="11">
        <f t="shared" si="95"/>
        <v>-7.0822727236402497E-2</v>
      </c>
      <c r="T139" s="14"/>
      <c r="U139" s="14">
        <v>558047.41</v>
      </c>
      <c r="V139" s="11">
        <f t="shared" si="102"/>
        <v>4.3203639032811658E-2</v>
      </c>
      <c r="W139" s="14">
        <f t="shared" si="96"/>
        <v>22146.479999999981</v>
      </c>
      <c r="X139" s="11">
        <f t="shared" si="97"/>
        <v>3.9685660399355636E-2</v>
      </c>
    </row>
    <row r="140" spans="1:24">
      <c r="A140" s="18" t="s">
        <v>55</v>
      </c>
      <c r="B140" s="14"/>
      <c r="C140" s="14">
        <v>10409.708999999999</v>
      </c>
      <c r="D140" s="11">
        <f t="shared" si="98"/>
        <v>4.4374142546164697E-4</v>
      </c>
      <c r="E140" s="14"/>
      <c r="F140" s="14">
        <v>10409.708999999999</v>
      </c>
      <c r="G140" s="11">
        <f t="shared" si="99"/>
        <v>4.4374142546164697E-4</v>
      </c>
      <c r="H140" s="14">
        <f t="shared" si="90"/>
        <v>0</v>
      </c>
      <c r="I140" s="11">
        <f t="shared" si="91"/>
        <v>0</v>
      </c>
      <c r="J140" s="14"/>
      <c r="K140" s="14">
        <v>21388.359999999997</v>
      </c>
      <c r="L140" s="11">
        <f t="shared" si="100"/>
        <v>1.042617468957428E-3</v>
      </c>
      <c r="M140" s="14">
        <f t="shared" si="92"/>
        <v>-10978.650999999998</v>
      </c>
      <c r="N140" s="11">
        <f t="shared" si="93"/>
        <v>-0.51330027173658943</v>
      </c>
      <c r="O140" s="14"/>
      <c r="P140" s="14">
        <v>15646.390000000003</v>
      </c>
      <c r="Q140" s="11">
        <f t="shared" si="101"/>
        <v>9.3427687754949905E-4</v>
      </c>
      <c r="R140" s="14">
        <f t="shared" si="94"/>
        <v>-5236.6810000000041</v>
      </c>
      <c r="S140" s="11">
        <f t="shared" si="95"/>
        <v>-0.33468940758858773</v>
      </c>
      <c r="T140" s="14"/>
      <c r="U140" s="14">
        <v>6665.15</v>
      </c>
      <c r="V140" s="11">
        <f t="shared" si="102"/>
        <v>5.1601123764653724E-4</v>
      </c>
      <c r="W140" s="14">
        <f t="shared" si="96"/>
        <v>3744.5589999999993</v>
      </c>
      <c r="X140" s="11">
        <f t="shared" si="97"/>
        <v>0.56181166215313971</v>
      </c>
    </row>
    <row r="141" spans="1:24">
      <c r="A141" s="18" t="s">
        <v>56</v>
      </c>
      <c r="B141" s="14"/>
      <c r="C141" s="14">
        <v>-15328.290000000005</v>
      </c>
      <c r="D141" s="11">
        <f t="shared" si="98"/>
        <v>-6.5340897180598536E-4</v>
      </c>
      <c r="E141" s="14"/>
      <c r="F141" s="14">
        <v>-15328.290000000005</v>
      </c>
      <c r="G141" s="11">
        <f t="shared" si="99"/>
        <v>-6.5340897180598536E-4</v>
      </c>
      <c r="H141" s="14">
        <f t="shared" si="90"/>
        <v>0</v>
      </c>
      <c r="I141" s="11">
        <f t="shared" si="91"/>
        <v>0</v>
      </c>
      <c r="J141" s="14"/>
      <c r="K141" s="14">
        <v>162596.16000000003</v>
      </c>
      <c r="L141" s="11">
        <f t="shared" si="100"/>
        <v>7.926068048293421E-3</v>
      </c>
      <c r="M141" s="14">
        <f t="shared" si="92"/>
        <v>-177924.45000000004</v>
      </c>
      <c r="N141" s="11">
        <f t="shared" si="93"/>
        <v>-1.0942721525526802</v>
      </c>
      <c r="O141" s="14"/>
      <c r="P141" s="14">
        <v>316861.78000000003</v>
      </c>
      <c r="Q141" s="11">
        <f t="shared" si="101"/>
        <v>1.8920443273699319E-2</v>
      </c>
      <c r="R141" s="14">
        <f t="shared" si="94"/>
        <v>-332190.07</v>
      </c>
      <c r="S141" s="11">
        <f t="shared" si="95"/>
        <v>-1.0483753199896813</v>
      </c>
      <c r="T141" s="14"/>
      <c r="U141" s="14">
        <v>250614.59999999998</v>
      </c>
      <c r="V141" s="11">
        <f t="shared" si="102"/>
        <v>1.9402406535230544E-2</v>
      </c>
      <c r="W141" s="14">
        <f t="shared" si="96"/>
        <v>-265942.88999999996</v>
      </c>
      <c r="X141" s="11">
        <f t="shared" si="97"/>
        <v>-1.0611627973789235</v>
      </c>
    </row>
    <row r="142" spans="1:24">
      <c r="A142" s="18" t="s">
        <v>57</v>
      </c>
      <c r="B142" s="14"/>
      <c r="C142" s="14">
        <v>262926.38</v>
      </c>
      <c r="D142" s="11">
        <f t="shared" si="98"/>
        <v>1.1207933540953997E-2</v>
      </c>
      <c r="E142" s="14"/>
      <c r="F142" s="14">
        <v>262926.38</v>
      </c>
      <c r="G142" s="11">
        <f t="shared" si="99"/>
        <v>1.1207933540953997E-2</v>
      </c>
      <c r="H142" s="14">
        <f t="shared" si="90"/>
        <v>0</v>
      </c>
      <c r="I142" s="11">
        <f t="shared" si="91"/>
        <v>0</v>
      </c>
      <c r="J142" s="14"/>
      <c r="K142" s="14">
        <v>260999.26</v>
      </c>
      <c r="L142" s="11">
        <f t="shared" si="100"/>
        <v>1.2722919749852806E-2</v>
      </c>
      <c r="M142" s="14">
        <f t="shared" si="92"/>
        <v>1927.1199999999953</v>
      </c>
      <c r="N142" s="11">
        <f t="shared" si="93"/>
        <v>7.3836224669755592E-3</v>
      </c>
      <c r="O142" s="14"/>
      <c r="P142" s="14">
        <v>212998.32</v>
      </c>
      <c r="Q142" s="11">
        <f t="shared" si="101"/>
        <v>1.2718550754064611E-2</v>
      </c>
      <c r="R142" s="14">
        <f t="shared" si="94"/>
        <v>49928.06</v>
      </c>
      <c r="S142" s="11">
        <f t="shared" si="95"/>
        <v>0.23440588639384571</v>
      </c>
      <c r="T142" s="14"/>
      <c r="U142" s="14">
        <v>215964.94999999998</v>
      </c>
      <c r="V142" s="11">
        <f t="shared" si="102"/>
        <v>1.6719854937664199E-2</v>
      </c>
      <c r="W142" s="14">
        <f t="shared" si="96"/>
        <v>46961.430000000022</v>
      </c>
      <c r="X142" s="11">
        <f t="shared" si="97"/>
        <v>0.21744931295564407</v>
      </c>
    </row>
    <row r="143" spans="1:24">
      <c r="A143" s="18" t="s">
        <v>58</v>
      </c>
      <c r="B143" s="14"/>
      <c r="C143" s="14">
        <v>1430148.7889999999</v>
      </c>
      <c r="D143" s="11">
        <f t="shared" si="98"/>
        <v>6.0963881147216334E-2</v>
      </c>
      <c r="E143" s="14"/>
      <c r="F143" s="14">
        <v>1430148.7889999999</v>
      </c>
      <c r="G143" s="11">
        <f t="shared" si="99"/>
        <v>6.0963881147216334E-2</v>
      </c>
      <c r="H143" s="14">
        <f t="shared" si="90"/>
        <v>0</v>
      </c>
      <c r="I143" s="11">
        <f t="shared" si="91"/>
        <v>0</v>
      </c>
      <c r="J143" s="14"/>
      <c r="K143" s="14">
        <v>410459.79000000004</v>
      </c>
      <c r="L143" s="11">
        <f t="shared" si="100"/>
        <v>2.0008665805073298E-2</v>
      </c>
      <c r="M143" s="14">
        <f t="shared" si="92"/>
        <v>1019688.9989999998</v>
      </c>
      <c r="N143" s="11">
        <f t="shared" si="93"/>
        <v>2.4842603924735229</v>
      </c>
      <c r="O143" s="14"/>
      <c r="P143" s="14">
        <v>364824.42</v>
      </c>
      <c r="Q143" s="11">
        <f t="shared" si="101"/>
        <v>2.1784387323299938E-2</v>
      </c>
      <c r="R143" s="14">
        <f t="shared" si="94"/>
        <v>1065324.3689999999</v>
      </c>
      <c r="S143" s="11">
        <f t="shared" si="95"/>
        <v>2.9201015902389429</v>
      </c>
      <c r="T143" s="14"/>
      <c r="U143" s="14">
        <v>91643.44</v>
      </c>
      <c r="V143" s="11">
        <f t="shared" si="102"/>
        <v>7.0949708403541074E-3</v>
      </c>
      <c r="W143" s="14">
        <f t="shared" si="96"/>
        <v>1338505.3489999999</v>
      </c>
      <c r="X143" s="11">
        <f t="shared" si="97"/>
        <v>14.605577322282969</v>
      </c>
    </row>
    <row r="144" spans="1:24">
      <c r="A144" s="18" t="s">
        <v>59</v>
      </c>
      <c r="B144" s="14"/>
      <c r="C144" s="14">
        <v>451410.94</v>
      </c>
      <c r="D144" s="11">
        <f t="shared" si="98"/>
        <v>1.9242587279296858E-2</v>
      </c>
      <c r="E144" s="14"/>
      <c r="F144" s="14">
        <v>451410.94</v>
      </c>
      <c r="G144" s="11">
        <f t="shared" si="99"/>
        <v>1.9242587279296858E-2</v>
      </c>
      <c r="H144" s="14">
        <f t="shared" si="90"/>
        <v>0</v>
      </c>
      <c r="I144" s="11">
        <f t="shared" si="91"/>
        <v>0</v>
      </c>
      <c r="J144" s="14"/>
      <c r="K144" s="14">
        <v>489218.47</v>
      </c>
      <c r="L144" s="11">
        <f t="shared" si="100"/>
        <v>2.3847911806170529E-2</v>
      </c>
      <c r="M144" s="14">
        <f t="shared" si="92"/>
        <v>-37807.52999999997</v>
      </c>
      <c r="N144" s="11">
        <f t="shared" si="93"/>
        <v>-7.728148530451022E-2</v>
      </c>
      <c r="O144" s="14"/>
      <c r="P144" s="14">
        <v>546784.22</v>
      </c>
      <c r="Q144" s="11">
        <f t="shared" si="101"/>
        <v>3.2649566689500788E-2</v>
      </c>
      <c r="R144" s="14">
        <f t="shared" si="94"/>
        <v>-95373.27999999997</v>
      </c>
      <c r="S144" s="11">
        <f t="shared" si="95"/>
        <v>-0.17442580914277295</v>
      </c>
      <c r="T144" s="14"/>
      <c r="U144" s="14">
        <v>80000</v>
      </c>
      <c r="V144" s="11">
        <f t="shared" si="102"/>
        <v>6.1935438829918282E-3</v>
      </c>
      <c r="W144" s="14">
        <f t="shared" si="96"/>
        <v>371410.94</v>
      </c>
      <c r="X144" s="11">
        <f t="shared" si="97"/>
        <v>4.6426367500000003</v>
      </c>
    </row>
    <row r="145" spans="1:24">
      <c r="A145" s="18" t="s">
        <v>60</v>
      </c>
      <c r="B145" s="14"/>
      <c r="C145" s="14">
        <v>12812.37</v>
      </c>
      <c r="D145" s="11">
        <f t="shared" si="98"/>
        <v>5.4616121616291513E-4</v>
      </c>
      <c r="E145" s="14"/>
      <c r="F145" s="14">
        <v>12812.37</v>
      </c>
      <c r="G145" s="11">
        <f t="shared" si="99"/>
        <v>5.4616121616291513E-4</v>
      </c>
      <c r="H145" s="14">
        <f t="shared" si="90"/>
        <v>0</v>
      </c>
      <c r="I145" s="11">
        <f t="shared" si="91"/>
        <v>0</v>
      </c>
      <c r="J145" s="14"/>
      <c r="K145" s="14">
        <v>3542</v>
      </c>
      <c r="L145" s="11">
        <f t="shared" si="100"/>
        <v>1.7266172231284729E-4</v>
      </c>
      <c r="M145" s="14">
        <f t="shared" si="92"/>
        <v>9270.3700000000008</v>
      </c>
      <c r="N145" s="11">
        <f t="shared" si="93"/>
        <v>2.6172699040090346</v>
      </c>
      <c r="O145" s="14"/>
      <c r="P145" s="14">
        <v>0</v>
      </c>
      <c r="Q145" s="11">
        <f t="shared" si="101"/>
        <v>0</v>
      </c>
      <c r="R145" s="14">
        <f t="shared" si="94"/>
        <v>12812.37</v>
      </c>
      <c r="S145" s="11" t="str">
        <f t="shared" si="95"/>
        <v>N. D.</v>
      </c>
      <c r="T145" s="14"/>
      <c r="U145" s="14">
        <v>0</v>
      </c>
      <c r="V145" s="11">
        <f t="shared" si="102"/>
        <v>0</v>
      </c>
      <c r="W145" s="14">
        <f t="shared" si="96"/>
        <v>12812.37</v>
      </c>
      <c r="X145" s="11" t="str">
        <f t="shared" si="97"/>
        <v>N. D.</v>
      </c>
    </row>
    <row r="146" spans="1:24">
      <c r="A146" s="18" t="s">
        <v>61</v>
      </c>
      <c r="B146" s="14"/>
      <c r="C146" s="14">
        <v>317192.31630000001</v>
      </c>
      <c r="D146" s="11">
        <f t="shared" si="98"/>
        <v>1.3521162847150062E-2</v>
      </c>
      <c r="E146" s="14"/>
      <c r="F146" s="14">
        <v>317192.31630000001</v>
      </c>
      <c r="G146" s="11">
        <f t="shared" si="99"/>
        <v>1.3521162847150062E-2</v>
      </c>
      <c r="H146" s="14">
        <f t="shared" si="90"/>
        <v>0</v>
      </c>
      <c r="I146" s="11">
        <f t="shared" si="91"/>
        <v>0</v>
      </c>
      <c r="J146" s="14"/>
      <c r="K146" s="14">
        <v>244343.08600000004</v>
      </c>
      <c r="L146" s="11">
        <f t="shared" si="100"/>
        <v>1.1910981949180173E-2</v>
      </c>
      <c r="M146" s="14">
        <f t="shared" si="92"/>
        <v>72849.230299999967</v>
      </c>
      <c r="N146" s="11">
        <f t="shared" si="93"/>
        <v>0.2981432030370606</v>
      </c>
      <c r="O146" s="14"/>
      <c r="P146" s="14">
        <v>62882.40400000001</v>
      </c>
      <c r="Q146" s="11">
        <f t="shared" si="101"/>
        <v>3.7548326522556402E-3</v>
      </c>
      <c r="R146" s="14">
        <f t="shared" si="94"/>
        <v>254309.9123</v>
      </c>
      <c r="S146" s="11">
        <f t="shared" si="95"/>
        <v>4.0442142177007092</v>
      </c>
      <c r="T146" s="14"/>
      <c r="U146" s="14">
        <v>33444.469999999994</v>
      </c>
      <c r="V146" s="11">
        <f t="shared" si="102"/>
        <v>2.5892474073550458E-3</v>
      </c>
      <c r="W146" s="14">
        <f t="shared" si="96"/>
        <v>283747.84630000003</v>
      </c>
      <c r="X146" s="11">
        <f t="shared" si="97"/>
        <v>8.4841483898533916</v>
      </c>
    </row>
    <row r="147" spans="1:24">
      <c r="A147" s="18" t="s">
        <v>62</v>
      </c>
      <c r="B147" s="14"/>
      <c r="C147" s="14">
        <v>0</v>
      </c>
      <c r="D147" s="11">
        <f t="shared" si="98"/>
        <v>0</v>
      </c>
      <c r="E147" s="14"/>
      <c r="F147" s="14">
        <v>0</v>
      </c>
      <c r="G147" s="11">
        <f t="shared" si="99"/>
        <v>0</v>
      </c>
      <c r="H147" s="14">
        <f t="shared" si="90"/>
        <v>0</v>
      </c>
      <c r="I147" s="11" t="str">
        <f t="shared" si="91"/>
        <v>N. D.</v>
      </c>
      <c r="J147" s="14"/>
      <c r="K147" s="14">
        <v>0</v>
      </c>
      <c r="L147" s="11">
        <f t="shared" si="100"/>
        <v>0</v>
      </c>
      <c r="M147" s="14">
        <f t="shared" si="92"/>
        <v>0</v>
      </c>
      <c r="N147" s="11" t="str">
        <f t="shared" si="93"/>
        <v>N. D.</v>
      </c>
      <c r="O147" s="14"/>
      <c r="P147" s="14">
        <v>11417.08</v>
      </c>
      <c r="Q147" s="11">
        <f t="shared" si="101"/>
        <v>6.8173641671547447E-4</v>
      </c>
      <c r="R147" s="14">
        <f t="shared" si="94"/>
        <v>-11417.08</v>
      </c>
      <c r="S147" s="11">
        <f t="shared" si="95"/>
        <v>-1</v>
      </c>
      <c r="T147" s="14"/>
      <c r="U147" s="14">
        <v>0</v>
      </c>
      <c r="V147" s="11">
        <f t="shared" si="102"/>
        <v>0</v>
      </c>
      <c r="W147" s="14">
        <f t="shared" si="96"/>
        <v>0</v>
      </c>
      <c r="X147" s="11" t="str">
        <f t="shared" si="97"/>
        <v>N. D.</v>
      </c>
    </row>
    <row r="148" spans="1:24">
      <c r="A148" s="18" t="s">
        <v>25</v>
      </c>
      <c r="B148" s="14"/>
      <c r="C148" s="14">
        <v>9666.58</v>
      </c>
      <c r="D148" s="11">
        <f t="shared" si="98"/>
        <v>4.1206358300112405E-4</v>
      </c>
      <c r="E148" s="14"/>
      <c r="F148" s="14">
        <v>9666.58</v>
      </c>
      <c r="G148" s="11">
        <f t="shared" si="99"/>
        <v>4.1206358300112405E-4</v>
      </c>
      <c r="H148" s="14">
        <f t="shared" si="90"/>
        <v>0</v>
      </c>
      <c r="I148" s="11">
        <f t="shared" si="91"/>
        <v>0</v>
      </c>
      <c r="J148" s="14"/>
      <c r="K148" s="14">
        <v>52267.689999999995</v>
      </c>
      <c r="L148" s="11">
        <f t="shared" si="100"/>
        <v>2.5478908460513793E-3</v>
      </c>
      <c r="M148" s="14">
        <f t="shared" si="92"/>
        <v>-42601.109999999993</v>
      </c>
      <c r="N148" s="11">
        <f t="shared" si="93"/>
        <v>-0.81505629959923609</v>
      </c>
      <c r="O148" s="14"/>
      <c r="P148" s="14">
        <v>44379.53</v>
      </c>
      <c r="Q148" s="11">
        <f t="shared" si="101"/>
        <v>2.6499894682105144E-3</v>
      </c>
      <c r="R148" s="14">
        <f t="shared" si="94"/>
        <v>-34712.949999999997</v>
      </c>
      <c r="S148" s="11">
        <f t="shared" si="95"/>
        <v>-0.7821838131228519</v>
      </c>
      <c r="T148" s="14"/>
      <c r="U148" s="14">
        <v>87538.89</v>
      </c>
      <c r="V148" s="11">
        <f t="shared" si="102"/>
        <v>6.7771994585424308E-3</v>
      </c>
      <c r="W148" s="14">
        <f t="shared" si="96"/>
        <v>-77872.31</v>
      </c>
      <c r="X148" s="11">
        <f t="shared" si="97"/>
        <v>-0.88957387967793511</v>
      </c>
    </row>
    <row r="149" spans="1:24">
      <c r="A149" s="18" t="s">
        <v>63</v>
      </c>
      <c r="B149" s="14"/>
      <c r="C149" s="14">
        <v>13328.833999999999</v>
      </c>
      <c r="D149" s="11">
        <f t="shared" si="98"/>
        <v>5.6817686247537431E-4</v>
      </c>
      <c r="E149" s="14"/>
      <c r="F149" s="14">
        <v>13328.833999999999</v>
      </c>
      <c r="G149" s="11">
        <f t="shared" si="99"/>
        <v>5.6817686247537431E-4</v>
      </c>
      <c r="H149" s="14">
        <f t="shared" si="90"/>
        <v>0</v>
      </c>
      <c r="I149" s="11">
        <f t="shared" si="91"/>
        <v>0</v>
      </c>
      <c r="J149" s="14"/>
      <c r="K149" s="14">
        <v>34161.089999999997</v>
      </c>
      <c r="L149" s="11">
        <f t="shared" si="100"/>
        <v>1.6652491912716499E-3</v>
      </c>
      <c r="M149" s="14">
        <f t="shared" si="92"/>
        <v>-20832.255999999998</v>
      </c>
      <c r="N149" s="11">
        <f t="shared" si="93"/>
        <v>-0.60982410104595608</v>
      </c>
      <c r="O149" s="14"/>
      <c r="P149" s="14">
        <v>0</v>
      </c>
      <c r="Q149" s="11">
        <f t="shared" si="101"/>
        <v>0</v>
      </c>
      <c r="R149" s="14">
        <f t="shared" si="94"/>
        <v>13328.833999999999</v>
      </c>
      <c r="S149" s="11" t="str">
        <f t="shared" si="95"/>
        <v>N. D.</v>
      </c>
      <c r="T149" s="14"/>
      <c r="U149" s="14">
        <v>0</v>
      </c>
      <c r="V149" s="11">
        <f t="shared" si="102"/>
        <v>0</v>
      </c>
      <c r="W149" s="14">
        <f t="shared" si="96"/>
        <v>13328.833999999999</v>
      </c>
      <c r="X149" s="11" t="str">
        <f t="shared" si="97"/>
        <v>N. D.</v>
      </c>
    </row>
    <row r="150" spans="1:24">
      <c r="A150" s="18" t="s">
        <v>64</v>
      </c>
      <c r="B150" s="14"/>
      <c r="C150" s="14">
        <v>140493.47999999998</v>
      </c>
      <c r="D150" s="11">
        <f t="shared" si="98"/>
        <v>5.9889068064503427E-3</v>
      </c>
      <c r="E150" s="14"/>
      <c r="F150" s="14">
        <v>140493.47999999998</v>
      </c>
      <c r="G150" s="11">
        <f t="shared" si="99"/>
        <v>5.9889068064503427E-3</v>
      </c>
      <c r="H150" s="14">
        <f t="shared" si="90"/>
        <v>0</v>
      </c>
      <c r="I150" s="11">
        <f t="shared" si="91"/>
        <v>0</v>
      </c>
      <c r="J150" s="14"/>
      <c r="K150" s="14">
        <v>8187.2000000000007</v>
      </c>
      <c r="L150" s="11">
        <f t="shared" si="100"/>
        <v>3.9910108778084234E-4</v>
      </c>
      <c r="M150" s="14">
        <f t="shared" si="92"/>
        <v>132306.27999999997</v>
      </c>
      <c r="N150" s="11">
        <f t="shared" si="93"/>
        <v>16.160137776040642</v>
      </c>
      <c r="O150" s="14"/>
      <c r="P150" s="14">
        <v>469027.33</v>
      </c>
      <c r="Q150" s="11">
        <f t="shared" si="101"/>
        <v>2.8006549073478191E-2</v>
      </c>
      <c r="R150" s="14">
        <f t="shared" si="94"/>
        <v>-328533.85000000003</v>
      </c>
      <c r="S150" s="11">
        <f t="shared" si="95"/>
        <v>-0.70045779635058802</v>
      </c>
      <c r="T150" s="14"/>
      <c r="U150" s="14">
        <v>552209.74000000011</v>
      </c>
      <c r="V150" s="11">
        <f t="shared" si="102"/>
        <v>4.2751690716318853E-2</v>
      </c>
      <c r="W150" s="14">
        <f t="shared" si="96"/>
        <v>-411716.26000000013</v>
      </c>
      <c r="X150" s="11">
        <f t="shared" si="97"/>
        <v>-0.7455794966600916</v>
      </c>
    </row>
    <row r="151" spans="1:24" ht="6" customHeight="1">
      <c r="A151" s="37"/>
      <c r="B151" s="6"/>
      <c r="C151" s="6"/>
      <c r="D151" s="11"/>
      <c r="E151" s="6"/>
      <c r="F151" s="6"/>
      <c r="G151" s="11"/>
      <c r="H151" s="6"/>
      <c r="I151" s="11"/>
      <c r="J151" s="6"/>
      <c r="K151" s="6"/>
      <c r="L151" s="11"/>
      <c r="M151" s="6"/>
      <c r="N151" s="11"/>
      <c r="O151" s="6"/>
      <c r="P151" s="6"/>
      <c r="Q151" s="11"/>
      <c r="R151" s="6"/>
      <c r="S151" s="11"/>
      <c r="T151" s="6"/>
      <c r="U151" s="6"/>
      <c r="V151" s="11"/>
      <c r="W151" s="6"/>
      <c r="X151" s="11"/>
    </row>
    <row r="152" spans="1:24">
      <c r="A152" s="38" t="s">
        <v>65</v>
      </c>
      <c r="B152" s="24"/>
      <c r="C152" s="24">
        <f>+SUM(C153:C158)</f>
        <v>4037945.7423000005</v>
      </c>
      <c r="D152" s="23">
        <f>+SUM(D153:D166)</f>
        <v>0.12973862105679831</v>
      </c>
      <c r="E152" s="24"/>
      <c r="F152" s="24">
        <f>+SUM(F153:F158)</f>
        <v>4037945.7423000005</v>
      </c>
      <c r="G152" s="23">
        <f>+SUM(G153:G166)</f>
        <v>0.12973862105679831</v>
      </c>
      <c r="H152" s="24">
        <f t="shared" ref="H152:H158" si="103">+$C152-F152</f>
        <v>0</v>
      </c>
      <c r="I152" s="23">
        <f t="shared" ref="I152:I158" si="104">+IF(ISERROR(H152/F152),"N. D.",H152/F152)</f>
        <v>0</v>
      </c>
      <c r="J152" s="24"/>
      <c r="K152" s="24">
        <f>+SUM(K153:K158)</f>
        <v>2798606.2434999999</v>
      </c>
      <c r="L152" s="23">
        <f>+SUM(L153:L166)</f>
        <v>0.1016890576682519</v>
      </c>
      <c r="M152" s="24">
        <f t="shared" ref="M152:M158" si="105">+$C152-K152</f>
        <v>1239339.4988000006</v>
      </c>
      <c r="N152" s="23">
        <f t="shared" ref="N152:N158" si="106">+IF(ISERROR(M152/K152),"N. D.",M152/K152)</f>
        <v>0.44284168295503223</v>
      </c>
      <c r="O152" s="24"/>
      <c r="P152" s="24">
        <f>+SUM(P153:P158)</f>
        <v>3035008.3840000001</v>
      </c>
      <c r="Q152" s="23">
        <f>+SUM(Q153:Q166)</f>
        <v>0.14059815652372268</v>
      </c>
      <c r="R152" s="24">
        <f t="shared" ref="R152:R158" si="107">+$C152-P152</f>
        <v>1002937.3583000004</v>
      </c>
      <c r="S152" s="23">
        <f t="shared" ref="S152:S158" si="108">+IF(ISERROR(R152/P152),"N. D.",R152/P152)</f>
        <v>0.33045620683860372</v>
      </c>
      <c r="T152" s="24"/>
      <c r="U152" s="24">
        <f>+SUM(U153:U158)</f>
        <v>2214772.8300000005</v>
      </c>
      <c r="V152" s="23">
        <f>+SUM(V153:V166)</f>
        <v>9.2671954800111367E-2</v>
      </c>
      <c r="W152" s="24">
        <f t="shared" ref="W152:W158" si="109">+$C152-U152</f>
        <v>1823172.9123</v>
      </c>
      <c r="X152" s="23">
        <f t="shared" ref="X152:X158" si="110">+IF(ISERROR(W152/U152),"N. D.",W152/U152)</f>
        <v>0.82318732088653968</v>
      </c>
    </row>
    <row r="153" spans="1:24">
      <c r="A153" s="18" t="s">
        <v>26</v>
      </c>
      <c r="B153" s="14"/>
      <c r="C153" s="15">
        <v>0</v>
      </c>
      <c r="D153" s="16">
        <f t="shared" ref="D153:D158" si="111">+IF(ISERROR(C153/C$106),"N. D.",C153/C$106)</f>
        <v>0</v>
      </c>
      <c r="E153" s="14"/>
      <c r="F153" s="15">
        <v>0</v>
      </c>
      <c r="G153" s="16">
        <f t="shared" ref="G153:G158" si="112">+IF(ISERROR(F153/F$106),"N. D.",F153/F$106)</f>
        <v>0</v>
      </c>
      <c r="H153" s="15">
        <f t="shared" si="103"/>
        <v>0</v>
      </c>
      <c r="I153" s="16" t="str">
        <f t="shared" si="104"/>
        <v>N. D.</v>
      </c>
      <c r="J153" s="14"/>
      <c r="K153" s="15">
        <v>17</v>
      </c>
      <c r="L153" s="16">
        <f t="shared" ref="L153:L158" si="113">+IF(ISERROR(K153/K$106),"N. D.",K153/K$106)</f>
        <v>8.2869827197018749E-7</v>
      </c>
      <c r="M153" s="15">
        <f t="shared" si="105"/>
        <v>-17</v>
      </c>
      <c r="N153" s="16">
        <f t="shared" si="106"/>
        <v>-1</v>
      </c>
      <c r="O153" s="14"/>
      <c r="P153" s="15">
        <v>0</v>
      </c>
      <c r="Q153" s="16">
        <f t="shared" ref="Q153:Q158" si="114">+IF(ISERROR(P153/P$106),"N. D.",P153/P$106)</f>
        <v>0</v>
      </c>
      <c r="R153" s="15">
        <f t="shared" si="107"/>
        <v>0</v>
      </c>
      <c r="S153" s="16" t="str">
        <f t="shared" si="108"/>
        <v>N. D.</v>
      </c>
      <c r="T153" s="14"/>
      <c r="U153" s="15">
        <v>0</v>
      </c>
      <c r="V153" s="16">
        <f t="shared" ref="V153:V158" si="115">+IF(ISERROR(U153/U$106),"N. D.",U153/U$106)</f>
        <v>0</v>
      </c>
      <c r="W153" s="15">
        <f t="shared" si="109"/>
        <v>0</v>
      </c>
      <c r="X153" s="16" t="str">
        <f t="shared" si="110"/>
        <v>N. D.</v>
      </c>
    </row>
    <row r="154" spans="1:24">
      <c r="A154" s="18" t="s">
        <v>66</v>
      </c>
      <c r="B154" s="14"/>
      <c r="C154" s="15">
        <v>3588138.7923000003</v>
      </c>
      <c r="D154" s="16">
        <f t="shared" si="111"/>
        <v>0.15295392238624872</v>
      </c>
      <c r="E154" s="14"/>
      <c r="F154" s="15">
        <v>3588138.7923000003</v>
      </c>
      <c r="G154" s="16">
        <f t="shared" si="112"/>
        <v>0.15295392238624872</v>
      </c>
      <c r="H154" s="15">
        <f t="shared" si="103"/>
        <v>0</v>
      </c>
      <c r="I154" s="16">
        <f t="shared" si="104"/>
        <v>0</v>
      </c>
      <c r="J154" s="14"/>
      <c r="K154" s="15">
        <v>2430525.5334999999</v>
      </c>
      <c r="L154" s="16">
        <f t="shared" si="113"/>
        <v>0.11848072409358047</v>
      </c>
      <c r="M154" s="15">
        <f t="shared" si="105"/>
        <v>1157613.2588000004</v>
      </c>
      <c r="N154" s="16">
        <f t="shared" si="106"/>
        <v>0.4762810523257564</v>
      </c>
      <c r="O154" s="14"/>
      <c r="P154" s="15">
        <v>2020362.834</v>
      </c>
      <c r="Q154" s="16">
        <f t="shared" si="114"/>
        <v>0.12063985878318108</v>
      </c>
      <c r="R154" s="15">
        <f t="shared" si="107"/>
        <v>1567775.9583000003</v>
      </c>
      <c r="S154" s="16">
        <f t="shared" si="108"/>
        <v>0.77598732857110175</v>
      </c>
      <c r="T154" s="14"/>
      <c r="U154" s="15">
        <v>1944018.9000000004</v>
      </c>
      <c r="V154" s="16">
        <f t="shared" si="115"/>
        <v>0.15050457958144381</v>
      </c>
      <c r="W154" s="15">
        <f t="shared" si="109"/>
        <v>1644119.8922999999</v>
      </c>
      <c r="X154" s="16">
        <f t="shared" si="110"/>
        <v>0.8457324629405607</v>
      </c>
    </row>
    <row r="155" spans="1:24">
      <c r="A155" s="18" t="s">
        <v>67</v>
      </c>
      <c r="B155" s="14"/>
      <c r="C155" s="15">
        <v>0</v>
      </c>
      <c r="D155" s="16">
        <f t="shared" si="111"/>
        <v>0</v>
      </c>
      <c r="E155" s="14"/>
      <c r="F155" s="15">
        <v>0</v>
      </c>
      <c r="G155" s="16">
        <f t="shared" si="112"/>
        <v>0</v>
      </c>
      <c r="H155" s="15">
        <f t="shared" si="103"/>
        <v>0</v>
      </c>
      <c r="I155" s="16" t="str">
        <f t="shared" si="104"/>
        <v>N. D.</v>
      </c>
      <c r="J155" s="14"/>
      <c r="K155" s="15">
        <v>0</v>
      </c>
      <c r="L155" s="16">
        <f t="shared" si="113"/>
        <v>0</v>
      </c>
      <c r="M155" s="15">
        <f t="shared" si="105"/>
        <v>0</v>
      </c>
      <c r="N155" s="16" t="str">
        <f t="shared" si="106"/>
        <v>N. D.</v>
      </c>
      <c r="O155" s="14"/>
      <c r="P155" s="15">
        <v>0</v>
      </c>
      <c r="Q155" s="16">
        <f t="shared" si="114"/>
        <v>0</v>
      </c>
      <c r="R155" s="15">
        <f t="shared" si="107"/>
        <v>0</v>
      </c>
      <c r="S155" s="16" t="str">
        <f t="shared" si="108"/>
        <v>N. D.</v>
      </c>
      <c r="T155" s="14"/>
      <c r="U155" s="15">
        <v>0</v>
      </c>
      <c r="V155" s="16">
        <f t="shared" si="115"/>
        <v>0</v>
      </c>
      <c r="W155" s="15">
        <f t="shared" si="109"/>
        <v>0</v>
      </c>
      <c r="X155" s="16" t="str">
        <f t="shared" si="110"/>
        <v>N. D.</v>
      </c>
    </row>
    <row r="156" spans="1:24">
      <c r="A156" s="18" t="s">
        <v>68</v>
      </c>
      <c r="B156" s="14"/>
      <c r="C156" s="15">
        <v>0</v>
      </c>
      <c r="D156" s="16">
        <f t="shared" si="111"/>
        <v>0</v>
      </c>
      <c r="E156" s="14"/>
      <c r="F156" s="15">
        <v>0</v>
      </c>
      <c r="G156" s="16">
        <f t="shared" si="112"/>
        <v>0</v>
      </c>
      <c r="H156" s="15">
        <f t="shared" si="103"/>
        <v>0</v>
      </c>
      <c r="I156" s="16" t="str">
        <f t="shared" si="104"/>
        <v>N. D.</v>
      </c>
      <c r="J156" s="14"/>
      <c r="K156" s="15">
        <v>0</v>
      </c>
      <c r="L156" s="16">
        <f t="shared" si="113"/>
        <v>0</v>
      </c>
      <c r="M156" s="15">
        <f t="shared" si="105"/>
        <v>0</v>
      </c>
      <c r="N156" s="16" t="str">
        <f t="shared" si="106"/>
        <v>N. D.</v>
      </c>
      <c r="O156" s="14"/>
      <c r="P156" s="15">
        <v>0</v>
      </c>
      <c r="Q156" s="16">
        <f t="shared" si="114"/>
        <v>0</v>
      </c>
      <c r="R156" s="15">
        <f t="shared" si="107"/>
        <v>0</v>
      </c>
      <c r="S156" s="16" t="str">
        <f t="shared" si="108"/>
        <v>N. D.</v>
      </c>
      <c r="T156" s="14"/>
      <c r="U156" s="15">
        <v>0</v>
      </c>
      <c r="V156" s="16">
        <f t="shared" si="115"/>
        <v>0</v>
      </c>
      <c r="W156" s="15">
        <f t="shared" si="109"/>
        <v>0</v>
      </c>
      <c r="X156" s="16" t="str">
        <f t="shared" si="110"/>
        <v>N. D.</v>
      </c>
    </row>
    <row r="157" spans="1:24">
      <c r="A157" s="18" t="s">
        <v>69</v>
      </c>
      <c r="B157" s="14"/>
      <c r="C157" s="15">
        <v>449806.95</v>
      </c>
      <c r="D157" s="16">
        <f t="shared" si="111"/>
        <v>1.9174212955958309E-2</v>
      </c>
      <c r="E157" s="14"/>
      <c r="F157" s="15">
        <v>449806.95</v>
      </c>
      <c r="G157" s="16">
        <f t="shared" si="112"/>
        <v>1.9174212955958309E-2</v>
      </c>
      <c r="H157" s="15">
        <f t="shared" si="103"/>
        <v>0</v>
      </c>
      <c r="I157" s="16">
        <f t="shared" si="104"/>
        <v>0</v>
      </c>
      <c r="J157" s="14"/>
      <c r="K157" s="15">
        <v>368063.70999999996</v>
      </c>
      <c r="L157" s="16">
        <f t="shared" si="113"/>
        <v>1.7941985908937422E-2</v>
      </c>
      <c r="M157" s="15">
        <f t="shared" si="105"/>
        <v>81743.240000000049</v>
      </c>
      <c r="N157" s="16">
        <f t="shared" si="106"/>
        <v>0.22208992024777466</v>
      </c>
      <c r="O157" s="14"/>
      <c r="P157" s="15">
        <v>1014645.55</v>
      </c>
      <c r="Q157" s="16">
        <f t="shared" si="114"/>
        <v>6.0586491597965662E-2</v>
      </c>
      <c r="R157" s="15">
        <f t="shared" si="107"/>
        <v>-564838.60000000009</v>
      </c>
      <c r="S157" s="16">
        <f t="shared" si="108"/>
        <v>-0.55668563273154859</v>
      </c>
      <c r="T157" s="14"/>
      <c r="U157" s="15">
        <v>270753.93</v>
      </c>
      <c r="V157" s="16">
        <f t="shared" si="115"/>
        <v>2.0961579336843721E-2</v>
      </c>
      <c r="W157" s="15">
        <f t="shared" si="109"/>
        <v>179053.02000000002</v>
      </c>
      <c r="X157" s="16">
        <f t="shared" si="110"/>
        <v>0.66131272775985195</v>
      </c>
    </row>
    <row r="158" spans="1:24">
      <c r="A158" s="18" t="s">
        <v>70</v>
      </c>
      <c r="B158" s="14"/>
      <c r="C158" s="15">
        <v>0</v>
      </c>
      <c r="D158" s="16">
        <f t="shared" si="111"/>
        <v>0</v>
      </c>
      <c r="E158" s="14"/>
      <c r="F158" s="15">
        <v>0</v>
      </c>
      <c r="G158" s="16">
        <f t="shared" si="112"/>
        <v>0</v>
      </c>
      <c r="H158" s="15">
        <f t="shared" si="103"/>
        <v>0</v>
      </c>
      <c r="I158" s="16" t="str">
        <f t="shared" si="104"/>
        <v>N. D.</v>
      </c>
      <c r="J158" s="14"/>
      <c r="K158" s="15">
        <v>0</v>
      </c>
      <c r="L158" s="16">
        <f t="shared" si="113"/>
        <v>0</v>
      </c>
      <c r="M158" s="15">
        <f t="shared" si="105"/>
        <v>0</v>
      </c>
      <c r="N158" s="16" t="str">
        <f t="shared" si="106"/>
        <v>N. D.</v>
      </c>
      <c r="O158" s="14"/>
      <c r="P158" s="15">
        <v>0</v>
      </c>
      <c r="Q158" s="16">
        <f t="shared" si="114"/>
        <v>0</v>
      </c>
      <c r="R158" s="15">
        <f t="shared" si="107"/>
        <v>0</v>
      </c>
      <c r="S158" s="16" t="str">
        <f t="shared" si="108"/>
        <v>N. D.</v>
      </c>
      <c r="T158" s="14"/>
      <c r="U158" s="15">
        <v>0</v>
      </c>
      <c r="V158" s="16">
        <f t="shared" si="115"/>
        <v>0</v>
      </c>
      <c r="W158" s="15">
        <f t="shared" si="109"/>
        <v>0</v>
      </c>
      <c r="X158" s="16" t="str">
        <f t="shared" si="110"/>
        <v>N. D.</v>
      </c>
    </row>
    <row r="159" spans="1:24" ht="6" customHeight="1">
      <c r="A159" s="37"/>
      <c r="B159" s="6"/>
      <c r="C159" s="6"/>
      <c r="D159" s="29"/>
      <c r="E159" s="6"/>
      <c r="F159" s="6"/>
      <c r="G159" s="29"/>
      <c r="H159" s="6"/>
      <c r="I159" s="29"/>
      <c r="J159" s="6"/>
      <c r="K159" s="6"/>
      <c r="L159" s="29"/>
      <c r="M159" s="6"/>
      <c r="N159" s="29"/>
      <c r="O159" s="6"/>
      <c r="P159" s="6"/>
      <c r="Q159" s="29"/>
      <c r="R159" s="6"/>
      <c r="S159" s="29"/>
      <c r="T159" s="6"/>
      <c r="U159" s="6"/>
      <c r="V159" s="29"/>
      <c r="W159" s="6"/>
      <c r="X159" s="29"/>
    </row>
    <row r="160" spans="1:24">
      <c r="A160" s="38" t="s">
        <v>71</v>
      </c>
      <c r="B160" s="24"/>
      <c r="C160" s="24">
        <f>+C161+C164</f>
        <v>-331471.19999999995</v>
      </c>
      <c r="D160" s="23">
        <f>+SUM(D161:D164)</f>
        <v>-1.412983809513625E-2</v>
      </c>
      <c r="E160" s="24"/>
      <c r="F160" s="24">
        <f>+F161+F164</f>
        <v>-331471.19999999995</v>
      </c>
      <c r="G160" s="23">
        <f>+SUM(G161:G164)</f>
        <v>-1.412983809513625E-2</v>
      </c>
      <c r="H160" s="24">
        <f t="shared" ref="H160:H166" si="116">+$C160-F160</f>
        <v>0</v>
      </c>
      <c r="I160" s="23">
        <f t="shared" ref="I160:I166" si="117">+IF(ISERROR(H160/F160),"N. D.",H160/F160)</f>
        <v>0</v>
      </c>
      <c r="J160" s="24"/>
      <c r="K160" s="24">
        <f>+K161+K164</f>
        <v>-237515.55000000005</v>
      </c>
      <c r="L160" s="23">
        <f>+SUM(L161:L164)</f>
        <v>-1.1578160344179335E-2</v>
      </c>
      <c r="M160" s="24">
        <f t="shared" ref="M160:M166" si="118">+$C160-K160</f>
        <v>-93955.649999999907</v>
      </c>
      <c r="N160" s="23">
        <f t="shared" ref="N160:N166" si="119">+IF(ISERROR(M160/K160),"N. D.",M160/K160)</f>
        <v>0.3955768369692001</v>
      </c>
      <c r="O160" s="24"/>
      <c r="P160" s="24">
        <f>+P161+P164</f>
        <v>-226800.91999999998</v>
      </c>
      <c r="Q160" s="23">
        <f>+SUM(Q161:Q164)</f>
        <v>-1.3542731285808015E-2</v>
      </c>
      <c r="R160" s="24">
        <f t="shared" ref="R160:R166" si="120">+$C160-P160</f>
        <v>-104670.27999999997</v>
      </c>
      <c r="S160" s="23">
        <f t="shared" ref="S160:S166" si="121">+IF(ISERROR(R160/P160),"N. D.",R160/P160)</f>
        <v>0.46150729900037435</v>
      </c>
      <c r="T160" s="24"/>
      <c r="U160" s="24">
        <f>+U161+U164</f>
        <v>-339253.07</v>
      </c>
      <c r="V160" s="23">
        <f>+SUM(V161:V164)</f>
        <v>-2.626473470605873E-2</v>
      </c>
      <c r="W160" s="24">
        <f t="shared" ref="W160:W166" si="122">+$C160-U160</f>
        <v>7781.8700000000536</v>
      </c>
      <c r="X160" s="23">
        <f t="shared" ref="X160:X166" si="123">+IF(ISERROR(W160/U160),"N. D.",W160/U160)</f>
        <v>-2.2938244891932896E-2</v>
      </c>
    </row>
    <row r="161" spans="1:24">
      <c r="A161" s="39" t="s">
        <v>72</v>
      </c>
      <c r="B161" s="14"/>
      <c r="C161" s="14">
        <f>+SUM(C162:C163)</f>
        <v>0</v>
      </c>
      <c r="D161" s="11">
        <f t="shared" ref="D161:D166" si="124">+IF(ISERROR(C161/C$106),"N. D.",C161/C$106)</f>
        <v>0</v>
      </c>
      <c r="E161" s="14"/>
      <c r="F161" s="14">
        <f>+SUM(F162:F163)</f>
        <v>0</v>
      </c>
      <c r="G161" s="11">
        <f t="shared" ref="G161:G166" si="125">+IF(ISERROR(F161/F$106),"N. D.",F161/F$106)</f>
        <v>0</v>
      </c>
      <c r="H161" s="14">
        <f t="shared" si="116"/>
        <v>0</v>
      </c>
      <c r="I161" s="11" t="str">
        <f t="shared" si="117"/>
        <v>N. D.</v>
      </c>
      <c r="J161" s="14"/>
      <c r="K161" s="14">
        <f>+SUM(K162:K163)</f>
        <v>0</v>
      </c>
      <c r="L161" s="11">
        <f t="shared" ref="L161:L166" si="126">+IF(ISERROR(K161/K$106),"N. D.",K161/K$106)</f>
        <v>0</v>
      </c>
      <c r="M161" s="14">
        <f t="shared" si="118"/>
        <v>0</v>
      </c>
      <c r="N161" s="11" t="str">
        <f t="shared" si="119"/>
        <v>N. D.</v>
      </c>
      <c r="O161" s="14"/>
      <c r="P161" s="14">
        <f>+SUM(P162:P163)</f>
        <v>0</v>
      </c>
      <c r="Q161" s="11">
        <f t="shared" ref="Q161:Q166" si="127">+IF(ISERROR(P161/P$106),"N. D.",P161/P$106)</f>
        <v>0</v>
      </c>
      <c r="R161" s="14">
        <f t="shared" si="120"/>
        <v>0</v>
      </c>
      <c r="S161" s="11" t="str">
        <f t="shared" si="121"/>
        <v>N. D.</v>
      </c>
      <c r="T161" s="14"/>
      <c r="U161" s="14">
        <f>+SUM(U162:U163)</f>
        <v>0</v>
      </c>
      <c r="V161" s="11">
        <f t="shared" ref="V161:V166" si="128">+IF(ISERROR(U161/U$106),"N. D.",U161/U$106)</f>
        <v>0</v>
      </c>
      <c r="W161" s="14">
        <f t="shared" si="122"/>
        <v>0</v>
      </c>
      <c r="X161" s="11" t="str">
        <f t="shared" si="123"/>
        <v>N. D.</v>
      </c>
    </row>
    <row r="162" spans="1:24">
      <c r="A162" s="40" t="s">
        <v>72</v>
      </c>
      <c r="B162" s="14"/>
      <c r="C162" s="15">
        <v>0</v>
      </c>
      <c r="D162" s="16">
        <f t="shared" si="124"/>
        <v>0</v>
      </c>
      <c r="E162" s="14"/>
      <c r="F162" s="15">
        <v>0</v>
      </c>
      <c r="G162" s="16">
        <f t="shared" si="125"/>
        <v>0</v>
      </c>
      <c r="H162" s="17">
        <f t="shared" si="116"/>
        <v>0</v>
      </c>
      <c r="I162" s="16" t="str">
        <f t="shared" si="117"/>
        <v>N. D.</v>
      </c>
      <c r="J162" s="14"/>
      <c r="K162" s="15">
        <v>0</v>
      </c>
      <c r="L162" s="16">
        <f t="shared" si="126"/>
        <v>0</v>
      </c>
      <c r="M162" s="17">
        <f t="shared" si="118"/>
        <v>0</v>
      </c>
      <c r="N162" s="16" t="str">
        <f t="shared" si="119"/>
        <v>N. D.</v>
      </c>
      <c r="O162" s="14"/>
      <c r="P162" s="15">
        <v>0</v>
      </c>
      <c r="Q162" s="16">
        <f t="shared" si="127"/>
        <v>0</v>
      </c>
      <c r="R162" s="17">
        <f t="shared" si="120"/>
        <v>0</v>
      </c>
      <c r="S162" s="16" t="str">
        <f t="shared" si="121"/>
        <v>N. D.</v>
      </c>
      <c r="T162" s="14"/>
      <c r="U162" s="15">
        <v>0</v>
      </c>
      <c r="V162" s="16">
        <f t="shared" si="128"/>
        <v>0</v>
      </c>
      <c r="W162" s="17">
        <f t="shared" si="122"/>
        <v>0</v>
      </c>
      <c r="X162" s="16" t="str">
        <f t="shared" si="123"/>
        <v>N. D.</v>
      </c>
    </row>
    <row r="163" spans="1:24">
      <c r="A163" s="40" t="s">
        <v>73</v>
      </c>
      <c r="B163" s="14"/>
      <c r="C163" s="15">
        <v>0</v>
      </c>
      <c r="D163" s="16">
        <f t="shared" si="124"/>
        <v>0</v>
      </c>
      <c r="E163" s="14"/>
      <c r="F163" s="15">
        <v>0</v>
      </c>
      <c r="G163" s="16">
        <f t="shared" si="125"/>
        <v>0</v>
      </c>
      <c r="H163" s="17">
        <f t="shared" si="116"/>
        <v>0</v>
      </c>
      <c r="I163" s="16" t="str">
        <f t="shared" si="117"/>
        <v>N. D.</v>
      </c>
      <c r="J163" s="14"/>
      <c r="K163" s="15">
        <v>0</v>
      </c>
      <c r="L163" s="16">
        <f t="shared" si="126"/>
        <v>0</v>
      </c>
      <c r="M163" s="17">
        <f t="shared" si="118"/>
        <v>0</v>
      </c>
      <c r="N163" s="16" t="str">
        <f t="shared" si="119"/>
        <v>N. D.</v>
      </c>
      <c r="O163" s="14"/>
      <c r="P163" s="15">
        <v>0</v>
      </c>
      <c r="Q163" s="16">
        <f t="shared" si="127"/>
        <v>0</v>
      </c>
      <c r="R163" s="17">
        <f t="shared" si="120"/>
        <v>0</v>
      </c>
      <c r="S163" s="16" t="str">
        <f t="shared" si="121"/>
        <v>N. D.</v>
      </c>
      <c r="T163" s="14"/>
      <c r="U163" s="15">
        <v>0</v>
      </c>
      <c r="V163" s="16">
        <f t="shared" si="128"/>
        <v>0</v>
      </c>
      <c r="W163" s="17">
        <f t="shared" si="122"/>
        <v>0</v>
      </c>
      <c r="X163" s="16" t="str">
        <f t="shared" si="123"/>
        <v>N. D.</v>
      </c>
    </row>
    <row r="164" spans="1:24">
      <c r="A164" s="39" t="s">
        <v>74</v>
      </c>
      <c r="B164" s="14"/>
      <c r="C164" s="14">
        <f>+SUM(C165:C166)</f>
        <v>-331471.19999999995</v>
      </c>
      <c r="D164" s="11">
        <f t="shared" si="124"/>
        <v>-1.412983809513625E-2</v>
      </c>
      <c r="E164" s="14"/>
      <c r="F164" s="14">
        <f>+SUM(F165:F166)</f>
        <v>-331471.19999999995</v>
      </c>
      <c r="G164" s="11">
        <f t="shared" si="125"/>
        <v>-1.412983809513625E-2</v>
      </c>
      <c r="H164" s="14">
        <f t="shared" si="116"/>
        <v>0</v>
      </c>
      <c r="I164" s="11">
        <f t="shared" si="117"/>
        <v>0</v>
      </c>
      <c r="J164" s="14"/>
      <c r="K164" s="14">
        <f>+SUM(K165:K166)</f>
        <v>-237515.55000000005</v>
      </c>
      <c r="L164" s="11">
        <f t="shared" si="126"/>
        <v>-1.1578160344179335E-2</v>
      </c>
      <c r="M164" s="14">
        <f t="shared" si="118"/>
        <v>-93955.649999999907</v>
      </c>
      <c r="N164" s="11">
        <f t="shared" si="119"/>
        <v>0.3955768369692001</v>
      </c>
      <c r="O164" s="14"/>
      <c r="P164" s="14">
        <f>+SUM(P165:P166)</f>
        <v>-226800.91999999998</v>
      </c>
      <c r="Q164" s="11">
        <f t="shared" si="127"/>
        <v>-1.3542731285808015E-2</v>
      </c>
      <c r="R164" s="14">
        <f t="shared" si="120"/>
        <v>-104670.27999999997</v>
      </c>
      <c r="S164" s="11">
        <f t="shared" si="121"/>
        <v>0.46150729900037435</v>
      </c>
      <c r="T164" s="14"/>
      <c r="U164" s="14">
        <f>+SUM(U165:U166)</f>
        <v>-339253.07</v>
      </c>
      <c r="V164" s="11">
        <f t="shared" si="128"/>
        <v>-2.626473470605873E-2</v>
      </c>
      <c r="W164" s="14">
        <f t="shared" si="122"/>
        <v>7781.8700000000536</v>
      </c>
      <c r="X164" s="11">
        <f t="shared" si="123"/>
        <v>-2.2938244891932896E-2</v>
      </c>
    </row>
    <row r="165" spans="1:24">
      <c r="A165" s="40" t="s">
        <v>75</v>
      </c>
      <c r="B165" s="14"/>
      <c r="C165" s="15">
        <v>0</v>
      </c>
      <c r="D165" s="16">
        <f t="shared" si="124"/>
        <v>0</v>
      </c>
      <c r="E165" s="14"/>
      <c r="F165" s="15">
        <v>0</v>
      </c>
      <c r="G165" s="16">
        <f t="shared" si="125"/>
        <v>0</v>
      </c>
      <c r="H165" s="17">
        <f t="shared" si="116"/>
        <v>0</v>
      </c>
      <c r="I165" s="16" t="str">
        <f t="shared" si="117"/>
        <v>N. D.</v>
      </c>
      <c r="J165" s="14"/>
      <c r="K165" s="15">
        <v>0</v>
      </c>
      <c r="L165" s="16">
        <f t="shared" si="126"/>
        <v>0</v>
      </c>
      <c r="M165" s="17">
        <f t="shared" si="118"/>
        <v>0</v>
      </c>
      <c r="N165" s="16" t="str">
        <f t="shared" si="119"/>
        <v>N. D.</v>
      </c>
      <c r="O165" s="14"/>
      <c r="P165" s="15">
        <v>0</v>
      </c>
      <c r="Q165" s="16">
        <f t="shared" si="127"/>
        <v>0</v>
      </c>
      <c r="R165" s="17">
        <f t="shared" si="120"/>
        <v>0</v>
      </c>
      <c r="S165" s="16" t="str">
        <f t="shared" si="121"/>
        <v>N. D.</v>
      </c>
      <c r="T165" s="14"/>
      <c r="U165" s="15">
        <v>-339253.07</v>
      </c>
      <c r="V165" s="16">
        <f t="shared" si="128"/>
        <v>-2.626473470605873E-2</v>
      </c>
      <c r="W165" s="17">
        <f t="shared" si="122"/>
        <v>339253.07</v>
      </c>
      <c r="X165" s="16">
        <f t="shared" si="123"/>
        <v>-1</v>
      </c>
    </row>
    <row r="166" spans="1:24">
      <c r="A166" s="40" t="s">
        <v>64</v>
      </c>
      <c r="B166" s="14"/>
      <c r="C166" s="15">
        <v>-331471.19999999995</v>
      </c>
      <c r="D166" s="16">
        <f t="shared" si="124"/>
        <v>-1.412983809513625E-2</v>
      </c>
      <c r="E166" s="14"/>
      <c r="F166" s="15">
        <v>-331471.19999999995</v>
      </c>
      <c r="G166" s="16">
        <f t="shared" si="125"/>
        <v>-1.412983809513625E-2</v>
      </c>
      <c r="H166" s="17">
        <f t="shared" si="116"/>
        <v>0</v>
      </c>
      <c r="I166" s="16">
        <f t="shared" si="117"/>
        <v>0</v>
      </c>
      <c r="J166" s="14"/>
      <c r="K166" s="15">
        <v>-237515.55000000005</v>
      </c>
      <c r="L166" s="16">
        <f t="shared" si="126"/>
        <v>-1.1578160344179335E-2</v>
      </c>
      <c r="M166" s="17">
        <f t="shared" si="118"/>
        <v>-93955.649999999907</v>
      </c>
      <c r="N166" s="16">
        <f t="shared" si="119"/>
        <v>0.3955768369692001</v>
      </c>
      <c r="O166" s="14"/>
      <c r="P166" s="15">
        <v>-226800.91999999998</v>
      </c>
      <c r="Q166" s="16">
        <f t="shared" si="127"/>
        <v>-1.3542731285808015E-2</v>
      </c>
      <c r="R166" s="17">
        <f t="shared" si="120"/>
        <v>-104670.27999999997</v>
      </c>
      <c r="S166" s="16">
        <f t="shared" si="121"/>
        <v>0.46150729900037435</v>
      </c>
      <c r="T166" s="14"/>
      <c r="U166" s="15">
        <v>0</v>
      </c>
      <c r="V166" s="16">
        <f t="shared" si="128"/>
        <v>0</v>
      </c>
      <c r="W166" s="17">
        <f t="shared" si="122"/>
        <v>-331471.19999999995</v>
      </c>
      <c r="X166" s="16" t="str">
        <f t="shared" si="123"/>
        <v>N. D.</v>
      </c>
    </row>
    <row r="167" spans="1:24" ht="6" customHeight="1">
      <c r="A167" s="37"/>
      <c r="B167" s="6"/>
      <c r="C167" s="6"/>
      <c r="D167" s="29"/>
      <c r="E167" s="6"/>
      <c r="F167" s="6"/>
      <c r="G167" s="29"/>
      <c r="H167" s="6"/>
      <c r="I167" s="29"/>
      <c r="J167" s="6"/>
      <c r="K167" s="6"/>
      <c r="L167" s="29"/>
      <c r="M167" s="6"/>
      <c r="N167" s="29"/>
      <c r="O167" s="6"/>
      <c r="P167" s="6"/>
      <c r="Q167" s="29"/>
      <c r="R167" s="6"/>
      <c r="S167" s="29"/>
      <c r="T167" s="6"/>
      <c r="U167" s="6"/>
      <c r="V167" s="29"/>
      <c r="W167" s="6"/>
      <c r="X167" s="29"/>
    </row>
    <row r="168" spans="1:24" ht="19" thickBot="1">
      <c r="A168" s="31" t="s">
        <v>76</v>
      </c>
      <c r="B168" s="32"/>
      <c r="C168" s="32">
        <f>+C133-C135</f>
        <v>19752477.907700006</v>
      </c>
      <c r="D168" s="33">
        <f>+IF(OR(C106&lt;=0,C168&lt;=0),"N. D.",C168/C$106)</f>
        <v>0.84200170275292918</v>
      </c>
      <c r="E168" s="32"/>
      <c r="F168" s="32">
        <f>+F133-F135</f>
        <v>19752477.907700006</v>
      </c>
      <c r="G168" s="33">
        <f>+IF(OR(F106&lt;=0,F168&lt;=0),"N. D.",F168/F$106)</f>
        <v>0.84200170275292918</v>
      </c>
      <c r="H168" s="32">
        <f>+$C168-F168</f>
        <v>0</v>
      </c>
      <c r="I168" s="33">
        <f>+IF(ISERROR(H168/F168),"N. D.",H168/F168)</f>
        <v>0</v>
      </c>
      <c r="J168" s="32"/>
      <c r="K168" s="32">
        <f>+K133-K135</f>
        <v>17953010.2465</v>
      </c>
      <c r="L168" s="33">
        <f>+IF(OR(K106&lt;=0,K168&lt;=0),"N. D.",K168/K$106)</f>
        <v>0.87515462164338942</v>
      </c>
      <c r="M168" s="32">
        <f>+$C168-K168</f>
        <v>1799467.6612000056</v>
      </c>
      <c r="N168" s="33">
        <f>+IF(ISERROR(M168/K168),"N. D.",M168/K168)</f>
        <v>0.10023208567771066</v>
      </c>
      <c r="O168" s="32"/>
      <c r="P168" s="32">
        <f>+P133-P135</f>
        <v>13938851.545999998</v>
      </c>
      <c r="Q168" s="33">
        <f>+IF(OR(P106&lt;=0,P168&lt;=0),"N. D.",P168/P$106)</f>
        <v>0.83231638090466131</v>
      </c>
      <c r="R168" s="32">
        <f>+$C168-P168</f>
        <v>5813626.3617000077</v>
      </c>
      <c r="S168" s="33">
        <f>+IF(ISERROR(R168/P168),"N. D.",R168/P168)</f>
        <v>0.41708072881860425</v>
      </c>
      <c r="T168" s="32"/>
      <c r="U168" s="32">
        <f>+U133-U135</f>
        <v>11041156.300000003</v>
      </c>
      <c r="V168" s="33">
        <f>+IF(OR(U106&lt;=0,U168&lt;=0),"N. D.",U168/U$106)</f>
        <v>0.8547985757877713</v>
      </c>
      <c r="W168" s="32">
        <f>+$C168-U168</f>
        <v>8711321.6077000033</v>
      </c>
      <c r="X168" s="33">
        <f>+IF(ISERROR(W168/U168),"N. D.",W168/U168)</f>
        <v>0.78898634988982097</v>
      </c>
    </row>
    <row r="169" spans="1:24" ht="6" customHeight="1">
      <c r="A169" s="37"/>
      <c r="B169" s="6"/>
      <c r="C169" s="6"/>
      <c r="D169" s="29"/>
      <c r="E169" s="6"/>
      <c r="F169" s="6"/>
      <c r="G169" s="29"/>
      <c r="H169" s="6"/>
      <c r="I169" s="29"/>
      <c r="J169" s="6"/>
      <c r="K169" s="6"/>
      <c r="L169" s="29"/>
      <c r="M169" s="6"/>
      <c r="N169" s="29"/>
      <c r="O169" s="6"/>
      <c r="P169" s="6"/>
      <c r="Q169" s="29"/>
      <c r="R169" s="6"/>
      <c r="S169" s="29"/>
      <c r="T169" s="6"/>
      <c r="U169" s="6"/>
      <c r="V169" s="29"/>
      <c r="W169" s="6"/>
      <c r="X169" s="29"/>
    </row>
    <row r="170" spans="1:24">
      <c r="A170" s="36" t="s">
        <v>77</v>
      </c>
      <c r="B170" s="24"/>
      <c r="C170" s="24">
        <f>+SUM(C172:C175)</f>
        <v>1779276.56</v>
      </c>
      <c r="D170" s="23">
        <f>+SUM(D172:D175)</f>
        <v>7.584637736029852E-2</v>
      </c>
      <c r="E170" s="24"/>
      <c r="F170" s="24">
        <f>+SUM(F172:F175)</f>
        <v>1779276.56</v>
      </c>
      <c r="G170" s="23">
        <f>+SUM(G172:G175)</f>
        <v>7.584637736029852E-2</v>
      </c>
      <c r="H170" s="24">
        <f>+$C170-F170</f>
        <v>0</v>
      </c>
      <c r="I170" s="23">
        <f>+IF(ISERROR(H170/F170),"N. D.",H170/F170)</f>
        <v>0</v>
      </c>
      <c r="J170" s="24"/>
      <c r="K170" s="24">
        <f>+SUM(K172:K175)</f>
        <v>1373129.26</v>
      </c>
      <c r="L170" s="23">
        <f>+SUM(L172:L175)</f>
        <v>6.693587323257072E-2</v>
      </c>
      <c r="M170" s="24">
        <f>+$C170-K170</f>
        <v>406147.30000000005</v>
      </c>
      <c r="N170" s="23">
        <f>+IF(ISERROR(M170/K170),"N. D.",M170/K170)</f>
        <v>0.29578227762767217</v>
      </c>
      <c r="O170" s="24"/>
      <c r="P170" s="24">
        <f>+SUM(P172:P175)</f>
        <v>1246739.31</v>
      </c>
      <c r="Q170" s="23">
        <f>+SUM(Q172:Q175)</f>
        <v>7.4445268823352645E-2</v>
      </c>
      <c r="R170" s="24">
        <f>+$C170-P170</f>
        <v>532537.25</v>
      </c>
      <c r="S170" s="23">
        <f>+IF(ISERROR(R170/P170),"N. D.",R170/P170)</f>
        <v>0.42714402740698054</v>
      </c>
      <c r="T170" s="24"/>
      <c r="U170" s="24">
        <f>+SUM(U172:U175)</f>
        <v>756246.42999999993</v>
      </c>
      <c r="V170" s="23">
        <f>+SUM(V172:V175)</f>
        <v>5.8548068132011341E-2</v>
      </c>
      <c r="W170" s="24">
        <f>+$C170-U170</f>
        <v>1023030.1300000001</v>
      </c>
      <c r="X170" s="23">
        <f>+IF(ISERROR(W170/U170),"N. D.",W170/U170)</f>
        <v>1.3527735000349028</v>
      </c>
    </row>
    <row r="171" spans="1:24" ht="6" customHeight="1">
      <c r="A171" s="37"/>
      <c r="B171" s="6"/>
      <c r="C171" s="6"/>
      <c r="D171" s="29"/>
      <c r="E171" s="6"/>
      <c r="F171" s="6"/>
      <c r="G171" s="29"/>
      <c r="H171" s="6"/>
      <c r="I171" s="29"/>
      <c r="J171" s="6"/>
      <c r="K171" s="6"/>
      <c r="L171" s="29"/>
      <c r="M171" s="6"/>
      <c r="N171" s="29"/>
      <c r="O171" s="6"/>
      <c r="P171" s="6"/>
      <c r="Q171" s="29"/>
      <c r="R171" s="6"/>
      <c r="S171" s="29"/>
      <c r="T171" s="6"/>
      <c r="U171" s="6"/>
      <c r="V171" s="29"/>
      <c r="W171" s="6"/>
      <c r="X171" s="29"/>
    </row>
    <row r="172" spans="1:24">
      <c r="A172" s="39" t="s">
        <v>78</v>
      </c>
      <c r="B172" s="14"/>
      <c r="C172" s="14">
        <v>0</v>
      </c>
      <c r="D172" s="11">
        <f>+IF(ISERROR(C172/C$106),"N. D.",C172/C$106)</f>
        <v>0</v>
      </c>
      <c r="E172" s="14"/>
      <c r="F172" s="14">
        <v>0</v>
      </c>
      <c r="G172" s="11">
        <f>+IF(ISERROR(F172/F$106),"N. D.",F172/F$106)</f>
        <v>0</v>
      </c>
      <c r="H172" s="14">
        <f>+$C172-F172</f>
        <v>0</v>
      </c>
      <c r="I172" s="11" t="str">
        <f>+IF(ISERROR(H172/F172),"N. D.",H172/F172)</f>
        <v>N. D.</v>
      </c>
      <c r="J172" s="14"/>
      <c r="K172" s="14">
        <v>251670.8</v>
      </c>
      <c r="L172" s="11">
        <f>+IF(ISERROR(K172/K$106),"N. D.",K172/K$106)</f>
        <v>1.2268185709726744E-2</v>
      </c>
      <c r="M172" s="14">
        <f>+$C172-K172</f>
        <v>-251670.8</v>
      </c>
      <c r="N172" s="11">
        <f>+IF(ISERROR(M172/K172),"N. D.",M172/K172)</f>
        <v>-1</v>
      </c>
      <c r="O172" s="14"/>
      <c r="P172" s="14">
        <v>823269.73</v>
      </c>
      <c r="Q172" s="11">
        <f>+IF(ISERROR(P172/P$106),"N. D.",P172/P$106)</f>
        <v>4.9159063063455466E-2</v>
      </c>
      <c r="R172" s="14">
        <f>+$C172-P172</f>
        <v>-823269.73</v>
      </c>
      <c r="S172" s="11">
        <f>+IF(ISERROR(R172/P172),"N. D.",R172/P172)</f>
        <v>-1</v>
      </c>
      <c r="T172" s="14"/>
      <c r="U172" s="14">
        <v>385575.53</v>
      </c>
      <c r="V172" s="11">
        <f>+IF(ISERROR(U172/U$106),"N. D.",U172/U$106)</f>
        <v>2.9850987065785404E-2</v>
      </c>
      <c r="W172" s="14">
        <f>+$C172-U172</f>
        <v>-385575.53</v>
      </c>
      <c r="X172" s="11">
        <f>+IF(ISERROR(W172/U172),"N. D.",W172/U172)</f>
        <v>-1</v>
      </c>
    </row>
    <row r="173" spans="1:24">
      <c r="A173" s="39" t="s">
        <v>79</v>
      </c>
      <c r="B173" s="14"/>
      <c r="C173" s="14">
        <v>545926.55999999994</v>
      </c>
      <c r="D173" s="11">
        <f>+IF(ISERROR(C173/C$106),"N. D.",C173/C$106)</f>
        <v>2.3271565990151441E-2</v>
      </c>
      <c r="E173" s="14"/>
      <c r="F173" s="14">
        <v>545926.55999999994</v>
      </c>
      <c r="G173" s="11">
        <f>+IF(ISERROR(F173/F$106),"N. D.",F173/F$106)</f>
        <v>2.3271565990151441E-2</v>
      </c>
      <c r="H173" s="14">
        <f>+$C173-F173</f>
        <v>0</v>
      </c>
      <c r="I173" s="11">
        <f>+IF(ISERROR(H173/F173),"N. D.",H173/F173)</f>
        <v>0</v>
      </c>
      <c r="J173" s="14"/>
      <c r="K173" s="14">
        <v>125458.46</v>
      </c>
      <c r="L173" s="11">
        <f>+IF(ISERROR(K173/K$106),"N. D.",K173/K$106)</f>
        <v>6.115718176825935E-3</v>
      </c>
      <c r="M173" s="14">
        <f>+$C173-K173</f>
        <v>420468.09999999992</v>
      </c>
      <c r="N173" s="11">
        <f>+IF(ISERROR(M173/K173),"N. D.",M173/K173)</f>
        <v>3.3514527438006168</v>
      </c>
      <c r="O173" s="14"/>
      <c r="P173" s="14">
        <v>0</v>
      </c>
      <c r="Q173" s="11">
        <f>+IF(ISERROR(P173/P$106),"N. D.",P173/P$106)</f>
        <v>0</v>
      </c>
      <c r="R173" s="14">
        <f>+$C173-P173</f>
        <v>545926.55999999994</v>
      </c>
      <c r="S173" s="11" t="str">
        <f>+IF(ISERROR(R173/P173),"N. D.",R173/P173)</f>
        <v>N. D.</v>
      </c>
      <c r="T173" s="14"/>
      <c r="U173" s="14">
        <v>0</v>
      </c>
      <c r="V173" s="11">
        <f>+IF(ISERROR(U173/U$106),"N. D.",U173/U$106)</f>
        <v>0</v>
      </c>
      <c r="W173" s="14">
        <f>+$C173-U173</f>
        <v>545926.55999999994</v>
      </c>
      <c r="X173" s="11" t="str">
        <f>+IF(ISERROR(W173/U173),"N. D.",W173/U173)</f>
        <v>N. D.</v>
      </c>
    </row>
    <row r="174" spans="1:24">
      <c r="A174" s="39" t="s">
        <v>80</v>
      </c>
      <c r="B174" s="14"/>
      <c r="C174" s="14">
        <v>1233350</v>
      </c>
      <c r="D174" s="11">
        <f>+IF(ISERROR(C174/C$106),"N. D.",C174/C$106)</f>
        <v>5.2574811370147079E-2</v>
      </c>
      <c r="E174" s="14"/>
      <c r="F174" s="14">
        <v>1233350</v>
      </c>
      <c r="G174" s="11">
        <f>+IF(ISERROR(F174/F$106),"N. D.",F174/F$106)</f>
        <v>5.2574811370147079E-2</v>
      </c>
      <c r="H174" s="14">
        <f>+$C174-F174</f>
        <v>0</v>
      </c>
      <c r="I174" s="11">
        <f>+IF(ISERROR(H174/F174),"N. D.",H174/F174)</f>
        <v>0</v>
      </c>
      <c r="J174" s="14"/>
      <c r="K174" s="14">
        <v>996000</v>
      </c>
      <c r="L174" s="11">
        <f>+IF(ISERROR(K174/K$106),"N. D.",K174/K$106)</f>
        <v>4.8551969346018041E-2</v>
      </c>
      <c r="M174" s="14">
        <f>+$C174-K174</f>
        <v>237350</v>
      </c>
      <c r="N174" s="11">
        <f>+IF(ISERROR(M174/K174),"N. D.",M174/K174)</f>
        <v>0.23830321285140563</v>
      </c>
      <c r="O174" s="14"/>
      <c r="P174" s="14">
        <v>104000</v>
      </c>
      <c r="Q174" s="11">
        <f>+IF(ISERROR(P174/P$106),"N. D.",P174/P$106)</f>
        <v>6.2100455929545335E-3</v>
      </c>
      <c r="R174" s="14">
        <f>+$C174-P174</f>
        <v>1129350</v>
      </c>
      <c r="S174" s="11">
        <f>+IF(ISERROR(R174/P174),"N. D.",R174/P174)</f>
        <v>10.859134615384615</v>
      </c>
      <c r="T174" s="14"/>
      <c r="U174" s="14">
        <v>0</v>
      </c>
      <c r="V174" s="11">
        <f>+IF(ISERROR(U174/U$106),"N. D.",U174/U$106)</f>
        <v>0</v>
      </c>
      <c r="W174" s="14">
        <f>+$C174-U174</f>
        <v>1233350</v>
      </c>
      <c r="X174" s="11" t="str">
        <f>+IF(ISERROR(W174/U174),"N. D.",W174/U174)</f>
        <v>N. D.</v>
      </c>
    </row>
    <row r="175" spans="1:24">
      <c r="A175" s="39" t="s">
        <v>81</v>
      </c>
      <c r="B175" s="14"/>
      <c r="C175" s="14">
        <v>0</v>
      </c>
      <c r="D175" s="11">
        <f>+IF(ISERROR(C175/C$106),"N. D.",C175/C$106)</f>
        <v>0</v>
      </c>
      <c r="E175" s="14"/>
      <c r="F175" s="14">
        <v>0</v>
      </c>
      <c r="G175" s="11">
        <f>+IF(ISERROR(F175/F$106),"N. D.",F175/F$106)</f>
        <v>0</v>
      </c>
      <c r="H175" s="14">
        <f>+$C175-F175</f>
        <v>0</v>
      </c>
      <c r="I175" s="11" t="str">
        <f>+IF(ISERROR(H175/F175),"N. D.",H175/F175)</f>
        <v>N. D.</v>
      </c>
      <c r="J175" s="14"/>
      <c r="K175" s="14">
        <v>0</v>
      </c>
      <c r="L175" s="11">
        <f>+IF(ISERROR(K175/K$106),"N. D.",K175/K$106)</f>
        <v>0</v>
      </c>
      <c r="M175" s="14">
        <f>+$C175-K175</f>
        <v>0</v>
      </c>
      <c r="N175" s="11" t="str">
        <f>+IF(ISERROR(M175/K175),"N. D.",M175/K175)</f>
        <v>N. D.</v>
      </c>
      <c r="O175" s="14"/>
      <c r="P175" s="14">
        <v>319469.58000000007</v>
      </c>
      <c r="Q175" s="11">
        <f>+IF(ISERROR(P175/P$106),"N. D.",P175/P$106)</f>
        <v>1.9076160166942656E-2</v>
      </c>
      <c r="R175" s="14">
        <f>+$C175-P175</f>
        <v>-319469.58000000007</v>
      </c>
      <c r="S175" s="11">
        <f>+IF(ISERROR(R175/P175),"N. D.",R175/P175)</f>
        <v>-1</v>
      </c>
      <c r="T175" s="14"/>
      <c r="U175" s="14">
        <v>370670.89999999997</v>
      </c>
      <c r="V175" s="11">
        <f>+IF(ISERROR(U175/U$106),"N. D.",U175/U$106)</f>
        <v>2.8697081066225941E-2</v>
      </c>
      <c r="W175" s="14">
        <f>+$C175-U175</f>
        <v>-370670.89999999997</v>
      </c>
      <c r="X175" s="11">
        <f>+IF(ISERROR(W175/U175),"N. D.",W175/U175)</f>
        <v>-1</v>
      </c>
    </row>
    <row r="176" spans="1:24" ht="6" customHeight="1">
      <c r="A176" s="37"/>
      <c r="B176" s="6"/>
      <c r="C176" s="6"/>
      <c r="D176" s="29"/>
      <c r="E176" s="6"/>
      <c r="F176" s="6"/>
      <c r="G176" s="29"/>
      <c r="H176" s="6"/>
      <c r="I176" s="29"/>
      <c r="J176" s="6"/>
      <c r="K176" s="6"/>
      <c r="L176" s="29"/>
      <c r="M176" s="6"/>
      <c r="N176" s="29"/>
      <c r="O176" s="6"/>
      <c r="P176" s="6"/>
      <c r="Q176" s="29"/>
      <c r="R176" s="6"/>
      <c r="S176" s="29"/>
      <c r="T176" s="6"/>
      <c r="U176" s="6"/>
      <c r="V176" s="29"/>
      <c r="W176" s="6"/>
      <c r="X176" s="29"/>
    </row>
    <row r="177" spans="1:24" ht="19" thickBot="1">
      <c r="A177" s="31" t="s">
        <v>82</v>
      </c>
      <c r="B177" s="32"/>
      <c r="C177" s="32">
        <f>+C168-C170</f>
        <v>17973201.347700007</v>
      </c>
      <c r="D177" s="33">
        <f>+IF(OR(C106&lt;=0,C177&lt;=0),"N. D.",C177/C$106)</f>
        <v>0.76615532539263076</v>
      </c>
      <c r="E177" s="32"/>
      <c r="F177" s="32">
        <f>+F168-F170</f>
        <v>17973201.347700007</v>
      </c>
      <c r="G177" s="33">
        <f>+IF(OR(F106&lt;=0,F177&lt;=0),"N. D.",F177/F$106)</f>
        <v>0.76615532539263076</v>
      </c>
      <c r="H177" s="32">
        <f>+$C177-F177</f>
        <v>0</v>
      </c>
      <c r="I177" s="33">
        <f>+IF(ISERROR(H177/F177),"N. D.",H177/F177)</f>
        <v>0</v>
      </c>
      <c r="J177" s="32"/>
      <c r="K177" s="32">
        <f>+K168-K170</f>
        <v>16579880.986500001</v>
      </c>
      <c r="L177" s="33">
        <f>+IF(OR(K106&lt;=0,K177&lt;=0),"N. D.",K177/K$106)</f>
        <v>0.80821874841081875</v>
      </c>
      <c r="M177" s="32">
        <f>+$C177-K177</f>
        <v>1393320.3612000067</v>
      </c>
      <c r="N177" s="33">
        <f>+IF(ISERROR(M177/K177),"N. D.",M177/K177)</f>
        <v>8.4036813191512266E-2</v>
      </c>
      <c r="O177" s="32"/>
      <c r="P177" s="32">
        <f>+P168-P170</f>
        <v>12692112.235999998</v>
      </c>
      <c r="Q177" s="33">
        <f>+IF(OR(P106&lt;=0,P177&lt;=0),"N. D.",P177/P$106)</f>
        <v>0.75787111208130864</v>
      </c>
      <c r="R177" s="32">
        <f>+$C177-P177</f>
        <v>5281089.1117000096</v>
      </c>
      <c r="S177" s="33">
        <f>+IF(ISERROR(R177/P177),"N. D.",R177/P177)</f>
        <v>0.41609221644925976</v>
      </c>
      <c r="T177" s="32"/>
      <c r="U177" s="32">
        <f>+U168-U170</f>
        <v>10284909.870000003</v>
      </c>
      <c r="V177" s="33">
        <f>+IF(OR(U106&lt;=0,U177&lt;=0),"N. D.",U177/U$106)</f>
        <v>0.79625050765575989</v>
      </c>
      <c r="W177" s="32">
        <f>+$C177-U177</f>
        <v>7688291.4777000044</v>
      </c>
      <c r="X177" s="33">
        <f>+IF(ISERROR(W177/U177),"N. D.",W177/U177)</f>
        <v>0.74753124479252264</v>
      </c>
    </row>
    <row r="180" spans="1:24">
      <c r="C180" s="2"/>
      <c r="D180" s="2"/>
      <c r="F180" s="2"/>
      <c r="G180" s="2"/>
      <c r="H180" s="2"/>
      <c r="I180" s="2"/>
      <c r="K180" s="2"/>
      <c r="L180" s="2"/>
      <c r="M180" s="2"/>
      <c r="N180" s="2"/>
      <c r="P180" s="2"/>
      <c r="Q180" s="2"/>
      <c r="R180" s="2"/>
      <c r="S180" s="2"/>
      <c r="U180" s="2"/>
      <c r="V180" s="2"/>
      <c r="W180" s="2"/>
      <c r="X180" s="2"/>
    </row>
    <row r="181" spans="1:24">
      <c r="C181" s="378" t="s">
        <v>1</v>
      </c>
      <c r="D181" s="378"/>
      <c r="E181" s="378"/>
      <c r="F181" s="378"/>
      <c r="G181" s="378"/>
      <c r="H181" s="378"/>
      <c r="I181" s="378"/>
      <c r="J181" s="378"/>
      <c r="K181" s="378"/>
      <c r="L181" s="378"/>
      <c r="M181" s="378"/>
      <c r="N181" s="378"/>
      <c r="O181" s="378"/>
      <c r="P181" s="378"/>
      <c r="Q181" s="378"/>
      <c r="R181" s="378"/>
      <c r="S181" s="378"/>
      <c r="T181" s="378"/>
      <c r="U181" s="378"/>
      <c r="V181" s="378"/>
      <c r="W181" s="378"/>
      <c r="X181" s="378"/>
    </row>
    <row r="182" spans="1:24">
      <c r="B182" s="3"/>
      <c r="C182" s="3"/>
      <c r="D182" s="2"/>
      <c r="E182" s="3"/>
      <c r="F182" s="3"/>
      <c r="G182" s="2"/>
      <c r="H182" s="3"/>
      <c r="I182" s="2"/>
      <c r="J182" s="3"/>
      <c r="K182" s="3"/>
      <c r="L182" s="2"/>
      <c r="M182" s="3"/>
      <c r="N182" s="2"/>
      <c r="O182" s="3"/>
      <c r="P182" s="3"/>
      <c r="Q182" s="2"/>
      <c r="R182" s="3"/>
      <c r="S182" s="2"/>
      <c r="T182" s="3"/>
      <c r="U182" s="3"/>
      <c r="V182" s="2"/>
      <c r="W182" s="3"/>
      <c r="X182" s="2"/>
    </row>
    <row r="183" spans="1:24" ht="6" customHeight="1"/>
    <row r="184" spans="1:24" s="6" customFormat="1" ht="14.25" customHeight="1">
      <c r="A184" s="4" t="s">
        <v>83</v>
      </c>
      <c r="B184" s="379"/>
      <c r="C184" s="5">
        <f>+C5</f>
        <v>45657</v>
      </c>
      <c r="D184" s="379" t="s">
        <v>99</v>
      </c>
      <c r="E184" s="379"/>
      <c r="F184" s="5">
        <f>+F5</f>
        <v>45291</v>
      </c>
      <c r="G184" s="379" t="s">
        <v>99</v>
      </c>
      <c r="H184" s="5" t="str">
        <f>+H5</f>
        <v>DIFERENCIAS</v>
      </c>
      <c r="I184" s="379" t="s">
        <v>99</v>
      </c>
      <c r="J184" s="379"/>
      <c r="K184" s="5">
        <f>+K5</f>
        <v>44926</v>
      </c>
      <c r="L184" s="379" t="s">
        <v>99</v>
      </c>
      <c r="M184" s="5" t="str">
        <f>+M5</f>
        <v>DIFERENCIAS</v>
      </c>
      <c r="N184" s="379" t="s">
        <v>99</v>
      </c>
      <c r="O184" s="379"/>
      <c r="P184" s="5">
        <f>+P5</f>
        <v>44561</v>
      </c>
      <c r="Q184" s="379" t="s">
        <v>99</v>
      </c>
      <c r="R184" s="5" t="str">
        <f>+R5</f>
        <v>DIFERENCIAS</v>
      </c>
      <c r="S184" s="379" t="s">
        <v>99</v>
      </c>
      <c r="T184" s="379"/>
      <c r="U184" s="5">
        <f>+U5</f>
        <v>43830</v>
      </c>
      <c r="V184" s="379" t="s">
        <v>99</v>
      </c>
      <c r="W184" s="5" t="str">
        <f>+W5</f>
        <v>DIFERENCIAS</v>
      </c>
      <c r="X184" s="379" t="s">
        <v>99</v>
      </c>
    </row>
    <row r="185" spans="1:24" s="6" customFormat="1" ht="14.25" customHeight="1">
      <c r="A185" s="4" t="s">
        <v>132</v>
      </c>
      <c r="B185" s="379"/>
      <c r="C185" s="5" t="str">
        <f>+C6</f>
        <v>PPTO</v>
      </c>
      <c r="D185" s="379"/>
      <c r="E185" s="379"/>
      <c r="F185" s="5" t="str">
        <f>+F6</f>
        <v>REAL</v>
      </c>
      <c r="G185" s="379"/>
      <c r="H185" s="5" t="str">
        <f>+H6</f>
        <v>2024P vs 2023R</v>
      </c>
      <c r="I185" s="379"/>
      <c r="J185" s="379"/>
      <c r="K185" s="5" t="str">
        <f>+K6</f>
        <v>REAL</v>
      </c>
      <c r="L185" s="379"/>
      <c r="M185" s="5" t="str">
        <f>+M6</f>
        <v>2024P vs 2022R</v>
      </c>
      <c r="N185" s="379"/>
      <c r="O185" s="379"/>
      <c r="P185" s="5" t="str">
        <f>+P6</f>
        <v>REAL</v>
      </c>
      <c r="Q185" s="379"/>
      <c r="R185" s="5" t="str">
        <f>+R6</f>
        <v>2024P vs 2021R</v>
      </c>
      <c r="S185" s="379"/>
      <c r="T185" s="379"/>
      <c r="U185" s="5" t="str">
        <f>+U6</f>
        <v>REAL</v>
      </c>
      <c r="V185" s="379"/>
      <c r="W185" s="5" t="str">
        <f>+W6</f>
        <v>2024P vs 2019R</v>
      </c>
      <c r="X185" s="379"/>
    </row>
    <row r="186" spans="1:24" ht="6" customHeight="1"/>
    <row r="187" spans="1:24">
      <c r="C187" s="41" t="s">
        <v>85</v>
      </c>
      <c r="F187" s="41" t="s">
        <v>86</v>
      </c>
      <c r="K187" s="41" t="s">
        <v>108</v>
      </c>
      <c r="P187" s="41" t="s">
        <v>109</v>
      </c>
      <c r="U187" s="41" t="s">
        <v>110</v>
      </c>
    </row>
    <row r="190" spans="1:24">
      <c r="A190" s="7" t="s">
        <v>87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6" customHeight="1">
      <c r="A191" s="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>
      <c r="A192" s="13" t="s">
        <v>88</v>
      </c>
      <c r="B192" s="14"/>
      <c r="C192" s="10">
        <f>+C31</f>
        <v>24007501.020000003</v>
      </c>
      <c r="D192" s="42">
        <f>+IF(ISERROR(C192/C$196),"N. D.",C192/C$196)</f>
        <v>1.0233833361131179</v>
      </c>
      <c r="E192" s="43"/>
      <c r="F192" s="10">
        <f>+F31</f>
        <v>24007501.020000003</v>
      </c>
      <c r="G192" s="42">
        <f>+IF(ISERROR(F192/F$196),"N. D.",F192/F$196)</f>
        <v>1.0233833361131179</v>
      </c>
      <c r="H192" s="43">
        <f>+$C192-F192</f>
        <v>0</v>
      </c>
      <c r="I192" s="42">
        <f>+IF(ISERROR(H192/F192),"N. D.",H192/F192)</f>
        <v>0</v>
      </c>
      <c r="J192" s="43"/>
      <c r="K192" s="10">
        <f>+K31</f>
        <v>20514100.940000001</v>
      </c>
      <c r="L192" s="42">
        <f>+IF(ISERROR(K192/K$196),"N. D.",K192/K$196)</f>
        <v>1</v>
      </c>
      <c r="M192" s="43">
        <f>+$C192-K192</f>
        <v>3493400.0800000019</v>
      </c>
      <c r="N192" s="42">
        <f>+IF(ISERROR(M192/K192),"N. D.",M192/K192)</f>
        <v>0.17029262409391271</v>
      </c>
      <c r="O192" s="43"/>
      <c r="P192" s="10">
        <f>+P31</f>
        <v>16838262.509999998</v>
      </c>
      <c r="Q192" s="42">
        <f>+IF(ISERROR(P192/P$196),"N. D.",P192/P$196)</f>
        <v>1.0054459412811252</v>
      </c>
      <c r="R192" s="43">
        <f>+$C192-P192</f>
        <v>7169238.5100000054</v>
      </c>
      <c r="S192" s="42">
        <f>+IF(ISERROR(R192/P192),"N. D.",R192/P192)</f>
        <v>0.42577068184691264</v>
      </c>
      <c r="T192" s="43"/>
      <c r="U192" s="10">
        <f>+U31</f>
        <v>12973440.320000002</v>
      </c>
      <c r="V192" s="42">
        <f>+IF(ISERROR(U192/U$196),"N. D.",U192/U$196)</f>
        <v>1.0043946491911944</v>
      </c>
      <c r="W192" s="43">
        <f>+$C192-U192</f>
        <v>11034060.700000001</v>
      </c>
      <c r="X192" s="42">
        <f>+IF(ISERROR(W192/U192),"N. D.",W192/U192)</f>
        <v>0.85051153956362435</v>
      </c>
    </row>
    <row r="193" spans="1:24">
      <c r="A193" s="13" t="s">
        <v>89</v>
      </c>
      <c r="B193" s="14"/>
      <c r="C193" s="10">
        <f>+C56</f>
        <v>211397.14</v>
      </c>
      <c r="D193" s="42">
        <f>+IF(ISERROR(C193/C$196),"N. D.",C193/C$196)</f>
        <v>9.0113631651101284E-3</v>
      </c>
      <c r="E193" s="43"/>
      <c r="F193" s="10">
        <f>+F56</f>
        <v>211397.14</v>
      </c>
      <c r="G193" s="42">
        <f>+IF(ISERROR(F193/F$196),"N. D.",F193/F$196)</f>
        <v>9.0113631651101284E-3</v>
      </c>
      <c r="H193" s="43">
        <f>+$C193-F193</f>
        <v>0</v>
      </c>
      <c r="I193" s="42">
        <f>+IF(ISERROR(H193/F193),"N. D.",H193/F193)</f>
        <v>0</v>
      </c>
      <c r="J193" s="43"/>
      <c r="K193" s="10">
        <f>+K56</f>
        <v>0</v>
      </c>
      <c r="L193" s="42">
        <f>+IF(ISERROR(K193/K$196),"N. D.",K193/K$196)</f>
        <v>0</v>
      </c>
      <c r="M193" s="43">
        <f>+$C193-K193</f>
        <v>211397.14</v>
      </c>
      <c r="N193" s="42" t="str">
        <f>+IF(ISERROR(M193/K193),"N. D.",M193/K193)</f>
        <v>N. D.</v>
      </c>
      <c r="O193" s="43"/>
      <c r="P193" s="10">
        <f>+P56</f>
        <v>77069.09</v>
      </c>
      <c r="Q193" s="42">
        <f>+IF(ISERROR(P193/P$196),"N. D.",P193/P$196)</f>
        <v>4.6019477183415029E-3</v>
      </c>
      <c r="R193" s="43">
        <f>+$C193-P193</f>
        <v>134328.05000000002</v>
      </c>
      <c r="S193" s="42">
        <f>+IF(ISERROR(R193/P193),"N. D.",R193/P193)</f>
        <v>1.7429562227865936</v>
      </c>
      <c r="T193" s="43"/>
      <c r="U193" s="10">
        <f>+U56</f>
        <v>56764.26</v>
      </c>
      <c r="V193" s="42">
        <f>+IF(ISERROR(U193/U$196),"N. D.",U193/U$196)</f>
        <v>4.3946491911944713E-3</v>
      </c>
      <c r="W193" s="43">
        <f>+$C193-U193</f>
        <v>154632.88</v>
      </c>
      <c r="X193" s="42">
        <f>+IF(ISERROR(W193/U193),"N. D.",W193/U193)</f>
        <v>2.7241239470046823</v>
      </c>
    </row>
    <row r="194" spans="1:24">
      <c r="A194" s="13" t="s">
        <v>90</v>
      </c>
      <c r="B194" s="14"/>
      <c r="C194" s="10">
        <f>+C81</f>
        <v>337151.43</v>
      </c>
      <c r="D194" s="42">
        <f>+IF(ISERROR(C194/C$196),"N. D.",C194/C$196)</f>
        <v>1.4371972948007742E-2</v>
      </c>
      <c r="E194" s="43"/>
      <c r="F194" s="10">
        <f>+F81</f>
        <v>337151.43</v>
      </c>
      <c r="G194" s="42">
        <f>+IF(ISERROR(F194/F$196),"N. D.",F194/F$196)</f>
        <v>1.4371972948007742E-2</v>
      </c>
      <c r="H194" s="43">
        <f>+$C194-F194</f>
        <v>0</v>
      </c>
      <c r="I194" s="42">
        <f>+IF(ISERROR(H194/F194),"N. D.",H194/F194)</f>
        <v>0</v>
      </c>
      <c r="J194" s="43"/>
      <c r="K194" s="10">
        <f>+K81</f>
        <v>0</v>
      </c>
      <c r="L194" s="42">
        <f>+IF(ISERROR(K194/K$196),"N. D.",K194/K$196)</f>
        <v>0</v>
      </c>
      <c r="M194" s="43">
        <f>+$C194-K194</f>
        <v>337151.43</v>
      </c>
      <c r="N194" s="42" t="str">
        <f>+IF(ISERROR(M194/K194),"N. D.",M194/K194)</f>
        <v>N. D.</v>
      </c>
      <c r="O194" s="43"/>
      <c r="P194" s="10">
        <f>+P81</f>
        <v>14134.41</v>
      </c>
      <c r="Q194" s="42">
        <f>+IF(ISERROR(P194/P$196),"N. D.",P194/P$196)</f>
        <v>8.4399356278377392E-4</v>
      </c>
      <c r="R194" s="43">
        <f>+$C194-P194</f>
        <v>323017.02</v>
      </c>
      <c r="S194" s="42">
        <f>+IF(ISERROR(R194/P194),"N. D.",R194/P194)</f>
        <v>22.85323688785029</v>
      </c>
      <c r="T194" s="43"/>
      <c r="U194" s="10">
        <f>+U81</f>
        <v>0</v>
      </c>
      <c r="V194" s="42">
        <f>+IF(ISERROR(U194/U$196),"N. D.",U194/U$196)</f>
        <v>0</v>
      </c>
      <c r="W194" s="43">
        <f>+$C194-U194</f>
        <v>337151.43</v>
      </c>
      <c r="X194" s="42" t="str">
        <f>+IF(ISERROR(W194/U194),"N. D.",W194/U194)</f>
        <v>N. D.</v>
      </c>
    </row>
    <row r="195" spans="1:24" ht="6" customHeight="1">
      <c r="A195" s="8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s="48" customFormat="1">
      <c r="A196" s="44" t="s">
        <v>46</v>
      </c>
      <c r="B196" s="24"/>
      <c r="C196" s="45">
        <f>+C192-C193-C194</f>
        <v>23458952.450000003</v>
      </c>
      <c r="D196" s="46">
        <f>+IF(ISERROR(C196/C$196),"N. D.",C196/C$196)</f>
        <v>1</v>
      </c>
      <c r="E196" s="47"/>
      <c r="F196" s="45">
        <f>+F192-F193-F194</f>
        <v>23458952.450000003</v>
      </c>
      <c r="G196" s="46">
        <f>+IF(ISERROR(F196/F$196),"N. D.",F196/F$196)</f>
        <v>1</v>
      </c>
      <c r="H196" s="47">
        <f>+$C196-F196</f>
        <v>0</v>
      </c>
      <c r="I196" s="46">
        <f>+IF(ISERROR(H196/F196),"N. D.",H196/F196)</f>
        <v>0</v>
      </c>
      <c r="J196" s="47"/>
      <c r="K196" s="45">
        <f>+K192-K193-K194</f>
        <v>20514100.940000001</v>
      </c>
      <c r="L196" s="46">
        <f>+IF(ISERROR(K196/K$196),"N. D.",K196/K$196)</f>
        <v>1</v>
      </c>
      <c r="M196" s="47">
        <f>+$C196-K196</f>
        <v>2944851.5100000016</v>
      </c>
      <c r="N196" s="46">
        <f>+IF(ISERROR(M196/K196),"N. D.",M196/K196)</f>
        <v>0.1435525504438705</v>
      </c>
      <c r="O196" s="47"/>
      <c r="P196" s="45">
        <f>+P192-P193-P194</f>
        <v>16747059.009999998</v>
      </c>
      <c r="Q196" s="46">
        <f>+IF(ISERROR(P196/P$196),"N. D.",P196/P$196)</f>
        <v>1</v>
      </c>
      <c r="R196" s="47">
        <f>+$C196-P196</f>
        <v>6711893.4400000051</v>
      </c>
      <c r="S196" s="46">
        <f>+IF(ISERROR(R196/P196),"N. D.",R196/P196)</f>
        <v>0.40078042574473532</v>
      </c>
      <c r="T196" s="47"/>
      <c r="U196" s="45">
        <f>+U192-U193-U194</f>
        <v>12916676.060000002</v>
      </c>
      <c r="V196" s="46">
        <f>+IF(ISERROR(U196/U$196),"N. D.",U196/U$196)</f>
        <v>1</v>
      </c>
      <c r="W196" s="47">
        <f>+$C196-U196</f>
        <v>10542276.390000001</v>
      </c>
      <c r="X196" s="46">
        <f>+IF(ISERROR(W196/U196),"N. D.",W196/U196)</f>
        <v>0.81617564310117097</v>
      </c>
    </row>
    <row r="198" spans="1:24">
      <c r="A198" s="7" t="s">
        <v>91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6" customHeight="1">
      <c r="A199" s="8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>
      <c r="A200" s="13" t="s">
        <v>22</v>
      </c>
      <c r="B200" s="14"/>
      <c r="C200" s="10">
        <f t="shared" ref="C200:C208" si="129">+C86</f>
        <v>16340105.310000004</v>
      </c>
      <c r="D200" s="42">
        <f t="shared" ref="D200:D208" si="130">+IF(ISERROR(C200/C$210),"N. D.",C200/C$210)</f>
        <v>0.69654028008398983</v>
      </c>
      <c r="E200" s="43"/>
      <c r="F200" s="10">
        <f t="shared" ref="F200:F208" si="131">+F86</f>
        <v>16340105.310000004</v>
      </c>
      <c r="G200" s="42">
        <f t="shared" ref="G200:G208" si="132">+IF(ISERROR(F200/F$210),"N. D.",F200/F$210)</f>
        <v>0.69654028008398983</v>
      </c>
      <c r="H200" s="43">
        <f t="shared" ref="H200:H208" si="133">+$C200-F200</f>
        <v>0</v>
      </c>
      <c r="I200" s="42">
        <f t="shared" ref="I200:I208" si="134">+IF(ISERROR(H200/F200),"N. D.",H200/F200)</f>
        <v>0</v>
      </c>
      <c r="J200" s="43"/>
      <c r="K200" s="10">
        <f t="shared" ref="K200:K208" si="135">+K86</f>
        <v>14239424.890000002</v>
      </c>
      <c r="L200" s="42">
        <f t="shared" ref="L200:L208" si="136">+IF(ISERROR(K200/K$210),"N. D.",K200/K$210)</f>
        <v>0.69412863530542823</v>
      </c>
      <c r="M200" s="43">
        <f t="shared" ref="M200:M208" si="137">+$C200-K200</f>
        <v>2100680.4200000018</v>
      </c>
      <c r="N200" s="42">
        <f t="shared" ref="N200:N208" si="138">+IF(ISERROR(M200/K200),"N. D.",M200/K200)</f>
        <v>0.14752565052506145</v>
      </c>
      <c r="O200" s="43"/>
      <c r="P200" s="10">
        <f t="shared" ref="P200:P208" si="139">+P86</f>
        <v>11391581.479999999</v>
      </c>
      <c r="Q200" s="42">
        <f t="shared" ref="Q200:Q208" si="140">+IF(ISERROR(P200/P$210),"N. D.",P200/P$210)</f>
        <v>0.68021384967938914</v>
      </c>
      <c r="R200" s="43">
        <f t="shared" ref="R200:R208" si="141">+$C200-P200</f>
        <v>4948523.8300000057</v>
      </c>
      <c r="S200" s="42">
        <f t="shared" ref="S200:S208" si="142">+IF(ISERROR(R200/P200),"N. D.",R200/P200)</f>
        <v>0.43440182898994689</v>
      </c>
      <c r="T200" s="43"/>
      <c r="U200" s="10">
        <f t="shared" ref="U200:U208" si="143">+U86</f>
        <v>7091997.7000000002</v>
      </c>
      <c r="V200" s="42">
        <f t="shared" ref="V200:V208" si="144">+IF(ISERROR(U200/U$210),"N. D.",U200/U$210)</f>
        <v>0.54905748716283898</v>
      </c>
      <c r="W200" s="43">
        <f t="shared" ref="W200:W208" si="145">+$C200-U200</f>
        <v>9248107.6100000031</v>
      </c>
      <c r="X200" s="42">
        <f t="shared" ref="X200:X208" si="146">+IF(ISERROR(W200/U200),"N. D.",W200/U200)</f>
        <v>1.3040201084667586</v>
      </c>
    </row>
    <row r="201" spans="1:24">
      <c r="A201" s="13" t="s">
        <v>23</v>
      </c>
      <c r="B201" s="14"/>
      <c r="C201" s="10">
        <f t="shared" si="129"/>
        <v>4338669.38</v>
      </c>
      <c r="D201" s="42">
        <f t="shared" si="130"/>
        <v>0.18494727713214656</v>
      </c>
      <c r="E201" s="43"/>
      <c r="F201" s="10">
        <f t="shared" si="131"/>
        <v>4338669.38</v>
      </c>
      <c r="G201" s="42">
        <f t="shared" si="132"/>
        <v>0.18494727713214656</v>
      </c>
      <c r="H201" s="43">
        <f t="shared" si="133"/>
        <v>0</v>
      </c>
      <c r="I201" s="42">
        <f t="shared" si="134"/>
        <v>0</v>
      </c>
      <c r="J201" s="43"/>
      <c r="K201" s="10">
        <f t="shared" si="135"/>
        <v>4039721.9400000004</v>
      </c>
      <c r="L201" s="42">
        <f t="shared" si="136"/>
        <v>0.19692415240694433</v>
      </c>
      <c r="M201" s="43">
        <f t="shared" si="137"/>
        <v>298947.43999999948</v>
      </c>
      <c r="N201" s="42">
        <f t="shared" si="138"/>
        <v>7.4001984403906637E-2</v>
      </c>
      <c r="O201" s="43"/>
      <c r="P201" s="10">
        <f t="shared" si="139"/>
        <v>3613881.3299999996</v>
      </c>
      <c r="Q201" s="42">
        <f t="shared" si="140"/>
        <v>0.21579199833487658</v>
      </c>
      <c r="R201" s="43">
        <f t="shared" si="141"/>
        <v>724788.05000000028</v>
      </c>
      <c r="S201" s="42">
        <f t="shared" si="142"/>
        <v>0.2005566823634467</v>
      </c>
      <c r="T201" s="43"/>
      <c r="U201" s="10">
        <f t="shared" si="143"/>
        <v>4644664.3600000013</v>
      </c>
      <c r="V201" s="42">
        <f t="shared" si="144"/>
        <v>0.359586656692852</v>
      </c>
      <c r="W201" s="43">
        <f t="shared" si="145"/>
        <v>-305994.98000000138</v>
      </c>
      <c r="X201" s="42">
        <f t="shared" si="146"/>
        <v>-6.58809671233168E-2</v>
      </c>
    </row>
    <row r="202" spans="1:24">
      <c r="A202" s="13" t="s">
        <v>24</v>
      </c>
      <c r="B202" s="14"/>
      <c r="C202" s="10">
        <f t="shared" si="129"/>
        <v>2683222.0500000003</v>
      </c>
      <c r="D202" s="42">
        <f t="shared" si="130"/>
        <v>0.11437944877201878</v>
      </c>
      <c r="E202" s="43"/>
      <c r="F202" s="10">
        <f t="shared" si="131"/>
        <v>2683222.0500000003</v>
      </c>
      <c r="G202" s="42">
        <f t="shared" si="132"/>
        <v>0.11437944877201878</v>
      </c>
      <c r="H202" s="43">
        <f t="shared" si="133"/>
        <v>0</v>
      </c>
      <c r="I202" s="42">
        <f t="shared" si="134"/>
        <v>0</v>
      </c>
      <c r="J202" s="43"/>
      <c r="K202" s="10">
        <f t="shared" si="135"/>
        <v>2234954.1100000003</v>
      </c>
      <c r="L202" s="42">
        <f t="shared" si="136"/>
        <v>0.10894721228762756</v>
      </c>
      <c r="M202" s="43">
        <f t="shared" si="137"/>
        <v>448267.93999999994</v>
      </c>
      <c r="N202" s="42">
        <f t="shared" si="138"/>
        <v>0.2005714291824989</v>
      </c>
      <c r="O202" s="43"/>
      <c r="P202" s="10">
        <f t="shared" si="139"/>
        <v>1741596.2</v>
      </c>
      <c r="Q202" s="42">
        <f t="shared" si="140"/>
        <v>0.10399415198573425</v>
      </c>
      <c r="R202" s="43">
        <f t="shared" si="141"/>
        <v>941625.85000000033</v>
      </c>
      <c r="S202" s="42">
        <f t="shared" si="142"/>
        <v>0.540668296129723</v>
      </c>
      <c r="T202" s="43"/>
      <c r="U202" s="10">
        <f t="shared" si="143"/>
        <v>1049056.58</v>
      </c>
      <c r="V202" s="42">
        <f t="shared" si="144"/>
        <v>8.1217224549641601E-2</v>
      </c>
      <c r="W202" s="43">
        <f t="shared" si="145"/>
        <v>1634165.4700000002</v>
      </c>
      <c r="X202" s="42">
        <f t="shared" si="146"/>
        <v>1.5577476955532752</v>
      </c>
    </row>
    <row r="203" spans="1:24">
      <c r="A203" s="13" t="s">
        <v>25</v>
      </c>
      <c r="B203" s="14"/>
      <c r="C203" s="10">
        <f t="shared" si="129"/>
        <v>0</v>
      </c>
      <c r="D203" s="42">
        <f t="shared" si="130"/>
        <v>0</v>
      </c>
      <c r="E203" s="43"/>
      <c r="F203" s="10">
        <f t="shared" si="131"/>
        <v>0</v>
      </c>
      <c r="G203" s="42">
        <f t="shared" si="132"/>
        <v>0</v>
      </c>
      <c r="H203" s="43">
        <f t="shared" si="133"/>
        <v>0</v>
      </c>
      <c r="I203" s="42" t="str">
        <f t="shared" si="134"/>
        <v>N. D.</v>
      </c>
      <c r="J203" s="43"/>
      <c r="K203" s="10">
        <f t="shared" si="135"/>
        <v>0</v>
      </c>
      <c r="L203" s="42">
        <f t="shared" si="136"/>
        <v>0</v>
      </c>
      <c r="M203" s="43">
        <f t="shared" si="137"/>
        <v>0</v>
      </c>
      <c r="N203" s="42" t="str">
        <f t="shared" si="138"/>
        <v>N. D.</v>
      </c>
      <c r="O203" s="43"/>
      <c r="P203" s="10">
        <f t="shared" si="139"/>
        <v>0</v>
      </c>
      <c r="Q203" s="42">
        <f t="shared" si="140"/>
        <v>0</v>
      </c>
      <c r="R203" s="43">
        <f t="shared" si="141"/>
        <v>0</v>
      </c>
      <c r="S203" s="42" t="str">
        <f t="shared" si="142"/>
        <v>N. D.</v>
      </c>
      <c r="T203" s="43"/>
      <c r="U203" s="10">
        <f t="shared" si="143"/>
        <v>0</v>
      </c>
      <c r="V203" s="42">
        <f t="shared" si="144"/>
        <v>0</v>
      </c>
      <c r="W203" s="43">
        <f t="shared" si="145"/>
        <v>0</v>
      </c>
      <c r="X203" s="42" t="str">
        <f t="shared" si="146"/>
        <v>N. D.</v>
      </c>
    </row>
    <row r="204" spans="1:24">
      <c r="A204" s="13" t="s">
        <v>26</v>
      </c>
      <c r="B204" s="14"/>
      <c r="C204" s="10">
        <f t="shared" si="129"/>
        <v>0</v>
      </c>
      <c r="D204" s="42">
        <f t="shared" si="130"/>
        <v>0</v>
      </c>
      <c r="E204" s="43"/>
      <c r="F204" s="10">
        <f t="shared" si="131"/>
        <v>0</v>
      </c>
      <c r="G204" s="42">
        <f t="shared" si="132"/>
        <v>0</v>
      </c>
      <c r="H204" s="43">
        <f t="shared" si="133"/>
        <v>0</v>
      </c>
      <c r="I204" s="42" t="str">
        <f t="shared" si="134"/>
        <v>N. D.</v>
      </c>
      <c r="J204" s="43"/>
      <c r="K204" s="10">
        <f t="shared" si="135"/>
        <v>0</v>
      </c>
      <c r="L204" s="42">
        <f t="shared" si="136"/>
        <v>0</v>
      </c>
      <c r="M204" s="43">
        <f t="shared" si="137"/>
        <v>0</v>
      </c>
      <c r="N204" s="42" t="str">
        <f t="shared" si="138"/>
        <v>N. D.</v>
      </c>
      <c r="O204" s="43"/>
      <c r="P204" s="10">
        <f t="shared" si="139"/>
        <v>0</v>
      </c>
      <c r="Q204" s="42">
        <f t="shared" si="140"/>
        <v>0</v>
      </c>
      <c r="R204" s="43">
        <f t="shared" si="141"/>
        <v>0</v>
      </c>
      <c r="S204" s="42" t="str">
        <f t="shared" si="142"/>
        <v>N. D.</v>
      </c>
      <c r="T204" s="43"/>
      <c r="U204" s="10">
        <f t="shared" si="143"/>
        <v>0</v>
      </c>
      <c r="V204" s="42">
        <f t="shared" si="144"/>
        <v>0</v>
      </c>
      <c r="W204" s="43">
        <f t="shared" si="145"/>
        <v>0</v>
      </c>
      <c r="X204" s="42" t="str">
        <f t="shared" si="146"/>
        <v>N. D.</v>
      </c>
    </row>
    <row r="205" spans="1:24">
      <c r="A205" s="13" t="s">
        <v>27</v>
      </c>
      <c r="B205" s="14"/>
      <c r="C205" s="10">
        <f t="shared" si="129"/>
        <v>0</v>
      </c>
      <c r="D205" s="42">
        <f t="shared" si="130"/>
        <v>0</v>
      </c>
      <c r="E205" s="43"/>
      <c r="F205" s="10">
        <f t="shared" si="131"/>
        <v>0</v>
      </c>
      <c r="G205" s="42">
        <f t="shared" si="132"/>
        <v>0</v>
      </c>
      <c r="H205" s="43">
        <f t="shared" si="133"/>
        <v>0</v>
      </c>
      <c r="I205" s="42" t="str">
        <f t="shared" si="134"/>
        <v>N. D.</v>
      </c>
      <c r="J205" s="43"/>
      <c r="K205" s="10">
        <f t="shared" si="135"/>
        <v>0</v>
      </c>
      <c r="L205" s="42">
        <f t="shared" si="136"/>
        <v>0</v>
      </c>
      <c r="M205" s="43">
        <f t="shared" si="137"/>
        <v>0</v>
      </c>
      <c r="N205" s="42" t="str">
        <f t="shared" si="138"/>
        <v>N. D.</v>
      </c>
      <c r="O205" s="43"/>
      <c r="P205" s="10">
        <f t="shared" si="139"/>
        <v>0</v>
      </c>
      <c r="Q205" s="42">
        <f t="shared" si="140"/>
        <v>0</v>
      </c>
      <c r="R205" s="43">
        <f t="shared" si="141"/>
        <v>0</v>
      </c>
      <c r="S205" s="42" t="str">
        <f t="shared" si="142"/>
        <v>N. D.</v>
      </c>
      <c r="T205" s="43"/>
      <c r="U205" s="10">
        <f t="shared" si="143"/>
        <v>0</v>
      </c>
      <c r="V205" s="42">
        <f t="shared" si="144"/>
        <v>0</v>
      </c>
      <c r="W205" s="43">
        <f t="shared" si="145"/>
        <v>0</v>
      </c>
      <c r="X205" s="42" t="str">
        <f t="shared" si="146"/>
        <v>N. D.</v>
      </c>
    </row>
    <row r="206" spans="1:24">
      <c r="A206" s="13" t="s">
        <v>28</v>
      </c>
      <c r="B206" s="14"/>
      <c r="C206" s="10">
        <f t="shared" si="129"/>
        <v>0</v>
      </c>
      <c r="D206" s="42">
        <f t="shared" si="130"/>
        <v>0</v>
      </c>
      <c r="E206" s="43"/>
      <c r="F206" s="10">
        <f t="shared" si="131"/>
        <v>0</v>
      </c>
      <c r="G206" s="42">
        <f t="shared" si="132"/>
        <v>0</v>
      </c>
      <c r="H206" s="43">
        <f t="shared" si="133"/>
        <v>0</v>
      </c>
      <c r="I206" s="42" t="str">
        <f t="shared" si="134"/>
        <v>N. D.</v>
      </c>
      <c r="J206" s="43"/>
      <c r="K206" s="10">
        <f t="shared" si="135"/>
        <v>0</v>
      </c>
      <c r="L206" s="42">
        <f t="shared" si="136"/>
        <v>0</v>
      </c>
      <c r="M206" s="43">
        <f t="shared" si="137"/>
        <v>0</v>
      </c>
      <c r="N206" s="42" t="str">
        <f t="shared" si="138"/>
        <v>N. D.</v>
      </c>
      <c r="O206" s="43"/>
      <c r="P206" s="10">
        <f t="shared" si="139"/>
        <v>0</v>
      </c>
      <c r="Q206" s="42">
        <f t="shared" si="140"/>
        <v>0</v>
      </c>
      <c r="R206" s="43">
        <f t="shared" si="141"/>
        <v>0</v>
      </c>
      <c r="S206" s="42" t="str">
        <f t="shared" si="142"/>
        <v>N. D.</v>
      </c>
      <c r="T206" s="43"/>
      <c r="U206" s="10">
        <f t="shared" si="143"/>
        <v>0</v>
      </c>
      <c r="V206" s="42">
        <f t="shared" si="144"/>
        <v>0</v>
      </c>
      <c r="W206" s="43">
        <f t="shared" si="145"/>
        <v>0</v>
      </c>
      <c r="X206" s="42" t="str">
        <f t="shared" si="146"/>
        <v>N. D.</v>
      </c>
    </row>
    <row r="207" spans="1:24">
      <c r="A207" s="13" t="s">
        <v>29</v>
      </c>
      <c r="B207" s="14"/>
      <c r="C207" s="10">
        <f t="shared" si="129"/>
        <v>96955.71</v>
      </c>
      <c r="D207" s="42">
        <f t="shared" si="130"/>
        <v>4.132994011844718E-3</v>
      </c>
      <c r="E207" s="43"/>
      <c r="F207" s="10">
        <f t="shared" si="131"/>
        <v>96955.71</v>
      </c>
      <c r="G207" s="42">
        <f t="shared" si="132"/>
        <v>4.132994011844718E-3</v>
      </c>
      <c r="H207" s="43">
        <f t="shared" si="133"/>
        <v>0</v>
      </c>
      <c r="I207" s="42">
        <f t="shared" si="134"/>
        <v>0</v>
      </c>
      <c r="J207" s="43"/>
      <c r="K207" s="10">
        <f t="shared" si="135"/>
        <v>0</v>
      </c>
      <c r="L207" s="42">
        <f t="shared" si="136"/>
        <v>0</v>
      </c>
      <c r="M207" s="43">
        <f t="shared" si="137"/>
        <v>96955.71</v>
      </c>
      <c r="N207" s="42" t="str">
        <f t="shared" si="138"/>
        <v>N. D.</v>
      </c>
      <c r="O207" s="43"/>
      <c r="P207" s="10">
        <f t="shared" si="139"/>
        <v>0</v>
      </c>
      <c r="Q207" s="42">
        <f t="shared" si="140"/>
        <v>0</v>
      </c>
      <c r="R207" s="43">
        <f t="shared" si="141"/>
        <v>96955.71</v>
      </c>
      <c r="S207" s="42" t="str">
        <f t="shared" si="142"/>
        <v>N. D.</v>
      </c>
      <c r="T207" s="43"/>
      <c r="U207" s="10">
        <f t="shared" si="143"/>
        <v>0</v>
      </c>
      <c r="V207" s="42">
        <f t="shared" si="144"/>
        <v>0</v>
      </c>
      <c r="W207" s="43">
        <f t="shared" si="145"/>
        <v>96955.71</v>
      </c>
      <c r="X207" s="42" t="str">
        <f t="shared" si="146"/>
        <v>N. D.</v>
      </c>
    </row>
    <row r="208" spans="1:24">
      <c r="A208" s="18" t="s">
        <v>30</v>
      </c>
      <c r="B208" s="14"/>
      <c r="C208" s="10">
        <f t="shared" si="129"/>
        <v>0</v>
      </c>
      <c r="D208" s="42">
        <f t="shared" si="130"/>
        <v>0</v>
      </c>
      <c r="E208" s="43"/>
      <c r="F208" s="10">
        <f t="shared" si="131"/>
        <v>0</v>
      </c>
      <c r="G208" s="42">
        <f t="shared" si="132"/>
        <v>0</v>
      </c>
      <c r="H208" s="43">
        <f t="shared" si="133"/>
        <v>0</v>
      </c>
      <c r="I208" s="42" t="str">
        <f t="shared" si="134"/>
        <v>N. D.</v>
      </c>
      <c r="J208" s="43"/>
      <c r="K208" s="10">
        <f t="shared" si="135"/>
        <v>0</v>
      </c>
      <c r="L208" s="42">
        <f t="shared" si="136"/>
        <v>0</v>
      </c>
      <c r="M208" s="43">
        <f t="shared" si="137"/>
        <v>0</v>
      </c>
      <c r="N208" s="42" t="str">
        <f t="shared" si="138"/>
        <v>N. D.</v>
      </c>
      <c r="O208" s="43"/>
      <c r="P208" s="10">
        <f t="shared" si="139"/>
        <v>0</v>
      </c>
      <c r="Q208" s="42">
        <f t="shared" si="140"/>
        <v>0</v>
      </c>
      <c r="R208" s="43">
        <f t="shared" si="141"/>
        <v>0</v>
      </c>
      <c r="S208" s="42" t="str">
        <f t="shared" si="142"/>
        <v>N. D.</v>
      </c>
      <c r="T208" s="43"/>
      <c r="U208" s="10">
        <f t="shared" si="143"/>
        <v>130957.41999999998</v>
      </c>
      <c r="V208" s="42">
        <f t="shared" si="144"/>
        <v>1.0138631594667394E-2</v>
      </c>
      <c r="W208" s="43">
        <f t="shared" si="145"/>
        <v>-130957.41999999998</v>
      </c>
      <c r="X208" s="42">
        <f t="shared" si="146"/>
        <v>-1</v>
      </c>
    </row>
    <row r="209" spans="1:24" ht="6" customHeight="1">
      <c r="A209" s="8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s="48" customFormat="1">
      <c r="A210" s="44" t="s">
        <v>46</v>
      </c>
      <c r="B210" s="24"/>
      <c r="C210" s="45">
        <f>+SUM(C200:C208)</f>
        <v>23458952.450000007</v>
      </c>
      <c r="D210" s="46">
        <f>+IF(ISERROR(C210/C$210),"N. D.",C210/C$210)</f>
        <v>1</v>
      </c>
      <c r="E210" s="47"/>
      <c r="F210" s="45">
        <f>+SUM(F200:F208)</f>
        <v>23458952.450000007</v>
      </c>
      <c r="G210" s="46">
        <f>+IF(ISERROR(F210/F$210),"N. D.",F210/F$210)</f>
        <v>1</v>
      </c>
      <c r="H210" s="47">
        <f>+$C210-F210</f>
        <v>0</v>
      </c>
      <c r="I210" s="46">
        <f>+IF(ISERROR(H210/F210),"N. D.",H210/F210)</f>
        <v>0</v>
      </c>
      <c r="J210" s="47"/>
      <c r="K210" s="45">
        <f>+SUM(K200:K208)</f>
        <v>20514100.940000001</v>
      </c>
      <c r="L210" s="46">
        <f>+IF(ISERROR(K210/K$210),"N. D.",K210/K$210)</f>
        <v>1</v>
      </c>
      <c r="M210" s="47">
        <f>+$C210-K210</f>
        <v>2944851.5100000054</v>
      </c>
      <c r="N210" s="46">
        <f>+IF(ISERROR(M210/K210),"N. D.",M210/K210)</f>
        <v>0.14355255044387069</v>
      </c>
      <c r="O210" s="47"/>
      <c r="P210" s="45">
        <f>+SUM(P200:P208)</f>
        <v>16747059.009999998</v>
      </c>
      <c r="Q210" s="46">
        <f>+IF(ISERROR(P210/P$210),"N. D.",P210/P$210)</f>
        <v>1</v>
      </c>
      <c r="R210" s="47">
        <f>+$C210-P210</f>
        <v>6711893.4400000088</v>
      </c>
      <c r="S210" s="46">
        <f>+IF(ISERROR(R210/P210),"N. D.",R210/P210)</f>
        <v>0.40078042574473555</v>
      </c>
      <c r="T210" s="47"/>
      <c r="U210" s="45">
        <f>+SUM(U200:U208)</f>
        <v>12916676.060000002</v>
      </c>
      <c r="V210" s="46">
        <f>+IF(ISERROR(U210/U$210),"N. D.",U210/U$210)</f>
        <v>1</v>
      </c>
      <c r="W210" s="47">
        <f>+$C210-U210</f>
        <v>10542276.390000004</v>
      </c>
      <c r="X210" s="46">
        <f>+IF(ISERROR(W210/U210),"N. D.",W210/U210)</f>
        <v>0.81617564310117119</v>
      </c>
    </row>
    <row r="212" spans="1:24">
      <c r="A212" s="7" t="s">
        <v>92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6" customHeight="1">
      <c r="A213" s="8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>
      <c r="A214" s="18" t="s">
        <v>53</v>
      </c>
      <c r="B214" s="14"/>
      <c r="C214" s="10">
        <f t="shared" ref="C214:C226" si="147">+C138</f>
        <v>824690.74399999995</v>
      </c>
      <c r="D214" s="42">
        <f t="shared" ref="D214:D226" si="148">+IF(ISERROR(C214/C$210),"N. D.",C214/C$210)</f>
        <v>3.5154627887060648E-2</v>
      </c>
      <c r="E214" s="43"/>
      <c r="F214" s="10">
        <f t="shared" ref="F214:F226" si="149">+F138</f>
        <v>824690.74399999995</v>
      </c>
      <c r="G214" s="42">
        <f t="shared" ref="G214:G226" si="150">+IF(ISERROR(F214/F$210),"N. D.",F214/F$210)</f>
        <v>3.5154627887060648E-2</v>
      </c>
      <c r="H214" s="43">
        <f t="shared" ref="H214:H226" si="151">+$C214-F214</f>
        <v>0</v>
      </c>
      <c r="I214" s="42">
        <f t="shared" ref="I214:I226" si="152">+IF(ISERROR(H214/F214),"N. D.",H214/F214)</f>
        <v>0</v>
      </c>
      <c r="J214" s="43"/>
      <c r="K214" s="10">
        <f t="shared" ref="K214:K226" si="153">+K138</f>
        <v>516173.38000000012</v>
      </c>
      <c r="L214" s="42">
        <f t="shared" ref="L214:L226" si="154">+IF(ISERROR(K214/K$210),"N. D.",K214/K$210)</f>
        <v>2.5161881649588883E-2</v>
      </c>
      <c r="M214" s="43">
        <f t="shared" ref="M214:M226" si="155">+$C214-K214</f>
        <v>308517.36399999983</v>
      </c>
      <c r="N214" s="42">
        <f t="shared" ref="N214:N226" si="156">+IF(ISERROR(M214/K214),"N. D.",M214/K214)</f>
        <v>0.59770103603560443</v>
      </c>
      <c r="O214" s="43"/>
      <c r="P214" s="10">
        <f t="shared" ref="P214:P226" si="157">+P138</f>
        <v>365770.12000000005</v>
      </c>
      <c r="Q214" s="42">
        <f t="shared" ref="Q214:Q226" si="158">+IF(ISERROR(P214/P$210),"N. D.",P214/P$210)</f>
        <v>2.1840856939812033E-2</v>
      </c>
      <c r="R214" s="43">
        <f t="shared" ref="R214:R226" si="159">+$C214-P214</f>
        <v>458920.62399999989</v>
      </c>
      <c r="S214" s="42">
        <f t="shared" ref="S214:S226" si="160">+IF(ISERROR(R214/P214),"N. D.",R214/P214)</f>
        <v>1.254669528500578</v>
      </c>
      <c r="T214" s="43"/>
      <c r="U214" s="10">
        <f t="shared" ref="U214:U226" si="161">+U138</f>
        <v>338644.17999999993</v>
      </c>
      <c r="V214" s="42">
        <f t="shared" ref="V214:V226" si="162">+IF(ISERROR(U214/U$210),"N. D.",U214/U$210)</f>
        <v>2.621759486937229E-2</v>
      </c>
      <c r="W214" s="43">
        <f t="shared" ref="W214:W226" si="163">+$C214-U214</f>
        <v>486046.56400000001</v>
      </c>
      <c r="X214" s="42">
        <f t="shared" ref="X214:X226" si="164">+IF(ISERROR(W214/U214),"N. D.",W214/U214)</f>
        <v>1.4352721608858008</v>
      </c>
    </row>
    <row r="215" spans="1:24">
      <c r="A215" s="18" t="s">
        <v>54</v>
      </c>
      <c r="B215" s="14"/>
      <c r="C215" s="10">
        <f t="shared" si="147"/>
        <v>580193.89</v>
      </c>
      <c r="D215" s="42">
        <f t="shared" si="148"/>
        <v>2.473230171878369E-2</v>
      </c>
      <c r="E215" s="43"/>
      <c r="F215" s="10">
        <f t="shared" si="149"/>
        <v>580193.89</v>
      </c>
      <c r="G215" s="42">
        <f t="shared" si="150"/>
        <v>2.473230171878369E-2</v>
      </c>
      <c r="H215" s="43">
        <f t="shared" si="151"/>
        <v>0</v>
      </c>
      <c r="I215" s="42">
        <f t="shared" si="152"/>
        <v>0</v>
      </c>
      <c r="J215" s="43"/>
      <c r="K215" s="10">
        <f t="shared" si="153"/>
        <v>595269.75750000007</v>
      </c>
      <c r="L215" s="42">
        <f t="shared" si="154"/>
        <v>2.9017589376256623E-2</v>
      </c>
      <c r="M215" s="43">
        <f t="shared" si="155"/>
        <v>-15075.867500000051</v>
      </c>
      <c r="N215" s="42">
        <f t="shared" si="156"/>
        <v>-2.5326110238348618E-2</v>
      </c>
      <c r="O215" s="43"/>
      <c r="P215" s="10">
        <f t="shared" si="157"/>
        <v>624416.79</v>
      </c>
      <c r="Q215" s="42">
        <f t="shared" si="158"/>
        <v>3.728516091256074E-2</v>
      </c>
      <c r="R215" s="43">
        <f t="shared" si="159"/>
        <v>-44222.900000000023</v>
      </c>
      <c r="S215" s="42">
        <f t="shared" si="160"/>
        <v>-7.0822727236402497E-2</v>
      </c>
      <c r="T215" s="43"/>
      <c r="U215" s="10">
        <f t="shared" si="161"/>
        <v>558047.41</v>
      </c>
      <c r="V215" s="42">
        <f t="shared" si="162"/>
        <v>4.3203639032811658E-2</v>
      </c>
      <c r="W215" s="43">
        <f t="shared" si="163"/>
        <v>22146.479999999981</v>
      </c>
      <c r="X215" s="42">
        <f t="shared" si="164"/>
        <v>3.9685660399355636E-2</v>
      </c>
    </row>
    <row r="216" spans="1:24">
      <c r="A216" s="18" t="s">
        <v>55</v>
      </c>
      <c r="B216" s="14"/>
      <c r="C216" s="10">
        <f t="shared" si="147"/>
        <v>10409.708999999999</v>
      </c>
      <c r="D216" s="42">
        <f t="shared" si="148"/>
        <v>4.4374142546164697E-4</v>
      </c>
      <c r="E216" s="43"/>
      <c r="F216" s="10">
        <f t="shared" si="149"/>
        <v>10409.708999999999</v>
      </c>
      <c r="G216" s="42">
        <f t="shared" si="150"/>
        <v>4.4374142546164697E-4</v>
      </c>
      <c r="H216" s="43">
        <f t="shared" si="151"/>
        <v>0</v>
      </c>
      <c r="I216" s="42">
        <f t="shared" si="152"/>
        <v>0</v>
      </c>
      <c r="J216" s="43"/>
      <c r="K216" s="10">
        <f t="shared" si="153"/>
        <v>21388.359999999997</v>
      </c>
      <c r="L216" s="42">
        <f t="shared" si="154"/>
        <v>1.042617468957428E-3</v>
      </c>
      <c r="M216" s="43">
        <f t="shared" si="155"/>
        <v>-10978.650999999998</v>
      </c>
      <c r="N216" s="42">
        <f t="shared" si="156"/>
        <v>-0.51330027173658943</v>
      </c>
      <c r="O216" s="43"/>
      <c r="P216" s="10">
        <f t="shared" si="157"/>
        <v>15646.390000000003</v>
      </c>
      <c r="Q216" s="42">
        <f t="shared" si="158"/>
        <v>9.3427687754949905E-4</v>
      </c>
      <c r="R216" s="43">
        <f t="shared" si="159"/>
        <v>-5236.6810000000041</v>
      </c>
      <c r="S216" s="42">
        <f t="shared" si="160"/>
        <v>-0.33468940758858773</v>
      </c>
      <c r="T216" s="43"/>
      <c r="U216" s="10">
        <f t="shared" si="161"/>
        <v>6665.15</v>
      </c>
      <c r="V216" s="42">
        <f t="shared" si="162"/>
        <v>5.1601123764653724E-4</v>
      </c>
      <c r="W216" s="43">
        <f t="shared" si="163"/>
        <v>3744.5589999999993</v>
      </c>
      <c r="X216" s="42">
        <f t="shared" si="164"/>
        <v>0.56181166215313971</v>
      </c>
    </row>
    <row r="217" spans="1:24">
      <c r="A217" s="18" t="s">
        <v>56</v>
      </c>
      <c r="B217" s="14"/>
      <c r="C217" s="10">
        <f t="shared" si="147"/>
        <v>-15328.290000000005</v>
      </c>
      <c r="D217" s="42">
        <f t="shared" si="148"/>
        <v>-6.5340897180598536E-4</v>
      </c>
      <c r="E217" s="43"/>
      <c r="F217" s="10">
        <f t="shared" si="149"/>
        <v>-15328.290000000005</v>
      </c>
      <c r="G217" s="42">
        <f t="shared" si="150"/>
        <v>-6.5340897180598536E-4</v>
      </c>
      <c r="H217" s="43">
        <f t="shared" si="151"/>
        <v>0</v>
      </c>
      <c r="I217" s="42">
        <f t="shared" si="152"/>
        <v>0</v>
      </c>
      <c r="J217" s="43"/>
      <c r="K217" s="10">
        <f t="shared" si="153"/>
        <v>162596.16000000003</v>
      </c>
      <c r="L217" s="42">
        <f t="shared" si="154"/>
        <v>7.926068048293421E-3</v>
      </c>
      <c r="M217" s="43">
        <f t="shared" si="155"/>
        <v>-177924.45000000004</v>
      </c>
      <c r="N217" s="42">
        <f t="shared" si="156"/>
        <v>-1.0942721525526802</v>
      </c>
      <c r="O217" s="43"/>
      <c r="P217" s="10">
        <f t="shared" si="157"/>
        <v>316861.78000000003</v>
      </c>
      <c r="Q217" s="42">
        <f t="shared" si="158"/>
        <v>1.8920443273699319E-2</v>
      </c>
      <c r="R217" s="43">
        <f t="shared" si="159"/>
        <v>-332190.07</v>
      </c>
      <c r="S217" s="42">
        <f t="shared" si="160"/>
        <v>-1.0483753199896813</v>
      </c>
      <c r="T217" s="43"/>
      <c r="U217" s="10">
        <f t="shared" si="161"/>
        <v>250614.59999999998</v>
      </c>
      <c r="V217" s="42">
        <f t="shared" si="162"/>
        <v>1.9402406535230544E-2</v>
      </c>
      <c r="W217" s="43">
        <f t="shared" si="163"/>
        <v>-265942.88999999996</v>
      </c>
      <c r="X217" s="42">
        <f t="shared" si="164"/>
        <v>-1.0611627973789235</v>
      </c>
    </row>
    <row r="218" spans="1:24">
      <c r="A218" s="18" t="s">
        <v>57</v>
      </c>
      <c r="B218" s="14"/>
      <c r="C218" s="10">
        <f t="shared" si="147"/>
        <v>262926.38</v>
      </c>
      <c r="D218" s="42">
        <f t="shared" si="148"/>
        <v>1.1207933540953997E-2</v>
      </c>
      <c r="E218" s="43"/>
      <c r="F218" s="10">
        <f t="shared" si="149"/>
        <v>262926.38</v>
      </c>
      <c r="G218" s="42">
        <f t="shared" si="150"/>
        <v>1.1207933540953997E-2</v>
      </c>
      <c r="H218" s="43">
        <f t="shared" si="151"/>
        <v>0</v>
      </c>
      <c r="I218" s="42">
        <f t="shared" si="152"/>
        <v>0</v>
      </c>
      <c r="J218" s="43"/>
      <c r="K218" s="10">
        <f t="shared" si="153"/>
        <v>260999.26</v>
      </c>
      <c r="L218" s="42">
        <f t="shared" si="154"/>
        <v>1.2722919749852806E-2</v>
      </c>
      <c r="M218" s="43">
        <f t="shared" si="155"/>
        <v>1927.1199999999953</v>
      </c>
      <c r="N218" s="42">
        <f t="shared" si="156"/>
        <v>7.3836224669755592E-3</v>
      </c>
      <c r="O218" s="43"/>
      <c r="P218" s="10">
        <f t="shared" si="157"/>
        <v>212998.32</v>
      </c>
      <c r="Q218" s="42">
        <f t="shared" si="158"/>
        <v>1.2718550754064611E-2</v>
      </c>
      <c r="R218" s="43">
        <f t="shared" si="159"/>
        <v>49928.06</v>
      </c>
      <c r="S218" s="42">
        <f t="shared" si="160"/>
        <v>0.23440588639384571</v>
      </c>
      <c r="T218" s="43"/>
      <c r="U218" s="10">
        <f t="shared" si="161"/>
        <v>215964.94999999998</v>
      </c>
      <c r="V218" s="42">
        <f t="shared" si="162"/>
        <v>1.6719854937664199E-2</v>
      </c>
      <c r="W218" s="43">
        <f t="shared" si="163"/>
        <v>46961.430000000022</v>
      </c>
      <c r="X218" s="42">
        <f t="shared" si="164"/>
        <v>0.21744931295564407</v>
      </c>
    </row>
    <row r="219" spans="1:24">
      <c r="A219" s="18" t="s">
        <v>58</v>
      </c>
      <c r="B219" s="14"/>
      <c r="C219" s="10">
        <f t="shared" si="147"/>
        <v>1430148.7889999999</v>
      </c>
      <c r="D219" s="42">
        <f t="shared" si="148"/>
        <v>6.0963881147216334E-2</v>
      </c>
      <c r="E219" s="43"/>
      <c r="F219" s="10">
        <f t="shared" si="149"/>
        <v>1430148.7889999999</v>
      </c>
      <c r="G219" s="42">
        <f t="shared" si="150"/>
        <v>6.0963881147216334E-2</v>
      </c>
      <c r="H219" s="43">
        <f t="shared" si="151"/>
        <v>0</v>
      </c>
      <c r="I219" s="42">
        <f t="shared" si="152"/>
        <v>0</v>
      </c>
      <c r="J219" s="43"/>
      <c r="K219" s="10">
        <f t="shared" si="153"/>
        <v>410459.79000000004</v>
      </c>
      <c r="L219" s="42">
        <f t="shared" si="154"/>
        <v>2.0008665805073298E-2</v>
      </c>
      <c r="M219" s="43">
        <f t="shared" si="155"/>
        <v>1019688.9989999998</v>
      </c>
      <c r="N219" s="42">
        <f t="shared" si="156"/>
        <v>2.4842603924735229</v>
      </c>
      <c r="O219" s="43"/>
      <c r="P219" s="10">
        <f t="shared" si="157"/>
        <v>364824.42</v>
      </c>
      <c r="Q219" s="42">
        <f t="shared" si="158"/>
        <v>2.1784387323299938E-2</v>
      </c>
      <c r="R219" s="43">
        <f t="shared" si="159"/>
        <v>1065324.3689999999</v>
      </c>
      <c r="S219" s="42">
        <f t="shared" si="160"/>
        <v>2.9201015902389429</v>
      </c>
      <c r="T219" s="43"/>
      <c r="U219" s="10">
        <f t="shared" si="161"/>
        <v>91643.44</v>
      </c>
      <c r="V219" s="42">
        <f t="shared" si="162"/>
        <v>7.0949708403541074E-3</v>
      </c>
      <c r="W219" s="43">
        <f t="shared" si="163"/>
        <v>1338505.3489999999</v>
      </c>
      <c r="X219" s="42">
        <f t="shared" si="164"/>
        <v>14.605577322282969</v>
      </c>
    </row>
    <row r="220" spans="1:24">
      <c r="A220" s="18" t="s">
        <v>59</v>
      </c>
      <c r="B220" s="14"/>
      <c r="C220" s="10">
        <f t="shared" si="147"/>
        <v>451410.94</v>
      </c>
      <c r="D220" s="42">
        <f t="shared" si="148"/>
        <v>1.9242587279296858E-2</v>
      </c>
      <c r="E220" s="43"/>
      <c r="F220" s="10">
        <f t="shared" si="149"/>
        <v>451410.94</v>
      </c>
      <c r="G220" s="42">
        <f t="shared" si="150"/>
        <v>1.9242587279296858E-2</v>
      </c>
      <c r="H220" s="43">
        <f t="shared" si="151"/>
        <v>0</v>
      </c>
      <c r="I220" s="42">
        <f t="shared" si="152"/>
        <v>0</v>
      </c>
      <c r="J220" s="43"/>
      <c r="K220" s="10">
        <f t="shared" si="153"/>
        <v>489218.47</v>
      </c>
      <c r="L220" s="42">
        <f t="shared" si="154"/>
        <v>2.3847911806170529E-2</v>
      </c>
      <c r="M220" s="43">
        <f t="shared" si="155"/>
        <v>-37807.52999999997</v>
      </c>
      <c r="N220" s="42">
        <f t="shared" si="156"/>
        <v>-7.728148530451022E-2</v>
      </c>
      <c r="O220" s="43"/>
      <c r="P220" s="10">
        <f t="shared" si="157"/>
        <v>546784.22</v>
      </c>
      <c r="Q220" s="42">
        <f t="shared" si="158"/>
        <v>3.2649566689500788E-2</v>
      </c>
      <c r="R220" s="43">
        <f t="shared" si="159"/>
        <v>-95373.27999999997</v>
      </c>
      <c r="S220" s="42">
        <f t="shared" si="160"/>
        <v>-0.17442580914277295</v>
      </c>
      <c r="T220" s="43"/>
      <c r="U220" s="10">
        <f t="shared" si="161"/>
        <v>80000</v>
      </c>
      <c r="V220" s="42">
        <f t="shared" si="162"/>
        <v>6.1935438829918282E-3</v>
      </c>
      <c r="W220" s="43">
        <f t="shared" si="163"/>
        <v>371410.94</v>
      </c>
      <c r="X220" s="42">
        <f t="shared" si="164"/>
        <v>4.6426367500000003</v>
      </c>
    </row>
    <row r="221" spans="1:24">
      <c r="A221" s="18" t="s">
        <v>60</v>
      </c>
      <c r="B221" s="14"/>
      <c r="C221" s="10">
        <f t="shared" si="147"/>
        <v>12812.37</v>
      </c>
      <c r="D221" s="42">
        <f t="shared" si="148"/>
        <v>5.4616121616291513E-4</v>
      </c>
      <c r="E221" s="43"/>
      <c r="F221" s="10">
        <f t="shared" si="149"/>
        <v>12812.37</v>
      </c>
      <c r="G221" s="42">
        <f t="shared" si="150"/>
        <v>5.4616121616291513E-4</v>
      </c>
      <c r="H221" s="43">
        <f t="shared" si="151"/>
        <v>0</v>
      </c>
      <c r="I221" s="42">
        <f t="shared" si="152"/>
        <v>0</v>
      </c>
      <c r="J221" s="43"/>
      <c r="K221" s="10">
        <f t="shared" si="153"/>
        <v>3542</v>
      </c>
      <c r="L221" s="42">
        <f t="shared" si="154"/>
        <v>1.7266172231284729E-4</v>
      </c>
      <c r="M221" s="43">
        <f t="shared" si="155"/>
        <v>9270.3700000000008</v>
      </c>
      <c r="N221" s="42">
        <f t="shared" si="156"/>
        <v>2.6172699040090346</v>
      </c>
      <c r="O221" s="43"/>
      <c r="P221" s="10">
        <f t="shared" si="157"/>
        <v>0</v>
      </c>
      <c r="Q221" s="42">
        <f t="shared" si="158"/>
        <v>0</v>
      </c>
      <c r="R221" s="43">
        <f t="shared" si="159"/>
        <v>12812.37</v>
      </c>
      <c r="S221" s="42" t="str">
        <f t="shared" si="160"/>
        <v>N. D.</v>
      </c>
      <c r="T221" s="43"/>
      <c r="U221" s="10">
        <f t="shared" si="161"/>
        <v>0</v>
      </c>
      <c r="V221" s="42">
        <f t="shared" si="162"/>
        <v>0</v>
      </c>
      <c r="W221" s="43">
        <f t="shared" si="163"/>
        <v>12812.37</v>
      </c>
      <c r="X221" s="42" t="str">
        <f t="shared" si="164"/>
        <v>N. D.</v>
      </c>
    </row>
    <row r="222" spans="1:24">
      <c r="A222" s="18" t="s">
        <v>61</v>
      </c>
      <c r="B222" s="14"/>
      <c r="C222" s="10">
        <f t="shared" si="147"/>
        <v>317192.31630000001</v>
      </c>
      <c r="D222" s="42">
        <f t="shared" si="148"/>
        <v>1.3521162847150062E-2</v>
      </c>
      <c r="E222" s="43"/>
      <c r="F222" s="10">
        <f t="shared" si="149"/>
        <v>317192.31630000001</v>
      </c>
      <c r="G222" s="42">
        <f t="shared" si="150"/>
        <v>1.3521162847150062E-2</v>
      </c>
      <c r="H222" s="43">
        <f t="shared" si="151"/>
        <v>0</v>
      </c>
      <c r="I222" s="42">
        <f t="shared" si="152"/>
        <v>0</v>
      </c>
      <c r="J222" s="43"/>
      <c r="K222" s="10">
        <f t="shared" si="153"/>
        <v>244343.08600000004</v>
      </c>
      <c r="L222" s="42">
        <f t="shared" si="154"/>
        <v>1.1910981949180173E-2</v>
      </c>
      <c r="M222" s="43">
        <f t="shared" si="155"/>
        <v>72849.230299999967</v>
      </c>
      <c r="N222" s="42">
        <f t="shared" si="156"/>
        <v>0.2981432030370606</v>
      </c>
      <c r="O222" s="43"/>
      <c r="P222" s="10">
        <f t="shared" si="157"/>
        <v>62882.40400000001</v>
      </c>
      <c r="Q222" s="42">
        <f t="shared" si="158"/>
        <v>3.7548326522556402E-3</v>
      </c>
      <c r="R222" s="43">
        <f t="shared" si="159"/>
        <v>254309.9123</v>
      </c>
      <c r="S222" s="42">
        <f t="shared" si="160"/>
        <v>4.0442142177007092</v>
      </c>
      <c r="T222" s="43"/>
      <c r="U222" s="10">
        <f t="shared" si="161"/>
        <v>33444.469999999994</v>
      </c>
      <c r="V222" s="42">
        <f t="shared" si="162"/>
        <v>2.5892474073550458E-3</v>
      </c>
      <c r="W222" s="43">
        <f t="shared" si="163"/>
        <v>283747.84630000003</v>
      </c>
      <c r="X222" s="42">
        <f t="shared" si="164"/>
        <v>8.4841483898533916</v>
      </c>
    </row>
    <row r="223" spans="1:24">
      <c r="A223" s="18" t="s">
        <v>62</v>
      </c>
      <c r="B223" s="14"/>
      <c r="C223" s="10">
        <f t="shared" si="147"/>
        <v>0</v>
      </c>
      <c r="D223" s="42">
        <f t="shared" si="148"/>
        <v>0</v>
      </c>
      <c r="E223" s="43"/>
      <c r="F223" s="10">
        <f t="shared" si="149"/>
        <v>0</v>
      </c>
      <c r="G223" s="42">
        <f t="shared" si="150"/>
        <v>0</v>
      </c>
      <c r="H223" s="43">
        <f t="shared" si="151"/>
        <v>0</v>
      </c>
      <c r="I223" s="42" t="str">
        <f t="shared" si="152"/>
        <v>N. D.</v>
      </c>
      <c r="J223" s="43"/>
      <c r="K223" s="10">
        <f t="shared" si="153"/>
        <v>0</v>
      </c>
      <c r="L223" s="42">
        <f t="shared" si="154"/>
        <v>0</v>
      </c>
      <c r="M223" s="43">
        <f t="shared" si="155"/>
        <v>0</v>
      </c>
      <c r="N223" s="42" t="str">
        <f t="shared" si="156"/>
        <v>N. D.</v>
      </c>
      <c r="O223" s="43"/>
      <c r="P223" s="10">
        <f t="shared" si="157"/>
        <v>11417.08</v>
      </c>
      <c r="Q223" s="42">
        <f t="shared" si="158"/>
        <v>6.8173641671547447E-4</v>
      </c>
      <c r="R223" s="43">
        <f t="shared" si="159"/>
        <v>-11417.08</v>
      </c>
      <c r="S223" s="42">
        <f t="shared" si="160"/>
        <v>-1</v>
      </c>
      <c r="T223" s="43"/>
      <c r="U223" s="10">
        <f t="shared" si="161"/>
        <v>0</v>
      </c>
      <c r="V223" s="42">
        <f t="shared" si="162"/>
        <v>0</v>
      </c>
      <c r="W223" s="43">
        <f t="shared" si="163"/>
        <v>0</v>
      </c>
      <c r="X223" s="42" t="str">
        <f t="shared" si="164"/>
        <v>N. D.</v>
      </c>
    </row>
    <row r="224" spans="1:24">
      <c r="A224" s="18" t="s">
        <v>25</v>
      </c>
      <c r="B224" s="14"/>
      <c r="C224" s="10">
        <f t="shared" si="147"/>
        <v>9666.58</v>
      </c>
      <c r="D224" s="42">
        <f t="shared" si="148"/>
        <v>4.1206358300112405E-4</v>
      </c>
      <c r="E224" s="43"/>
      <c r="F224" s="10">
        <f t="shared" si="149"/>
        <v>9666.58</v>
      </c>
      <c r="G224" s="42">
        <f t="shared" si="150"/>
        <v>4.1206358300112405E-4</v>
      </c>
      <c r="H224" s="43">
        <f t="shared" si="151"/>
        <v>0</v>
      </c>
      <c r="I224" s="42">
        <f t="shared" si="152"/>
        <v>0</v>
      </c>
      <c r="J224" s="43"/>
      <c r="K224" s="10">
        <f t="shared" si="153"/>
        <v>52267.689999999995</v>
      </c>
      <c r="L224" s="42">
        <f t="shared" si="154"/>
        <v>2.5478908460513793E-3</v>
      </c>
      <c r="M224" s="43">
        <f t="shared" si="155"/>
        <v>-42601.109999999993</v>
      </c>
      <c r="N224" s="42">
        <f t="shared" si="156"/>
        <v>-0.81505629959923609</v>
      </c>
      <c r="O224" s="43"/>
      <c r="P224" s="10">
        <f t="shared" si="157"/>
        <v>44379.53</v>
      </c>
      <c r="Q224" s="42">
        <f t="shared" si="158"/>
        <v>2.6499894682105144E-3</v>
      </c>
      <c r="R224" s="43">
        <f t="shared" si="159"/>
        <v>-34712.949999999997</v>
      </c>
      <c r="S224" s="42">
        <f t="shared" si="160"/>
        <v>-0.7821838131228519</v>
      </c>
      <c r="T224" s="43"/>
      <c r="U224" s="10">
        <f t="shared" si="161"/>
        <v>87538.89</v>
      </c>
      <c r="V224" s="42">
        <f t="shared" si="162"/>
        <v>6.7771994585424308E-3</v>
      </c>
      <c r="W224" s="43">
        <f t="shared" si="163"/>
        <v>-77872.31</v>
      </c>
      <c r="X224" s="42">
        <f t="shared" si="164"/>
        <v>-0.88957387967793511</v>
      </c>
    </row>
    <row r="225" spans="1:24">
      <c r="A225" s="18" t="s">
        <v>63</v>
      </c>
      <c r="B225" s="14"/>
      <c r="C225" s="10">
        <f t="shared" si="147"/>
        <v>13328.833999999999</v>
      </c>
      <c r="D225" s="42">
        <f t="shared" si="148"/>
        <v>5.6817686247537431E-4</v>
      </c>
      <c r="E225" s="43"/>
      <c r="F225" s="10">
        <f t="shared" si="149"/>
        <v>13328.833999999999</v>
      </c>
      <c r="G225" s="42">
        <f t="shared" si="150"/>
        <v>5.6817686247537431E-4</v>
      </c>
      <c r="H225" s="43">
        <f t="shared" si="151"/>
        <v>0</v>
      </c>
      <c r="I225" s="42">
        <f t="shared" si="152"/>
        <v>0</v>
      </c>
      <c r="J225" s="43"/>
      <c r="K225" s="10">
        <f t="shared" si="153"/>
        <v>34161.089999999997</v>
      </c>
      <c r="L225" s="42">
        <f t="shared" si="154"/>
        <v>1.6652491912716499E-3</v>
      </c>
      <c r="M225" s="43">
        <f t="shared" si="155"/>
        <v>-20832.255999999998</v>
      </c>
      <c r="N225" s="42">
        <f t="shared" si="156"/>
        <v>-0.60982410104595608</v>
      </c>
      <c r="O225" s="43"/>
      <c r="P225" s="10">
        <f t="shared" si="157"/>
        <v>0</v>
      </c>
      <c r="Q225" s="42">
        <f t="shared" si="158"/>
        <v>0</v>
      </c>
      <c r="R225" s="43">
        <f t="shared" si="159"/>
        <v>13328.833999999999</v>
      </c>
      <c r="S225" s="42" t="str">
        <f t="shared" si="160"/>
        <v>N. D.</v>
      </c>
      <c r="T225" s="43"/>
      <c r="U225" s="10">
        <f t="shared" si="161"/>
        <v>0</v>
      </c>
      <c r="V225" s="42">
        <f t="shared" si="162"/>
        <v>0</v>
      </c>
      <c r="W225" s="43">
        <f t="shared" si="163"/>
        <v>13328.833999999999</v>
      </c>
      <c r="X225" s="42" t="str">
        <f t="shared" si="164"/>
        <v>N. D.</v>
      </c>
    </row>
    <row r="226" spans="1:24">
      <c r="A226" s="18" t="s">
        <v>64</v>
      </c>
      <c r="B226" s="14"/>
      <c r="C226" s="10">
        <f t="shared" si="147"/>
        <v>140493.47999999998</v>
      </c>
      <c r="D226" s="42">
        <f t="shared" si="148"/>
        <v>5.9889068064503427E-3</v>
      </c>
      <c r="E226" s="43"/>
      <c r="F226" s="10">
        <f t="shared" si="149"/>
        <v>140493.47999999998</v>
      </c>
      <c r="G226" s="42">
        <f t="shared" si="150"/>
        <v>5.9889068064503427E-3</v>
      </c>
      <c r="H226" s="43">
        <f t="shared" si="151"/>
        <v>0</v>
      </c>
      <c r="I226" s="42">
        <f t="shared" si="152"/>
        <v>0</v>
      </c>
      <c r="J226" s="43"/>
      <c r="K226" s="10">
        <f t="shared" si="153"/>
        <v>8187.2000000000007</v>
      </c>
      <c r="L226" s="42">
        <f t="shared" si="154"/>
        <v>3.9910108778084234E-4</v>
      </c>
      <c r="M226" s="43">
        <f t="shared" si="155"/>
        <v>132306.27999999997</v>
      </c>
      <c r="N226" s="42">
        <f t="shared" si="156"/>
        <v>16.160137776040642</v>
      </c>
      <c r="O226" s="43"/>
      <c r="P226" s="10">
        <f t="shared" si="157"/>
        <v>469027.33</v>
      </c>
      <c r="Q226" s="42">
        <f t="shared" si="158"/>
        <v>2.8006549073478191E-2</v>
      </c>
      <c r="R226" s="43">
        <f t="shared" si="159"/>
        <v>-328533.85000000003</v>
      </c>
      <c r="S226" s="42">
        <f t="shared" si="160"/>
        <v>-0.70045779635058802</v>
      </c>
      <c r="T226" s="43"/>
      <c r="U226" s="10">
        <f t="shared" si="161"/>
        <v>552209.74000000011</v>
      </c>
      <c r="V226" s="42">
        <f t="shared" si="162"/>
        <v>4.2751690716318853E-2</v>
      </c>
      <c r="W226" s="43">
        <f t="shared" si="163"/>
        <v>-411716.26000000013</v>
      </c>
      <c r="X226" s="42">
        <f t="shared" si="164"/>
        <v>-0.7455794966600916</v>
      </c>
    </row>
    <row r="227" spans="1:24" ht="6" customHeight="1">
      <c r="A227" s="8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s="48" customFormat="1">
      <c r="A228" s="44" t="s">
        <v>93</v>
      </c>
      <c r="B228" s="24"/>
      <c r="C228" s="45">
        <f>+SUM(C214:C226)</f>
        <v>4037945.7423</v>
      </c>
      <c r="D228" s="46">
        <f>+IF(ISERROR(C228/C$210),"N. D.",C228/C$210)</f>
        <v>0.17212813534220703</v>
      </c>
      <c r="E228" s="47"/>
      <c r="F228" s="45">
        <f>+SUM(F214:F226)</f>
        <v>4037945.7423</v>
      </c>
      <c r="G228" s="46">
        <f>+IF(ISERROR(F228/F$210),"N. D.",F228/F$210)</f>
        <v>0.17212813534220703</v>
      </c>
      <c r="H228" s="47">
        <f>+$C228-F228</f>
        <v>0</v>
      </c>
      <c r="I228" s="46">
        <f>+IF(ISERROR(H228/F228),"N. D.",H228/F228)</f>
        <v>0</v>
      </c>
      <c r="J228" s="47"/>
      <c r="K228" s="45">
        <f>+SUM(K214:K226)</f>
        <v>2798606.2435000003</v>
      </c>
      <c r="L228" s="46">
        <f>+IF(ISERROR(K228/K$210),"N. D.",K228/K$210)</f>
        <v>0.13642353870078988</v>
      </c>
      <c r="M228" s="47">
        <f>+$C228-K228</f>
        <v>1239339.4987999997</v>
      </c>
      <c r="N228" s="46">
        <f>+IF(ISERROR(M228/K228),"N. D.",M228/K228)</f>
        <v>0.44284168295503179</v>
      </c>
      <c r="O228" s="47"/>
      <c r="P228" s="45">
        <f>+SUM(P214:P226)</f>
        <v>3035008.3840000001</v>
      </c>
      <c r="Q228" s="46">
        <f>+IF(ISERROR(P228/P$210),"N. D.",P228/P$210)</f>
        <v>0.18122635038114673</v>
      </c>
      <c r="R228" s="47">
        <f>+$C228-P228</f>
        <v>1002937.3583</v>
      </c>
      <c r="S228" s="46">
        <f>+IF(ISERROR(R228/P228),"N. D.",R228/P228)</f>
        <v>0.33045620683860355</v>
      </c>
      <c r="T228" s="47"/>
      <c r="U228" s="45">
        <f>+SUM(U214:U226)</f>
        <v>2214772.8299999996</v>
      </c>
      <c r="V228" s="46">
        <f>+IF(ISERROR(U228/U$210),"N. D.",U228/U$210)</f>
        <v>0.17146615891828745</v>
      </c>
      <c r="W228" s="47">
        <f>+$C228-U228</f>
        <v>1823172.9123000004</v>
      </c>
      <c r="X228" s="46">
        <f>+IF(ISERROR(W228/U228),"N. D.",W228/U228)</f>
        <v>0.82318732088654023</v>
      </c>
    </row>
    <row r="230" spans="1:24">
      <c r="A230" s="7" t="s">
        <v>94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6" customHeight="1">
      <c r="A231" s="8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>
      <c r="A232" s="13" t="s">
        <v>95</v>
      </c>
      <c r="B232" s="14"/>
      <c r="C232" s="10">
        <f>+C106</f>
        <v>23458952.450000007</v>
      </c>
      <c r="D232" s="42">
        <f>+IF(ISERROR(C232/C$232),"N. D.",C232/C$232)</f>
        <v>1</v>
      </c>
      <c r="E232" s="43"/>
      <c r="F232" s="10">
        <f>+F106</f>
        <v>23458952.450000007</v>
      </c>
      <c r="G232" s="42">
        <f>+IF(ISERROR(F232/F$232),"N. D.",F232/F$232)</f>
        <v>1</v>
      </c>
      <c r="H232" s="43">
        <f>+$C232-F232</f>
        <v>0</v>
      </c>
      <c r="I232" s="42">
        <f>+IF(ISERROR(H232/F232),"N. D.",H232/F232)</f>
        <v>0</v>
      </c>
      <c r="J232" s="43"/>
      <c r="K232" s="10">
        <f>+K106</f>
        <v>20514100.940000001</v>
      </c>
      <c r="L232" s="42">
        <f>+IF(ISERROR(K232/K$232),"N. D.",K232/K$232)</f>
        <v>1</v>
      </c>
      <c r="M232" s="43">
        <f>+$C232-K232</f>
        <v>2944851.5100000054</v>
      </c>
      <c r="N232" s="42">
        <f>+IF(ISERROR(M232/K232),"N. D.",M232/K232)</f>
        <v>0.14355255044387069</v>
      </c>
      <c r="O232" s="43"/>
      <c r="P232" s="10">
        <f>+P106</f>
        <v>16747059.009999998</v>
      </c>
      <c r="Q232" s="42">
        <f>+IF(ISERROR(P232/P$232),"N. D.",P232/P$232)</f>
        <v>1</v>
      </c>
      <c r="R232" s="43">
        <f>+$C232-P232</f>
        <v>6711893.4400000088</v>
      </c>
      <c r="S232" s="42">
        <f>+IF(ISERROR(R232/P232),"N. D.",R232/P232)</f>
        <v>0.40078042574473555</v>
      </c>
      <c r="T232" s="43"/>
      <c r="U232" s="10">
        <f>+U106</f>
        <v>12916676.060000002</v>
      </c>
      <c r="V232" s="42">
        <f>+IF(ISERROR(U232/U$232),"N. D.",U232/U$232)</f>
        <v>1</v>
      </c>
      <c r="W232" s="43">
        <f>+$C232-U232</f>
        <v>10542276.390000004</v>
      </c>
      <c r="X232" s="42">
        <f>+IF(ISERROR(W232/U232),"N. D.",W232/U232)</f>
        <v>0.81617564310117119</v>
      </c>
    </row>
    <row r="233" spans="1:24">
      <c r="A233" s="13" t="s">
        <v>96</v>
      </c>
      <c r="B233" s="14"/>
      <c r="C233" s="10">
        <f>+C135</f>
        <v>3706474.5422999999</v>
      </c>
      <c r="D233" s="42">
        <f>+IF(ISERROR(C233/C$232),"N. D.",C233/C$232)</f>
        <v>0.15799829724707076</v>
      </c>
      <c r="E233" s="43"/>
      <c r="F233" s="10">
        <f>+F135</f>
        <v>3706474.5422999999</v>
      </c>
      <c r="G233" s="42">
        <f>+IF(ISERROR(F233/F$232),"N. D.",F233/F$232)</f>
        <v>0.15799829724707076</v>
      </c>
      <c r="H233" s="43">
        <f>+$C233-F233</f>
        <v>0</v>
      </c>
      <c r="I233" s="42">
        <f>+IF(ISERROR(H233/F233),"N. D.",H233/F233)</f>
        <v>0</v>
      </c>
      <c r="J233" s="43"/>
      <c r="K233" s="10">
        <f>+K135</f>
        <v>2561090.6935000001</v>
      </c>
      <c r="L233" s="42">
        <f>+IF(ISERROR(K233/K$232),"N. D.",K233/K$232)</f>
        <v>0.12484537835661054</v>
      </c>
      <c r="M233" s="43">
        <f>+$C233-K233</f>
        <v>1145383.8487999998</v>
      </c>
      <c r="N233" s="42">
        <f>+IF(ISERROR(M233/K233),"N. D.",M233/K233)</f>
        <v>0.44722502475486808</v>
      </c>
      <c r="O233" s="43"/>
      <c r="P233" s="10">
        <f>+P135</f>
        <v>2808207.4640000002</v>
      </c>
      <c r="Q233" s="42">
        <f>+IF(ISERROR(P233/P$232),"N. D.",P233/P$232)</f>
        <v>0.16768361909533872</v>
      </c>
      <c r="R233" s="43">
        <f>+$C233-P233</f>
        <v>898267.0782999997</v>
      </c>
      <c r="S233" s="42">
        <f>+IF(ISERROR(R233/P233),"N. D.",R233/P233)</f>
        <v>0.31987204998754309</v>
      </c>
      <c r="T233" s="43"/>
      <c r="U233" s="10">
        <f>+U135</f>
        <v>1875519.7599999995</v>
      </c>
      <c r="V233" s="42">
        <f>+IF(ISERROR(U233/U$232),"N. D.",U233/U$232)</f>
        <v>0.14520142421222873</v>
      </c>
      <c r="W233" s="43">
        <f>+$C233-U233</f>
        <v>1830954.7823000003</v>
      </c>
      <c r="X233" s="42">
        <f>+IF(ISERROR(W233/U233),"N. D.",W233/U233)</f>
        <v>0.976238598680507</v>
      </c>
    </row>
    <row r="234" spans="1:24">
      <c r="A234" s="13" t="s">
        <v>97</v>
      </c>
      <c r="B234" s="14"/>
      <c r="C234" s="10">
        <f>+C168</f>
        <v>19752477.907700006</v>
      </c>
      <c r="D234" s="42">
        <f>+IF(ISERROR(C234/C$232),"N. D.",C234/C$232)</f>
        <v>0.84200170275292918</v>
      </c>
      <c r="E234" s="43"/>
      <c r="F234" s="10">
        <f>+F168</f>
        <v>19752477.907700006</v>
      </c>
      <c r="G234" s="42">
        <f>+IF(ISERROR(F234/F$232),"N. D.",F234/F$232)</f>
        <v>0.84200170275292918</v>
      </c>
      <c r="H234" s="43">
        <f>+$C234-F234</f>
        <v>0</v>
      </c>
      <c r="I234" s="42">
        <f>+IF(ISERROR(H234/F234),"N. D.",H234/F234)</f>
        <v>0</v>
      </c>
      <c r="J234" s="43"/>
      <c r="K234" s="10">
        <f>+K168</f>
        <v>17953010.2465</v>
      </c>
      <c r="L234" s="42">
        <f>+IF(ISERROR(K234/K$232),"N. D.",K234/K$232)</f>
        <v>0.87515462164338942</v>
      </c>
      <c r="M234" s="43">
        <f>+$C234-K234</f>
        <v>1799467.6612000056</v>
      </c>
      <c r="N234" s="42">
        <f>+IF(ISERROR(M234/K234),"N. D.",M234/K234)</f>
        <v>0.10023208567771066</v>
      </c>
      <c r="O234" s="43"/>
      <c r="P234" s="10">
        <f>+P168</f>
        <v>13938851.545999998</v>
      </c>
      <c r="Q234" s="42">
        <f>+IF(ISERROR(P234/P$232),"N. D.",P234/P$232)</f>
        <v>0.83231638090466131</v>
      </c>
      <c r="R234" s="43">
        <f>+$C234-P234</f>
        <v>5813626.3617000077</v>
      </c>
      <c r="S234" s="42">
        <f>+IF(ISERROR(R234/P234),"N. D.",R234/P234)</f>
        <v>0.41708072881860425</v>
      </c>
      <c r="T234" s="43"/>
      <c r="U234" s="10">
        <f>+U168</f>
        <v>11041156.300000003</v>
      </c>
      <c r="V234" s="42">
        <f>+IF(ISERROR(U234/U$232),"N. D.",U234/U$232)</f>
        <v>0.8547985757877713</v>
      </c>
      <c r="W234" s="43">
        <f>+$C234-U234</f>
        <v>8711321.6077000033</v>
      </c>
      <c r="X234" s="42">
        <f>+IF(ISERROR(W234/U234),"N. D.",W234/U234)</f>
        <v>0.78898634988982097</v>
      </c>
    </row>
    <row r="235" spans="1:24">
      <c r="A235" s="13" t="s">
        <v>98</v>
      </c>
      <c r="B235" s="14"/>
      <c r="C235" s="10">
        <f>+C177</f>
        <v>17973201.347700007</v>
      </c>
      <c r="D235" s="42">
        <f>+IF(ISERROR(C235/C$232),"N. D.",C235/C$232)</f>
        <v>0.76615532539263076</v>
      </c>
      <c r="E235" s="43"/>
      <c r="F235" s="10">
        <f>+F177</f>
        <v>17973201.347700007</v>
      </c>
      <c r="G235" s="42">
        <f>+IF(ISERROR(F235/F$232),"N. D.",F235/F$232)</f>
        <v>0.76615532539263076</v>
      </c>
      <c r="H235" s="43">
        <f>+$C235-F235</f>
        <v>0</v>
      </c>
      <c r="I235" s="42">
        <f>+IF(ISERROR(H235/F235),"N. D.",H235/F235)</f>
        <v>0</v>
      </c>
      <c r="J235" s="43"/>
      <c r="K235" s="10">
        <f>+K177</f>
        <v>16579880.986500001</v>
      </c>
      <c r="L235" s="42">
        <f>+IF(ISERROR(K235/K$232),"N. D.",K235/K$232)</f>
        <v>0.80821874841081875</v>
      </c>
      <c r="M235" s="43">
        <f>+$C235-K235</f>
        <v>1393320.3612000067</v>
      </c>
      <c r="N235" s="42">
        <f>+IF(ISERROR(M235/K235),"N. D.",M235/K235)</f>
        <v>8.4036813191512266E-2</v>
      </c>
      <c r="O235" s="43"/>
      <c r="P235" s="10">
        <f>+P177</f>
        <v>12692112.235999998</v>
      </c>
      <c r="Q235" s="42">
        <f>+IF(ISERROR(P235/P$232),"N. D.",P235/P$232)</f>
        <v>0.75787111208130864</v>
      </c>
      <c r="R235" s="43">
        <f>+$C235-P235</f>
        <v>5281089.1117000096</v>
      </c>
      <c r="S235" s="42">
        <f>+IF(ISERROR(R235/P235),"N. D.",R235/P235)</f>
        <v>0.41609221644925976</v>
      </c>
      <c r="T235" s="43"/>
      <c r="U235" s="10">
        <f>+U177</f>
        <v>10284909.870000003</v>
      </c>
      <c r="V235" s="42">
        <f>+IF(ISERROR(U235/U$232),"N. D.",U235/U$232)</f>
        <v>0.79625050765575989</v>
      </c>
      <c r="W235" s="43">
        <f>+$C235-U235</f>
        <v>7688291.4777000044</v>
      </c>
      <c r="X235" s="42">
        <f>+IF(ISERROR(W235/U235),"N. D.",W235/U235)</f>
        <v>0.74753124479252264</v>
      </c>
    </row>
  </sheetData>
  <mergeCells count="30">
    <mergeCell ref="B5:B6"/>
    <mergeCell ref="C2:X2"/>
    <mergeCell ref="L5:L6"/>
    <mergeCell ref="X5:X6"/>
    <mergeCell ref="N5:N6"/>
    <mergeCell ref="O5:O6"/>
    <mergeCell ref="Q5:Q6"/>
    <mergeCell ref="S5:S6"/>
    <mergeCell ref="T5:T6"/>
    <mergeCell ref="E5:E6"/>
    <mergeCell ref="G5:G6"/>
    <mergeCell ref="I5:I6"/>
    <mergeCell ref="V5:V6"/>
    <mergeCell ref="J5:J6"/>
    <mergeCell ref="D5:D6"/>
    <mergeCell ref="C181:X181"/>
    <mergeCell ref="B184:B185"/>
    <mergeCell ref="X184:X185"/>
    <mergeCell ref="L184:L185"/>
    <mergeCell ref="N184:N185"/>
    <mergeCell ref="O184:O185"/>
    <mergeCell ref="Q184:Q185"/>
    <mergeCell ref="S184:S185"/>
    <mergeCell ref="T184:T185"/>
    <mergeCell ref="J184:J185"/>
    <mergeCell ref="D184:D185"/>
    <mergeCell ref="E184:E185"/>
    <mergeCell ref="G184:G185"/>
    <mergeCell ref="I184:I185"/>
    <mergeCell ref="V184:V185"/>
  </mergeCells>
  <pageMargins left="0.7" right="0.7" top="0.75" bottom="0.75" header="0.3" footer="0.3"/>
  <pageSetup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2FEE-573B-5346-8F31-7652EA6CDBA7}">
  <sheetPr>
    <tabColor rgb="FF8EC6D2"/>
  </sheetPr>
  <dimension ref="A1:AA235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P1" sqref="P1:Y1048576"/>
    </sheetView>
  </sheetViews>
  <sheetFormatPr baseColWidth="10" defaultColWidth="10.7109375" defaultRowHeight="18"/>
  <cols>
    <col min="1" max="1" width="32.7109375" style="259" customWidth="1"/>
    <col min="2" max="2" width="1.5703125" style="259" customWidth="1"/>
    <col min="3" max="3" width="14.7109375" style="259" customWidth="1"/>
    <col min="4" max="4" width="8.7109375" style="259" customWidth="1"/>
    <col min="5" max="5" width="1.5703125" style="259" customWidth="1"/>
    <col min="6" max="6" width="14.7109375" style="259" hidden="1" customWidth="1"/>
    <col min="7" max="7" width="8.7109375" style="259" hidden="1" customWidth="1"/>
    <col min="8" max="8" width="14.7109375" style="259" hidden="1" customWidth="1"/>
    <col min="9" max="9" width="8.7109375" style="259" hidden="1" customWidth="1"/>
    <col min="10" max="10" width="1.5703125" style="259" hidden="1" customWidth="1"/>
    <col min="11" max="11" width="14.7109375" style="259" customWidth="1"/>
    <col min="12" max="12" width="8.7109375" style="259" customWidth="1"/>
    <col min="13" max="13" width="14.7109375" style="259" customWidth="1"/>
    <col min="14" max="14" width="9.5703125" style="259" customWidth="1"/>
    <col min="15" max="15" width="1.5703125" style="259" customWidth="1"/>
    <col min="16" max="16" width="14.7109375" style="259" customWidth="1"/>
    <col min="17" max="17" width="8.7109375" style="259" customWidth="1"/>
    <col min="18" max="18" width="1.5703125" style="259" customWidth="1"/>
    <col min="19" max="19" width="14.7109375" style="259" customWidth="1"/>
    <col min="20" max="20" width="8.7109375" style="259" customWidth="1"/>
    <col min="21" max="21" width="14.7109375" style="259" customWidth="1"/>
    <col min="22" max="22" width="8.7109375" style="259" customWidth="1"/>
    <col min="23" max="23" width="1.5703125" style="259" customWidth="1"/>
    <col min="24" max="24" width="14.7109375" style="259" customWidth="1"/>
    <col min="25" max="25" width="8.7109375" style="259" customWidth="1"/>
    <col min="26" max="26" width="14.7109375" style="259" customWidth="1"/>
    <col min="27" max="27" width="9.5703125" style="259" customWidth="1"/>
    <col min="28" max="16384" width="10.7109375" style="259"/>
  </cols>
  <sheetData>
    <row r="1" spans="1:27">
      <c r="C1" s="260"/>
      <c r="D1" s="260"/>
      <c r="F1" s="260"/>
      <c r="G1" s="260"/>
      <c r="H1" s="260"/>
      <c r="I1" s="260"/>
      <c r="K1" s="260"/>
      <c r="L1" s="260"/>
      <c r="M1" s="260"/>
      <c r="N1" s="260"/>
      <c r="P1" s="260"/>
      <c r="Q1" s="260"/>
      <c r="S1" s="260"/>
      <c r="T1" s="260"/>
      <c r="U1" s="260"/>
      <c r="V1" s="260"/>
      <c r="X1" s="260"/>
      <c r="Y1" s="260"/>
      <c r="Z1" s="260"/>
      <c r="AA1" s="260"/>
    </row>
    <row r="2" spans="1:27">
      <c r="C2" s="373" t="s">
        <v>0</v>
      </c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P2" s="370" t="s">
        <v>1</v>
      </c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</row>
    <row r="3" spans="1:27">
      <c r="B3" s="261"/>
      <c r="C3" s="261"/>
      <c r="D3" s="260"/>
      <c r="E3" s="261"/>
      <c r="F3" s="261"/>
      <c r="G3" s="260"/>
      <c r="H3" s="261"/>
      <c r="I3" s="260"/>
      <c r="J3" s="261"/>
      <c r="K3" s="261"/>
      <c r="L3" s="260"/>
      <c r="M3" s="261"/>
      <c r="N3" s="260"/>
      <c r="O3" s="261"/>
      <c r="P3" s="261"/>
      <c r="Q3" s="260"/>
      <c r="R3" s="261"/>
      <c r="S3" s="261"/>
      <c r="T3" s="260"/>
      <c r="U3" s="261"/>
      <c r="V3" s="260"/>
      <c r="W3" s="261"/>
      <c r="X3" s="261"/>
      <c r="Y3" s="260"/>
      <c r="Z3" s="261"/>
      <c r="AA3" s="260"/>
    </row>
    <row r="4" spans="1:27" ht="6" customHeight="1"/>
    <row r="5" spans="1:27" s="265" customFormat="1" ht="18" customHeight="1">
      <c r="A5" s="263" t="s">
        <v>2</v>
      </c>
      <c r="B5" s="372"/>
      <c r="C5" s="264">
        <v>46174</v>
      </c>
      <c r="D5" s="372" t="s">
        <v>99</v>
      </c>
      <c r="E5" s="372"/>
      <c r="F5" s="264">
        <f>+C5</f>
        <v>46174</v>
      </c>
      <c r="G5" s="372" t="s">
        <v>99</v>
      </c>
      <c r="H5" s="264" t="s">
        <v>100</v>
      </c>
      <c r="I5" s="372" t="s">
        <v>99</v>
      </c>
      <c r="J5" s="372"/>
      <c r="K5" s="264">
        <f>+EOMONTH(F5,-12)</f>
        <v>45838</v>
      </c>
      <c r="L5" s="372" t="s">
        <v>99</v>
      </c>
      <c r="M5" s="264" t="s">
        <v>100</v>
      </c>
      <c r="N5" s="372" t="s">
        <v>99</v>
      </c>
      <c r="O5" s="371"/>
      <c r="P5" s="264">
        <f>+C5</f>
        <v>46174</v>
      </c>
      <c r="Q5" s="372" t="s">
        <v>99</v>
      </c>
      <c r="R5" s="372"/>
      <c r="S5" s="264">
        <f>+P5</f>
        <v>46174</v>
      </c>
      <c r="T5" s="372" t="s">
        <v>99</v>
      </c>
      <c r="U5" s="264" t="s">
        <v>100</v>
      </c>
      <c r="V5" s="372" t="s">
        <v>99</v>
      </c>
      <c r="W5" s="372"/>
      <c r="X5" s="264">
        <f>+EOMONTH(S5,-12)</f>
        <v>45838</v>
      </c>
      <c r="Y5" s="372" t="s">
        <v>99</v>
      </c>
      <c r="Z5" s="264" t="s">
        <v>100</v>
      </c>
      <c r="AA5" s="372" t="s">
        <v>99</v>
      </c>
    </row>
    <row r="6" spans="1:27" s="265" customFormat="1" ht="18" customHeight="1">
      <c r="A6" s="263" t="s">
        <v>133</v>
      </c>
      <c r="B6" s="372"/>
      <c r="C6" s="264" t="s">
        <v>103</v>
      </c>
      <c r="D6" s="372"/>
      <c r="E6" s="372"/>
      <c r="F6" s="264" t="s">
        <v>102</v>
      </c>
      <c r="G6" s="372"/>
      <c r="H6" s="264" t="str">
        <f>+YEAR(C5)&amp;"R"&amp;" vs "&amp;YEAR(F5)&amp;"P"</f>
        <v>2026R vs 2026P</v>
      </c>
      <c r="I6" s="372"/>
      <c r="J6" s="372"/>
      <c r="K6" s="264" t="s">
        <v>103</v>
      </c>
      <c r="L6" s="372"/>
      <c r="M6" s="264" t="str">
        <f>+YEAR(C5)&amp;"R"&amp;" vs "&amp;YEAR(K5)&amp;"R"</f>
        <v>2026R vs 2025R</v>
      </c>
      <c r="N6" s="372"/>
      <c r="O6" s="371"/>
      <c r="P6" s="264" t="s">
        <v>103</v>
      </c>
      <c r="Q6" s="372"/>
      <c r="R6" s="372"/>
      <c r="S6" s="264" t="s">
        <v>102</v>
      </c>
      <c r="T6" s="372"/>
      <c r="U6" s="264" t="str">
        <f>+H6</f>
        <v>2026R vs 2026P</v>
      </c>
      <c r="V6" s="372"/>
      <c r="W6" s="372"/>
      <c r="X6" s="264" t="s">
        <v>103</v>
      </c>
      <c r="Y6" s="372"/>
      <c r="Z6" s="264" t="str">
        <f>+M6</f>
        <v>2026R vs 2025R</v>
      </c>
      <c r="AA6" s="372"/>
    </row>
    <row r="7" spans="1:27" ht="6" customHeight="1"/>
    <row r="8" spans="1:27" hidden="1">
      <c r="A8" s="266" t="s">
        <v>20</v>
      </c>
      <c r="B8" s="265"/>
      <c r="C8" s="265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</row>
    <row r="9" spans="1:27" ht="6" hidden="1" customHeight="1">
      <c r="A9" s="267"/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</row>
    <row r="10" spans="1:27" hidden="1">
      <c r="A10" s="268" t="s">
        <v>21</v>
      </c>
      <c r="B10" s="265"/>
      <c r="C10" s="269">
        <f>+SUM(C11:C19)</f>
        <v>2222465.69</v>
      </c>
      <c r="D10" s="270">
        <f>+IF(ISERROR(C10/C31),"N. D.",C10/C31)</f>
        <v>1</v>
      </c>
      <c r="E10" s="265"/>
      <c r="F10" s="269">
        <f>+SUM(F11:F19)</f>
        <v>2316478.44244404</v>
      </c>
      <c r="G10" s="270">
        <f>+IF(ISERROR(F10/F31),"N. D.",F10/F31)</f>
        <v>1</v>
      </c>
      <c r="H10" s="271">
        <f t="shared" ref="H10:H29" si="0">+$C10-F10</f>
        <v>-94012.75244404003</v>
      </c>
      <c r="I10" s="270">
        <f t="shared" ref="I10:I29" si="1">+IF(ISERROR(H10/F10),"N. D.",H10/F10)</f>
        <v>-4.0584341611593105E-2</v>
      </c>
      <c r="J10" s="265"/>
      <c r="K10" s="269">
        <f>+SUM(K11:K19)</f>
        <v>2204930.65</v>
      </c>
      <c r="L10" s="270">
        <f>+IF(ISERROR(K10/K31),"N. D.",K10/K31)</f>
        <v>1</v>
      </c>
      <c r="M10" s="271">
        <f t="shared" ref="M10:M29" si="2">+$C10-K10</f>
        <v>17535.040000000037</v>
      </c>
      <c r="N10" s="270">
        <f t="shared" ref="N10:N29" si="3">+IF(ISERROR(M10/K10),"N. D.",M10/K10)</f>
        <v>7.9526492137065793E-3</v>
      </c>
      <c r="O10" s="265"/>
      <c r="P10" s="269">
        <f>+SUM(P11:P19)</f>
        <v>14235941.75</v>
      </c>
      <c r="Q10" s="270">
        <f>+IF(ISERROR(P10/P31),"N. D.",P10/P31)</f>
        <v>1</v>
      </c>
      <c r="R10" s="265"/>
      <c r="S10" s="269">
        <f>+SUM(S11:S19)</f>
        <v>14408583.269805241</v>
      </c>
      <c r="T10" s="270">
        <f>+IF(ISERROR(S10/S31),"N. D.",S10/S31)</f>
        <v>1</v>
      </c>
      <c r="U10" s="271">
        <f t="shared" ref="U10:U29" si="4">+$P10-S10</f>
        <v>-172641.51980524138</v>
      </c>
      <c r="V10" s="270">
        <f t="shared" ref="V10:V29" si="5">+IF(ISERROR(U10/S10),"N. D.",U10/S10)</f>
        <v>-1.1981852523074252E-2</v>
      </c>
      <c r="W10" s="265"/>
      <c r="X10" s="269">
        <f>+SUM(X11:X19)</f>
        <v>13896058.079999998</v>
      </c>
      <c r="Y10" s="270">
        <f>+IF(ISERROR(X10/X31),"N. D.",X10/X31)</f>
        <v>1</v>
      </c>
      <c r="Z10" s="271">
        <f t="shared" ref="Z10:Z29" si="6">+$P10-X10</f>
        <v>339883.67000000179</v>
      </c>
      <c r="AA10" s="270">
        <f t="shared" ref="AA10:AA29" si="7">+IF(ISERROR(Z10/X10),"N. D.",Z10/X10)</f>
        <v>2.445899895087383E-2</v>
      </c>
    </row>
    <row r="11" spans="1:27" hidden="1">
      <c r="A11" s="272" t="s">
        <v>22</v>
      </c>
      <c r="B11" s="273"/>
      <c r="C11" s="274">
        <f>+'2026R'!$Q11</f>
        <v>1610604.7999999998</v>
      </c>
      <c r="D11" s="275">
        <f t="shared" ref="D11:D19" si="8">+IF(ISERROR(C11/C86),"N. D.",C11/C86)</f>
        <v>1</v>
      </c>
      <c r="E11" s="273"/>
      <c r="F11" s="274">
        <f>+'2026P'!$Q11</f>
        <v>1670117.6199545001</v>
      </c>
      <c r="G11" s="275">
        <f t="shared" ref="G11:G19" si="9">+IF(ISERROR(F11/F86),"N. D.",F11/F86)</f>
        <v>1</v>
      </c>
      <c r="H11" s="276">
        <f t="shared" si="0"/>
        <v>-59512.819954500301</v>
      </c>
      <c r="I11" s="275">
        <f t="shared" si="1"/>
        <v>-3.5633909398621662E-2</v>
      </c>
      <c r="J11" s="273"/>
      <c r="K11" s="274">
        <f>+'2025R'!$Q11</f>
        <v>1587811.46</v>
      </c>
      <c r="L11" s="275">
        <f t="shared" ref="L11:L19" si="10">+IF(ISERROR(K11/K86),"N. D.",K11/K86)</f>
        <v>1</v>
      </c>
      <c r="M11" s="276">
        <f t="shared" si="2"/>
        <v>22793.339999999851</v>
      </c>
      <c r="N11" s="275">
        <f t="shared" si="3"/>
        <v>1.4355193027766566E-2</v>
      </c>
      <c r="O11" s="311"/>
      <c r="P11" s="274">
        <f>+'2026R'!$AG11</f>
        <v>9658098.9800000004</v>
      </c>
      <c r="Q11" s="275">
        <f t="shared" ref="Q11:Q19" si="11">+IF(ISERROR(P11/P86),"N. D.",P11/P86)</f>
        <v>1</v>
      </c>
      <c r="R11" s="273"/>
      <c r="S11" s="274">
        <f>+'2026P'!$AG11</f>
        <v>9969443.2615960017</v>
      </c>
      <c r="T11" s="275">
        <f t="shared" ref="T11:T19" si="12">+IF(ISERROR(S11/S86),"N. D.",S11/S86)</f>
        <v>1</v>
      </c>
      <c r="U11" s="276">
        <f t="shared" si="4"/>
        <v>-311344.28159600124</v>
      </c>
      <c r="V11" s="275">
        <f t="shared" si="5"/>
        <v>-3.1229856414886535E-2</v>
      </c>
      <c r="W11" s="273"/>
      <c r="X11" s="274">
        <f>+'2025R'!$AG11</f>
        <v>9574587.6799999997</v>
      </c>
      <c r="Y11" s="275">
        <f t="shared" ref="Y11:Y19" si="13">+IF(ISERROR(X11/X86),"N. D.",X11/X86)</f>
        <v>1.0046220954506735</v>
      </c>
      <c r="Z11" s="276">
        <f t="shared" si="6"/>
        <v>83511.300000000745</v>
      </c>
      <c r="AA11" s="275">
        <f t="shared" si="7"/>
        <v>8.722182384359423E-3</v>
      </c>
    </row>
    <row r="12" spans="1:27" hidden="1">
      <c r="A12" s="272" t="s">
        <v>23</v>
      </c>
      <c r="B12" s="273"/>
      <c r="C12" s="274">
        <f>+'2026R'!$Q12</f>
        <v>352526.19</v>
      </c>
      <c r="D12" s="275">
        <f t="shared" si="8"/>
        <v>1</v>
      </c>
      <c r="E12" s="273"/>
      <c r="F12" s="274">
        <f>+'2026P'!$Q12</f>
        <v>375410.26998749992</v>
      </c>
      <c r="G12" s="275">
        <f t="shared" si="9"/>
        <v>1</v>
      </c>
      <c r="H12" s="276">
        <f t="shared" si="0"/>
        <v>-22884.079987499921</v>
      </c>
      <c r="I12" s="275">
        <f t="shared" si="1"/>
        <v>-6.0957522521325525E-2</v>
      </c>
      <c r="J12" s="273"/>
      <c r="K12" s="274">
        <f>+'2025R'!$Q12</f>
        <v>359244.28</v>
      </c>
      <c r="L12" s="275">
        <f t="shared" si="10"/>
        <v>1</v>
      </c>
      <c r="M12" s="276">
        <f t="shared" si="2"/>
        <v>-6718.0900000000256</v>
      </c>
      <c r="N12" s="275">
        <f t="shared" si="3"/>
        <v>-1.8700617863699944E-2</v>
      </c>
      <c r="O12" s="311"/>
      <c r="P12" s="274">
        <f>+'2026R'!$AG12</f>
        <v>2955235.58</v>
      </c>
      <c r="Q12" s="275">
        <f t="shared" si="11"/>
        <v>1</v>
      </c>
      <c r="R12" s="273"/>
      <c r="S12" s="274">
        <f>+'2026P'!$AG12</f>
        <v>2776823.8453499996</v>
      </c>
      <c r="T12" s="275">
        <f t="shared" si="12"/>
        <v>1</v>
      </c>
      <c r="U12" s="276">
        <f t="shared" si="4"/>
        <v>178411.73465000046</v>
      </c>
      <c r="V12" s="275">
        <f t="shared" si="5"/>
        <v>6.4250289030312213E-2</v>
      </c>
      <c r="W12" s="273"/>
      <c r="X12" s="274">
        <f>+'2025R'!$AG12</f>
        <v>2696910.54</v>
      </c>
      <c r="Y12" s="275">
        <f t="shared" si="13"/>
        <v>1</v>
      </c>
      <c r="Z12" s="276">
        <f t="shared" si="6"/>
        <v>258325.04000000004</v>
      </c>
      <c r="AA12" s="275">
        <f t="shared" si="7"/>
        <v>9.5785542815966018E-2</v>
      </c>
    </row>
    <row r="13" spans="1:27" hidden="1">
      <c r="A13" s="272" t="s">
        <v>24</v>
      </c>
      <c r="B13" s="273"/>
      <c r="C13" s="274">
        <f>+'2026R'!$Q13</f>
        <v>259334.69999999998</v>
      </c>
      <c r="D13" s="275">
        <f t="shared" si="8"/>
        <v>1</v>
      </c>
      <c r="E13" s="273"/>
      <c r="F13" s="274">
        <f>+'2026P'!$Q13</f>
        <v>270950.55250203999</v>
      </c>
      <c r="G13" s="275">
        <f t="shared" si="9"/>
        <v>1</v>
      </c>
      <c r="H13" s="276">
        <f t="shared" si="0"/>
        <v>-11615.852502040012</v>
      </c>
      <c r="I13" s="275">
        <f t="shared" si="1"/>
        <v>-4.2870746690773238E-2</v>
      </c>
      <c r="J13" s="273"/>
      <c r="K13" s="274">
        <f>+'2025R'!$Q13</f>
        <v>257874.91000000003</v>
      </c>
      <c r="L13" s="275">
        <f t="shared" si="10"/>
        <v>1</v>
      </c>
      <c r="M13" s="276">
        <f t="shared" si="2"/>
        <v>1459.7899999999499</v>
      </c>
      <c r="N13" s="275">
        <f t="shared" si="3"/>
        <v>5.6608454075658225E-3</v>
      </c>
      <c r="O13" s="311"/>
      <c r="P13" s="274">
        <f>+'2026R'!$AG13</f>
        <v>1622607.1899999997</v>
      </c>
      <c r="Q13" s="275">
        <f t="shared" si="11"/>
        <v>1</v>
      </c>
      <c r="R13" s="273"/>
      <c r="S13" s="274">
        <f>+'2026P'!$AG13</f>
        <v>1662316.1628592401</v>
      </c>
      <c r="T13" s="275">
        <f t="shared" si="12"/>
        <v>1</v>
      </c>
      <c r="U13" s="276">
        <f t="shared" si="4"/>
        <v>-39708.97285924037</v>
      </c>
      <c r="V13" s="275">
        <f t="shared" si="5"/>
        <v>-2.3887737932439753E-2</v>
      </c>
      <c r="W13" s="273"/>
      <c r="X13" s="274">
        <f>+'2025R'!$AG13</f>
        <v>1624559.8599999999</v>
      </c>
      <c r="Y13" s="275">
        <f t="shared" si="13"/>
        <v>1</v>
      </c>
      <c r="Z13" s="276">
        <f t="shared" si="6"/>
        <v>-1952.6700000001583</v>
      </c>
      <c r="AA13" s="275">
        <f t="shared" si="7"/>
        <v>-1.2019686366005365E-3</v>
      </c>
    </row>
    <row r="14" spans="1:27" hidden="1">
      <c r="A14" s="272" t="s">
        <v>25</v>
      </c>
      <c r="B14" s="273"/>
      <c r="C14" s="274">
        <f>+'2026R'!$Q14</f>
        <v>0</v>
      </c>
      <c r="D14" s="275" t="str">
        <f t="shared" si="8"/>
        <v>N. D.</v>
      </c>
      <c r="E14" s="273"/>
      <c r="F14" s="274">
        <f>+'2026P'!$Q14</f>
        <v>0</v>
      </c>
      <c r="G14" s="275" t="str">
        <f t="shared" si="9"/>
        <v>N. D.</v>
      </c>
      <c r="H14" s="276">
        <f t="shared" si="0"/>
        <v>0</v>
      </c>
      <c r="I14" s="275" t="str">
        <f t="shared" si="1"/>
        <v>N. D.</v>
      </c>
      <c r="J14" s="273"/>
      <c r="K14" s="274">
        <f>+'2025R'!$Q14</f>
        <v>0</v>
      </c>
      <c r="L14" s="275" t="str">
        <f t="shared" si="10"/>
        <v>N. D.</v>
      </c>
      <c r="M14" s="276">
        <f t="shared" si="2"/>
        <v>0</v>
      </c>
      <c r="N14" s="275" t="str">
        <f t="shared" si="3"/>
        <v>N. D.</v>
      </c>
      <c r="O14" s="311"/>
      <c r="P14" s="274">
        <f>+'2026R'!$AG14</f>
        <v>0</v>
      </c>
      <c r="Q14" s="275" t="str">
        <f t="shared" si="11"/>
        <v>N. D.</v>
      </c>
      <c r="R14" s="273"/>
      <c r="S14" s="274">
        <f>+'2026P'!$AG14</f>
        <v>0</v>
      </c>
      <c r="T14" s="275" t="str">
        <f t="shared" si="12"/>
        <v>N. D.</v>
      </c>
      <c r="U14" s="276">
        <f t="shared" si="4"/>
        <v>0</v>
      </c>
      <c r="V14" s="275" t="str">
        <f t="shared" si="5"/>
        <v>N. D.</v>
      </c>
      <c r="W14" s="273"/>
      <c r="X14" s="274">
        <f>+'2025R'!$AG14</f>
        <v>0</v>
      </c>
      <c r="Y14" s="275" t="str">
        <f t="shared" si="13"/>
        <v>N. D.</v>
      </c>
      <c r="Z14" s="276">
        <f t="shared" si="6"/>
        <v>0</v>
      </c>
      <c r="AA14" s="275" t="str">
        <f t="shared" si="7"/>
        <v>N. D.</v>
      </c>
    </row>
    <row r="15" spans="1:27" hidden="1">
      <c r="A15" s="272" t="s">
        <v>26</v>
      </c>
      <c r="B15" s="273"/>
      <c r="C15" s="274">
        <f>+'2026R'!$Q15</f>
        <v>0</v>
      </c>
      <c r="D15" s="275" t="str">
        <f t="shared" si="8"/>
        <v>N. D.</v>
      </c>
      <c r="E15" s="273"/>
      <c r="F15" s="274">
        <f>+'2026P'!$Q15</f>
        <v>0</v>
      </c>
      <c r="G15" s="275" t="str">
        <f t="shared" si="9"/>
        <v>N. D.</v>
      </c>
      <c r="H15" s="276">
        <f t="shared" si="0"/>
        <v>0</v>
      </c>
      <c r="I15" s="275" t="str">
        <f t="shared" si="1"/>
        <v>N. D.</v>
      </c>
      <c r="J15" s="273"/>
      <c r="K15" s="274">
        <f>+'2025R'!$Q15</f>
        <v>0</v>
      </c>
      <c r="L15" s="275" t="str">
        <f t="shared" si="10"/>
        <v>N. D.</v>
      </c>
      <c r="M15" s="276">
        <f t="shared" si="2"/>
        <v>0</v>
      </c>
      <c r="N15" s="275" t="str">
        <f t="shared" si="3"/>
        <v>N. D.</v>
      </c>
      <c r="O15" s="311"/>
      <c r="P15" s="274">
        <f>+'2026R'!$AG15</f>
        <v>0</v>
      </c>
      <c r="Q15" s="275" t="str">
        <f t="shared" si="11"/>
        <v>N. D.</v>
      </c>
      <c r="R15" s="273"/>
      <c r="S15" s="274">
        <f>+'2026P'!$AG15</f>
        <v>0</v>
      </c>
      <c r="T15" s="275" t="str">
        <f t="shared" si="12"/>
        <v>N. D.</v>
      </c>
      <c r="U15" s="276">
        <f t="shared" si="4"/>
        <v>0</v>
      </c>
      <c r="V15" s="275" t="str">
        <f t="shared" si="5"/>
        <v>N. D.</v>
      </c>
      <c r="W15" s="273"/>
      <c r="X15" s="274">
        <f>+'2025R'!$AG15</f>
        <v>0</v>
      </c>
      <c r="Y15" s="275" t="str">
        <f t="shared" si="13"/>
        <v>N. D.</v>
      </c>
      <c r="Z15" s="276">
        <f t="shared" si="6"/>
        <v>0</v>
      </c>
      <c r="AA15" s="275" t="str">
        <f t="shared" si="7"/>
        <v>N. D.</v>
      </c>
    </row>
    <row r="16" spans="1:27" hidden="1">
      <c r="A16" s="272" t="s">
        <v>27</v>
      </c>
      <c r="B16" s="273"/>
      <c r="C16" s="274">
        <f>+'2026R'!$Q16</f>
        <v>0</v>
      </c>
      <c r="D16" s="275" t="str">
        <f t="shared" si="8"/>
        <v>N. D.</v>
      </c>
      <c r="E16" s="273"/>
      <c r="F16" s="274">
        <f>+'2026P'!$Q16</f>
        <v>0</v>
      </c>
      <c r="G16" s="275" t="str">
        <f t="shared" si="9"/>
        <v>N. D.</v>
      </c>
      <c r="H16" s="276">
        <f t="shared" si="0"/>
        <v>0</v>
      </c>
      <c r="I16" s="275" t="str">
        <f t="shared" si="1"/>
        <v>N. D.</v>
      </c>
      <c r="J16" s="273"/>
      <c r="K16" s="274">
        <f>+'2025R'!$Q16</f>
        <v>0</v>
      </c>
      <c r="L16" s="275" t="str">
        <f t="shared" si="10"/>
        <v>N. D.</v>
      </c>
      <c r="M16" s="276">
        <f t="shared" si="2"/>
        <v>0</v>
      </c>
      <c r="N16" s="275" t="str">
        <f t="shared" si="3"/>
        <v>N. D.</v>
      </c>
      <c r="O16" s="311"/>
      <c r="P16" s="274">
        <f>+'2026R'!$AG16</f>
        <v>0</v>
      </c>
      <c r="Q16" s="275" t="str">
        <f t="shared" si="11"/>
        <v>N. D.</v>
      </c>
      <c r="R16" s="273"/>
      <c r="S16" s="274">
        <f>+'2026P'!$AG16</f>
        <v>0</v>
      </c>
      <c r="T16" s="275" t="str">
        <f t="shared" si="12"/>
        <v>N. D.</v>
      </c>
      <c r="U16" s="276">
        <f t="shared" si="4"/>
        <v>0</v>
      </c>
      <c r="V16" s="275" t="str">
        <f t="shared" si="5"/>
        <v>N. D.</v>
      </c>
      <c r="W16" s="273"/>
      <c r="X16" s="274">
        <f>+'2025R'!$AG16</f>
        <v>0</v>
      </c>
      <c r="Y16" s="275" t="str">
        <f t="shared" si="13"/>
        <v>N. D.</v>
      </c>
      <c r="Z16" s="276">
        <f t="shared" si="6"/>
        <v>0</v>
      </c>
      <c r="AA16" s="275" t="str">
        <f t="shared" si="7"/>
        <v>N. D.</v>
      </c>
    </row>
    <row r="17" spans="1:27" hidden="1">
      <c r="A17" s="272" t="s">
        <v>28</v>
      </c>
      <c r="B17" s="273"/>
      <c r="C17" s="274">
        <f>+'2026R'!$Q17</f>
        <v>0</v>
      </c>
      <c r="D17" s="275" t="str">
        <f t="shared" si="8"/>
        <v>N. D.</v>
      </c>
      <c r="E17" s="273"/>
      <c r="F17" s="274">
        <f>+'2026P'!$Q17</f>
        <v>0</v>
      </c>
      <c r="G17" s="275" t="str">
        <f t="shared" si="9"/>
        <v>N. D.</v>
      </c>
      <c r="H17" s="276">
        <f t="shared" si="0"/>
        <v>0</v>
      </c>
      <c r="I17" s="275" t="str">
        <f t="shared" si="1"/>
        <v>N. D.</v>
      </c>
      <c r="J17" s="273"/>
      <c r="K17" s="274">
        <f>+'2025R'!$Q17</f>
        <v>0</v>
      </c>
      <c r="L17" s="275" t="str">
        <f t="shared" si="10"/>
        <v>N. D.</v>
      </c>
      <c r="M17" s="276">
        <f t="shared" si="2"/>
        <v>0</v>
      </c>
      <c r="N17" s="275" t="str">
        <f t="shared" si="3"/>
        <v>N. D.</v>
      </c>
      <c r="O17" s="311"/>
      <c r="P17" s="274">
        <f>+'2026R'!$AG17</f>
        <v>0</v>
      </c>
      <c r="Q17" s="275" t="str">
        <f t="shared" si="11"/>
        <v>N. D.</v>
      </c>
      <c r="R17" s="273"/>
      <c r="S17" s="274">
        <f>+'2026P'!$AG17</f>
        <v>0</v>
      </c>
      <c r="T17" s="275" t="str">
        <f t="shared" si="12"/>
        <v>N. D.</v>
      </c>
      <c r="U17" s="276">
        <f t="shared" si="4"/>
        <v>0</v>
      </c>
      <c r="V17" s="275" t="str">
        <f t="shared" si="5"/>
        <v>N. D.</v>
      </c>
      <c r="W17" s="273"/>
      <c r="X17" s="274">
        <f>+'2025R'!$AG17</f>
        <v>0</v>
      </c>
      <c r="Y17" s="275" t="str">
        <f t="shared" si="13"/>
        <v>N. D.</v>
      </c>
      <c r="Z17" s="276">
        <f t="shared" si="6"/>
        <v>0</v>
      </c>
      <c r="AA17" s="275" t="str">
        <f t="shared" si="7"/>
        <v>N. D.</v>
      </c>
    </row>
    <row r="18" spans="1:27" hidden="1">
      <c r="A18" s="272" t="s">
        <v>29</v>
      </c>
      <c r="B18" s="273"/>
      <c r="C18" s="274">
        <f>+'2026R'!$Q18</f>
        <v>0</v>
      </c>
      <c r="D18" s="275" t="str">
        <f t="shared" si="8"/>
        <v>N. D.</v>
      </c>
      <c r="E18" s="273"/>
      <c r="F18" s="274">
        <f>+'2026P'!$Q18</f>
        <v>0</v>
      </c>
      <c r="G18" s="275" t="str">
        <f t="shared" si="9"/>
        <v>N. D.</v>
      </c>
      <c r="H18" s="276">
        <f t="shared" si="0"/>
        <v>0</v>
      </c>
      <c r="I18" s="275" t="str">
        <f t="shared" si="1"/>
        <v>N. D.</v>
      </c>
      <c r="J18" s="273"/>
      <c r="K18" s="274">
        <f>+'2025R'!$Q18</f>
        <v>0</v>
      </c>
      <c r="L18" s="275" t="str">
        <f t="shared" si="10"/>
        <v>N. D.</v>
      </c>
      <c r="M18" s="276">
        <f t="shared" si="2"/>
        <v>0</v>
      </c>
      <c r="N18" s="275" t="str">
        <f t="shared" si="3"/>
        <v>N. D.</v>
      </c>
      <c r="O18" s="311"/>
      <c r="P18" s="274">
        <f>+'2026R'!$AG18</f>
        <v>0</v>
      </c>
      <c r="Q18" s="275" t="str">
        <f t="shared" si="11"/>
        <v>N. D.</v>
      </c>
      <c r="R18" s="273"/>
      <c r="S18" s="274">
        <f>+'2026P'!$AG18</f>
        <v>0</v>
      </c>
      <c r="T18" s="275" t="str">
        <f t="shared" si="12"/>
        <v>N. D.</v>
      </c>
      <c r="U18" s="276">
        <f t="shared" si="4"/>
        <v>0</v>
      </c>
      <c r="V18" s="275" t="str">
        <f t="shared" si="5"/>
        <v>N. D.</v>
      </c>
      <c r="W18" s="273"/>
      <c r="X18" s="274">
        <f>+'2025R'!$AG18</f>
        <v>0</v>
      </c>
      <c r="Y18" s="275" t="str">
        <f t="shared" si="13"/>
        <v>N. D.</v>
      </c>
      <c r="Z18" s="276">
        <f t="shared" si="6"/>
        <v>0</v>
      </c>
      <c r="AA18" s="275" t="str">
        <f t="shared" si="7"/>
        <v>N. D.</v>
      </c>
    </row>
    <row r="19" spans="1:27" hidden="1">
      <c r="A19" s="277" t="s">
        <v>30</v>
      </c>
      <c r="B19" s="273"/>
      <c r="C19" s="274">
        <f>+'2026R'!$Q19</f>
        <v>0</v>
      </c>
      <c r="D19" s="275" t="str">
        <f t="shared" si="8"/>
        <v>N. D.</v>
      </c>
      <c r="E19" s="273"/>
      <c r="F19" s="274">
        <f>+'2026P'!$Q19</f>
        <v>0</v>
      </c>
      <c r="G19" s="275" t="str">
        <f t="shared" si="9"/>
        <v>N. D.</v>
      </c>
      <c r="H19" s="276">
        <f t="shared" si="0"/>
        <v>0</v>
      </c>
      <c r="I19" s="275" t="str">
        <f t="shared" si="1"/>
        <v>N. D.</v>
      </c>
      <c r="J19" s="273"/>
      <c r="K19" s="274">
        <f>+'2025R'!$Q19</f>
        <v>0</v>
      </c>
      <c r="L19" s="275" t="str">
        <f t="shared" si="10"/>
        <v>N. D.</v>
      </c>
      <c r="M19" s="276">
        <f t="shared" si="2"/>
        <v>0</v>
      </c>
      <c r="N19" s="275" t="str">
        <f t="shared" si="3"/>
        <v>N. D.</v>
      </c>
      <c r="O19" s="311"/>
      <c r="P19" s="274">
        <f>+'2026R'!$AG19</f>
        <v>0</v>
      </c>
      <c r="Q19" s="275" t="str">
        <f t="shared" si="11"/>
        <v>N. D.</v>
      </c>
      <c r="R19" s="273"/>
      <c r="S19" s="274">
        <f>+'2026P'!$AG19</f>
        <v>0</v>
      </c>
      <c r="T19" s="275" t="str">
        <f t="shared" si="12"/>
        <v>N. D.</v>
      </c>
      <c r="U19" s="276">
        <f t="shared" si="4"/>
        <v>0</v>
      </c>
      <c r="V19" s="275" t="str">
        <f t="shared" si="5"/>
        <v>N. D.</v>
      </c>
      <c r="W19" s="273"/>
      <c r="X19" s="274">
        <f>+'2025R'!$AG19</f>
        <v>0</v>
      </c>
      <c r="Y19" s="275" t="str">
        <f t="shared" si="13"/>
        <v>N. D.</v>
      </c>
      <c r="Z19" s="276">
        <f t="shared" si="6"/>
        <v>0</v>
      </c>
      <c r="AA19" s="275" t="str">
        <f t="shared" si="7"/>
        <v>N. D.</v>
      </c>
    </row>
    <row r="20" spans="1:27" hidden="1">
      <c r="A20" s="278" t="s">
        <v>31</v>
      </c>
      <c r="B20" s="265"/>
      <c r="C20" s="279">
        <f>+SUM(C21:C29)</f>
        <v>0</v>
      </c>
      <c r="D20" s="270">
        <f>+IF(ISERROR(C20/C31),"N. D.",C20/C31)</f>
        <v>0</v>
      </c>
      <c r="E20" s="273"/>
      <c r="F20" s="279">
        <f>+SUM(F21:F29)</f>
        <v>0</v>
      </c>
      <c r="G20" s="270">
        <f>+IF(ISERROR(F20/F31),"N. D.",F20/F31)</f>
        <v>0</v>
      </c>
      <c r="H20" s="271">
        <f t="shared" si="0"/>
        <v>0</v>
      </c>
      <c r="I20" s="270" t="str">
        <f t="shared" si="1"/>
        <v>N. D.</v>
      </c>
      <c r="J20" s="265"/>
      <c r="K20" s="279">
        <f>+SUM(K21:K29)</f>
        <v>0</v>
      </c>
      <c r="L20" s="270">
        <f>+IF(ISERROR(K20/K31),"N. D.",K20/K31)</f>
        <v>0</v>
      </c>
      <c r="M20" s="271">
        <f t="shared" si="2"/>
        <v>0</v>
      </c>
      <c r="N20" s="270" t="str">
        <f t="shared" si="3"/>
        <v>N. D.</v>
      </c>
      <c r="O20" s="265"/>
      <c r="P20" s="279">
        <f>+SUM(P21:P29)</f>
        <v>0</v>
      </c>
      <c r="Q20" s="270">
        <f>+IF(ISERROR(P20/P31),"N. D.",P20/P31)</f>
        <v>0</v>
      </c>
      <c r="R20" s="273"/>
      <c r="S20" s="279">
        <f>+SUM(S21:S29)</f>
        <v>0</v>
      </c>
      <c r="T20" s="270">
        <f>+IF(ISERROR(S20/S31),"N. D.",S20/S31)</f>
        <v>0</v>
      </c>
      <c r="U20" s="271">
        <f t="shared" si="4"/>
        <v>0</v>
      </c>
      <c r="V20" s="270" t="str">
        <f t="shared" si="5"/>
        <v>N. D.</v>
      </c>
      <c r="W20" s="265"/>
      <c r="X20" s="279">
        <f>+SUM(X21:X29)</f>
        <v>0</v>
      </c>
      <c r="Y20" s="270">
        <f>+IF(ISERROR(X20/X31),"N. D.",X20/X31)</f>
        <v>0</v>
      </c>
      <c r="Z20" s="271">
        <f t="shared" si="6"/>
        <v>0</v>
      </c>
      <c r="AA20" s="270" t="str">
        <f t="shared" si="7"/>
        <v>N. D.</v>
      </c>
    </row>
    <row r="21" spans="1:27" hidden="1">
      <c r="A21" s="280" t="s">
        <v>32</v>
      </c>
      <c r="B21" s="273"/>
      <c r="C21" s="274">
        <f>+'2026R'!$Q21</f>
        <v>0</v>
      </c>
      <c r="D21" s="275" t="str">
        <f t="shared" ref="D21:D29" si="14">+IF(ISERROR(C21/C96),"N. D.",C21/C96)</f>
        <v>N. D.</v>
      </c>
      <c r="E21" s="273"/>
      <c r="F21" s="274">
        <f>+'2026P'!$Q21</f>
        <v>0</v>
      </c>
      <c r="G21" s="275" t="str">
        <f t="shared" ref="G21:G29" si="15">+IF(ISERROR(F21/F96),"N. D.",F21/F96)</f>
        <v>N. D.</v>
      </c>
      <c r="H21" s="276">
        <f t="shared" si="0"/>
        <v>0</v>
      </c>
      <c r="I21" s="275" t="str">
        <f t="shared" si="1"/>
        <v>N. D.</v>
      </c>
      <c r="J21" s="273"/>
      <c r="K21" s="274">
        <f>+'2025R'!$Q21</f>
        <v>0</v>
      </c>
      <c r="L21" s="275" t="str">
        <f t="shared" ref="L21:L29" si="16">+IF(ISERROR(K21/K96),"N. D.",K21/K96)</f>
        <v>N. D.</v>
      </c>
      <c r="M21" s="276">
        <f t="shared" si="2"/>
        <v>0</v>
      </c>
      <c r="N21" s="275" t="str">
        <f t="shared" si="3"/>
        <v>N. D.</v>
      </c>
      <c r="O21" s="311"/>
      <c r="P21" s="274">
        <f>+'2026R'!$AG21</f>
        <v>0</v>
      </c>
      <c r="Q21" s="275" t="str">
        <f t="shared" ref="Q21:Q29" si="17">+IF(ISERROR(P21/P96),"N. D.",P21/P96)</f>
        <v>N. D.</v>
      </c>
      <c r="R21" s="273"/>
      <c r="S21" s="274">
        <f>+'2026P'!$AG21</f>
        <v>0</v>
      </c>
      <c r="T21" s="275" t="str">
        <f t="shared" ref="T21:T29" si="18">+IF(ISERROR(S21/S96),"N. D.",S21/S96)</f>
        <v>N. D.</v>
      </c>
      <c r="U21" s="276">
        <f t="shared" si="4"/>
        <v>0</v>
      </c>
      <c r="V21" s="275" t="str">
        <f t="shared" si="5"/>
        <v>N. D.</v>
      </c>
      <c r="W21" s="273"/>
      <c r="X21" s="274">
        <f>+'2025R'!$AG21</f>
        <v>0</v>
      </c>
      <c r="Y21" s="275" t="str">
        <f t="shared" ref="Y21:Y29" si="19">+IF(ISERROR(X21/X96),"N. D.",X21/X96)</f>
        <v>N. D.</v>
      </c>
      <c r="Z21" s="276">
        <f t="shared" si="6"/>
        <v>0</v>
      </c>
      <c r="AA21" s="275" t="str">
        <f t="shared" si="7"/>
        <v>N. D.</v>
      </c>
    </row>
    <row r="22" spans="1:27" hidden="1">
      <c r="A22" s="280" t="s">
        <v>33</v>
      </c>
      <c r="B22" s="273"/>
      <c r="C22" s="274">
        <f>+'2026R'!$Q22</f>
        <v>0</v>
      </c>
      <c r="D22" s="275" t="str">
        <f t="shared" si="14"/>
        <v>N. D.</v>
      </c>
      <c r="E22" s="273"/>
      <c r="F22" s="274">
        <f>+'2026P'!$Q22</f>
        <v>0</v>
      </c>
      <c r="G22" s="275" t="str">
        <f t="shared" si="15"/>
        <v>N. D.</v>
      </c>
      <c r="H22" s="276">
        <f t="shared" si="0"/>
        <v>0</v>
      </c>
      <c r="I22" s="275" t="str">
        <f t="shared" si="1"/>
        <v>N. D.</v>
      </c>
      <c r="J22" s="273"/>
      <c r="K22" s="274">
        <f>+'2025R'!$Q22</f>
        <v>0</v>
      </c>
      <c r="L22" s="275" t="str">
        <f t="shared" si="16"/>
        <v>N. D.</v>
      </c>
      <c r="M22" s="276">
        <f t="shared" si="2"/>
        <v>0</v>
      </c>
      <c r="N22" s="275" t="str">
        <f t="shared" si="3"/>
        <v>N. D.</v>
      </c>
      <c r="O22" s="311"/>
      <c r="P22" s="274">
        <f>+'2026R'!$AG22</f>
        <v>0</v>
      </c>
      <c r="Q22" s="275" t="str">
        <f t="shared" si="17"/>
        <v>N. D.</v>
      </c>
      <c r="R22" s="273"/>
      <c r="S22" s="274">
        <f>+'2026P'!$AG22</f>
        <v>0</v>
      </c>
      <c r="T22" s="275" t="str">
        <f t="shared" si="18"/>
        <v>N. D.</v>
      </c>
      <c r="U22" s="276">
        <f t="shared" si="4"/>
        <v>0</v>
      </c>
      <c r="V22" s="275" t="str">
        <f t="shared" si="5"/>
        <v>N. D.</v>
      </c>
      <c r="W22" s="273"/>
      <c r="X22" s="274">
        <f>+'2025R'!$AG22</f>
        <v>0</v>
      </c>
      <c r="Y22" s="275" t="str">
        <f t="shared" si="19"/>
        <v>N. D.</v>
      </c>
      <c r="Z22" s="276">
        <f t="shared" si="6"/>
        <v>0</v>
      </c>
      <c r="AA22" s="275" t="str">
        <f t="shared" si="7"/>
        <v>N. D.</v>
      </c>
    </row>
    <row r="23" spans="1:27" hidden="1">
      <c r="A23" s="280" t="s">
        <v>34</v>
      </c>
      <c r="B23" s="273"/>
      <c r="C23" s="274">
        <f>+'2026R'!$Q23</f>
        <v>0</v>
      </c>
      <c r="D23" s="275" t="str">
        <f t="shared" si="14"/>
        <v>N. D.</v>
      </c>
      <c r="E23" s="273"/>
      <c r="F23" s="274">
        <f>+'2026P'!$Q23</f>
        <v>0</v>
      </c>
      <c r="G23" s="275" t="str">
        <f t="shared" si="15"/>
        <v>N. D.</v>
      </c>
      <c r="H23" s="276">
        <f t="shared" si="0"/>
        <v>0</v>
      </c>
      <c r="I23" s="275" t="str">
        <f t="shared" si="1"/>
        <v>N. D.</v>
      </c>
      <c r="J23" s="273"/>
      <c r="K23" s="274">
        <f>+'2025R'!$Q23</f>
        <v>0</v>
      </c>
      <c r="L23" s="275" t="str">
        <f t="shared" si="16"/>
        <v>N. D.</v>
      </c>
      <c r="M23" s="276">
        <f t="shared" si="2"/>
        <v>0</v>
      </c>
      <c r="N23" s="275" t="str">
        <f t="shared" si="3"/>
        <v>N. D.</v>
      </c>
      <c r="O23" s="311"/>
      <c r="P23" s="274">
        <f>+'2026R'!$AG23</f>
        <v>0</v>
      </c>
      <c r="Q23" s="275" t="str">
        <f t="shared" si="17"/>
        <v>N. D.</v>
      </c>
      <c r="R23" s="273"/>
      <c r="S23" s="274">
        <f>+'2026P'!$AG23</f>
        <v>0</v>
      </c>
      <c r="T23" s="275" t="str">
        <f t="shared" si="18"/>
        <v>N. D.</v>
      </c>
      <c r="U23" s="276">
        <f t="shared" si="4"/>
        <v>0</v>
      </c>
      <c r="V23" s="275" t="str">
        <f t="shared" si="5"/>
        <v>N. D.</v>
      </c>
      <c r="W23" s="273"/>
      <c r="X23" s="274">
        <f>+'2025R'!$AG23</f>
        <v>0</v>
      </c>
      <c r="Y23" s="275" t="str">
        <f t="shared" si="19"/>
        <v>N. D.</v>
      </c>
      <c r="Z23" s="276">
        <f t="shared" si="6"/>
        <v>0</v>
      </c>
      <c r="AA23" s="275" t="str">
        <f t="shared" si="7"/>
        <v>N. D.</v>
      </c>
    </row>
    <row r="24" spans="1:27" hidden="1">
      <c r="A24" s="280" t="s">
        <v>35</v>
      </c>
      <c r="B24" s="273"/>
      <c r="C24" s="274">
        <f>+'2026R'!$Q24</f>
        <v>0</v>
      </c>
      <c r="D24" s="275" t="str">
        <f t="shared" si="14"/>
        <v>N. D.</v>
      </c>
      <c r="E24" s="273"/>
      <c r="F24" s="274">
        <f>+'2026P'!$Q24</f>
        <v>0</v>
      </c>
      <c r="G24" s="275" t="str">
        <f t="shared" si="15"/>
        <v>N. D.</v>
      </c>
      <c r="H24" s="276">
        <f t="shared" si="0"/>
        <v>0</v>
      </c>
      <c r="I24" s="275" t="str">
        <f t="shared" si="1"/>
        <v>N. D.</v>
      </c>
      <c r="J24" s="273"/>
      <c r="K24" s="274">
        <f>+'2025R'!$Q24</f>
        <v>0</v>
      </c>
      <c r="L24" s="275" t="str">
        <f t="shared" si="16"/>
        <v>N. D.</v>
      </c>
      <c r="M24" s="276">
        <f t="shared" si="2"/>
        <v>0</v>
      </c>
      <c r="N24" s="275" t="str">
        <f t="shared" si="3"/>
        <v>N. D.</v>
      </c>
      <c r="O24" s="311"/>
      <c r="P24" s="274">
        <f>+'2026R'!$AG24</f>
        <v>0</v>
      </c>
      <c r="Q24" s="275" t="str">
        <f t="shared" si="17"/>
        <v>N. D.</v>
      </c>
      <c r="R24" s="273"/>
      <c r="S24" s="274">
        <f>+'2026P'!$AG24</f>
        <v>0</v>
      </c>
      <c r="T24" s="275" t="str">
        <f t="shared" si="18"/>
        <v>N. D.</v>
      </c>
      <c r="U24" s="276">
        <f t="shared" si="4"/>
        <v>0</v>
      </c>
      <c r="V24" s="275" t="str">
        <f t="shared" si="5"/>
        <v>N. D.</v>
      </c>
      <c r="W24" s="273"/>
      <c r="X24" s="274">
        <f>+'2025R'!$AG24</f>
        <v>0</v>
      </c>
      <c r="Y24" s="275" t="str">
        <f t="shared" si="19"/>
        <v>N. D.</v>
      </c>
      <c r="Z24" s="276">
        <f t="shared" si="6"/>
        <v>0</v>
      </c>
      <c r="AA24" s="275" t="str">
        <f t="shared" si="7"/>
        <v>N. D.</v>
      </c>
    </row>
    <row r="25" spans="1:27" hidden="1">
      <c r="A25" s="280" t="s">
        <v>36</v>
      </c>
      <c r="B25" s="273"/>
      <c r="C25" s="274">
        <f>+'2026R'!$Q25</f>
        <v>0</v>
      </c>
      <c r="D25" s="275" t="str">
        <f t="shared" si="14"/>
        <v>N. D.</v>
      </c>
      <c r="E25" s="273"/>
      <c r="F25" s="274">
        <f>+'2026P'!$Q25</f>
        <v>0</v>
      </c>
      <c r="G25" s="275" t="str">
        <f t="shared" si="15"/>
        <v>N. D.</v>
      </c>
      <c r="H25" s="276">
        <f t="shared" si="0"/>
        <v>0</v>
      </c>
      <c r="I25" s="275" t="str">
        <f t="shared" si="1"/>
        <v>N. D.</v>
      </c>
      <c r="J25" s="273"/>
      <c r="K25" s="274">
        <f>+'2025R'!$Q25</f>
        <v>0</v>
      </c>
      <c r="L25" s="275" t="str">
        <f t="shared" si="16"/>
        <v>N. D.</v>
      </c>
      <c r="M25" s="276">
        <f t="shared" si="2"/>
        <v>0</v>
      </c>
      <c r="N25" s="275" t="str">
        <f t="shared" si="3"/>
        <v>N. D.</v>
      </c>
      <c r="O25" s="311"/>
      <c r="P25" s="274">
        <f>+'2026R'!$AG25</f>
        <v>0</v>
      </c>
      <c r="Q25" s="275" t="str">
        <f t="shared" si="17"/>
        <v>N. D.</v>
      </c>
      <c r="R25" s="273"/>
      <c r="S25" s="274">
        <f>+'2026P'!$AG25</f>
        <v>0</v>
      </c>
      <c r="T25" s="275" t="str">
        <f t="shared" si="18"/>
        <v>N. D.</v>
      </c>
      <c r="U25" s="276">
        <f t="shared" si="4"/>
        <v>0</v>
      </c>
      <c r="V25" s="275" t="str">
        <f t="shared" si="5"/>
        <v>N. D.</v>
      </c>
      <c r="W25" s="273"/>
      <c r="X25" s="274">
        <f>+'2025R'!$AG25</f>
        <v>0</v>
      </c>
      <c r="Y25" s="275" t="str">
        <f t="shared" si="19"/>
        <v>N. D.</v>
      </c>
      <c r="Z25" s="276">
        <f t="shared" si="6"/>
        <v>0</v>
      </c>
      <c r="AA25" s="275" t="str">
        <f t="shared" si="7"/>
        <v>N. D.</v>
      </c>
    </row>
    <row r="26" spans="1:27" hidden="1">
      <c r="A26" s="280" t="s">
        <v>37</v>
      </c>
      <c r="B26" s="273"/>
      <c r="C26" s="274">
        <f>+'2026R'!$Q26</f>
        <v>0</v>
      </c>
      <c r="D26" s="275" t="str">
        <f t="shared" si="14"/>
        <v>N. D.</v>
      </c>
      <c r="E26" s="273"/>
      <c r="F26" s="274">
        <f>+'2026P'!$Q26</f>
        <v>0</v>
      </c>
      <c r="G26" s="275" t="str">
        <f t="shared" si="15"/>
        <v>N. D.</v>
      </c>
      <c r="H26" s="276">
        <f t="shared" si="0"/>
        <v>0</v>
      </c>
      <c r="I26" s="275" t="str">
        <f t="shared" si="1"/>
        <v>N. D.</v>
      </c>
      <c r="J26" s="273"/>
      <c r="K26" s="274">
        <f>+'2025R'!$Q26</f>
        <v>0</v>
      </c>
      <c r="L26" s="275" t="str">
        <f t="shared" si="16"/>
        <v>N. D.</v>
      </c>
      <c r="M26" s="276">
        <f t="shared" si="2"/>
        <v>0</v>
      </c>
      <c r="N26" s="275" t="str">
        <f t="shared" si="3"/>
        <v>N. D.</v>
      </c>
      <c r="O26" s="311"/>
      <c r="P26" s="274">
        <f>+'2026R'!$AG26</f>
        <v>0</v>
      </c>
      <c r="Q26" s="275" t="str">
        <f t="shared" si="17"/>
        <v>N. D.</v>
      </c>
      <c r="R26" s="273"/>
      <c r="S26" s="274">
        <f>+'2026P'!$AG26</f>
        <v>0</v>
      </c>
      <c r="T26" s="275" t="str">
        <f t="shared" si="18"/>
        <v>N. D.</v>
      </c>
      <c r="U26" s="276">
        <f t="shared" si="4"/>
        <v>0</v>
      </c>
      <c r="V26" s="275" t="str">
        <f t="shared" si="5"/>
        <v>N. D.</v>
      </c>
      <c r="W26" s="273"/>
      <c r="X26" s="274">
        <f>+'2025R'!$AG26</f>
        <v>0</v>
      </c>
      <c r="Y26" s="275" t="str">
        <f t="shared" si="19"/>
        <v>N. D.</v>
      </c>
      <c r="Z26" s="276">
        <f t="shared" si="6"/>
        <v>0</v>
      </c>
      <c r="AA26" s="275" t="str">
        <f t="shared" si="7"/>
        <v>N. D.</v>
      </c>
    </row>
    <row r="27" spans="1:27" hidden="1">
      <c r="A27" s="280" t="s">
        <v>38</v>
      </c>
      <c r="B27" s="273"/>
      <c r="C27" s="274">
        <f>+'2026R'!$Q27</f>
        <v>0</v>
      </c>
      <c r="D27" s="275" t="str">
        <f t="shared" si="14"/>
        <v>N. D.</v>
      </c>
      <c r="E27" s="273"/>
      <c r="F27" s="274">
        <f>+'2026P'!$Q27</f>
        <v>0</v>
      </c>
      <c r="G27" s="275" t="str">
        <f t="shared" si="15"/>
        <v>N. D.</v>
      </c>
      <c r="H27" s="276">
        <f t="shared" si="0"/>
        <v>0</v>
      </c>
      <c r="I27" s="275" t="str">
        <f t="shared" si="1"/>
        <v>N. D.</v>
      </c>
      <c r="J27" s="273"/>
      <c r="K27" s="274">
        <f>+'2025R'!$Q27</f>
        <v>0</v>
      </c>
      <c r="L27" s="275" t="str">
        <f t="shared" si="16"/>
        <v>N. D.</v>
      </c>
      <c r="M27" s="276">
        <f t="shared" si="2"/>
        <v>0</v>
      </c>
      <c r="N27" s="275" t="str">
        <f t="shared" si="3"/>
        <v>N. D.</v>
      </c>
      <c r="O27" s="311"/>
      <c r="P27" s="274">
        <f>+'2026R'!$AG27</f>
        <v>0</v>
      </c>
      <c r="Q27" s="275" t="str">
        <f t="shared" si="17"/>
        <v>N. D.</v>
      </c>
      <c r="R27" s="273"/>
      <c r="S27" s="274">
        <f>+'2026P'!$AG27</f>
        <v>0</v>
      </c>
      <c r="T27" s="275" t="str">
        <f t="shared" si="18"/>
        <v>N. D.</v>
      </c>
      <c r="U27" s="276">
        <f t="shared" si="4"/>
        <v>0</v>
      </c>
      <c r="V27" s="275" t="str">
        <f t="shared" si="5"/>
        <v>N. D.</v>
      </c>
      <c r="W27" s="273"/>
      <c r="X27" s="274">
        <f>+'2025R'!$AG27</f>
        <v>0</v>
      </c>
      <c r="Y27" s="275" t="str">
        <f t="shared" si="19"/>
        <v>N. D.</v>
      </c>
      <c r="Z27" s="276">
        <f t="shared" si="6"/>
        <v>0</v>
      </c>
      <c r="AA27" s="275" t="str">
        <f t="shared" si="7"/>
        <v>N. D.</v>
      </c>
    </row>
    <row r="28" spans="1:27" hidden="1">
      <c r="A28" s="280" t="s">
        <v>39</v>
      </c>
      <c r="B28" s="273"/>
      <c r="C28" s="274">
        <f>+'2026R'!$Q28</f>
        <v>0</v>
      </c>
      <c r="D28" s="275" t="str">
        <f t="shared" si="14"/>
        <v>N. D.</v>
      </c>
      <c r="E28" s="273"/>
      <c r="F28" s="274">
        <f>+'2026P'!$Q28</f>
        <v>0</v>
      </c>
      <c r="G28" s="275" t="str">
        <f t="shared" si="15"/>
        <v>N. D.</v>
      </c>
      <c r="H28" s="276">
        <f t="shared" si="0"/>
        <v>0</v>
      </c>
      <c r="I28" s="275" t="str">
        <f t="shared" si="1"/>
        <v>N. D.</v>
      </c>
      <c r="J28" s="273"/>
      <c r="K28" s="274">
        <f>+'2025R'!$Q28</f>
        <v>0</v>
      </c>
      <c r="L28" s="275" t="str">
        <f t="shared" si="16"/>
        <v>N. D.</v>
      </c>
      <c r="M28" s="276">
        <f t="shared" si="2"/>
        <v>0</v>
      </c>
      <c r="N28" s="275" t="str">
        <f t="shared" si="3"/>
        <v>N. D.</v>
      </c>
      <c r="O28" s="311"/>
      <c r="P28" s="274">
        <f>+'2026R'!$AG28</f>
        <v>0</v>
      </c>
      <c r="Q28" s="275" t="str">
        <f t="shared" si="17"/>
        <v>N. D.</v>
      </c>
      <c r="R28" s="273"/>
      <c r="S28" s="274">
        <f>+'2026P'!$AG28</f>
        <v>0</v>
      </c>
      <c r="T28" s="275" t="str">
        <f t="shared" si="18"/>
        <v>N. D.</v>
      </c>
      <c r="U28" s="276">
        <f t="shared" si="4"/>
        <v>0</v>
      </c>
      <c r="V28" s="275" t="str">
        <f t="shared" si="5"/>
        <v>N. D.</v>
      </c>
      <c r="W28" s="273"/>
      <c r="X28" s="274">
        <f>+'2025R'!$AG28</f>
        <v>0</v>
      </c>
      <c r="Y28" s="275" t="str">
        <f t="shared" si="19"/>
        <v>N. D.</v>
      </c>
      <c r="Z28" s="276">
        <f t="shared" si="6"/>
        <v>0</v>
      </c>
      <c r="AA28" s="275" t="str">
        <f t="shared" si="7"/>
        <v>N. D.</v>
      </c>
    </row>
    <row r="29" spans="1:27" hidden="1">
      <c r="A29" s="280" t="s">
        <v>40</v>
      </c>
      <c r="B29" s="273"/>
      <c r="C29" s="274">
        <f>+'2026R'!$Q29</f>
        <v>0</v>
      </c>
      <c r="D29" s="275" t="str">
        <f t="shared" si="14"/>
        <v>N. D.</v>
      </c>
      <c r="E29" s="273"/>
      <c r="F29" s="274">
        <f>+'2026P'!$Q29</f>
        <v>0</v>
      </c>
      <c r="G29" s="275" t="str">
        <f t="shared" si="15"/>
        <v>N. D.</v>
      </c>
      <c r="H29" s="276">
        <f t="shared" si="0"/>
        <v>0</v>
      </c>
      <c r="I29" s="275" t="str">
        <f t="shared" si="1"/>
        <v>N. D.</v>
      </c>
      <c r="J29" s="273"/>
      <c r="K29" s="274">
        <f>+'2025R'!$Q29</f>
        <v>0</v>
      </c>
      <c r="L29" s="275" t="str">
        <f t="shared" si="16"/>
        <v>N. D.</v>
      </c>
      <c r="M29" s="276">
        <f t="shared" si="2"/>
        <v>0</v>
      </c>
      <c r="N29" s="275" t="str">
        <f t="shared" si="3"/>
        <v>N. D.</v>
      </c>
      <c r="O29" s="311"/>
      <c r="P29" s="274">
        <f>+'2026R'!$AG29</f>
        <v>0</v>
      </c>
      <c r="Q29" s="275" t="str">
        <f t="shared" si="17"/>
        <v>N. D.</v>
      </c>
      <c r="R29" s="273"/>
      <c r="S29" s="274">
        <f>+'2026P'!$AG29</f>
        <v>0</v>
      </c>
      <c r="T29" s="275" t="str">
        <f t="shared" si="18"/>
        <v>N. D.</v>
      </c>
      <c r="U29" s="276">
        <f t="shared" si="4"/>
        <v>0</v>
      </c>
      <c r="V29" s="275" t="str">
        <f t="shared" si="5"/>
        <v>N. D.</v>
      </c>
      <c r="W29" s="273"/>
      <c r="X29" s="274">
        <f>+'2025R'!$AG29</f>
        <v>0</v>
      </c>
      <c r="Y29" s="275" t="str">
        <f t="shared" si="19"/>
        <v>N. D.</v>
      </c>
      <c r="Z29" s="276">
        <f t="shared" si="6"/>
        <v>0</v>
      </c>
      <c r="AA29" s="275" t="str">
        <f t="shared" si="7"/>
        <v>N. D.</v>
      </c>
    </row>
    <row r="30" spans="1:27" ht="6" hidden="1" customHeight="1">
      <c r="A30" s="267"/>
      <c r="B30" s="265"/>
      <c r="C30" s="267"/>
      <c r="D30" s="270"/>
      <c r="E30" s="265"/>
      <c r="F30" s="267"/>
      <c r="G30" s="270"/>
      <c r="H30" s="265"/>
      <c r="I30" s="270"/>
      <c r="J30" s="265"/>
      <c r="K30" s="267"/>
      <c r="L30" s="270"/>
      <c r="M30" s="265"/>
      <c r="N30" s="270"/>
      <c r="O30" s="265"/>
      <c r="P30" s="267"/>
      <c r="Q30" s="270"/>
      <c r="R30" s="265"/>
      <c r="S30" s="267"/>
      <c r="T30" s="270"/>
      <c r="U30" s="265"/>
      <c r="V30" s="270"/>
      <c r="W30" s="265"/>
      <c r="X30" s="267"/>
      <c r="Y30" s="270"/>
      <c r="Z30" s="265"/>
      <c r="AA30" s="270"/>
    </row>
    <row r="31" spans="1:27" hidden="1">
      <c r="A31" s="266" t="s">
        <v>41</v>
      </c>
      <c r="B31" s="265"/>
      <c r="C31" s="281">
        <f>+C10+C20</f>
        <v>2222465.69</v>
      </c>
      <c r="D31" s="282">
        <f>+IF(ISERROR(C31/C106),"N. D.",C31/C106)</f>
        <v>1</v>
      </c>
      <c r="E31" s="265"/>
      <c r="F31" s="281">
        <f>+F10+F20</f>
        <v>2316478.44244404</v>
      </c>
      <c r="G31" s="282">
        <f>+IF(ISERROR(F31/F106),"N. D.",F31/F106)</f>
        <v>1</v>
      </c>
      <c r="H31" s="283">
        <f>+$C31-F31</f>
        <v>-94012.75244404003</v>
      </c>
      <c r="I31" s="282">
        <f>+IF(ISERROR(H31/F31),"N. D.",H31/F31)</f>
        <v>-4.0584341611593105E-2</v>
      </c>
      <c r="J31" s="265"/>
      <c r="K31" s="281">
        <f>+K10+K20</f>
        <v>2204930.65</v>
      </c>
      <c r="L31" s="282">
        <f>+IF(ISERROR(K31/K106),"N. D.",K31/K106)</f>
        <v>1</v>
      </c>
      <c r="M31" s="283">
        <f>+$C31-K31</f>
        <v>17535.040000000037</v>
      </c>
      <c r="N31" s="282">
        <f>+IF(ISERROR(M31/K31),"N. D.",M31/K31)</f>
        <v>7.9526492137065793E-3</v>
      </c>
      <c r="O31" s="265"/>
      <c r="P31" s="281">
        <f>+P10+P20</f>
        <v>14235941.75</v>
      </c>
      <c r="Q31" s="282">
        <f>+IF(ISERROR(P31/P106),"N. D.",P31/P106)</f>
        <v>1</v>
      </c>
      <c r="R31" s="265"/>
      <c r="S31" s="281">
        <f>+S10+S20</f>
        <v>14408583.269805241</v>
      </c>
      <c r="T31" s="282">
        <f>+IF(ISERROR(S31/S106),"N. D.",S31/S106)</f>
        <v>1</v>
      </c>
      <c r="U31" s="283">
        <f>+$P31-S31</f>
        <v>-172641.51980524138</v>
      </c>
      <c r="V31" s="282">
        <f>+IF(ISERROR(U31/S31),"N. D.",U31/S31)</f>
        <v>-1.1981852523074252E-2</v>
      </c>
      <c r="W31" s="265"/>
      <c r="X31" s="281">
        <f>+X10+X20</f>
        <v>13896058.079999998</v>
      </c>
      <c r="Y31" s="282">
        <f>+IF(ISERROR(X31/X106),"N. D.",X31/X106)</f>
        <v>1.0031801203901065</v>
      </c>
      <c r="Z31" s="283">
        <f>+$P31-X31</f>
        <v>339883.67000000179</v>
      </c>
      <c r="AA31" s="282">
        <f>+IF(ISERROR(Z31/X31),"N. D.",Z31/X31)</f>
        <v>2.445899895087383E-2</v>
      </c>
    </row>
    <row r="32" spans="1:27" ht="6" hidden="1" customHeight="1">
      <c r="A32" s="267"/>
      <c r="B32" s="265"/>
      <c r="C32" s="267"/>
      <c r="D32" s="270"/>
      <c r="E32" s="265"/>
      <c r="F32" s="267"/>
      <c r="G32" s="270"/>
      <c r="H32" s="265"/>
      <c r="I32" s="270"/>
      <c r="J32" s="265"/>
      <c r="K32" s="267"/>
      <c r="L32" s="270"/>
      <c r="M32" s="265"/>
      <c r="N32" s="270"/>
      <c r="O32" s="265"/>
      <c r="P32" s="267"/>
      <c r="Q32" s="270"/>
      <c r="R32" s="265"/>
      <c r="S32" s="267"/>
      <c r="T32" s="270"/>
      <c r="U32" s="265"/>
      <c r="V32" s="270"/>
      <c r="W32" s="265"/>
      <c r="X32" s="267"/>
      <c r="Y32" s="270"/>
      <c r="Z32" s="265"/>
      <c r="AA32" s="270"/>
    </row>
    <row r="33" spans="1:27" hidden="1">
      <c r="A33" s="266" t="s">
        <v>42</v>
      </c>
      <c r="B33" s="265"/>
      <c r="C33" s="267"/>
      <c r="D33" s="270"/>
      <c r="E33" s="265"/>
      <c r="F33" s="267"/>
      <c r="G33" s="270"/>
      <c r="H33" s="265"/>
      <c r="I33" s="270"/>
      <c r="J33" s="265"/>
      <c r="K33" s="267"/>
      <c r="L33" s="270"/>
      <c r="M33" s="265"/>
      <c r="N33" s="270"/>
      <c r="O33" s="265"/>
      <c r="P33" s="267"/>
      <c r="Q33" s="270"/>
      <c r="R33" s="265"/>
      <c r="S33" s="267"/>
      <c r="T33" s="270"/>
      <c r="U33" s="265"/>
      <c r="V33" s="270"/>
      <c r="W33" s="265"/>
      <c r="X33" s="267"/>
      <c r="Y33" s="270"/>
      <c r="Z33" s="265"/>
      <c r="AA33" s="270"/>
    </row>
    <row r="34" spans="1:27" ht="6" hidden="1" customHeight="1">
      <c r="A34" s="267"/>
      <c r="B34" s="265"/>
      <c r="C34" s="267"/>
      <c r="D34" s="270"/>
      <c r="E34" s="265"/>
      <c r="F34" s="267"/>
      <c r="G34" s="270"/>
      <c r="H34" s="265"/>
      <c r="I34" s="270"/>
      <c r="J34" s="265"/>
      <c r="K34" s="267"/>
      <c r="L34" s="270"/>
      <c r="M34" s="265"/>
      <c r="N34" s="270"/>
      <c r="O34" s="265"/>
      <c r="P34" s="267"/>
      <c r="Q34" s="270"/>
      <c r="R34" s="265"/>
      <c r="S34" s="267"/>
      <c r="T34" s="270"/>
      <c r="U34" s="265"/>
      <c r="V34" s="270"/>
      <c r="W34" s="265"/>
      <c r="X34" s="267"/>
      <c r="Y34" s="270"/>
      <c r="Z34" s="265"/>
      <c r="AA34" s="270"/>
    </row>
    <row r="35" spans="1:27" hidden="1">
      <c r="A35" s="268" t="s">
        <v>21</v>
      </c>
      <c r="B35" s="265"/>
      <c r="C35" s="269">
        <f>+SUM(C36:C44)</f>
        <v>0</v>
      </c>
      <c r="D35" s="270" t="str">
        <f>+IF(ISERROR(C35/C56),"N. D.",C35/C56)</f>
        <v>N. D.</v>
      </c>
      <c r="E35" s="265"/>
      <c r="F35" s="269">
        <f>+SUM(F36:F44)</f>
        <v>0</v>
      </c>
      <c r="G35" s="270" t="str">
        <f>+IF(ISERROR(F35/F56),"N. D.",F35/F56)</f>
        <v>N. D.</v>
      </c>
      <c r="H35" s="271">
        <f t="shared" ref="H35:H54" si="20">+$C35-F35</f>
        <v>0</v>
      </c>
      <c r="I35" s="270" t="str">
        <f t="shared" ref="I35:I54" si="21">+IF(ISERROR(H35/F35),"N. D.",H35/F35)</f>
        <v>N. D.</v>
      </c>
      <c r="J35" s="265"/>
      <c r="K35" s="269">
        <f>+SUM(K36:K44)</f>
        <v>0</v>
      </c>
      <c r="L35" s="270" t="str">
        <f>+IF(ISERROR(K35/K56),"N. D.",K35/K56)</f>
        <v>N. D.</v>
      </c>
      <c r="M35" s="271">
        <f t="shared" ref="M35:M54" si="22">+$C35-K35</f>
        <v>0</v>
      </c>
      <c r="N35" s="270" t="str">
        <f t="shared" ref="N35:N54" si="23">+IF(ISERROR(M35/K35),"N. D.",M35/K35)</f>
        <v>N. D.</v>
      </c>
      <c r="O35" s="265"/>
      <c r="P35" s="269">
        <f>+SUM(P36:P44)</f>
        <v>0</v>
      </c>
      <c r="Q35" s="270" t="str">
        <f>+IF(ISERROR(P35/P56),"N. D.",P35/P56)</f>
        <v>N. D.</v>
      </c>
      <c r="R35" s="265"/>
      <c r="S35" s="269">
        <f>+SUM(S36:S44)</f>
        <v>0</v>
      </c>
      <c r="T35" s="270" t="str">
        <f>+IF(ISERROR(S35/S56),"N. D.",S35/S56)</f>
        <v>N. D.</v>
      </c>
      <c r="U35" s="271">
        <f t="shared" ref="U35:U54" si="24">+$P35-S35</f>
        <v>0</v>
      </c>
      <c r="V35" s="270" t="str">
        <f t="shared" ref="V35:V54" si="25">+IF(ISERROR(U35/S35),"N. D.",U35/S35)</f>
        <v>N. D.</v>
      </c>
      <c r="W35" s="265"/>
      <c r="X35" s="269">
        <f>+SUM(X36:X44)</f>
        <v>44051.05</v>
      </c>
      <c r="Y35" s="270">
        <f>+IF(ISERROR(X35/X56),"N. D.",X35/X56)</f>
        <v>1</v>
      </c>
      <c r="Z35" s="271">
        <f t="shared" ref="Z35:Z54" si="26">+$P35-X35</f>
        <v>-44051.05</v>
      </c>
      <c r="AA35" s="270">
        <f t="shared" ref="AA35:AA54" si="27">+IF(ISERROR(Z35/X35),"N. D.",Z35/X35)</f>
        <v>-1</v>
      </c>
    </row>
    <row r="36" spans="1:27" hidden="1">
      <c r="A36" s="272" t="s">
        <v>22</v>
      </c>
      <c r="B36" s="273"/>
      <c r="C36" s="274">
        <f>+'2026R'!$Q36</f>
        <v>0</v>
      </c>
      <c r="D36" s="275">
        <f t="shared" ref="D36:D44" si="28">+IF(ISERROR(C36/C86),"N. D.",C36/C86)</f>
        <v>0</v>
      </c>
      <c r="E36" s="273"/>
      <c r="F36" s="274">
        <f>+'2026P'!$Q36</f>
        <v>0</v>
      </c>
      <c r="G36" s="275">
        <f t="shared" ref="G36:G44" si="29">+IF(ISERROR(F36/F86),"N. D.",F36/F86)</f>
        <v>0</v>
      </c>
      <c r="H36" s="276">
        <f t="shared" si="20"/>
        <v>0</v>
      </c>
      <c r="I36" s="275" t="str">
        <f t="shared" si="21"/>
        <v>N. D.</v>
      </c>
      <c r="J36" s="273"/>
      <c r="K36" s="274">
        <f>+'2025R'!$Q36</f>
        <v>0</v>
      </c>
      <c r="L36" s="275">
        <f t="shared" ref="L36:L44" si="30">+IF(ISERROR(K36/K86),"N. D.",K36/K86)</f>
        <v>0</v>
      </c>
      <c r="M36" s="276">
        <f t="shared" si="22"/>
        <v>0</v>
      </c>
      <c r="N36" s="275" t="str">
        <f t="shared" si="23"/>
        <v>N. D.</v>
      </c>
      <c r="O36" s="311"/>
      <c r="P36" s="274">
        <f>+'2026R'!$AG36</f>
        <v>0</v>
      </c>
      <c r="Q36" s="275">
        <f t="shared" ref="Q36:Q44" si="31">+IF(ISERROR(P36/P86),"N. D.",P36/P86)</f>
        <v>0</v>
      </c>
      <c r="R36" s="273"/>
      <c r="S36" s="274">
        <f>+'2026P'!$AG36</f>
        <v>0</v>
      </c>
      <c r="T36" s="275">
        <f t="shared" ref="T36:T44" si="32">+IF(ISERROR(S36/S86),"N. D.",S36/S86)</f>
        <v>0</v>
      </c>
      <c r="U36" s="276">
        <f t="shared" si="24"/>
        <v>0</v>
      </c>
      <c r="V36" s="275" t="str">
        <f t="shared" si="25"/>
        <v>N. D.</v>
      </c>
      <c r="W36" s="273"/>
      <c r="X36" s="274">
        <f>+'2025R'!$AG36</f>
        <v>44051.05</v>
      </c>
      <c r="Y36" s="275">
        <f t="shared" ref="Y36:Y44" si="33">+IF(ISERROR(X36/X86),"N. D.",X36/X86)</f>
        <v>4.6220954506734852E-3</v>
      </c>
      <c r="Z36" s="276">
        <f t="shared" si="26"/>
        <v>-44051.05</v>
      </c>
      <c r="AA36" s="275">
        <f t="shared" si="27"/>
        <v>-1</v>
      </c>
    </row>
    <row r="37" spans="1:27" hidden="1">
      <c r="A37" s="272" t="s">
        <v>23</v>
      </c>
      <c r="B37" s="273"/>
      <c r="C37" s="274">
        <f>+'2026R'!$Q37</f>
        <v>0</v>
      </c>
      <c r="D37" s="275">
        <f t="shared" si="28"/>
        <v>0</v>
      </c>
      <c r="E37" s="273"/>
      <c r="F37" s="274">
        <f>+'2026P'!$Q37</f>
        <v>0</v>
      </c>
      <c r="G37" s="275">
        <f t="shared" si="29"/>
        <v>0</v>
      </c>
      <c r="H37" s="276">
        <f t="shared" si="20"/>
        <v>0</v>
      </c>
      <c r="I37" s="275" t="str">
        <f t="shared" si="21"/>
        <v>N. D.</v>
      </c>
      <c r="J37" s="273"/>
      <c r="K37" s="274">
        <f>+'2025R'!$Q37</f>
        <v>0</v>
      </c>
      <c r="L37" s="275">
        <f t="shared" si="30"/>
        <v>0</v>
      </c>
      <c r="M37" s="276">
        <f t="shared" si="22"/>
        <v>0</v>
      </c>
      <c r="N37" s="275" t="str">
        <f t="shared" si="23"/>
        <v>N. D.</v>
      </c>
      <c r="O37" s="311"/>
      <c r="P37" s="274">
        <f>+'2026R'!$AG37</f>
        <v>0</v>
      </c>
      <c r="Q37" s="275">
        <f t="shared" si="31"/>
        <v>0</v>
      </c>
      <c r="R37" s="273"/>
      <c r="S37" s="274">
        <f>+'2026P'!$AG37</f>
        <v>0</v>
      </c>
      <c r="T37" s="275">
        <f t="shared" si="32"/>
        <v>0</v>
      </c>
      <c r="U37" s="276">
        <f t="shared" si="24"/>
        <v>0</v>
      </c>
      <c r="V37" s="275" t="str">
        <f t="shared" si="25"/>
        <v>N. D.</v>
      </c>
      <c r="W37" s="273"/>
      <c r="X37" s="274">
        <f>+'2025R'!$AG37</f>
        <v>0</v>
      </c>
      <c r="Y37" s="275">
        <f t="shared" si="33"/>
        <v>0</v>
      </c>
      <c r="Z37" s="276">
        <f t="shared" si="26"/>
        <v>0</v>
      </c>
      <c r="AA37" s="275" t="str">
        <f t="shared" si="27"/>
        <v>N. D.</v>
      </c>
    </row>
    <row r="38" spans="1:27" hidden="1">
      <c r="A38" s="272" t="s">
        <v>24</v>
      </c>
      <c r="B38" s="273"/>
      <c r="C38" s="274">
        <f>+'2026R'!$Q38</f>
        <v>0</v>
      </c>
      <c r="D38" s="275">
        <f t="shared" si="28"/>
        <v>0</v>
      </c>
      <c r="E38" s="273"/>
      <c r="F38" s="274">
        <f>+'2026P'!$Q38</f>
        <v>0</v>
      </c>
      <c r="G38" s="275">
        <f t="shared" si="29"/>
        <v>0</v>
      </c>
      <c r="H38" s="276">
        <f t="shared" si="20"/>
        <v>0</v>
      </c>
      <c r="I38" s="275" t="str">
        <f t="shared" si="21"/>
        <v>N. D.</v>
      </c>
      <c r="J38" s="273"/>
      <c r="K38" s="274">
        <f>+'2025R'!$Q38</f>
        <v>0</v>
      </c>
      <c r="L38" s="275">
        <f t="shared" si="30"/>
        <v>0</v>
      </c>
      <c r="M38" s="276">
        <f t="shared" si="22"/>
        <v>0</v>
      </c>
      <c r="N38" s="275" t="str">
        <f t="shared" si="23"/>
        <v>N. D.</v>
      </c>
      <c r="O38" s="311"/>
      <c r="P38" s="274">
        <f>+'2026R'!$AG38</f>
        <v>0</v>
      </c>
      <c r="Q38" s="275">
        <f t="shared" si="31"/>
        <v>0</v>
      </c>
      <c r="R38" s="273"/>
      <c r="S38" s="274">
        <f>+'2026P'!$AG38</f>
        <v>0</v>
      </c>
      <c r="T38" s="275">
        <f t="shared" si="32"/>
        <v>0</v>
      </c>
      <c r="U38" s="276">
        <f t="shared" si="24"/>
        <v>0</v>
      </c>
      <c r="V38" s="275" t="str">
        <f t="shared" si="25"/>
        <v>N. D.</v>
      </c>
      <c r="W38" s="273"/>
      <c r="X38" s="274">
        <f>+'2025R'!$AG38</f>
        <v>0</v>
      </c>
      <c r="Y38" s="275">
        <f t="shared" si="33"/>
        <v>0</v>
      </c>
      <c r="Z38" s="276">
        <f t="shared" si="26"/>
        <v>0</v>
      </c>
      <c r="AA38" s="275" t="str">
        <f t="shared" si="27"/>
        <v>N. D.</v>
      </c>
    </row>
    <row r="39" spans="1:27" hidden="1">
      <c r="A39" s="272" t="s">
        <v>25</v>
      </c>
      <c r="B39" s="273"/>
      <c r="C39" s="274">
        <f>+'2026R'!$Q39</f>
        <v>0</v>
      </c>
      <c r="D39" s="275" t="str">
        <f t="shared" si="28"/>
        <v>N. D.</v>
      </c>
      <c r="E39" s="273"/>
      <c r="F39" s="274">
        <f>+'2026P'!$Q39</f>
        <v>0</v>
      </c>
      <c r="G39" s="275" t="str">
        <f t="shared" si="29"/>
        <v>N. D.</v>
      </c>
      <c r="H39" s="276">
        <f t="shared" si="20"/>
        <v>0</v>
      </c>
      <c r="I39" s="275" t="str">
        <f t="shared" si="21"/>
        <v>N. D.</v>
      </c>
      <c r="J39" s="273"/>
      <c r="K39" s="274">
        <f>+'2025R'!$Q39</f>
        <v>0</v>
      </c>
      <c r="L39" s="275" t="str">
        <f t="shared" si="30"/>
        <v>N. D.</v>
      </c>
      <c r="M39" s="276">
        <f t="shared" si="22"/>
        <v>0</v>
      </c>
      <c r="N39" s="275" t="str">
        <f t="shared" si="23"/>
        <v>N. D.</v>
      </c>
      <c r="O39" s="311"/>
      <c r="P39" s="274">
        <f>+'2026R'!$AG39</f>
        <v>0</v>
      </c>
      <c r="Q39" s="275" t="str">
        <f t="shared" si="31"/>
        <v>N. D.</v>
      </c>
      <c r="R39" s="273"/>
      <c r="S39" s="274">
        <f>+'2026P'!$AG39</f>
        <v>0</v>
      </c>
      <c r="T39" s="275" t="str">
        <f t="shared" si="32"/>
        <v>N. D.</v>
      </c>
      <c r="U39" s="276">
        <f t="shared" si="24"/>
        <v>0</v>
      </c>
      <c r="V39" s="275" t="str">
        <f t="shared" si="25"/>
        <v>N. D.</v>
      </c>
      <c r="W39" s="273"/>
      <c r="X39" s="274">
        <f>+'2025R'!$AG39</f>
        <v>0</v>
      </c>
      <c r="Y39" s="275" t="str">
        <f t="shared" si="33"/>
        <v>N. D.</v>
      </c>
      <c r="Z39" s="276">
        <f t="shared" si="26"/>
        <v>0</v>
      </c>
      <c r="AA39" s="275" t="str">
        <f t="shared" si="27"/>
        <v>N. D.</v>
      </c>
    </row>
    <row r="40" spans="1:27" hidden="1">
      <c r="A40" s="272" t="s">
        <v>26</v>
      </c>
      <c r="B40" s="273"/>
      <c r="C40" s="274">
        <f>+'2026R'!$Q40</f>
        <v>0</v>
      </c>
      <c r="D40" s="275" t="str">
        <f t="shared" si="28"/>
        <v>N. D.</v>
      </c>
      <c r="E40" s="273"/>
      <c r="F40" s="274">
        <f>+'2026P'!$Q40</f>
        <v>0</v>
      </c>
      <c r="G40" s="275" t="str">
        <f t="shared" si="29"/>
        <v>N. D.</v>
      </c>
      <c r="H40" s="276">
        <f t="shared" si="20"/>
        <v>0</v>
      </c>
      <c r="I40" s="275" t="str">
        <f t="shared" si="21"/>
        <v>N. D.</v>
      </c>
      <c r="J40" s="273"/>
      <c r="K40" s="274">
        <f>+'2025R'!$Q40</f>
        <v>0</v>
      </c>
      <c r="L40" s="275" t="str">
        <f t="shared" si="30"/>
        <v>N. D.</v>
      </c>
      <c r="M40" s="276">
        <f t="shared" si="22"/>
        <v>0</v>
      </c>
      <c r="N40" s="275" t="str">
        <f t="shared" si="23"/>
        <v>N. D.</v>
      </c>
      <c r="O40" s="311"/>
      <c r="P40" s="274">
        <f>+'2026R'!$AG40</f>
        <v>0</v>
      </c>
      <c r="Q40" s="275" t="str">
        <f t="shared" si="31"/>
        <v>N. D.</v>
      </c>
      <c r="R40" s="273"/>
      <c r="S40" s="274">
        <f>+'2026P'!$AG40</f>
        <v>0</v>
      </c>
      <c r="T40" s="275" t="str">
        <f t="shared" si="32"/>
        <v>N. D.</v>
      </c>
      <c r="U40" s="276">
        <f t="shared" si="24"/>
        <v>0</v>
      </c>
      <c r="V40" s="275" t="str">
        <f t="shared" si="25"/>
        <v>N. D.</v>
      </c>
      <c r="W40" s="273"/>
      <c r="X40" s="274">
        <f>+'2025R'!$AG40</f>
        <v>0</v>
      </c>
      <c r="Y40" s="275" t="str">
        <f t="shared" si="33"/>
        <v>N. D.</v>
      </c>
      <c r="Z40" s="276">
        <f t="shared" si="26"/>
        <v>0</v>
      </c>
      <c r="AA40" s="275" t="str">
        <f t="shared" si="27"/>
        <v>N. D.</v>
      </c>
    </row>
    <row r="41" spans="1:27" hidden="1">
      <c r="A41" s="272" t="s">
        <v>27</v>
      </c>
      <c r="B41" s="273"/>
      <c r="C41" s="274">
        <f>+'2026R'!$Q41</f>
        <v>0</v>
      </c>
      <c r="D41" s="275" t="str">
        <f t="shared" si="28"/>
        <v>N. D.</v>
      </c>
      <c r="E41" s="273"/>
      <c r="F41" s="274">
        <f>+'2026P'!$Q41</f>
        <v>0</v>
      </c>
      <c r="G41" s="275" t="str">
        <f t="shared" si="29"/>
        <v>N. D.</v>
      </c>
      <c r="H41" s="276">
        <f t="shared" si="20"/>
        <v>0</v>
      </c>
      <c r="I41" s="275" t="str">
        <f t="shared" si="21"/>
        <v>N. D.</v>
      </c>
      <c r="J41" s="273"/>
      <c r="K41" s="274">
        <f>+'2025R'!$Q41</f>
        <v>0</v>
      </c>
      <c r="L41" s="275" t="str">
        <f t="shared" si="30"/>
        <v>N. D.</v>
      </c>
      <c r="M41" s="276">
        <f t="shared" si="22"/>
        <v>0</v>
      </c>
      <c r="N41" s="275" t="str">
        <f t="shared" si="23"/>
        <v>N. D.</v>
      </c>
      <c r="O41" s="311"/>
      <c r="P41" s="274">
        <f>+'2026R'!$AG41</f>
        <v>0</v>
      </c>
      <c r="Q41" s="275" t="str">
        <f t="shared" si="31"/>
        <v>N. D.</v>
      </c>
      <c r="R41" s="273"/>
      <c r="S41" s="274">
        <f>+'2026P'!$AG41</f>
        <v>0</v>
      </c>
      <c r="T41" s="275" t="str">
        <f t="shared" si="32"/>
        <v>N. D.</v>
      </c>
      <c r="U41" s="276">
        <f t="shared" si="24"/>
        <v>0</v>
      </c>
      <c r="V41" s="275" t="str">
        <f t="shared" si="25"/>
        <v>N. D.</v>
      </c>
      <c r="W41" s="273"/>
      <c r="X41" s="274">
        <f>+'2025R'!$AG41</f>
        <v>0</v>
      </c>
      <c r="Y41" s="275" t="str">
        <f t="shared" si="33"/>
        <v>N. D.</v>
      </c>
      <c r="Z41" s="276">
        <f t="shared" si="26"/>
        <v>0</v>
      </c>
      <c r="AA41" s="275" t="str">
        <f t="shared" si="27"/>
        <v>N. D.</v>
      </c>
    </row>
    <row r="42" spans="1:27" hidden="1">
      <c r="A42" s="272" t="s">
        <v>28</v>
      </c>
      <c r="B42" s="273"/>
      <c r="C42" s="274">
        <f>+'2026R'!$Q42</f>
        <v>0</v>
      </c>
      <c r="D42" s="275" t="str">
        <f t="shared" si="28"/>
        <v>N. D.</v>
      </c>
      <c r="E42" s="273"/>
      <c r="F42" s="274">
        <f>+'2026P'!$Q42</f>
        <v>0</v>
      </c>
      <c r="G42" s="275" t="str">
        <f t="shared" si="29"/>
        <v>N. D.</v>
      </c>
      <c r="H42" s="276">
        <f t="shared" si="20"/>
        <v>0</v>
      </c>
      <c r="I42" s="275" t="str">
        <f t="shared" si="21"/>
        <v>N. D.</v>
      </c>
      <c r="J42" s="273"/>
      <c r="K42" s="274">
        <f>+'2025R'!$Q42</f>
        <v>0</v>
      </c>
      <c r="L42" s="275" t="str">
        <f t="shared" si="30"/>
        <v>N. D.</v>
      </c>
      <c r="M42" s="276">
        <f t="shared" si="22"/>
        <v>0</v>
      </c>
      <c r="N42" s="275" t="str">
        <f t="shared" si="23"/>
        <v>N. D.</v>
      </c>
      <c r="O42" s="311"/>
      <c r="P42" s="274">
        <f>+'2026R'!$AG42</f>
        <v>0</v>
      </c>
      <c r="Q42" s="275" t="str">
        <f t="shared" si="31"/>
        <v>N. D.</v>
      </c>
      <c r="R42" s="273"/>
      <c r="S42" s="274">
        <f>+'2026P'!$AG42</f>
        <v>0</v>
      </c>
      <c r="T42" s="275" t="str">
        <f t="shared" si="32"/>
        <v>N. D.</v>
      </c>
      <c r="U42" s="276">
        <f t="shared" si="24"/>
        <v>0</v>
      </c>
      <c r="V42" s="275" t="str">
        <f t="shared" si="25"/>
        <v>N. D.</v>
      </c>
      <c r="W42" s="273"/>
      <c r="X42" s="274">
        <f>+'2025R'!$AG42</f>
        <v>0</v>
      </c>
      <c r="Y42" s="275" t="str">
        <f t="shared" si="33"/>
        <v>N. D.</v>
      </c>
      <c r="Z42" s="276">
        <f t="shared" si="26"/>
        <v>0</v>
      </c>
      <c r="AA42" s="275" t="str">
        <f t="shared" si="27"/>
        <v>N. D.</v>
      </c>
    </row>
    <row r="43" spans="1:27" hidden="1">
      <c r="A43" s="272" t="s">
        <v>29</v>
      </c>
      <c r="B43" s="273"/>
      <c r="C43" s="274">
        <f>+'2026R'!$Q43</f>
        <v>0</v>
      </c>
      <c r="D43" s="275" t="str">
        <f t="shared" si="28"/>
        <v>N. D.</v>
      </c>
      <c r="E43" s="273"/>
      <c r="F43" s="274">
        <f>+'2026P'!$Q43</f>
        <v>0</v>
      </c>
      <c r="G43" s="275" t="str">
        <f t="shared" si="29"/>
        <v>N. D.</v>
      </c>
      <c r="H43" s="276">
        <f t="shared" si="20"/>
        <v>0</v>
      </c>
      <c r="I43" s="275" t="str">
        <f t="shared" si="21"/>
        <v>N. D.</v>
      </c>
      <c r="J43" s="273"/>
      <c r="K43" s="274">
        <f>+'2025R'!$Q43</f>
        <v>0</v>
      </c>
      <c r="L43" s="275" t="str">
        <f t="shared" si="30"/>
        <v>N. D.</v>
      </c>
      <c r="M43" s="276">
        <f t="shared" si="22"/>
        <v>0</v>
      </c>
      <c r="N43" s="275" t="str">
        <f t="shared" si="23"/>
        <v>N. D.</v>
      </c>
      <c r="O43" s="311"/>
      <c r="P43" s="274">
        <f>+'2026R'!$AG43</f>
        <v>0</v>
      </c>
      <c r="Q43" s="275" t="str">
        <f t="shared" si="31"/>
        <v>N. D.</v>
      </c>
      <c r="R43" s="273"/>
      <c r="S43" s="274">
        <f>+'2026P'!$AG43</f>
        <v>0</v>
      </c>
      <c r="T43" s="275" t="str">
        <f t="shared" si="32"/>
        <v>N. D.</v>
      </c>
      <c r="U43" s="276">
        <f t="shared" si="24"/>
        <v>0</v>
      </c>
      <c r="V43" s="275" t="str">
        <f t="shared" si="25"/>
        <v>N. D.</v>
      </c>
      <c r="W43" s="273"/>
      <c r="X43" s="274">
        <f>+'2025R'!$AG43</f>
        <v>0</v>
      </c>
      <c r="Y43" s="275" t="str">
        <f t="shared" si="33"/>
        <v>N. D.</v>
      </c>
      <c r="Z43" s="276">
        <f t="shared" si="26"/>
        <v>0</v>
      </c>
      <c r="AA43" s="275" t="str">
        <f t="shared" si="27"/>
        <v>N. D.</v>
      </c>
    </row>
    <row r="44" spans="1:27" hidden="1">
      <c r="A44" s="277" t="s">
        <v>30</v>
      </c>
      <c r="B44" s="273"/>
      <c r="C44" s="274">
        <f>+'2026R'!$Q44</f>
        <v>0</v>
      </c>
      <c r="D44" s="275" t="str">
        <f t="shared" si="28"/>
        <v>N. D.</v>
      </c>
      <c r="E44" s="273"/>
      <c r="F44" s="274">
        <f>+'2026P'!$Q44</f>
        <v>0</v>
      </c>
      <c r="G44" s="275" t="str">
        <f t="shared" si="29"/>
        <v>N. D.</v>
      </c>
      <c r="H44" s="276">
        <f t="shared" si="20"/>
        <v>0</v>
      </c>
      <c r="I44" s="275" t="str">
        <f t="shared" si="21"/>
        <v>N. D.</v>
      </c>
      <c r="J44" s="273"/>
      <c r="K44" s="274">
        <f>+'2025R'!$Q44</f>
        <v>0</v>
      </c>
      <c r="L44" s="275" t="str">
        <f t="shared" si="30"/>
        <v>N. D.</v>
      </c>
      <c r="M44" s="276">
        <f t="shared" si="22"/>
        <v>0</v>
      </c>
      <c r="N44" s="275" t="str">
        <f t="shared" si="23"/>
        <v>N. D.</v>
      </c>
      <c r="O44" s="311"/>
      <c r="P44" s="274">
        <f>+'2026R'!$AG44</f>
        <v>0</v>
      </c>
      <c r="Q44" s="275" t="str">
        <f t="shared" si="31"/>
        <v>N. D.</v>
      </c>
      <c r="R44" s="273"/>
      <c r="S44" s="274">
        <f>+'2026P'!$AG44</f>
        <v>0</v>
      </c>
      <c r="T44" s="275" t="str">
        <f t="shared" si="32"/>
        <v>N. D.</v>
      </c>
      <c r="U44" s="276">
        <f t="shared" si="24"/>
        <v>0</v>
      </c>
      <c r="V44" s="275" t="str">
        <f t="shared" si="25"/>
        <v>N. D.</v>
      </c>
      <c r="W44" s="273"/>
      <c r="X44" s="274">
        <f>+'2025R'!$AG44</f>
        <v>0</v>
      </c>
      <c r="Y44" s="275" t="str">
        <f t="shared" si="33"/>
        <v>N. D.</v>
      </c>
      <c r="Z44" s="276">
        <f t="shared" si="26"/>
        <v>0</v>
      </c>
      <c r="AA44" s="275" t="str">
        <f t="shared" si="27"/>
        <v>N. D.</v>
      </c>
    </row>
    <row r="45" spans="1:27" hidden="1">
      <c r="A45" s="278" t="s">
        <v>31</v>
      </c>
      <c r="B45" s="265"/>
      <c r="C45" s="279">
        <f>+SUM(C46:C54)</f>
        <v>0</v>
      </c>
      <c r="D45" s="270" t="str">
        <f>+IF(ISERROR(C45/C56),"N. D.",C45/C56)</f>
        <v>N. D.</v>
      </c>
      <c r="E45" s="273"/>
      <c r="F45" s="279">
        <f>+SUM(F46:F54)</f>
        <v>0</v>
      </c>
      <c r="G45" s="270" t="str">
        <f>+IF(ISERROR(F45/F56),"N. D.",F45/F56)</f>
        <v>N. D.</v>
      </c>
      <c r="H45" s="271">
        <f t="shared" si="20"/>
        <v>0</v>
      </c>
      <c r="I45" s="270" t="str">
        <f t="shared" si="21"/>
        <v>N. D.</v>
      </c>
      <c r="J45" s="265"/>
      <c r="K45" s="279">
        <f>+SUM(K46:K54)</f>
        <v>0</v>
      </c>
      <c r="L45" s="270" t="str">
        <f>+IF(ISERROR(K45/K56),"N. D.",K45/K56)</f>
        <v>N. D.</v>
      </c>
      <c r="M45" s="271">
        <f t="shared" si="22"/>
        <v>0</v>
      </c>
      <c r="N45" s="270" t="str">
        <f t="shared" si="23"/>
        <v>N. D.</v>
      </c>
      <c r="O45" s="265"/>
      <c r="P45" s="279">
        <f>+SUM(P46:P54)</f>
        <v>0</v>
      </c>
      <c r="Q45" s="270" t="str">
        <f>+IF(ISERROR(P45/P56),"N. D.",P45/P56)</f>
        <v>N. D.</v>
      </c>
      <c r="R45" s="273"/>
      <c r="S45" s="279">
        <f>+SUM(S46:S54)</f>
        <v>0</v>
      </c>
      <c r="T45" s="270" t="str">
        <f>+IF(ISERROR(S45/S56),"N. D.",S45/S56)</f>
        <v>N. D.</v>
      </c>
      <c r="U45" s="271">
        <f t="shared" si="24"/>
        <v>0</v>
      </c>
      <c r="V45" s="270" t="str">
        <f t="shared" si="25"/>
        <v>N. D.</v>
      </c>
      <c r="W45" s="265"/>
      <c r="X45" s="279">
        <f>+SUM(X46:X54)</f>
        <v>0</v>
      </c>
      <c r="Y45" s="270">
        <f>+IF(ISERROR(X45/X56),"N. D.",X45/X56)</f>
        <v>0</v>
      </c>
      <c r="Z45" s="271">
        <f t="shared" si="26"/>
        <v>0</v>
      </c>
      <c r="AA45" s="270" t="str">
        <f t="shared" si="27"/>
        <v>N. D.</v>
      </c>
    </row>
    <row r="46" spans="1:27" hidden="1">
      <c r="A46" s="280" t="s">
        <v>32</v>
      </c>
      <c r="B46" s="273"/>
      <c r="C46" s="274">
        <f>+'2026R'!$Q46</f>
        <v>0</v>
      </c>
      <c r="D46" s="275" t="str">
        <f t="shared" ref="D46:D54" si="34">+IF(ISERROR(C46/C96),"N. D.",C46/C96)</f>
        <v>N. D.</v>
      </c>
      <c r="E46" s="273"/>
      <c r="F46" s="274">
        <f>+'2026P'!$Q46</f>
        <v>0</v>
      </c>
      <c r="G46" s="275" t="str">
        <f t="shared" ref="G46:G54" si="35">+IF(ISERROR(F46/F96),"N. D.",F46/F96)</f>
        <v>N. D.</v>
      </c>
      <c r="H46" s="276">
        <f t="shared" si="20"/>
        <v>0</v>
      </c>
      <c r="I46" s="275" t="str">
        <f t="shared" si="21"/>
        <v>N. D.</v>
      </c>
      <c r="J46" s="273"/>
      <c r="K46" s="274">
        <f>+'2025R'!$Q46</f>
        <v>0</v>
      </c>
      <c r="L46" s="275" t="str">
        <f t="shared" ref="L46:L54" si="36">+IF(ISERROR(K46/K96),"N. D.",K46/K96)</f>
        <v>N. D.</v>
      </c>
      <c r="M46" s="276">
        <f t="shared" si="22"/>
        <v>0</v>
      </c>
      <c r="N46" s="275" t="str">
        <f t="shared" si="23"/>
        <v>N. D.</v>
      </c>
      <c r="O46" s="311"/>
      <c r="P46" s="274">
        <f>+'2026R'!$AG46</f>
        <v>0</v>
      </c>
      <c r="Q46" s="275" t="str">
        <f t="shared" ref="Q46:Q54" si="37">+IF(ISERROR(P46/P96),"N. D.",P46/P96)</f>
        <v>N. D.</v>
      </c>
      <c r="R46" s="273"/>
      <c r="S46" s="274">
        <f>+'2026P'!$AG46</f>
        <v>0</v>
      </c>
      <c r="T46" s="275" t="str">
        <f t="shared" ref="T46:T54" si="38">+IF(ISERROR(S46/S96),"N. D.",S46/S96)</f>
        <v>N. D.</v>
      </c>
      <c r="U46" s="276">
        <f t="shared" si="24"/>
        <v>0</v>
      </c>
      <c r="V46" s="275" t="str">
        <f t="shared" si="25"/>
        <v>N. D.</v>
      </c>
      <c r="W46" s="273"/>
      <c r="X46" s="274">
        <f>+'2025R'!$AG46</f>
        <v>0</v>
      </c>
      <c r="Y46" s="275" t="str">
        <f t="shared" ref="Y46:Y54" si="39">+IF(ISERROR(X46/X96),"N. D.",X46/X96)</f>
        <v>N. D.</v>
      </c>
      <c r="Z46" s="276">
        <f t="shared" si="26"/>
        <v>0</v>
      </c>
      <c r="AA46" s="275" t="str">
        <f t="shared" si="27"/>
        <v>N. D.</v>
      </c>
    </row>
    <row r="47" spans="1:27" hidden="1">
      <c r="A47" s="280" t="s">
        <v>33</v>
      </c>
      <c r="B47" s="273"/>
      <c r="C47" s="274">
        <f>+'2026R'!$Q47</f>
        <v>0</v>
      </c>
      <c r="D47" s="275" t="str">
        <f t="shared" si="34"/>
        <v>N. D.</v>
      </c>
      <c r="E47" s="273"/>
      <c r="F47" s="274">
        <f>+'2026P'!$Q47</f>
        <v>0</v>
      </c>
      <c r="G47" s="275" t="str">
        <f t="shared" si="35"/>
        <v>N. D.</v>
      </c>
      <c r="H47" s="276">
        <f t="shared" si="20"/>
        <v>0</v>
      </c>
      <c r="I47" s="275" t="str">
        <f t="shared" si="21"/>
        <v>N. D.</v>
      </c>
      <c r="J47" s="273"/>
      <c r="K47" s="274">
        <f>+'2025R'!$Q47</f>
        <v>0</v>
      </c>
      <c r="L47" s="275" t="str">
        <f t="shared" si="36"/>
        <v>N. D.</v>
      </c>
      <c r="M47" s="276">
        <f t="shared" si="22"/>
        <v>0</v>
      </c>
      <c r="N47" s="275" t="str">
        <f t="shared" si="23"/>
        <v>N. D.</v>
      </c>
      <c r="O47" s="311"/>
      <c r="P47" s="274">
        <f>+'2026R'!$AG47</f>
        <v>0</v>
      </c>
      <c r="Q47" s="275" t="str">
        <f t="shared" si="37"/>
        <v>N. D.</v>
      </c>
      <c r="R47" s="273"/>
      <c r="S47" s="274">
        <f>+'2026P'!$AG47</f>
        <v>0</v>
      </c>
      <c r="T47" s="275" t="str">
        <f t="shared" si="38"/>
        <v>N. D.</v>
      </c>
      <c r="U47" s="276">
        <f t="shared" si="24"/>
        <v>0</v>
      </c>
      <c r="V47" s="275" t="str">
        <f t="shared" si="25"/>
        <v>N. D.</v>
      </c>
      <c r="W47" s="273"/>
      <c r="X47" s="274">
        <f>+'2025R'!$AG47</f>
        <v>0</v>
      </c>
      <c r="Y47" s="275" t="str">
        <f t="shared" si="39"/>
        <v>N. D.</v>
      </c>
      <c r="Z47" s="276">
        <f t="shared" si="26"/>
        <v>0</v>
      </c>
      <c r="AA47" s="275" t="str">
        <f t="shared" si="27"/>
        <v>N. D.</v>
      </c>
    </row>
    <row r="48" spans="1:27" hidden="1">
      <c r="A48" s="280" t="s">
        <v>34</v>
      </c>
      <c r="B48" s="273"/>
      <c r="C48" s="274">
        <f>+'2026R'!$Q48</f>
        <v>0</v>
      </c>
      <c r="D48" s="275" t="str">
        <f t="shared" si="34"/>
        <v>N. D.</v>
      </c>
      <c r="E48" s="273"/>
      <c r="F48" s="274">
        <f>+'2026P'!$Q48</f>
        <v>0</v>
      </c>
      <c r="G48" s="275" t="str">
        <f t="shared" si="35"/>
        <v>N. D.</v>
      </c>
      <c r="H48" s="276">
        <f t="shared" si="20"/>
        <v>0</v>
      </c>
      <c r="I48" s="275" t="str">
        <f t="shared" si="21"/>
        <v>N. D.</v>
      </c>
      <c r="J48" s="273"/>
      <c r="K48" s="274">
        <f>+'2025R'!$Q48</f>
        <v>0</v>
      </c>
      <c r="L48" s="275" t="str">
        <f t="shared" si="36"/>
        <v>N. D.</v>
      </c>
      <c r="M48" s="276">
        <f t="shared" si="22"/>
        <v>0</v>
      </c>
      <c r="N48" s="275" t="str">
        <f t="shared" si="23"/>
        <v>N. D.</v>
      </c>
      <c r="O48" s="311"/>
      <c r="P48" s="274">
        <f>+'2026R'!$AG48</f>
        <v>0</v>
      </c>
      <c r="Q48" s="275" t="str">
        <f t="shared" si="37"/>
        <v>N. D.</v>
      </c>
      <c r="R48" s="273"/>
      <c r="S48" s="274">
        <f>+'2026P'!$AG48</f>
        <v>0</v>
      </c>
      <c r="T48" s="275" t="str">
        <f t="shared" si="38"/>
        <v>N. D.</v>
      </c>
      <c r="U48" s="276">
        <f t="shared" si="24"/>
        <v>0</v>
      </c>
      <c r="V48" s="275" t="str">
        <f t="shared" si="25"/>
        <v>N. D.</v>
      </c>
      <c r="W48" s="273"/>
      <c r="X48" s="274">
        <f>+'2025R'!$AG48</f>
        <v>0</v>
      </c>
      <c r="Y48" s="275" t="str">
        <f t="shared" si="39"/>
        <v>N. D.</v>
      </c>
      <c r="Z48" s="276">
        <f t="shared" si="26"/>
        <v>0</v>
      </c>
      <c r="AA48" s="275" t="str">
        <f t="shared" si="27"/>
        <v>N. D.</v>
      </c>
    </row>
    <row r="49" spans="1:27" hidden="1">
      <c r="A49" s="280" t="s">
        <v>35</v>
      </c>
      <c r="B49" s="273"/>
      <c r="C49" s="274">
        <f>+'2026R'!$Q49</f>
        <v>0</v>
      </c>
      <c r="D49" s="275" t="str">
        <f t="shared" si="34"/>
        <v>N. D.</v>
      </c>
      <c r="E49" s="273"/>
      <c r="F49" s="274">
        <f>+'2026P'!$Q49</f>
        <v>0</v>
      </c>
      <c r="G49" s="275" t="str">
        <f t="shared" si="35"/>
        <v>N. D.</v>
      </c>
      <c r="H49" s="276">
        <f t="shared" si="20"/>
        <v>0</v>
      </c>
      <c r="I49" s="275" t="str">
        <f t="shared" si="21"/>
        <v>N. D.</v>
      </c>
      <c r="J49" s="273"/>
      <c r="K49" s="274">
        <f>+'2025R'!$Q49</f>
        <v>0</v>
      </c>
      <c r="L49" s="275" t="str">
        <f t="shared" si="36"/>
        <v>N. D.</v>
      </c>
      <c r="M49" s="276">
        <f t="shared" si="22"/>
        <v>0</v>
      </c>
      <c r="N49" s="275" t="str">
        <f t="shared" si="23"/>
        <v>N. D.</v>
      </c>
      <c r="O49" s="311"/>
      <c r="P49" s="274">
        <f>+'2026R'!$AG49</f>
        <v>0</v>
      </c>
      <c r="Q49" s="275" t="str">
        <f t="shared" si="37"/>
        <v>N. D.</v>
      </c>
      <c r="R49" s="273"/>
      <c r="S49" s="274">
        <f>+'2026P'!$AG49</f>
        <v>0</v>
      </c>
      <c r="T49" s="275" t="str">
        <f t="shared" si="38"/>
        <v>N. D.</v>
      </c>
      <c r="U49" s="276">
        <f t="shared" si="24"/>
        <v>0</v>
      </c>
      <c r="V49" s="275" t="str">
        <f t="shared" si="25"/>
        <v>N. D.</v>
      </c>
      <c r="W49" s="273"/>
      <c r="X49" s="274">
        <f>+'2025R'!$AG49</f>
        <v>0</v>
      </c>
      <c r="Y49" s="275" t="str">
        <f t="shared" si="39"/>
        <v>N. D.</v>
      </c>
      <c r="Z49" s="276">
        <f t="shared" si="26"/>
        <v>0</v>
      </c>
      <c r="AA49" s="275" t="str">
        <f t="shared" si="27"/>
        <v>N. D.</v>
      </c>
    </row>
    <row r="50" spans="1:27" hidden="1">
      <c r="A50" s="280" t="s">
        <v>36</v>
      </c>
      <c r="B50" s="273"/>
      <c r="C50" s="274">
        <f>+'2026R'!$Q50</f>
        <v>0</v>
      </c>
      <c r="D50" s="275" t="str">
        <f t="shared" si="34"/>
        <v>N. D.</v>
      </c>
      <c r="E50" s="273"/>
      <c r="F50" s="274">
        <f>+'2026P'!$Q50</f>
        <v>0</v>
      </c>
      <c r="G50" s="275" t="str">
        <f t="shared" si="35"/>
        <v>N. D.</v>
      </c>
      <c r="H50" s="276">
        <f t="shared" si="20"/>
        <v>0</v>
      </c>
      <c r="I50" s="275" t="str">
        <f t="shared" si="21"/>
        <v>N. D.</v>
      </c>
      <c r="J50" s="273"/>
      <c r="K50" s="274">
        <f>+'2025R'!$Q50</f>
        <v>0</v>
      </c>
      <c r="L50" s="275" t="str">
        <f t="shared" si="36"/>
        <v>N. D.</v>
      </c>
      <c r="M50" s="276">
        <f t="shared" si="22"/>
        <v>0</v>
      </c>
      <c r="N50" s="275" t="str">
        <f t="shared" si="23"/>
        <v>N. D.</v>
      </c>
      <c r="O50" s="311"/>
      <c r="P50" s="274">
        <f>+'2026R'!$AG50</f>
        <v>0</v>
      </c>
      <c r="Q50" s="275" t="str">
        <f t="shared" si="37"/>
        <v>N. D.</v>
      </c>
      <c r="R50" s="273"/>
      <c r="S50" s="274">
        <f>+'2026P'!$AG50</f>
        <v>0</v>
      </c>
      <c r="T50" s="275" t="str">
        <f t="shared" si="38"/>
        <v>N. D.</v>
      </c>
      <c r="U50" s="276">
        <f t="shared" si="24"/>
        <v>0</v>
      </c>
      <c r="V50" s="275" t="str">
        <f t="shared" si="25"/>
        <v>N. D.</v>
      </c>
      <c r="W50" s="273"/>
      <c r="X50" s="274">
        <f>+'2025R'!$AG50</f>
        <v>0</v>
      </c>
      <c r="Y50" s="275" t="str">
        <f t="shared" si="39"/>
        <v>N. D.</v>
      </c>
      <c r="Z50" s="276">
        <f t="shared" si="26"/>
        <v>0</v>
      </c>
      <c r="AA50" s="275" t="str">
        <f t="shared" si="27"/>
        <v>N. D.</v>
      </c>
    </row>
    <row r="51" spans="1:27" hidden="1">
      <c r="A51" s="280" t="s">
        <v>37</v>
      </c>
      <c r="B51" s="273"/>
      <c r="C51" s="274">
        <f>+'2026R'!$Q51</f>
        <v>0</v>
      </c>
      <c r="D51" s="275" t="str">
        <f t="shared" si="34"/>
        <v>N. D.</v>
      </c>
      <c r="E51" s="273"/>
      <c r="F51" s="274">
        <f>+'2026P'!$Q51</f>
        <v>0</v>
      </c>
      <c r="G51" s="275" t="str">
        <f t="shared" si="35"/>
        <v>N. D.</v>
      </c>
      <c r="H51" s="276">
        <f t="shared" si="20"/>
        <v>0</v>
      </c>
      <c r="I51" s="275" t="str">
        <f t="shared" si="21"/>
        <v>N. D.</v>
      </c>
      <c r="J51" s="273"/>
      <c r="K51" s="274">
        <f>+'2025R'!$Q51</f>
        <v>0</v>
      </c>
      <c r="L51" s="275" t="str">
        <f t="shared" si="36"/>
        <v>N. D.</v>
      </c>
      <c r="M51" s="276">
        <f t="shared" si="22"/>
        <v>0</v>
      </c>
      <c r="N51" s="275" t="str">
        <f t="shared" si="23"/>
        <v>N. D.</v>
      </c>
      <c r="O51" s="311"/>
      <c r="P51" s="274">
        <f>+'2026R'!$AG51</f>
        <v>0</v>
      </c>
      <c r="Q51" s="275" t="str">
        <f t="shared" si="37"/>
        <v>N. D.</v>
      </c>
      <c r="R51" s="273"/>
      <c r="S51" s="274">
        <f>+'2026P'!$AG51</f>
        <v>0</v>
      </c>
      <c r="T51" s="275" t="str">
        <f t="shared" si="38"/>
        <v>N. D.</v>
      </c>
      <c r="U51" s="276">
        <f t="shared" si="24"/>
        <v>0</v>
      </c>
      <c r="V51" s="275" t="str">
        <f t="shared" si="25"/>
        <v>N. D.</v>
      </c>
      <c r="W51" s="273"/>
      <c r="X51" s="274">
        <f>+'2025R'!$AG51</f>
        <v>0</v>
      </c>
      <c r="Y51" s="275" t="str">
        <f t="shared" si="39"/>
        <v>N. D.</v>
      </c>
      <c r="Z51" s="276">
        <f t="shared" si="26"/>
        <v>0</v>
      </c>
      <c r="AA51" s="275" t="str">
        <f t="shared" si="27"/>
        <v>N. D.</v>
      </c>
    </row>
    <row r="52" spans="1:27" hidden="1">
      <c r="A52" s="280" t="s">
        <v>38</v>
      </c>
      <c r="B52" s="273"/>
      <c r="C52" s="274">
        <f>+'2026R'!$Q52</f>
        <v>0</v>
      </c>
      <c r="D52" s="275" t="str">
        <f t="shared" si="34"/>
        <v>N. D.</v>
      </c>
      <c r="E52" s="273"/>
      <c r="F52" s="274">
        <f>+'2026P'!$Q52</f>
        <v>0</v>
      </c>
      <c r="G52" s="275" t="str">
        <f t="shared" si="35"/>
        <v>N. D.</v>
      </c>
      <c r="H52" s="276">
        <f t="shared" si="20"/>
        <v>0</v>
      </c>
      <c r="I52" s="275" t="str">
        <f t="shared" si="21"/>
        <v>N. D.</v>
      </c>
      <c r="J52" s="273"/>
      <c r="K52" s="274">
        <f>+'2025R'!$Q52</f>
        <v>0</v>
      </c>
      <c r="L52" s="275" t="str">
        <f t="shared" si="36"/>
        <v>N. D.</v>
      </c>
      <c r="M52" s="276">
        <f t="shared" si="22"/>
        <v>0</v>
      </c>
      <c r="N52" s="275" t="str">
        <f t="shared" si="23"/>
        <v>N. D.</v>
      </c>
      <c r="O52" s="311"/>
      <c r="P52" s="274">
        <f>+'2026R'!$AG52</f>
        <v>0</v>
      </c>
      <c r="Q52" s="275" t="str">
        <f t="shared" si="37"/>
        <v>N. D.</v>
      </c>
      <c r="R52" s="273"/>
      <c r="S52" s="274">
        <f>+'2026P'!$AG52</f>
        <v>0</v>
      </c>
      <c r="T52" s="275" t="str">
        <f t="shared" si="38"/>
        <v>N. D.</v>
      </c>
      <c r="U52" s="276">
        <f t="shared" si="24"/>
        <v>0</v>
      </c>
      <c r="V52" s="275" t="str">
        <f t="shared" si="25"/>
        <v>N. D.</v>
      </c>
      <c r="W52" s="273"/>
      <c r="X52" s="274">
        <f>+'2025R'!$AG52</f>
        <v>0</v>
      </c>
      <c r="Y52" s="275" t="str">
        <f t="shared" si="39"/>
        <v>N. D.</v>
      </c>
      <c r="Z52" s="276">
        <f t="shared" si="26"/>
        <v>0</v>
      </c>
      <c r="AA52" s="275" t="str">
        <f t="shared" si="27"/>
        <v>N. D.</v>
      </c>
    </row>
    <row r="53" spans="1:27" hidden="1">
      <c r="A53" s="280" t="s">
        <v>39</v>
      </c>
      <c r="B53" s="273"/>
      <c r="C53" s="274">
        <f>+'2026R'!$Q53</f>
        <v>0</v>
      </c>
      <c r="D53" s="275" t="str">
        <f t="shared" si="34"/>
        <v>N. D.</v>
      </c>
      <c r="E53" s="273"/>
      <c r="F53" s="274">
        <f>+'2026P'!$Q53</f>
        <v>0</v>
      </c>
      <c r="G53" s="275" t="str">
        <f t="shared" si="35"/>
        <v>N. D.</v>
      </c>
      <c r="H53" s="276">
        <f t="shared" si="20"/>
        <v>0</v>
      </c>
      <c r="I53" s="275" t="str">
        <f t="shared" si="21"/>
        <v>N. D.</v>
      </c>
      <c r="J53" s="273"/>
      <c r="K53" s="274">
        <f>+'2025R'!$Q53</f>
        <v>0</v>
      </c>
      <c r="L53" s="275" t="str">
        <f t="shared" si="36"/>
        <v>N. D.</v>
      </c>
      <c r="M53" s="276">
        <f t="shared" si="22"/>
        <v>0</v>
      </c>
      <c r="N53" s="275" t="str">
        <f t="shared" si="23"/>
        <v>N. D.</v>
      </c>
      <c r="O53" s="311"/>
      <c r="P53" s="274">
        <f>+'2026R'!$AG53</f>
        <v>0</v>
      </c>
      <c r="Q53" s="275" t="str">
        <f t="shared" si="37"/>
        <v>N. D.</v>
      </c>
      <c r="R53" s="273"/>
      <c r="S53" s="274">
        <f>+'2026P'!$AG53</f>
        <v>0</v>
      </c>
      <c r="T53" s="275" t="str">
        <f t="shared" si="38"/>
        <v>N. D.</v>
      </c>
      <c r="U53" s="276">
        <f t="shared" si="24"/>
        <v>0</v>
      </c>
      <c r="V53" s="275" t="str">
        <f t="shared" si="25"/>
        <v>N. D.</v>
      </c>
      <c r="W53" s="273"/>
      <c r="X53" s="274">
        <f>+'2025R'!$AG53</f>
        <v>0</v>
      </c>
      <c r="Y53" s="275" t="str">
        <f t="shared" si="39"/>
        <v>N. D.</v>
      </c>
      <c r="Z53" s="276">
        <f t="shared" si="26"/>
        <v>0</v>
      </c>
      <c r="AA53" s="275" t="str">
        <f t="shared" si="27"/>
        <v>N. D.</v>
      </c>
    </row>
    <row r="54" spans="1:27" hidden="1">
      <c r="A54" s="280" t="s">
        <v>40</v>
      </c>
      <c r="B54" s="273"/>
      <c r="C54" s="274">
        <f>+'2026R'!$Q54</f>
        <v>0</v>
      </c>
      <c r="D54" s="275" t="str">
        <f t="shared" si="34"/>
        <v>N. D.</v>
      </c>
      <c r="E54" s="273"/>
      <c r="F54" s="274">
        <f>+'2026P'!$Q54</f>
        <v>0</v>
      </c>
      <c r="G54" s="275" t="str">
        <f t="shared" si="35"/>
        <v>N. D.</v>
      </c>
      <c r="H54" s="276">
        <f t="shared" si="20"/>
        <v>0</v>
      </c>
      <c r="I54" s="275" t="str">
        <f t="shared" si="21"/>
        <v>N. D.</v>
      </c>
      <c r="J54" s="273"/>
      <c r="K54" s="274">
        <f>+'2025R'!$Q54</f>
        <v>0</v>
      </c>
      <c r="L54" s="275" t="str">
        <f t="shared" si="36"/>
        <v>N. D.</v>
      </c>
      <c r="M54" s="276">
        <f t="shared" si="22"/>
        <v>0</v>
      </c>
      <c r="N54" s="275" t="str">
        <f t="shared" si="23"/>
        <v>N. D.</v>
      </c>
      <c r="O54" s="311"/>
      <c r="P54" s="274">
        <f>+'2026R'!$AG54</f>
        <v>0</v>
      </c>
      <c r="Q54" s="275" t="str">
        <f t="shared" si="37"/>
        <v>N. D.</v>
      </c>
      <c r="R54" s="273"/>
      <c r="S54" s="274">
        <f>+'2026P'!$AG54</f>
        <v>0</v>
      </c>
      <c r="T54" s="275" t="str">
        <f t="shared" si="38"/>
        <v>N. D.</v>
      </c>
      <c r="U54" s="276">
        <f t="shared" si="24"/>
        <v>0</v>
      </c>
      <c r="V54" s="275" t="str">
        <f t="shared" si="25"/>
        <v>N. D.</v>
      </c>
      <c r="W54" s="273"/>
      <c r="X54" s="274">
        <f>+'2025R'!$AG54</f>
        <v>0</v>
      </c>
      <c r="Y54" s="275" t="str">
        <f t="shared" si="39"/>
        <v>N. D.</v>
      </c>
      <c r="Z54" s="276">
        <f t="shared" si="26"/>
        <v>0</v>
      </c>
      <c r="AA54" s="275" t="str">
        <f t="shared" si="27"/>
        <v>N. D.</v>
      </c>
    </row>
    <row r="55" spans="1:27" ht="6" hidden="1" customHeight="1">
      <c r="A55" s="267"/>
      <c r="B55" s="265"/>
      <c r="C55" s="267"/>
      <c r="D55" s="270"/>
      <c r="E55" s="265"/>
      <c r="F55" s="267"/>
      <c r="G55" s="270"/>
      <c r="H55" s="265"/>
      <c r="I55" s="270"/>
      <c r="J55" s="265"/>
      <c r="K55" s="267"/>
      <c r="L55" s="270"/>
      <c r="M55" s="265"/>
      <c r="N55" s="270"/>
      <c r="O55" s="265"/>
      <c r="P55" s="267"/>
      <c r="Q55" s="270"/>
      <c r="R55" s="265"/>
      <c r="S55" s="267"/>
      <c r="T55" s="270"/>
      <c r="U55" s="265"/>
      <c r="V55" s="270"/>
      <c r="W55" s="265"/>
      <c r="X55" s="267"/>
      <c r="Y55" s="270"/>
      <c r="Z55" s="265"/>
      <c r="AA55" s="270"/>
    </row>
    <row r="56" spans="1:27" hidden="1">
      <c r="A56" s="266" t="s">
        <v>43</v>
      </c>
      <c r="B56" s="265"/>
      <c r="C56" s="281">
        <f>+C35+C45</f>
        <v>0</v>
      </c>
      <c r="D56" s="282">
        <f>+IF(ISERROR(C56/C106),"N. D.",C56/C106)</f>
        <v>0</v>
      </c>
      <c r="E56" s="265"/>
      <c r="F56" s="281">
        <f>+F35+F45</f>
        <v>0</v>
      </c>
      <c r="G56" s="282">
        <f>+IF(ISERROR(F56/F106),"N. D.",F56/F106)</f>
        <v>0</v>
      </c>
      <c r="H56" s="283">
        <f>+$C56-F56</f>
        <v>0</v>
      </c>
      <c r="I56" s="282" t="str">
        <f>+IF(ISERROR(H56/F56),"N. D.",H56/F56)</f>
        <v>N. D.</v>
      </c>
      <c r="J56" s="265"/>
      <c r="K56" s="281">
        <f>+K35+K45</f>
        <v>0</v>
      </c>
      <c r="L56" s="282">
        <f>+IF(ISERROR(K56/K106),"N. D.",K56/K106)</f>
        <v>0</v>
      </c>
      <c r="M56" s="283">
        <f>+$C56-K56</f>
        <v>0</v>
      </c>
      <c r="N56" s="282" t="str">
        <f>+IF(ISERROR(M56/K56),"N. D.",M56/K56)</f>
        <v>N. D.</v>
      </c>
      <c r="O56" s="265"/>
      <c r="P56" s="281">
        <f>+P35+P45</f>
        <v>0</v>
      </c>
      <c r="Q56" s="282">
        <f>+IF(ISERROR(P56/P106),"N. D.",P56/P106)</f>
        <v>0</v>
      </c>
      <c r="R56" s="265"/>
      <c r="S56" s="281">
        <f>+S35+S45</f>
        <v>0</v>
      </c>
      <c r="T56" s="282">
        <f>+IF(ISERROR(S56/S106),"N. D.",S56/S106)</f>
        <v>0</v>
      </c>
      <c r="U56" s="283">
        <f>+$P56-S56</f>
        <v>0</v>
      </c>
      <c r="V56" s="282" t="str">
        <f>+IF(ISERROR(U56/S56),"N. D.",U56/S56)</f>
        <v>N. D.</v>
      </c>
      <c r="W56" s="265"/>
      <c r="X56" s="281">
        <f>+X35+X45</f>
        <v>44051.05</v>
      </c>
      <c r="Y56" s="282">
        <f>+IF(ISERROR(X56/X106),"N. D.",X56/X106)</f>
        <v>3.1801203901063867E-3</v>
      </c>
      <c r="Z56" s="283">
        <f>+$P56-X56</f>
        <v>-44051.05</v>
      </c>
      <c r="AA56" s="282">
        <f>+IF(ISERROR(Z56/X56),"N. D.",Z56/X56)</f>
        <v>-1</v>
      </c>
    </row>
    <row r="57" spans="1:27" ht="6" hidden="1" customHeight="1">
      <c r="A57" s="267"/>
      <c r="B57" s="265"/>
      <c r="C57" s="267"/>
      <c r="D57" s="270"/>
      <c r="E57" s="265"/>
      <c r="F57" s="267"/>
      <c r="G57" s="270"/>
      <c r="H57" s="265"/>
      <c r="I57" s="270"/>
      <c r="J57" s="265"/>
      <c r="K57" s="267"/>
      <c r="L57" s="270"/>
      <c r="M57" s="265"/>
      <c r="N57" s="270"/>
      <c r="O57" s="265"/>
      <c r="P57" s="267"/>
      <c r="Q57" s="270"/>
      <c r="R57" s="265"/>
      <c r="S57" s="267"/>
      <c r="T57" s="270"/>
      <c r="U57" s="265"/>
      <c r="V57" s="270"/>
      <c r="W57" s="265"/>
      <c r="X57" s="267"/>
      <c r="Y57" s="270"/>
      <c r="Z57" s="265"/>
      <c r="AA57" s="270"/>
    </row>
    <row r="58" spans="1:27" hidden="1">
      <c r="A58" s="266" t="s">
        <v>44</v>
      </c>
      <c r="B58" s="265"/>
      <c r="C58" s="267"/>
      <c r="D58" s="270"/>
      <c r="E58" s="265"/>
      <c r="F58" s="267"/>
      <c r="G58" s="270"/>
      <c r="H58" s="265"/>
      <c r="I58" s="270"/>
      <c r="J58" s="265"/>
      <c r="K58" s="267"/>
      <c r="L58" s="270"/>
      <c r="M58" s="265"/>
      <c r="N58" s="270"/>
      <c r="O58" s="265"/>
      <c r="P58" s="267"/>
      <c r="Q58" s="270"/>
      <c r="R58" s="265"/>
      <c r="S58" s="267"/>
      <c r="T58" s="270"/>
      <c r="U58" s="265"/>
      <c r="V58" s="270"/>
      <c r="W58" s="265"/>
      <c r="X58" s="267"/>
      <c r="Y58" s="270"/>
      <c r="Z58" s="265"/>
      <c r="AA58" s="270"/>
    </row>
    <row r="59" spans="1:27" ht="6" hidden="1" customHeight="1">
      <c r="A59" s="267"/>
      <c r="B59" s="265"/>
      <c r="C59" s="267"/>
      <c r="D59" s="270"/>
      <c r="E59" s="265"/>
      <c r="F59" s="267"/>
      <c r="G59" s="270"/>
      <c r="H59" s="265"/>
      <c r="I59" s="270"/>
      <c r="J59" s="265"/>
      <c r="K59" s="267"/>
      <c r="L59" s="270"/>
      <c r="M59" s="265"/>
      <c r="N59" s="270"/>
      <c r="O59" s="265"/>
      <c r="P59" s="267"/>
      <c r="Q59" s="270"/>
      <c r="R59" s="265"/>
      <c r="S59" s="267"/>
      <c r="T59" s="270"/>
      <c r="U59" s="265"/>
      <c r="V59" s="270"/>
      <c r="W59" s="265"/>
      <c r="X59" s="267"/>
      <c r="Y59" s="270"/>
      <c r="Z59" s="265"/>
      <c r="AA59" s="270"/>
    </row>
    <row r="60" spans="1:27" hidden="1">
      <c r="A60" s="268" t="s">
        <v>21</v>
      </c>
      <c r="B60" s="265"/>
      <c r="C60" s="269">
        <f>+SUM(C61:C69)</f>
        <v>0</v>
      </c>
      <c r="D60" s="270" t="str">
        <f>+IF(ISERROR(C60/C81),"N. D.",C60/C81)</f>
        <v>N. D.</v>
      </c>
      <c r="E60" s="265"/>
      <c r="F60" s="269">
        <f>+SUM(F61:F69)</f>
        <v>0</v>
      </c>
      <c r="G60" s="270" t="str">
        <f>+IF(ISERROR(F60/F81),"N. D.",F60/F81)</f>
        <v>N. D.</v>
      </c>
      <c r="H60" s="271">
        <f t="shared" ref="H60:H79" si="40">+$C60-F60</f>
        <v>0</v>
      </c>
      <c r="I60" s="270" t="str">
        <f t="shared" ref="I60:I79" si="41">+IF(ISERROR(H60/F60),"N. D.",H60/F60)</f>
        <v>N. D.</v>
      </c>
      <c r="J60" s="265"/>
      <c r="K60" s="269">
        <f>+SUM(K61:K69)</f>
        <v>0</v>
      </c>
      <c r="L60" s="270" t="str">
        <f>+IF(ISERROR(K60/K81),"N. D.",K60/K81)</f>
        <v>N. D.</v>
      </c>
      <c r="M60" s="271">
        <f t="shared" ref="M60:M79" si="42">+$C60-K60</f>
        <v>0</v>
      </c>
      <c r="N60" s="270" t="str">
        <f t="shared" ref="N60:N79" si="43">+IF(ISERROR(M60/K60),"N. D.",M60/K60)</f>
        <v>N. D.</v>
      </c>
      <c r="O60" s="265"/>
      <c r="P60" s="269">
        <f>+SUM(P61:P69)</f>
        <v>0</v>
      </c>
      <c r="Q60" s="270" t="str">
        <f>+IF(ISERROR(P60/P81),"N. D.",P60/P81)</f>
        <v>N. D.</v>
      </c>
      <c r="R60" s="265"/>
      <c r="S60" s="269">
        <f>+SUM(S61:S69)</f>
        <v>0</v>
      </c>
      <c r="T60" s="270" t="str">
        <f>+IF(ISERROR(S60/S81),"N. D.",S60/S81)</f>
        <v>N. D.</v>
      </c>
      <c r="U60" s="271">
        <f t="shared" ref="U60:U79" si="44">+$P60-S60</f>
        <v>0</v>
      </c>
      <c r="V60" s="270" t="str">
        <f t="shared" ref="V60:V79" si="45">+IF(ISERROR(U60/S60),"N. D.",U60/S60)</f>
        <v>N. D.</v>
      </c>
      <c r="W60" s="265"/>
      <c r="X60" s="269">
        <f>+SUM(X61:X69)</f>
        <v>0</v>
      </c>
      <c r="Y60" s="270" t="str">
        <f>+IF(ISERROR(X60/X81),"N. D.",X60/X81)</f>
        <v>N. D.</v>
      </c>
      <c r="Z60" s="271">
        <f t="shared" ref="Z60:Z79" si="46">+$P60-X60</f>
        <v>0</v>
      </c>
      <c r="AA60" s="270" t="str">
        <f t="shared" ref="AA60:AA79" si="47">+IF(ISERROR(Z60/X60),"N. D.",Z60/X60)</f>
        <v>N. D.</v>
      </c>
    </row>
    <row r="61" spans="1:27" hidden="1">
      <c r="A61" s="272" t="s">
        <v>22</v>
      </c>
      <c r="B61" s="273"/>
      <c r="C61" s="274">
        <f>+'2026R'!$Q61</f>
        <v>0</v>
      </c>
      <c r="D61" s="275">
        <f t="shared" ref="D61:D69" si="48">+IF(ISERROR(C61/C86),"N. D.",C61/C86)</f>
        <v>0</v>
      </c>
      <c r="E61" s="273"/>
      <c r="F61" s="274">
        <f>+'2026P'!$Q61</f>
        <v>0</v>
      </c>
      <c r="G61" s="275">
        <f t="shared" ref="G61:G69" si="49">+IF(ISERROR(F61/F86),"N. D.",F61/F86)</f>
        <v>0</v>
      </c>
      <c r="H61" s="276">
        <f t="shared" si="40"/>
        <v>0</v>
      </c>
      <c r="I61" s="275" t="str">
        <f t="shared" si="41"/>
        <v>N. D.</v>
      </c>
      <c r="J61" s="273"/>
      <c r="K61" s="274">
        <f>+'2025R'!$Q61</f>
        <v>0</v>
      </c>
      <c r="L61" s="275">
        <f t="shared" ref="L61:L69" si="50">+IF(ISERROR(K61/K86),"N. D.",K61/K86)</f>
        <v>0</v>
      </c>
      <c r="M61" s="276">
        <f t="shared" si="42"/>
        <v>0</v>
      </c>
      <c r="N61" s="275" t="str">
        <f t="shared" si="43"/>
        <v>N. D.</v>
      </c>
      <c r="O61" s="311"/>
      <c r="P61" s="274">
        <f>+'2026R'!$AG61</f>
        <v>0</v>
      </c>
      <c r="Q61" s="275">
        <f t="shared" ref="Q61:Q69" si="51">+IF(ISERROR(P61/P86),"N. D.",P61/P86)</f>
        <v>0</v>
      </c>
      <c r="R61" s="273"/>
      <c r="S61" s="274">
        <f>+'2026P'!$AG61</f>
        <v>0</v>
      </c>
      <c r="T61" s="275">
        <f t="shared" ref="T61:T69" si="52">+IF(ISERROR(S61/S86),"N. D.",S61/S86)</f>
        <v>0</v>
      </c>
      <c r="U61" s="276">
        <f t="shared" si="44"/>
        <v>0</v>
      </c>
      <c r="V61" s="275" t="str">
        <f t="shared" si="45"/>
        <v>N. D.</v>
      </c>
      <c r="W61" s="273"/>
      <c r="X61" s="274">
        <f>+'2025R'!$AG61</f>
        <v>0</v>
      </c>
      <c r="Y61" s="275">
        <f t="shared" ref="Y61:Y69" si="53">+IF(ISERROR(X61/X86),"N. D.",X61/X86)</f>
        <v>0</v>
      </c>
      <c r="Z61" s="276">
        <f t="shared" si="46"/>
        <v>0</v>
      </c>
      <c r="AA61" s="275" t="str">
        <f t="shared" si="47"/>
        <v>N. D.</v>
      </c>
    </row>
    <row r="62" spans="1:27" hidden="1">
      <c r="A62" s="272" t="s">
        <v>23</v>
      </c>
      <c r="B62" s="273"/>
      <c r="C62" s="274">
        <f>+'2026R'!$Q62</f>
        <v>0</v>
      </c>
      <c r="D62" s="275">
        <f t="shared" si="48"/>
        <v>0</v>
      </c>
      <c r="E62" s="273"/>
      <c r="F62" s="274">
        <f>+'2026P'!$Q62</f>
        <v>0</v>
      </c>
      <c r="G62" s="275">
        <f t="shared" si="49"/>
        <v>0</v>
      </c>
      <c r="H62" s="276">
        <f t="shared" si="40"/>
        <v>0</v>
      </c>
      <c r="I62" s="275" t="str">
        <f t="shared" si="41"/>
        <v>N. D.</v>
      </c>
      <c r="J62" s="273"/>
      <c r="K62" s="274">
        <f>+'2025R'!$Q62</f>
        <v>0</v>
      </c>
      <c r="L62" s="275">
        <f t="shared" si="50"/>
        <v>0</v>
      </c>
      <c r="M62" s="276">
        <f t="shared" si="42"/>
        <v>0</v>
      </c>
      <c r="N62" s="275" t="str">
        <f t="shared" si="43"/>
        <v>N. D.</v>
      </c>
      <c r="O62" s="311"/>
      <c r="P62" s="274">
        <f>+'2026R'!$AG62</f>
        <v>0</v>
      </c>
      <c r="Q62" s="275">
        <f t="shared" si="51"/>
        <v>0</v>
      </c>
      <c r="R62" s="273"/>
      <c r="S62" s="274">
        <f>+'2026P'!$AG62</f>
        <v>0</v>
      </c>
      <c r="T62" s="275">
        <f t="shared" si="52"/>
        <v>0</v>
      </c>
      <c r="U62" s="276">
        <f t="shared" si="44"/>
        <v>0</v>
      </c>
      <c r="V62" s="275" t="str">
        <f t="shared" si="45"/>
        <v>N. D.</v>
      </c>
      <c r="W62" s="273"/>
      <c r="X62" s="274">
        <f>+'2025R'!$AG62</f>
        <v>0</v>
      </c>
      <c r="Y62" s="275">
        <f t="shared" si="53"/>
        <v>0</v>
      </c>
      <c r="Z62" s="276">
        <f t="shared" si="46"/>
        <v>0</v>
      </c>
      <c r="AA62" s="275" t="str">
        <f t="shared" si="47"/>
        <v>N. D.</v>
      </c>
    </row>
    <row r="63" spans="1:27" hidden="1">
      <c r="A63" s="272" t="s">
        <v>24</v>
      </c>
      <c r="B63" s="273"/>
      <c r="C63" s="274">
        <f>+'2026R'!$Q63</f>
        <v>0</v>
      </c>
      <c r="D63" s="275">
        <f t="shared" si="48"/>
        <v>0</v>
      </c>
      <c r="E63" s="273"/>
      <c r="F63" s="274">
        <f>+'2026P'!$Q63</f>
        <v>0</v>
      </c>
      <c r="G63" s="275">
        <f t="shared" si="49"/>
        <v>0</v>
      </c>
      <c r="H63" s="276">
        <f t="shared" si="40"/>
        <v>0</v>
      </c>
      <c r="I63" s="275" t="str">
        <f t="shared" si="41"/>
        <v>N. D.</v>
      </c>
      <c r="J63" s="273"/>
      <c r="K63" s="274">
        <f>+'2025R'!$Q63</f>
        <v>0</v>
      </c>
      <c r="L63" s="275">
        <f t="shared" si="50"/>
        <v>0</v>
      </c>
      <c r="M63" s="276">
        <f t="shared" si="42"/>
        <v>0</v>
      </c>
      <c r="N63" s="275" t="str">
        <f t="shared" si="43"/>
        <v>N. D.</v>
      </c>
      <c r="O63" s="311"/>
      <c r="P63" s="274">
        <f>+'2026R'!$AG63</f>
        <v>0</v>
      </c>
      <c r="Q63" s="275">
        <f t="shared" si="51"/>
        <v>0</v>
      </c>
      <c r="R63" s="273"/>
      <c r="S63" s="274">
        <f>+'2026P'!$AG63</f>
        <v>0</v>
      </c>
      <c r="T63" s="275">
        <f t="shared" si="52"/>
        <v>0</v>
      </c>
      <c r="U63" s="276">
        <f t="shared" si="44"/>
        <v>0</v>
      </c>
      <c r="V63" s="275" t="str">
        <f t="shared" si="45"/>
        <v>N. D.</v>
      </c>
      <c r="W63" s="273"/>
      <c r="X63" s="274">
        <f>+'2025R'!$AG63</f>
        <v>0</v>
      </c>
      <c r="Y63" s="275">
        <f t="shared" si="53"/>
        <v>0</v>
      </c>
      <c r="Z63" s="276">
        <f t="shared" si="46"/>
        <v>0</v>
      </c>
      <c r="AA63" s="275" t="str">
        <f t="shared" si="47"/>
        <v>N. D.</v>
      </c>
    </row>
    <row r="64" spans="1:27" hidden="1">
      <c r="A64" s="272" t="s">
        <v>25</v>
      </c>
      <c r="B64" s="273"/>
      <c r="C64" s="274">
        <f>+'2026R'!$Q64</f>
        <v>0</v>
      </c>
      <c r="D64" s="275" t="str">
        <f t="shared" si="48"/>
        <v>N. D.</v>
      </c>
      <c r="E64" s="273"/>
      <c r="F64" s="274">
        <f>+'2026P'!$Q64</f>
        <v>0</v>
      </c>
      <c r="G64" s="275" t="str">
        <f t="shared" si="49"/>
        <v>N. D.</v>
      </c>
      <c r="H64" s="276">
        <f t="shared" si="40"/>
        <v>0</v>
      </c>
      <c r="I64" s="275" t="str">
        <f t="shared" si="41"/>
        <v>N. D.</v>
      </c>
      <c r="J64" s="273"/>
      <c r="K64" s="274">
        <f>+'2025R'!$Q64</f>
        <v>0</v>
      </c>
      <c r="L64" s="275" t="str">
        <f t="shared" si="50"/>
        <v>N. D.</v>
      </c>
      <c r="M64" s="276">
        <f t="shared" si="42"/>
        <v>0</v>
      </c>
      <c r="N64" s="275" t="str">
        <f t="shared" si="43"/>
        <v>N. D.</v>
      </c>
      <c r="O64" s="311"/>
      <c r="P64" s="274">
        <f>+'2026R'!$AG64</f>
        <v>0</v>
      </c>
      <c r="Q64" s="275" t="str">
        <f t="shared" si="51"/>
        <v>N. D.</v>
      </c>
      <c r="R64" s="273"/>
      <c r="S64" s="274">
        <f>+'2026P'!$AG64</f>
        <v>0</v>
      </c>
      <c r="T64" s="275" t="str">
        <f t="shared" si="52"/>
        <v>N. D.</v>
      </c>
      <c r="U64" s="276">
        <f t="shared" si="44"/>
        <v>0</v>
      </c>
      <c r="V64" s="275" t="str">
        <f t="shared" si="45"/>
        <v>N. D.</v>
      </c>
      <c r="W64" s="273"/>
      <c r="X64" s="274">
        <f>+'2025R'!$AG64</f>
        <v>0</v>
      </c>
      <c r="Y64" s="275" t="str">
        <f t="shared" si="53"/>
        <v>N. D.</v>
      </c>
      <c r="Z64" s="276">
        <f t="shared" si="46"/>
        <v>0</v>
      </c>
      <c r="AA64" s="275" t="str">
        <f t="shared" si="47"/>
        <v>N. D.</v>
      </c>
    </row>
    <row r="65" spans="1:27" hidden="1">
      <c r="A65" s="272" t="s">
        <v>26</v>
      </c>
      <c r="B65" s="273"/>
      <c r="C65" s="274">
        <f>+'2026R'!$Q65</f>
        <v>0</v>
      </c>
      <c r="D65" s="275" t="str">
        <f t="shared" si="48"/>
        <v>N. D.</v>
      </c>
      <c r="E65" s="273"/>
      <c r="F65" s="274">
        <f>+'2026P'!$Q65</f>
        <v>0</v>
      </c>
      <c r="G65" s="275" t="str">
        <f t="shared" si="49"/>
        <v>N. D.</v>
      </c>
      <c r="H65" s="276">
        <f t="shared" si="40"/>
        <v>0</v>
      </c>
      <c r="I65" s="275" t="str">
        <f t="shared" si="41"/>
        <v>N. D.</v>
      </c>
      <c r="J65" s="273"/>
      <c r="K65" s="274">
        <f>+'2025R'!$Q65</f>
        <v>0</v>
      </c>
      <c r="L65" s="275" t="str">
        <f t="shared" si="50"/>
        <v>N. D.</v>
      </c>
      <c r="M65" s="276">
        <f t="shared" si="42"/>
        <v>0</v>
      </c>
      <c r="N65" s="275" t="str">
        <f t="shared" si="43"/>
        <v>N. D.</v>
      </c>
      <c r="O65" s="311"/>
      <c r="P65" s="274">
        <f>+'2026R'!$AG65</f>
        <v>0</v>
      </c>
      <c r="Q65" s="275" t="str">
        <f t="shared" si="51"/>
        <v>N. D.</v>
      </c>
      <c r="R65" s="273"/>
      <c r="S65" s="274">
        <f>+'2026P'!$AG65</f>
        <v>0</v>
      </c>
      <c r="T65" s="275" t="str">
        <f t="shared" si="52"/>
        <v>N. D.</v>
      </c>
      <c r="U65" s="276">
        <f t="shared" si="44"/>
        <v>0</v>
      </c>
      <c r="V65" s="275" t="str">
        <f t="shared" si="45"/>
        <v>N. D.</v>
      </c>
      <c r="W65" s="273"/>
      <c r="X65" s="274">
        <f>+'2025R'!$AG65</f>
        <v>0</v>
      </c>
      <c r="Y65" s="275" t="str">
        <f t="shared" si="53"/>
        <v>N. D.</v>
      </c>
      <c r="Z65" s="276">
        <f t="shared" si="46"/>
        <v>0</v>
      </c>
      <c r="AA65" s="275" t="str">
        <f t="shared" si="47"/>
        <v>N. D.</v>
      </c>
    </row>
    <row r="66" spans="1:27" hidden="1">
      <c r="A66" s="272" t="s">
        <v>27</v>
      </c>
      <c r="B66" s="273"/>
      <c r="C66" s="274">
        <f>+'2026R'!$Q66</f>
        <v>0</v>
      </c>
      <c r="D66" s="275" t="str">
        <f t="shared" si="48"/>
        <v>N. D.</v>
      </c>
      <c r="E66" s="273"/>
      <c r="F66" s="274">
        <f>+'2026P'!$Q66</f>
        <v>0</v>
      </c>
      <c r="G66" s="275" t="str">
        <f t="shared" si="49"/>
        <v>N. D.</v>
      </c>
      <c r="H66" s="276">
        <f t="shared" si="40"/>
        <v>0</v>
      </c>
      <c r="I66" s="275" t="str">
        <f t="shared" si="41"/>
        <v>N. D.</v>
      </c>
      <c r="J66" s="273"/>
      <c r="K66" s="274">
        <f>+'2025R'!$Q66</f>
        <v>0</v>
      </c>
      <c r="L66" s="275" t="str">
        <f t="shared" si="50"/>
        <v>N. D.</v>
      </c>
      <c r="M66" s="276">
        <f t="shared" si="42"/>
        <v>0</v>
      </c>
      <c r="N66" s="275" t="str">
        <f t="shared" si="43"/>
        <v>N. D.</v>
      </c>
      <c r="O66" s="311"/>
      <c r="P66" s="274">
        <f>+'2026R'!$AG66</f>
        <v>0</v>
      </c>
      <c r="Q66" s="275" t="str">
        <f t="shared" si="51"/>
        <v>N. D.</v>
      </c>
      <c r="R66" s="273"/>
      <c r="S66" s="274">
        <f>+'2026P'!$AG66</f>
        <v>0</v>
      </c>
      <c r="T66" s="275" t="str">
        <f t="shared" si="52"/>
        <v>N. D.</v>
      </c>
      <c r="U66" s="276">
        <f t="shared" si="44"/>
        <v>0</v>
      </c>
      <c r="V66" s="275" t="str">
        <f t="shared" si="45"/>
        <v>N. D.</v>
      </c>
      <c r="W66" s="273"/>
      <c r="X66" s="274">
        <f>+'2025R'!$AG66</f>
        <v>0</v>
      </c>
      <c r="Y66" s="275" t="str">
        <f t="shared" si="53"/>
        <v>N. D.</v>
      </c>
      <c r="Z66" s="276">
        <f t="shared" si="46"/>
        <v>0</v>
      </c>
      <c r="AA66" s="275" t="str">
        <f t="shared" si="47"/>
        <v>N. D.</v>
      </c>
    </row>
    <row r="67" spans="1:27" hidden="1">
      <c r="A67" s="272" t="s">
        <v>28</v>
      </c>
      <c r="B67" s="273"/>
      <c r="C67" s="274">
        <f>+'2026R'!$Q67</f>
        <v>0</v>
      </c>
      <c r="D67" s="275" t="str">
        <f t="shared" si="48"/>
        <v>N. D.</v>
      </c>
      <c r="E67" s="273"/>
      <c r="F67" s="274">
        <f>+'2026P'!$Q67</f>
        <v>0</v>
      </c>
      <c r="G67" s="275" t="str">
        <f t="shared" si="49"/>
        <v>N. D.</v>
      </c>
      <c r="H67" s="276">
        <f t="shared" si="40"/>
        <v>0</v>
      </c>
      <c r="I67" s="275" t="str">
        <f t="shared" si="41"/>
        <v>N. D.</v>
      </c>
      <c r="J67" s="273"/>
      <c r="K67" s="274">
        <f>+'2025R'!$Q67</f>
        <v>0</v>
      </c>
      <c r="L67" s="275" t="str">
        <f t="shared" si="50"/>
        <v>N. D.</v>
      </c>
      <c r="M67" s="276">
        <f t="shared" si="42"/>
        <v>0</v>
      </c>
      <c r="N67" s="275" t="str">
        <f t="shared" si="43"/>
        <v>N. D.</v>
      </c>
      <c r="O67" s="311"/>
      <c r="P67" s="274">
        <f>+'2026R'!$AG67</f>
        <v>0</v>
      </c>
      <c r="Q67" s="275" t="str">
        <f t="shared" si="51"/>
        <v>N. D.</v>
      </c>
      <c r="R67" s="273"/>
      <c r="S67" s="274">
        <f>+'2026P'!$AG67</f>
        <v>0</v>
      </c>
      <c r="T67" s="275" t="str">
        <f t="shared" si="52"/>
        <v>N. D.</v>
      </c>
      <c r="U67" s="276">
        <f t="shared" si="44"/>
        <v>0</v>
      </c>
      <c r="V67" s="275" t="str">
        <f t="shared" si="45"/>
        <v>N. D.</v>
      </c>
      <c r="W67" s="273"/>
      <c r="X67" s="274">
        <f>+'2025R'!$AG67</f>
        <v>0</v>
      </c>
      <c r="Y67" s="275" t="str">
        <f t="shared" si="53"/>
        <v>N. D.</v>
      </c>
      <c r="Z67" s="276">
        <f t="shared" si="46"/>
        <v>0</v>
      </c>
      <c r="AA67" s="275" t="str">
        <f t="shared" si="47"/>
        <v>N. D.</v>
      </c>
    </row>
    <row r="68" spans="1:27" hidden="1">
      <c r="A68" s="272" t="s">
        <v>29</v>
      </c>
      <c r="B68" s="273"/>
      <c r="C68" s="274">
        <f>+'2026R'!$Q68</f>
        <v>0</v>
      </c>
      <c r="D68" s="275" t="str">
        <f t="shared" si="48"/>
        <v>N. D.</v>
      </c>
      <c r="E68" s="273"/>
      <c r="F68" s="274">
        <f>+'2026P'!$Q68</f>
        <v>0</v>
      </c>
      <c r="G68" s="275" t="str">
        <f t="shared" si="49"/>
        <v>N. D.</v>
      </c>
      <c r="H68" s="276">
        <f t="shared" si="40"/>
        <v>0</v>
      </c>
      <c r="I68" s="275" t="str">
        <f t="shared" si="41"/>
        <v>N. D.</v>
      </c>
      <c r="J68" s="273"/>
      <c r="K68" s="274">
        <f>+'2025R'!$Q68</f>
        <v>0</v>
      </c>
      <c r="L68" s="275" t="str">
        <f t="shared" si="50"/>
        <v>N. D.</v>
      </c>
      <c r="M68" s="276">
        <f t="shared" si="42"/>
        <v>0</v>
      </c>
      <c r="N68" s="275" t="str">
        <f t="shared" si="43"/>
        <v>N. D.</v>
      </c>
      <c r="O68" s="311"/>
      <c r="P68" s="274">
        <f>+'2026R'!$AG68</f>
        <v>0</v>
      </c>
      <c r="Q68" s="275" t="str">
        <f t="shared" si="51"/>
        <v>N. D.</v>
      </c>
      <c r="R68" s="273"/>
      <c r="S68" s="274">
        <f>+'2026P'!$AG68</f>
        <v>0</v>
      </c>
      <c r="T68" s="275" t="str">
        <f t="shared" si="52"/>
        <v>N. D.</v>
      </c>
      <c r="U68" s="276">
        <f t="shared" si="44"/>
        <v>0</v>
      </c>
      <c r="V68" s="275" t="str">
        <f t="shared" si="45"/>
        <v>N. D.</v>
      </c>
      <c r="W68" s="273"/>
      <c r="X68" s="274">
        <f>+'2025R'!$AG68</f>
        <v>0</v>
      </c>
      <c r="Y68" s="275" t="str">
        <f t="shared" si="53"/>
        <v>N. D.</v>
      </c>
      <c r="Z68" s="276">
        <f t="shared" si="46"/>
        <v>0</v>
      </c>
      <c r="AA68" s="275" t="str">
        <f t="shared" si="47"/>
        <v>N. D.</v>
      </c>
    </row>
    <row r="69" spans="1:27" hidden="1">
      <c r="A69" s="277" t="s">
        <v>30</v>
      </c>
      <c r="B69" s="273"/>
      <c r="C69" s="274">
        <f>+'2026R'!$Q69</f>
        <v>0</v>
      </c>
      <c r="D69" s="275" t="str">
        <f t="shared" si="48"/>
        <v>N. D.</v>
      </c>
      <c r="E69" s="273"/>
      <c r="F69" s="274">
        <f>+'2026P'!$Q69</f>
        <v>0</v>
      </c>
      <c r="G69" s="275" t="str">
        <f t="shared" si="49"/>
        <v>N. D.</v>
      </c>
      <c r="H69" s="276">
        <f t="shared" si="40"/>
        <v>0</v>
      </c>
      <c r="I69" s="275" t="str">
        <f t="shared" si="41"/>
        <v>N. D.</v>
      </c>
      <c r="J69" s="273"/>
      <c r="K69" s="274">
        <f>+'2025R'!$Q69</f>
        <v>0</v>
      </c>
      <c r="L69" s="275" t="str">
        <f t="shared" si="50"/>
        <v>N. D.</v>
      </c>
      <c r="M69" s="276">
        <f t="shared" si="42"/>
        <v>0</v>
      </c>
      <c r="N69" s="275" t="str">
        <f t="shared" si="43"/>
        <v>N. D.</v>
      </c>
      <c r="O69" s="311"/>
      <c r="P69" s="274">
        <f>+'2026R'!$AG69</f>
        <v>0</v>
      </c>
      <c r="Q69" s="275" t="str">
        <f t="shared" si="51"/>
        <v>N. D.</v>
      </c>
      <c r="R69" s="273"/>
      <c r="S69" s="274">
        <f>+'2026P'!$AG69</f>
        <v>0</v>
      </c>
      <c r="T69" s="275" t="str">
        <f t="shared" si="52"/>
        <v>N. D.</v>
      </c>
      <c r="U69" s="276">
        <f t="shared" si="44"/>
        <v>0</v>
      </c>
      <c r="V69" s="275" t="str">
        <f t="shared" si="45"/>
        <v>N. D.</v>
      </c>
      <c r="W69" s="273"/>
      <c r="X69" s="274">
        <f>+'2025R'!$AG69</f>
        <v>0</v>
      </c>
      <c r="Y69" s="275" t="str">
        <f t="shared" si="53"/>
        <v>N. D.</v>
      </c>
      <c r="Z69" s="276">
        <f t="shared" si="46"/>
        <v>0</v>
      </c>
      <c r="AA69" s="275" t="str">
        <f t="shared" si="47"/>
        <v>N. D.</v>
      </c>
    </row>
    <row r="70" spans="1:27" hidden="1">
      <c r="A70" s="278" t="s">
        <v>31</v>
      </c>
      <c r="B70" s="265"/>
      <c r="C70" s="279">
        <f>+SUM(C71:C79)</f>
        <v>0</v>
      </c>
      <c r="D70" s="270" t="str">
        <f>+IF(ISERROR(C70/C81),"N. D.",C70/C81)</f>
        <v>N. D.</v>
      </c>
      <c r="E70" s="273"/>
      <c r="F70" s="279">
        <f>+SUM(F71:F79)</f>
        <v>0</v>
      </c>
      <c r="G70" s="270" t="str">
        <f>+IF(ISERROR(F70/F81),"N. D.",F70/F81)</f>
        <v>N. D.</v>
      </c>
      <c r="H70" s="271">
        <f t="shared" si="40"/>
        <v>0</v>
      </c>
      <c r="I70" s="270" t="str">
        <f t="shared" si="41"/>
        <v>N. D.</v>
      </c>
      <c r="J70" s="265"/>
      <c r="K70" s="279">
        <f>+SUM(K71:K79)</f>
        <v>0</v>
      </c>
      <c r="L70" s="270" t="str">
        <f>+IF(ISERROR(K70/K81),"N. D.",K70/K81)</f>
        <v>N. D.</v>
      </c>
      <c r="M70" s="271">
        <f t="shared" si="42"/>
        <v>0</v>
      </c>
      <c r="N70" s="270" t="str">
        <f t="shared" si="43"/>
        <v>N. D.</v>
      </c>
      <c r="O70" s="265"/>
      <c r="P70" s="279">
        <f>+SUM(P71:P79)</f>
        <v>0</v>
      </c>
      <c r="Q70" s="270" t="str">
        <f>+IF(ISERROR(P70/P81),"N. D.",P70/P81)</f>
        <v>N. D.</v>
      </c>
      <c r="R70" s="273"/>
      <c r="S70" s="279">
        <f>+SUM(S71:S79)</f>
        <v>0</v>
      </c>
      <c r="T70" s="270" t="str">
        <f>+IF(ISERROR(S70/S81),"N. D.",S70/S81)</f>
        <v>N. D.</v>
      </c>
      <c r="U70" s="271">
        <f t="shared" si="44"/>
        <v>0</v>
      </c>
      <c r="V70" s="270" t="str">
        <f t="shared" si="45"/>
        <v>N. D.</v>
      </c>
      <c r="W70" s="265"/>
      <c r="X70" s="279">
        <f>+SUM(X71:X79)</f>
        <v>0</v>
      </c>
      <c r="Y70" s="270" t="str">
        <f>+IF(ISERROR(X70/X81),"N. D.",X70/X81)</f>
        <v>N. D.</v>
      </c>
      <c r="Z70" s="271">
        <f t="shared" si="46"/>
        <v>0</v>
      </c>
      <c r="AA70" s="270" t="str">
        <f t="shared" si="47"/>
        <v>N. D.</v>
      </c>
    </row>
    <row r="71" spans="1:27" hidden="1">
      <c r="A71" s="280" t="s">
        <v>32</v>
      </c>
      <c r="B71" s="273"/>
      <c r="C71" s="274">
        <f>+'2026R'!$Q71</f>
        <v>0</v>
      </c>
      <c r="D71" s="275" t="str">
        <f t="shared" ref="D71:D79" si="54">+IF(ISERROR(C71/C96),"N. D.",C71/C96)</f>
        <v>N. D.</v>
      </c>
      <c r="E71" s="273"/>
      <c r="F71" s="274">
        <f>+'2026P'!$Q71</f>
        <v>0</v>
      </c>
      <c r="G71" s="275" t="str">
        <f t="shared" ref="G71:G79" si="55">+IF(ISERROR(F71/F96),"N. D.",F71/F96)</f>
        <v>N. D.</v>
      </c>
      <c r="H71" s="276">
        <f t="shared" si="40"/>
        <v>0</v>
      </c>
      <c r="I71" s="275" t="str">
        <f t="shared" si="41"/>
        <v>N. D.</v>
      </c>
      <c r="J71" s="273"/>
      <c r="K71" s="274">
        <f>+'2025R'!$Q71</f>
        <v>0</v>
      </c>
      <c r="L71" s="275" t="str">
        <f t="shared" ref="L71:L79" si="56">+IF(ISERROR(K71/K96),"N. D.",K71/K96)</f>
        <v>N. D.</v>
      </c>
      <c r="M71" s="276">
        <f t="shared" si="42"/>
        <v>0</v>
      </c>
      <c r="N71" s="275" t="str">
        <f t="shared" si="43"/>
        <v>N. D.</v>
      </c>
      <c r="O71" s="311"/>
      <c r="P71" s="274">
        <f>+'2026R'!$AG71</f>
        <v>0</v>
      </c>
      <c r="Q71" s="275" t="str">
        <f t="shared" ref="Q71:Q79" si="57">+IF(ISERROR(P71/P96),"N. D.",P71/P96)</f>
        <v>N. D.</v>
      </c>
      <c r="R71" s="273"/>
      <c r="S71" s="274">
        <f>+'2026P'!$AG71</f>
        <v>0</v>
      </c>
      <c r="T71" s="275" t="str">
        <f t="shared" ref="T71:T79" si="58">+IF(ISERROR(S71/S96),"N. D.",S71/S96)</f>
        <v>N. D.</v>
      </c>
      <c r="U71" s="276">
        <f t="shared" si="44"/>
        <v>0</v>
      </c>
      <c r="V71" s="275" t="str">
        <f t="shared" si="45"/>
        <v>N. D.</v>
      </c>
      <c r="W71" s="273"/>
      <c r="X71" s="274">
        <f>+'2025R'!$AG71</f>
        <v>0</v>
      </c>
      <c r="Y71" s="275" t="str">
        <f t="shared" ref="Y71:Y79" si="59">+IF(ISERROR(X71/X96),"N. D.",X71/X96)</f>
        <v>N. D.</v>
      </c>
      <c r="Z71" s="276">
        <f t="shared" si="46"/>
        <v>0</v>
      </c>
      <c r="AA71" s="275" t="str">
        <f t="shared" si="47"/>
        <v>N. D.</v>
      </c>
    </row>
    <row r="72" spans="1:27" hidden="1">
      <c r="A72" s="280" t="s">
        <v>33</v>
      </c>
      <c r="B72" s="273"/>
      <c r="C72" s="274">
        <f>+'2026R'!$Q72</f>
        <v>0</v>
      </c>
      <c r="D72" s="275" t="str">
        <f t="shared" si="54"/>
        <v>N. D.</v>
      </c>
      <c r="E72" s="273"/>
      <c r="F72" s="274">
        <f>+'2026P'!$Q72</f>
        <v>0</v>
      </c>
      <c r="G72" s="275" t="str">
        <f t="shared" si="55"/>
        <v>N. D.</v>
      </c>
      <c r="H72" s="276">
        <f t="shared" si="40"/>
        <v>0</v>
      </c>
      <c r="I72" s="275" t="str">
        <f t="shared" si="41"/>
        <v>N. D.</v>
      </c>
      <c r="J72" s="273"/>
      <c r="K72" s="274">
        <f>+'2025R'!$Q72</f>
        <v>0</v>
      </c>
      <c r="L72" s="275" t="str">
        <f t="shared" si="56"/>
        <v>N. D.</v>
      </c>
      <c r="M72" s="276">
        <f t="shared" si="42"/>
        <v>0</v>
      </c>
      <c r="N72" s="275" t="str">
        <f t="shared" si="43"/>
        <v>N. D.</v>
      </c>
      <c r="O72" s="311"/>
      <c r="P72" s="274">
        <f>+'2026R'!$AG72</f>
        <v>0</v>
      </c>
      <c r="Q72" s="275" t="str">
        <f t="shared" si="57"/>
        <v>N. D.</v>
      </c>
      <c r="R72" s="273"/>
      <c r="S72" s="274">
        <f>+'2026P'!$AG72</f>
        <v>0</v>
      </c>
      <c r="T72" s="275" t="str">
        <f t="shared" si="58"/>
        <v>N. D.</v>
      </c>
      <c r="U72" s="276">
        <f t="shared" si="44"/>
        <v>0</v>
      </c>
      <c r="V72" s="275" t="str">
        <f t="shared" si="45"/>
        <v>N. D.</v>
      </c>
      <c r="W72" s="273"/>
      <c r="X72" s="274">
        <f>+'2025R'!$AG72</f>
        <v>0</v>
      </c>
      <c r="Y72" s="275" t="str">
        <f t="shared" si="59"/>
        <v>N. D.</v>
      </c>
      <c r="Z72" s="276">
        <f t="shared" si="46"/>
        <v>0</v>
      </c>
      <c r="AA72" s="275" t="str">
        <f t="shared" si="47"/>
        <v>N. D.</v>
      </c>
    </row>
    <row r="73" spans="1:27" hidden="1">
      <c r="A73" s="280" t="s">
        <v>34</v>
      </c>
      <c r="B73" s="273"/>
      <c r="C73" s="274">
        <f>+'2026R'!$Q73</f>
        <v>0</v>
      </c>
      <c r="D73" s="275" t="str">
        <f t="shared" si="54"/>
        <v>N. D.</v>
      </c>
      <c r="E73" s="273"/>
      <c r="F73" s="274">
        <f>+'2026P'!$Q73</f>
        <v>0</v>
      </c>
      <c r="G73" s="275" t="str">
        <f t="shared" si="55"/>
        <v>N. D.</v>
      </c>
      <c r="H73" s="276">
        <f t="shared" si="40"/>
        <v>0</v>
      </c>
      <c r="I73" s="275" t="str">
        <f t="shared" si="41"/>
        <v>N. D.</v>
      </c>
      <c r="J73" s="273"/>
      <c r="K73" s="274">
        <f>+'2025R'!$Q73</f>
        <v>0</v>
      </c>
      <c r="L73" s="275" t="str">
        <f t="shared" si="56"/>
        <v>N. D.</v>
      </c>
      <c r="M73" s="276">
        <f t="shared" si="42"/>
        <v>0</v>
      </c>
      <c r="N73" s="275" t="str">
        <f t="shared" si="43"/>
        <v>N. D.</v>
      </c>
      <c r="O73" s="311"/>
      <c r="P73" s="274">
        <f>+'2026R'!$AG73</f>
        <v>0</v>
      </c>
      <c r="Q73" s="275" t="str">
        <f t="shared" si="57"/>
        <v>N. D.</v>
      </c>
      <c r="R73" s="273"/>
      <c r="S73" s="274">
        <f>+'2026P'!$AG73</f>
        <v>0</v>
      </c>
      <c r="T73" s="275" t="str">
        <f t="shared" si="58"/>
        <v>N. D.</v>
      </c>
      <c r="U73" s="276">
        <f t="shared" si="44"/>
        <v>0</v>
      </c>
      <c r="V73" s="275" t="str">
        <f t="shared" si="45"/>
        <v>N. D.</v>
      </c>
      <c r="W73" s="273"/>
      <c r="X73" s="274">
        <f>+'2025R'!$AG73</f>
        <v>0</v>
      </c>
      <c r="Y73" s="275" t="str">
        <f t="shared" si="59"/>
        <v>N. D.</v>
      </c>
      <c r="Z73" s="276">
        <f t="shared" si="46"/>
        <v>0</v>
      </c>
      <c r="AA73" s="275" t="str">
        <f t="shared" si="47"/>
        <v>N. D.</v>
      </c>
    </row>
    <row r="74" spans="1:27" hidden="1">
      <c r="A74" s="280" t="s">
        <v>35</v>
      </c>
      <c r="B74" s="273"/>
      <c r="C74" s="274">
        <f>+'2026R'!$Q74</f>
        <v>0</v>
      </c>
      <c r="D74" s="275" t="str">
        <f t="shared" si="54"/>
        <v>N. D.</v>
      </c>
      <c r="E74" s="273"/>
      <c r="F74" s="274">
        <f>+'2026P'!$Q74</f>
        <v>0</v>
      </c>
      <c r="G74" s="275" t="str">
        <f t="shared" si="55"/>
        <v>N. D.</v>
      </c>
      <c r="H74" s="276">
        <f t="shared" si="40"/>
        <v>0</v>
      </c>
      <c r="I74" s="275" t="str">
        <f t="shared" si="41"/>
        <v>N. D.</v>
      </c>
      <c r="J74" s="273"/>
      <c r="K74" s="274">
        <f>+'2025R'!$Q74</f>
        <v>0</v>
      </c>
      <c r="L74" s="275" t="str">
        <f t="shared" si="56"/>
        <v>N. D.</v>
      </c>
      <c r="M74" s="276">
        <f t="shared" si="42"/>
        <v>0</v>
      </c>
      <c r="N74" s="275" t="str">
        <f t="shared" si="43"/>
        <v>N. D.</v>
      </c>
      <c r="O74" s="311"/>
      <c r="P74" s="274">
        <f>+'2026R'!$AG74</f>
        <v>0</v>
      </c>
      <c r="Q74" s="275" t="str">
        <f t="shared" si="57"/>
        <v>N. D.</v>
      </c>
      <c r="R74" s="273"/>
      <c r="S74" s="274">
        <f>+'2026P'!$AG74</f>
        <v>0</v>
      </c>
      <c r="T74" s="275" t="str">
        <f t="shared" si="58"/>
        <v>N. D.</v>
      </c>
      <c r="U74" s="276">
        <f t="shared" si="44"/>
        <v>0</v>
      </c>
      <c r="V74" s="275" t="str">
        <f t="shared" si="45"/>
        <v>N. D.</v>
      </c>
      <c r="W74" s="273"/>
      <c r="X74" s="274">
        <f>+'2025R'!$AG74</f>
        <v>0</v>
      </c>
      <c r="Y74" s="275" t="str">
        <f t="shared" si="59"/>
        <v>N. D.</v>
      </c>
      <c r="Z74" s="276">
        <f t="shared" si="46"/>
        <v>0</v>
      </c>
      <c r="AA74" s="275" t="str">
        <f t="shared" si="47"/>
        <v>N. D.</v>
      </c>
    </row>
    <row r="75" spans="1:27" hidden="1">
      <c r="A75" s="280" t="s">
        <v>36</v>
      </c>
      <c r="B75" s="273"/>
      <c r="C75" s="274">
        <f>+'2026R'!$Q75</f>
        <v>0</v>
      </c>
      <c r="D75" s="275" t="str">
        <f t="shared" si="54"/>
        <v>N. D.</v>
      </c>
      <c r="E75" s="273"/>
      <c r="F75" s="274">
        <f>+'2026P'!$Q75</f>
        <v>0</v>
      </c>
      <c r="G75" s="275" t="str">
        <f t="shared" si="55"/>
        <v>N. D.</v>
      </c>
      <c r="H75" s="276">
        <f t="shared" si="40"/>
        <v>0</v>
      </c>
      <c r="I75" s="275" t="str">
        <f t="shared" si="41"/>
        <v>N. D.</v>
      </c>
      <c r="J75" s="273"/>
      <c r="K75" s="274">
        <f>+'2025R'!$Q75</f>
        <v>0</v>
      </c>
      <c r="L75" s="275" t="str">
        <f t="shared" si="56"/>
        <v>N. D.</v>
      </c>
      <c r="M75" s="276">
        <f t="shared" si="42"/>
        <v>0</v>
      </c>
      <c r="N75" s="275" t="str">
        <f t="shared" si="43"/>
        <v>N. D.</v>
      </c>
      <c r="O75" s="311"/>
      <c r="P75" s="274">
        <f>+'2026R'!$AG75</f>
        <v>0</v>
      </c>
      <c r="Q75" s="275" t="str">
        <f t="shared" si="57"/>
        <v>N. D.</v>
      </c>
      <c r="R75" s="273"/>
      <c r="S75" s="274">
        <f>+'2026P'!$AG75</f>
        <v>0</v>
      </c>
      <c r="T75" s="275" t="str">
        <f t="shared" si="58"/>
        <v>N. D.</v>
      </c>
      <c r="U75" s="276">
        <f t="shared" si="44"/>
        <v>0</v>
      </c>
      <c r="V75" s="275" t="str">
        <f t="shared" si="45"/>
        <v>N. D.</v>
      </c>
      <c r="W75" s="273"/>
      <c r="X75" s="274">
        <f>+'2025R'!$AG75</f>
        <v>0</v>
      </c>
      <c r="Y75" s="275" t="str">
        <f t="shared" si="59"/>
        <v>N. D.</v>
      </c>
      <c r="Z75" s="276">
        <f t="shared" si="46"/>
        <v>0</v>
      </c>
      <c r="AA75" s="275" t="str">
        <f t="shared" si="47"/>
        <v>N. D.</v>
      </c>
    </row>
    <row r="76" spans="1:27" hidden="1">
      <c r="A76" s="280" t="s">
        <v>37</v>
      </c>
      <c r="B76" s="273"/>
      <c r="C76" s="274">
        <f>+'2026R'!$Q76</f>
        <v>0</v>
      </c>
      <c r="D76" s="275" t="str">
        <f t="shared" si="54"/>
        <v>N. D.</v>
      </c>
      <c r="E76" s="273"/>
      <c r="F76" s="274">
        <f>+'2026P'!$Q76</f>
        <v>0</v>
      </c>
      <c r="G76" s="275" t="str">
        <f t="shared" si="55"/>
        <v>N. D.</v>
      </c>
      <c r="H76" s="276">
        <f t="shared" si="40"/>
        <v>0</v>
      </c>
      <c r="I76" s="275" t="str">
        <f t="shared" si="41"/>
        <v>N. D.</v>
      </c>
      <c r="J76" s="273"/>
      <c r="K76" s="274">
        <f>+'2025R'!$Q76</f>
        <v>0</v>
      </c>
      <c r="L76" s="275" t="str">
        <f t="shared" si="56"/>
        <v>N. D.</v>
      </c>
      <c r="M76" s="276">
        <f t="shared" si="42"/>
        <v>0</v>
      </c>
      <c r="N76" s="275" t="str">
        <f t="shared" si="43"/>
        <v>N. D.</v>
      </c>
      <c r="O76" s="311"/>
      <c r="P76" s="274">
        <f>+'2026R'!$AG76</f>
        <v>0</v>
      </c>
      <c r="Q76" s="275" t="str">
        <f t="shared" si="57"/>
        <v>N. D.</v>
      </c>
      <c r="R76" s="273"/>
      <c r="S76" s="274">
        <f>+'2026P'!$AG76</f>
        <v>0</v>
      </c>
      <c r="T76" s="275" t="str">
        <f t="shared" si="58"/>
        <v>N. D.</v>
      </c>
      <c r="U76" s="276">
        <f t="shared" si="44"/>
        <v>0</v>
      </c>
      <c r="V76" s="275" t="str">
        <f t="shared" si="45"/>
        <v>N. D.</v>
      </c>
      <c r="W76" s="273"/>
      <c r="X76" s="274">
        <f>+'2025R'!$AG76</f>
        <v>0</v>
      </c>
      <c r="Y76" s="275" t="str">
        <f t="shared" si="59"/>
        <v>N. D.</v>
      </c>
      <c r="Z76" s="276">
        <f t="shared" si="46"/>
        <v>0</v>
      </c>
      <c r="AA76" s="275" t="str">
        <f t="shared" si="47"/>
        <v>N. D.</v>
      </c>
    </row>
    <row r="77" spans="1:27" hidden="1">
      <c r="A77" s="280" t="s">
        <v>38</v>
      </c>
      <c r="B77" s="273"/>
      <c r="C77" s="274">
        <f>+'2026R'!$Q77</f>
        <v>0</v>
      </c>
      <c r="D77" s="275" t="str">
        <f t="shared" si="54"/>
        <v>N. D.</v>
      </c>
      <c r="E77" s="273"/>
      <c r="F77" s="274">
        <f>+'2026P'!$Q77</f>
        <v>0</v>
      </c>
      <c r="G77" s="275" t="str">
        <f t="shared" si="55"/>
        <v>N. D.</v>
      </c>
      <c r="H77" s="276">
        <f t="shared" si="40"/>
        <v>0</v>
      </c>
      <c r="I77" s="275" t="str">
        <f t="shared" si="41"/>
        <v>N. D.</v>
      </c>
      <c r="J77" s="273"/>
      <c r="K77" s="274">
        <f>+'2025R'!$Q77</f>
        <v>0</v>
      </c>
      <c r="L77" s="275" t="str">
        <f t="shared" si="56"/>
        <v>N. D.</v>
      </c>
      <c r="M77" s="276">
        <f t="shared" si="42"/>
        <v>0</v>
      </c>
      <c r="N77" s="275" t="str">
        <f t="shared" si="43"/>
        <v>N. D.</v>
      </c>
      <c r="O77" s="311"/>
      <c r="P77" s="274">
        <f>+'2026R'!$AG77</f>
        <v>0</v>
      </c>
      <c r="Q77" s="275" t="str">
        <f t="shared" si="57"/>
        <v>N. D.</v>
      </c>
      <c r="R77" s="273"/>
      <c r="S77" s="274">
        <f>+'2026P'!$AG77</f>
        <v>0</v>
      </c>
      <c r="T77" s="275" t="str">
        <f t="shared" si="58"/>
        <v>N. D.</v>
      </c>
      <c r="U77" s="276">
        <f t="shared" si="44"/>
        <v>0</v>
      </c>
      <c r="V77" s="275" t="str">
        <f t="shared" si="45"/>
        <v>N. D.</v>
      </c>
      <c r="W77" s="273"/>
      <c r="X77" s="274">
        <f>+'2025R'!$AG77</f>
        <v>0</v>
      </c>
      <c r="Y77" s="275" t="str">
        <f t="shared" si="59"/>
        <v>N. D.</v>
      </c>
      <c r="Z77" s="276">
        <f t="shared" si="46"/>
        <v>0</v>
      </c>
      <c r="AA77" s="275" t="str">
        <f t="shared" si="47"/>
        <v>N. D.</v>
      </c>
    </row>
    <row r="78" spans="1:27" hidden="1">
      <c r="A78" s="280" t="s">
        <v>39</v>
      </c>
      <c r="B78" s="273"/>
      <c r="C78" s="274">
        <f>+'2026R'!$Q78</f>
        <v>0</v>
      </c>
      <c r="D78" s="275" t="str">
        <f t="shared" si="54"/>
        <v>N. D.</v>
      </c>
      <c r="E78" s="273"/>
      <c r="F78" s="274">
        <f>+'2026P'!$Q78</f>
        <v>0</v>
      </c>
      <c r="G78" s="275" t="str">
        <f t="shared" si="55"/>
        <v>N. D.</v>
      </c>
      <c r="H78" s="276">
        <f t="shared" si="40"/>
        <v>0</v>
      </c>
      <c r="I78" s="275" t="str">
        <f t="shared" si="41"/>
        <v>N. D.</v>
      </c>
      <c r="J78" s="273"/>
      <c r="K78" s="274">
        <f>+'2025R'!$Q78</f>
        <v>0</v>
      </c>
      <c r="L78" s="275" t="str">
        <f t="shared" si="56"/>
        <v>N. D.</v>
      </c>
      <c r="M78" s="276">
        <f t="shared" si="42"/>
        <v>0</v>
      </c>
      <c r="N78" s="275" t="str">
        <f t="shared" si="43"/>
        <v>N. D.</v>
      </c>
      <c r="O78" s="311"/>
      <c r="P78" s="274">
        <f>+'2026R'!$AG78</f>
        <v>0</v>
      </c>
      <c r="Q78" s="275" t="str">
        <f t="shared" si="57"/>
        <v>N. D.</v>
      </c>
      <c r="R78" s="273"/>
      <c r="S78" s="274">
        <f>+'2026P'!$AG78</f>
        <v>0</v>
      </c>
      <c r="T78" s="275" t="str">
        <f t="shared" si="58"/>
        <v>N. D.</v>
      </c>
      <c r="U78" s="276">
        <f t="shared" si="44"/>
        <v>0</v>
      </c>
      <c r="V78" s="275" t="str">
        <f t="shared" si="45"/>
        <v>N. D.</v>
      </c>
      <c r="W78" s="273"/>
      <c r="X78" s="274">
        <f>+'2025R'!$AG78</f>
        <v>0</v>
      </c>
      <c r="Y78" s="275" t="str">
        <f t="shared" si="59"/>
        <v>N. D.</v>
      </c>
      <c r="Z78" s="276">
        <f t="shared" si="46"/>
        <v>0</v>
      </c>
      <c r="AA78" s="275" t="str">
        <f t="shared" si="47"/>
        <v>N. D.</v>
      </c>
    </row>
    <row r="79" spans="1:27" hidden="1">
      <c r="A79" s="280" t="s">
        <v>40</v>
      </c>
      <c r="B79" s="273"/>
      <c r="C79" s="274">
        <f>+'2026R'!$Q79</f>
        <v>0</v>
      </c>
      <c r="D79" s="275" t="str">
        <f t="shared" si="54"/>
        <v>N. D.</v>
      </c>
      <c r="E79" s="273"/>
      <c r="F79" s="274">
        <f>+'2026P'!$Q79</f>
        <v>0</v>
      </c>
      <c r="G79" s="275" t="str">
        <f t="shared" si="55"/>
        <v>N. D.</v>
      </c>
      <c r="H79" s="276">
        <f t="shared" si="40"/>
        <v>0</v>
      </c>
      <c r="I79" s="275" t="str">
        <f t="shared" si="41"/>
        <v>N. D.</v>
      </c>
      <c r="J79" s="273"/>
      <c r="K79" s="274">
        <f>+'2025R'!$Q79</f>
        <v>0</v>
      </c>
      <c r="L79" s="275" t="str">
        <f t="shared" si="56"/>
        <v>N. D.</v>
      </c>
      <c r="M79" s="276">
        <f t="shared" si="42"/>
        <v>0</v>
      </c>
      <c r="N79" s="275" t="str">
        <f t="shared" si="43"/>
        <v>N. D.</v>
      </c>
      <c r="O79" s="311"/>
      <c r="P79" s="274">
        <f>+'2026R'!$AG79</f>
        <v>0</v>
      </c>
      <c r="Q79" s="275" t="str">
        <f t="shared" si="57"/>
        <v>N. D.</v>
      </c>
      <c r="R79" s="273"/>
      <c r="S79" s="274">
        <f>+'2026P'!$AG79</f>
        <v>0</v>
      </c>
      <c r="T79" s="275" t="str">
        <f t="shared" si="58"/>
        <v>N. D.</v>
      </c>
      <c r="U79" s="276">
        <f t="shared" si="44"/>
        <v>0</v>
      </c>
      <c r="V79" s="275" t="str">
        <f t="shared" si="45"/>
        <v>N. D.</v>
      </c>
      <c r="W79" s="273"/>
      <c r="X79" s="274">
        <f>+'2025R'!$AG79</f>
        <v>0</v>
      </c>
      <c r="Y79" s="275" t="str">
        <f t="shared" si="59"/>
        <v>N. D.</v>
      </c>
      <c r="Z79" s="276">
        <f t="shared" si="46"/>
        <v>0</v>
      </c>
      <c r="AA79" s="275" t="str">
        <f t="shared" si="47"/>
        <v>N. D.</v>
      </c>
    </row>
    <row r="80" spans="1:27" ht="6" hidden="1" customHeight="1">
      <c r="A80" s="267"/>
      <c r="B80" s="265"/>
      <c r="C80" s="267"/>
      <c r="D80" s="270"/>
      <c r="E80" s="265"/>
      <c r="F80" s="267"/>
      <c r="G80" s="270"/>
      <c r="H80" s="265"/>
      <c r="I80" s="270"/>
      <c r="J80" s="265"/>
      <c r="K80" s="267"/>
      <c r="L80" s="270"/>
      <c r="M80" s="265"/>
      <c r="N80" s="270"/>
      <c r="O80" s="265"/>
      <c r="P80" s="267"/>
      <c r="Q80" s="270"/>
      <c r="R80" s="265"/>
      <c r="S80" s="267"/>
      <c r="T80" s="270"/>
      <c r="U80" s="265"/>
      <c r="V80" s="270"/>
      <c r="W80" s="265"/>
      <c r="X80" s="267"/>
      <c r="Y80" s="270"/>
      <c r="Z80" s="265"/>
      <c r="AA80" s="270"/>
    </row>
    <row r="81" spans="1:27" hidden="1">
      <c r="A81" s="266" t="s">
        <v>45</v>
      </c>
      <c r="B81" s="265"/>
      <c r="C81" s="281">
        <f>+C60+C70</f>
        <v>0</v>
      </c>
      <c r="D81" s="282">
        <f>+IF(ISERROR(C81/C106),"N. D.",C81/C106)</f>
        <v>0</v>
      </c>
      <c r="E81" s="265"/>
      <c r="F81" s="281">
        <f>+F60+F70</f>
        <v>0</v>
      </c>
      <c r="G81" s="282">
        <f>+IF(ISERROR(F81/F106),"N. D.",F81/F106)</f>
        <v>0</v>
      </c>
      <c r="H81" s="283">
        <f>+$C81-F81</f>
        <v>0</v>
      </c>
      <c r="I81" s="282" t="str">
        <f>+IF(ISERROR(H81/F81),"N. D.",H81/F81)</f>
        <v>N. D.</v>
      </c>
      <c r="J81" s="265"/>
      <c r="K81" s="281">
        <f>+K60+K70</f>
        <v>0</v>
      </c>
      <c r="L81" s="282">
        <f>+IF(ISERROR(K81/K106),"N. D.",K81/K106)</f>
        <v>0</v>
      </c>
      <c r="M81" s="283">
        <f>+$C81-K81</f>
        <v>0</v>
      </c>
      <c r="N81" s="282" t="str">
        <f>+IF(ISERROR(M81/K81),"N. D.",M81/K81)</f>
        <v>N. D.</v>
      </c>
      <c r="O81" s="265"/>
      <c r="P81" s="281">
        <f>+P60+P70</f>
        <v>0</v>
      </c>
      <c r="Q81" s="282">
        <f>+IF(ISERROR(P81/P106),"N. D.",P81/P106)</f>
        <v>0</v>
      </c>
      <c r="R81" s="265"/>
      <c r="S81" s="281">
        <f>+S60+S70</f>
        <v>0</v>
      </c>
      <c r="T81" s="282">
        <f>+IF(ISERROR(S81/S106),"N. D.",S81/S106)</f>
        <v>0</v>
      </c>
      <c r="U81" s="283">
        <f>+$P81-S81</f>
        <v>0</v>
      </c>
      <c r="V81" s="282" t="str">
        <f>+IF(ISERROR(U81/S81),"N. D.",U81/S81)</f>
        <v>N. D.</v>
      </c>
      <c r="W81" s="265"/>
      <c r="X81" s="281">
        <f>+X60+X70</f>
        <v>0</v>
      </c>
      <c r="Y81" s="282">
        <f>+IF(ISERROR(X81/X106),"N. D.",X81/X106)</f>
        <v>0</v>
      </c>
      <c r="Z81" s="283">
        <f>+$P81-X81</f>
        <v>0</v>
      </c>
      <c r="AA81" s="282" t="str">
        <f>+IF(ISERROR(Z81/X81),"N. D.",Z81/X81)</f>
        <v>N. D.</v>
      </c>
    </row>
    <row r="82" spans="1:27" ht="6" hidden="1" customHeight="1">
      <c r="A82" s="267"/>
      <c r="B82" s="265"/>
      <c r="C82" s="267"/>
      <c r="D82" s="270"/>
      <c r="E82" s="265"/>
      <c r="F82" s="267"/>
      <c r="G82" s="270"/>
      <c r="H82" s="265"/>
      <c r="I82" s="270"/>
      <c r="J82" s="265"/>
      <c r="K82" s="267"/>
      <c r="L82" s="270"/>
      <c r="M82" s="265"/>
      <c r="N82" s="270"/>
      <c r="O82" s="265"/>
      <c r="P82" s="267"/>
      <c r="Q82" s="270"/>
      <c r="R82" s="265"/>
      <c r="S82" s="267"/>
      <c r="T82" s="270"/>
      <c r="U82" s="265"/>
      <c r="V82" s="270"/>
      <c r="W82" s="265"/>
      <c r="X82" s="267"/>
      <c r="Y82" s="270"/>
      <c r="Z82" s="265"/>
      <c r="AA82" s="270"/>
    </row>
    <row r="83" spans="1:27">
      <c r="A83" s="266" t="s">
        <v>46</v>
      </c>
      <c r="B83" s="265"/>
      <c r="C83" s="267"/>
      <c r="D83" s="270"/>
      <c r="E83" s="265"/>
      <c r="F83" s="267"/>
      <c r="G83" s="270"/>
      <c r="H83" s="265"/>
      <c r="I83" s="270"/>
      <c r="J83" s="265"/>
      <c r="K83" s="267"/>
      <c r="L83" s="270"/>
      <c r="M83" s="265"/>
      <c r="N83" s="270"/>
      <c r="O83" s="265"/>
      <c r="P83" s="267"/>
      <c r="Q83" s="270"/>
      <c r="R83" s="265"/>
      <c r="S83" s="267"/>
      <c r="T83" s="270"/>
      <c r="U83" s="265"/>
      <c r="V83" s="270"/>
      <c r="W83" s="265"/>
      <c r="X83" s="267"/>
      <c r="Y83" s="270"/>
      <c r="Z83" s="265"/>
      <c r="AA83" s="270"/>
    </row>
    <row r="84" spans="1:27" ht="6" customHeight="1">
      <c r="A84" s="267"/>
      <c r="B84" s="265"/>
      <c r="C84" s="267"/>
      <c r="D84" s="270"/>
      <c r="E84" s="265"/>
      <c r="F84" s="267"/>
      <c r="G84" s="270"/>
      <c r="H84" s="265"/>
      <c r="I84" s="270"/>
      <c r="J84" s="265"/>
      <c r="K84" s="267"/>
      <c r="L84" s="270"/>
      <c r="M84" s="265"/>
      <c r="N84" s="270"/>
      <c r="O84" s="265"/>
      <c r="P84" s="267"/>
      <c r="Q84" s="270"/>
      <c r="R84" s="265"/>
      <c r="S84" s="267"/>
      <c r="T84" s="270"/>
      <c r="U84" s="265"/>
      <c r="V84" s="270"/>
      <c r="W84" s="265"/>
      <c r="X84" s="267"/>
      <c r="Y84" s="270"/>
      <c r="Z84" s="265"/>
      <c r="AA84" s="270"/>
    </row>
    <row r="85" spans="1:27" s="308" customFormat="1">
      <c r="A85" s="309" t="s">
        <v>21</v>
      </c>
      <c r="B85" s="297"/>
      <c r="C85" s="305">
        <f>+SUM(C86:C94)</f>
        <v>2222465.69</v>
      </c>
      <c r="D85" s="282">
        <f>+IF(ISERROR(C85/C106),"N. D.",C85/C106)</f>
        <v>1</v>
      </c>
      <c r="E85" s="297"/>
      <c r="F85" s="305">
        <f>+SUM(F86:F94)</f>
        <v>2316478.44244404</v>
      </c>
      <c r="G85" s="282">
        <f>+IF(ISERROR(F85/F106),"N. D.",F85/F106)</f>
        <v>1</v>
      </c>
      <c r="H85" s="310">
        <f t="shared" ref="H85:H104" si="60">+$C85-F85</f>
        <v>-94012.75244404003</v>
      </c>
      <c r="I85" s="282">
        <f t="shared" ref="I85:I104" si="61">+IF(ISERROR(H85/F85),"N. D.",H85/F85)</f>
        <v>-4.0584341611593105E-2</v>
      </c>
      <c r="J85" s="297"/>
      <c r="K85" s="305">
        <f>+SUM(K86:K94)</f>
        <v>2204930.65</v>
      </c>
      <c r="L85" s="282">
        <f>+IF(ISERROR(K85/K106),"N. D.",K85/K106)</f>
        <v>1</v>
      </c>
      <c r="M85" s="310">
        <f t="shared" ref="M85:M104" si="62">+$C85-K85</f>
        <v>17535.040000000037</v>
      </c>
      <c r="N85" s="282">
        <f t="shared" ref="N85:N104" si="63">+IF(ISERROR(M85/K85),"N. D.",M85/K85)</f>
        <v>7.9526492137065793E-3</v>
      </c>
      <c r="O85" s="297"/>
      <c r="P85" s="305">
        <f>+SUM(P86:P94)</f>
        <v>14235941.75</v>
      </c>
      <c r="Q85" s="282">
        <f>+IF(ISERROR(P85/P106),"N. D.",P85/P106)</f>
        <v>1</v>
      </c>
      <c r="R85" s="297"/>
      <c r="S85" s="305">
        <f>+SUM(S86:S94)</f>
        <v>14408583.269805241</v>
      </c>
      <c r="T85" s="282">
        <f>+IF(ISERROR(S85/S106),"N. D.",S85/S106)</f>
        <v>1</v>
      </c>
      <c r="U85" s="310">
        <f t="shared" ref="U85:U104" si="64">+$P85-S85</f>
        <v>-172641.51980524138</v>
      </c>
      <c r="V85" s="282">
        <f t="shared" ref="V85:V104" si="65">+IF(ISERROR(U85/S85),"N. D.",U85/S85)</f>
        <v>-1.1981852523074252E-2</v>
      </c>
      <c r="W85" s="297"/>
      <c r="X85" s="305">
        <f>+SUM(X86:X94)</f>
        <v>13852007.029999997</v>
      </c>
      <c r="Y85" s="282">
        <f>+IF(ISERROR(X85/X106),"N. D.",X85/X106)</f>
        <v>1</v>
      </c>
      <c r="Z85" s="310">
        <f t="shared" ref="Z85:Z104" si="66">+$P85-X85</f>
        <v>383934.72000000253</v>
      </c>
      <c r="AA85" s="282">
        <f t="shared" ref="AA85:AA104" si="67">+IF(ISERROR(Z85/X85),"N. D.",Z85/X85)</f>
        <v>2.7716901902265539E-2</v>
      </c>
    </row>
    <row r="86" spans="1:27">
      <c r="A86" s="272" t="s">
        <v>22</v>
      </c>
      <c r="B86" s="273"/>
      <c r="C86" s="274">
        <f t="shared" ref="C86:C94" si="68">+C11-C36-C61</f>
        <v>1610604.7999999998</v>
      </c>
      <c r="D86" s="275">
        <f t="shared" ref="D86:D94" si="69">+IF(ISERROR(C86/C86),"N. D.",C86/C86)</f>
        <v>1</v>
      </c>
      <c r="E86" s="273"/>
      <c r="F86" s="274">
        <f t="shared" ref="F86:F94" si="70">+F11-F36-F61</f>
        <v>1670117.6199545001</v>
      </c>
      <c r="G86" s="275">
        <f t="shared" ref="G86:G94" si="71">+IF(ISERROR(F86/F86),"N. D.",F86/F86)</f>
        <v>1</v>
      </c>
      <c r="H86" s="276">
        <f t="shared" si="60"/>
        <v>-59512.819954500301</v>
      </c>
      <c r="I86" s="275">
        <f t="shared" si="61"/>
        <v>-3.5633909398621662E-2</v>
      </c>
      <c r="J86" s="273"/>
      <c r="K86" s="274">
        <f t="shared" ref="K86:K94" si="72">+K11-K36-K61</f>
        <v>1587811.46</v>
      </c>
      <c r="L86" s="275">
        <f t="shared" ref="L86:L94" si="73">+IF(ISERROR(K86/K86),"N. D.",K86/K86)</f>
        <v>1</v>
      </c>
      <c r="M86" s="276">
        <f t="shared" si="62"/>
        <v>22793.339999999851</v>
      </c>
      <c r="N86" s="275">
        <f t="shared" si="63"/>
        <v>1.4355193027766566E-2</v>
      </c>
      <c r="O86" s="311"/>
      <c r="P86" s="274">
        <f t="shared" ref="P86:P94" si="74">+P11-P36-P61</f>
        <v>9658098.9800000004</v>
      </c>
      <c r="Q86" s="275">
        <f t="shared" ref="Q86:Q94" si="75">+IF(ISERROR(P86/P86),"N. D.",P86/P86)</f>
        <v>1</v>
      </c>
      <c r="R86" s="273"/>
      <c r="S86" s="274">
        <f t="shared" ref="S86:S94" si="76">+S11-S36-S61</f>
        <v>9969443.2615960017</v>
      </c>
      <c r="T86" s="275">
        <f t="shared" ref="T86:T94" si="77">+IF(ISERROR(S86/S86),"N. D.",S86/S86)</f>
        <v>1</v>
      </c>
      <c r="U86" s="276">
        <f t="shared" si="64"/>
        <v>-311344.28159600124</v>
      </c>
      <c r="V86" s="275">
        <f t="shared" si="65"/>
        <v>-3.1229856414886535E-2</v>
      </c>
      <c r="W86" s="273"/>
      <c r="X86" s="274">
        <f t="shared" ref="X86:X94" si="78">+X11-X36-X61</f>
        <v>9530536.629999999</v>
      </c>
      <c r="Y86" s="275">
        <f t="shared" ref="Y86:Y94" si="79">+IF(ISERROR(X86/X86),"N. D.",X86/X86)</f>
        <v>1</v>
      </c>
      <c r="Z86" s="276">
        <f t="shared" si="66"/>
        <v>127562.35000000149</v>
      </c>
      <c r="AA86" s="275">
        <f t="shared" si="67"/>
        <v>1.3384592594551678E-2</v>
      </c>
    </row>
    <row r="87" spans="1:27">
      <c r="A87" s="272" t="s">
        <v>23</v>
      </c>
      <c r="B87" s="273"/>
      <c r="C87" s="274">
        <f t="shared" si="68"/>
        <v>352526.19</v>
      </c>
      <c r="D87" s="275">
        <f t="shared" si="69"/>
        <v>1</v>
      </c>
      <c r="E87" s="273"/>
      <c r="F87" s="274">
        <f t="shared" si="70"/>
        <v>375410.26998749992</v>
      </c>
      <c r="G87" s="275">
        <f t="shared" si="71"/>
        <v>1</v>
      </c>
      <c r="H87" s="276">
        <f t="shared" si="60"/>
        <v>-22884.079987499921</v>
      </c>
      <c r="I87" s="275">
        <f t="shared" si="61"/>
        <v>-6.0957522521325525E-2</v>
      </c>
      <c r="J87" s="273"/>
      <c r="K87" s="274">
        <f t="shared" si="72"/>
        <v>359244.28</v>
      </c>
      <c r="L87" s="275">
        <f t="shared" si="73"/>
        <v>1</v>
      </c>
      <c r="M87" s="276">
        <f t="shared" si="62"/>
        <v>-6718.0900000000256</v>
      </c>
      <c r="N87" s="275">
        <f t="shared" si="63"/>
        <v>-1.8700617863699944E-2</v>
      </c>
      <c r="O87" s="311"/>
      <c r="P87" s="274">
        <f t="shared" si="74"/>
        <v>2955235.58</v>
      </c>
      <c r="Q87" s="275">
        <f t="shared" si="75"/>
        <v>1</v>
      </c>
      <c r="R87" s="273"/>
      <c r="S87" s="274">
        <f t="shared" si="76"/>
        <v>2776823.8453499996</v>
      </c>
      <c r="T87" s="275">
        <f t="shared" si="77"/>
        <v>1</v>
      </c>
      <c r="U87" s="276">
        <f t="shared" si="64"/>
        <v>178411.73465000046</v>
      </c>
      <c r="V87" s="275">
        <f t="shared" si="65"/>
        <v>6.4250289030312213E-2</v>
      </c>
      <c r="W87" s="273"/>
      <c r="X87" s="274">
        <f t="shared" si="78"/>
        <v>2696910.54</v>
      </c>
      <c r="Y87" s="275">
        <f t="shared" si="79"/>
        <v>1</v>
      </c>
      <c r="Z87" s="276">
        <f t="shared" si="66"/>
        <v>258325.04000000004</v>
      </c>
      <c r="AA87" s="275">
        <f t="shared" si="67"/>
        <v>9.5785542815966018E-2</v>
      </c>
    </row>
    <row r="88" spans="1:27">
      <c r="A88" s="272" t="s">
        <v>24</v>
      </c>
      <c r="B88" s="273"/>
      <c r="C88" s="274">
        <f t="shared" si="68"/>
        <v>259334.69999999998</v>
      </c>
      <c r="D88" s="275">
        <f t="shared" si="69"/>
        <v>1</v>
      </c>
      <c r="E88" s="273"/>
      <c r="F88" s="274">
        <f t="shared" si="70"/>
        <v>270950.55250203999</v>
      </c>
      <c r="G88" s="275">
        <f t="shared" si="71"/>
        <v>1</v>
      </c>
      <c r="H88" s="276">
        <f t="shared" si="60"/>
        <v>-11615.852502040012</v>
      </c>
      <c r="I88" s="275">
        <f t="shared" si="61"/>
        <v>-4.2870746690773238E-2</v>
      </c>
      <c r="J88" s="273"/>
      <c r="K88" s="274">
        <f t="shared" si="72"/>
        <v>257874.91000000003</v>
      </c>
      <c r="L88" s="275">
        <f t="shared" si="73"/>
        <v>1</v>
      </c>
      <c r="M88" s="276">
        <f t="shared" si="62"/>
        <v>1459.7899999999499</v>
      </c>
      <c r="N88" s="275">
        <f t="shared" si="63"/>
        <v>5.6608454075658225E-3</v>
      </c>
      <c r="O88" s="311"/>
      <c r="P88" s="274">
        <f t="shared" si="74"/>
        <v>1622607.1899999997</v>
      </c>
      <c r="Q88" s="275">
        <f t="shared" si="75"/>
        <v>1</v>
      </c>
      <c r="R88" s="273"/>
      <c r="S88" s="274">
        <f t="shared" si="76"/>
        <v>1662316.1628592401</v>
      </c>
      <c r="T88" s="275">
        <f t="shared" si="77"/>
        <v>1</v>
      </c>
      <c r="U88" s="276">
        <f t="shared" si="64"/>
        <v>-39708.97285924037</v>
      </c>
      <c r="V88" s="275">
        <f t="shared" si="65"/>
        <v>-2.3887737932439753E-2</v>
      </c>
      <c r="W88" s="273"/>
      <c r="X88" s="274">
        <f t="shared" si="78"/>
        <v>1624559.8599999999</v>
      </c>
      <c r="Y88" s="275">
        <f t="shared" si="79"/>
        <v>1</v>
      </c>
      <c r="Z88" s="276">
        <f t="shared" si="66"/>
        <v>-1952.6700000001583</v>
      </c>
      <c r="AA88" s="275">
        <f t="shared" si="67"/>
        <v>-1.2019686366005365E-3</v>
      </c>
    </row>
    <row r="89" spans="1:27">
      <c r="A89" s="272" t="s">
        <v>25</v>
      </c>
      <c r="B89" s="273"/>
      <c r="C89" s="274">
        <f t="shared" si="68"/>
        <v>0</v>
      </c>
      <c r="D89" s="275" t="str">
        <f t="shared" si="69"/>
        <v>N. D.</v>
      </c>
      <c r="E89" s="273"/>
      <c r="F89" s="274">
        <f t="shared" si="70"/>
        <v>0</v>
      </c>
      <c r="G89" s="275" t="str">
        <f t="shared" si="71"/>
        <v>N. D.</v>
      </c>
      <c r="H89" s="276">
        <f t="shared" si="60"/>
        <v>0</v>
      </c>
      <c r="I89" s="275" t="str">
        <f t="shared" si="61"/>
        <v>N. D.</v>
      </c>
      <c r="J89" s="273"/>
      <c r="K89" s="274">
        <f t="shared" si="72"/>
        <v>0</v>
      </c>
      <c r="L89" s="275" t="str">
        <f t="shared" si="73"/>
        <v>N. D.</v>
      </c>
      <c r="M89" s="276">
        <f t="shared" si="62"/>
        <v>0</v>
      </c>
      <c r="N89" s="275" t="str">
        <f t="shared" si="63"/>
        <v>N. D.</v>
      </c>
      <c r="O89" s="311"/>
      <c r="P89" s="274">
        <f t="shared" si="74"/>
        <v>0</v>
      </c>
      <c r="Q89" s="275" t="str">
        <f t="shared" si="75"/>
        <v>N. D.</v>
      </c>
      <c r="R89" s="273"/>
      <c r="S89" s="274">
        <f t="shared" si="76"/>
        <v>0</v>
      </c>
      <c r="T89" s="275" t="str">
        <f t="shared" si="77"/>
        <v>N. D.</v>
      </c>
      <c r="U89" s="276">
        <f t="shared" si="64"/>
        <v>0</v>
      </c>
      <c r="V89" s="275" t="str">
        <f t="shared" si="65"/>
        <v>N. D.</v>
      </c>
      <c r="W89" s="273"/>
      <c r="X89" s="274">
        <f t="shared" si="78"/>
        <v>0</v>
      </c>
      <c r="Y89" s="275" t="str">
        <f t="shared" si="79"/>
        <v>N. D.</v>
      </c>
      <c r="Z89" s="276">
        <f t="shared" si="66"/>
        <v>0</v>
      </c>
      <c r="AA89" s="275" t="str">
        <f t="shared" si="67"/>
        <v>N. D.</v>
      </c>
    </row>
    <row r="90" spans="1:27">
      <c r="A90" s="272" t="s">
        <v>26</v>
      </c>
      <c r="B90" s="273"/>
      <c r="C90" s="274">
        <f t="shared" si="68"/>
        <v>0</v>
      </c>
      <c r="D90" s="275" t="str">
        <f t="shared" si="69"/>
        <v>N. D.</v>
      </c>
      <c r="E90" s="273"/>
      <c r="F90" s="274">
        <f t="shared" si="70"/>
        <v>0</v>
      </c>
      <c r="G90" s="275" t="str">
        <f t="shared" si="71"/>
        <v>N. D.</v>
      </c>
      <c r="H90" s="276">
        <f t="shared" si="60"/>
        <v>0</v>
      </c>
      <c r="I90" s="275" t="str">
        <f t="shared" si="61"/>
        <v>N. D.</v>
      </c>
      <c r="J90" s="273"/>
      <c r="K90" s="274">
        <f t="shared" si="72"/>
        <v>0</v>
      </c>
      <c r="L90" s="275" t="str">
        <f t="shared" si="73"/>
        <v>N. D.</v>
      </c>
      <c r="M90" s="276">
        <f t="shared" si="62"/>
        <v>0</v>
      </c>
      <c r="N90" s="275" t="str">
        <f t="shared" si="63"/>
        <v>N. D.</v>
      </c>
      <c r="O90" s="311"/>
      <c r="P90" s="274">
        <f t="shared" si="74"/>
        <v>0</v>
      </c>
      <c r="Q90" s="275" t="str">
        <f t="shared" si="75"/>
        <v>N. D.</v>
      </c>
      <c r="R90" s="273"/>
      <c r="S90" s="274">
        <f t="shared" si="76"/>
        <v>0</v>
      </c>
      <c r="T90" s="275" t="str">
        <f t="shared" si="77"/>
        <v>N. D.</v>
      </c>
      <c r="U90" s="276">
        <f t="shared" si="64"/>
        <v>0</v>
      </c>
      <c r="V90" s="275" t="str">
        <f t="shared" si="65"/>
        <v>N. D.</v>
      </c>
      <c r="W90" s="273"/>
      <c r="X90" s="274">
        <f t="shared" si="78"/>
        <v>0</v>
      </c>
      <c r="Y90" s="275" t="str">
        <f t="shared" si="79"/>
        <v>N. D.</v>
      </c>
      <c r="Z90" s="276">
        <f t="shared" si="66"/>
        <v>0</v>
      </c>
      <c r="AA90" s="275" t="str">
        <f t="shared" si="67"/>
        <v>N. D.</v>
      </c>
    </row>
    <row r="91" spans="1:27">
      <c r="A91" s="272" t="s">
        <v>27</v>
      </c>
      <c r="B91" s="273"/>
      <c r="C91" s="274">
        <f t="shared" si="68"/>
        <v>0</v>
      </c>
      <c r="D91" s="275" t="str">
        <f t="shared" si="69"/>
        <v>N. D.</v>
      </c>
      <c r="E91" s="273"/>
      <c r="F91" s="274">
        <f t="shared" si="70"/>
        <v>0</v>
      </c>
      <c r="G91" s="275" t="str">
        <f t="shared" si="71"/>
        <v>N. D.</v>
      </c>
      <c r="H91" s="276">
        <f t="shared" si="60"/>
        <v>0</v>
      </c>
      <c r="I91" s="275" t="str">
        <f t="shared" si="61"/>
        <v>N. D.</v>
      </c>
      <c r="J91" s="273"/>
      <c r="K91" s="274">
        <f t="shared" si="72"/>
        <v>0</v>
      </c>
      <c r="L91" s="275" t="str">
        <f t="shared" si="73"/>
        <v>N. D.</v>
      </c>
      <c r="M91" s="276">
        <f t="shared" si="62"/>
        <v>0</v>
      </c>
      <c r="N91" s="275" t="str">
        <f t="shared" si="63"/>
        <v>N. D.</v>
      </c>
      <c r="O91" s="311"/>
      <c r="P91" s="274">
        <f t="shared" si="74"/>
        <v>0</v>
      </c>
      <c r="Q91" s="275" t="str">
        <f t="shared" si="75"/>
        <v>N. D.</v>
      </c>
      <c r="R91" s="273"/>
      <c r="S91" s="274">
        <f t="shared" si="76"/>
        <v>0</v>
      </c>
      <c r="T91" s="275" t="str">
        <f t="shared" si="77"/>
        <v>N. D.</v>
      </c>
      <c r="U91" s="276">
        <f t="shared" si="64"/>
        <v>0</v>
      </c>
      <c r="V91" s="275" t="str">
        <f t="shared" si="65"/>
        <v>N. D.</v>
      </c>
      <c r="W91" s="273"/>
      <c r="X91" s="274">
        <f t="shared" si="78"/>
        <v>0</v>
      </c>
      <c r="Y91" s="275" t="str">
        <f t="shared" si="79"/>
        <v>N. D.</v>
      </c>
      <c r="Z91" s="276">
        <f t="shared" si="66"/>
        <v>0</v>
      </c>
      <c r="AA91" s="275" t="str">
        <f t="shared" si="67"/>
        <v>N. D.</v>
      </c>
    </row>
    <row r="92" spans="1:27">
      <c r="A92" s="272" t="s">
        <v>28</v>
      </c>
      <c r="B92" s="273"/>
      <c r="C92" s="274">
        <f t="shared" si="68"/>
        <v>0</v>
      </c>
      <c r="D92" s="275" t="str">
        <f t="shared" si="69"/>
        <v>N. D.</v>
      </c>
      <c r="E92" s="273"/>
      <c r="F92" s="274">
        <f t="shared" si="70"/>
        <v>0</v>
      </c>
      <c r="G92" s="275" t="str">
        <f t="shared" si="71"/>
        <v>N. D.</v>
      </c>
      <c r="H92" s="276">
        <f t="shared" si="60"/>
        <v>0</v>
      </c>
      <c r="I92" s="275" t="str">
        <f t="shared" si="61"/>
        <v>N. D.</v>
      </c>
      <c r="J92" s="273"/>
      <c r="K92" s="274">
        <f t="shared" si="72"/>
        <v>0</v>
      </c>
      <c r="L92" s="275" t="str">
        <f t="shared" si="73"/>
        <v>N. D.</v>
      </c>
      <c r="M92" s="276">
        <f t="shared" si="62"/>
        <v>0</v>
      </c>
      <c r="N92" s="275" t="str">
        <f t="shared" si="63"/>
        <v>N. D.</v>
      </c>
      <c r="O92" s="311"/>
      <c r="P92" s="274">
        <f t="shared" si="74"/>
        <v>0</v>
      </c>
      <c r="Q92" s="275" t="str">
        <f t="shared" si="75"/>
        <v>N. D.</v>
      </c>
      <c r="R92" s="273"/>
      <c r="S92" s="274">
        <f t="shared" si="76"/>
        <v>0</v>
      </c>
      <c r="T92" s="275" t="str">
        <f t="shared" si="77"/>
        <v>N. D.</v>
      </c>
      <c r="U92" s="276">
        <f t="shared" si="64"/>
        <v>0</v>
      </c>
      <c r="V92" s="275" t="str">
        <f t="shared" si="65"/>
        <v>N. D.</v>
      </c>
      <c r="W92" s="273"/>
      <c r="X92" s="274">
        <f t="shared" si="78"/>
        <v>0</v>
      </c>
      <c r="Y92" s="275" t="str">
        <f t="shared" si="79"/>
        <v>N. D.</v>
      </c>
      <c r="Z92" s="276">
        <f t="shared" si="66"/>
        <v>0</v>
      </c>
      <c r="AA92" s="275" t="str">
        <f t="shared" si="67"/>
        <v>N. D.</v>
      </c>
    </row>
    <row r="93" spans="1:27">
      <c r="A93" s="272" t="s">
        <v>29</v>
      </c>
      <c r="B93" s="273"/>
      <c r="C93" s="274">
        <f t="shared" si="68"/>
        <v>0</v>
      </c>
      <c r="D93" s="275" t="str">
        <f t="shared" si="69"/>
        <v>N. D.</v>
      </c>
      <c r="E93" s="273"/>
      <c r="F93" s="274">
        <f t="shared" si="70"/>
        <v>0</v>
      </c>
      <c r="G93" s="275" t="str">
        <f t="shared" si="71"/>
        <v>N. D.</v>
      </c>
      <c r="H93" s="276">
        <f t="shared" si="60"/>
        <v>0</v>
      </c>
      <c r="I93" s="275" t="str">
        <f t="shared" si="61"/>
        <v>N. D.</v>
      </c>
      <c r="J93" s="273"/>
      <c r="K93" s="274">
        <f t="shared" si="72"/>
        <v>0</v>
      </c>
      <c r="L93" s="275" t="str">
        <f t="shared" si="73"/>
        <v>N. D.</v>
      </c>
      <c r="M93" s="276">
        <f t="shared" si="62"/>
        <v>0</v>
      </c>
      <c r="N93" s="275" t="str">
        <f t="shared" si="63"/>
        <v>N. D.</v>
      </c>
      <c r="O93" s="311"/>
      <c r="P93" s="274">
        <f t="shared" si="74"/>
        <v>0</v>
      </c>
      <c r="Q93" s="275" t="str">
        <f t="shared" si="75"/>
        <v>N. D.</v>
      </c>
      <c r="R93" s="273"/>
      <c r="S93" s="274">
        <f t="shared" si="76"/>
        <v>0</v>
      </c>
      <c r="T93" s="275" t="str">
        <f t="shared" si="77"/>
        <v>N. D.</v>
      </c>
      <c r="U93" s="276">
        <f t="shared" si="64"/>
        <v>0</v>
      </c>
      <c r="V93" s="275" t="str">
        <f t="shared" si="65"/>
        <v>N. D.</v>
      </c>
      <c r="W93" s="273"/>
      <c r="X93" s="274">
        <f t="shared" si="78"/>
        <v>0</v>
      </c>
      <c r="Y93" s="275" t="str">
        <f t="shared" si="79"/>
        <v>N. D.</v>
      </c>
      <c r="Z93" s="276">
        <f t="shared" si="66"/>
        <v>0</v>
      </c>
      <c r="AA93" s="275" t="str">
        <f t="shared" si="67"/>
        <v>N. D.</v>
      </c>
    </row>
    <row r="94" spans="1:27">
      <c r="A94" s="277" t="s">
        <v>30</v>
      </c>
      <c r="B94" s="273"/>
      <c r="C94" s="274">
        <f t="shared" si="68"/>
        <v>0</v>
      </c>
      <c r="D94" s="275" t="str">
        <f t="shared" si="69"/>
        <v>N. D.</v>
      </c>
      <c r="E94" s="273"/>
      <c r="F94" s="274">
        <f t="shared" si="70"/>
        <v>0</v>
      </c>
      <c r="G94" s="275" t="str">
        <f t="shared" si="71"/>
        <v>N. D.</v>
      </c>
      <c r="H94" s="276">
        <f t="shared" si="60"/>
        <v>0</v>
      </c>
      <c r="I94" s="275" t="str">
        <f t="shared" si="61"/>
        <v>N. D.</v>
      </c>
      <c r="J94" s="273"/>
      <c r="K94" s="274">
        <f t="shared" si="72"/>
        <v>0</v>
      </c>
      <c r="L94" s="275" t="str">
        <f t="shared" si="73"/>
        <v>N. D.</v>
      </c>
      <c r="M94" s="276">
        <f t="shared" si="62"/>
        <v>0</v>
      </c>
      <c r="N94" s="275" t="str">
        <f t="shared" si="63"/>
        <v>N. D.</v>
      </c>
      <c r="O94" s="311"/>
      <c r="P94" s="274">
        <f t="shared" si="74"/>
        <v>0</v>
      </c>
      <c r="Q94" s="275" t="str">
        <f t="shared" si="75"/>
        <v>N. D.</v>
      </c>
      <c r="R94" s="273"/>
      <c r="S94" s="274">
        <f t="shared" si="76"/>
        <v>0</v>
      </c>
      <c r="T94" s="275" t="str">
        <f t="shared" si="77"/>
        <v>N. D.</v>
      </c>
      <c r="U94" s="276">
        <f t="shared" si="64"/>
        <v>0</v>
      </c>
      <c r="V94" s="275" t="str">
        <f t="shared" si="65"/>
        <v>N. D.</v>
      </c>
      <c r="W94" s="273"/>
      <c r="X94" s="274">
        <f t="shared" si="78"/>
        <v>0</v>
      </c>
      <c r="Y94" s="275" t="str">
        <f t="shared" si="79"/>
        <v>N. D.</v>
      </c>
      <c r="Z94" s="276">
        <f t="shared" si="66"/>
        <v>0</v>
      </c>
      <c r="AA94" s="275" t="str">
        <f t="shared" si="67"/>
        <v>N. D.</v>
      </c>
    </row>
    <row r="95" spans="1:27" hidden="1">
      <c r="A95" s="278" t="s">
        <v>31</v>
      </c>
      <c r="B95" s="265"/>
      <c r="C95" s="279">
        <f>+SUM(C96:C104)</f>
        <v>0</v>
      </c>
      <c r="D95" s="270">
        <f>+IF(ISERROR(C95/C106),"N. D.",C95/C106)</f>
        <v>0</v>
      </c>
      <c r="E95" s="273"/>
      <c r="F95" s="279">
        <f>+SUM(F96:F104)</f>
        <v>0</v>
      </c>
      <c r="G95" s="270">
        <f>+IF(ISERROR(F95/F106),"N. D.",F95/F106)</f>
        <v>0</v>
      </c>
      <c r="H95" s="271">
        <f t="shared" si="60"/>
        <v>0</v>
      </c>
      <c r="I95" s="270" t="str">
        <f t="shared" si="61"/>
        <v>N. D.</v>
      </c>
      <c r="J95" s="265"/>
      <c r="K95" s="279">
        <f>+SUM(K96:K104)</f>
        <v>0</v>
      </c>
      <c r="L95" s="270">
        <f>+IF(ISERROR(K95/K106),"N. D.",K95/K106)</f>
        <v>0</v>
      </c>
      <c r="M95" s="271">
        <f t="shared" si="62"/>
        <v>0</v>
      </c>
      <c r="N95" s="270" t="str">
        <f t="shared" si="63"/>
        <v>N. D.</v>
      </c>
      <c r="O95" s="265"/>
      <c r="P95" s="279">
        <f>+SUM(P96:P104)</f>
        <v>0</v>
      </c>
      <c r="Q95" s="270">
        <f>+IF(ISERROR(P95/P106),"N. D.",P95/P106)</f>
        <v>0</v>
      </c>
      <c r="R95" s="273"/>
      <c r="S95" s="279">
        <f>+SUM(S96:S104)</f>
        <v>0</v>
      </c>
      <c r="T95" s="270">
        <f>+IF(ISERROR(S95/S106),"N. D.",S95/S106)</f>
        <v>0</v>
      </c>
      <c r="U95" s="271">
        <f t="shared" si="64"/>
        <v>0</v>
      </c>
      <c r="V95" s="270" t="str">
        <f t="shared" si="65"/>
        <v>N. D.</v>
      </c>
      <c r="W95" s="265"/>
      <c r="X95" s="279">
        <f>+SUM(X96:X104)</f>
        <v>0</v>
      </c>
      <c r="Y95" s="270">
        <f>+IF(ISERROR(X95/X106),"N. D.",X95/X106)</f>
        <v>0</v>
      </c>
      <c r="Z95" s="271">
        <f t="shared" si="66"/>
        <v>0</v>
      </c>
      <c r="AA95" s="270" t="str">
        <f t="shared" si="67"/>
        <v>N. D.</v>
      </c>
    </row>
    <row r="96" spans="1:27" hidden="1">
      <c r="A96" s="280" t="s">
        <v>32</v>
      </c>
      <c r="B96" s="273"/>
      <c r="C96" s="274">
        <f t="shared" ref="C96:C104" si="80">+C21-C46-C71</f>
        <v>0</v>
      </c>
      <c r="D96" s="275" t="str">
        <f t="shared" ref="D96:D104" si="81">+IF(ISERROR(C96/C96),"N. D.",C96/C96)</f>
        <v>N. D.</v>
      </c>
      <c r="E96" s="273"/>
      <c r="F96" s="274">
        <f t="shared" ref="F96:F104" si="82">+F21-F46-F71</f>
        <v>0</v>
      </c>
      <c r="G96" s="275" t="str">
        <f t="shared" ref="G96:G104" si="83">+IF(ISERROR(F96/F96),"N. D.",F96/F96)</f>
        <v>N. D.</v>
      </c>
      <c r="H96" s="276">
        <f t="shared" si="60"/>
        <v>0</v>
      </c>
      <c r="I96" s="275" t="str">
        <f t="shared" si="61"/>
        <v>N. D.</v>
      </c>
      <c r="J96" s="273"/>
      <c r="K96" s="274">
        <f t="shared" ref="K96:K104" si="84">+K21-K46-K71</f>
        <v>0</v>
      </c>
      <c r="L96" s="275" t="str">
        <f t="shared" ref="L96:L104" si="85">+IF(ISERROR(K96/K96),"N. D.",K96/K96)</f>
        <v>N. D.</v>
      </c>
      <c r="M96" s="276">
        <f t="shared" si="62"/>
        <v>0</v>
      </c>
      <c r="N96" s="275" t="str">
        <f t="shared" si="63"/>
        <v>N. D.</v>
      </c>
      <c r="O96" s="311"/>
      <c r="P96" s="274">
        <f t="shared" ref="P96:P104" si="86">+P21-P46-P71</f>
        <v>0</v>
      </c>
      <c r="Q96" s="275" t="str">
        <f t="shared" ref="Q96:Q104" si="87">+IF(ISERROR(P96/P96),"N. D.",P96/P96)</f>
        <v>N. D.</v>
      </c>
      <c r="R96" s="273"/>
      <c r="S96" s="274">
        <f t="shared" ref="S96:S104" si="88">+S21-S46-S71</f>
        <v>0</v>
      </c>
      <c r="T96" s="275" t="str">
        <f t="shared" ref="T96:T104" si="89">+IF(ISERROR(S96/S96),"N. D.",S96/S96)</f>
        <v>N. D.</v>
      </c>
      <c r="U96" s="276">
        <f t="shared" si="64"/>
        <v>0</v>
      </c>
      <c r="V96" s="275" t="str">
        <f t="shared" si="65"/>
        <v>N. D.</v>
      </c>
      <c r="W96" s="273"/>
      <c r="X96" s="274">
        <f t="shared" ref="X96:X104" si="90">+X21-X46-X71</f>
        <v>0</v>
      </c>
      <c r="Y96" s="275" t="str">
        <f t="shared" ref="Y96:Y104" si="91">+IF(ISERROR(X96/X96),"N. D.",X96/X96)</f>
        <v>N. D.</v>
      </c>
      <c r="Z96" s="276">
        <f t="shared" si="66"/>
        <v>0</v>
      </c>
      <c r="AA96" s="275" t="str">
        <f t="shared" si="67"/>
        <v>N. D.</v>
      </c>
    </row>
    <row r="97" spans="1:27" hidden="1">
      <c r="A97" s="280" t="s">
        <v>33</v>
      </c>
      <c r="B97" s="273"/>
      <c r="C97" s="274">
        <f t="shared" si="80"/>
        <v>0</v>
      </c>
      <c r="D97" s="275" t="str">
        <f t="shared" si="81"/>
        <v>N. D.</v>
      </c>
      <c r="E97" s="273"/>
      <c r="F97" s="274">
        <f t="shared" si="82"/>
        <v>0</v>
      </c>
      <c r="G97" s="275" t="str">
        <f t="shared" si="83"/>
        <v>N. D.</v>
      </c>
      <c r="H97" s="276">
        <f t="shared" si="60"/>
        <v>0</v>
      </c>
      <c r="I97" s="275" t="str">
        <f t="shared" si="61"/>
        <v>N. D.</v>
      </c>
      <c r="J97" s="273"/>
      <c r="K97" s="274">
        <f t="shared" si="84"/>
        <v>0</v>
      </c>
      <c r="L97" s="275" t="str">
        <f t="shared" si="85"/>
        <v>N. D.</v>
      </c>
      <c r="M97" s="276">
        <f t="shared" si="62"/>
        <v>0</v>
      </c>
      <c r="N97" s="275" t="str">
        <f t="shared" si="63"/>
        <v>N. D.</v>
      </c>
      <c r="O97" s="311"/>
      <c r="P97" s="274">
        <f t="shared" si="86"/>
        <v>0</v>
      </c>
      <c r="Q97" s="275" t="str">
        <f t="shared" si="87"/>
        <v>N. D.</v>
      </c>
      <c r="R97" s="273"/>
      <c r="S97" s="274">
        <f t="shared" si="88"/>
        <v>0</v>
      </c>
      <c r="T97" s="275" t="str">
        <f t="shared" si="89"/>
        <v>N. D.</v>
      </c>
      <c r="U97" s="276">
        <f t="shared" si="64"/>
        <v>0</v>
      </c>
      <c r="V97" s="275" t="str">
        <f t="shared" si="65"/>
        <v>N. D.</v>
      </c>
      <c r="W97" s="273"/>
      <c r="X97" s="274">
        <f t="shared" si="90"/>
        <v>0</v>
      </c>
      <c r="Y97" s="275" t="str">
        <f t="shared" si="91"/>
        <v>N. D.</v>
      </c>
      <c r="Z97" s="276">
        <f t="shared" si="66"/>
        <v>0</v>
      </c>
      <c r="AA97" s="275" t="str">
        <f t="shared" si="67"/>
        <v>N. D.</v>
      </c>
    </row>
    <row r="98" spans="1:27" hidden="1">
      <c r="A98" s="280" t="s">
        <v>34</v>
      </c>
      <c r="B98" s="273"/>
      <c r="C98" s="274">
        <f t="shared" si="80"/>
        <v>0</v>
      </c>
      <c r="D98" s="275" t="str">
        <f t="shared" si="81"/>
        <v>N. D.</v>
      </c>
      <c r="E98" s="273"/>
      <c r="F98" s="274">
        <f t="shared" si="82"/>
        <v>0</v>
      </c>
      <c r="G98" s="275" t="str">
        <f t="shared" si="83"/>
        <v>N. D.</v>
      </c>
      <c r="H98" s="276">
        <f t="shared" si="60"/>
        <v>0</v>
      </c>
      <c r="I98" s="275" t="str">
        <f t="shared" si="61"/>
        <v>N. D.</v>
      </c>
      <c r="J98" s="273"/>
      <c r="K98" s="274">
        <f t="shared" si="84"/>
        <v>0</v>
      </c>
      <c r="L98" s="275" t="str">
        <f t="shared" si="85"/>
        <v>N. D.</v>
      </c>
      <c r="M98" s="276">
        <f t="shared" si="62"/>
        <v>0</v>
      </c>
      <c r="N98" s="275" t="str">
        <f t="shared" si="63"/>
        <v>N. D.</v>
      </c>
      <c r="O98" s="311"/>
      <c r="P98" s="274">
        <f t="shared" si="86"/>
        <v>0</v>
      </c>
      <c r="Q98" s="275" t="str">
        <f t="shared" si="87"/>
        <v>N. D.</v>
      </c>
      <c r="R98" s="273"/>
      <c r="S98" s="274">
        <f t="shared" si="88"/>
        <v>0</v>
      </c>
      <c r="T98" s="275" t="str">
        <f t="shared" si="89"/>
        <v>N. D.</v>
      </c>
      <c r="U98" s="276">
        <f t="shared" si="64"/>
        <v>0</v>
      </c>
      <c r="V98" s="275" t="str">
        <f t="shared" si="65"/>
        <v>N. D.</v>
      </c>
      <c r="W98" s="273"/>
      <c r="X98" s="274">
        <f t="shared" si="90"/>
        <v>0</v>
      </c>
      <c r="Y98" s="275" t="str">
        <f t="shared" si="91"/>
        <v>N. D.</v>
      </c>
      <c r="Z98" s="276">
        <f t="shared" si="66"/>
        <v>0</v>
      </c>
      <c r="AA98" s="275" t="str">
        <f t="shared" si="67"/>
        <v>N. D.</v>
      </c>
    </row>
    <row r="99" spans="1:27" hidden="1">
      <c r="A99" s="280" t="s">
        <v>35</v>
      </c>
      <c r="B99" s="273"/>
      <c r="C99" s="274">
        <f t="shared" si="80"/>
        <v>0</v>
      </c>
      <c r="D99" s="275" t="str">
        <f t="shared" si="81"/>
        <v>N. D.</v>
      </c>
      <c r="E99" s="273"/>
      <c r="F99" s="274">
        <f t="shared" si="82"/>
        <v>0</v>
      </c>
      <c r="G99" s="275" t="str">
        <f t="shared" si="83"/>
        <v>N. D.</v>
      </c>
      <c r="H99" s="276">
        <f t="shared" si="60"/>
        <v>0</v>
      </c>
      <c r="I99" s="275" t="str">
        <f t="shared" si="61"/>
        <v>N. D.</v>
      </c>
      <c r="J99" s="273"/>
      <c r="K99" s="274">
        <f t="shared" si="84"/>
        <v>0</v>
      </c>
      <c r="L99" s="275" t="str">
        <f t="shared" si="85"/>
        <v>N. D.</v>
      </c>
      <c r="M99" s="276">
        <f t="shared" si="62"/>
        <v>0</v>
      </c>
      <c r="N99" s="275" t="str">
        <f t="shared" si="63"/>
        <v>N. D.</v>
      </c>
      <c r="O99" s="311"/>
      <c r="P99" s="274">
        <f t="shared" si="86"/>
        <v>0</v>
      </c>
      <c r="Q99" s="275" t="str">
        <f t="shared" si="87"/>
        <v>N. D.</v>
      </c>
      <c r="R99" s="273"/>
      <c r="S99" s="274">
        <f t="shared" si="88"/>
        <v>0</v>
      </c>
      <c r="T99" s="275" t="str">
        <f t="shared" si="89"/>
        <v>N. D.</v>
      </c>
      <c r="U99" s="276">
        <f t="shared" si="64"/>
        <v>0</v>
      </c>
      <c r="V99" s="275" t="str">
        <f t="shared" si="65"/>
        <v>N. D.</v>
      </c>
      <c r="W99" s="273"/>
      <c r="X99" s="274">
        <f t="shared" si="90"/>
        <v>0</v>
      </c>
      <c r="Y99" s="275" t="str">
        <f t="shared" si="91"/>
        <v>N. D.</v>
      </c>
      <c r="Z99" s="276">
        <f t="shared" si="66"/>
        <v>0</v>
      </c>
      <c r="AA99" s="275" t="str">
        <f t="shared" si="67"/>
        <v>N. D.</v>
      </c>
    </row>
    <row r="100" spans="1:27" hidden="1">
      <c r="A100" s="280" t="s">
        <v>36</v>
      </c>
      <c r="B100" s="273"/>
      <c r="C100" s="274">
        <f t="shared" si="80"/>
        <v>0</v>
      </c>
      <c r="D100" s="275" t="str">
        <f t="shared" si="81"/>
        <v>N. D.</v>
      </c>
      <c r="E100" s="273"/>
      <c r="F100" s="274">
        <f t="shared" si="82"/>
        <v>0</v>
      </c>
      <c r="G100" s="275" t="str">
        <f t="shared" si="83"/>
        <v>N. D.</v>
      </c>
      <c r="H100" s="276">
        <f t="shared" si="60"/>
        <v>0</v>
      </c>
      <c r="I100" s="275" t="str">
        <f t="shared" si="61"/>
        <v>N. D.</v>
      </c>
      <c r="J100" s="273"/>
      <c r="K100" s="274">
        <f t="shared" si="84"/>
        <v>0</v>
      </c>
      <c r="L100" s="275" t="str">
        <f t="shared" si="85"/>
        <v>N. D.</v>
      </c>
      <c r="M100" s="276">
        <f t="shared" si="62"/>
        <v>0</v>
      </c>
      <c r="N100" s="275" t="str">
        <f t="shared" si="63"/>
        <v>N. D.</v>
      </c>
      <c r="O100" s="311"/>
      <c r="P100" s="274">
        <f t="shared" si="86"/>
        <v>0</v>
      </c>
      <c r="Q100" s="275" t="str">
        <f t="shared" si="87"/>
        <v>N. D.</v>
      </c>
      <c r="R100" s="273"/>
      <c r="S100" s="274">
        <f t="shared" si="88"/>
        <v>0</v>
      </c>
      <c r="T100" s="275" t="str">
        <f t="shared" si="89"/>
        <v>N. D.</v>
      </c>
      <c r="U100" s="276">
        <f t="shared" si="64"/>
        <v>0</v>
      </c>
      <c r="V100" s="275" t="str">
        <f t="shared" si="65"/>
        <v>N. D.</v>
      </c>
      <c r="W100" s="273"/>
      <c r="X100" s="274">
        <f t="shared" si="90"/>
        <v>0</v>
      </c>
      <c r="Y100" s="275" t="str">
        <f t="shared" si="91"/>
        <v>N. D.</v>
      </c>
      <c r="Z100" s="276">
        <f t="shared" si="66"/>
        <v>0</v>
      </c>
      <c r="AA100" s="275" t="str">
        <f t="shared" si="67"/>
        <v>N. D.</v>
      </c>
    </row>
    <row r="101" spans="1:27" hidden="1">
      <c r="A101" s="280" t="s">
        <v>37</v>
      </c>
      <c r="B101" s="273"/>
      <c r="C101" s="274">
        <f t="shared" si="80"/>
        <v>0</v>
      </c>
      <c r="D101" s="275" t="str">
        <f t="shared" si="81"/>
        <v>N. D.</v>
      </c>
      <c r="E101" s="273"/>
      <c r="F101" s="274">
        <f t="shared" si="82"/>
        <v>0</v>
      </c>
      <c r="G101" s="275" t="str">
        <f t="shared" si="83"/>
        <v>N. D.</v>
      </c>
      <c r="H101" s="276">
        <f t="shared" si="60"/>
        <v>0</v>
      </c>
      <c r="I101" s="275" t="str">
        <f t="shared" si="61"/>
        <v>N. D.</v>
      </c>
      <c r="J101" s="273"/>
      <c r="K101" s="274">
        <f t="shared" si="84"/>
        <v>0</v>
      </c>
      <c r="L101" s="275" t="str">
        <f t="shared" si="85"/>
        <v>N. D.</v>
      </c>
      <c r="M101" s="276">
        <f t="shared" si="62"/>
        <v>0</v>
      </c>
      <c r="N101" s="275" t="str">
        <f t="shared" si="63"/>
        <v>N. D.</v>
      </c>
      <c r="O101" s="311"/>
      <c r="P101" s="274">
        <f t="shared" si="86"/>
        <v>0</v>
      </c>
      <c r="Q101" s="275" t="str">
        <f t="shared" si="87"/>
        <v>N. D.</v>
      </c>
      <c r="R101" s="273"/>
      <c r="S101" s="274">
        <f t="shared" si="88"/>
        <v>0</v>
      </c>
      <c r="T101" s="275" t="str">
        <f t="shared" si="89"/>
        <v>N. D.</v>
      </c>
      <c r="U101" s="276">
        <f t="shared" si="64"/>
        <v>0</v>
      </c>
      <c r="V101" s="275" t="str">
        <f t="shared" si="65"/>
        <v>N. D.</v>
      </c>
      <c r="W101" s="273"/>
      <c r="X101" s="274">
        <f t="shared" si="90"/>
        <v>0</v>
      </c>
      <c r="Y101" s="275" t="str">
        <f t="shared" si="91"/>
        <v>N. D.</v>
      </c>
      <c r="Z101" s="276">
        <f t="shared" si="66"/>
        <v>0</v>
      </c>
      <c r="AA101" s="275" t="str">
        <f t="shared" si="67"/>
        <v>N. D.</v>
      </c>
    </row>
    <row r="102" spans="1:27" hidden="1">
      <c r="A102" s="280" t="s">
        <v>38</v>
      </c>
      <c r="B102" s="273"/>
      <c r="C102" s="274">
        <f t="shared" si="80"/>
        <v>0</v>
      </c>
      <c r="D102" s="275" t="str">
        <f t="shared" si="81"/>
        <v>N. D.</v>
      </c>
      <c r="E102" s="273"/>
      <c r="F102" s="274">
        <f t="shared" si="82"/>
        <v>0</v>
      </c>
      <c r="G102" s="275" t="str">
        <f t="shared" si="83"/>
        <v>N. D.</v>
      </c>
      <c r="H102" s="276">
        <f t="shared" si="60"/>
        <v>0</v>
      </c>
      <c r="I102" s="275" t="str">
        <f t="shared" si="61"/>
        <v>N. D.</v>
      </c>
      <c r="J102" s="273"/>
      <c r="K102" s="274">
        <f t="shared" si="84"/>
        <v>0</v>
      </c>
      <c r="L102" s="275" t="str">
        <f t="shared" si="85"/>
        <v>N. D.</v>
      </c>
      <c r="M102" s="276">
        <f t="shared" si="62"/>
        <v>0</v>
      </c>
      <c r="N102" s="275" t="str">
        <f t="shared" si="63"/>
        <v>N. D.</v>
      </c>
      <c r="O102" s="311"/>
      <c r="P102" s="274">
        <f t="shared" si="86"/>
        <v>0</v>
      </c>
      <c r="Q102" s="275" t="str">
        <f t="shared" si="87"/>
        <v>N. D.</v>
      </c>
      <c r="R102" s="273"/>
      <c r="S102" s="274">
        <f t="shared" si="88"/>
        <v>0</v>
      </c>
      <c r="T102" s="275" t="str">
        <f t="shared" si="89"/>
        <v>N. D.</v>
      </c>
      <c r="U102" s="276">
        <f t="shared" si="64"/>
        <v>0</v>
      </c>
      <c r="V102" s="275" t="str">
        <f t="shared" si="65"/>
        <v>N. D.</v>
      </c>
      <c r="W102" s="273"/>
      <c r="X102" s="274">
        <f t="shared" si="90"/>
        <v>0</v>
      </c>
      <c r="Y102" s="275" t="str">
        <f t="shared" si="91"/>
        <v>N. D.</v>
      </c>
      <c r="Z102" s="276">
        <f t="shared" si="66"/>
        <v>0</v>
      </c>
      <c r="AA102" s="275" t="str">
        <f t="shared" si="67"/>
        <v>N. D.</v>
      </c>
    </row>
    <row r="103" spans="1:27" hidden="1">
      <c r="A103" s="280" t="s">
        <v>39</v>
      </c>
      <c r="B103" s="273"/>
      <c r="C103" s="274">
        <f t="shared" si="80"/>
        <v>0</v>
      </c>
      <c r="D103" s="275" t="str">
        <f t="shared" si="81"/>
        <v>N. D.</v>
      </c>
      <c r="E103" s="273"/>
      <c r="F103" s="274">
        <f t="shared" si="82"/>
        <v>0</v>
      </c>
      <c r="G103" s="275" t="str">
        <f t="shared" si="83"/>
        <v>N. D.</v>
      </c>
      <c r="H103" s="276">
        <f t="shared" si="60"/>
        <v>0</v>
      </c>
      <c r="I103" s="275" t="str">
        <f t="shared" si="61"/>
        <v>N. D.</v>
      </c>
      <c r="J103" s="273"/>
      <c r="K103" s="274">
        <f t="shared" si="84"/>
        <v>0</v>
      </c>
      <c r="L103" s="275" t="str">
        <f t="shared" si="85"/>
        <v>N. D.</v>
      </c>
      <c r="M103" s="276">
        <f t="shared" si="62"/>
        <v>0</v>
      </c>
      <c r="N103" s="275" t="str">
        <f t="shared" si="63"/>
        <v>N. D.</v>
      </c>
      <c r="O103" s="311"/>
      <c r="P103" s="274">
        <f t="shared" si="86"/>
        <v>0</v>
      </c>
      <c r="Q103" s="275" t="str">
        <f t="shared" si="87"/>
        <v>N. D.</v>
      </c>
      <c r="R103" s="273"/>
      <c r="S103" s="274">
        <f t="shared" si="88"/>
        <v>0</v>
      </c>
      <c r="T103" s="275" t="str">
        <f t="shared" si="89"/>
        <v>N. D.</v>
      </c>
      <c r="U103" s="276">
        <f t="shared" si="64"/>
        <v>0</v>
      </c>
      <c r="V103" s="275" t="str">
        <f t="shared" si="65"/>
        <v>N. D.</v>
      </c>
      <c r="W103" s="273"/>
      <c r="X103" s="274">
        <f t="shared" si="90"/>
        <v>0</v>
      </c>
      <c r="Y103" s="275" t="str">
        <f t="shared" si="91"/>
        <v>N. D.</v>
      </c>
      <c r="Z103" s="276">
        <f t="shared" si="66"/>
        <v>0</v>
      </c>
      <c r="AA103" s="275" t="str">
        <f t="shared" si="67"/>
        <v>N. D.</v>
      </c>
    </row>
    <row r="104" spans="1:27" hidden="1">
      <c r="A104" s="280" t="s">
        <v>40</v>
      </c>
      <c r="B104" s="273"/>
      <c r="C104" s="274">
        <f t="shared" si="80"/>
        <v>0</v>
      </c>
      <c r="D104" s="275" t="str">
        <f t="shared" si="81"/>
        <v>N. D.</v>
      </c>
      <c r="E104" s="273"/>
      <c r="F104" s="274">
        <f t="shared" si="82"/>
        <v>0</v>
      </c>
      <c r="G104" s="275" t="str">
        <f t="shared" si="83"/>
        <v>N. D.</v>
      </c>
      <c r="H104" s="276">
        <f t="shared" si="60"/>
        <v>0</v>
      </c>
      <c r="I104" s="275" t="str">
        <f t="shared" si="61"/>
        <v>N. D.</v>
      </c>
      <c r="J104" s="273"/>
      <c r="K104" s="274">
        <f t="shared" si="84"/>
        <v>0</v>
      </c>
      <c r="L104" s="275" t="str">
        <f t="shared" si="85"/>
        <v>N. D.</v>
      </c>
      <c r="M104" s="276">
        <f t="shared" si="62"/>
        <v>0</v>
      </c>
      <c r="N104" s="275" t="str">
        <f t="shared" si="63"/>
        <v>N. D.</v>
      </c>
      <c r="O104" s="311"/>
      <c r="P104" s="274">
        <f t="shared" si="86"/>
        <v>0</v>
      </c>
      <c r="Q104" s="275" t="str">
        <f t="shared" si="87"/>
        <v>N. D.</v>
      </c>
      <c r="R104" s="273"/>
      <c r="S104" s="274">
        <f t="shared" si="88"/>
        <v>0</v>
      </c>
      <c r="T104" s="275" t="str">
        <f t="shared" si="89"/>
        <v>N. D.</v>
      </c>
      <c r="U104" s="276">
        <f t="shared" si="64"/>
        <v>0</v>
      </c>
      <c r="V104" s="275" t="str">
        <f t="shared" si="65"/>
        <v>N. D.</v>
      </c>
      <c r="W104" s="273"/>
      <c r="X104" s="274">
        <f t="shared" si="90"/>
        <v>0</v>
      </c>
      <c r="Y104" s="275" t="str">
        <f t="shared" si="91"/>
        <v>N. D.</v>
      </c>
      <c r="Z104" s="276">
        <f t="shared" si="66"/>
        <v>0</v>
      </c>
      <c r="AA104" s="275" t="str">
        <f t="shared" si="67"/>
        <v>N. D.</v>
      </c>
    </row>
    <row r="105" spans="1:27" ht="6" customHeight="1">
      <c r="A105" s="267"/>
      <c r="B105" s="265"/>
      <c r="C105" s="267"/>
      <c r="D105" s="270"/>
      <c r="E105" s="265"/>
      <c r="F105" s="267"/>
      <c r="G105" s="270"/>
      <c r="H105" s="265"/>
      <c r="I105" s="270"/>
      <c r="J105" s="265"/>
      <c r="K105" s="267"/>
      <c r="L105" s="270"/>
      <c r="M105" s="265"/>
      <c r="N105" s="270"/>
      <c r="O105" s="265"/>
      <c r="P105" s="267"/>
      <c r="Q105" s="270"/>
      <c r="R105" s="265"/>
      <c r="S105" s="267"/>
      <c r="T105" s="270"/>
      <c r="U105" s="265"/>
      <c r="V105" s="270"/>
      <c r="W105" s="265"/>
      <c r="X105" s="267"/>
      <c r="Y105" s="270"/>
      <c r="Z105" s="265"/>
      <c r="AA105" s="270"/>
    </row>
    <row r="106" spans="1:27">
      <c r="A106" s="284" t="s">
        <v>47</v>
      </c>
      <c r="B106" s="285"/>
      <c r="C106" s="286">
        <f>+C85+C95</f>
        <v>2222465.69</v>
      </c>
      <c r="D106" s="287">
        <f>+IF(ISERROR(C106/C106),"N. D.",C106/C106)</f>
        <v>1</v>
      </c>
      <c r="E106" s="285"/>
      <c r="F106" s="286">
        <f>+F85+F95</f>
        <v>2316478.44244404</v>
      </c>
      <c r="G106" s="287">
        <f>+IF(ISERROR(F106/F106),"N. D.",F106/F106)</f>
        <v>1</v>
      </c>
      <c r="H106" s="285">
        <f>+$C106-F106</f>
        <v>-94012.75244404003</v>
      </c>
      <c r="I106" s="287">
        <f>+IF(ISERROR(H106/F106),"N. D.",H106/F106)</f>
        <v>-4.0584341611593105E-2</v>
      </c>
      <c r="J106" s="285"/>
      <c r="K106" s="286">
        <f>+K85+K95</f>
        <v>2204930.65</v>
      </c>
      <c r="L106" s="287">
        <f>+IF(ISERROR(K106/K106),"N. D.",K106/K106)</f>
        <v>1</v>
      </c>
      <c r="M106" s="285">
        <f>+$C106-K106</f>
        <v>17535.040000000037</v>
      </c>
      <c r="N106" s="287">
        <f>+IF(ISERROR(M106/K106),"N. D.",M106/K106)</f>
        <v>7.9526492137065793E-3</v>
      </c>
      <c r="O106" s="312"/>
      <c r="P106" s="286">
        <f>+P85+P95</f>
        <v>14235941.75</v>
      </c>
      <c r="Q106" s="287">
        <f>+IF(ISERROR(P106/P106),"N. D.",P106/P106)</f>
        <v>1</v>
      </c>
      <c r="R106" s="285"/>
      <c r="S106" s="286">
        <f>+S85+S95</f>
        <v>14408583.269805241</v>
      </c>
      <c r="T106" s="287">
        <f>+IF(ISERROR(S106/S106),"N. D.",S106/S106)</f>
        <v>1</v>
      </c>
      <c r="U106" s="285">
        <f>+$P106-S106</f>
        <v>-172641.51980524138</v>
      </c>
      <c r="V106" s="287">
        <f>+IF(ISERROR(U106/S106),"N. D.",U106/S106)</f>
        <v>-1.1981852523074252E-2</v>
      </c>
      <c r="W106" s="285"/>
      <c r="X106" s="286">
        <f>+X85+X95</f>
        <v>13852007.029999997</v>
      </c>
      <c r="Y106" s="287">
        <f>+IF(ISERROR(X106/X106),"N. D.",X106/X106)</f>
        <v>1</v>
      </c>
      <c r="Z106" s="285">
        <f>+$P106-X106</f>
        <v>383934.72000000253</v>
      </c>
      <c r="AA106" s="287">
        <f>+IF(ISERROR(Z106/X106),"N. D.",Z106/X106)</f>
        <v>2.7716901902265539E-2</v>
      </c>
    </row>
    <row r="107" spans="1:27" ht="6" customHeight="1">
      <c r="A107" s="267"/>
      <c r="B107" s="265"/>
      <c r="C107" s="267"/>
      <c r="D107" s="288"/>
      <c r="E107" s="265"/>
      <c r="F107" s="267"/>
      <c r="G107" s="288"/>
      <c r="H107" s="265"/>
      <c r="I107" s="288"/>
      <c r="J107" s="265"/>
      <c r="K107" s="267"/>
      <c r="L107" s="288"/>
      <c r="M107" s="265"/>
      <c r="N107" s="288"/>
      <c r="O107" s="265"/>
      <c r="P107" s="267"/>
      <c r="Q107" s="288"/>
      <c r="R107" s="265"/>
      <c r="S107" s="267"/>
      <c r="T107" s="288"/>
      <c r="U107" s="265"/>
      <c r="V107" s="288"/>
      <c r="W107" s="265"/>
      <c r="X107" s="267"/>
      <c r="Y107" s="288"/>
      <c r="Z107" s="265"/>
      <c r="AA107" s="288"/>
    </row>
    <row r="108" spans="1:27" hidden="1">
      <c r="A108" s="266" t="s">
        <v>48</v>
      </c>
      <c r="B108" s="265"/>
      <c r="C108" s="267"/>
      <c r="D108" s="288"/>
      <c r="E108" s="265"/>
      <c r="F108" s="267"/>
      <c r="G108" s="288"/>
      <c r="H108" s="265"/>
      <c r="I108" s="288"/>
      <c r="J108" s="265"/>
      <c r="K108" s="267"/>
      <c r="L108" s="288"/>
      <c r="M108" s="265"/>
      <c r="N108" s="288"/>
      <c r="O108" s="265"/>
      <c r="P108" s="267"/>
      <c r="Q108" s="288"/>
      <c r="R108" s="265"/>
      <c r="S108" s="267"/>
      <c r="T108" s="288"/>
      <c r="U108" s="265"/>
      <c r="V108" s="288"/>
      <c r="W108" s="265"/>
      <c r="X108" s="267"/>
      <c r="Y108" s="288"/>
      <c r="Z108" s="265"/>
      <c r="AA108" s="288"/>
    </row>
    <row r="109" spans="1:27" ht="6" hidden="1" customHeight="1">
      <c r="A109" s="267"/>
      <c r="B109" s="265"/>
      <c r="C109" s="267"/>
      <c r="D109" s="288"/>
      <c r="E109" s="265"/>
      <c r="F109" s="267"/>
      <c r="G109" s="288"/>
      <c r="H109" s="265"/>
      <c r="I109" s="288"/>
      <c r="J109" s="265"/>
      <c r="K109" s="267"/>
      <c r="L109" s="288"/>
      <c r="M109" s="265"/>
      <c r="N109" s="288"/>
      <c r="O109" s="265"/>
      <c r="P109" s="267"/>
      <c r="Q109" s="288"/>
      <c r="R109" s="265"/>
      <c r="S109" s="267"/>
      <c r="T109" s="288"/>
      <c r="U109" s="265"/>
      <c r="V109" s="288"/>
      <c r="W109" s="265"/>
      <c r="X109" s="267"/>
      <c r="Y109" s="288"/>
      <c r="Z109" s="265"/>
      <c r="AA109" s="288"/>
    </row>
    <row r="110" spans="1:27" hidden="1">
      <c r="A110" s="268" t="s">
        <v>21</v>
      </c>
      <c r="B110" s="265"/>
      <c r="C110" s="269">
        <f>+SUM(C111:C119)</f>
        <v>0</v>
      </c>
      <c r="D110" s="270" t="str">
        <f>+IF(ISERROR(C110/#REF!),"N. D.",C110/#REF!)</f>
        <v>N. D.</v>
      </c>
      <c r="E110" s="265"/>
      <c r="F110" s="269">
        <f>+SUM(F111:F119)</f>
        <v>0</v>
      </c>
      <c r="G110" s="270" t="str">
        <f>+IF(ISERROR(F110/#REF!),"N. D.",F110/#REF!)</f>
        <v>N. D.</v>
      </c>
      <c r="H110" s="271">
        <f t="shared" ref="H110:H129" si="92">+$C110-F110</f>
        <v>0</v>
      </c>
      <c r="I110" s="270" t="str">
        <f t="shared" ref="I110:I129" si="93">+IF(ISERROR(H110/F110),"N. D.",H110/F110)</f>
        <v>N. D.</v>
      </c>
      <c r="J110" s="265"/>
      <c r="K110" s="269">
        <f>+SUM(K111:K119)</f>
        <v>0</v>
      </c>
      <c r="L110" s="270" t="str">
        <f>+IF(ISERROR(K110/#REF!),"N. D.",K110/#REF!)</f>
        <v>N. D.</v>
      </c>
      <c r="M110" s="271">
        <f t="shared" ref="M110:M129" si="94">+$C110-K110</f>
        <v>0</v>
      </c>
      <c r="N110" s="270" t="str">
        <f t="shared" ref="N110:N129" si="95">+IF(ISERROR(M110/K110),"N. D.",M110/K110)</f>
        <v>N. D.</v>
      </c>
      <c r="O110" s="265"/>
      <c r="P110" s="269">
        <f>+SUM(P111:P119)</f>
        <v>0</v>
      </c>
      <c r="Q110" s="270" t="str">
        <f>+IF(ISERROR(P110/#REF!),"N. D.",P110/#REF!)</f>
        <v>N. D.</v>
      </c>
      <c r="R110" s="265"/>
      <c r="S110" s="269">
        <f>+SUM(S111:S119)</f>
        <v>0</v>
      </c>
      <c r="T110" s="270" t="str">
        <f>+IF(ISERROR(S110/#REF!),"N. D.",S110/#REF!)</f>
        <v>N. D.</v>
      </c>
      <c r="U110" s="271">
        <f t="shared" ref="U110:U129" si="96">+$P110-S110</f>
        <v>0</v>
      </c>
      <c r="V110" s="270" t="str">
        <f t="shared" ref="V110:V129" si="97">+IF(ISERROR(U110/S110),"N. D.",U110/S110)</f>
        <v>N. D.</v>
      </c>
      <c r="W110" s="265"/>
      <c r="X110" s="269">
        <f>+SUM(X111:X119)</f>
        <v>0</v>
      </c>
      <c r="Y110" s="270" t="str">
        <f>+IF(ISERROR(X110/#REF!),"N. D.",X110/#REF!)</f>
        <v>N. D.</v>
      </c>
      <c r="Z110" s="271">
        <f t="shared" ref="Z110:Z129" si="98">+$P110-X110</f>
        <v>0</v>
      </c>
      <c r="AA110" s="270" t="str">
        <f t="shared" ref="AA110:AA129" si="99">+IF(ISERROR(Z110/X110),"N. D.",Z110/X110)</f>
        <v>N. D.</v>
      </c>
    </row>
    <row r="111" spans="1:27" hidden="1">
      <c r="A111" s="272" t="s">
        <v>22</v>
      </c>
      <c r="B111" s="273"/>
      <c r="C111" s="274">
        <f>+'2026R'!$Q111</f>
        <v>0</v>
      </c>
      <c r="D111" s="275" t="str">
        <f>+IF(ISERROR(C111/#REF!),"N. D.",C111/#REF!)</f>
        <v>N. D.</v>
      </c>
      <c r="E111" s="273"/>
      <c r="F111" s="274">
        <f>+'2026P'!$Q111</f>
        <v>0</v>
      </c>
      <c r="G111" s="275" t="str">
        <f>+IF(ISERROR(F111/#REF!),"N. D.",F111/#REF!)</f>
        <v>N. D.</v>
      </c>
      <c r="H111" s="276">
        <f t="shared" si="92"/>
        <v>0</v>
      </c>
      <c r="I111" s="275" t="str">
        <f t="shared" si="93"/>
        <v>N. D.</v>
      </c>
      <c r="J111" s="273"/>
      <c r="K111" s="274">
        <f>+'2025R'!$Q111</f>
        <v>0</v>
      </c>
      <c r="L111" s="275" t="str">
        <f>+IF(ISERROR(K111/#REF!),"N. D.",K111/#REF!)</f>
        <v>N. D.</v>
      </c>
      <c r="M111" s="276">
        <f t="shared" si="94"/>
        <v>0</v>
      </c>
      <c r="N111" s="275" t="str">
        <f t="shared" si="95"/>
        <v>N. D.</v>
      </c>
      <c r="O111" s="311"/>
      <c r="P111" s="274">
        <f>+'2026R'!$AG111</f>
        <v>0</v>
      </c>
      <c r="Q111" s="275" t="str">
        <f>+IF(ISERROR(P111/#REF!),"N. D.",P111/#REF!)</f>
        <v>N. D.</v>
      </c>
      <c r="R111" s="273"/>
      <c r="S111" s="274">
        <f>+'2026P'!$AG111</f>
        <v>0</v>
      </c>
      <c r="T111" s="275" t="str">
        <f>+IF(ISERROR(S111/#REF!),"N. D.",S111/#REF!)</f>
        <v>N. D.</v>
      </c>
      <c r="U111" s="276">
        <f t="shared" si="96"/>
        <v>0</v>
      </c>
      <c r="V111" s="275" t="str">
        <f t="shared" si="97"/>
        <v>N. D.</v>
      </c>
      <c r="W111" s="273"/>
      <c r="X111" s="274">
        <f>+'2025R'!$AG111</f>
        <v>0</v>
      </c>
      <c r="Y111" s="275" t="str">
        <f>+IF(ISERROR(X111/#REF!),"N. D.",X111/#REF!)</f>
        <v>N. D.</v>
      </c>
      <c r="Z111" s="276">
        <f t="shared" si="98"/>
        <v>0</v>
      </c>
      <c r="AA111" s="275" t="str">
        <f t="shared" si="99"/>
        <v>N. D.</v>
      </c>
    </row>
    <row r="112" spans="1:27" hidden="1">
      <c r="A112" s="272" t="s">
        <v>23</v>
      </c>
      <c r="B112" s="273"/>
      <c r="C112" s="274">
        <f>+'2026R'!$Q112</f>
        <v>0</v>
      </c>
      <c r="D112" s="275" t="str">
        <f>+IF(ISERROR(C112/#REF!),"N. D.",C112/#REF!)</f>
        <v>N. D.</v>
      </c>
      <c r="E112" s="273"/>
      <c r="F112" s="274">
        <f>+'2026P'!$Q112</f>
        <v>0</v>
      </c>
      <c r="G112" s="275" t="str">
        <f>+IF(ISERROR(F112/#REF!),"N. D.",F112/#REF!)</f>
        <v>N. D.</v>
      </c>
      <c r="H112" s="276">
        <f t="shared" si="92"/>
        <v>0</v>
      </c>
      <c r="I112" s="275" t="str">
        <f t="shared" si="93"/>
        <v>N. D.</v>
      </c>
      <c r="J112" s="273"/>
      <c r="K112" s="274">
        <f>+'2025R'!$Q112</f>
        <v>0</v>
      </c>
      <c r="L112" s="275" t="str">
        <f>+IF(ISERROR(K112/#REF!),"N. D.",K112/#REF!)</f>
        <v>N. D.</v>
      </c>
      <c r="M112" s="276">
        <f t="shared" si="94"/>
        <v>0</v>
      </c>
      <c r="N112" s="275" t="str">
        <f t="shared" si="95"/>
        <v>N. D.</v>
      </c>
      <c r="O112" s="311"/>
      <c r="P112" s="274">
        <f>+'2026R'!$AG112</f>
        <v>0</v>
      </c>
      <c r="Q112" s="275" t="str">
        <f>+IF(ISERROR(P112/#REF!),"N. D.",P112/#REF!)</f>
        <v>N. D.</v>
      </c>
      <c r="R112" s="273"/>
      <c r="S112" s="274">
        <f>+'2026P'!$AG112</f>
        <v>0</v>
      </c>
      <c r="T112" s="275" t="str">
        <f>+IF(ISERROR(S112/#REF!),"N. D.",S112/#REF!)</f>
        <v>N. D.</v>
      </c>
      <c r="U112" s="276">
        <f t="shared" si="96"/>
        <v>0</v>
      </c>
      <c r="V112" s="275" t="str">
        <f t="shared" si="97"/>
        <v>N. D.</v>
      </c>
      <c r="W112" s="273"/>
      <c r="X112" s="274">
        <f>+'2025R'!$AG112</f>
        <v>0</v>
      </c>
      <c r="Y112" s="275" t="str">
        <f>+IF(ISERROR(X112/#REF!),"N. D.",X112/#REF!)</f>
        <v>N. D.</v>
      </c>
      <c r="Z112" s="276">
        <f t="shared" si="98"/>
        <v>0</v>
      </c>
      <c r="AA112" s="275" t="str">
        <f t="shared" si="99"/>
        <v>N. D.</v>
      </c>
    </row>
    <row r="113" spans="1:27" hidden="1">
      <c r="A113" s="272" t="s">
        <v>24</v>
      </c>
      <c r="B113" s="273"/>
      <c r="C113" s="274">
        <f>+'2026R'!$Q113</f>
        <v>0</v>
      </c>
      <c r="D113" s="275" t="str">
        <f>+IF(ISERROR(C113/#REF!),"N. D.",C113/#REF!)</f>
        <v>N. D.</v>
      </c>
      <c r="E113" s="273"/>
      <c r="F113" s="274">
        <f>+'2026P'!$Q113</f>
        <v>0</v>
      </c>
      <c r="G113" s="275" t="str">
        <f>+IF(ISERROR(F113/#REF!),"N. D.",F113/#REF!)</f>
        <v>N. D.</v>
      </c>
      <c r="H113" s="276">
        <f t="shared" si="92"/>
        <v>0</v>
      </c>
      <c r="I113" s="275" t="str">
        <f t="shared" si="93"/>
        <v>N. D.</v>
      </c>
      <c r="J113" s="273"/>
      <c r="K113" s="274">
        <f>+'2025R'!$Q113</f>
        <v>0</v>
      </c>
      <c r="L113" s="275" t="str">
        <f>+IF(ISERROR(K113/#REF!),"N. D.",K113/#REF!)</f>
        <v>N. D.</v>
      </c>
      <c r="M113" s="276">
        <f t="shared" si="94"/>
        <v>0</v>
      </c>
      <c r="N113" s="275" t="str">
        <f t="shared" si="95"/>
        <v>N. D.</v>
      </c>
      <c r="O113" s="311"/>
      <c r="P113" s="274">
        <f>+'2026R'!$AG113</f>
        <v>0</v>
      </c>
      <c r="Q113" s="275" t="str">
        <f>+IF(ISERROR(P113/#REF!),"N. D.",P113/#REF!)</f>
        <v>N. D.</v>
      </c>
      <c r="R113" s="273"/>
      <c r="S113" s="274">
        <f>+'2026P'!$AG113</f>
        <v>0</v>
      </c>
      <c r="T113" s="275" t="str">
        <f>+IF(ISERROR(S113/#REF!),"N. D.",S113/#REF!)</f>
        <v>N. D.</v>
      </c>
      <c r="U113" s="276">
        <f t="shared" si="96"/>
        <v>0</v>
      </c>
      <c r="V113" s="275" t="str">
        <f t="shared" si="97"/>
        <v>N. D.</v>
      </c>
      <c r="W113" s="273"/>
      <c r="X113" s="274">
        <f>+'2025R'!$AG113</f>
        <v>0</v>
      </c>
      <c r="Y113" s="275" t="str">
        <f>+IF(ISERROR(X113/#REF!),"N. D.",X113/#REF!)</f>
        <v>N. D.</v>
      </c>
      <c r="Z113" s="276">
        <f t="shared" si="98"/>
        <v>0</v>
      </c>
      <c r="AA113" s="275" t="str">
        <f t="shared" si="99"/>
        <v>N. D.</v>
      </c>
    </row>
    <row r="114" spans="1:27" hidden="1">
      <c r="A114" s="272" t="s">
        <v>25</v>
      </c>
      <c r="B114" s="273"/>
      <c r="C114" s="274">
        <f>+'2026R'!$Q114</f>
        <v>0</v>
      </c>
      <c r="D114" s="275" t="str">
        <f>+IF(ISERROR(C114/#REF!),"N. D.",C114/#REF!)</f>
        <v>N. D.</v>
      </c>
      <c r="E114" s="273"/>
      <c r="F114" s="274">
        <f>+'2026P'!$Q114</f>
        <v>0</v>
      </c>
      <c r="G114" s="275" t="str">
        <f>+IF(ISERROR(F114/#REF!),"N. D.",F114/#REF!)</f>
        <v>N. D.</v>
      </c>
      <c r="H114" s="276">
        <f t="shared" si="92"/>
        <v>0</v>
      </c>
      <c r="I114" s="275" t="str">
        <f t="shared" si="93"/>
        <v>N. D.</v>
      </c>
      <c r="J114" s="273"/>
      <c r="K114" s="274">
        <f>+'2025R'!$Q114</f>
        <v>0</v>
      </c>
      <c r="L114" s="275" t="str">
        <f>+IF(ISERROR(K114/#REF!),"N. D.",K114/#REF!)</f>
        <v>N. D.</v>
      </c>
      <c r="M114" s="276">
        <f t="shared" si="94"/>
        <v>0</v>
      </c>
      <c r="N114" s="275" t="str">
        <f t="shared" si="95"/>
        <v>N. D.</v>
      </c>
      <c r="O114" s="311"/>
      <c r="P114" s="274">
        <f>+'2026R'!$AG114</f>
        <v>0</v>
      </c>
      <c r="Q114" s="275" t="str">
        <f>+IF(ISERROR(P114/#REF!),"N. D.",P114/#REF!)</f>
        <v>N. D.</v>
      </c>
      <c r="R114" s="273"/>
      <c r="S114" s="274">
        <f>+'2026P'!$AG114</f>
        <v>0</v>
      </c>
      <c r="T114" s="275" t="str">
        <f>+IF(ISERROR(S114/#REF!),"N. D.",S114/#REF!)</f>
        <v>N. D.</v>
      </c>
      <c r="U114" s="276">
        <f t="shared" si="96"/>
        <v>0</v>
      </c>
      <c r="V114" s="275" t="str">
        <f t="shared" si="97"/>
        <v>N. D.</v>
      </c>
      <c r="W114" s="273"/>
      <c r="X114" s="274">
        <f>+'2025R'!$AG114</f>
        <v>0</v>
      </c>
      <c r="Y114" s="275" t="str">
        <f>+IF(ISERROR(X114/#REF!),"N. D.",X114/#REF!)</f>
        <v>N. D.</v>
      </c>
      <c r="Z114" s="276">
        <f t="shared" si="98"/>
        <v>0</v>
      </c>
      <c r="AA114" s="275" t="str">
        <f t="shared" si="99"/>
        <v>N. D.</v>
      </c>
    </row>
    <row r="115" spans="1:27" hidden="1">
      <c r="A115" s="272" t="s">
        <v>26</v>
      </c>
      <c r="B115" s="273"/>
      <c r="C115" s="274">
        <f>+'2026R'!$Q115</f>
        <v>0</v>
      </c>
      <c r="D115" s="275" t="str">
        <f>+IF(ISERROR(C115/#REF!),"N. D.",C115/#REF!)</f>
        <v>N. D.</v>
      </c>
      <c r="E115" s="273"/>
      <c r="F115" s="274">
        <f>+'2026P'!$Q115</f>
        <v>0</v>
      </c>
      <c r="G115" s="275" t="str">
        <f>+IF(ISERROR(F115/#REF!),"N. D.",F115/#REF!)</f>
        <v>N. D.</v>
      </c>
      <c r="H115" s="276">
        <f t="shared" si="92"/>
        <v>0</v>
      </c>
      <c r="I115" s="275" t="str">
        <f t="shared" si="93"/>
        <v>N. D.</v>
      </c>
      <c r="J115" s="273"/>
      <c r="K115" s="274">
        <f>+'2025R'!$Q115</f>
        <v>0</v>
      </c>
      <c r="L115" s="275" t="str">
        <f>+IF(ISERROR(K115/#REF!),"N. D.",K115/#REF!)</f>
        <v>N. D.</v>
      </c>
      <c r="M115" s="276">
        <f t="shared" si="94"/>
        <v>0</v>
      </c>
      <c r="N115" s="275" t="str">
        <f t="shared" si="95"/>
        <v>N. D.</v>
      </c>
      <c r="O115" s="311"/>
      <c r="P115" s="274">
        <f>+'2026R'!$AG115</f>
        <v>0</v>
      </c>
      <c r="Q115" s="275" t="str">
        <f>+IF(ISERROR(P115/#REF!),"N. D.",P115/#REF!)</f>
        <v>N. D.</v>
      </c>
      <c r="R115" s="273"/>
      <c r="S115" s="274">
        <f>+'2026P'!$AG115</f>
        <v>0</v>
      </c>
      <c r="T115" s="275" t="str">
        <f>+IF(ISERROR(S115/#REF!),"N. D.",S115/#REF!)</f>
        <v>N. D.</v>
      </c>
      <c r="U115" s="276">
        <f t="shared" si="96"/>
        <v>0</v>
      </c>
      <c r="V115" s="275" t="str">
        <f t="shared" si="97"/>
        <v>N. D.</v>
      </c>
      <c r="W115" s="273"/>
      <c r="X115" s="274">
        <f>+'2025R'!$AG115</f>
        <v>0</v>
      </c>
      <c r="Y115" s="275" t="str">
        <f>+IF(ISERROR(X115/#REF!),"N. D.",X115/#REF!)</f>
        <v>N. D.</v>
      </c>
      <c r="Z115" s="276">
        <f t="shared" si="98"/>
        <v>0</v>
      </c>
      <c r="AA115" s="275" t="str">
        <f t="shared" si="99"/>
        <v>N. D.</v>
      </c>
    </row>
    <row r="116" spans="1:27" hidden="1">
      <c r="A116" s="272" t="s">
        <v>27</v>
      </c>
      <c r="B116" s="273"/>
      <c r="C116" s="274">
        <f>+'2026R'!$Q116</f>
        <v>0</v>
      </c>
      <c r="D116" s="275" t="str">
        <f>+IF(ISERROR(C116/#REF!),"N. D.",C116/#REF!)</f>
        <v>N. D.</v>
      </c>
      <c r="E116" s="273"/>
      <c r="F116" s="274">
        <f>+'2026P'!$Q116</f>
        <v>0</v>
      </c>
      <c r="G116" s="275" t="str">
        <f>+IF(ISERROR(F116/#REF!),"N. D.",F116/#REF!)</f>
        <v>N. D.</v>
      </c>
      <c r="H116" s="276">
        <f t="shared" si="92"/>
        <v>0</v>
      </c>
      <c r="I116" s="275" t="str">
        <f t="shared" si="93"/>
        <v>N. D.</v>
      </c>
      <c r="J116" s="273"/>
      <c r="K116" s="274">
        <f>+'2025R'!$Q116</f>
        <v>0</v>
      </c>
      <c r="L116" s="275" t="str">
        <f>+IF(ISERROR(K116/#REF!),"N. D.",K116/#REF!)</f>
        <v>N. D.</v>
      </c>
      <c r="M116" s="276">
        <f t="shared" si="94"/>
        <v>0</v>
      </c>
      <c r="N116" s="275" t="str">
        <f t="shared" si="95"/>
        <v>N. D.</v>
      </c>
      <c r="O116" s="311"/>
      <c r="P116" s="274">
        <f>+'2026R'!$AG116</f>
        <v>0</v>
      </c>
      <c r="Q116" s="275" t="str">
        <f>+IF(ISERROR(P116/#REF!),"N. D.",P116/#REF!)</f>
        <v>N. D.</v>
      </c>
      <c r="R116" s="273"/>
      <c r="S116" s="274">
        <f>+'2026P'!$AG116</f>
        <v>0</v>
      </c>
      <c r="T116" s="275" t="str">
        <f>+IF(ISERROR(S116/#REF!),"N. D.",S116/#REF!)</f>
        <v>N. D.</v>
      </c>
      <c r="U116" s="276">
        <f t="shared" si="96"/>
        <v>0</v>
      </c>
      <c r="V116" s="275" t="str">
        <f t="shared" si="97"/>
        <v>N. D.</v>
      </c>
      <c r="W116" s="273"/>
      <c r="X116" s="274">
        <f>+'2025R'!$AG116</f>
        <v>0</v>
      </c>
      <c r="Y116" s="275" t="str">
        <f>+IF(ISERROR(X116/#REF!),"N. D.",X116/#REF!)</f>
        <v>N. D.</v>
      </c>
      <c r="Z116" s="276">
        <f t="shared" si="98"/>
        <v>0</v>
      </c>
      <c r="AA116" s="275" t="str">
        <f t="shared" si="99"/>
        <v>N. D.</v>
      </c>
    </row>
    <row r="117" spans="1:27" hidden="1">
      <c r="A117" s="272" t="s">
        <v>28</v>
      </c>
      <c r="B117" s="273"/>
      <c r="C117" s="274">
        <f>+'2026R'!$Q117</f>
        <v>0</v>
      </c>
      <c r="D117" s="275" t="str">
        <f>+IF(ISERROR(C117/#REF!),"N. D.",C117/#REF!)</f>
        <v>N. D.</v>
      </c>
      <c r="E117" s="273"/>
      <c r="F117" s="274">
        <f>+'2026P'!$Q117</f>
        <v>0</v>
      </c>
      <c r="G117" s="275" t="str">
        <f>+IF(ISERROR(F117/#REF!),"N. D.",F117/#REF!)</f>
        <v>N. D.</v>
      </c>
      <c r="H117" s="276">
        <f t="shared" si="92"/>
        <v>0</v>
      </c>
      <c r="I117" s="275" t="str">
        <f t="shared" si="93"/>
        <v>N. D.</v>
      </c>
      <c r="J117" s="273"/>
      <c r="K117" s="274">
        <f>+'2025R'!$Q117</f>
        <v>0</v>
      </c>
      <c r="L117" s="275" t="str">
        <f>+IF(ISERROR(K117/#REF!),"N. D.",K117/#REF!)</f>
        <v>N. D.</v>
      </c>
      <c r="M117" s="276">
        <f t="shared" si="94"/>
        <v>0</v>
      </c>
      <c r="N117" s="275" t="str">
        <f t="shared" si="95"/>
        <v>N. D.</v>
      </c>
      <c r="O117" s="311"/>
      <c r="P117" s="274">
        <f>+'2026R'!$AG117</f>
        <v>0</v>
      </c>
      <c r="Q117" s="275" t="str">
        <f>+IF(ISERROR(P117/#REF!),"N. D.",P117/#REF!)</f>
        <v>N. D.</v>
      </c>
      <c r="R117" s="273"/>
      <c r="S117" s="274">
        <f>+'2026P'!$AG117</f>
        <v>0</v>
      </c>
      <c r="T117" s="275" t="str">
        <f>+IF(ISERROR(S117/#REF!),"N. D.",S117/#REF!)</f>
        <v>N. D.</v>
      </c>
      <c r="U117" s="276">
        <f t="shared" si="96"/>
        <v>0</v>
      </c>
      <c r="V117" s="275" t="str">
        <f t="shared" si="97"/>
        <v>N. D.</v>
      </c>
      <c r="W117" s="273"/>
      <c r="X117" s="274">
        <f>+'2025R'!$AG117</f>
        <v>0</v>
      </c>
      <c r="Y117" s="275" t="str">
        <f>+IF(ISERROR(X117/#REF!),"N. D.",X117/#REF!)</f>
        <v>N. D.</v>
      </c>
      <c r="Z117" s="276">
        <f t="shared" si="98"/>
        <v>0</v>
      </c>
      <c r="AA117" s="275" t="str">
        <f t="shared" si="99"/>
        <v>N. D.</v>
      </c>
    </row>
    <row r="118" spans="1:27" hidden="1">
      <c r="A118" s="272" t="s">
        <v>29</v>
      </c>
      <c r="B118" s="273"/>
      <c r="C118" s="274">
        <f>+'2026R'!$Q118</f>
        <v>0</v>
      </c>
      <c r="D118" s="275" t="str">
        <f>+IF(ISERROR(C118/#REF!),"N. D.",C118/#REF!)</f>
        <v>N. D.</v>
      </c>
      <c r="E118" s="273"/>
      <c r="F118" s="274">
        <f>+'2026P'!$Q118</f>
        <v>0</v>
      </c>
      <c r="G118" s="275" t="str">
        <f>+IF(ISERROR(F118/#REF!),"N. D.",F118/#REF!)</f>
        <v>N. D.</v>
      </c>
      <c r="H118" s="276">
        <f t="shared" si="92"/>
        <v>0</v>
      </c>
      <c r="I118" s="275" t="str">
        <f t="shared" si="93"/>
        <v>N. D.</v>
      </c>
      <c r="J118" s="273"/>
      <c r="K118" s="274">
        <f>+'2025R'!$Q118</f>
        <v>0</v>
      </c>
      <c r="L118" s="275" t="str">
        <f>+IF(ISERROR(K118/#REF!),"N. D.",K118/#REF!)</f>
        <v>N. D.</v>
      </c>
      <c r="M118" s="276">
        <f t="shared" si="94"/>
        <v>0</v>
      </c>
      <c r="N118" s="275" t="str">
        <f t="shared" si="95"/>
        <v>N. D.</v>
      </c>
      <c r="O118" s="311"/>
      <c r="P118" s="274">
        <f>+'2026R'!$AG118</f>
        <v>0</v>
      </c>
      <c r="Q118" s="275" t="str">
        <f>+IF(ISERROR(P118/#REF!),"N. D.",P118/#REF!)</f>
        <v>N. D.</v>
      </c>
      <c r="R118" s="273"/>
      <c r="S118" s="274">
        <f>+'2026P'!$AG118</f>
        <v>0</v>
      </c>
      <c r="T118" s="275" t="str">
        <f>+IF(ISERROR(S118/#REF!),"N. D.",S118/#REF!)</f>
        <v>N. D.</v>
      </c>
      <c r="U118" s="276">
        <f t="shared" si="96"/>
        <v>0</v>
      </c>
      <c r="V118" s="275" t="str">
        <f t="shared" si="97"/>
        <v>N. D.</v>
      </c>
      <c r="W118" s="273"/>
      <c r="X118" s="274">
        <f>+'2025R'!$AG118</f>
        <v>0</v>
      </c>
      <c r="Y118" s="275" t="str">
        <f>+IF(ISERROR(X118/#REF!),"N. D.",X118/#REF!)</f>
        <v>N. D.</v>
      </c>
      <c r="Z118" s="276">
        <f t="shared" si="98"/>
        <v>0</v>
      </c>
      <c r="AA118" s="275" t="str">
        <f t="shared" si="99"/>
        <v>N. D.</v>
      </c>
    </row>
    <row r="119" spans="1:27" hidden="1">
      <c r="A119" s="277" t="s">
        <v>30</v>
      </c>
      <c r="B119" s="273"/>
      <c r="C119" s="274">
        <f>+'2026R'!$Q119</f>
        <v>0</v>
      </c>
      <c r="D119" s="275" t="str">
        <f>+IF(ISERROR(C119/C130),"N. D.",C119/C130)</f>
        <v>N. D.</v>
      </c>
      <c r="E119" s="273"/>
      <c r="F119" s="274">
        <f>+'2026P'!$Q119</f>
        <v>0</v>
      </c>
      <c r="G119" s="275" t="str">
        <f>+IF(ISERROR(F119/F130),"N. D.",F119/F130)</f>
        <v>N. D.</v>
      </c>
      <c r="H119" s="276">
        <f t="shared" si="92"/>
        <v>0</v>
      </c>
      <c r="I119" s="275" t="str">
        <f t="shared" si="93"/>
        <v>N. D.</v>
      </c>
      <c r="J119" s="273"/>
      <c r="K119" s="274">
        <f>+'2025R'!$Q119</f>
        <v>0</v>
      </c>
      <c r="L119" s="275" t="str">
        <f>+IF(ISERROR(K119/K130),"N. D.",K119/K130)</f>
        <v>N. D.</v>
      </c>
      <c r="M119" s="276">
        <f t="shared" si="94"/>
        <v>0</v>
      </c>
      <c r="N119" s="275" t="str">
        <f t="shared" si="95"/>
        <v>N. D.</v>
      </c>
      <c r="O119" s="311"/>
      <c r="P119" s="274">
        <f>+'2026R'!$AG119</f>
        <v>0</v>
      </c>
      <c r="Q119" s="275" t="str">
        <f>+IF(ISERROR(P119/P130),"N. D.",P119/P130)</f>
        <v>N. D.</v>
      </c>
      <c r="R119" s="273"/>
      <c r="S119" s="274">
        <f>+'2026P'!$AG119</f>
        <v>0</v>
      </c>
      <c r="T119" s="275" t="str">
        <f>+IF(ISERROR(S119/S130),"N. D.",S119/S130)</f>
        <v>N. D.</v>
      </c>
      <c r="U119" s="276">
        <f t="shared" si="96"/>
        <v>0</v>
      </c>
      <c r="V119" s="275" t="str">
        <f t="shared" si="97"/>
        <v>N. D.</v>
      </c>
      <c r="W119" s="273"/>
      <c r="X119" s="274">
        <f>+'2025R'!$AG119</f>
        <v>0</v>
      </c>
      <c r="Y119" s="275" t="str">
        <f>+IF(ISERROR(X119/X130),"N. D.",X119/X130)</f>
        <v>N. D.</v>
      </c>
      <c r="Z119" s="276">
        <f t="shared" si="98"/>
        <v>0</v>
      </c>
      <c r="AA119" s="275" t="str">
        <f t="shared" si="99"/>
        <v>N. D.</v>
      </c>
    </row>
    <row r="120" spans="1:27" hidden="1">
      <c r="A120" s="278" t="s">
        <v>31</v>
      </c>
      <c r="B120" s="265"/>
      <c r="C120" s="279">
        <f>+SUM(C121:C129)</f>
        <v>0</v>
      </c>
      <c r="D120" s="270" t="str">
        <f>+IF(ISERROR(C120/#REF!),"N. D.",C120/#REF!)</f>
        <v>N. D.</v>
      </c>
      <c r="E120" s="273"/>
      <c r="F120" s="279">
        <f>+SUM(F121:F129)</f>
        <v>0</v>
      </c>
      <c r="G120" s="270" t="str">
        <f>+IF(ISERROR(F120/#REF!),"N. D.",F120/#REF!)</f>
        <v>N. D.</v>
      </c>
      <c r="H120" s="271">
        <f t="shared" si="92"/>
        <v>0</v>
      </c>
      <c r="I120" s="270" t="str">
        <f t="shared" si="93"/>
        <v>N. D.</v>
      </c>
      <c r="J120" s="265"/>
      <c r="K120" s="279">
        <f>+SUM(K121:K129)</f>
        <v>0</v>
      </c>
      <c r="L120" s="270" t="str">
        <f>+IF(ISERROR(K120/#REF!),"N. D.",K120/#REF!)</f>
        <v>N. D.</v>
      </c>
      <c r="M120" s="271">
        <f t="shared" si="94"/>
        <v>0</v>
      </c>
      <c r="N120" s="270" t="str">
        <f t="shared" si="95"/>
        <v>N. D.</v>
      </c>
      <c r="O120" s="265"/>
      <c r="P120" s="279">
        <f>+SUM(P121:P129)</f>
        <v>0</v>
      </c>
      <c r="Q120" s="270" t="str">
        <f>+IF(ISERROR(P120/#REF!),"N. D.",P120/#REF!)</f>
        <v>N. D.</v>
      </c>
      <c r="R120" s="273"/>
      <c r="S120" s="279">
        <f>+SUM(S121:S129)</f>
        <v>0</v>
      </c>
      <c r="T120" s="270" t="str">
        <f>+IF(ISERROR(S120/#REF!),"N. D.",S120/#REF!)</f>
        <v>N. D.</v>
      </c>
      <c r="U120" s="271">
        <f t="shared" si="96"/>
        <v>0</v>
      </c>
      <c r="V120" s="270" t="str">
        <f t="shared" si="97"/>
        <v>N. D.</v>
      </c>
      <c r="W120" s="265"/>
      <c r="X120" s="279">
        <f>+SUM(X121:X129)</f>
        <v>0</v>
      </c>
      <c r="Y120" s="270" t="str">
        <f>+IF(ISERROR(X120/#REF!),"N. D.",X120/#REF!)</f>
        <v>N. D.</v>
      </c>
      <c r="Z120" s="271">
        <f t="shared" si="98"/>
        <v>0</v>
      </c>
      <c r="AA120" s="270" t="str">
        <f t="shared" si="99"/>
        <v>N. D.</v>
      </c>
    </row>
    <row r="121" spans="1:27" hidden="1">
      <c r="A121" s="280" t="s">
        <v>32</v>
      </c>
      <c r="B121" s="273"/>
      <c r="C121" s="274">
        <f>+'2026R'!$Q121</f>
        <v>0</v>
      </c>
      <c r="D121" s="275" t="str">
        <f>+IF(ISERROR(C121/C132),"N. D.",C121/C132)</f>
        <v>N. D.</v>
      </c>
      <c r="E121" s="273"/>
      <c r="F121" s="274">
        <f>+'2026P'!$Q121</f>
        <v>0</v>
      </c>
      <c r="G121" s="275" t="str">
        <f>+IF(ISERROR(F121/F132),"N. D.",F121/F132)</f>
        <v>N. D.</v>
      </c>
      <c r="H121" s="276">
        <f t="shared" si="92"/>
        <v>0</v>
      </c>
      <c r="I121" s="275" t="str">
        <f t="shared" si="93"/>
        <v>N. D.</v>
      </c>
      <c r="J121" s="273"/>
      <c r="K121" s="274">
        <f>+'2025R'!$Q121</f>
        <v>0</v>
      </c>
      <c r="L121" s="275" t="str">
        <f>+IF(ISERROR(K121/K132),"N. D.",K121/K132)</f>
        <v>N. D.</v>
      </c>
      <c r="M121" s="276">
        <f t="shared" si="94"/>
        <v>0</v>
      </c>
      <c r="N121" s="275" t="str">
        <f t="shared" si="95"/>
        <v>N. D.</v>
      </c>
      <c r="O121" s="311"/>
      <c r="P121" s="274">
        <f>+'2026R'!$AG121</f>
        <v>0</v>
      </c>
      <c r="Q121" s="275" t="str">
        <f>+IF(ISERROR(P121/P132),"N. D.",P121/P132)</f>
        <v>N. D.</v>
      </c>
      <c r="R121" s="273"/>
      <c r="S121" s="274">
        <f>+'2026P'!$AG121</f>
        <v>0</v>
      </c>
      <c r="T121" s="275" t="str">
        <f>+IF(ISERROR(S121/S132),"N. D.",S121/S132)</f>
        <v>N. D.</v>
      </c>
      <c r="U121" s="276">
        <f t="shared" si="96"/>
        <v>0</v>
      </c>
      <c r="V121" s="275" t="str">
        <f t="shared" si="97"/>
        <v>N. D.</v>
      </c>
      <c r="W121" s="273"/>
      <c r="X121" s="274">
        <f>+'2025R'!$AG121</f>
        <v>0</v>
      </c>
      <c r="Y121" s="275" t="str">
        <f>+IF(ISERROR(X121/X132),"N. D.",X121/X132)</f>
        <v>N. D.</v>
      </c>
      <c r="Z121" s="276">
        <f t="shared" si="98"/>
        <v>0</v>
      </c>
      <c r="AA121" s="275" t="str">
        <f t="shared" si="99"/>
        <v>N. D.</v>
      </c>
    </row>
    <row r="122" spans="1:27" hidden="1">
      <c r="A122" s="280" t="s">
        <v>33</v>
      </c>
      <c r="B122" s="273"/>
      <c r="C122" s="274">
        <f>+'2026R'!$Q122</f>
        <v>0</v>
      </c>
      <c r="D122" s="275">
        <f>+IF(ISERROR(C122/C133),"N. D.",C122/C133)</f>
        <v>0</v>
      </c>
      <c r="E122" s="273"/>
      <c r="F122" s="274">
        <f>+'2026P'!$Q122</f>
        <v>0</v>
      </c>
      <c r="G122" s="275">
        <f>+IF(ISERROR(F122/F133),"N. D.",F122/F133)</f>
        <v>0</v>
      </c>
      <c r="H122" s="276">
        <f t="shared" si="92"/>
        <v>0</v>
      </c>
      <c r="I122" s="275" t="str">
        <f t="shared" si="93"/>
        <v>N. D.</v>
      </c>
      <c r="J122" s="273"/>
      <c r="K122" s="274">
        <f>+'2025R'!$Q122</f>
        <v>0</v>
      </c>
      <c r="L122" s="275">
        <f>+IF(ISERROR(K122/K133),"N. D.",K122/K133)</f>
        <v>0</v>
      </c>
      <c r="M122" s="276">
        <f t="shared" si="94"/>
        <v>0</v>
      </c>
      <c r="N122" s="275" t="str">
        <f t="shared" si="95"/>
        <v>N. D.</v>
      </c>
      <c r="O122" s="311"/>
      <c r="P122" s="274">
        <f>+'2026R'!$AG122</f>
        <v>0</v>
      </c>
      <c r="Q122" s="275">
        <f>+IF(ISERROR(P122/P133),"N. D.",P122/P133)</f>
        <v>0</v>
      </c>
      <c r="R122" s="273"/>
      <c r="S122" s="274">
        <f>+'2026P'!$AG122</f>
        <v>0</v>
      </c>
      <c r="T122" s="275">
        <f>+IF(ISERROR(S122/S133),"N. D.",S122/S133)</f>
        <v>0</v>
      </c>
      <c r="U122" s="276">
        <f t="shared" si="96"/>
        <v>0</v>
      </c>
      <c r="V122" s="275" t="str">
        <f t="shared" si="97"/>
        <v>N. D.</v>
      </c>
      <c r="W122" s="273"/>
      <c r="X122" s="274">
        <f>+'2025R'!$AG122</f>
        <v>0</v>
      </c>
      <c r="Y122" s="275">
        <f>+IF(ISERROR(X122/X133),"N. D.",X122/X133)</f>
        <v>0</v>
      </c>
      <c r="Z122" s="276">
        <f t="shared" si="98"/>
        <v>0</v>
      </c>
      <c r="AA122" s="275" t="str">
        <f t="shared" si="99"/>
        <v>N. D.</v>
      </c>
    </row>
    <row r="123" spans="1:27" hidden="1">
      <c r="A123" s="280" t="s">
        <v>34</v>
      </c>
      <c r="B123" s="273"/>
      <c r="C123" s="274">
        <f>+'2026R'!$Q123</f>
        <v>0</v>
      </c>
      <c r="D123" s="275" t="str">
        <f>+IF(ISERROR(C123/#REF!),"N. D.",C123/#REF!)</f>
        <v>N. D.</v>
      </c>
      <c r="E123" s="273"/>
      <c r="F123" s="274">
        <f>+'2026P'!$Q123</f>
        <v>0</v>
      </c>
      <c r="G123" s="275" t="str">
        <f>+IF(ISERROR(F123/#REF!),"N. D.",F123/#REF!)</f>
        <v>N. D.</v>
      </c>
      <c r="H123" s="276">
        <f t="shared" si="92"/>
        <v>0</v>
      </c>
      <c r="I123" s="275" t="str">
        <f t="shared" si="93"/>
        <v>N. D.</v>
      </c>
      <c r="J123" s="273"/>
      <c r="K123" s="274">
        <f>+'2025R'!$Q123</f>
        <v>0</v>
      </c>
      <c r="L123" s="275" t="str">
        <f>+IF(ISERROR(K123/#REF!),"N. D.",K123/#REF!)</f>
        <v>N. D.</v>
      </c>
      <c r="M123" s="276">
        <f t="shared" si="94"/>
        <v>0</v>
      </c>
      <c r="N123" s="275" t="str">
        <f t="shared" si="95"/>
        <v>N. D.</v>
      </c>
      <c r="O123" s="311"/>
      <c r="P123" s="274">
        <f>+'2026R'!$AG123</f>
        <v>0</v>
      </c>
      <c r="Q123" s="275" t="str">
        <f>+IF(ISERROR(P123/#REF!),"N. D.",P123/#REF!)</f>
        <v>N. D.</v>
      </c>
      <c r="R123" s="273"/>
      <c r="S123" s="274">
        <f>+'2026P'!$AG123</f>
        <v>0</v>
      </c>
      <c r="T123" s="275" t="str">
        <f>+IF(ISERROR(S123/#REF!),"N. D.",S123/#REF!)</f>
        <v>N. D.</v>
      </c>
      <c r="U123" s="276">
        <f t="shared" si="96"/>
        <v>0</v>
      </c>
      <c r="V123" s="275" t="str">
        <f t="shared" si="97"/>
        <v>N. D.</v>
      </c>
      <c r="W123" s="273"/>
      <c r="X123" s="274">
        <f>+'2025R'!$AG123</f>
        <v>0</v>
      </c>
      <c r="Y123" s="275" t="str">
        <f>+IF(ISERROR(X123/#REF!),"N. D.",X123/#REF!)</f>
        <v>N. D.</v>
      </c>
      <c r="Z123" s="276">
        <f t="shared" si="98"/>
        <v>0</v>
      </c>
      <c r="AA123" s="275" t="str">
        <f t="shared" si="99"/>
        <v>N. D.</v>
      </c>
    </row>
    <row r="124" spans="1:27" hidden="1">
      <c r="A124" s="280" t="s">
        <v>35</v>
      </c>
      <c r="B124" s="273"/>
      <c r="C124" s="274">
        <f>+'2026R'!$Q124</f>
        <v>0</v>
      </c>
      <c r="D124" s="275" t="str">
        <f>+IF(ISERROR(C124/C134),"N. D.",C124/C134)</f>
        <v>N. D.</v>
      </c>
      <c r="E124" s="273"/>
      <c r="F124" s="274">
        <f>+'2026P'!$Q124</f>
        <v>0</v>
      </c>
      <c r="G124" s="275" t="str">
        <f>+IF(ISERROR(F124/F134),"N. D.",F124/F134)</f>
        <v>N. D.</v>
      </c>
      <c r="H124" s="276">
        <f t="shared" si="92"/>
        <v>0</v>
      </c>
      <c r="I124" s="275" t="str">
        <f t="shared" si="93"/>
        <v>N. D.</v>
      </c>
      <c r="J124" s="273"/>
      <c r="K124" s="274">
        <f>+'2025R'!$Q124</f>
        <v>0</v>
      </c>
      <c r="L124" s="275" t="str">
        <f>+IF(ISERROR(K124/K134),"N. D.",K124/K134)</f>
        <v>N. D.</v>
      </c>
      <c r="M124" s="276">
        <f t="shared" si="94"/>
        <v>0</v>
      </c>
      <c r="N124" s="275" t="str">
        <f t="shared" si="95"/>
        <v>N. D.</v>
      </c>
      <c r="O124" s="311"/>
      <c r="P124" s="274">
        <f>+'2026R'!$AG124</f>
        <v>0</v>
      </c>
      <c r="Q124" s="275" t="str">
        <f>+IF(ISERROR(P124/P134),"N. D.",P124/P134)</f>
        <v>N. D.</v>
      </c>
      <c r="R124" s="273"/>
      <c r="S124" s="274">
        <f>+'2026P'!$AG124</f>
        <v>0</v>
      </c>
      <c r="T124" s="275" t="str">
        <f>+IF(ISERROR(S124/S134),"N. D.",S124/S134)</f>
        <v>N. D.</v>
      </c>
      <c r="U124" s="276">
        <f t="shared" si="96"/>
        <v>0</v>
      </c>
      <c r="V124" s="275" t="str">
        <f t="shared" si="97"/>
        <v>N. D.</v>
      </c>
      <c r="W124" s="273"/>
      <c r="X124" s="274">
        <f>+'2025R'!$AG124</f>
        <v>0</v>
      </c>
      <c r="Y124" s="275" t="str">
        <f>+IF(ISERROR(X124/X134),"N. D.",X124/X134)</f>
        <v>N. D.</v>
      </c>
      <c r="Z124" s="276">
        <f t="shared" si="98"/>
        <v>0</v>
      </c>
      <c r="AA124" s="275" t="str">
        <f t="shared" si="99"/>
        <v>N. D.</v>
      </c>
    </row>
    <row r="125" spans="1:27" hidden="1">
      <c r="A125" s="280" t="s">
        <v>36</v>
      </c>
      <c r="B125" s="273"/>
      <c r="C125" s="274">
        <f>+'2026R'!$Q125</f>
        <v>0</v>
      </c>
      <c r="D125" s="275">
        <f>+IF(ISERROR(C125/C135),"N. D.",C125/C135)</f>
        <v>0</v>
      </c>
      <c r="E125" s="273"/>
      <c r="F125" s="274">
        <f>+'2026P'!$Q125</f>
        <v>0</v>
      </c>
      <c r="G125" s="275">
        <f>+IF(ISERROR(F125/F135),"N. D.",F125/F135)</f>
        <v>0</v>
      </c>
      <c r="H125" s="276">
        <f t="shared" si="92"/>
        <v>0</v>
      </c>
      <c r="I125" s="275" t="str">
        <f t="shared" si="93"/>
        <v>N. D.</v>
      </c>
      <c r="J125" s="273"/>
      <c r="K125" s="274">
        <f>+'2025R'!$Q125</f>
        <v>0</v>
      </c>
      <c r="L125" s="275">
        <f>+IF(ISERROR(K125/K135),"N. D.",K125/K135)</f>
        <v>0</v>
      </c>
      <c r="M125" s="276">
        <f t="shared" si="94"/>
        <v>0</v>
      </c>
      <c r="N125" s="275" t="str">
        <f t="shared" si="95"/>
        <v>N. D.</v>
      </c>
      <c r="O125" s="311"/>
      <c r="P125" s="274">
        <f>+'2026R'!$AG125</f>
        <v>0</v>
      </c>
      <c r="Q125" s="275">
        <f>+IF(ISERROR(P125/P135),"N. D.",P125/P135)</f>
        <v>0</v>
      </c>
      <c r="R125" s="273"/>
      <c r="S125" s="274">
        <f>+'2026P'!$AG125</f>
        <v>0</v>
      </c>
      <c r="T125" s="275">
        <f>+IF(ISERROR(S125/S135),"N. D.",S125/S135)</f>
        <v>0</v>
      </c>
      <c r="U125" s="276">
        <f t="shared" si="96"/>
        <v>0</v>
      </c>
      <c r="V125" s="275" t="str">
        <f t="shared" si="97"/>
        <v>N. D.</v>
      </c>
      <c r="W125" s="273"/>
      <c r="X125" s="274">
        <f>+'2025R'!$AG125</f>
        <v>0</v>
      </c>
      <c r="Y125" s="275">
        <f>+IF(ISERROR(X125/X135),"N. D.",X125/X135)</f>
        <v>0</v>
      </c>
      <c r="Z125" s="276">
        <f t="shared" si="98"/>
        <v>0</v>
      </c>
      <c r="AA125" s="275" t="str">
        <f t="shared" si="99"/>
        <v>N. D.</v>
      </c>
    </row>
    <row r="126" spans="1:27" hidden="1">
      <c r="A126" s="280" t="s">
        <v>37</v>
      </c>
      <c r="B126" s="273"/>
      <c r="C126" s="274">
        <f>+'2026R'!$Q126</f>
        <v>0</v>
      </c>
      <c r="D126" s="275" t="str">
        <f>+IF(ISERROR(C126/C136),"N. D.",C126/C136)</f>
        <v>N. D.</v>
      </c>
      <c r="E126" s="273"/>
      <c r="F126" s="274">
        <f>+'2026P'!$Q126</f>
        <v>0</v>
      </c>
      <c r="G126" s="275" t="str">
        <f>+IF(ISERROR(F126/F136),"N. D.",F126/F136)</f>
        <v>N. D.</v>
      </c>
      <c r="H126" s="276">
        <f t="shared" si="92"/>
        <v>0</v>
      </c>
      <c r="I126" s="275" t="str">
        <f t="shared" si="93"/>
        <v>N. D.</v>
      </c>
      <c r="J126" s="273"/>
      <c r="K126" s="274">
        <f>+'2025R'!$Q126</f>
        <v>0</v>
      </c>
      <c r="L126" s="275" t="str">
        <f>+IF(ISERROR(K126/K136),"N. D.",K126/K136)</f>
        <v>N. D.</v>
      </c>
      <c r="M126" s="276">
        <f t="shared" si="94"/>
        <v>0</v>
      </c>
      <c r="N126" s="275" t="str">
        <f t="shared" si="95"/>
        <v>N. D.</v>
      </c>
      <c r="O126" s="311"/>
      <c r="P126" s="274">
        <f>+'2026R'!$AG126</f>
        <v>0</v>
      </c>
      <c r="Q126" s="275" t="str">
        <f>+IF(ISERROR(P126/P136),"N. D.",P126/P136)</f>
        <v>N. D.</v>
      </c>
      <c r="R126" s="273"/>
      <c r="S126" s="274">
        <f>+'2026P'!$AG126</f>
        <v>0</v>
      </c>
      <c r="T126" s="275" t="str">
        <f>+IF(ISERROR(S126/S136),"N. D.",S126/S136)</f>
        <v>N. D.</v>
      </c>
      <c r="U126" s="276">
        <f t="shared" si="96"/>
        <v>0</v>
      </c>
      <c r="V126" s="275" t="str">
        <f t="shared" si="97"/>
        <v>N. D.</v>
      </c>
      <c r="W126" s="273"/>
      <c r="X126" s="274">
        <f>+'2025R'!$AG126</f>
        <v>0</v>
      </c>
      <c r="Y126" s="275" t="str">
        <f>+IF(ISERROR(X126/X136),"N. D.",X126/X136)</f>
        <v>N. D.</v>
      </c>
      <c r="Z126" s="276">
        <f t="shared" si="98"/>
        <v>0</v>
      </c>
      <c r="AA126" s="275" t="str">
        <f t="shared" si="99"/>
        <v>N. D.</v>
      </c>
    </row>
    <row r="127" spans="1:27" hidden="1">
      <c r="A127" s="280" t="s">
        <v>38</v>
      </c>
      <c r="B127" s="273"/>
      <c r="C127" s="274">
        <f>+'2026R'!$Q127</f>
        <v>0</v>
      </c>
      <c r="D127" s="275">
        <f>+IF(ISERROR(C127/C137),"N. D.",C127/C137)</f>
        <v>0</v>
      </c>
      <c r="E127" s="273"/>
      <c r="F127" s="274">
        <f>+'2026P'!$Q127</f>
        <v>0</v>
      </c>
      <c r="G127" s="275">
        <f>+IF(ISERROR(F127/F137),"N. D.",F127/F137)</f>
        <v>0</v>
      </c>
      <c r="H127" s="276">
        <f t="shared" si="92"/>
        <v>0</v>
      </c>
      <c r="I127" s="275" t="str">
        <f t="shared" si="93"/>
        <v>N. D.</v>
      </c>
      <c r="J127" s="273"/>
      <c r="K127" s="274">
        <f>+'2025R'!$Q127</f>
        <v>0</v>
      </c>
      <c r="L127" s="275">
        <f>+IF(ISERROR(K127/K137),"N. D.",K127/K137)</f>
        <v>0</v>
      </c>
      <c r="M127" s="276">
        <f t="shared" si="94"/>
        <v>0</v>
      </c>
      <c r="N127" s="275" t="str">
        <f t="shared" si="95"/>
        <v>N. D.</v>
      </c>
      <c r="O127" s="311"/>
      <c r="P127" s="274">
        <f>+'2026R'!$AG127</f>
        <v>0</v>
      </c>
      <c r="Q127" s="275">
        <f>+IF(ISERROR(P127/P137),"N. D.",P127/P137)</f>
        <v>0</v>
      </c>
      <c r="R127" s="273"/>
      <c r="S127" s="274">
        <f>+'2026P'!$AG127</f>
        <v>0</v>
      </c>
      <c r="T127" s="275">
        <f>+IF(ISERROR(S127/S137),"N. D.",S127/S137)</f>
        <v>0</v>
      </c>
      <c r="U127" s="276">
        <f t="shared" si="96"/>
        <v>0</v>
      </c>
      <c r="V127" s="275" t="str">
        <f t="shared" si="97"/>
        <v>N. D.</v>
      </c>
      <c r="W127" s="273"/>
      <c r="X127" s="274">
        <f>+'2025R'!$AG127</f>
        <v>0</v>
      </c>
      <c r="Y127" s="275">
        <f>+IF(ISERROR(X127/X137),"N. D.",X127/X137)</f>
        <v>0</v>
      </c>
      <c r="Z127" s="276">
        <f t="shared" si="98"/>
        <v>0</v>
      </c>
      <c r="AA127" s="275" t="str">
        <f t="shared" si="99"/>
        <v>N. D.</v>
      </c>
    </row>
    <row r="128" spans="1:27" hidden="1">
      <c r="A128" s="280" t="s">
        <v>39</v>
      </c>
      <c r="B128" s="273"/>
      <c r="C128" s="274">
        <f>+'2026R'!$Q128</f>
        <v>0</v>
      </c>
      <c r="D128" s="275">
        <f>+IF(ISERROR(C128/C137),"N. D.",C128/C137)</f>
        <v>0</v>
      </c>
      <c r="E128" s="273"/>
      <c r="F128" s="274">
        <f>+'2026P'!$Q128</f>
        <v>0</v>
      </c>
      <c r="G128" s="275">
        <f>+IF(ISERROR(F128/F137),"N. D.",F128/F137)</f>
        <v>0</v>
      </c>
      <c r="H128" s="276">
        <f t="shared" si="92"/>
        <v>0</v>
      </c>
      <c r="I128" s="275" t="str">
        <f t="shared" si="93"/>
        <v>N. D.</v>
      </c>
      <c r="J128" s="273"/>
      <c r="K128" s="274">
        <f>+'2025R'!$Q128</f>
        <v>0</v>
      </c>
      <c r="L128" s="275">
        <f>+IF(ISERROR(K128/K137),"N. D.",K128/K137)</f>
        <v>0</v>
      </c>
      <c r="M128" s="276">
        <f t="shared" si="94"/>
        <v>0</v>
      </c>
      <c r="N128" s="275" t="str">
        <f t="shared" si="95"/>
        <v>N. D.</v>
      </c>
      <c r="O128" s="311"/>
      <c r="P128" s="274">
        <f>+'2026R'!$AG128</f>
        <v>0</v>
      </c>
      <c r="Q128" s="275">
        <f>+IF(ISERROR(P128/P137),"N. D.",P128/P137)</f>
        <v>0</v>
      </c>
      <c r="R128" s="273"/>
      <c r="S128" s="274">
        <f>+'2026P'!$AG128</f>
        <v>0</v>
      </c>
      <c r="T128" s="275">
        <f>+IF(ISERROR(S128/S137),"N. D.",S128/S137)</f>
        <v>0</v>
      </c>
      <c r="U128" s="276">
        <f t="shared" si="96"/>
        <v>0</v>
      </c>
      <c r="V128" s="275" t="str">
        <f t="shared" si="97"/>
        <v>N. D.</v>
      </c>
      <c r="W128" s="273"/>
      <c r="X128" s="274">
        <f>+'2025R'!$AG128</f>
        <v>0</v>
      </c>
      <c r="Y128" s="275">
        <f>+IF(ISERROR(X128/X137),"N. D.",X128/X137)</f>
        <v>0</v>
      </c>
      <c r="Z128" s="276">
        <f t="shared" si="98"/>
        <v>0</v>
      </c>
      <c r="AA128" s="275" t="str">
        <f t="shared" si="99"/>
        <v>N. D.</v>
      </c>
    </row>
    <row r="129" spans="1:27" hidden="1">
      <c r="A129" s="280" t="s">
        <v>40</v>
      </c>
      <c r="B129" s="273"/>
      <c r="C129" s="274">
        <f>+'2026R'!$Q129</f>
        <v>0</v>
      </c>
      <c r="D129" s="275">
        <f>+IF(ISERROR(C129/C138),"N. D.",C129/C138)</f>
        <v>0</v>
      </c>
      <c r="E129" s="273"/>
      <c r="F129" s="274">
        <f>+'2026P'!$Q129</f>
        <v>0</v>
      </c>
      <c r="G129" s="275">
        <f>+IF(ISERROR(F129/F138),"N. D.",F129/F138)</f>
        <v>0</v>
      </c>
      <c r="H129" s="276">
        <f t="shared" si="92"/>
        <v>0</v>
      </c>
      <c r="I129" s="275" t="str">
        <f t="shared" si="93"/>
        <v>N. D.</v>
      </c>
      <c r="J129" s="273"/>
      <c r="K129" s="274">
        <f>+'2025R'!$Q129</f>
        <v>0</v>
      </c>
      <c r="L129" s="275">
        <f>+IF(ISERROR(K129/K138),"N. D.",K129/K138)</f>
        <v>0</v>
      </c>
      <c r="M129" s="276">
        <f t="shared" si="94"/>
        <v>0</v>
      </c>
      <c r="N129" s="275" t="str">
        <f t="shared" si="95"/>
        <v>N. D.</v>
      </c>
      <c r="O129" s="311"/>
      <c r="P129" s="274">
        <f>+'2026R'!$AG129</f>
        <v>0</v>
      </c>
      <c r="Q129" s="275">
        <f>+IF(ISERROR(P129/P138),"N. D.",P129/P138)</f>
        <v>0</v>
      </c>
      <c r="R129" s="273"/>
      <c r="S129" s="274">
        <f>+'2026P'!$AG129</f>
        <v>0</v>
      </c>
      <c r="T129" s="275">
        <f>+IF(ISERROR(S129/S138),"N. D.",S129/S138)</f>
        <v>0</v>
      </c>
      <c r="U129" s="276">
        <f t="shared" si="96"/>
        <v>0</v>
      </c>
      <c r="V129" s="275" t="str">
        <f t="shared" si="97"/>
        <v>N. D.</v>
      </c>
      <c r="W129" s="273"/>
      <c r="X129" s="274">
        <f>+'2025R'!$AG129</f>
        <v>0</v>
      </c>
      <c r="Y129" s="275">
        <f>+IF(ISERROR(X129/X138),"N. D.",X129/X138)</f>
        <v>0</v>
      </c>
      <c r="Z129" s="276">
        <f t="shared" si="98"/>
        <v>0</v>
      </c>
      <c r="AA129" s="275" t="str">
        <f t="shared" si="99"/>
        <v>N. D.</v>
      </c>
    </row>
    <row r="130" spans="1:27" ht="6" hidden="1" customHeight="1">
      <c r="A130" s="267"/>
      <c r="B130" s="265"/>
      <c r="C130" s="265"/>
      <c r="D130" s="288"/>
      <c r="E130" s="265"/>
      <c r="F130" s="265"/>
      <c r="G130" s="288"/>
      <c r="H130" s="265"/>
      <c r="I130" s="270"/>
      <c r="J130" s="265"/>
      <c r="K130" s="265"/>
      <c r="L130" s="288"/>
      <c r="M130" s="265"/>
      <c r="N130" s="270"/>
      <c r="O130" s="265"/>
      <c r="P130" s="265"/>
      <c r="Q130" s="288"/>
      <c r="R130" s="265"/>
      <c r="S130" s="265"/>
      <c r="T130" s="288"/>
      <c r="U130" s="265"/>
      <c r="V130" s="270"/>
      <c r="W130" s="265"/>
      <c r="X130" s="265"/>
      <c r="Y130" s="288"/>
      <c r="Z130" s="265"/>
      <c r="AA130" s="270"/>
    </row>
    <row r="131" spans="1:27" hidden="1">
      <c r="A131" s="284" t="s">
        <v>49</v>
      </c>
      <c r="B131" s="285"/>
      <c r="C131" s="285">
        <f>+C110+C120</f>
        <v>0</v>
      </c>
      <c r="D131" s="287">
        <f>+IF(ISERROR(C131/C106),"N. D.",C131/C106)</f>
        <v>0</v>
      </c>
      <c r="E131" s="285"/>
      <c r="F131" s="285">
        <f>+F110+F120</f>
        <v>0</v>
      </c>
      <c r="G131" s="287">
        <f>+IF(ISERROR(F131/F106),"N. D.",F131/F106)</f>
        <v>0</v>
      </c>
      <c r="H131" s="289">
        <f>+$C131-F131</f>
        <v>0</v>
      </c>
      <c r="I131" s="287" t="str">
        <f>+IF(ISERROR(H131/F131),"N. D.",H131/F131)</f>
        <v>N. D.</v>
      </c>
      <c r="J131" s="285"/>
      <c r="K131" s="285">
        <f>+K110+K120</f>
        <v>0</v>
      </c>
      <c r="L131" s="287">
        <f>+IF(ISERROR(K131/K106),"N. D.",K131/K106)</f>
        <v>0</v>
      </c>
      <c r="M131" s="289">
        <f>+$C131-K131</f>
        <v>0</v>
      </c>
      <c r="N131" s="287" t="str">
        <f>+IF(ISERROR(M131/K131),"N. D.",M131/K131)</f>
        <v>N. D.</v>
      </c>
      <c r="O131" s="312"/>
      <c r="P131" s="285">
        <f>+P110+P120</f>
        <v>0</v>
      </c>
      <c r="Q131" s="287">
        <f>+IF(ISERROR(P131/P106),"N. D.",P131/P106)</f>
        <v>0</v>
      </c>
      <c r="R131" s="285"/>
      <c r="S131" s="285">
        <f>+S110+S120</f>
        <v>0</v>
      </c>
      <c r="T131" s="287">
        <f>+IF(ISERROR(S131/S106),"N. D.",S131/S106)</f>
        <v>0</v>
      </c>
      <c r="U131" s="289">
        <f>+$P131-S131</f>
        <v>0</v>
      </c>
      <c r="V131" s="287" t="str">
        <f>+IF(ISERROR(U131/S131),"N. D.",U131/S131)</f>
        <v>N. D.</v>
      </c>
      <c r="W131" s="285"/>
      <c r="X131" s="285">
        <f>+X110+X120</f>
        <v>0</v>
      </c>
      <c r="Y131" s="287">
        <f>+IF(ISERROR(X131/X106),"N. D.",X131/X106)</f>
        <v>0</v>
      </c>
      <c r="Z131" s="289">
        <f>+$P131-X131</f>
        <v>0</v>
      </c>
      <c r="AA131" s="287" t="str">
        <f>+IF(ISERROR(Z131/X131),"N. D.",Z131/X131)</f>
        <v>N. D.</v>
      </c>
    </row>
    <row r="132" spans="1:27" ht="6" hidden="1" customHeight="1">
      <c r="A132" s="265"/>
      <c r="B132" s="265"/>
      <c r="C132" s="265"/>
      <c r="D132" s="288"/>
      <c r="E132" s="265"/>
      <c r="F132" s="265"/>
      <c r="G132" s="288"/>
      <c r="H132" s="265"/>
      <c r="I132" s="288"/>
      <c r="J132" s="265"/>
      <c r="K132" s="265"/>
      <c r="L132" s="288"/>
      <c r="M132" s="265"/>
      <c r="N132" s="288"/>
      <c r="O132" s="265"/>
      <c r="P132" s="265"/>
      <c r="Q132" s="288"/>
      <c r="R132" s="265"/>
      <c r="S132" s="265"/>
      <c r="T132" s="288"/>
      <c r="U132" s="265"/>
      <c r="V132" s="288"/>
      <c r="W132" s="265"/>
      <c r="X132" s="265"/>
      <c r="Y132" s="288"/>
      <c r="Z132" s="265"/>
      <c r="AA132" s="288"/>
    </row>
    <row r="133" spans="1:27" ht="19" hidden="1" thickBot="1">
      <c r="A133" s="290" t="s">
        <v>50</v>
      </c>
      <c r="B133" s="291"/>
      <c r="C133" s="291">
        <f>+C106-C131</f>
        <v>2222465.69</v>
      </c>
      <c r="D133" s="292">
        <f>+IF(OR(C106&lt;=0,C133&lt;=0),"N. D.",C133/C106)</f>
        <v>1</v>
      </c>
      <c r="E133" s="291"/>
      <c r="F133" s="291">
        <f>+F106-F131</f>
        <v>2316478.44244404</v>
      </c>
      <c r="G133" s="292">
        <f>+IF(OR(F106&lt;=0,F133&lt;=0),"N. D.",F133/F106)</f>
        <v>1</v>
      </c>
      <c r="H133" s="291">
        <f>+$C133-F133</f>
        <v>-94012.75244404003</v>
      </c>
      <c r="I133" s="292">
        <f>+IF(ISERROR(H133/F133),"N. D.",H133/F133)</f>
        <v>-4.0584341611593105E-2</v>
      </c>
      <c r="J133" s="291"/>
      <c r="K133" s="291">
        <f>+K106-K131</f>
        <v>2204930.65</v>
      </c>
      <c r="L133" s="292">
        <f>+IF(OR(K106&lt;=0,K133&lt;=0),"N. D.",K133/K106)</f>
        <v>1</v>
      </c>
      <c r="M133" s="291">
        <f>+$C133-K133</f>
        <v>17535.040000000037</v>
      </c>
      <c r="N133" s="292">
        <f>+IF(ISERROR(M133/K133),"N. D.",M133/K133)</f>
        <v>7.9526492137065793E-3</v>
      </c>
      <c r="O133" s="312"/>
      <c r="P133" s="291">
        <f>+P106-P131</f>
        <v>14235941.75</v>
      </c>
      <c r="Q133" s="292">
        <f>+IF(OR(P106&lt;=0,P133&lt;=0),"N. D.",P133/P106)</f>
        <v>1</v>
      </c>
      <c r="R133" s="291"/>
      <c r="S133" s="291">
        <f>+S106-S131</f>
        <v>14408583.269805241</v>
      </c>
      <c r="T133" s="292">
        <f>+IF(OR(S106&lt;=0,S133&lt;=0),"N. D.",S133/S106)</f>
        <v>1</v>
      </c>
      <c r="U133" s="291">
        <f>+$P133-S133</f>
        <v>-172641.51980524138</v>
      </c>
      <c r="V133" s="292">
        <f>+IF(ISERROR(U133/S133),"N. D.",U133/S133)</f>
        <v>-1.1981852523074252E-2</v>
      </c>
      <c r="W133" s="291"/>
      <c r="X133" s="291">
        <f>+X106-X131</f>
        <v>13852007.029999997</v>
      </c>
      <c r="Y133" s="292">
        <f>+IF(OR(X106&lt;=0,X133&lt;=0),"N. D.",X133/X106)</f>
        <v>1</v>
      </c>
      <c r="Z133" s="291">
        <f>+$P133-X133</f>
        <v>383934.72000000253</v>
      </c>
      <c r="AA133" s="292">
        <f>+IF(ISERROR(Z133/X133),"N. D.",Z133/X133)</f>
        <v>2.7716901902265539E-2</v>
      </c>
    </row>
    <row r="134" spans="1:27" ht="6" hidden="1" customHeight="1">
      <c r="A134" s="265"/>
      <c r="B134" s="293"/>
      <c r="C134" s="293"/>
      <c r="D134" s="294"/>
      <c r="E134" s="293"/>
      <c r="F134" s="293"/>
      <c r="G134" s="294"/>
      <c r="H134" s="293"/>
      <c r="I134" s="294"/>
      <c r="J134" s="293"/>
      <c r="K134" s="293"/>
      <c r="L134" s="294"/>
      <c r="M134" s="293"/>
      <c r="N134" s="294"/>
      <c r="O134" s="293"/>
      <c r="P134" s="293"/>
      <c r="Q134" s="294"/>
      <c r="R134" s="293"/>
      <c r="S134" s="293"/>
      <c r="T134" s="294"/>
      <c r="U134" s="293"/>
      <c r="V134" s="294"/>
      <c r="W134" s="293"/>
      <c r="X134" s="293"/>
      <c r="Y134" s="294"/>
      <c r="Z134" s="293"/>
      <c r="AA134" s="294"/>
    </row>
    <row r="135" spans="1:27">
      <c r="A135" s="295" t="s">
        <v>51</v>
      </c>
      <c r="B135" s="283"/>
      <c r="C135" s="283">
        <f>+C137+C160</f>
        <v>250419.42309999996</v>
      </c>
      <c r="D135" s="282">
        <f>+D137+D160</f>
        <v>0.11267639551276941</v>
      </c>
      <c r="E135" s="283"/>
      <c r="F135" s="283">
        <f>+F137+F160</f>
        <v>298439.30379900936</v>
      </c>
      <c r="G135" s="282">
        <f>+G137+G160</f>
        <v>0.12883318848593983</v>
      </c>
      <c r="H135" s="283">
        <f>+$C135-F135</f>
        <v>-48019.880699009402</v>
      </c>
      <c r="I135" s="282">
        <f>+IF(ISERROR(H135/F135),"N. D.",H135/F135)</f>
        <v>-0.16090333976703505</v>
      </c>
      <c r="J135" s="283"/>
      <c r="K135" s="283">
        <f>+K137+K160</f>
        <v>296108.84499999997</v>
      </c>
      <c r="L135" s="282">
        <f>+L137+L160</f>
        <v>0.13429394933577618</v>
      </c>
      <c r="M135" s="283">
        <f>+$C135-K135</f>
        <v>-45689.421900000016</v>
      </c>
      <c r="N135" s="282">
        <f>+IF(ISERROR(M135/K135),"N. D.",M135/K135)</f>
        <v>-0.1542994161488152</v>
      </c>
      <c r="O135" s="313"/>
      <c r="P135" s="283">
        <f>+P137+P160</f>
        <v>1569996.4855</v>
      </c>
      <c r="Q135" s="282">
        <f>+Q137+Q160</f>
        <v>0.11028399195999802</v>
      </c>
      <c r="R135" s="283"/>
      <c r="S135" s="283">
        <f>+S137+S160</f>
        <v>1761042.6911532236</v>
      </c>
      <c r="T135" s="282">
        <f>+T137+T160</f>
        <v>0.12222177976676449</v>
      </c>
      <c r="U135" s="283">
        <f>+$P135-S135</f>
        <v>-191046.20565322367</v>
      </c>
      <c r="V135" s="320">
        <f>+IF(ISERROR(U135/S135),"N. D.",U135/S135)</f>
        <v>-0.10848471000332</v>
      </c>
      <c r="W135" s="283"/>
      <c r="X135" s="283">
        <f>+X137+X160</f>
        <v>2057320.4369000001</v>
      </c>
      <c r="Y135" s="282">
        <f>+Y137+Y160</f>
        <v>0.14852146930364363</v>
      </c>
      <c r="Z135" s="283">
        <f>+$P135-X135</f>
        <v>-487323.95140000014</v>
      </c>
      <c r="AA135" s="282">
        <f>+IF(ISERROR(Z135/X135),"N. D.",Z135/X135)</f>
        <v>-0.23687313976927524</v>
      </c>
    </row>
    <row r="136" spans="1:27" ht="6" customHeight="1">
      <c r="A136" s="296"/>
      <c r="B136" s="265"/>
      <c r="C136" s="265"/>
      <c r="D136" s="270"/>
      <c r="E136" s="265"/>
      <c r="F136" s="265"/>
      <c r="G136" s="270"/>
      <c r="H136" s="265"/>
      <c r="I136" s="270"/>
      <c r="J136" s="265"/>
      <c r="K136" s="265"/>
      <c r="L136" s="270"/>
      <c r="M136" s="265"/>
      <c r="N136" s="270"/>
      <c r="O136" s="265"/>
      <c r="P136" s="265"/>
      <c r="Q136" s="270"/>
      <c r="R136" s="265"/>
      <c r="S136" s="265"/>
      <c r="T136" s="270"/>
      <c r="U136" s="265"/>
      <c r="V136" s="270"/>
      <c r="W136" s="265"/>
      <c r="X136" s="265"/>
      <c r="Y136" s="270"/>
      <c r="Z136" s="265"/>
      <c r="AA136" s="270"/>
    </row>
    <row r="137" spans="1:27">
      <c r="A137" s="297" t="s">
        <v>52</v>
      </c>
      <c r="B137" s="283"/>
      <c r="C137" s="283">
        <f>+SUM(C138:C150)</f>
        <v>292573.00309999997</v>
      </c>
      <c r="D137" s="282">
        <f>+SUM(D138:D150)</f>
        <v>0.13164342847515453</v>
      </c>
      <c r="E137" s="283"/>
      <c r="F137" s="283">
        <f>+SUM(F138:F150)</f>
        <v>331731.48379900935</v>
      </c>
      <c r="G137" s="282">
        <f>+SUM(G138:G150)</f>
        <v>0.14320508135141996</v>
      </c>
      <c r="H137" s="283">
        <f t="shared" ref="H137:H150" si="100">+$C137-F137</f>
        <v>-39158.480699009378</v>
      </c>
      <c r="I137" s="282">
        <f t="shared" ref="I137:I150" si="101">+IF(ISERROR(H137/F137),"N. D.",H137/F137)</f>
        <v>-0.11804270203890221</v>
      </c>
      <c r="J137" s="283"/>
      <c r="K137" s="283">
        <f>+SUM(K138:K150)</f>
        <v>327815.685</v>
      </c>
      <c r="L137" s="282">
        <f>+SUM(L138:L150)</f>
        <v>0.14867392087819181</v>
      </c>
      <c r="M137" s="283">
        <f t="shared" ref="M137:M150" si="102">+$C137-K137</f>
        <v>-35242.681900000025</v>
      </c>
      <c r="N137" s="282">
        <f t="shared" ref="N137:N150" si="103">+IF(ISERROR(M137/K137),"N. D.",M137/K137)</f>
        <v>-0.10750761331020517</v>
      </c>
      <c r="O137" s="313"/>
      <c r="P137" s="283">
        <f>+SUM(P138:P150)</f>
        <v>1819583.7455</v>
      </c>
      <c r="Q137" s="282">
        <f>+SUM(Q138:Q150)</f>
        <v>0.12781618367467681</v>
      </c>
      <c r="R137" s="283"/>
      <c r="S137" s="283">
        <f>+SUM(S138:S150)</f>
        <v>1967330.2711532237</v>
      </c>
      <c r="T137" s="282">
        <f>+SUM(T138:T150)</f>
        <v>0.13653877236327452</v>
      </c>
      <c r="U137" s="283">
        <f t="shared" ref="U137:U150" si="104">+$P137-S137</f>
        <v>-147746.52565322374</v>
      </c>
      <c r="V137" s="282">
        <f t="shared" ref="V137:V150" si="105">+IF(ISERROR(U137/S137),"N. D.",U137/S137)</f>
        <v>-7.5100011329880381E-2</v>
      </c>
      <c r="W137" s="283"/>
      <c r="X137" s="283">
        <f>+SUM(X138:X150)</f>
        <v>2251024.9969000001</v>
      </c>
      <c r="Y137" s="282">
        <f>+SUM(Y138:Y150)</f>
        <v>0.16250533168405421</v>
      </c>
      <c r="Z137" s="283">
        <f t="shared" ref="Z137:Z150" si="106">+$P137-X137</f>
        <v>-431441.25140000018</v>
      </c>
      <c r="AA137" s="282">
        <f t="shared" ref="AA137:AA150" si="107">+IF(ISERROR(Z137/X137),"N. D.",Z137/X137)</f>
        <v>-0.19166435379178803</v>
      </c>
    </row>
    <row r="138" spans="1:27">
      <c r="A138" s="277" t="s">
        <v>53</v>
      </c>
      <c r="B138" s="273"/>
      <c r="C138" s="273">
        <f>+'2026R'!$Q138</f>
        <v>122171.22999999998</v>
      </c>
      <c r="D138" s="270">
        <f t="shared" ref="D138:D150" si="108">+IF(ISERROR(C138/C$106),"N. D.",C138/C$106)</f>
        <v>5.4971030846374946E-2</v>
      </c>
      <c r="E138" s="273"/>
      <c r="F138" s="273">
        <f>+'2026P'!$Q138</f>
        <v>123466.26379900934</v>
      </c>
      <c r="G138" s="270">
        <f t="shared" ref="G138:G150" si="109">+IF(ISERROR(F138/F$106),"N. D.",F138/F$106)</f>
        <v>5.3299120568868388E-2</v>
      </c>
      <c r="H138" s="273">
        <f t="shared" si="100"/>
        <v>-1295.033799009354</v>
      </c>
      <c r="I138" s="270">
        <f t="shared" si="101"/>
        <v>-1.0488968882362382E-2</v>
      </c>
      <c r="J138" s="273"/>
      <c r="K138" s="273">
        <f>+'2025R'!$Q138</f>
        <v>104851.26999999999</v>
      </c>
      <c r="L138" s="270">
        <f t="shared" ref="L138:L150" si="110">+IF(ISERROR(K138/K$106),"N. D.",K138/K$106)</f>
        <v>4.7553091975931307E-2</v>
      </c>
      <c r="M138" s="273">
        <f t="shared" si="102"/>
        <v>17319.959999999992</v>
      </c>
      <c r="N138" s="270">
        <f t="shared" si="103"/>
        <v>0.16518598201051826</v>
      </c>
      <c r="O138" s="311"/>
      <c r="P138" s="273">
        <f>+'2026R'!$AG138</f>
        <v>719471.76</v>
      </c>
      <c r="Q138" s="270">
        <f t="shared" ref="Q138:Q150" si="111">+IF(ISERROR(P138/P$106),"N. D.",P138/P$106)</f>
        <v>5.0539105359854397E-2</v>
      </c>
      <c r="R138" s="273"/>
      <c r="S138" s="273">
        <f>+'2026P'!$AG138</f>
        <v>765880.51770322374</v>
      </c>
      <c r="T138" s="270">
        <f t="shared" ref="T138:T150" si="112">+IF(ISERROR(S138/S$106),"N. D.",S138/S$106)</f>
        <v>5.3154463791607459E-2</v>
      </c>
      <c r="U138" s="273">
        <f t="shared" si="104"/>
        <v>-46408.757703223731</v>
      </c>
      <c r="V138" s="270">
        <f t="shared" si="105"/>
        <v>-6.0595297347943479E-2</v>
      </c>
      <c r="W138" s="273"/>
      <c r="X138" s="273">
        <f>+'2025R'!$AG138</f>
        <v>659227.80000000005</v>
      </c>
      <c r="Y138" s="270">
        <f t="shared" ref="Y138:Y150" si="113">+IF(ISERROR(X138/X$106),"N. D.",X138/X$106)</f>
        <v>4.7590778619464806E-2</v>
      </c>
      <c r="Z138" s="273">
        <f t="shared" si="106"/>
        <v>60243.959999999963</v>
      </c>
      <c r="AA138" s="314">
        <f t="shared" si="107"/>
        <v>9.1385648481450504E-2</v>
      </c>
    </row>
    <row r="139" spans="1:27">
      <c r="A139" s="277" t="s">
        <v>54</v>
      </c>
      <c r="B139" s="273"/>
      <c r="C139" s="273">
        <f>+'2026R'!$Q139</f>
        <v>62479.95</v>
      </c>
      <c r="D139" s="270">
        <f t="shared" si="108"/>
        <v>2.8112897436900364E-2</v>
      </c>
      <c r="E139" s="273"/>
      <c r="F139" s="273">
        <f>+'2026P'!$Q139</f>
        <v>47119.06</v>
      </c>
      <c r="G139" s="270">
        <f t="shared" si="109"/>
        <v>2.0340815237756424E-2</v>
      </c>
      <c r="H139" s="273">
        <f t="shared" si="100"/>
        <v>15360.89</v>
      </c>
      <c r="I139" s="314">
        <f t="shared" si="101"/>
        <v>0.32600162227344942</v>
      </c>
      <c r="J139" s="273"/>
      <c r="K139" s="273">
        <f>+'2025R'!$Q139</f>
        <v>38103.740000000005</v>
      </c>
      <c r="L139" s="270">
        <f t="shared" si="110"/>
        <v>1.7281151223509005E-2</v>
      </c>
      <c r="M139" s="273">
        <f t="shared" si="102"/>
        <v>24376.209999999992</v>
      </c>
      <c r="N139" s="314">
        <f t="shared" si="103"/>
        <v>0.63973274014571768</v>
      </c>
      <c r="O139" s="311"/>
      <c r="P139" s="273">
        <f>+'2026R'!$AG139</f>
        <v>381587.5500000001</v>
      </c>
      <c r="Q139" s="270">
        <f t="shared" si="111"/>
        <v>2.6804517516377174E-2</v>
      </c>
      <c r="R139" s="273"/>
      <c r="S139" s="273">
        <f>+'2026P'!$AG139</f>
        <v>393265.37345000001</v>
      </c>
      <c r="T139" s="270">
        <f t="shared" si="112"/>
        <v>2.7293826609180272E-2</v>
      </c>
      <c r="U139" s="273">
        <f t="shared" si="104"/>
        <v>-11677.823449999909</v>
      </c>
      <c r="V139" s="270">
        <f t="shared" si="105"/>
        <v>-2.9694512251495324E-2</v>
      </c>
      <c r="W139" s="273"/>
      <c r="X139" s="273">
        <f>+'2025R'!$AG139</f>
        <v>424359.94999999995</v>
      </c>
      <c r="Y139" s="270">
        <f t="shared" si="113"/>
        <v>3.06352681659013E-2</v>
      </c>
      <c r="Z139" s="273">
        <f t="shared" si="106"/>
        <v>-42772.399999999849</v>
      </c>
      <c r="AA139" s="314">
        <f t="shared" si="107"/>
        <v>-0.10079273503543361</v>
      </c>
    </row>
    <row r="140" spans="1:27">
      <c r="A140" s="277" t="s">
        <v>55</v>
      </c>
      <c r="B140" s="273"/>
      <c r="C140" s="273">
        <f>+'2026R'!$Q140</f>
        <v>252</v>
      </c>
      <c r="D140" s="270">
        <f t="shared" si="108"/>
        <v>1.1338757720034815E-4</v>
      </c>
      <c r="E140" s="273"/>
      <c r="F140" s="273">
        <f>+'2026P'!$Q140</f>
        <v>893.73</v>
      </c>
      <c r="G140" s="270">
        <f t="shared" si="109"/>
        <v>3.8581408038360803E-4</v>
      </c>
      <c r="H140" s="273">
        <f t="shared" si="100"/>
        <v>-641.73</v>
      </c>
      <c r="I140" s="314">
        <f t="shared" si="101"/>
        <v>-0.71803564835017286</v>
      </c>
      <c r="J140" s="273"/>
      <c r="K140" s="273">
        <f>+'2025R'!$Q140</f>
        <v>0</v>
      </c>
      <c r="L140" s="270">
        <f t="shared" si="110"/>
        <v>0</v>
      </c>
      <c r="M140" s="273">
        <f t="shared" si="102"/>
        <v>252</v>
      </c>
      <c r="N140" s="270" t="str">
        <f t="shared" si="103"/>
        <v>N. D.</v>
      </c>
      <c r="O140" s="311"/>
      <c r="P140" s="273">
        <f>+'2026R'!$AG140</f>
        <v>1777.65</v>
      </c>
      <c r="Q140" s="270">
        <f t="shared" si="111"/>
        <v>1.2487055870399302E-4</v>
      </c>
      <c r="R140" s="273"/>
      <c r="S140" s="273">
        <f>+'2026P'!$AG140</f>
        <v>5249.0599999999995</v>
      </c>
      <c r="T140" s="270">
        <f t="shared" si="112"/>
        <v>3.6430091020815192E-4</v>
      </c>
      <c r="U140" s="273">
        <f t="shared" si="104"/>
        <v>-3471.4099999999994</v>
      </c>
      <c r="V140" s="314">
        <f t="shared" si="105"/>
        <v>-0.66133936361939083</v>
      </c>
      <c r="W140" s="273"/>
      <c r="X140" s="273">
        <f>+'2025R'!$AG140</f>
        <v>1712.1</v>
      </c>
      <c r="Y140" s="270">
        <f t="shared" si="113"/>
        <v>1.2359941749177702E-4</v>
      </c>
      <c r="Z140" s="273">
        <f t="shared" si="106"/>
        <v>65.550000000000182</v>
      </c>
      <c r="AA140" s="270">
        <f t="shared" si="107"/>
        <v>3.8286315051691014E-2</v>
      </c>
    </row>
    <row r="141" spans="1:27">
      <c r="A141" s="277" t="s">
        <v>56</v>
      </c>
      <c r="B141" s="273"/>
      <c r="C141" s="273">
        <f>+'2026R'!$Q141</f>
        <v>0</v>
      </c>
      <c r="D141" s="270">
        <f t="shared" si="108"/>
        <v>0</v>
      </c>
      <c r="E141" s="273"/>
      <c r="F141" s="273">
        <f>+'2026P'!$Q141</f>
        <v>0</v>
      </c>
      <c r="G141" s="270">
        <f t="shared" si="109"/>
        <v>0</v>
      </c>
      <c r="H141" s="273">
        <f t="shared" si="100"/>
        <v>0</v>
      </c>
      <c r="I141" s="270" t="str">
        <f t="shared" si="101"/>
        <v>N. D.</v>
      </c>
      <c r="J141" s="273"/>
      <c r="K141" s="273">
        <f>+'2025R'!$Q141</f>
        <v>3725</v>
      </c>
      <c r="L141" s="270">
        <f t="shared" si="110"/>
        <v>1.6893955372247196E-3</v>
      </c>
      <c r="M141" s="273">
        <f t="shared" si="102"/>
        <v>-3725</v>
      </c>
      <c r="N141" s="314">
        <f t="shared" si="103"/>
        <v>-1</v>
      </c>
      <c r="O141" s="311"/>
      <c r="P141" s="273">
        <f>+'2026R'!$AG141</f>
        <v>7310.85</v>
      </c>
      <c r="Q141" s="270">
        <f t="shared" si="111"/>
        <v>5.1354874362280955E-4</v>
      </c>
      <c r="R141" s="273"/>
      <c r="S141" s="273">
        <f>+'2026P'!$AG141</f>
        <v>8000</v>
      </c>
      <c r="T141" s="270">
        <f t="shared" si="112"/>
        <v>5.5522460815178641E-4</v>
      </c>
      <c r="U141" s="273">
        <f t="shared" si="104"/>
        <v>-689.14999999999964</v>
      </c>
      <c r="V141" s="270">
        <f t="shared" si="105"/>
        <v>-8.614374999999995E-2</v>
      </c>
      <c r="W141" s="273"/>
      <c r="X141" s="273">
        <f>+'2025R'!$AG141</f>
        <v>7808</v>
      </c>
      <c r="Y141" s="270">
        <f t="shared" si="113"/>
        <v>5.6367282972711588E-4</v>
      </c>
      <c r="Z141" s="273">
        <f t="shared" si="106"/>
        <v>-497.14999999999964</v>
      </c>
      <c r="AA141" s="270">
        <f t="shared" si="107"/>
        <v>-6.3671874999999947E-2</v>
      </c>
    </row>
    <row r="142" spans="1:27">
      <c r="A142" s="277" t="s">
        <v>57</v>
      </c>
      <c r="B142" s="273"/>
      <c r="C142" s="273">
        <f>+'2026R'!$Q142</f>
        <v>29040</v>
      </c>
      <c r="D142" s="270">
        <f t="shared" si="108"/>
        <v>1.3066568420230596E-2</v>
      </c>
      <c r="E142" s="273"/>
      <c r="F142" s="273">
        <f>+'2026P'!$Q142</f>
        <v>54342.71</v>
      </c>
      <c r="G142" s="270">
        <f t="shared" si="109"/>
        <v>2.345919090128238E-2</v>
      </c>
      <c r="H142" s="273">
        <f t="shared" si="100"/>
        <v>-25302.71</v>
      </c>
      <c r="I142" s="314">
        <f t="shared" si="101"/>
        <v>-0.46561369501079353</v>
      </c>
      <c r="J142" s="273"/>
      <c r="K142" s="273">
        <f>+'2025R'!$Q142</f>
        <v>26400</v>
      </c>
      <c r="L142" s="270">
        <f t="shared" si="110"/>
        <v>1.1973165686639623E-2</v>
      </c>
      <c r="M142" s="273">
        <f t="shared" si="102"/>
        <v>2640</v>
      </c>
      <c r="N142" s="314">
        <f t="shared" si="103"/>
        <v>0.1</v>
      </c>
      <c r="O142" s="311"/>
      <c r="P142" s="273">
        <f>+'2026R'!$AG142</f>
        <v>179530</v>
      </c>
      <c r="Q142" s="270">
        <f t="shared" si="111"/>
        <v>1.2611037833166184E-2</v>
      </c>
      <c r="R142" s="273"/>
      <c r="S142" s="273">
        <f>+'2026P'!$AG142</f>
        <v>197015.96</v>
      </c>
      <c r="T142" s="270">
        <f t="shared" si="112"/>
        <v>1.3673513648831001E-2</v>
      </c>
      <c r="U142" s="273">
        <f t="shared" si="104"/>
        <v>-17485.959999999992</v>
      </c>
      <c r="V142" s="270">
        <f t="shared" si="105"/>
        <v>-8.8754027846271913E-2</v>
      </c>
      <c r="W142" s="273"/>
      <c r="X142" s="273">
        <f>+'2025R'!$AG142</f>
        <v>148694</v>
      </c>
      <c r="Y142" s="270">
        <f t="shared" si="113"/>
        <v>1.0734473327797613E-2</v>
      </c>
      <c r="Z142" s="273">
        <f t="shared" si="106"/>
        <v>30836</v>
      </c>
      <c r="AA142" s="314">
        <f t="shared" si="107"/>
        <v>0.20737891239727224</v>
      </c>
    </row>
    <row r="143" spans="1:27">
      <c r="A143" s="277" t="s">
        <v>58</v>
      </c>
      <c r="B143" s="273"/>
      <c r="C143" s="273">
        <f>+'2026R'!$Q143</f>
        <v>44841.46</v>
      </c>
      <c r="D143" s="270">
        <f t="shared" si="108"/>
        <v>2.0176446458437792E-2</v>
      </c>
      <c r="E143" s="273"/>
      <c r="F143" s="273">
        <f>+'2026P'!$Q143</f>
        <v>54880.88</v>
      </c>
      <c r="G143" s="270">
        <f t="shared" si="109"/>
        <v>2.3691513374109793E-2</v>
      </c>
      <c r="H143" s="273">
        <f t="shared" si="100"/>
        <v>-10039.419999999998</v>
      </c>
      <c r="I143" s="314">
        <f t="shared" si="101"/>
        <v>-0.18293110460327894</v>
      </c>
      <c r="J143" s="273"/>
      <c r="K143" s="273">
        <f>+'2025R'!$Q143</f>
        <v>117720.81</v>
      </c>
      <c r="L143" s="270">
        <f t="shared" si="110"/>
        <v>5.3389801624826615E-2</v>
      </c>
      <c r="M143" s="273">
        <f t="shared" si="102"/>
        <v>-72879.350000000006</v>
      </c>
      <c r="N143" s="314">
        <f t="shared" si="103"/>
        <v>-0.61908637903527852</v>
      </c>
      <c r="O143" s="311"/>
      <c r="P143" s="273">
        <f>+'2026R'!$AG143</f>
        <v>312850.48000000004</v>
      </c>
      <c r="Q143" s="270">
        <f t="shared" si="111"/>
        <v>2.1976100035672037E-2</v>
      </c>
      <c r="R143" s="273"/>
      <c r="S143" s="273">
        <f>+'2026P'!$AG143</f>
        <v>364080.4</v>
      </c>
      <c r="T143" s="270">
        <f t="shared" si="112"/>
        <v>2.5268299678218208E-2</v>
      </c>
      <c r="U143" s="273">
        <f t="shared" si="104"/>
        <v>-51229.919999999984</v>
      </c>
      <c r="V143" s="270">
        <f t="shared" si="105"/>
        <v>-0.14071045845917546</v>
      </c>
      <c r="W143" s="273"/>
      <c r="X143" s="273">
        <f>+'2025R'!$AG143</f>
        <v>775098.75</v>
      </c>
      <c r="Y143" s="270">
        <f t="shared" si="113"/>
        <v>5.5955700016707265E-2</v>
      </c>
      <c r="Z143" s="273">
        <f t="shared" si="106"/>
        <v>-462248.26999999996</v>
      </c>
      <c r="AA143" s="314">
        <f t="shared" si="107"/>
        <v>-0.59637339113242016</v>
      </c>
    </row>
    <row r="144" spans="1:27">
      <c r="A144" s="277" t="s">
        <v>59</v>
      </c>
      <c r="B144" s="273"/>
      <c r="C144" s="273">
        <f>+'2026R'!$Q144</f>
        <v>0</v>
      </c>
      <c r="D144" s="270">
        <f t="shared" si="108"/>
        <v>0</v>
      </c>
      <c r="E144" s="273"/>
      <c r="F144" s="273">
        <f>+'2026P'!$Q144</f>
        <v>0</v>
      </c>
      <c r="G144" s="270">
        <f t="shared" si="109"/>
        <v>0</v>
      </c>
      <c r="H144" s="273">
        <f t="shared" si="100"/>
        <v>0</v>
      </c>
      <c r="I144" s="270" t="str">
        <f t="shared" si="101"/>
        <v>N. D.</v>
      </c>
      <c r="J144" s="273"/>
      <c r="K144" s="273">
        <f>+'2025R'!$Q144</f>
        <v>0</v>
      </c>
      <c r="L144" s="270">
        <f t="shared" si="110"/>
        <v>0</v>
      </c>
      <c r="M144" s="273">
        <f t="shared" si="102"/>
        <v>0</v>
      </c>
      <c r="N144" s="270" t="str">
        <f t="shared" si="103"/>
        <v>N. D.</v>
      </c>
      <c r="O144" s="311"/>
      <c r="P144" s="273">
        <f>+'2026R'!$AG144</f>
        <v>0</v>
      </c>
      <c r="Q144" s="270">
        <f t="shared" si="111"/>
        <v>0</v>
      </c>
      <c r="R144" s="273"/>
      <c r="S144" s="273">
        <f>+'2026P'!$AG144</f>
        <v>0</v>
      </c>
      <c r="T144" s="270">
        <f t="shared" si="112"/>
        <v>0</v>
      </c>
      <c r="U144" s="273">
        <f t="shared" si="104"/>
        <v>0</v>
      </c>
      <c r="V144" s="270" t="str">
        <f t="shared" si="105"/>
        <v>N. D.</v>
      </c>
      <c r="W144" s="273"/>
      <c r="X144" s="273">
        <f>+'2025R'!$AG144</f>
        <v>0</v>
      </c>
      <c r="Y144" s="270">
        <f t="shared" si="113"/>
        <v>0</v>
      </c>
      <c r="Z144" s="273">
        <f t="shared" si="106"/>
        <v>0</v>
      </c>
      <c r="AA144" s="270" t="str">
        <f t="shared" si="107"/>
        <v>N. D.</v>
      </c>
    </row>
    <row r="145" spans="1:27">
      <c r="A145" s="277" t="s">
        <v>60</v>
      </c>
      <c r="B145" s="273"/>
      <c r="C145" s="273">
        <f>+'2026R'!$Q145</f>
        <v>0</v>
      </c>
      <c r="D145" s="270">
        <f t="shared" si="108"/>
        <v>0</v>
      </c>
      <c r="E145" s="273"/>
      <c r="F145" s="273">
        <f>+'2026P'!$Q145</f>
        <v>0</v>
      </c>
      <c r="G145" s="270">
        <f t="shared" si="109"/>
        <v>0</v>
      </c>
      <c r="H145" s="273">
        <f t="shared" si="100"/>
        <v>0</v>
      </c>
      <c r="I145" s="270" t="str">
        <f t="shared" si="101"/>
        <v>N. D.</v>
      </c>
      <c r="J145" s="273"/>
      <c r="K145" s="273">
        <f>+'2025R'!$Q145</f>
        <v>0</v>
      </c>
      <c r="L145" s="270">
        <f t="shared" si="110"/>
        <v>0</v>
      </c>
      <c r="M145" s="273">
        <f t="shared" si="102"/>
        <v>0</v>
      </c>
      <c r="N145" s="270" t="str">
        <f t="shared" si="103"/>
        <v>N. D.</v>
      </c>
      <c r="O145" s="311"/>
      <c r="P145" s="273">
        <f>+'2026R'!$AG145</f>
        <v>11090.64</v>
      </c>
      <c r="Q145" s="270">
        <f t="shared" si="111"/>
        <v>7.7905910228945688E-4</v>
      </c>
      <c r="R145" s="273"/>
      <c r="S145" s="273">
        <f>+'2026P'!$AG145</f>
        <v>11759.67</v>
      </c>
      <c r="T145" s="270">
        <f t="shared" si="112"/>
        <v>8.1615727096803975E-4</v>
      </c>
      <c r="U145" s="273">
        <f t="shared" si="104"/>
        <v>-669.03000000000065</v>
      </c>
      <c r="V145" s="270">
        <f t="shared" si="105"/>
        <v>-5.6891902578898951E-2</v>
      </c>
      <c r="W145" s="273"/>
      <c r="X145" s="273">
        <f>+'2025R'!$AG145</f>
        <v>11362</v>
      </c>
      <c r="Y145" s="270">
        <f t="shared" si="113"/>
        <v>8.2024214797124615E-4</v>
      </c>
      <c r="Z145" s="273">
        <f t="shared" si="106"/>
        <v>-271.36000000000058</v>
      </c>
      <c r="AA145" s="270">
        <f t="shared" si="107"/>
        <v>-2.3883119169160409E-2</v>
      </c>
    </row>
    <row r="146" spans="1:27">
      <c r="A146" s="277" t="s">
        <v>61</v>
      </c>
      <c r="B146" s="273"/>
      <c r="C146" s="273">
        <f>+'2026R'!$Q146</f>
        <v>33788.363100000002</v>
      </c>
      <c r="D146" s="270">
        <f t="shared" si="108"/>
        <v>1.5203097736010496E-2</v>
      </c>
      <c r="E146" s="273"/>
      <c r="F146" s="273">
        <f>+'2026P'!$Q146</f>
        <v>34210.089999999997</v>
      </c>
      <c r="G146" s="270">
        <f t="shared" si="109"/>
        <v>1.4768145204021869E-2</v>
      </c>
      <c r="H146" s="273">
        <f t="shared" si="100"/>
        <v>-421.7268999999942</v>
      </c>
      <c r="I146" s="270">
        <f t="shared" si="101"/>
        <v>-1.2327558916097393E-2</v>
      </c>
      <c r="J146" s="273"/>
      <c r="K146" s="273">
        <f>+'2025R'!$Q146</f>
        <v>37014.865000000005</v>
      </c>
      <c r="L146" s="270">
        <f t="shared" si="110"/>
        <v>1.6787314830060532E-2</v>
      </c>
      <c r="M146" s="273">
        <f t="shared" si="102"/>
        <v>-3226.5019000000029</v>
      </c>
      <c r="N146" s="270">
        <f t="shared" si="103"/>
        <v>-8.7167733828017541E-2</v>
      </c>
      <c r="O146" s="311"/>
      <c r="P146" s="273">
        <f>+'2026R'!$AG146</f>
        <v>202730.81550000003</v>
      </c>
      <c r="Q146" s="270">
        <f t="shared" si="111"/>
        <v>1.4240773041938024E-2</v>
      </c>
      <c r="R146" s="273"/>
      <c r="S146" s="273">
        <f>+'2026P'!$AG146</f>
        <v>205260.53999999998</v>
      </c>
      <c r="T146" s="270">
        <f t="shared" si="112"/>
        <v>1.4245712861315507E-2</v>
      </c>
      <c r="U146" s="273">
        <f t="shared" si="104"/>
        <v>-2529.724499999953</v>
      </c>
      <c r="V146" s="270">
        <f t="shared" si="105"/>
        <v>-1.232445603036976E-2</v>
      </c>
      <c r="W146" s="273"/>
      <c r="X146" s="273">
        <f>+'2025R'!$AG146</f>
        <v>216004.39689999999</v>
      </c>
      <c r="Y146" s="270">
        <f t="shared" si="113"/>
        <v>1.5593725619124237E-2</v>
      </c>
      <c r="Z146" s="273">
        <f t="shared" si="106"/>
        <v>-13273.581399999966</v>
      </c>
      <c r="AA146" s="270">
        <f t="shared" si="107"/>
        <v>-6.1450514852922265E-2</v>
      </c>
    </row>
    <row r="147" spans="1:27">
      <c r="A147" s="277" t="s">
        <v>62</v>
      </c>
      <c r="B147" s="273"/>
      <c r="C147" s="273">
        <f>+'2026R'!$Q147</f>
        <v>0</v>
      </c>
      <c r="D147" s="270">
        <f t="shared" si="108"/>
        <v>0</v>
      </c>
      <c r="E147" s="273"/>
      <c r="F147" s="273">
        <f>+'2026P'!$Q147</f>
        <v>0</v>
      </c>
      <c r="G147" s="270">
        <f t="shared" si="109"/>
        <v>0</v>
      </c>
      <c r="H147" s="273">
        <f t="shared" si="100"/>
        <v>0</v>
      </c>
      <c r="I147" s="270" t="str">
        <f t="shared" si="101"/>
        <v>N. D.</v>
      </c>
      <c r="J147" s="273"/>
      <c r="K147" s="273">
        <f>+'2025R'!$Q147</f>
        <v>0</v>
      </c>
      <c r="L147" s="270">
        <f t="shared" si="110"/>
        <v>0</v>
      </c>
      <c r="M147" s="273">
        <f t="shared" si="102"/>
        <v>0</v>
      </c>
      <c r="N147" s="270" t="str">
        <f t="shared" si="103"/>
        <v>N. D.</v>
      </c>
      <c r="O147" s="311"/>
      <c r="P147" s="273">
        <f>+'2026R'!$AG147</f>
        <v>0</v>
      </c>
      <c r="Q147" s="270">
        <f t="shared" si="111"/>
        <v>0</v>
      </c>
      <c r="R147" s="273"/>
      <c r="S147" s="273">
        <f>+'2026P'!$AG147</f>
        <v>0</v>
      </c>
      <c r="T147" s="270">
        <f t="shared" si="112"/>
        <v>0</v>
      </c>
      <c r="U147" s="273">
        <f t="shared" si="104"/>
        <v>0</v>
      </c>
      <c r="V147" s="270" t="str">
        <f t="shared" si="105"/>
        <v>N. D.</v>
      </c>
      <c r="W147" s="273"/>
      <c r="X147" s="273">
        <f>+'2025R'!$AG147</f>
        <v>0</v>
      </c>
      <c r="Y147" s="270">
        <f t="shared" si="113"/>
        <v>0</v>
      </c>
      <c r="Z147" s="273">
        <f t="shared" si="106"/>
        <v>0</v>
      </c>
      <c r="AA147" s="270" t="str">
        <f t="shared" si="107"/>
        <v>N. D.</v>
      </c>
    </row>
    <row r="148" spans="1:27">
      <c r="A148" s="277" t="s">
        <v>25</v>
      </c>
      <c r="B148" s="273"/>
      <c r="C148" s="273">
        <f>+'2026R'!$Q148</f>
        <v>0</v>
      </c>
      <c r="D148" s="270">
        <f t="shared" si="108"/>
        <v>0</v>
      </c>
      <c r="E148" s="273"/>
      <c r="F148" s="273">
        <f>+'2026P'!$Q148</f>
        <v>0</v>
      </c>
      <c r="G148" s="270">
        <f t="shared" si="109"/>
        <v>0</v>
      </c>
      <c r="H148" s="273">
        <f t="shared" si="100"/>
        <v>0</v>
      </c>
      <c r="I148" s="270" t="str">
        <f t="shared" si="101"/>
        <v>N. D.</v>
      </c>
      <c r="J148" s="273"/>
      <c r="K148" s="273">
        <f>+'2025R'!$Q148</f>
        <v>0</v>
      </c>
      <c r="L148" s="270">
        <f t="shared" si="110"/>
        <v>0</v>
      </c>
      <c r="M148" s="273">
        <f t="shared" si="102"/>
        <v>0</v>
      </c>
      <c r="N148" s="270" t="str">
        <f t="shared" si="103"/>
        <v>N. D.</v>
      </c>
      <c r="O148" s="311"/>
      <c r="P148" s="273">
        <f>+'2026R'!$AG148</f>
        <v>0</v>
      </c>
      <c r="Q148" s="270">
        <f t="shared" si="111"/>
        <v>0</v>
      </c>
      <c r="R148" s="273"/>
      <c r="S148" s="273">
        <f>+'2026P'!$AG148</f>
        <v>0</v>
      </c>
      <c r="T148" s="270">
        <f t="shared" si="112"/>
        <v>0</v>
      </c>
      <c r="U148" s="273">
        <f t="shared" si="104"/>
        <v>0</v>
      </c>
      <c r="V148" s="270" t="str">
        <f t="shared" si="105"/>
        <v>N. D.</v>
      </c>
      <c r="W148" s="273"/>
      <c r="X148" s="273">
        <f>+'2025R'!$AG148</f>
        <v>0</v>
      </c>
      <c r="Y148" s="270">
        <f t="shared" si="113"/>
        <v>0</v>
      </c>
      <c r="Z148" s="273">
        <f t="shared" si="106"/>
        <v>0</v>
      </c>
      <c r="AA148" s="270" t="str">
        <f t="shared" si="107"/>
        <v>N. D.</v>
      </c>
    </row>
    <row r="149" spans="1:27">
      <c r="A149" s="277" t="s">
        <v>63</v>
      </c>
      <c r="B149" s="273"/>
      <c r="C149" s="273">
        <f>+'2026R'!$Q149</f>
        <v>0</v>
      </c>
      <c r="D149" s="270">
        <f t="shared" si="108"/>
        <v>0</v>
      </c>
      <c r="E149" s="273"/>
      <c r="F149" s="273">
        <f>+'2026P'!$Q149</f>
        <v>16818.75</v>
      </c>
      <c r="G149" s="270">
        <f t="shared" si="109"/>
        <v>7.2604819849974916E-3</v>
      </c>
      <c r="H149" s="273">
        <f t="shared" si="100"/>
        <v>-16818.75</v>
      </c>
      <c r="I149" s="314">
        <f t="shared" si="101"/>
        <v>-1</v>
      </c>
      <c r="J149" s="273"/>
      <c r="K149" s="273">
        <f>+'2025R'!$Q149</f>
        <v>0</v>
      </c>
      <c r="L149" s="270">
        <f t="shared" si="110"/>
        <v>0</v>
      </c>
      <c r="M149" s="273">
        <f t="shared" si="102"/>
        <v>0</v>
      </c>
      <c r="N149" s="270" t="str">
        <f t="shared" si="103"/>
        <v>N. D.</v>
      </c>
      <c r="O149" s="311"/>
      <c r="P149" s="273">
        <f>+'2026R'!$AG149</f>
        <v>0</v>
      </c>
      <c r="Q149" s="270">
        <f t="shared" si="111"/>
        <v>0</v>
      </c>
      <c r="R149" s="273"/>
      <c r="S149" s="273">
        <f>+'2026P'!$AG149</f>
        <v>16818.75</v>
      </c>
      <c r="T149" s="270">
        <f t="shared" si="112"/>
        <v>1.1672729847941072E-3</v>
      </c>
      <c r="U149" s="273">
        <f t="shared" si="104"/>
        <v>-16818.75</v>
      </c>
      <c r="V149" s="314">
        <f t="shared" si="105"/>
        <v>-1</v>
      </c>
      <c r="W149" s="273"/>
      <c r="X149" s="273">
        <f>+'2025R'!$AG149</f>
        <v>0</v>
      </c>
      <c r="Y149" s="270">
        <f t="shared" si="113"/>
        <v>0</v>
      </c>
      <c r="Z149" s="273">
        <f t="shared" si="106"/>
        <v>0</v>
      </c>
      <c r="AA149" s="270" t="str">
        <f t="shared" si="107"/>
        <v>N. D.</v>
      </c>
    </row>
    <row r="150" spans="1:27">
      <c r="A150" s="277" t="s">
        <v>64</v>
      </c>
      <c r="B150" s="273"/>
      <c r="C150" s="273">
        <f>+'2026R'!$Q150</f>
        <v>0</v>
      </c>
      <c r="D150" s="270">
        <f t="shared" si="108"/>
        <v>0</v>
      </c>
      <c r="E150" s="273"/>
      <c r="F150" s="273">
        <f>+'2026P'!$Q150</f>
        <v>0</v>
      </c>
      <c r="G150" s="270">
        <f t="shared" si="109"/>
        <v>0</v>
      </c>
      <c r="H150" s="273">
        <f t="shared" si="100"/>
        <v>0</v>
      </c>
      <c r="I150" s="270" t="str">
        <f t="shared" si="101"/>
        <v>N. D.</v>
      </c>
      <c r="J150" s="273"/>
      <c r="K150" s="273">
        <f>+'2025R'!$Q150</f>
        <v>0</v>
      </c>
      <c r="L150" s="270">
        <f t="shared" si="110"/>
        <v>0</v>
      </c>
      <c r="M150" s="273">
        <f t="shared" si="102"/>
        <v>0</v>
      </c>
      <c r="N150" s="270" t="str">
        <f t="shared" si="103"/>
        <v>N. D.</v>
      </c>
      <c r="O150" s="311"/>
      <c r="P150" s="273">
        <f>+'2026R'!$AG150</f>
        <v>3234</v>
      </c>
      <c r="Q150" s="270">
        <f t="shared" si="111"/>
        <v>2.271714830527457E-4</v>
      </c>
      <c r="R150" s="273"/>
      <c r="S150" s="273">
        <f>+'2026P'!$AG150</f>
        <v>0</v>
      </c>
      <c r="T150" s="270">
        <f t="shared" si="112"/>
        <v>0</v>
      </c>
      <c r="U150" s="273">
        <f t="shared" si="104"/>
        <v>3234</v>
      </c>
      <c r="V150" s="270" t="str">
        <f t="shared" si="105"/>
        <v>N. D.</v>
      </c>
      <c r="W150" s="273"/>
      <c r="X150" s="273">
        <f>+'2025R'!$AG150</f>
        <v>6758</v>
      </c>
      <c r="Y150" s="270">
        <f t="shared" si="113"/>
        <v>4.8787153986883309E-4</v>
      </c>
      <c r="Z150" s="273">
        <f t="shared" si="106"/>
        <v>-3524</v>
      </c>
      <c r="AA150" s="314">
        <f t="shared" si="107"/>
        <v>-0.5214560520864161</v>
      </c>
    </row>
    <row r="151" spans="1:27" ht="6" customHeight="1">
      <c r="A151" s="296"/>
      <c r="B151" s="265"/>
      <c r="C151" s="265"/>
      <c r="D151" s="270"/>
      <c r="E151" s="265"/>
      <c r="F151" s="265"/>
      <c r="G151" s="270"/>
      <c r="H151" s="265"/>
      <c r="I151" s="270"/>
      <c r="J151" s="265"/>
      <c r="K151" s="265"/>
      <c r="L151" s="270"/>
      <c r="M151" s="265"/>
      <c r="N151" s="270"/>
      <c r="O151" s="265"/>
      <c r="P151" s="265"/>
      <c r="Q151" s="270"/>
      <c r="R151" s="265"/>
      <c r="S151" s="265"/>
      <c r="T151" s="270"/>
      <c r="U151" s="265"/>
      <c r="V151" s="270"/>
      <c r="W151" s="265"/>
      <c r="X151" s="265"/>
      <c r="Y151" s="270"/>
      <c r="Z151" s="265"/>
      <c r="AA151" s="270"/>
    </row>
    <row r="152" spans="1:27">
      <c r="A152" s="297" t="s">
        <v>65</v>
      </c>
      <c r="B152" s="283"/>
      <c r="C152" s="283">
        <v>278762.19500000001</v>
      </c>
      <c r="D152" s="282">
        <f>+SUM(D153:D166)</f>
        <v>6.8528146771975593E-2</v>
      </c>
      <c r="E152" s="283"/>
      <c r="F152" s="283">
        <v>380990</v>
      </c>
      <c r="G152" s="282">
        <f>+SUM(G153:G166)</f>
        <v>0.12135379930555555</v>
      </c>
      <c r="H152" s="283">
        <f t="shared" ref="H152:H158" si="114">+$C152-F152</f>
        <v>-102227.80499999999</v>
      </c>
      <c r="I152" s="320">
        <f t="shared" ref="I152:I158" si="115">+IF(ISERROR(H152/F152),"N. D.",H152/F152)</f>
        <v>-0.26832149137772643</v>
      </c>
      <c r="J152" s="283"/>
      <c r="K152" s="283">
        <v>343120.3333</v>
      </c>
      <c r="L152" s="282">
        <f>+SUM(L153:L166)</f>
        <v>0.11247510814002246</v>
      </c>
      <c r="M152" s="283">
        <f t="shared" ref="M152:M158" si="116">+$C152-K152</f>
        <v>-64358.138299999991</v>
      </c>
      <c r="N152" s="282">
        <f t="shared" ref="N152:N158" si="117">+IF(ISERROR(M152/K152),"N. D.",M152/K152)</f>
        <v>-0.18756725280903075</v>
      </c>
      <c r="O152" s="313"/>
      <c r="P152" s="283">
        <v>1923209.3119000001</v>
      </c>
      <c r="Q152" s="282">
        <f>+SUM(Q153:Q166)</f>
        <v>8.2498759304069247E-2</v>
      </c>
      <c r="R152" s="283"/>
      <c r="S152" s="283">
        <f>+SUM(S153:S158)</f>
        <v>1924485</v>
      </c>
      <c r="T152" s="282">
        <f>+SUM(T153:T166)</f>
        <v>9.0614200962843727E-2</v>
      </c>
      <c r="U152" s="283">
        <f t="shared" ref="U152:U158" si="118">+$P152-S152</f>
        <v>-1275.6880999999121</v>
      </c>
      <c r="V152" s="282">
        <f t="shared" ref="V152:V158" si="119">+IF(ISERROR(U152/S152),"N. D.",U152/S152)</f>
        <v>-6.6287245678709481E-4</v>
      </c>
      <c r="W152" s="283"/>
      <c r="X152" s="283">
        <v>1639849.7462999998</v>
      </c>
      <c r="Y152" s="282">
        <f>+SUM(Y153:Y166)</f>
        <v>7.643196137621365E-2</v>
      </c>
      <c r="Z152" s="283">
        <f t="shared" ref="Z152:Z158" si="120">+$P152-X152</f>
        <v>283359.56560000032</v>
      </c>
      <c r="AA152" s="282">
        <f t="shared" ref="AA152:AA158" si="121">+IF(ISERROR(Z152/X152),"N. D.",Z152/X152)</f>
        <v>0.1727960541746863</v>
      </c>
    </row>
    <row r="153" spans="1:27" hidden="1">
      <c r="A153" s="277" t="s">
        <v>26</v>
      </c>
      <c r="B153" s="273"/>
      <c r="C153" s="274">
        <v>0</v>
      </c>
      <c r="D153" s="275">
        <f t="shared" ref="D153:D158" si="122">+IF(ISERROR(C153/C$106),"N. D.",C153/C$106)</f>
        <v>0</v>
      </c>
      <c r="E153" s="273"/>
      <c r="F153" s="274">
        <v>0</v>
      </c>
      <c r="G153" s="275">
        <f t="shared" ref="G153:G158" si="123">+IF(ISERROR(F153/F$106),"N. D.",F153/F$106)</f>
        <v>0</v>
      </c>
      <c r="H153" s="274">
        <f t="shared" si="114"/>
        <v>0</v>
      </c>
      <c r="I153" s="275" t="str">
        <f t="shared" si="115"/>
        <v>N. D.</v>
      </c>
      <c r="J153" s="273"/>
      <c r="K153" s="274">
        <v>122.42</v>
      </c>
      <c r="L153" s="275">
        <f t="shared" ref="L153:L158" si="124">+IF(ISERROR(K153/K$106),"N. D.",K153/K$106)</f>
        <v>5.5521020581758438E-5</v>
      </c>
      <c r="M153" s="274">
        <f t="shared" si="116"/>
        <v>-122.42</v>
      </c>
      <c r="N153" s="275">
        <f t="shared" si="117"/>
        <v>-1</v>
      </c>
      <c r="O153" s="311"/>
      <c r="P153" s="274">
        <v>0</v>
      </c>
      <c r="Q153" s="275">
        <f t="shared" ref="Q153:Q158" si="125">+IF(ISERROR(P153/P$106),"N. D.",P153/P$106)</f>
        <v>0</v>
      </c>
      <c r="R153" s="273"/>
      <c r="S153" s="274">
        <f>+'2026P'!$AG153</f>
        <v>0</v>
      </c>
      <c r="T153" s="275">
        <f t="shared" ref="T153:T158" si="126">+IF(ISERROR(S153/S$106),"N. D.",S153/S$106)</f>
        <v>0</v>
      </c>
      <c r="U153" s="274">
        <f t="shared" si="118"/>
        <v>0</v>
      </c>
      <c r="V153" s="275" t="str">
        <f t="shared" si="119"/>
        <v>N. D.</v>
      </c>
      <c r="W153" s="273"/>
      <c r="X153" s="274">
        <v>1023.2099999999999</v>
      </c>
      <c r="Y153" s="275">
        <f t="shared" ref="Y153:Y158" si="127">+IF(ISERROR(X153/X$106),"N. D.",X153/X$106)</f>
        <v>7.3867274091327125E-5</v>
      </c>
      <c r="Z153" s="274">
        <f t="shared" si="120"/>
        <v>-1023.2099999999999</v>
      </c>
      <c r="AA153" s="275">
        <f t="shared" si="121"/>
        <v>-1</v>
      </c>
    </row>
    <row r="154" spans="1:27" hidden="1">
      <c r="A154" s="277" t="s">
        <v>66</v>
      </c>
      <c r="B154" s="273"/>
      <c r="C154" s="274">
        <v>278762.19500000001</v>
      </c>
      <c r="D154" s="275">
        <f t="shared" si="122"/>
        <v>0.12542924565913097</v>
      </c>
      <c r="E154" s="273"/>
      <c r="F154" s="274">
        <v>380990</v>
      </c>
      <c r="G154" s="275">
        <f t="shared" si="123"/>
        <v>0.16446947790199593</v>
      </c>
      <c r="H154" s="274">
        <f t="shared" si="114"/>
        <v>-102227.80499999999</v>
      </c>
      <c r="I154" s="275">
        <f t="shared" si="115"/>
        <v>-0.26832149137772643</v>
      </c>
      <c r="J154" s="273"/>
      <c r="K154" s="274">
        <v>342997.91330000001</v>
      </c>
      <c r="L154" s="275">
        <f t="shared" si="124"/>
        <v>0.15555950174668759</v>
      </c>
      <c r="M154" s="274">
        <f t="shared" si="116"/>
        <v>-64235.718300000008</v>
      </c>
      <c r="N154" s="275">
        <f t="shared" si="117"/>
        <v>-0.18727728598108648</v>
      </c>
      <c r="O154" s="311"/>
      <c r="P154" s="274">
        <v>1923209.3119000001</v>
      </c>
      <c r="Q154" s="275">
        <f t="shared" si="125"/>
        <v>0.13509533444810562</v>
      </c>
      <c r="R154" s="273"/>
      <c r="S154" s="274">
        <v>1924485</v>
      </c>
      <c r="T154" s="275">
        <f t="shared" si="126"/>
        <v>0.13356517875237384</v>
      </c>
      <c r="U154" s="274">
        <f t="shared" si="118"/>
        <v>-1275.6880999999121</v>
      </c>
      <c r="V154" s="275">
        <f t="shared" si="119"/>
        <v>-6.6287245678709481E-4</v>
      </c>
      <c r="W154" s="273"/>
      <c r="X154" s="274">
        <v>1638526.5362999998</v>
      </c>
      <c r="Y154" s="275">
        <f t="shared" si="127"/>
        <v>0.11828802373196602</v>
      </c>
      <c r="Z154" s="274">
        <f t="shared" si="120"/>
        <v>284682.77560000028</v>
      </c>
      <c r="AA154" s="275">
        <f t="shared" si="121"/>
        <v>0.17374315843724447</v>
      </c>
    </row>
    <row r="155" spans="1:27" hidden="1">
      <c r="A155" s="277" t="s">
        <v>67</v>
      </c>
      <c r="B155" s="273"/>
      <c r="C155" s="274">
        <v>0</v>
      </c>
      <c r="D155" s="275">
        <f t="shared" si="122"/>
        <v>0</v>
      </c>
      <c r="E155" s="273"/>
      <c r="F155" s="274">
        <v>0</v>
      </c>
      <c r="G155" s="275">
        <f t="shared" si="123"/>
        <v>0</v>
      </c>
      <c r="H155" s="274">
        <f t="shared" si="114"/>
        <v>0</v>
      </c>
      <c r="I155" s="275" t="str">
        <f t="shared" si="115"/>
        <v>N. D.</v>
      </c>
      <c r="J155" s="273"/>
      <c r="K155" s="274">
        <v>0</v>
      </c>
      <c r="L155" s="275">
        <f t="shared" si="124"/>
        <v>0</v>
      </c>
      <c r="M155" s="274">
        <f t="shared" si="116"/>
        <v>0</v>
      </c>
      <c r="N155" s="275" t="str">
        <f t="shared" si="117"/>
        <v>N. D.</v>
      </c>
      <c r="O155" s="311"/>
      <c r="P155" s="274">
        <v>0</v>
      </c>
      <c r="Q155" s="275">
        <f t="shared" si="125"/>
        <v>0</v>
      </c>
      <c r="R155" s="273"/>
      <c r="S155" s="274">
        <f>+'2026P'!$AG155</f>
        <v>0</v>
      </c>
      <c r="T155" s="275">
        <f t="shared" si="126"/>
        <v>0</v>
      </c>
      <c r="U155" s="274">
        <f t="shared" si="118"/>
        <v>0</v>
      </c>
      <c r="V155" s="275" t="str">
        <f t="shared" si="119"/>
        <v>N. D.</v>
      </c>
      <c r="W155" s="273"/>
      <c r="X155" s="274">
        <v>0</v>
      </c>
      <c r="Y155" s="275">
        <f t="shared" si="127"/>
        <v>0</v>
      </c>
      <c r="Z155" s="274">
        <f t="shared" si="120"/>
        <v>0</v>
      </c>
      <c r="AA155" s="275" t="str">
        <f t="shared" si="121"/>
        <v>N. D.</v>
      </c>
    </row>
    <row r="156" spans="1:27" hidden="1">
      <c r="A156" s="277" t="s">
        <v>68</v>
      </c>
      <c r="B156" s="273"/>
      <c r="C156" s="274">
        <v>0</v>
      </c>
      <c r="D156" s="275">
        <f t="shared" si="122"/>
        <v>0</v>
      </c>
      <c r="E156" s="273"/>
      <c r="F156" s="274">
        <v>0</v>
      </c>
      <c r="G156" s="275">
        <f t="shared" si="123"/>
        <v>0</v>
      </c>
      <c r="H156" s="274">
        <f t="shared" si="114"/>
        <v>0</v>
      </c>
      <c r="I156" s="275" t="str">
        <f t="shared" si="115"/>
        <v>N. D.</v>
      </c>
      <c r="J156" s="273"/>
      <c r="K156" s="274">
        <v>0</v>
      </c>
      <c r="L156" s="275">
        <f t="shared" si="124"/>
        <v>0</v>
      </c>
      <c r="M156" s="274">
        <f t="shared" si="116"/>
        <v>0</v>
      </c>
      <c r="N156" s="275" t="str">
        <f t="shared" si="117"/>
        <v>N. D.</v>
      </c>
      <c r="O156" s="311"/>
      <c r="P156" s="274">
        <v>0</v>
      </c>
      <c r="Q156" s="275">
        <f t="shared" si="125"/>
        <v>0</v>
      </c>
      <c r="R156" s="273"/>
      <c r="S156" s="274">
        <f>+'2026P'!$AG156</f>
        <v>0</v>
      </c>
      <c r="T156" s="275">
        <f t="shared" si="126"/>
        <v>0</v>
      </c>
      <c r="U156" s="274">
        <f t="shared" si="118"/>
        <v>0</v>
      </c>
      <c r="V156" s="275" t="str">
        <f t="shared" si="119"/>
        <v>N. D.</v>
      </c>
      <c r="W156" s="273"/>
      <c r="X156" s="274">
        <v>0</v>
      </c>
      <c r="Y156" s="275">
        <f t="shared" si="127"/>
        <v>0</v>
      </c>
      <c r="Z156" s="274">
        <f t="shared" si="120"/>
        <v>0</v>
      </c>
      <c r="AA156" s="275" t="str">
        <f t="shared" si="121"/>
        <v>N. D.</v>
      </c>
    </row>
    <row r="157" spans="1:27" hidden="1">
      <c r="A157" s="277" t="s">
        <v>69</v>
      </c>
      <c r="B157" s="273"/>
      <c r="C157" s="274">
        <v>0</v>
      </c>
      <c r="D157" s="275">
        <f t="shared" si="122"/>
        <v>0</v>
      </c>
      <c r="E157" s="273"/>
      <c r="F157" s="274">
        <v>0</v>
      </c>
      <c r="G157" s="275">
        <f t="shared" si="123"/>
        <v>0</v>
      </c>
      <c r="H157" s="274">
        <f t="shared" si="114"/>
        <v>0</v>
      </c>
      <c r="I157" s="275" t="str">
        <f t="shared" si="115"/>
        <v>N. D.</v>
      </c>
      <c r="J157" s="273"/>
      <c r="K157" s="274">
        <v>0</v>
      </c>
      <c r="L157" s="275">
        <f t="shared" si="124"/>
        <v>0</v>
      </c>
      <c r="M157" s="274">
        <f t="shared" si="116"/>
        <v>0</v>
      </c>
      <c r="N157" s="275" t="str">
        <f t="shared" si="117"/>
        <v>N. D.</v>
      </c>
      <c r="O157" s="311"/>
      <c r="P157" s="274">
        <v>0</v>
      </c>
      <c r="Q157" s="275">
        <f t="shared" si="125"/>
        <v>0</v>
      </c>
      <c r="R157" s="273"/>
      <c r="S157" s="274">
        <f>+'2026P'!$AG157</f>
        <v>0</v>
      </c>
      <c r="T157" s="275">
        <f t="shared" si="126"/>
        <v>0</v>
      </c>
      <c r="U157" s="274">
        <f t="shared" si="118"/>
        <v>0</v>
      </c>
      <c r="V157" s="275" t="str">
        <f t="shared" si="119"/>
        <v>N. D.</v>
      </c>
      <c r="W157" s="273"/>
      <c r="X157" s="274">
        <v>300</v>
      </c>
      <c r="Y157" s="275">
        <f t="shared" si="127"/>
        <v>2.1657511388080783E-5</v>
      </c>
      <c r="Z157" s="274">
        <f t="shared" si="120"/>
        <v>-300</v>
      </c>
      <c r="AA157" s="275">
        <f t="shared" si="121"/>
        <v>-1</v>
      </c>
    </row>
    <row r="158" spans="1:27" hidden="1">
      <c r="A158" s="277" t="s">
        <v>70</v>
      </c>
      <c r="B158" s="273"/>
      <c r="C158" s="274">
        <v>0</v>
      </c>
      <c r="D158" s="275">
        <f t="shared" si="122"/>
        <v>0</v>
      </c>
      <c r="E158" s="273"/>
      <c r="F158" s="274">
        <v>0</v>
      </c>
      <c r="G158" s="275">
        <f t="shared" si="123"/>
        <v>0</v>
      </c>
      <c r="H158" s="274">
        <f t="shared" si="114"/>
        <v>0</v>
      </c>
      <c r="I158" s="275" t="str">
        <f t="shared" si="115"/>
        <v>N. D.</v>
      </c>
      <c r="J158" s="273"/>
      <c r="K158" s="274">
        <v>0</v>
      </c>
      <c r="L158" s="275">
        <f t="shared" si="124"/>
        <v>0</v>
      </c>
      <c r="M158" s="274">
        <f t="shared" si="116"/>
        <v>0</v>
      </c>
      <c r="N158" s="275" t="str">
        <f t="shared" si="117"/>
        <v>N. D.</v>
      </c>
      <c r="O158" s="311"/>
      <c r="P158" s="274">
        <v>0</v>
      </c>
      <c r="Q158" s="275">
        <f t="shared" si="125"/>
        <v>0</v>
      </c>
      <c r="R158" s="273"/>
      <c r="S158" s="274">
        <f>+'2026P'!$AG158</f>
        <v>0</v>
      </c>
      <c r="T158" s="275">
        <f t="shared" si="126"/>
        <v>0</v>
      </c>
      <c r="U158" s="274">
        <f t="shared" si="118"/>
        <v>0</v>
      </c>
      <c r="V158" s="275" t="str">
        <f t="shared" si="119"/>
        <v>N. D.</v>
      </c>
      <c r="W158" s="273"/>
      <c r="X158" s="274">
        <v>0</v>
      </c>
      <c r="Y158" s="275">
        <f t="shared" si="127"/>
        <v>0</v>
      </c>
      <c r="Z158" s="274">
        <f t="shared" si="120"/>
        <v>0</v>
      </c>
      <c r="AA158" s="275" t="str">
        <f t="shared" si="121"/>
        <v>N. D.</v>
      </c>
    </row>
    <row r="159" spans="1:27" ht="6" customHeight="1">
      <c r="A159" s="296"/>
      <c r="B159" s="265"/>
      <c r="C159" s="265"/>
      <c r="D159" s="288"/>
      <c r="E159" s="265"/>
      <c r="F159" s="265"/>
      <c r="G159" s="288"/>
      <c r="H159" s="265"/>
      <c r="I159" s="288"/>
      <c r="J159" s="265"/>
      <c r="K159" s="265"/>
      <c r="L159" s="288"/>
      <c r="M159" s="265"/>
      <c r="N159" s="288"/>
      <c r="O159" s="265"/>
      <c r="P159" s="265"/>
      <c r="Q159" s="288"/>
      <c r="R159" s="265"/>
      <c r="S159" s="265"/>
      <c r="T159" s="288"/>
      <c r="U159" s="265"/>
      <c r="V159" s="288"/>
      <c r="W159" s="265"/>
      <c r="X159" s="265"/>
      <c r="Y159" s="288"/>
      <c r="Z159" s="265"/>
      <c r="AA159" s="288"/>
    </row>
    <row r="160" spans="1:27">
      <c r="A160" s="297" t="s">
        <v>71</v>
      </c>
      <c r="B160" s="283"/>
      <c r="C160" s="283">
        <f>+C161+C164</f>
        <v>-42153.58</v>
      </c>
      <c r="D160" s="282">
        <f>+SUM(D161:D164)</f>
        <v>-1.8967032962385125E-2</v>
      </c>
      <c r="E160" s="283"/>
      <c r="F160" s="283">
        <f>+F161+F164</f>
        <v>-33292.18</v>
      </c>
      <c r="G160" s="282">
        <f>+SUM(G161:G164)</f>
        <v>-1.4371892865480121E-2</v>
      </c>
      <c r="H160" s="283">
        <f t="shared" ref="H160:H166" si="128">+$C160-F160</f>
        <v>-8861.4000000000015</v>
      </c>
      <c r="I160" s="282">
        <f t="shared" ref="I160:I166" si="129">+IF(ISERROR(H160/F160),"N. D.",H160/F160)</f>
        <v>0.26617061424034116</v>
      </c>
      <c r="J160" s="283"/>
      <c r="K160" s="283">
        <f>+K161+K164</f>
        <v>-31706.84</v>
      </c>
      <c r="L160" s="282">
        <f>+SUM(L161:L164)</f>
        <v>-1.4379971542415632E-2</v>
      </c>
      <c r="M160" s="283">
        <f t="shared" ref="M160:M166" si="130">+$C160-K160</f>
        <v>-10446.740000000002</v>
      </c>
      <c r="N160" s="282">
        <f t="shared" ref="N160:N166" si="131">+IF(ISERROR(M160/K160),"N. D.",M160/K160)</f>
        <v>0.32947906508501007</v>
      </c>
      <c r="O160" s="313"/>
      <c r="P160" s="283">
        <f>+P161+P164</f>
        <v>-249587.26</v>
      </c>
      <c r="Q160" s="282">
        <f>+SUM(Q161:Q164)</f>
        <v>-1.7532191714678798E-2</v>
      </c>
      <c r="R160" s="283"/>
      <c r="S160" s="283">
        <f>+S161+S164</f>
        <v>-206287.58</v>
      </c>
      <c r="T160" s="282">
        <f>+SUM(T161:T164)</f>
        <v>-1.4316992596510035E-2</v>
      </c>
      <c r="U160" s="283">
        <f t="shared" ref="U160:U166" si="132">+$P160-S160</f>
        <v>-43299.680000000022</v>
      </c>
      <c r="V160" s="282">
        <f t="shared" ref="V160:V166" si="133">+IF(ISERROR(U160/S160),"N. D.",U160/S160)</f>
        <v>0.20989959744546921</v>
      </c>
      <c r="W160" s="283"/>
      <c r="X160" s="283">
        <f>+X161+X164</f>
        <v>-193704.55999999997</v>
      </c>
      <c r="Y160" s="282">
        <f>+SUM(Y161:Y164)</f>
        <v>-1.3983862380410588E-2</v>
      </c>
      <c r="Z160" s="283">
        <f t="shared" ref="Z160:Z166" si="134">+$P160-X160</f>
        <v>-55882.700000000041</v>
      </c>
      <c r="AA160" s="282">
        <f t="shared" ref="AA160:AA166" si="135">+IF(ISERROR(Z160/X160),"N. D.",Z160/X160)</f>
        <v>0.28849449904535057</v>
      </c>
    </row>
    <row r="161" spans="1:27" hidden="1">
      <c r="A161" s="298" t="s">
        <v>72</v>
      </c>
      <c r="B161" s="273"/>
      <c r="C161" s="273">
        <v>0</v>
      </c>
      <c r="D161" s="270">
        <f t="shared" ref="D161:D166" si="136">+IF(ISERROR(C161/C$106),"N. D.",C161/C$106)</f>
        <v>0</v>
      </c>
      <c r="E161" s="273"/>
      <c r="F161" s="273">
        <v>0</v>
      </c>
      <c r="G161" s="270">
        <f t="shared" ref="G161:G166" si="137">+IF(ISERROR(F161/F$106),"N. D.",F161/F$106)</f>
        <v>0</v>
      </c>
      <c r="H161" s="273">
        <f t="shared" si="128"/>
        <v>0</v>
      </c>
      <c r="I161" s="270" t="str">
        <f t="shared" si="129"/>
        <v>N. D.</v>
      </c>
      <c r="J161" s="273"/>
      <c r="K161" s="273">
        <v>0</v>
      </c>
      <c r="L161" s="270">
        <f t="shared" ref="L161:L166" si="138">+IF(ISERROR(K161/K$106),"N. D.",K161/K$106)</f>
        <v>0</v>
      </c>
      <c r="M161" s="273">
        <f t="shared" si="130"/>
        <v>0</v>
      </c>
      <c r="N161" s="270" t="str">
        <f t="shared" si="131"/>
        <v>N. D.</v>
      </c>
      <c r="O161" s="311"/>
      <c r="P161" s="273">
        <v>0</v>
      </c>
      <c r="Q161" s="270">
        <f t="shared" ref="Q161:Q166" si="139">+IF(ISERROR(P161/P$106),"N. D.",P161/P$106)</f>
        <v>0</v>
      </c>
      <c r="R161" s="273"/>
      <c r="S161" s="273">
        <f>+SUM(S162:S163)</f>
        <v>0</v>
      </c>
      <c r="T161" s="270">
        <f t="shared" ref="T161:T166" si="140">+IF(ISERROR(S161/S$106),"N. D.",S161/S$106)</f>
        <v>0</v>
      </c>
      <c r="U161" s="273">
        <f t="shared" si="132"/>
        <v>0</v>
      </c>
      <c r="V161" s="270" t="str">
        <f t="shared" si="133"/>
        <v>N. D.</v>
      </c>
      <c r="W161" s="273"/>
      <c r="X161" s="273">
        <v>0</v>
      </c>
      <c r="Y161" s="270">
        <f t="shared" ref="Y161:Y166" si="141">+IF(ISERROR(X161/X$106),"N. D.",X161/X$106)</f>
        <v>0</v>
      </c>
      <c r="Z161" s="273">
        <f t="shared" si="134"/>
        <v>0</v>
      </c>
      <c r="AA161" s="270" t="str">
        <f t="shared" si="135"/>
        <v>N. D.</v>
      </c>
    </row>
    <row r="162" spans="1:27" hidden="1">
      <c r="A162" s="299" t="s">
        <v>72</v>
      </c>
      <c r="B162" s="273"/>
      <c r="C162" s="274">
        <v>0</v>
      </c>
      <c r="D162" s="275">
        <f t="shared" si="136"/>
        <v>0</v>
      </c>
      <c r="E162" s="273"/>
      <c r="F162" s="274">
        <v>0</v>
      </c>
      <c r="G162" s="275">
        <f t="shared" si="137"/>
        <v>0</v>
      </c>
      <c r="H162" s="276">
        <f t="shared" si="128"/>
        <v>0</v>
      </c>
      <c r="I162" s="275" t="str">
        <f t="shared" si="129"/>
        <v>N. D.</v>
      </c>
      <c r="J162" s="273"/>
      <c r="K162" s="274">
        <v>0</v>
      </c>
      <c r="L162" s="275">
        <f t="shared" si="138"/>
        <v>0</v>
      </c>
      <c r="M162" s="276">
        <f t="shared" si="130"/>
        <v>0</v>
      </c>
      <c r="N162" s="275" t="str">
        <f t="shared" si="131"/>
        <v>N. D.</v>
      </c>
      <c r="O162" s="311"/>
      <c r="P162" s="274">
        <v>0</v>
      </c>
      <c r="Q162" s="275">
        <f t="shared" si="139"/>
        <v>0</v>
      </c>
      <c r="R162" s="273"/>
      <c r="S162" s="274">
        <f>+'2026P'!$AG162</f>
        <v>0</v>
      </c>
      <c r="T162" s="275">
        <f t="shared" si="140"/>
        <v>0</v>
      </c>
      <c r="U162" s="276">
        <f t="shared" si="132"/>
        <v>0</v>
      </c>
      <c r="V162" s="275" t="str">
        <f t="shared" si="133"/>
        <v>N. D.</v>
      </c>
      <c r="W162" s="273"/>
      <c r="X162" s="274">
        <v>0</v>
      </c>
      <c r="Y162" s="275">
        <f t="shared" si="141"/>
        <v>0</v>
      </c>
      <c r="Z162" s="276">
        <f t="shared" si="134"/>
        <v>0</v>
      </c>
      <c r="AA162" s="275" t="str">
        <f t="shared" si="135"/>
        <v>N. D.</v>
      </c>
    </row>
    <row r="163" spans="1:27" hidden="1">
      <c r="A163" s="299" t="s">
        <v>73</v>
      </c>
      <c r="B163" s="273"/>
      <c r="C163" s="274">
        <v>0</v>
      </c>
      <c r="D163" s="275">
        <f t="shared" si="136"/>
        <v>0</v>
      </c>
      <c r="E163" s="273"/>
      <c r="F163" s="274">
        <v>0</v>
      </c>
      <c r="G163" s="275">
        <f t="shared" si="137"/>
        <v>0</v>
      </c>
      <c r="H163" s="276">
        <f t="shared" si="128"/>
        <v>0</v>
      </c>
      <c r="I163" s="275" t="str">
        <f t="shared" si="129"/>
        <v>N. D.</v>
      </c>
      <c r="J163" s="273"/>
      <c r="K163" s="274">
        <v>0</v>
      </c>
      <c r="L163" s="275">
        <f t="shared" si="138"/>
        <v>0</v>
      </c>
      <c r="M163" s="276">
        <f t="shared" si="130"/>
        <v>0</v>
      </c>
      <c r="N163" s="275" t="str">
        <f t="shared" si="131"/>
        <v>N. D.</v>
      </c>
      <c r="O163" s="311"/>
      <c r="P163" s="274">
        <v>0</v>
      </c>
      <c r="Q163" s="275">
        <f t="shared" si="139"/>
        <v>0</v>
      </c>
      <c r="R163" s="273"/>
      <c r="S163" s="274">
        <f>+'2026P'!$AG163</f>
        <v>0</v>
      </c>
      <c r="T163" s="275">
        <f t="shared" si="140"/>
        <v>0</v>
      </c>
      <c r="U163" s="276">
        <f t="shared" si="132"/>
        <v>0</v>
      </c>
      <c r="V163" s="275" t="str">
        <f t="shared" si="133"/>
        <v>N. D.</v>
      </c>
      <c r="W163" s="273"/>
      <c r="X163" s="274">
        <v>0</v>
      </c>
      <c r="Y163" s="275">
        <f t="shared" si="141"/>
        <v>0</v>
      </c>
      <c r="Z163" s="276">
        <f t="shared" si="134"/>
        <v>0</v>
      </c>
      <c r="AA163" s="275" t="str">
        <f t="shared" si="135"/>
        <v>N. D.</v>
      </c>
    </row>
    <row r="164" spans="1:27" hidden="1">
      <c r="A164" s="298" t="s">
        <v>74</v>
      </c>
      <c r="B164" s="273"/>
      <c r="C164" s="273">
        <f>+SUM(C165:C166)</f>
        <v>-42153.58</v>
      </c>
      <c r="D164" s="270">
        <f t="shared" si="136"/>
        <v>-1.8967032962385125E-2</v>
      </c>
      <c r="E164" s="273"/>
      <c r="F164" s="273">
        <f>+SUM(F165:F166)</f>
        <v>-33292.18</v>
      </c>
      <c r="G164" s="270">
        <f t="shared" si="137"/>
        <v>-1.4371892865480121E-2</v>
      </c>
      <c r="H164" s="273">
        <f t="shared" si="128"/>
        <v>-8861.4000000000015</v>
      </c>
      <c r="I164" s="270">
        <f t="shared" si="129"/>
        <v>0.26617061424034116</v>
      </c>
      <c r="J164" s="273"/>
      <c r="K164" s="273">
        <f>+SUM(K165:K166)</f>
        <v>-31706.84</v>
      </c>
      <c r="L164" s="270">
        <f t="shared" si="138"/>
        <v>-1.4379971542415632E-2</v>
      </c>
      <c r="M164" s="273">
        <f t="shared" si="130"/>
        <v>-10446.740000000002</v>
      </c>
      <c r="N164" s="270">
        <f t="shared" si="131"/>
        <v>0.32947906508501007</v>
      </c>
      <c r="O164" s="311"/>
      <c r="P164" s="273">
        <f>+SUM(P165:P166)</f>
        <v>-249587.26</v>
      </c>
      <c r="Q164" s="270">
        <f t="shared" si="139"/>
        <v>-1.7532191714678798E-2</v>
      </c>
      <c r="R164" s="273"/>
      <c r="S164" s="273">
        <f>+SUM(S165:S166)</f>
        <v>-206287.58</v>
      </c>
      <c r="T164" s="270">
        <f t="shared" si="140"/>
        <v>-1.4316992596510035E-2</v>
      </c>
      <c r="U164" s="273">
        <f t="shared" si="132"/>
        <v>-43299.680000000022</v>
      </c>
      <c r="V164" s="270">
        <f t="shared" si="133"/>
        <v>0.20989959744546921</v>
      </c>
      <c r="W164" s="273"/>
      <c r="X164" s="273">
        <f>+SUM(X165:X166)</f>
        <v>-193704.55999999997</v>
      </c>
      <c r="Y164" s="270">
        <f t="shared" si="141"/>
        <v>-1.3983862380410588E-2</v>
      </c>
      <c r="Z164" s="273">
        <f t="shared" si="134"/>
        <v>-55882.700000000041</v>
      </c>
      <c r="AA164" s="270">
        <f t="shared" si="135"/>
        <v>0.28849449904535057</v>
      </c>
    </row>
    <row r="165" spans="1:27" hidden="1">
      <c r="A165" s="299" t="s">
        <v>75</v>
      </c>
      <c r="B165" s="273"/>
      <c r="C165" s="274">
        <v>0</v>
      </c>
      <c r="D165" s="275">
        <f t="shared" si="136"/>
        <v>0</v>
      </c>
      <c r="E165" s="273"/>
      <c r="F165" s="274">
        <v>0</v>
      </c>
      <c r="G165" s="275">
        <f t="shared" si="137"/>
        <v>0</v>
      </c>
      <c r="H165" s="276">
        <f t="shared" si="128"/>
        <v>0</v>
      </c>
      <c r="I165" s="275" t="str">
        <f t="shared" si="129"/>
        <v>N. D.</v>
      </c>
      <c r="J165" s="273"/>
      <c r="K165" s="274">
        <v>0</v>
      </c>
      <c r="L165" s="275">
        <f t="shared" si="138"/>
        <v>0</v>
      </c>
      <c r="M165" s="276">
        <f t="shared" si="130"/>
        <v>0</v>
      </c>
      <c r="N165" s="275" t="str">
        <f t="shared" si="131"/>
        <v>N. D.</v>
      </c>
      <c r="O165" s="311"/>
      <c r="P165" s="274">
        <v>0</v>
      </c>
      <c r="Q165" s="275">
        <f t="shared" si="139"/>
        <v>0</v>
      </c>
      <c r="R165" s="273"/>
      <c r="S165" s="274">
        <f>+'2026P'!$AG165</f>
        <v>0</v>
      </c>
      <c r="T165" s="275">
        <f t="shared" si="140"/>
        <v>0</v>
      </c>
      <c r="U165" s="276">
        <f t="shared" si="132"/>
        <v>0</v>
      </c>
      <c r="V165" s="275" t="str">
        <f t="shared" si="133"/>
        <v>N. D.</v>
      </c>
      <c r="W165" s="273"/>
      <c r="X165" s="274">
        <v>0</v>
      </c>
      <c r="Y165" s="275">
        <f t="shared" si="141"/>
        <v>0</v>
      </c>
      <c r="Z165" s="276">
        <f t="shared" si="134"/>
        <v>0</v>
      </c>
      <c r="AA165" s="275" t="str">
        <f t="shared" si="135"/>
        <v>N. D.</v>
      </c>
    </row>
    <row r="166" spans="1:27" hidden="1">
      <c r="A166" s="299" t="s">
        <v>64</v>
      </c>
      <c r="B166" s="273"/>
      <c r="C166" s="274">
        <f>+'2026R'!$Q166</f>
        <v>-42153.58</v>
      </c>
      <c r="D166" s="275">
        <f t="shared" si="136"/>
        <v>-1.8967032962385125E-2</v>
      </c>
      <c r="E166" s="273"/>
      <c r="F166" s="274">
        <f>+'2026P'!$Q166</f>
        <v>-33292.18</v>
      </c>
      <c r="G166" s="275">
        <f t="shared" si="137"/>
        <v>-1.4371892865480121E-2</v>
      </c>
      <c r="H166" s="276">
        <f t="shared" si="128"/>
        <v>-8861.4000000000015</v>
      </c>
      <c r="I166" s="275">
        <f t="shared" si="129"/>
        <v>0.26617061424034116</v>
      </c>
      <c r="J166" s="273"/>
      <c r="K166" s="274">
        <f>+'2025R'!$Q166</f>
        <v>-31706.84</v>
      </c>
      <c r="L166" s="275">
        <f t="shared" si="138"/>
        <v>-1.4379971542415632E-2</v>
      </c>
      <c r="M166" s="276">
        <f t="shared" si="130"/>
        <v>-10446.740000000002</v>
      </c>
      <c r="N166" s="275">
        <f t="shared" si="131"/>
        <v>0.32947906508501007</v>
      </c>
      <c r="O166" s="311"/>
      <c r="P166" s="274">
        <f>+'2026R'!$AG166</f>
        <v>-249587.26</v>
      </c>
      <c r="Q166" s="275">
        <f t="shared" si="139"/>
        <v>-1.7532191714678798E-2</v>
      </c>
      <c r="R166" s="273"/>
      <c r="S166" s="274">
        <f>+'2026P'!$AG166</f>
        <v>-206287.58</v>
      </c>
      <c r="T166" s="275">
        <f t="shared" si="140"/>
        <v>-1.4316992596510035E-2</v>
      </c>
      <c r="U166" s="276">
        <f t="shared" si="132"/>
        <v>-43299.680000000022</v>
      </c>
      <c r="V166" s="275">
        <f t="shared" si="133"/>
        <v>0.20989959744546921</v>
      </c>
      <c r="W166" s="273"/>
      <c r="X166" s="274">
        <f>+'2025R'!$AG166</f>
        <v>-193704.55999999997</v>
      </c>
      <c r="Y166" s="275">
        <f t="shared" si="141"/>
        <v>-1.3983862380410588E-2</v>
      </c>
      <c r="Z166" s="276">
        <f t="shared" si="134"/>
        <v>-55882.700000000041</v>
      </c>
      <c r="AA166" s="275">
        <f t="shared" si="135"/>
        <v>0.28849449904535057</v>
      </c>
    </row>
    <row r="167" spans="1:27" ht="6" customHeight="1">
      <c r="A167" s="296"/>
      <c r="B167" s="265"/>
      <c r="C167" s="265"/>
      <c r="D167" s="288"/>
      <c r="E167" s="265"/>
      <c r="F167" s="265"/>
      <c r="G167" s="288"/>
      <c r="H167" s="265"/>
      <c r="I167" s="288"/>
      <c r="J167" s="265"/>
      <c r="K167" s="265"/>
      <c r="L167" s="288"/>
      <c r="M167" s="265"/>
      <c r="N167" s="288"/>
      <c r="O167" s="265"/>
      <c r="P167" s="265"/>
      <c r="Q167" s="288"/>
      <c r="R167" s="265"/>
      <c r="S167" s="265"/>
      <c r="T167" s="288"/>
      <c r="U167" s="265"/>
      <c r="V167" s="288"/>
      <c r="W167" s="265"/>
      <c r="X167" s="265"/>
      <c r="Y167" s="288"/>
      <c r="Z167" s="265"/>
      <c r="AA167" s="288"/>
    </row>
    <row r="168" spans="1:27" ht="19" thickBot="1">
      <c r="A168" s="290" t="s">
        <v>76</v>
      </c>
      <c r="B168" s="291"/>
      <c r="C168" s="291">
        <f>+C133-C135</f>
        <v>1972046.2668999999</v>
      </c>
      <c r="D168" s="292">
        <f>+IF(OR(C106&lt;=0,C168&lt;=0),"N. D.",C168/C$106)</f>
        <v>0.88732360448723058</v>
      </c>
      <c r="E168" s="291"/>
      <c r="F168" s="291">
        <f>+F133-F135</f>
        <v>2018039.1386450306</v>
      </c>
      <c r="G168" s="292">
        <f>+IF(OR(F106&lt;=0,F168&lt;=0),"N. D.",F168/F$106)</f>
        <v>0.87116681151406017</v>
      </c>
      <c r="H168" s="291">
        <f>+$C168-F168</f>
        <v>-45992.871745030629</v>
      </c>
      <c r="I168" s="292">
        <f>+IF(ISERROR(H168/F168),"N. D.",H168/F168)</f>
        <v>-2.2790872022388803E-2</v>
      </c>
      <c r="J168" s="291"/>
      <c r="K168" s="291">
        <f>+K133-K135</f>
        <v>1908821.8049999999</v>
      </c>
      <c r="L168" s="292">
        <f>+IF(OR(K106&lt;=0,K168&lt;=0),"N. D.",K168/K$106)</f>
        <v>0.86570605066422379</v>
      </c>
      <c r="M168" s="291">
        <f>+$C168-K168</f>
        <v>63224.461899999995</v>
      </c>
      <c r="N168" s="292">
        <f>+IF(ISERROR(M168/K168),"N. D.",M168/K168)</f>
        <v>3.3122244168831673E-2</v>
      </c>
      <c r="O168" s="312"/>
      <c r="P168" s="291">
        <f>+P133-P135</f>
        <v>12665945.2645</v>
      </c>
      <c r="Q168" s="292">
        <f>+IF(OR(P106&lt;=0,P168&lt;=0),"N. D.",P168/P$106)</f>
        <v>0.88971600804000195</v>
      </c>
      <c r="R168" s="291"/>
      <c r="S168" s="291">
        <f>+S133-S135</f>
        <v>12647540.578652017</v>
      </c>
      <c r="T168" s="292">
        <f>+IF(OR(S106&lt;=0,S168&lt;=0),"N. D.",S168/S$106)</f>
        <v>0.87777822023323548</v>
      </c>
      <c r="U168" s="291">
        <f>+$P168-S168</f>
        <v>18404.685847982764</v>
      </c>
      <c r="V168" s="292">
        <f>+IF(ISERROR(U168/S168),"N. D.",U168/S168)</f>
        <v>1.4551987980215161E-3</v>
      </c>
      <c r="W168" s="291"/>
      <c r="X168" s="291">
        <f>+X133-X135</f>
        <v>11794686.593099996</v>
      </c>
      <c r="Y168" s="292">
        <f>+IF(OR(X106&lt;=0,X168&lt;=0),"N. D.",X168/X$106)</f>
        <v>0.85147853069635637</v>
      </c>
      <c r="Z168" s="291">
        <f>+$P168-X168</f>
        <v>871258.67140000314</v>
      </c>
      <c r="AA168" s="292">
        <f>+IF(ISERROR(Z168/X168),"N. D.",Z168/X168)</f>
        <v>7.3868742888827388E-2</v>
      </c>
    </row>
    <row r="169" spans="1:27" ht="6" customHeight="1">
      <c r="A169" s="296"/>
      <c r="B169" s="265"/>
      <c r="C169" s="265"/>
      <c r="D169" s="288"/>
      <c r="E169" s="265"/>
      <c r="F169" s="265"/>
      <c r="G169" s="288"/>
      <c r="H169" s="265"/>
      <c r="I169" s="288"/>
      <c r="J169" s="265"/>
      <c r="K169" s="265"/>
      <c r="L169" s="288"/>
      <c r="M169" s="265"/>
      <c r="N169" s="288"/>
      <c r="O169" s="265"/>
      <c r="P169" s="265"/>
      <c r="Q169" s="288"/>
      <c r="R169" s="265"/>
      <c r="S169" s="265"/>
      <c r="T169" s="288"/>
      <c r="U169" s="265"/>
      <c r="V169" s="288"/>
      <c r="W169" s="265"/>
      <c r="X169" s="265"/>
      <c r="Y169" s="288"/>
      <c r="Z169" s="265"/>
      <c r="AA169" s="288"/>
    </row>
    <row r="170" spans="1:27">
      <c r="A170" s="295" t="s">
        <v>77</v>
      </c>
      <c r="B170" s="283"/>
      <c r="C170" s="283">
        <f>+SUM(C172:C175)</f>
        <v>65426.19</v>
      </c>
      <c r="D170" s="282">
        <f>+SUM(D172:D175)</f>
        <v>2.9438560196625579E-2</v>
      </c>
      <c r="E170" s="283"/>
      <c r="F170" s="283">
        <f>+SUM(F172:F175)</f>
        <v>123748.1</v>
      </c>
      <c r="G170" s="282">
        <f>+SUM(G172:G175)</f>
        <v>5.3420786368051615E-2</v>
      </c>
      <c r="H170" s="283">
        <f>+$C170-F170</f>
        <v>-58321.91</v>
      </c>
      <c r="I170" s="282">
        <f>+IF(ISERROR(H170/F170),"N. D.",H170/F170)</f>
        <v>-0.47129539766671164</v>
      </c>
      <c r="J170" s="283"/>
      <c r="K170" s="283">
        <f>+SUM(K172:K175)</f>
        <v>96623.97</v>
      </c>
      <c r="L170" s="282">
        <f>+SUM(L172:L175)</f>
        <v>4.3821772807230923E-2</v>
      </c>
      <c r="M170" s="283">
        <f>+$C170-K170</f>
        <v>-31197.78</v>
      </c>
      <c r="N170" s="282">
        <f>+IF(ISERROR(M170/K170),"N. D.",M170/K170)</f>
        <v>-0.32287826716289963</v>
      </c>
      <c r="O170" s="313"/>
      <c r="P170" s="283">
        <f>+SUM(P172:P175)</f>
        <v>933747.28</v>
      </c>
      <c r="Q170" s="282">
        <f>+SUM(Q172:Q175)</f>
        <v>6.5590833145970126E-2</v>
      </c>
      <c r="R170" s="283"/>
      <c r="S170" s="283">
        <f>+SUM(S172:S175)</f>
        <v>1255622.5352269681</v>
      </c>
      <c r="T170" s="282">
        <f>+SUM(T172:T175)</f>
        <v>3.5613073514472182E-2</v>
      </c>
      <c r="U170" s="283">
        <f>+$P170-S170</f>
        <v>-321875.25522696809</v>
      </c>
      <c r="V170" s="282">
        <f>+IF(ISERROR(U170/S170),"N. D.",U170/S170)</f>
        <v>-0.25634714748790766</v>
      </c>
      <c r="W170" s="283"/>
      <c r="X170" s="283">
        <f>+SUM(X172:X175)</f>
        <v>1040887.2999999999</v>
      </c>
      <c r="Y170" s="282">
        <f>+SUM(Y172:Y175)</f>
        <v>7.5143428511528859E-2</v>
      </c>
      <c r="Z170" s="283">
        <f>+$P170-X170</f>
        <v>-107140.0199999999</v>
      </c>
      <c r="AA170" s="282">
        <f>+IF(ISERROR(Z170/X170),"N. D.",Z170/X170)</f>
        <v>-0.10293143167372674</v>
      </c>
    </row>
    <row r="171" spans="1:27" ht="6" customHeight="1">
      <c r="A171" s="296"/>
      <c r="B171" s="265"/>
      <c r="C171" s="265"/>
      <c r="D171" s="288"/>
      <c r="E171" s="265"/>
      <c r="F171" s="265"/>
      <c r="G171" s="288"/>
      <c r="H171" s="265"/>
      <c r="I171" s="288"/>
      <c r="J171" s="265"/>
      <c r="K171" s="265"/>
      <c r="L171" s="288"/>
      <c r="M171" s="265"/>
      <c r="N171" s="288"/>
      <c r="O171" s="265"/>
      <c r="P171" s="265"/>
      <c r="Q171" s="288"/>
      <c r="R171" s="265"/>
      <c r="S171" s="265"/>
      <c r="T171" s="288"/>
      <c r="U171" s="265"/>
      <c r="V171" s="288"/>
      <c r="W171" s="265"/>
      <c r="X171" s="265"/>
      <c r="Y171" s="288"/>
      <c r="Z171" s="265"/>
      <c r="AA171" s="288"/>
    </row>
    <row r="172" spans="1:27">
      <c r="A172" s="298" t="s">
        <v>78</v>
      </c>
      <c r="B172" s="273"/>
      <c r="C172" s="273">
        <f>+'2026R'!$Q172</f>
        <v>0</v>
      </c>
      <c r="D172" s="270">
        <f>+IF(ISERROR(C172/C$106),"N. D.",C172/C$106)</f>
        <v>0</v>
      </c>
      <c r="E172" s="273"/>
      <c r="F172" s="273">
        <f>+'2026P'!$Q172</f>
        <v>0</v>
      </c>
      <c r="G172" s="270">
        <f>+IF(ISERROR(F172/F$106),"N. D.",F172/F$106)</f>
        <v>0</v>
      </c>
      <c r="H172" s="273">
        <f>+$C172-F172</f>
        <v>0</v>
      </c>
      <c r="I172" s="270" t="str">
        <f>+IF(ISERROR(H172/F172),"N. D.",H172/F172)</f>
        <v>N. D.</v>
      </c>
      <c r="J172" s="273"/>
      <c r="K172" s="273">
        <f>+'2025R'!$Q172</f>
        <v>0</v>
      </c>
      <c r="L172" s="270">
        <f>+IF(ISERROR(K172/K$106),"N. D.",K172/K$106)</f>
        <v>0</v>
      </c>
      <c r="M172" s="273">
        <f>+$C172-K172</f>
        <v>0</v>
      </c>
      <c r="N172" s="270" t="str">
        <f>+IF(ISERROR(M172/K172),"N. D.",M172/K172)</f>
        <v>N. D.</v>
      </c>
      <c r="O172" s="311"/>
      <c r="P172" s="273">
        <f>+'2026R'!$AG172</f>
        <v>0</v>
      </c>
      <c r="Q172" s="270">
        <f>+IF(ISERROR(P172/P$106),"N. D.",P172/P$106)</f>
        <v>0</v>
      </c>
      <c r="R172" s="273"/>
      <c r="S172" s="273">
        <f>+'2026P'!$AG172</f>
        <v>0</v>
      </c>
      <c r="T172" s="270">
        <f>+IF(ISERROR(S172/S$106),"N. D.",S172/S$106)</f>
        <v>0</v>
      </c>
      <c r="U172" s="273">
        <f>+$P172-S172</f>
        <v>0</v>
      </c>
      <c r="V172" s="270" t="str">
        <f>+IF(ISERROR(U172/S172),"N. D.",U172/S172)</f>
        <v>N. D.</v>
      </c>
      <c r="W172" s="273"/>
      <c r="X172" s="273">
        <f>+'2025R'!$AG172</f>
        <v>0</v>
      </c>
      <c r="Y172" s="270">
        <f>+IF(ISERROR(X172/X$106),"N. D.",X172/X$106)</f>
        <v>0</v>
      </c>
      <c r="Z172" s="273">
        <f>+$P172-X172</f>
        <v>0</v>
      </c>
      <c r="AA172" s="270" t="str">
        <f>+IF(ISERROR(Z172/X172),"N. D.",Z172/X172)</f>
        <v>N. D.</v>
      </c>
    </row>
    <row r="173" spans="1:27">
      <c r="A173" s="298" t="s">
        <v>79</v>
      </c>
      <c r="B173" s="273"/>
      <c r="C173" s="273">
        <f>+'2026R'!$Q173</f>
        <v>0</v>
      </c>
      <c r="D173" s="270">
        <f>+IF(ISERROR(C173/C$106),"N. D.",C173/C$106)</f>
        <v>0</v>
      </c>
      <c r="E173" s="273"/>
      <c r="F173" s="273">
        <f>+'2026P'!$Q173</f>
        <v>0</v>
      </c>
      <c r="G173" s="270">
        <f>+IF(ISERROR(F173/F$106),"N. D.",F173/F$106)</f>
        <v>0</v>
      </c>
      <c r="H173" s="273">
        <f>+$C173-F173</f>
        <v>0</v>
      </c>
      <c r="I173" s="270" t="str">
        <f>+IF(ISERROR(H173/F173),"N. D.",H173/F173)</f>
        <v>N. D.</v>
      </c>
      <c r="J173" s="273"/>
      <c r="K173" s="273">
        <f>+'2025R'!$Q173</f>
        <v>0</v>
      </c>
      <c r="L173" s="270">
        <f>+IF(ISERROR(K173/K$106),"N. D.",K173/K$106)</f>
        <v>0</v>
      </c>
      <c r="M173" s="273">
        <f>+$C173-K173</f>
        <v>0</v>
      </c>
      <c r="N173" s="270" t="str">
        <f>+IF(ISERROR(M173/K173),"N. D.",M173/K173)</f>
        <v>N. D.</v>
      </c>
      <c r="O173" s="311"/>
      <c r="P173" s="273">
        <f>+'2026R'!$AG173</f>
        <v>457185.52</v>
      </c>
      <c r="Q173" s="270">
        <f>+IF(ISERROR(P173/P$106),"N. D.",P173/P$106)</f>
        <v>3.2114877120791814E-2</v>
      </c>
      <c r="R173" s="273"/>
      <c r="S173" s="273">
        <f>+'2026P'!$AG173</f>
        <v>513133.93522696802</v>
      </c>
      <c r="T173" s="270">
        <f>+IF(ISERROR(S173/S$106),"N. D.",S173/S$106)</f>
        <v>3.5613073514472182E-2</v>
      </c>
      <c r="U173" s="273">
        <f>+$P173-S173</f>
        <v>-55948.415226968005</v>
      </c>
      <c r="V173" s="270">
        <f>+IF(ISERROR(U173/S173),"N. D.",U173/S173)</f>
        <v>-0.10903277173087579</v>
      </c>
      <c r="W173" s="273"/>
      <c r="X173" s="273">
        <f>+'2025R'!$AG173</f>
        <v>414103.32999999996</v>
      </c>
      <c r="Y173" s="270">
        <f>+IF(ISERROR(X173/X$106),"N. D.",X173/X$106)</f>
        <v>2.9894825284390577E-2</v>
      </c>
      <c r="Z173" s="273">
        <f>+$P173-X173</f>
        <v>43082.190000000061</v>
      </c>
      <c r="AA173" s="270">
        <f>+IF(ISERROR(Z173/X173),"N. D.",Z173/X173)</f>
        <v>0.10403729426662679</v>
      </c>
    </row>
    <row r="174" spans="1:27">
      <c r="A174" s="298" t="s">
        <v>80</v>
      </c>
      <c r="B174" s="273"/>
      <c r="C174" s="273">
        <f>+'2026R'!$Q174</f>
        <v>65426.19</v>
      </c>
      <c r="D174" s="270">
        <f>+IF(ISERROR(C174/C$106),"N. D.",C174/C$106)</f>
        <v>2.9438560196625579E-2</v>
      </c>
      <c r="E174" s="273"/>
      <c r="F174" s="273">
        <f>+'2026P'!$Q174</f>
        <v>123748.1</v>
      </c>
      <c r="G174" s="270">
        <f>+IF(ISERROR(F174/F$106),"N. D.",F174/F$106)</f>
        <v>5.3420786368051615E-2</v>
      </c>
      <c r="H174" s="273">
        <f>+$C174-F174</f>
        <v>-58321.91</v>
      </c>
      <c r="I174" s="270">
        <f>+IF(ISERROR(H174/F174),"N. D.",H174/F174)</f>
        <v>-0.47129539766671164</v>
      </c>
      <c r="J174" s="273"/>
      <c r="K174" s="273">
        <f>+'2025R'!$Q174</f>
        <v>96623.97</v>
      </c>
      <c r="L174" s="270">
        <f>+IF(ISERROR(K174/K$106),"N. D.",K174/K$106)</f>
        <v>4.3821772807230923E-2</v>
      </c>
      <c r="M174" s="273">
        <f>+$C174-K174</f>
        <v>-31197.78</v>
      </c>
      <c r="N174" s="270">
        <f>+IF(ISERROR(M174/K174),"N. D.",M174/K174)</f>
        <v>-0.32287826716289963</v>
      </c>
      <c r="O174" s="311"/>
      <c r="P174" s="273">
        <f>+'2026R'!$AG174</f>
        <v>476561.76</v>
      </c>
      <c r="Q174" s="270">
        <f>+IF(ISERROR(P174/P$106),"N. D.",P174/P$106)</f>
        <v>3.3475956025178312E-2</v>
      </c>
      <c r="R174" s="273"/>
      <c r="S174" s="273">
        <f>+'2026P'!$AG174</f>
        <v>742488.6</v>
      </c>
      <c r="T174" s="270">
        <v>0</v>
      </c>
      <c r="U174" s="273">
        <f>+$P174-S174</f>
        <v>-265926.83999999997</v>
      </c>
      <c r="V174" s="270">
        <f>+IF(ISERROR(U174/S174),"N. D.",U174/S174)</f>
        <v>-0.35815612522535695</v>
      </c>
      <c r="W174" s="273"/>
      <c r="X174" s="273">
        <f>+'2025R'!$AG174</f>
        <v>626783.97</v>
      </c>
      <c r="Y174" s="270">
        <f>+IF(ISERROR(X174/X$106),"N. D.",X174/X$106)</f>
        <v>4.5248603227138279E-2</v>
      </c>
      <c r="Z174" s="273">
        <f>+$P174-X174</f>
        <v>-150222.20999999996</v>
      </c>
      <c r="AA174" s="270">
        <f>+IF(ISERROR(Z174/X174),"N. D.",Z174/X174)</f>
        <v>-0.23967142937621708</v>
      </c>
    </row>
    <row r="175" spans="1:27">
      <c r="A175" s="298" t="s">
        <v>81</v>
      </c>
      <c r="B175" s="273"/>
      <c r="C175" s="273">
        <f>+'2026R'!$Q175</f>
        <v>0</v>
      </c>
      <c r="D175" s="270">
        <f>+IF(ISERROR(C175/C$106),"N. D.",C175/C$106)</f>
        <v>0</v>
      </c>
      <c r="E175" s="273"/>
      <c r="F175" s="273">
        <f>+'2026P'!$Q175</f>
        <v>0</v>
      </c>
      <c r="G175" s="270">
        <f>+IF(ISERROR(F175/F$106),"N. D.",F175/F$106)</f>
        <v>0</v>
      </c>
      <c r="H175" s="273">
        <f>+$C175-F175</f>
        <v>0</v>
      </c>
      <c r="I175" s="270" t="str">
        <f>+IF(ISERROR(H175/F175),"N. D.",H175/F175)</f>
        <v>N. D.</v>
      </c>
      <c r="J175" s="273"/>
      <c r="K175" s="273">
        <f>+'2025R'!$Q175</f>
        <v>0</v>
      </c>
      <c r="L175" s="270">
        <f>+IF(ISERROR(K175/K$106),"N. D.",K175/K$106)</f>
        <v>0</v>
      </c>
      <c r="M175" s="273">
        <f>+$C175-K175</f>
        <v>0</v>
      </c>
      <c r="N175" s="270" t="str">
        <f>+IF(ISERROR(M175/K175),"N. D.",M175/K175)</f>
        <v>N. D.</v>
      </c>
      <c r="O175" s="311"/>
      <c r="P175" s="273">
        <f>+'2026R'!$AG175</f>
        <v>0</v>
      </c>
      <c r="Q175" s="270">
        <f>+IF(ISERROR(P175/P$106),"N. D.",P175/P$106)</f>
        <v>0</v>
      </c>
      <c r="R175" s="273"/>
      <c r="S175" s="273">
        <f>+'2026P'!$AG175</f>
        <v>0</v>
      </c>
      <c r="T175" s="270">
        <f>+IF(ISERROR(S175/S$106),"N. D.",S175/S$106)</f>
        <v>0</v>
      </c>
      <c r="U175" s="273">
        <f>+$P175-S175</f>
        <v>0</v>
      </c>
      <c r="V175" s="270" t="str">
        <f>+IF(ISERROR(U175/S175),"N. D.",U175/S175)</f>
        <v>N. D.</v>
      </c>
      <c r="W175" s="273"/>
      <c r="X175" s="273">
        <f>+'2025R'!$AG175</f>
        <v>0</v>
      </c>
      <c r="Y175" s="270">
        <f>+IF(ISERROR(X175/X$106),"N. D.",X175/X$106)</f>
        <v>0</v>
      </c>
      <c r="Z175" s="273">
        <f>+$P175-X175</f>
        <v>0</v>
      </c>
      <c r="AA175" s="270" t="str">
        <f>+IF(ISERROR(Z175/X175),"N. D.",Z175/X175)</f>
        <v>N. D.</v>
      </c>
    </row>
    <row r="176" spans="1:27" ht="6" customHeight="1">
      <c r="A176" s="296"/>
      <c r="B176" s="265"/>
      <c r="C176" s="265"/>
      <c r="D176" s="288"/>
      <c r="E176" s="265"/>
      <c r="F176" s="265"/>
      <c r="G176" s="288"/>
      <c r="H176" s="265"/>
      <c r="I176" s="288"/>
      <c r="J176" s="265"/>
      <c r="K176" s="265"/>
      <c r="L176" s="288"/>
      <c r="M176" s="265"/>
      <c r="N176" s="288"/>
      <c r="O176" s="265"/>
      <c r="P176" s="265"/>
      <c r="Q176" s="288"/>
      <c r="R176" s="265"/>
      <c r="S176" s="265"/>
      <c r="T176" s="288"/>
      <c r="U176" s="265"/>
      <c r="V176" s="288"/>
      <c r="W176" s="265"/>
      <c r="X176" s="265"/>
      <c r="Y176" s="288"/>
      <c r="Z176" s="265"/>
      <c r="AA176" s="288"/>
    </row>
    <row r="177" spans="1:27" ht="19" thickBot="1">
      <c r="A177" s="290" t="s">
        <v>82</v>
      </c>
      <c r="B177" s="291"/>
      <c r="C177" s="291">
        <f>+C168-C170</f>
        <v>1906620.0769</v>
      </c>
      <c r="D177" s="292">
        <f>+IF(OR(C106&lt;=0,C177&lt;=0),"N. D.",C177/C$106)</f>
        <v>0.85788504429060497</v>
      </c>
      <c r="E177" s="291"/>
      <c r="F177" s="291">
        <f>+F168-F170</f>
        <v>1894291.0386450305</v>
      </c>
      <c r="G177" s="292">
        <f>+IF(OR(F106&lt;=0,F177&lt;=0),"N. D.",F177/F$106)</f>
        <v>0.81774602514600847</v>
      </c>
      <c r="H177" s="291">
        <f>+$C177-F177</f>
        <v>12329.03825496952</v>
      </c>
      <c r="I177" s="292">
        <f>+IF(ISERROR(H177/F177),"N. D.",H177/F177)</f>
        <v>6.5085237713991256E-3</v>
      </c>
      <c r="J177" s="291"/>
      <c r="K177" s="291">
        <f>+K168-K170</f>
        <v>1812197.835</v>
      </c>
      <c r="L177" s="292">
        <f>+IF(OR(K106&lt;=0,K177&lt;=0),"N. D.",K177/K$106)</f>
        <v>0.82188427785699292</v>
      </c>
      <c r="M177" s="291">
        <f>+$C177-K177</f>
        <v>94422.241900000023</v>
      </c>
      <c r="N177" s="292">
        <f>+IF(ISERROR(M177/K177),"N. D.",M177/K177)</f>
        <v>5.2103716314173848E-2</v>
      </c>
      <c r="O177" s="312"/>
      <c r="P177" s="291">
        <f>+P168-P170</f>
        <v>11732197.9845</v>
      </c>
      <c r="Q177" s="292">
        <f>+IF(OR(P106&lt;=0,P177&lt;=0),"N. D.",P177/P$106)</f>
        <v>0.82412517489403192</v>
      </c>
      <c r="R177" s="291"/>
      <c r="S177" s="291">
        <f>+S168-S170</f>
        <v>11391918.04342505</v>
      </c>
      <c r="T177" s="292">
        <f>+IF(OR(S106&lt;=0,S177&lt;=0),"N. D.",S177/S$106)</f>
        <v>0.79063415396974224</v>
      </c>
      <c r="U177" s="291">
        <f>+$P177-S177</f>
        <v>340279.94107495062</v>
      </c>
      <c r="V177" s="292">
        <f>+IF(ISERROR(U177/S177),"N. D.",U177/S177)</f>
        <v>2.9870293990689859E-2</v>
      </c>
      <c r="W177" s="291"/>
      <c r="X177" s="291">
        <f>+X168-X170</f>
        <v>10753799.293099996</v>
      </c>
      <c r="Y177" s="292">
        <f>+IF(OR(X106&lt;=0,X177&lt;=0),"N. D.",X177/X$106)</f>
        <v>0.77633510218482737</v>
      </c>
      <c r="Z177" s="291">
        <f>+$P177-X177</f>
        <v>978398.69140000455</v>
      </c>
      <c r="AA177" s="292">
        <f>+IF(ISERROR(Z177/X177),"N. D.",Z177/X177)</f>
        <v>9.0981676776111908E-2</v>
      </c>
    </row>
    <row r="180" spans="1:27">
      <c r="C180" s="260"/>
      <c r="D180" s="260"/>
      <c r="F180" s="260"/>
      <c r="G180" s="260"/>
      <c r="H180" s="260"/>
      <c r="I180" s="260"/>
      <c r="K180" s="260"/>
      <c r="L180" s="260"/>
      <c r="M180" s="260"/>
      <c r="N180" s="260"/>
      <c r="P180" s="260"/>
      <c r="Q180" s="260"/>
      <c r="S180" s="260"/>
      <c r="T180" s="260"/>
      <c r="U180" s="260"/>
      <c r="V180" s="260"/>
      <c r="X180" s="260"/>
      <c r="Y180" s="260"/>
      <c r="Z180" s="260"/>
      <c r="AA180" s="260"/>
    </row>
    <row r="181" spans="1:27">
      <c r="C181" s="373" t="s">
        <v>0</v>
      </c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P181" s="370" t="s">
        <v>1</v>
      </c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  <c r="AA181" s="370"/>
    </row>
    <row r="182" spans="1:27">
      <c r="B182" s="261"/>
      <c r="C182" s="261"/>
      <c r="D182" s="260"/>
      <c r="E182" s="261"/>
      <c r="F182" s="261"/>
      <c r="G182" s="260"/>
      <c r="H182" s="261"/>
      <c r="I182" s="260"/>
      <c r="J182" s="261"/>
      <c r="K182" s="261"/>
      <c r="L182" s="260"/>
      <c r="M182" s="261"/>
      <c r="N182" s="260"/>
      <c r="O182" s="261"/>
      <c r="P182" s="261"/>
      <c r="Q182" s="260"/>
      <c r="R182" s="261"/>
      <c r="S182" s="261"/>
      <c r="T182" s="260"/>
      <c r="U182" s="261"/>
      <c r="V182" s="260"/>
      <c r="W182" s="261"/>
      <c r="X182" s="261"/>
      <c r="Y182" s="260"/>
      <c r="Z182" s="261"/>
      <c r="AA182" s="260"/>
    </row>
    <row r="183" spans="1:27" ht="6" customHeight="1"/>
    <row r="184" spans="1:27" s="265" customFormat="1" ht="14.25" customHeight="1">
      <c r="A184" s="263" t="s">
        <v>83</v>
      </c>
      <c r="B184" s="372"/>
      <c r="C184" s="264">
        <f>+C5</f>
        <v>46174</v>
      </c>
      <c r="D184" s="372" t="s">
        <v>99</v>
      </c>
      <c r="E184" s="372"/>
      <c r="F184" s="264">
        <f>+F5</f>
        <v>46174</v>
      </c>
      <c r="G184" s="372" t="s">
        <v>99</v>
      </c>
      <c r="H184" s="264" t="str">
        <f>+H5</f>
        <v>DIFERENCIAS</v>
      </c>
      <c r="I184" s="372" t="s">
        <v>99</v>
      </c>
      <c r="J184" s="372"/>
      <c r="K184" s="264">
        <f>+K5</f>
        <v>45838</v>
      </c>
      <c r="L184" s="372" t="s">
        <v>99</v>
      </c>
      <c r="M184" s="264" t="str">
        <f>+M5</f>
        <v>DIFERENCIAS</v>
      </c>
      <c r="N184" s="372" t="s">
        <v>99</v>
      </c>
      <c r="O184" s="371"/>
      <c r="P184" s="264">
        <f>+P5</f>
        <v>46174</v>
      </c>
      <c r="Q184" s="372" t="s">
        <v>99</v>
      </c>
      <c r="R184" s="372"/>
      <c r="S184" s="264">
        <f>+S5</f>
        <v>46174</v>
      </c>
      <c r="T184" s="372" t="s">
        <v>99</v>
      </c>
      <c r="U184" s="264" t="str">
        <f>+U5</f>
        <v>DIFERENCIAS</v>
      </c>
      <c r="V184" s="372" t="s">
        <v>99</v>
      </c>
      <c r="W184" s="372"/>
      <c r="X184" s="264">
        <f>+X5</f>
        <v>45838</v>
      </c>
      <c r="Y184" s="372" t="s">
        <v>99</v>
      </c>
      <c r="Z184" s="264" t="str">
        <f>+Z5</f>
        <v>DIFERENCIAS</v>
      </c>
      <c r="AA184" s="372" t="s">
        <v>99</v>
      </c>
    </row>
    <row r="185" spans="1:27" s="265" customFormat="1" ht="14.25" customHeight="1">
      <c r="A185" s="263" t="s">
        <v>133</v>
      </c>
      <c r="B185" s="372"/>
      <c r="C185" s="264" t="str">
        <f>+C6</f>
        <v>REAL</v>
      </c>
      <c r="D185" s="372"/>
      <c r="E185" s="372"/>
      <c r="F185" s="264" t="str">
        <f>+F6</f>
        <v>PPTO</v>
      </c>
      <c r="G185" s="372"/>
      <c r="H185" s="264" t="str">
        <f>+H6</f>
        <v>2026R vs 2026P</v>
      </c>
      <c r="I185" s="372"/>
      <c r="J185" s="372"/>
      <c r="K185" s="264" t="str">
        <f>+K6</f>
        <v>REAL</v>
      </c>
      <c r="L185" s="372"/>
      <c r="M185" s="264" t="str">
        <f>+M6</f>
        <v>2026R vs 2025R</v>
      </c>
      <c r="N185" s="372"/>
      <c r="O185" s="371"/>
      <c r="P185" s="264" t="str">
        <f>+P6</f>
        <v>REAL</v>
      </c>
      <c r="Q185" s="372"/>
      <c r="R185" s="372"/>
      <c r="S185" s="264" t="str">
        <f>+S6</f>
        <v>PPTO</v>
      </c>
      <c r="T185" s="372"/>
      <c r="U185" s="264" t="str">
        <f>+U6</f>
        <v>2026R vs 2026P</v>
      </c>
      <c r="V185" s="372"/>
      <c r="W185" s="372"/>
      <c r="X185" s="264" t="str">
        <f>+X6</f>
        <v>REAL</v>
      </c>
      <c r="Y185" s="372"/>
      <c r="Z185" s="264" t="str">
        <f>+Z6</f>
        <v>2026R vs 2025R</v>
      </c>
      <c r="AA185" s="372"/>
    </row>
    <row r="186" spans="1:27" ht="6" customHeight="1"/>
    <row r="187" spans="1:27">
      <c r="C187" s="301" t="s">
        <v>85</v>
      </c>
      <c r="F187" s="301" t="s">
        <v>86</v>
      </c>
      <c r="K187" s="301" t="s">
        <v>108</v>
      </c>
      <c r="P187" s="301" t="s">
        <v>85</v>
      </c>
      <c r="S187" s="301" t="s">
        <v>86</v>
      </c>
      <c r="X187" s="301" t="s">
        <v>108</v>
      </c>
    </row>
    <row r="190" spans="1:27">
      <c r="A190" s="266" t="s">
        <v>87</v>
      </c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</row>
    <row r="191" spans="1:27" ht="6" customHeight="1">
      <c r="A191" s="267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</row>
    <row r="192" spans="1:27">
      <c r="A192" s="272" t="s">
        <v>88</v>
      </c>
      <c r="B192" s="273"/>
      <c r="C192" s="269">
        <f>+C31</f>
        <v>2222465.69</v>
      </c>
      <c r="D192" s="302">
        <f>+IF(ISERROR(C192/C$196),"N. D.",C192/C$196)</f>
        <v>1</v>
      </c>
      <c r="E192" s="303"/>
      <c r="F192" s="269">
        <f>+F31</f>
        <v>2316478.44244404</v>
      </c>
      <c r="G192" s="302">
        <f>+IF(ISERROR(F192/F$196),"N. D.",F192/F$196)</f>
        <v>1</v>
      </c>
      <c r="H192" s="303">
        <f>+$C192-F192</f>
        <v>-94012.75244404003</v>
      </c>
      <c r="I192" s="302">
        <f>+IF(ISERROR(H192/F192),"N. D.",H192/F192)</f>
        <v>-4.0584341611593105E-2</v>
      </c>
      <c r="J192" s="303"/>
      <c r="K192" s="269">
        <f>+K31</f>
        <v>2204930.65</v>
      </c>
      <c r="L192" s="302">
        <f>+IF(ISERROR(K192/K$196),"N. D.",K192/K$196)</f>
        <v>1</v>
      </c>
      <c r="M192" s="303">
        <f>+$C192-K192</f>
        <v>17535.040000000037</v>
      </c>
      <c r="N192" s="302">
        <f>+IF(ISERROR(M192/K192),"N. D.",M192/K192)</f>
        <v>7.9526492137065793E-3</v>
      </c>
      <c r="O192" s="311"/>
      <c r="P192" s="269">
        <f>+P31</f>
        <v>14235941.75</v>
      </c>
      <c r="Q192" s="302">
        <f>+IF(ISERROR(P192/P$196),"N. D.",P192/P$196)</f>
        <v>1</v>
      </c>
      <c r="R192" s="303"/>
      <c r="S192" s="269">
        <f>+S31</f>
        <v>14408583.269805241</v>
      </c>
      <c r="T192" s="302">
        <f>+IF(ISERROR(S192/S$196),"N. D.",S192/S$196)</f>
        <v>1</v>
      </c>
      <c r="U192" s="303">
        <f>+$P192-S192</f>
        <v>-172641.51980524138</v>
      </c>
      <c r="V192" s="302">
        <f>+IF(ISERROR(U192/S192),"N. D.",U192/S192)</f>
        <v>-1.1981852523074252E-2</v>
      </c>
      <c r="W192" s="303"/>
      <c r="X192" s="269">
        <f>+X31</f>
        <v>13896058.079999998</v>
      </c>
      <c r="Y192" s="302">
        <f>+IF(ISERROR(X192/X$196),"N. D.",X192/X$196)</f>
        <v>1.0031801203901065</v>
      </c>
      <c r="Z192" s="303">
        <f>+$P192-X192</f>
        <v>339883.67000000179</v>
      </c>
      <c r="AA192" s="302">
        <f>+IF(ISERROR(Z192/X192),"N. D.",Z192/X192)</f>
        <v>2.445899895087383E-2</v>
      </c>
    </row>
    <row r="193" spans="1:27">
      <c r="A193" s="272" t="s">
        <v>89</v>
      </c>
      <c r="B193" s="273"/>
      <c r="C193" s="269">
        <f>+C56</f>
        <v>0</v>
      </c>
      <c r="D193" s="302">
        <f>+IF(ISERROR(C193/C$196),"N. D.",C193/C$196)</f>
        <v>0</v>
      </c>
      <c r="E193" s="303"/>
      <c r="F193" s="269">
        <f>+F56</f>
        <v>0</v>
      </c>
      <c r="G193" s="302">
        <f>+IF(ISERROR(F193/F$196),"N. D.",F193/F$196)</f>
        <v>0</v>
      </c>
      <c r="H193" s="303">
        <f>+$C193-F193</f>
        <v>0</v>
      </c>
      <c r="I193" s="302" t="str">
        <f>+IF(ISERROR(H193/F193),"N. D.",H193/F193)</f>
        <v>N. D.</v>
      </c>
      <c r="J193" s="303"/>
      <c r="K193" s="269">
        <f>+K56</f>
        <v>0</v>
      </c>
      <c r="L193" s="302">
        <f>+IF(ISERROR(K193/K$196),"N. D.",K193/K$196)</f>
        <v>0</v>
      </c>
      <c r="M193" s="303">
        <f>+$C193-K193</f>
        <v>0</v>
      </c>
      <c r="N193" s="302" t="str">
        <f>+IF(ISERROR(M193/K193),"N. D.",M193/K193)</f>
        <v>N. D.</v>
      </c>
      <c r="O193" s="311"/>
      <c r="P193" s="269">
        <f>+P56</f>
        <v>0</v>
      </c>
      <c r="Q193" s="302">
        <f>+IF(ISERROR(P193/P$196),"N. D.",P193/P$196)</f>
        <v>0</v>
      </c>
      <c r="R193" s="303"/>
      <c r="S193" s="269">
        <f>+S56</f>
        <v>0</v>
      </c>
      <c r="T193" s="302">
        <f>+IF(ISERROR(S193/S$196),"N. D.",S193/S$196)</f>
        <v>0</v>
      </c>
      <c r="U193" s="303">
        <f>+$P193-S193</f>
        <v>0</v>
      </c>
      <c r="V193" s="302" t="str">
        <f>+IF(ISERROR(U193/S193),"N. D.",U193/S193)</f>
        <v>N. D.</v>
      </c>
      <c r="W193" s="303"/>
      <c r="X193" s="269">
        <f>+X56</f>
        <v>44051.05</v>
      </c>
      <c r="Y193" s="302">
        <f>+IF(ISERROR(X193/X$196),"N. D.",X193/X$196)</f>
        <v>3.1801203901063867E-3</v>
      </c>
      <c r="Z193" s="303">
        <f>+$P193-X193</f>
        <v>-44051.05</v>
      </c>
      <c r="AA193" s="302">
        <f>+IF(ISERROR(Z193/X193),"N. D.",Z193/X193)</f>
        <v>-1</v>
      </c>
    </row>
    <row r="194" spans="1:27">
      <c r="A194" s="272" t="s">
        <v>90</v>
      </c>
      <c r="B194" s="273"/>
      <c r="C194" s="269">
        <f>+C81</f>
        <v>0</v>
      </c>
      <c r="D194" s="302">
        <f>+IF(ISERROR(C194/C$196),"N. D.",C194/C$196)</f>
        <v>0</v>
      </c>
      <c r="E194" s="303"/>
      <c r="F194" s="269">
        <f>+F81</f>
        <v>0</v>
      </c>
      <c r="G194" s="302">
        <f>+IF(ISERROR(F194/F$196),"N. D.",F194/F$196)</f>
        <v>0</v>
      </c>
      <c r="H194" s="303">
        <f>+$C194-F194</f>
        <v>0</v>
      </c>
      <c r="I194" s="302" t="str">
        <f>+IF(ISERROR(H194/F194),"N. D.",H194/F194)</f>
        <v>N. D.</v>
      </c>
      <c r="J194" s="303"/>
      <c r="K194" s="269">
        <f>+K81</f>
        <v>0</v>
      </c>
      <c r="L194" s="302">
        <f>+IF(ISERROR(K194/K$196),"N. D.",K194/K$196)</f>
        <v>0</v>
      </c>
      <c r="M194" s="303">
        <f>+$C194-K194</f>
        <v>0</v>
      </c>
      <c r="N194" s="302" t="str">
        <f>+IF(ISERROR(M194/K194),"N. D.",M194/K194)</f>
        <v>N. D.</v>
      </c>
      <c r="O194" s="311"/>
      <c r="P194" s="269">
        <f>+P81</f>
        <v>0</v>
      </c>
      <c r="Q194" s="302">
        <f>+IF(ISERROR(P194/P$196),"N. D.",P194/P$196)</f>
        <v>0</v>
      </c>
      <c r="R194" s="303"/>
      <c r="S194" s="269">
        <f>+S81</f>
        <v>0</v>
      </c>
      <c r="T194" s="302">
        <f>+IF(ISERROR(S194/S$196),"N. D.",S194/S$196)</f>
        <v>0</v>
      </c>
      <c r="U194" s="303">
        <f>+$P194-S194</f>
        <v>0</v>
      </c>
      <c r="V194" s="302" t="str">
        <f>+IF(ISERROR(U194/S194),"N. D.",U194/S194)</f>
        <v>N. D.</v>
      </c>
      <c r="W194" s="303"/>
      <c r="X194" s="269">
        <f>+X81</f>
        <v>0</v>
      </c>
      <c r="Y194" s="302">
        <f>+IF(ISERROR(X194/X$196),"N. D.",X194/X$196)</f>
        <v>0</v>
      </c>
      <c r="Z194" s="303">
        <f>+$P194-X194</f>
        <v>0</v>
      </c>
      <c r="AA194" s="302" t="str">
        <f>+IF(ISERROR(Z194/X194),"N. D.",Z194/X194)</f>
        <v>N. D.</v>
      </c>
    </row>
    <row r="195" spans="1:27" ht="6" customHeight="1">
      <c r="A195" s="267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</row>
    <row r="196" spans="1:27" s="308" customFormat="1">
      <c r="A196" s="304" t="s">
        <v>46</v>
      </c>
      <c r="B196" s="283"/>
      <c r="C196" s="305">
        <f>+C192-C193-C194</f>
        <v>2222465.69</v>
      </c>
      <c r="D196" s="306">
        <f>+IF(ISERROR(C196/C$196),"N. D.",C196/C$196)</f>
        <v>1</v>
      </c>
      <c r="E196" s="307"/>
      <c r="F196" s="305">
        <f>+F192-F193-F194</f>
        <v>2316478.44244404</v>
      </c>
      <c r="G196" s="306">
        <f>+IF(ISERROR(F196/F$196),"N. D.",F196/F$196)</f>
        <v>1</v>
      </c>
      <c r="H196" s="307">
        <f>+$C196-F196</f>
        <v>-94012.75244404003</v>
      </c>
      <c r="I196" s="306">
        <f>+IF(ISERROR(H196/F196),"N. D.",H196/F196)</f>
        <v>-4.0584341611593105E-2</v>
      </c>
      <c r="J196" s="307"/>
      <c r="K196" s="305">
        <f>+K192-K193-K194</f>
        <v>2204930.65</v>
      </c>
      <c r="L196" s="306">
        <f>+IF(ISERROR(K196/K$196),"N. D.",K196/K$196)</f>
        <v>1</v>
      </c>
      <c r="M196" s="307">
        <f>+$C196-K196</f>
        <v>17535.040000000037</v>
      </c>
      <c r="N196" s="306">
        <f>+IF(ISERROR(M196/K196),"N. D.",M196/K196)</f>
        <v>7.9526492137065793E-3</v>
      </c>
      <c r="O196" s="313"/>
      <c r="P196" s="305">
        <f>+P192-P193-P194</f>
        <v>14235941.75</v>
      </c>
      <c r="Q196" s="306">
        <f>+IF(ISERROR(P196/P$196),"N. D.",P196/P$196)</f>
        <v>1</v>
      </c>
      <c r="R196" s="307"/>
      <c r="S196" s="305">
        <f>+S192-S193-S194</f>
        <v>14408583.269805241</v>
      </c>
      <c r="T196" s="306">
        <f>+IF(ISERROR(S196/S$196),"N. D.",S196/S$196)</f>
        <v>1</v>
      </c>
      <c r="U196" s="307">
        <f>+$P196-S196</f>
        <v>-172641.51980524138</v>
      </c>
      <c r="V196" s="306">
        <f>+IF(ISERROR(U196/S196),"N. D.",U196/S196)</f>
        <v>-1.1981852523074252E-2</v>
      </c>
      <c r="W196" s="307"/>
      <c r="X196" s="305">
        <f>+X192-X193-X194</f>
        <v>13852007.029999997</v>
      </c>
      <c r="Y196" s="306">
        <f>+IF(ISERROR(X196/X$196),"N. D.",X196/X$196)</f>
        <v>1</v>
      </c>
      <c r="Z196" s="307">
        <f>+$P196-X196</f>
        <v>383934.72000000253</v>
      </c>
      <c r="AA196" s="306">
        <f>+IF(ISERROR(Z196/X196),"N. D.",Z196/X196)</f>
        <v>2.7716901902265539E-2</v>
      </c>
    </row>
    <row r="198" spans="1:27">
      <c r="A198" s="266" t="s">
        <v>91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</row>
    <row r="199" spans="1:27" ht="6" customHeight="1">
      <c r="A199" s="267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</row>
    <row r="200" spans="1:27">
      <c r="A200" s="272" t="s">
        <v>22</v>
      </c>
      <c r="B200" s="273"/>
      <c r="C200" s="269">
        <f t="shared" ref="C200:C208" si="142">+C86</f>
        <v>1610604.7999999998</v>
      </c>
      <c r="D200" s="302">
        <f t="shared" ref="D200:D208" si="143">+IF(ISERROR(C200/C$210),"N. D.",C200/C$210)</f>
        <v>0.72469276229861612</v>
      </c>
      <c r="E200" s="303"/>
      <c r="F200" s="269">
        <f t="shared" ref="F200:F208" si="144">+F86</f>
        <v>1670117.6199545001</v>
      </c>
      <c r="G200" s="302">
        <f t="shared" ref="G200:G208" si="145">+IF(ISERROR(F200/F$210),"N. D.",F200/F$210)</f>
        <v>0.72097265804572486</v>
      </c>
      <c r="H200" s="303">
        <f t="shared" ref="H200:H208" si="146">+$C200-F200</f>
        <v>-59512.819954500301</v>
      </c>
      <c r="I200" s="302">
        <f t="shared" ref="I200:I208" si="147">+IF(ISERROR(H200/F200),"N. D.",H200/F200)</f>
        <v>-3.5633909398621662E-2</v>
      </c>
      <c r="J200" s="303"/>
      <c r="K200" s="269">
        <f t="shared" ref="K200:K208" si="148">+K86</f>
        <v>1587811.46</v>
      </c>
      <c r="L200" s="302">
        <f t="shared" ref="L200:L208" si="149">+IF(ISERROR(K200/K$210),"N. D.",K200/K$210)</f>
        <v>0.7201185488532259</v>
      </c>
      <c r="M200" s="303">
        <f t="shared" ref="M200:M208" si="150">+$C200-K200</f>
        <v>22793.339999999851</v>
      </c>
      <c r="N200" s="302">
        <f t="shared" ref="N200:N208" si="151">+IF(ISERROR(M200/K200),"N. D.",M200/K200)</f>
        <v>1.4355193027766566E-2</v>
      </c>
      <c r="O200" s="311"/>
      <c r="P200" s="269">
        <f t="shared" ref="P200:P208" si="152">+P86</f>
        <v>9658098.9800000004</v>
      </c>
      <c r="Q200" s="302">
        <f t="shared" ref="Q200:Q208" si="153">+IF(ISERROR(P200/P$210),"N. D.",P200/P$210)</f>
        <v>0.67843063350550736</v>
      </c>
      <c r="R200" s="303"/>
      <c r="S200" s="269">
        <f t="shared" ref="S200:S208" si="154">+S86</f>
        <v>9969443.2615960017</v>
      </c>
      <c r="T200" s="302">
        <f t="shared" ref="T200:T208" si="155">+IF(ISERROR(S200/S$210),"N. D.",S200/S$210)</f>
        <v>0.69191002855138839</v>
      </c>
      <c r="U200" s="303">
        <f t="shared" ref="U200:U208" si="156">+$P200-S200</f>
        <v>-311344.28159600124</v>
      </c>
      <c r="V200" s="302">
        <f t="shared" ref="V200:V208" si="157">+IF(ISERROR(U200/S200),"N. D.",U200/S200)</f>
        <v>-3.1229856414886535E-2</v>
      </c>
      <c r="W200" s="303"/>
      <c r="X200" s="269">
        <f t="shared" ref="X200:X208" si="158">+X86</f>
        <v>9530536.629999999</v>
      </c>
      <c r="Y200" s="302">
        <f t="shared" ref="Y200:Y208" si="159">+IF(ISERROR(X200/X$210),"N. D.",X200/X$210)</f>
        <v>0.68802568532915342</v>
      </c>
      <c r="Z200" s="303">
        <f t="shared" ref="Z200:Z208" si="160">+$P200-X200</f>
        <v>127562.35000000149</v>
      </c>
      <c r="AA200" s="302">
        <f t="shared" ref="AA200:AA208" si="161">+IF(ISERROR(Z200/X200),"N. D.",Z200/X200)</f>
        <v>1.3384592594551678E-2</v>
      </c>
    </row>
    <row r="201" spans="1:27">
      <c r="A201" s="272" t="s">
        <v>23</v>
      </c>
      <c r="B201" s="273"/>
      <c r="C201" s="269">
        <f t="shared" si="142"/>
        <v>352526.19</v>
      </c>
      <c r="D201" s="302">
        <f t="shared" si="143"/>
        <v>0.15861940707845079</v>
      </c>
      <c r="E201" s="303"/>
      <c r="F201" s="269">
        <f t="shared" si="144"/>
        <v>375410.26998749992</v>
      </c>
      <c r="G201" s="302">
        <f t="shared" si="145"/>
        <v>0.16206076564710739</v>
      </c>
      <c r="H201" s="303">
        <f t="shared" si="146"/>
        <v>-22884.079987499921</v>
      </c>
      <c r="I201" s="302">
        <f t="shared" si="147"/>
        <v>-6.0957522521325525E-2</v>
      </c>
      <c r="J201" s="303"/>
      <c r="K201" s="269">
        <f t="shared" si="148"/>
        <v>359244.28</v>
      </c>
      <c r="L201" s="302">
        <f t="shared" si="149"/>
        <v>0.16292770024308931</v>
      </c>
      <c r="M201" s="303">
        <f t="shared" si="150"/>
        <v>-6718.0900000000256</v>
      </c>
      <c r="N201" s="302">
        <f t="shared" si="151"/>
        <v>-1.8700617863699944E-2</v>
      </c>
      <c r="O201" s="311"/>
      <c r="P201" s="269">
        <f t="shared" si="152"/>
        <v>2955235.58</v>
      </c>
      <c r="Q201" s="302">
        <f t="shared" si="153"/>
        <v>0.20758974937502819</v>
      </c>
      <c r="R201" s="303"/>
      <c r="S201" s="269">
        <f t="shared" si="154"/>
        <v>2776823.8453499996</v>
      </c>
      <c r="T201" s="302">
        <f t="shared" si="155"/>
        <v>0.19272011643012377</v>
      </c>
      <c r="U201" s="303">
        <f t="shared" si="156"/>
        <v>178411.73465000046</v>
      </c>
      <c r="V201" s="302">
        <f t="shared" si="157"/>
        <v>6.4250289030312213E-2</v>
      </c>
      <c r="W201" s="303"/>
      <c r="X201" s="269">
        <f t="shared" si="158"/>
        <v>2696910.54</v>
      </c>
      <c r="Y201" s="302">
        <f t="shared" si="159"/>
        <v>0.1946945691089503</v>
      </c>
      <c r="Z201" s="303">
        <f t="shared" si="160"/>
        <v>258325.04000000004</v>
      </c>
      <c r="AA201" s="302">
        <f t="shared" si="161"/>
        <v>9.5785542815966018E-2</v>
      </c>
    </row>
    <row r="202" spans="1:27">
      <c r="A202" s="272" t="s">
        <v>24</v>
      </c>
      <c r="B202" s="273"/>
      <c r="C202" s="269">
        <f t="shared" si="142"/>
        <v>259334.69999999998</v>
      </c>
      <c r="D202" s="302">
        <f t="shared" si="143"/>
        <v>0.11668783062293303</v>
      </c>
      <c r="E202" s="303"/>
      <c r="F202" s="269">
        <f t="shared" si="144"/>
        <v>270950.55250203999</v>
      </c>
      <c r="G202" s="302">
        <f t="shared" si="145"/>
        <v>0.11696657630716779</v>
      </c>
      <c r="H202" s="303">
        <f t="shared" si="146"/>
        <v>-11615.852502040012</v>
      </c>
      <c r="I202" s="302">
        <f t="shared" si="147"/>
        <v>-4.2870746690773238E-2</v>
      </c>
      <c r="J202" s="303"/>
      <c r="K202" s="269">
        <f t="shared" si="148"/>
        <v>257874.91000000003</v>
      </c>
      <c r="L202" s="302">
        <f t="shared" si="149"/>
        <v>0.1169537509036849</v>
      </c>
      <c r="M202" s="303">
        <f t="shared" si="150"/>
        <v>1459.7899999999499</v>
      </c>
      <c r="N202" s="302">
        <f t="shared" si="151"/>
        <v>5.6608454075658225E-3</v>
      </c>
      <c r="O202" s="311"/>
      <c r="P202" s="269">
        <f t="shared" si="152"/>
        <v>1622607.1899999997</v>
      </c>
      <c r="Q202" s="302">
        <f t="shared" si="153"/>
        <v>0.11397961711946453</v>
      </c>
      <c r="R202" s="303"/>
      <c r="S202" s="269">
        <f t="shared" si="154"/>
        <v>1662316.1628592401</v>
      </c>
      <c r="T202" s="302">
        <f t="shared" si="155"/>
        <v>0.11536985501848783</v>
      </c>
      <c r="U202" s="303">
        <f t="shared" si="156"/>
        <v>-39708.97285924037</v>
      </c>
      <c r="V202" s="302">
        <f t="shared" si="157"/>
        <v>-2.3887737932439753E-2</v>
      </c>
      <c r="W202" s="303"/>
      <c r="X202" s="269">
        <f t="shared" si="158"/>
        <v>1624559.8599999999</v>
      </c>
      <c r="Y202" s="302">
        <f t="shared" si="159"/>
        <v>0.1172797455618964</v>
      </c>
      <c r="Z202" s="303">
        <f t="shared" si="160"/>
        <v>-1952.6700000001583</v>
      </c>
      <c r="AA202" s="302">
        <f t="shared" si="161"/>
        <v>-1.2019686366005365E-3</v>
      </c>
    </row>
    <row r="203" spans="1:27">
      <c r="A203" s="272" t="s">
        <v>25</v>
      </c>
      <c r="B203" s="273"/>
      <c r="C203" s="269">
        <f t="shared" si="142"/>
        <v>0</v>
      </c>
      <c r="D203" s="302">
        <f t="shared" si="143"/>
        <v>0</v>
      </c>
      <c r="E203" s="303"/>
      <c r="F203" s="269">
        <f t="shared" si="144"/>
        <v>0</v>
      </c>
      <c r="G203" s="302">
        <f t="shared" si="145"/>
        <v>0</v>
      </c>
      <c r="H203" s="303">
        <f t="shared" si="146"/>
        <v>0</v>
      </c>
      <c r="I203" s="302" t="str">
        <f t="shared" si="147"/>
        <v>N. D.</v>
      </c>
      <c r="J203" s="303"/>
      <c r="K203" s="269">
        <f t="shared" si="148"/>
        <v>0</v>
      </c>
      <c r="L203" s="302">
        <f t="shared" si="149"/>
        <v>0</v>
      </c>
      <c r="M203" s="303">
        <f t="shared" si="150"/>
        <v>0</v>
      </c>
      <c r="N203" s="302" t="str">
        <f t="shared" si="151"/>
        <v>N. D.</v>
      </c>
      <c r="O203" s="311"/>
      <c r="P203" s="269">
        <f t="shared" si="152"/>
        <v>0</v>
      </c>
      <c r="Q203" s="302">
        <f t="shared" si="153"/>
        <v>0</v>
      </c>
      <c r="R203" s="303"/>
      <c r="S203" s="269">
        <f t="shared" si="154"/>
        <v>0</v>
      </c>
      <c r="T203" s="302">
        <f t="shared" si="155"/>
        <v>0</v>
      </c>
      <c r="U203" s="303">
        <f t="shared" si="156"/>
        <v>0</v>
      </c>
      <c r="V203" s="302" t="str">
        <f t="shared" si="157"/>
        <v>N. D.</v>
      </c>
      <c r="W203" s="303"/>
      <c r="X203" s="269">
        <f t="shared" si="158"/>
        <v>0</v>
      </c>
      <c r="Y203" s="302">
        <f t="shared" si="159"/>
        <v>0</v>
      </c>
      <c r="Z203" s="303">
        <f t="shared" si="160"/>
        <v>0</v>
      </c>
      <c r="AA203" s="302" t="str">
        <f t="shared" si="161"/>
        <v>N. D.</v>
      </c>
    </row>
    <row r="204" spans="1:27">
      <c r="A204" s="272" t="s">
        <v>26</v>
      </c>
      <c r="B204" s="273"/>
      <c r="C204" s="269">
        <f t="shared" si="142"/>
        <v>0</v>
      </c>
      <c r="D204" s="302">
        <f t="shared" si="143"/>
        <v>0</v>
      </c>
      <c r="E204" s="303"/>
      <c r="F204" s="269">
        <f t="shared" si="144"/>
        <v>0</v>
      </c>
      <c r="G204" s="302">
        <f t="shared" si="145"/>
        <v>0</v>
      </c>
      <c r="H204" s="303">
        <f t="shared" si="146"/>
        <v>0</v>
      </c>
      <c r="I204" s="302" t="str">
        <f t="shared" si="147"/>
        <v>N. D.</v>
      </c>
      <c r="J204" s="303"/>
      <c r="K204" s="269">
        <f t="shared" si="148"/>
        <v>0</v>
      </c>
      <c r="L204" s="302">
        <f t="shared" si="149"/>
        <v>0</v>
      </c>
      <c r="M204" s="303">
        <f t="shared" si="150"/>
        <v>0</v>
      </c>
      <c r="N204" s="302" t="str">
        <f t="shared" si="151"/>
        <v>N. D.</v>
      </c>
      <c r="O204" s="311"/>
      <c r="P204" s="269">
        <f t="shared" si="152"/>
        <v>0</v>
      </c>
      <c r="Q204" s="302">
        <f t="shared" si="153"/>
        <v>0</v>
      </c>
      <c r="R204" s="303"/>
      <c r="S204" s="269">
        <f t="shared" si="154"/>
        <v>0</v>
      </c>
      <c r="T204" s="302">
        <f t="shared" si="155"/>
        <v>0</v>
      </c>
      <c r="U204" s="303">
        <f t="shared" si="156"/>
        <v>0</v>
      </c>
      <c r="V204" s="302" t="str">
        <f t="shared" si="157"/>
        <v>N. D.</v>
      </c>
      <c r="W204" s="303"/>
      <c r="X204" s="269">
        <f t="shared" si="158"/>
        <v>0</v>
      </c>
      <c r="Y204" s="302">
        <f t="shared" si="159"/>
        <v>0</v>
      </c>
      <c r="Z204" s="303">
        <f t="shared" si="160"/>
        <v>0</v>
      </c>
      <c r="AA204" s="302" t="str">
        <f t="shared" si="161"/>
        <v>N. D.</v>
      </c>
    </row>
    <row r="205" spans="1:27">
      <c r="A205" s="272" t="s">
        <v>27</v>
      </c>
      <c r="B205" s="273"/>
      <c r="C205" s="269">
        <f t="shared" si="142"/>
        <v>0</v>
      </c>
      <c r="D205" s="302">
        <f t="shared" si="143"/>
        <v>0</v>
      </c>
      <c r="E205" s="303"/>
      <c r="F205" s="269">
        <f t="shared" si="144"/>
        <v>0</v>
      </c>
      <c r="G205" s="302">
        <f t="shared" si="145"/>
        <v>0</v>
      </c>
      <c r="H205" s="303">
        <f t="shared" si="146"/>
        <v>0</v>
      </c>
      <c r="I205" s="302" t="str">
        <f t="shared" si="147"/>
        <v>N. D.</v>
      </c>
      <c r="J205" s="303"/>
      <c r="K205" s="269">
        <f t="shared" si="148"/>
        <v>0</v>
      </c>
      <c r="L205" s="302">
        <f t="shared" si="149"/>
        <v>0</v>
      </c>
      <c r="M205" s="303">
        <f t="shared" si="150"/>
        <v>0</v>
      </c>
      <c r="N205" s="302" t="str">
        <f t="shared" si="151"/>
        <v>N. D.</v>
      </c>
      <c r="O205" s="311"/>
      <c r="P205" s="269">
        <f t="shared" si="152"/>
        <v>0</v>
      </c>
      <c r="Q205" s="302">
        <f t="shared" si="153"/>
        <v>0</v>
      </c>
      <c r="R205" s="303"/>
      <c r="S205" s="269">
        <f t="shared" si="154"/>
        <v>0</v>
      </c>
      <c r="T205" s="302">
        <f t="shared" si="155"/>
        <v>0</v>
      </c>
      <c r="U205" s="303">
        <f t="shared" si="156"/>
        <v>0</v>
      </c>
      <c r="V205" s="302" t="str">
        <f t="shared" si="157"/>
        <v>N. D.</v>
      </c>
      <c r="W205" s="303"/>
      <c r="X205" s="269">
        <f t="shared" si="158"/>
        <v>0</v>
      </c>
      <c r="Y205" s="302">
        <f t="shared" si="159"/>
        <v>0</v>
      </c>
      <c r="Z205" s="303">
        <f t="shared" si="160"/>
        <v>0</v>
      </c>
      <c r="AA205" s="302" t="str">
        <f t="shared" si="161"/>
        <v>N. D.</v>
      </c>
    </row>
    <row r="206" spans="1:27">
      <c r="A206" s="272" t="s">
        <v>28</v>
      </c>
      <c r="B206" s="273"/>
      <c r="C206" s="269">
        <f t="shared" si="142"/>
        <v>0</v>
      </c>
      <c r="D206" s="302">
        <f t="shared" si="143"/>
        <v>0</v>
      </c>
      <c r="E206" s="303"/>
      <c r="F206" s="269">
        <f t="shared" si="144"/>
        <v>0</v>
      </c>
      <c r="G206" s="302">
        <f t="shared" si="145"/>
        <v>0</v>
      </c>
      <c r="H206" s="303">
        <f t="shared" si="146"/>
        <v>0</v>
      </c>
      <c r="I206" s="302" t="str">
        <f t="shared" si="147"/>
        <v>N. D.</v>
      </c>
      <c r="J206" s="303"/>
      <c r="K206" s="269">
        <f t="shared" si="148"/>
        <v>0</v>
      </c>
      <c r="L206" s="302">
        <f t="shared" si="149"/>
        <v>0</v>
      </c>
      <c r="M206" s="303">
        <f t="shared" si="150"/>
        <v>0</v>
      </c>
      <c r="N206" s="302" t="str">
        <f t="shared" si="151"/>
        <v>N. D.</v>
      </c>
      <c r="O206" s="311"/>
      <c r="P206" s="269">
        <f t="shared" si="152"/>
        <v>0</v>
      </c>
      <c r="Q206" s="302">
        <f t="shared" si="153"/>
        <v>0</v>
      </c>
      <c r="R206" s="303"/>
      <c r="S206" s="269">
        <f t="shared" si="154"/>
        <v>0</v>
      </c>
      <c r="T206" s="302">
        <f t="shared" si="155"/>
        <v>0</v>
      </c>
      <c r="U206" s="303">
        <f t="shared" si="156"/>
        <v>0</v>
      </c>
      <c r="V206" s="302" t="str">
        <f t="shared" si="157"/>
        <v>N. D.</v>
      </c>
      <c r="W206" s="303"/>
      <c r="X206" s="269">
        <f t="shared" si="158"/>
        <v>0</v>
      </c>
      <c r="Y206" s="302">
        <f t="shared" si="159"/>
        <v>0</v>
      </c>
      <c r="Z206" s="303">
        <f t="shared" si="160"/>
        <v>0</v>
      </c>
      <c r="AA206" s="302" t="str">
        <f t="shared" si="161"/>
        <v>N. D.</v>
      </c>
    </row>
    <row r="207" spans="1:27">
      <c r="A207" s="272" t="s">
        <v>29</v>
      </c>
      <c r="B207" s="273"/>
      <c r="C207" s="269">
        <f t="shared" si="142"/>
        <v>0</v>
      </c>
      <c r="D207" s="302">
        <f t="shared" si="143"/>
        <v>0</v>
      </c>
      <c r="E207" s="303"/>
      <c r="F207" s="269">
        <f t="shared" si="144"/>
        <v>0</v>
      </c>
      <c r="G207" s="302">
        <f t="shared" si="145"/>
        <v>0</v>
      </c>
      <c r="H207" s="303">
        <f t="shared" si="146"/>
        <v>0</v>
      </c>
      <c r="I207" s="302" t="str">
        <f t="shared" si="147"/>
        <v>N. D.</v>
      </c>
      <c r="J207" s="303"/>
      <c r="K207" s="269">
        <f t="shared" si="148"/>
        <v>0</v>
      </c>
      <c r="L207" s="302">
        <f t="shared" si="149"/>
        <v>0</v>
      </c>
      <c r="M207" s="303">
        <f t="shared" si="150"/>
        <v>0</v>
      </c>
      <c r="N207" s="302" t="str">
        <f t="shared" si="151"/>
        <v>N. D.</v>
      </c>
      <c r="O207" s="311"/>
      <c r="P207" s="269">
        <f t="shared" si="152"/>
        <v>0</v>
      </c>
      <c r="Q207" s="302">
        <f t="shared" si="153"/>
        <v>0</v>
      </c>
      <c r="R207" s="303"/>
      <c r="S207" s="269">
        <f t="shared" si="154"/>
        <v>0</v>
      </c>
      <c r="T207" s="302">
        <f t="shared" si="155"/>
        <v>0</v>
      </c>
      <c r="U207" s="303">
        <f t="shared" si="156"/>
        <v>0</v>
      </c>
      <c r="V207" s="302" t="str">
        <f t="shared" si="157"/>
        <v>N. D.</v>
      </c>
      <c r="W207" s="303"/>
      <c r="X207" s="269">
        <f t="shared" si="158"/>
        <v>0</v>
      </c>
      <c r="Y207" s="302">
        <f t="shared" si="159"/>
        <v>0</v>
      </c>
      <c r="Z207" s="303">
        <f t="shared" si="160"/>
        <v>0</v>
      </c>
      <c r="AA207" s="302" t="str">
        <f t="shared" si="161"/>
        <v>N. D.</v>
      </c>
    </row>
    <row r="208" spans="1:27">
      <c r="A208" s="277" t="s">
        <v>30</v>
      </c>
      <c r="B208" s="273"/>
      <c r="C208" s="269">
        <f t="shared" si="142"/>
        <v>0</v>
      </c>
      <c r="D208" s="302">
        <f t="shared" si="143"/>
        <v>0</v>
      </c>
      <c r="E208" s="303"/>
      <c r="F208" s="269">
        <f t="shared" si="144"/>
        <v>0</v>
      </c>
      <c r="G208" s="302">
        <f t="shared" si="145"/>
        <v>0</v>
      </c>
      <c r="H208" s="303">
        <f t="shared" si="146"/>
        <v>0</v>
      </c>
      <c r="I208" s="302" t="str">
        <f t="shared" si="147"/>
        <v>N. D.</v>
      </c>
      <c r="J208" s="303"/>
      <c r="K208" s="269">
        <f t="shared" si="148"/>
        <v>0</v>
      </c>
      <c r="L208" s="302">
        <f t="shared" si="149"/>
        <v>0</v>
      </c>
      <c r="M208" s="303">
        <f t="shared" si="150"/>
        <v>0</v>
      </c>
      <c r="N208" s="302" t="str">
        <f t="shared" si="151"/>
        <v>N. D.</v>
      </c>
      <c r="O208" s="311"/>
      <c r="P208" s="269">
        <f t="shared" si="152"/>
        <v>0</v>
      </c>
      <c r="Q208" s="302">
        <f t="shared" si="153"/>
        <v>0</v>
      </c>
      <c r="R208" s="303"/>
      <c r="S208" s="269">
        <f t="shared" si="154"/>
        <v>0</v>
      </c>
      <c r="T208" s="302">
        <f t="shared" si="155"/>
        <v>0</v>
      </c>
      <c r="U208" s="303">
        <f t="shared" si="156"/>
        <v>0</v>
      </c>
      <c r="V208" s="302" t="str">
        <f t="shared" si="157"/>
        <v>N. D.</v>
      </c>
      <c r="W208" s="303"/>
      <c r="X208" s="269">
        <f t="shared" si="158"/>
        <v>0</v>
      </c>
      <c r="Y208" s="302">
        <f t="shared" si="159"/>
        <v>0</v>
      </c>
      <c r="Z208" s="303">
        <f t="shared" si="160"/>
        <v>0</v>
      </c>
      <c r="AA208" s="302" t="str">
        <f t="shared" si="161"/>
        <v>N. D.</v>
      </c>
    </row>
    <row r="209" spans="1:27" ht="6" customHeight="1">
      <c r="A209" s="267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</row>
    <row r="210" spans="1:27" s="308" customFormat="1">
      <c r="A210" s="304" t="s">
        <v>46</v>
      </c>
      <c r="B210" s="283"/>
      <c r="C210" s="305">
        <f>+SUM(C200:C208)</f>
        <v>2222465.69</v>
      </c>
      <c r="D210" s="306">
        <f>+IF(ISERROR(C210/C$210),"N. D.",C210/C$210)</f>
        <v>1</v>
      </c>
      <c r="E210" s="307"/>
      <c r="F210" s="305">
        <f>+SUM(F200:F208)</f>
        <v>2316478.44244404</v>
      </c>
      <c r="G210" s="306">
        <f>+IF(ISERROR(F210/F$210),"N. D.",F210/F$210)</f>
        <v>1</v>
      </c>
      <c r="H210" s="307">
        <f>+$C210-F210</f>
        <v>-94012.75244404003</v>
      </c>
      <c r="I210" s="306">
        <f>+IF(ISERROR(H210/F210),"N. D.",H210/F210)</f>
        <v>-4.0584341611593105E-2</v>
      </c>
      <c r="J210" s="307"/>
      <c r="K210" s="305">
        <f>+SUM(K200:K208)</f>
        <v>2204930.65</v>
      </c>
      <c r="L210" s="306">
        <f>+IF(ISERROR(K210/K$210),"N. D.",K210/K$210)</f>
        <v>1</v>
      </c>
      <c r="M210" s="307">
        <f>+$C210-K210</f>
        <v>17535.040000000037</v>
      </c>
      <c r="N210" s="306">
        <f>+IF(ISERROR(M210/K210),"N. D.",M210/K210)</f>
        <v>7.9526492137065793E-3</v>
      </c>
      <c r="O210" s="313"/>
      <c r="P210" s="305">
        <f>+SUM(P200:P208)</f>
        <v>14235941.75</v>
      </c>
      <c r="Q210" s="306">
        <f>+IF(ISERROR(P210/P$210),"N. D.",P210/P$210)</f>
        <v>1</v>
      </c>
      <c r="R210" s="307"/>
      <c r="S210" s="305">
        <f>+SUM(S200:S208)</f>
        <v>14408583.269805241</v>
      </c>
      <c r="T210" s="306">
        <f>+IF(ISERROR(S210/S$210),"N. D.",S210/S$210)</f>
        <v>1</v>
      </c>
      <c r="U210" s="307">
        <f>+$P210-S210</f>
        <v>-172641.51980524138</v>
      </c>
      <c r="V210" s="306">
        <f>+IF(ISERROR(U210/S210),"N. D.",U210/S210)</f>
        <v>-1.1981852523074252E-2</v>
      </c>
      <c r="W210" s="307"/>
      <c r="X210" s="305">
        <f>+SUM(X200:X208)</f>
        <v>13852007.029999997</v>
      </c>
      <c r="Y210" s="306">
        <f>+IF(ISERROR(X210/X$210),"N. D.",X210/X$210)</f>
        <v>1</v>
      </c>
      <c r="Z210" s="307">
        <f>+$P210-X210</f>
        <v>383934.72000000253</v>
      </c>
      <c r="AA210" s="306">
        <f>+IF(ISERROR(Z210/X210),"N. D.",Z210/X210)</f>
        <v>2.7716901902265539E-2</v>
      </c>
    </row>
    <row r="212" spans="1:27">
      <c r="A212" s="266" t="s">
        <v>92</v>
      </c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</row>
    <row r="213" spans="1:27" ht="6" customHeight="1">
      <c r="A213" s="267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</row>
    <row r="214" spans="1:27">
      <c r="A214" s="277" t="s">
        <v>53</v>
      </c>
      <c r="B214" s="273"/>
      <c r="C214" s="269">
        <f t="shared" ref="C214:C226" si="162">+C138</f>
        <v>122171.22999999998</v>
      </c>
      <c r="D214" s="302">
        <f t="shared" ref="D214:D226" si="163">+IF(ISERROR(C214/C$210),"N. D.",C214/C$210)</f>
        <v>5.4971030846374946E-2</v>
      </c>
      <c r="E214" s="303"/>
      <c r="F214" s="269">
        <f t="shared" ref="F214:F226" si="164">+F138</f>
        <v>123466.26379900934</v>
      </c>
      <c r="G214" s="302">
        <f t="shared" ref="G214:G226" si="165">+IF(ISERROR(F214/F$210),"N. D.",F214/F$210)</f>
        <v>5.3299120568868388E-2</v>
      </c>
      <c r="H214" s="303">
        <f t="shared" ref="H214:H226" si="166">+$C214-F214</f>
        <v>-1295.033799009354</v>
      </c>
      <c r="I214" s="302">
        <f t="shared" ref="I214:I226" si="167">+IF(ISERROR(H214/F214),"N. D.",H214/F214)</f>
        <v>-1.0488968882362382E-2</v>
      </c>
      <c r="J214" s="303"/>
      <c r="K214" s="269">
        <f t="shared" ref="K214:K226" si="168">+K138</f>
        <v>104851.26999999999</v>
      </c>
      <c r="L214" s="302">
        <f t="shared" ref="L214:L226" si="169">+IF(ISERROR(K214/K$210),"N. D.",K214/K$210)</f>
        <v>4.7553091975931307E-2</v>
      </c>
      <c r="M214" s="303">
        <f t="shared" ref="M214:M226" si="170">+$C214-K214</f>
        <v>17319.959999999992</v>
      </c>
      <c r="N214" s="302">
        <f t="shared" ref="N214:N226" si="171">+IF(ISERROR(M214/K214),"N. D.",M214/K214)</f>
        <v>0.16518598201051826</v>
      </c>
      <c r="O214" s="311"/>
      <c r="P214" s="269">
        <f t="shared" ref="P214:P226" si="172">+P138</f>
        <v>719471.76</v>
      </c>
      <c r="Q214" s="302">
        <f t="shared" ref="Q214:Q226" si="173">+IF(ISERROR(P214/P$210),"N. D.",P214/P$210)</f>
        <v>5.0539105359854397E-2</v>
      </c>
      <c r="R214" s="303"/>
      <c r="S214" s="269">
        <f t="shared" ref="S214:S226" si="174">+S138</f>
        <v>765880.51770322374</v>
      </c>
      <c r="T214" s="302">
        <f t="shared" ref="T214:T226" si="175">+IF(ISERROR(S214/S$210),"N. D.",S214/S$210)</f>
        <v>5.3154463791607459E-2</v>
      </c>
      <c r="U214" s="303">
        <f t="shared" ref="U214:U226" si="176">+$P214-S214</f>
        <v>-46408.757703223731</v>
      </c>
      <c r="V214" s="302">
        <f t="shared" ref="V214:V226" si="177">+IF(ISERROR(U214/S214),"N. D.",U214/S214)</f>
        <v>-6.0595297347943479E-2</v>
      </c>
      <c r="W214" s="303"/>
      <c r="X214" s="269">
        <f t="shared" ref="X214:X226" si="178">+X138</f>
        <v>659227.80000000005</v>
      </c>
      <c r="Y214" s="302">
        <f t="shared" ref="Y214:Y226" si="179">+IF(ISERROR(X214/X$210),"N. D.",X214/X$210)</f>
        <v>4.7590778619464806E-2</v>
      </c>
      <c r="Z214" s="303">
        <f t="shared" ref="Z214:Z226" si="180">+$P214-X214</f>
        <v>60243.959999999963</v>
      </c>
      <c r="AA214" s="302">
        <f t="shared" ref="AA214:AA226" si="181">+IF(ISERROR(Z214/X214),"N. D.",Z214/X214)</f>
        <v>9.1385648481450504E-2</v>
      </c>
    </row>
    <row r="215" spans="1:27">
      <c r="A215" s="277" t="s">
        <v>54</v>
      </c>
      <c r="B215" s="273"/>
      <c r="C215" s="269">
        <f t="shared" si="162"/>
        <v>62479.95</v>
      </c>
      <c r="D215" s="302">
        <f t="shared" si="163"/>
        <v>2.8112897436900364E-2</v>
      </c>
      <c r="E215" s="303"/>
      <c r="F215" s="269">
        <f t="shared" si="164"/>
        <v>47119.06</v>
      </c>
      <c r="G215" s="302">
        <f t="shared" si="165"/>
        <v>2.0340815237756424E-2</v>
      </c>
      <c r="H215" s="303">
        <f t="shared" si="166"/>
        <v>15360.89</v>
      </c>
      <c r="I215" s="302">
        <f t="shared" si="167"/>
        <v>0.32600162227344942</v>
      </c>
      <c r="J215" s="303"/>
      <c r="K215" s="269">
        <f t="shared" si="168"/>
        <v>38103.740000000005</v>
      </c>
      <c r="L215" s="302">
        <f t="shared" si="169"/>
        <v>1.7281151223509005E-2</v>
      </c>
      <c r="M215" s="303">
        <f t="shared" si="170"/>
        <v>24376.209999999992</v>
      </c>
      <c r="N215" s="302">
        <f t="shared" si="171"/>
        <v>0.63973274014571768</v>
      </c>
      <c r="O215" s="311"/>
      <c r="P215" s="269">
        <f t="shared" si="172"/>
        <v>381587.5500000001</v>
      </c>
      <c r="Q215" s="302">
        <f t="shared" si="173"/>
        <v>2.6804517516377174E-2</v>
      </c>
      <c r="R215" s="303"/>
      <c r="S215" s="269">
        <f t="shared" si="174"/>
        <v>393265.37345000001</v>
      </c>
      <c r="T215" s="302">
        <f t="shared" si="175"/>
        <v>2.7293826609180272E-2</v>
      </c>
      <c r="U215" s="303">
        <f t="shared" si="176"/>
        <v>-11677.823449999909</v>
      </c>
      <c r="V215" s="302">
        <f t="shared" si="177"/>
        <v>-2.9694512251495324E-2</v>
      </c>
      <c r="W215" s="303"/>
      <c r="X215" s="269">
        <f t="shared" si="178"/>
        <v>424359.94999999995</v>
      </c>
      <c r="Y215" s="302">
        <f t="shared" si="179"/>
        <v>3.06352681659013E-2</v>
      </c>
      <c r="Z215" s="303">
        <f t="shared" si="180"/>
        <v>-42772.399999999849</v>
      </c>
      <c r="AA215" s="302">
        <f t="shared" si="181"/>
        <v>-0.10079273503543361</v>
      </c>
    </row>
    <row r="216" spans="1:27">
      <c r="A216" s="277" t="s">
        <v>55</v>
      </c>
      <c r="B216" s="273"/>
      <c r="C216" s="269">
        <f t="shared" si="162"/>
        <v>252</v>
      </c>
      <c r="D216" s="302">
        <f t="shared" si="163"/>
        <v>1.1338757720034815E-4</v>
      </c>
      <c r="E216" s="303"/>
      <c r="F216" s="269">
        <f t="shared" si="164"/>
        <v>893.73</v>
      </c>
      <c r="G216" s="302">
        <f t="shared" si="165"/>
        <v>3.8581408038360803E-4</v>
      </c>
      <c r="H216" s="303">
        <f t="shared" si="166"/>
        <v>-641.73</v>
      </c>
      <c r="I216" s="302">
        <f t="shared" si="167"/>
        <v>-0.71803564835017286</v>
      </c>
      <c r="J216" s="303"/>
      <c r="K216" s="269">
        <f t="shared" si="168"/>
        <v>0</v>
      </c>
      <c r="L216" s="302">
        <f t="shared" si="169"/>
        <v>0</v>
      </c>
      <c r="M216" s="303">
        <f t="shared" si="170"/>
        <v>252</v>
      </c>
      <c r="N216" s="302" t="str">
        <f t="shared" si="171"/>
        <v>N. D.</v>
      </c>
      <c r="O216" s="311"/>
      <c r="P216" s="269">
        <f t="shared" si="172"/>
        <v>1777.65</v>
      </c>
      <c r="Q216" s="302">
        <f t="shared" si="173"/>
        <v>1.2487055870399302E-4</v>
      </c>
      <c r="R216" s="303"/>
      <c r="S216" s="269">
        <f t="shared" si="174"/>
        <v>5249.0599999999995</v>
      </c>
      <c r="T216" s="302">
        <f t="shared" si="175"/>
        <v>3.6430091020815192E-4</v>
      </c>
      <c r="U216" s="303">
        <f t="shared" si="176"/>
        <v>-3471.4099999999994</v>
      </c>
      <c r="V216" s="302">
        <f t="shared" si="177"/>
        <v>-0.66133936361939083</v>
      </c>
      <c r="W216" s="303"/>
      <c r="X216" s="269">
        <f t="shared" si="178"/>
        <v>1712.1</v>
      </c>
      <c r="Y216" s="302">
        <f t="shared" si="179"/>
        <v>1.2359941749177702E-4</v>
      </c>
      <c r="Z216" s="303">
        <f t="shared" si="180"/>
        <v>65.550000000000182</v>
      </c>
      <c r="AA216" s="302">
        <f t="shared" si="181"/>
        <v>3.8286315051691014E-2</v>
      </c>
    </row>
    <row r="217" spans="1:27">
      <c r="A217" s="277" t="s">
        <v>56</v>
      </c>
      <c r="B217" s="273"/>
      <c r="C217" s="269">
        <f t="shared" si="162"/>
        <v>0</v>
      </c>
      <c r="D217" s="302">
        <f t="shared" si="163"/>
        <v>0</v>
      </c>
      <c r="E217" s="303"/>
      <c r="F217" s="269">
        <f t="shared" si="164"/>
        <v>0</v>
      </c>
      <c r="G217" s="302">
        <f t="shared" si="165"/>
        <v>0</v>
      </c>
      <c r="H217" s="303">
        <f t="shared" si="166"/>
        <v>0</v>
      </c>
      <c r="I217" s="302" t="str">
        <f t="shared" si="167"/>
        <v>N. D.</v>
      </c>
      <c r="J217" s="303"/>
      <c r="K217" s="269">
        <f t="shared" si="168"/>
        <v>3725</v>
      </c>
      <c r="L217" s="302">
        <f t="shared" si="169"/>
        <v>1.6893955372247196E-3</v>
      </c>
      <c r="M217" s="303">
        <f t="shared" si="170"/>
        <v>-3725</v>
      </c>
      <c r="N217" s="302">
        <f t="shared" si="171"/>
        <v>-1</v>
      </c>
      <c r="O217" s="311"/>
      <c r="P217" s="269">
        <f t="shared" si="172"/>
        <v>7310.85</v>
      </c>
      <c r="Q217" s="302">
        <f t="shared" si="173"/>
        <v>5.1354874362280955E-4</v>
      </c>
      <c r="R217" s="303"/>
      <c r="S217" s="269">
        <f t="shared" si="174"/>
        <v>8000</v>
      </c>
      <c r="T217" s="302">
        <f t="shared" si="175"/>
        <v>5.5522460815178641E-4</v>
      </c>
      <c r="U217" s="303">
        <f t="shared" si="176"/>
        <v>-689.14999999999964</v>
      </c>
      <c r="V217" s="302">
        <f t="shared" si="177"/>
        <v>-8.614374999999995E-2</v>
      </c>
      <c r="W217" s="303"/>
      <c r="X217" s="269">
        <f t="shared" si="178"/>
        <v>7808</v>
      </c>
      <c r="Y217" s="302">
        <f t="shared" si="179"/>
        <v>5.6367282972711588E-4</v>
      </c>
      <c r="Z217" s="303">
        <f t="shared" si="180"/>
        <v>-497.14999999999964</v>
      </c>
      <c r="AA217" s="302">
        <f t="shared" si="181"/>
        <v>-6.3671874999999947E-2</v>
      </c>
    </row>
    <row r="218" spans="1:27">
      <c r="A218" s="277" t="s">
        <v>57</v>
      </c>
      <c r="B218" s="273"/>
      <c r="C218" s="269">
        <f t="shared" si="162"/>
        <v>29040</v>
      </c>
      <c r="D218" s="302">
        <f t="shared" si="163"/>
        <v>1.3066568420230596E-2</v>
      </c>
      <c r="E218" s="303"/>
      <c r="F218" s="269">
        <f t="shared" si="164"/>
        <v>54342.71</v>
      </c>
      <c r="G218" s="302">
        <f t="shared" si="165"/>
        <v>2.345919090128238E-2</v>
      </c>
      <c r="H218" s="303">
        <f t="shared" si="166"/>
        <v>-25302.71</v>
      </c>
      <c r="I218" s="302">
        <f t="shared" si="167"/>
        <v>-0.46561369501079353</v>
      </c>
      <c r="J218" s="303"/>
      <c r="K218" s="269">
        <f t="shared" si="168"/>
        <v>26400</v>
      </c>
      <c r="L218" s="302">
        <f t="shared" si="169"/>
        <v>1.1973165686639623E-2</v>
      </c>
      <c r="M218" s="303">
        <f t="shared" si="170"/>
        <v>2640</v>
      </c>
      <c r="N218" s="302">
        <f t="shared" si="171"/>
        <v>0.1</v>
      </c>
      <c r="O218" s="311"/>
      <c r="P218" s="269">
        <f t="shared" si="172"/>
        <v>179530</v>
      </c>
      <c r="Q218" s="302">
        <f t="shared" si="173"/>
        <v>1.2611037833166184E-2</v>
      </c>
      <c r="R218" s="303"/>
      <c r="S218" s="269">
        <f t="shared" si="174"/>
        <v>197015.96</v>
      </c>
      <c r="T218" s="302">
        <f t="shared" si="175"/>
        <v>1.3673513648831001E-2</v>
      </c>
      <c r="U218" s="303">
        <f t="shared" si="176"/>
        <v>-17485.959999999992</v>
      </c>
      <c r="V218" s="302">
        <f t="shared" si="177"/>
        <v>-8.8754027846271913E-2</v>
      </c>
      <c r="W218" s="303"/>
      <c r="X218" s="269">
        <f t="shared" si="178"/>
        <v>148694</v>
      </c>
      <c r="Y218" s="302">
        <f t="shared" si="179"/>
        <v>1.0734473327797613E-2</v>
      </c>
      <c r="Z218" s="303">
        <f t="shared" si="180"/>
        <v>30836</v>
      </c>
      <c r="AA218" s="302">
        <f t="shared" si="181"/>
        <v>0.20737891239727224</v>
      </c>
    </row>
    <row r="219" spans="1:27">
      <c r="A219" s="277" t="s">
        <v>58</v>
      </c>
      <c r="B219" s="273"/>
      <c r="C219" s="269">
        <f t="shared" si="162"/>
        <v>44841.46</v>
      </c>
      <c r="D219" s="302">
        <f t="shared" si="163"/>
        <v>2.0176446458437792E-2</v>
      </c>
      <c r="E219" s="303"/>
      <c r="F219" s="269">
        <f t="shared" si="164"/>
        <v>54880.88</v>
      </c>
      <c r="G219" s="302">
        <f t="shared" si="165"/>
        <v>2.3691513374109793E-2</v>
      </c>
      <c r="H219" s="303">
        <f t="shared" si="166"/>
        <v>-10039.419999999998</v>
      </c>
      <c r="I219" s="302">
        <f t="shared" si="167"/>
        <v>-0.18293110460327894</v>
      </c>
      <c r="J219" s="303"/>
      <c r="K219" s="269">
        <f t="shared" si="168"/>
        <v>117720.81</v>
      </c>
      <c r="L219" s="302">
        <f t="shared" si="169"/>
        <v>5.3389801624826615E-2</v>
      </c>
      <c r="M219" s="303">
        <f t="shared" si="170"/>
        <v>-72879.350000000006</v>
      </c>
      <c r="N219" s="302">
        <f t="shared" si="171"/>
        <v>-0.61908637903527852</v>
      </c>
      <c r="O219" s="311"/>
      <c r="P219" s="269">
        <f t="shared" si="172"/>
        <v>312850.48000000004</v>
      </c>
      <c r="Q219" s="302">
        <f t="shared" si="173"/>
        <v>2.1976100035672037E-2</v>
      </c>
      <c r="R219" s="303"/>
      <c r="S219" s="269">
        <f t="shared" si="174"/>
        <v>364080.4</v>
      </c>
      <c r="T219" s="302">
        <f t="shared" si="175"/>
        <v>2.5268299678218208E-2</v>
      </c>
      <c r="U219" s="303">
        <f t="shared" si="176"/>
        <v>-51229.919999999984</v>
      </c>
      <c r="V219" s="302">
        <f t="shared" si="177"/>
        <v>-0.14071045845917546</v>
      </c>
      <c r="W219" s="303"/>
      <c r="X219" s="269">
        <f t="shared" si="178"/>
        <v>775098.75</v>
      </c>
      <c r="Y219" s="302">
        <f t="shared" si="179"/>
        <v>5.5955700016707265E-2</v>
      </c>
      <c r="Z219" s="303">
        <f t="shared" si="180"/>
        <v>-462248.26999999996</v>
      </c>
      <c r="AA219" s="302">
        <f t="shared" si="181"/>
        <v>-0.59637339113242016</v>
      </c>
    </row>
    <row r="220" spans="1:27">
      <c r="A220" s="277" t="s">
        <v>59</v>
      </c>
      <c r="B220" s="273"/>
      <c r="C220" s="269">
        <f t="shared" si="162"/>
        <v>0</v>
      </c>
      <c r="D220" s="302">
        <f t="shared" si="163"/>
        <v>0</v>
      </c>
      <c r="E220" s="303"/>
      <c r="F220" s="269">
        <f t="shared" si="164"/>
        <v>0</v>
      </c>
      <c r="G220" s="302">
        <f t="shared" si="165"/>
        <v>0</v>
      </c>
      <c r="H220" s="303">
        <f t="shared" si="166"/>
        <v>0</v>
      </c>
      <c r="I220" s="302" t="str">
        <f t="shared" si="167"/>
        <v>N. D.</v>
      </c>
      <c r="J220" s="303"/>
      <c r="K220" s="269">
        <f t="shared" si="168"/>
        <v>0</v>
      </c>
      <c r="L220" s="302">
        <f t="shared" si="169"/>
        <v>0</v>
      </c>
      <c r="M220" s="303">
        <f t="shared" si="170"/>
        <v>0</v>
      </c>
      <c r="N220" s="302" t="str">
        <f t="shared" si="171"/>
        <v>N. D.</v>
      </c>
      <c r="O220" s="311"/>
      <c r="P220" s="269">
        <f t="shared" si="172"/>
        <v>0</v>
      </c>
      <c r="Q220" s="302">
        <f t="shared" si="173"/>
        <v>0</v>
      </c>
      <c r="R220" s="303"/>
      <c r="S220" s="269">
        <f t="shared" si="174"/>
        <v>0</v>
      </c>
      <c r="T220" s="302">
        <f t="shared" si="175"/>
        <v>0</v>
      </c>
      <c r="U220" s="303">
        <f t="shared" si="176"/>
        <v>0</v>
      </c>
      <c r="V220" s="302" t="str">
        <f t="shared" si="177"/>
        <v>N. D.</v>
      </c>
      <c r="W220" s="303"/>
      <c r="X220" s="269">
        <f t="shared" si="178"/>
        <v>0</v>
      </c>
      <c r="Y220" s="302">
        <f t="shared" si="179"/>
        <v>0</v>
      </c>
      <c r="Z220" s="303">
        <f t="shared" si="180"/>
        <v>0</v>
      </c>
      <c r="AA220" s="302" t="str">
        <f t="shared" si="181"/>
        <v>N. D.</v>
      </c>
    </row>
    <row r="221" spans="1:27">
      <c r="A221" s="277" t="s">
        <v>60</v>
      </c>
      <c r="B221" s="273"/>
      <c r="C221" s="269">
        <f t="shared" si="162"/>
        <v>0</v>
      </c>
      <c r="D221" s="302">
        <f t="shared" si="163"/>
        <v>0</v>
      </c>
      <c r="E221" s="303"/>
      <c r="F221" s="269">
        <f t="shared" si="164"/>
        <v>0</v>
      </c>
      <c r="G221" s="302">
        <f t="shared" si="165"/>
        <v>0</v>
      </c>
      <c r="H221" s="303">
        <f t="shared" si="166"/>
        <v>0</v>
      </c>
      <c r="I221" s="302" t="str">
        <f t="shared" si="167"/>
        <v>N. D.</v>
      </c>
      <c r="J221" s="303"/>
      <c r="K221" s="269">
        <f t="shared" si="168"/>
        <v>0</v>
      </c>
      <c r="L221" s="302">
        <f t="shared" si="169"/>
        <v>0</v>
      </c>
      <c r="M221" s="303">
        <f t="shared" si="170"/>
        <v>0</v>
      </c>
      <c r="N221" s="302" t="str">
        <f t="shared" si="171"/>
        <v>N. D.</v>
      </c>
      <c r="O221" s="311"/>
      <c r="P221" s="269">
        <f t="shared" si="172"/>
        <v>11090.64</v>
      </c>
      <c r="Q221" s="302">
        <f t="shared" si="173"/>
        <v>7.7905910228945688E-4</v>
      </c>
      <c r="R221" s="303"/>
      <c r="S221" s="269">
        <f t="shared" si="174"/>
        <v>11759.67</v>
      </c>
      <c r="T221" s="302">
        <f t="shared" si="175"/>
        <v>8.1615727096803975E-4</v>
      </c>
      <c r="U221" s="303">
        <f t="shared" si="176"/>
        <v>-669.03000000000065</v>
      </c>
      <c r="V221" s="302">
        <f t="shared" si="177"/>
        <v>-5.6891902578898951E-2</v>
      </c>
      <c r="W221" s="303"/>
      <c r="X221" s="269">
        <f t="shared" si="178"/>
        <v>11362</v>
      </c>
      <c r="Y221" s="302">
        <f t="shared" si="179"/>
        <v>8.2024214797124615E-4</v>
      </c>
      <c r="Z221" s="303">
        <f t="shared" si="180"/>
        <v>-271.36000000000058</v>
      </c>
      <c r="AA221" s="302">
        <f t="shared" si="181"/>
        <v>-2.3883119169160409E-2</v>
      </c>
    </row>
    <row r="222" spans="1:27">
      <c r="A222" s="277" t="s">
        <v>61</v>
      </c>
      <c r="B222" s="273"/>
      <c r="C222" s="269">
        <f t="shared" si="162"/>
        <v>33788.363100000002</v>
      </c>
      <c r="D222" s="302">
        <f t="shared" si="163"/>
        <v>1.5203097736010496E-2</v>
      </c>
      <c r="E222" s="303"/>
      <c r="F222" s="269">
        <f t="shared" si="164"/>
        <v>34210.089999999997</v>
      </c>
      <c r="G222" s="302">
        <f t="shared" si="165"/>
        <v>1.4768145204021869E-2</v>
      </c>
      <c r="H222" s="303">
        <f t="shared" si="166"/>
        <v>-421.7268999999942</v>
      </c>
      <c r="I222" s="302">
        <f t="shared" si="167"/>
        <v>-1.2327558916097393E-2</v>
      </c>
      <c r="J222" s="303"/>
      <c r="K222" s="269">
        <f t="shared" si="168"/>
        <v>37014.865000000005</v>
      </c>
      <c r="L222" s="302">
        <f t="shared" si="169"/>
        <v>1.6787314830060532E-2</v>
      </c>
      <c r="M222" s="303">
        <f t="shared" si="170"/>
        <v>-3226.5019000000029</v>
      </c>
      <c r="N222" s="302">
        <f t="shared" si="171"/>
        <v>-8.7167733828017541E-2</v>
      </c>
      <c r="O222" s="311"/>
      <c r="P222" s="269">
        <f t="shared" si="172"/>
        <v>202730.81550000003</v>
      </c>
      <c r="Q222" s="302">
        <f t="shared" si="173"/>
        <v>1.4240773041938024E-2</v>
      </c>
      <c r="R222" s="303"/>
      <c r="S222" s="269">
        <f t="shared" si="174"/>
        <v>205260.53999999998</v>
      </c>
      <c r="T222" s="302">
        <f t="shared" si="175"/>
        <v>1.4245712861315507E-2</v>
      </c>
      <c r="U222" s="303">
        <f t="shared" si="176"/>
        <v>-2529.724499999953</v>
      </c>
      <c r="V222" s="302">
        <f t="shared" si="177"/>
        <v>-1.232445603036976E-2</v>
      </c>
      <c r="W222" s="303"/>
      <c r="X222" s="269">
        <f t="shared" si="178"/>
        <v>216004.39689999999</v>
      </c>
      <c r="Y222" s="302">
        <f t="shared" si="179"/>
        <v>1.5593725619124237E-2</v>
      </c>
      <c r="Z222" s="303">
        <f t="shared" si="180"/>
        <v>-13273.581399999966</v>
      </c>
      <c r="AA222" s="302">
        <f t="shared" si="181"/>
        <v>-6.1450514852922265E-2</v>
      </c>
    </row>
    <row r="223" spans="1:27">
      <c r="A223" s="277" t="s">
        <v>62</v>
      </c>
      <c r="B223" s="273"/>
      <c r="C223" s="269">
        <f t="shared" si="162"/>
        <v>0</v>
      </c>
      <c r="D223" s="302">
        <f t="shared" si="163"/>
        <v>0</v>
      </c>
      <c r="E223" s="303"/>
      <c r="F223" s="269">
        <f t="shared" si="164"/>
        <v>0</v>
      </c>
      <c r="G223" s="302">
        <f t="shared" si="165"/>
        <v>0</v>
      </c>
      <c r="H223" s="303">
        <f t="shared" si="166"/>
        <v>0</v>
      </c>
      <c r="I223" s="302" t="str">
        <f t="shared" si="167"/>
        <v>N. D.</v>
      </c>
      <c r="J223" s="303"/>
      <c r="K223" s="269">
        <f t="shared" si="168"/>
        <v>0</v>
      </c>
      <c r="L223" s="302">
        <f t="shared" si="169"/>
        <v>0</v>
      </c>
      <c r="M223" s="303">
        <f t="shared" si="170"/>
        <v>0</v>
      </c>
      <c r="N223" s="302" t="str">
        <f t="shared" si="171"/>
        <v>N. D.</v>
      </c>
      <c r="O223" s="311"/>
      <c r="P223" s="269">
        <f t="shared" si="172"/>
        <v>0</v>
      </c>
      <c r="Q223" s="302">
        <f t="shared" si="173"/>
        <v>0</v>
      </c>
      <c r="R223" s="303"/>
      <c r="S223" s="269">
        <f t="shared" si="174"/>
        <v>0</v>
      </c>
      <c r="T223" s="302">
        <f t="shared" si="175"/>
        <v>0</v>
      </c>
      <c r="U223" s="303">
        <f t="shared" si="176"/>
        <v>0</v>
      </c>
      <c r="V223" s="302" t="str">
        <f t="shared" si="177"/>
        <v>N. D.</v>
      </c>
      <c r="W223" s="303"/>
      <c r="X223" s="269">
        <f t="shared" si="178"/>
        <v>0</v>
      </c>
      <c r="Y223" s="302">
        <f t="shared" si="179"/>
        <v>0</v>
      </c>
      <c r="Z223" s="303">
        <f t="shared" si="180"/>
        <v>0</v>
      </c>
      <c r="AA223" s="302" t="str">
        <f t="shared" si="181"/>
        <v>N. D.</v>
      </c>
    </row>
    <row r="224" spans="1:27">
      <c r="A224" s="277" t="s">
        <v>25</v>
      </c>
      <c r="B224" s="273"/>
      <c r="C224" s="269">
        <f t="shared" si="162"/>
        <v>0</v>
      </c>
      <c r="D224" s="302">
        <f t="shared" si="163"/>
        <v>0</v>
      </c>
      <c r="E224" s="303"/>
      <c r="F224" s="269">
        <f t="shared" si="164"/>
        <v>0</v>
      </c>
      <c r="G224" s="302">
        <f t="shared" si="165"/>
        <v>0</v>
      </c>
      <c r="H224" s="303">
        <f t="shared" si="166"/>
        <v>0</v>
      </c>
      <c r="I224" s="302" t="str">
        <f t="shared" si="167"/>
        <v>N. D.</v>
      </c>
      <c r="J224" s="303"/>
      <c r="K224" s="269">
        <f t="shared" si="168"/>
        <v>0</v>
      </c>
      <c r="L224" s="302">
        <f t="shared" si="169"/>
        <v>0</v>
      </c>
      <c r="M224" s="303">
        <f t="shared" si="170"/>
        <v>0</v>
      </c>
      <c r="N224" s="302" t="str">
        <f t="shared" si="171"/>
        <v>N. D.</v>
      </c>
      <c r="O224" s="311"/>
      <c r="P224" s="269">
        <f t="shared" si="172"/>
        <v>0</v>
      </c>
      <c r="Q224" s="302">
        <f t="shared" si="173"/>
        <v>0</v>
      </c>
      <c r="R224" s="303"/>
      <c r="S224" s="269">
        <f t="shared" si="174"/>
        <v>0</v>
      </c>
      <c r="T224" s="302">
        <f t="shared" si="175"/>
        <v>0</v>
      </c>
      <c r="U224" s="303">
        <f t="shared" si="176"/>
        <v>0</v>
      </c>
      <c r="V224" s="302" t="str">
        <f t="shared" si="177"/>
        <v>N. D.</v>
      </c>
      <c r="W224" s="303"/>
      <c r="X224" s="269">
        <f t="shared" si="178"/>
        <v>0</v>
      </c>
      <c r="Y224" s="302">
        <f t="shared" si="179"/>
        <v>0</v>
      </c>
      <c r="Z224" s="303">
        <f t="shared" si="180"/>
        <v>0</v>
      </c>
      <c r="AA224" s="302" t="str">
        <f t="shared" si="181"/>
        <v>N. D.</v>
      </c>
    </row>
    <row r="225" spans="1:27">
      <c r="A225" s="277" t="s">
        <v>63</v>
      </c>
      <c r="B225" s="273"/>
      <c r="C225" s="269">
        <f t="shared" si="162"/>
        <v>0</v>
      </c>
      <c r="D225" s="302">
        <f t="shared" si="163"/>
        <v>0</v>
      </c>
      <c r="E225" s="303"/>
      <c r="F225" s="269">
        <f t="shared" si="164"/>
        <v>16818.75</v>
      </c>
      <c r="G225" s="302">
        <f t="shared" si="165"/>
        <v>7.2604819849974916E-3</v>
      </c>
      <c r="H225" s="303">
        <f t="shared" si="166"/>
        <v>-16818.75</v>
      </c>
      <c r="I225" s="302">
        <f t="shared" si="167"/>
        <v>-1</v>
      </c>
      <c r="J225" s="303"/>
      <c r="K225" s="269">
        <f t="shared" si="168"/>
        <v>0</v>
      </c>
      <c r="L225" s="302">
        <f t="shared" si="169"/>
        <v>0</v>
      </c>
      <c r="M225" s="303">
        <f t="shared" si="170"/>
        <v>0</v>
      </c>
      <c r="N225" s="302" t="str">
        <f t="shared" si="171"/>
        <v>N. D.</v>
      </c>
      <c r="O225" s="311"/>
      <c r="P225" s="269">
        <f t="shared" si="172"/>
        <v>0</v>
      </c>
      <c r="Q225" s="302">
        <f t="shared" si="173"/>
        <v>0</v>
      </c>
      <c r="R225" s="303"/>
      <c r="S225" s="269">
        <f t="shared" si="174"/>
        <v>16818.75</v>
      </c>
      <c r="T225" s="302">
        <f t="shared" si="175"/>
        <v>1.1672729847941072E-3</v>
      </c>
      <c r="U225" s="303">
        <f t="shared" si="176"/>
        <v>-16818.75</v>
      </c>
      <c r="V225" s="302">
        <f t="shared" si="177"/>
        <v>-1</v>
      </c>
      <c r="W225" s="303"/>
      <c r="X225" s="269">
        <f t="shared" si="178"/>
        <v>0</v>
      </c>
      <c r="Y225" s="302">
        <f t="shared" si="179"/>
        <v>0</v>
      </c>
      <c r="Z225" s="303">
        <f t="shared" si="180"/>
        <v>0</v>
      </c>
      <c r="AA225" s="302" t="str">
        <f t="shared" si="181"/>
        <v>N. D.</v>
      </c>
    </row>
    <row r="226" spans="1:27">
      <c r="A226" s="277" t="s">
        <v>64</v>
      </c>
      <c r="B226" s="273"/>
      <c r="C226" s="269">
        <f t="shared" si="162"/>
        <v>0</v>
      </c>
      <c r="D226" s="302">
        <f t="shared" si="163"/>
        <v>0</v>
      </c>
      <c r="E226" s="303"/>
      <c r="F226" s="269">
        <f t="shared" si="164"/>
        <v>0</v>
      </c>
      <c r="G226" s="302">
        <f t="shared" si="165"/>
        <v>0</v>
      </c>
      <c r="H226" s="303">
        <f t="shared" si="166"/>
        <v>0</v>
      </c>
      <c r="I226" s="302" t="str">
        <f t="shared" si="167"/>
        <v>N. D.</v>
      </c>
      <c r="J226" s="303"/>
      <c r="K226" s="269">
        <f t="shared" si="168"/>
        <v>0</v>
      </c>
      <c r="L226" s="302">
        <f t="shared" si="169"/>
        <v>0</v>
      </c>
      <c r="M226" s="303">
        <f t="shared" si="170"/>
        <v>0</v>
      </c>
      <c r="N226" s="302" t="str">
        <f t="shared" si="171"/>
        <v>N. D.</v>
      </c>
      <c r="O226" s="311"/>
      <c r="P226" s="269">
        <f t="shared" si="172"/>
        <v>3234</v>
      </c>
      <c r="Q226" s="302">
        <f t="shared" si="173"/>
        <v>2.271714830527457E-4</v>
      </c>
      <c r="R226" s="303"/>
      <c r="S226" s="269">
        <f t="shared" si="174"/>
        <v>0</v>
      </c>
      <c r="T226" s="302">
        <f t="shared" si="175"/>
        <v>0</v>
      </c>
      <c r="U226" s="303">
        <f t="shared" si="176"/>
        <v>3234</v>
      </c>
      <c r="V226" s="302" t="str">
        <f t="shared" si="177"/>
        <v>N. D.</v>
      </c>
      <c r="W226" s="303"/>
      <c r="X226" s="269">
        <f t="shared" si="178"/>
        <v>6758</v>
      </c>
      <c r="Y226" s="302">
        <f t="shared" si="179"/>
        <v>4.8787153986883309E-4</v>
      </c>
      <c r="Z226" s="303">
        <f t="shared" si="180"/>
        <v>-3524</v>
      </c>
      <c r="AA226" s="302">
        <f t="shared" si="181"/>
        <v>-0.5214560520864161</v>
      </c>
    </row>
    <row r="227" spans="1:27" ht="6" customHeight="1">
      <c r="A227" s="267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</row>
    <row r="228" spans="1:27" s="308" customFormat="1">
      <c r="A228" s="304" t="s">
        <v>93</v>
      </c>
      <c r="B228" s="283"/>
      <c r="C228" s="305">
        <f>+SUM(C214:C226)</f>
        <v>292573.00309999997</v>
      </c>
      <c r="D228" s="306">
        <f>+IF(ISERROR(C228/C$210),"N. D.",C228/C$210)</f>
        <v>0.13164342847515453</v>
      </c>
      <c r="E228" s="307"/>
      <c r="F228" s="305">
        <f>+SUM(F214:F226)</f>
        <v>331731.48379900935</v>
      </c>
      <c r="G228" s="306">
        <f>+IF(ISERROR(F228/F$210),"N. D.",F228/F$210)</f>
        <v>0.14320508135141996</v>
      </c>
      <c r="H228" s="307">
        <f>+$C228-F228</f>
        <v>-39158.480699009378</v>
      </c>
      <c r="I228" s="306">
        <f>+IF(ISERROR(H228/F228),"N. D.",H228/F228)</f>
        <v>-0.11804270203890221</v>
      </c>
      <c r="J228" s="307"/>
      <c r="K228" s="305">
        <f>+SUM(K214:K226)</f>
        <v>327815.685</v>
      </c>
      <c r="L228" s="306">
        <f>+IF(ISERROR(K228/K$210),"N. D.",K228/K$210)</f>
        <v>0.14867392087819178</v>
      </c>
      <c r="M228" s="307">
        <f>+$C228-K228</f>
        <v>-35242.681900000025</v>
      </c>
      <c r="N228" s="306">
        <f>+IF(ISERROR(M228/K228),"N. D.",M228/K228)</f>
        <v>-0.10750761331020517</v>
      </c>
      <c r="O228" s="313"/>
      <c r="P228" s="305">
        <f>+SUM(P214:P226)</f>
        <v>1819583.7455</v>
      </c>
      <c r="Q228" s="306">
        <f>+IF(ISERROR(P228/P$210),"N. D.",P228/P$210)</f>
        <v>0.12781618367467681</v>
      </c>
      <c r="R228" s="307"/>
      <c r="S228" s="305">
        <f>+SUM(S214:S226)</f>
        <v>1967330.2711532237</v>
      </c>
      <c r="T228" s="306">
        <f>+IF(ISERROR(S228/S$210),"N. D.",S228/S$210)</f>
        <v>0.13653877236327452</v>
      </c>
      <c r="U228" s="307">
        <f>+$P228-S228</f>
        <v>-147746.52565322374</v>
      </c>
      <c r="V228" s="306">
        <f>+IF(ISERROR(U228/S228),"N. D.",U228/S228)</f>
        <v>-7.5100011329880381E-2</v>
      </c>
      <c r="W228" s="307"/>
      <c r="X228" s="305">
        <f>+SUM(X214:X226)</f>
        <v>2251024.9969000001</v>
      </c>
      <c r="Y228" s="306">
        <f>+IF(ISERROR(X228/X$210),"N. D.",X228/X$210)</f>
        <v>0.16250533168405421</v>
      </c>
      <c r="Z228" s="307">
        <f>+$P228-X228</f>
        <v>-431441.25140000018</v>
      </c>
      <c r="AA228" s="306">
        <f>+IF(ISERROR(Z228/X228),"N. D.",Z228/X228)</f>
        <v>-0.19166435379178803</v>
      </c>
    </row>
    <row r="230" spans="1:27">
      <c r="A230" s="266" t="s">
        <v>94</v>
      </c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</row>
    <row r="231" spans="1:27" ht="6" customHeight="1">
      <c r="A231" s="267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</row>
    <row r="232" spans="1:27">
      <c r="A232" s="272" t="s">
        <v>95</v>
      </c>
      <c r="B232" s="273"/>
      <c r="C232" s="269">
        <f>+C106</f>
        <v>2222465.69</v>
      </c>
      <c r="D232" s="302">
        <f>+IF(ISERROR(C232/C$232),"N. D.",C232/C$232)</f>
        <v>1</v>
      </c>
      <c r="E232" s="303"/>
      <c r="F232" s="269">
        <f>+F106</f>
        <v>2316478.44244404</v>
      </c>
      <c r="G232" s="302">
        <f>+IF(ISERROR(F232/F$232),"N. D.",F232/F$232)</f>
        <v>1</v>
      </c>
      <c r="H232" s="303">
        <f>+$C232-F232</f>
        <v>-94012.75244404003</v>
      </c>
      <c r="I232" s="302">
        <f>+IF(ISERROR(H232/F232),"N. D.",H232/F232)</f>
        <v>-4.0584341611593105E-2</v>
      </c>
      <c r="J232" s="303"/>
      <c r="K232" s="269">
        <f>+K106</f>
        <v>2204930.65</v>
      </c>
      <c r="L232" s="302">
        <f>+IF(ISERROR(K232/K$232),"N. D.",K232/K$232)</f>
        <v>1</v>
      </c>
      <c r="M232" s="303">
        <f>+$C232-K232</f>
        <v>17535.040000000037</v>
      </c>
      <c r="N232" s="302">
        <f>+IF(ISERROR(M232/K232),"N. D.",M232/K232)</f>
        <v>7.9526492137065793E-3</v>
      </c>
      <c r="O232" s="311"/>
      <c r="P232" s="269">
        <f>+P106</f>
        <v>14235941.75</v>
      </c>
      <c r="Q232" s="302">
        <f>+IF(ISERROR(P232/P$232),"N. D.",P232/P$232)</f>
        <v>1</v>
      </c>
      <c r="R232" s="303"/>
      <c r="S232" s="269">
        <f>+S106</f>
        <v>14408583.269805241</v>
      </c>
      <c r="T232" s="302">
        <f>+IF(ISERROR(S232/S$232),"N. D.",S232/S$232)</f>
        <v>1</v>
      </c>
      <c r="U232" s="303">
        <f>+$P232-S232</f>
        <v>-172641.51980524138</v>
      </c>
      <c r="V232" s="302">
        <f>+IF(ISERROR(U232/S232),"N. D.",U232/S232)</f>
        <v>-1.1981852523074252E-2</v>
      </c>
      <c r="W232" s="303"/>
      <c r="X232" s="269">
        <f>+X106</f>
        <v>13852007.029999997</v>
      </c>
      <c r="Y232" s="302">
        <f>+IF(ISERROR(X232/X$232),"N. D.",X232/X$232)</f>
        <v>1</v>
      </c>
      <c r="Z232" s="303">
        <f>+$P232-X232</f>
        <v>383934.72000000253</v>
      </c>
      <c r="AA232" s="302">
        <f>+IF(ISERROR(Z232/X232),"N. D.",Z232/X232)</f>
        <v>2.7716901902265539E-2</v>
      </c>
    </row>
    <row r="233" spans="1:27">
      <c r="A233" s="272" t="s">
        <v>96</v>
      </c>
      <c r="B233" s="273"/>
      <c r="C233" s="269">
        <f>+C135</f>
        <v>250419.42309999996</v>
      </c>
      <c r="D233" s="302">
        <f>+IF(ISERROR(C233/C$232),"N. D.",C233/C$232)</f>
        <v>0.11267639551276941</v>
      </c>
      <c r="E233" s="303"/>
      <c r="F233" s="269">
        <f>+F135</f>
        <v>298439.30379900936</v>
      </c>
      <c r="G233" s="302">
        <f>+IF(ISERROR(F233/F$232),"N. D.",F233/F$232)</f>
        <v>0.12883318848593986</v>
      </c>
      <c r="H233" s="303">
        <f>+$C233-F233</f>
        <v>-48019.880699009402</v>
      </c>
      <c r="I233" s="302">
        <f>+IF(ISERROR(H233/F233),"N. D.",H233/F233)</f>
        <v>-0.16090333976703505</v>
      </c>
      <c r="J233" s="303"/>
      <c r="K233" s="269">
        <f>+K135</f>
        <v>296108.84499999997</v>
      </c>
      <c r="L233" s="302">
        <f>+IF(ISERROR(K233/K$232),"N. D.",K233/K$232)</f>
        <v>0.13429394933577615</v>
      </c>
      <c r="M233" s="303">
        <f>+$C233-K233</f>
        <v>-45689.421900000016</v>
      </c>
      <c r="N233" s="302">
        <f>+IF(ISERROR(M233/K233),"N. D.",M233/K233)</f>
        <v>-0.1542994161488152</v>
      </c>
      <c r="O233" s="311"/>
      <c r="P233" s="269">
        <f>+P135</f>
        <v>1569996.4855</v>
      </c>
      <c r="Q233" s="302">
        <f>+IF(ISERROR(P233/P$232),"N. D.",P233/P$232)</f>
        <v>0.11028399195999801</v>
      </c>
      <c r="R233" s="303"/>
      <c r="S233" s="269">
        <f>+S135</f>
        <v>1761042.6911532236</v>
      </c>
      <c r="T233" s="302">
        <f>+IF(ISERROR(S233/S$232),"N. D.",S233/S$232)</f>
        <v>0.12222177976676449</v>
      </c>
      <c r="U233" s="303">
        <f>+$P233-S233</f>
        <v>-191046.20565322367</v>
      </c>
      <c r="V233" s="302">
        <f>+IF(ISERROR(U233/S233),"N. D.",U233/S233)</f>
        <v>-0.10848471000332</v>
      </c>
      <c r="W233" s="303"/>
      <c r="X233" s="269">
        <f>+X135</f>
        <v>2057320.4369000001</v>
      </c>
      <c r="Y233" s="302">
        <f>+IF(ISERROR(X233/X$232),"N. D.",X233/X$232)</f>
        <v>0.1485214693036436</v>
      </c>
      <c r="Z233" s="303">
        <f>+$P233-X233</f>
        <v>-487323.95140000014</v>
      </c>
      <c r="AA233" s="302">
        <f>+IF(ISERROR(Z233/X233),"N. D.",Z233/X233)</f>
        <v>-0.23687313976927524</v>
      </c>
    </row>
    <row r="234" spans="1:27">
      <c r="A234" s="272" t="s">
        <v>97</v>
      </c>
      <c r="B234" s="273"/>
      <c r="C234" s="269">
        <f>+C168</f>
        <v>1972046.2668999999</v>
      </c>
      <c r="D234" s="302">
        <f>+IF(ISERROR(C234/C$232),"N. D.",C234/C$232)</f>
        <v>0.88732360448723058</v>
      </c>
      <c r="E234" s="303"/>
      <c r="F234" s="269">
        <f>+F168</f>
        <v>2018039.1386450306</v>
      </c>
      <c r="G234" s="302">
        <f>+IF(ISERROR(F234/F$232),"N. D.",F234/F$232)</f>
        <v>0.87116681151406017</v>
      </c>
      <c r="H234" s="303">
        <f>+$C234-F234</f>
        <v>-45992.871745030629</v>
      </c>
      <c r="I234" s="302">
        <f>+IF(ISERROR(H234/F234),"N. D.",H234/F234)</f>
        <v>-2.2790872022388803E-2</v>
      </c>
      <c r="J234" s="303"/>
      <c r="K234" s="269">
        <f>+K168</f>
        <v>1908821.8049999999</v>
      </c>
      <c r="L234" s="302">
        <f>+IF(ISERROR(K234/K$232),"N. D.",K234/K$232)</f>
        <v>0.86570605066422379</v>
      </c>
      <c r="M234" s="303">
        <f>+$C234-K234</f>
        <v>63224.461899999995</v>
      </c>
      <c r="N234" s="302">
        <f>+IF(ISERROR(M234/K234),"N. D.",M234/K234)</f>
        <v>3.3122244168831673E-2</v>
      </c>
      <c r="O234" s="311"/>
      <c r="P234" s="269">
        <f>+P168</f>
        <v>12665945.2645</v>
      </c>
      <c r="Q234" s="302">
        <f>+IF(ISERROR(P234/P$232),"N. D.",P234/P$232)</f>
        <v>0.88971600804000195</v>
      </c>
      <c r="R234" s="303"/>
      <c r="S234" s="269">
        <f>+S168</f>
        <v>12647540.578652017</v>
      </c>
      <c r="T234" s="302">
        <f>+IF(ISERROR(S234/S$232),"N. D.",S234/S$232)</f>
        <v>0.87777822023323548</v>
      </c>
      <c r="U234" s="303">
        <f>+$P234-S234</f>
        <v>18404.685847982764</v>
      </c>
      <c r="V234" s="302">
        <f>+IF(ISERROR(U234/S234),"N. D.",U234/S234)</f>
        <v>1.4551987980215161E-3</v>
      </c>
      <c r="W234" s="303"/>
      <c r="X234" s="269">
        <f>+X168</f>
        <v>11794686.593099996</v>
      </c>
      <c r="Y234" s="302">
        <f>+IF(ISERROR(X234/X$232),"N. D.",X234/X$232)</f>
        <v>0.85147853069635637</v>
      </c>
      <c r="Z234" s="303">
        <f>+$P234-X234</f>
        <v>871258.67140000314</v>
      </c>
      <c r="AA234" s="302">
        <f>+IF(ISERROR(Z234/X234),"N. D.",Z234/X234)</f>
        <v>7.3868742888827388E-2</v>
      </c>
    </row>
    <row r="235" spans="1:27">
      <c r="A235" s="272" t="s">
        <v>98</v>
      </c>
      <c r="B235" s="273"/>
      <c r="C235" s="269">
        <f>+C177</f>
        <v>1906620.0769</v>
      </c>
      <c r="D235" s="302">
        <f>+IF(ISERROR(C235/C$232),"N. D.",C235/C$232)</f>
        <v>0.85788504429060497</v>
      </c>
      <c r="E235" s="303"/>
      <c r="F235" s="269">
        <f>+F177</f>
        <v>1894291.0386450305</v>
      </c>
      <c r="G235" s="302">
        <f>+IF(ISERROR(F235/F$232),"N. D.",F235/F$232)</f>
        <v>0.81774602514600847</v>
      </c>
      <c r="H235" s="303">
        <f>+$C235-F235</f>
        <v>12329.03825496952</v>
      </c>
      <c r="I235" s="302">
        <f>+IF(ISERROR(H235/F235),"N. D.",H235/F235)</f>
        <v>6.5085237713991256E-3</v>
      </c>
      <c r="J235" s="303"/>
      <c r="K235" s="269">
        <f>+K177</f>
        <v>1812197.835</v>
      </c>
      <c r="L235" s="302">
        <f>+IF(ISERROR(K235/K$232),"N. D.",K235/K$232)</f>
        <v>0.82188427785699292</v>
      </c>
      <c r="M235" s="303">
        <f>+$C235-K235</f>
        <v>94422.241900000023</v>
      </c>
      <c r="N235" s="302">
        <f>+IF(ISERROR(M235/K235),"N. D.",M235/K235)</f>
        <v>5.2103716314173848E-2</v>
      </c>
      <c r="O235" s="311"/>
      <c r="P235" s="269">
        <f>+P177</f>
        <v>11732197.9845</v>
      </c>
      <c r="Q235" s="302">
        <f>+IF(ISERROR(P235/P$232),"N. D.",P235/P$232)</f>
        <v>0.82412517489403192</v>
      </c>
      <c r="R235" s="303"/>
      <c r="S235" s="269">
        <f>+S177</f>
        <v>11391918.04342505</v>
      </c>
      <c r="T235" s="302">
        <f>+IF(ISERROR(S235/S$232),"N. D.",S235/S$232)</f>
        <v>0.79063415396974224</v>
      </c>
      <c r="U235" s="303">
        <f>+$P235-S235</f>
        <v>340279.94107495062</v>
      </c>
      <c r="V235" s="302">
        <f>+IF(ISERROR(U235/S235),"N. D.",U235/S235)</f>
        <v>2.9870293990689859E-2</v>
      </c>
      <c r="W235" s="303"/>
      <c r="X235" s="269">
        <f>+X177</f>
        <v>10753799.293099996</v>
      </c>
      <c r="Y235" s="302">
        <f>+IF(ISERROR(X235/X$232),"N. D.",X235/X$232)</f>
        <v>0.77633510218482737</v>
      </c>
      <c r="Z235" s="303">
        <f>+$P235-X235</f>
        <v>978398.69140000455</v>
      </c>
      <c r="AA235" s="302">
        <f>+IF(ISERROR(Z235/X235),"N. D.",Z235/X235)</f>
        <v>9.0981676776111908E-2</v>
      </c>
    </row>
  </sheetData>
  <mergeCells count="36">
    <mergeCell ref="C181:N181"/>
    <mergeCell ref="B184:B185"/>
    <mergeCell ref="D184:D185"/>
    <mergeCell ref="E184:E185"/>
    <mergeCell ref="G184:G185"/>
    <mergeCell ref="I184:I185"/>
    <mergeCell ref="J184:J185"/>
    <mergeCell ref="L184:L185"/>
    <mergeCell ref="N184:N185"/>
    <mergeCell ref="C2:N2"/>
    <mergeCell ref="B5:B6"/>
    <mergeCell ref="D5:D6"/>
    <mergeCell ref="E5:E6"/>
    <mergeCell ref="G5:G6"/>
    <mergeCell ref="I5:I6"/>
    <mergeCell ref="J5:J6"/>
    <mergeCell ref="L5:L6"/>
    <mergeCell ref="N5:N6"/>
    <mergeCell ref="O5:O6"/>
    <mergeCell ref="P2:AA2"/>
    <mergeCell ref="Y5:Y6"/>
    <mergeCell ref="AA5:AA6"/>
    <mergeCell ref="R5:R6"/>
    <mergeCell ref="T5:T6"/>
    <mergeCell ref="V5:V6"/>
    <mergeCell ref="W5:W6"/>
    <mergeCell ref="Q5:Q6"/>
    <mergeCell ref="P181:AA181"/>
    <mergeCell ref="O184:O185"/>
    <mergeCell ref="Y184:Y185"/>
    <mergeCell ref="AA184:AA185"/>
    <mergeCell ref="W184:W185"/>
    <mergeCell ref="Q184:Q185"/>
    <mergeCell ref="R184:R185"/>
    <mergeCell ref="T184:T185"/>
    <mergeCell ref="V184:V185"/>
  </mergeCells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4E73D9CA-DA14-5B4D-A65A-3D196B1B859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I85:I106 N85:N106 I168 N168 V85:V106 V168 AA85:AA106 AA168</xm:sqref>
        </x14:conditionalFormatting>
        <x14:conditionalFormatting xmlns:xm="http://schemas.microsoft.com/office/excel/2006/main">
          <x14:cfRule type="iconSet" priority="1" id="{EFD588C9-7A62-7F42-B454-B047E4A1A706}">
            <x14:iconSet iconSet="3Triangles" revers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I135:I160 N135:N160 V135:V160 AA135:AA160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ADC4-A129-4E50-909F-FC0D0692C23C}">
  <sheetPr>
    <tabColor rgb="FF8EC6D2"/>
  </sheetPr>
  <dimension ref="A1:AA235"/>
  <sheetViews>
    <sheetView showGridLines="0" zoomScale="90" zoomScaleNormal="90" workbookViewId="0">
      <pane xSplit="1" ySplit="6" topLeftCell="P83" activePane="bottomRight" state="frozen"/>
      <selection pane="topRight" activeCell="B1" sqref="B1"/>
      <selection pane="bottomLeft" activeCell="A7" sqref="A7"/>
      <selection pane="bottomRight" activeCell="U179" sqref="U179"/>
    </sheetView>
  </sheetViews>
  <sheetFormatPr baseColWidth="10" defaultColWidth="10.7109375" defaultRowHeight="18"/>
  <cols>
    <col min="1" max="1" width="32.7109375" style="259" customWidth="1"/>
    <col min="2" max="2" width="1.5703125" style="259" customWidth="1"/>
    <col min="3" max="3" width="14.7109375" style="259" customWidth="1"/>
    <col min="4" max="4" width="8.7109375" style="259" customWidth="1"/>
    <col min="5" max="5" width="1.5703125" style="259" customWidth="1"/>
    <col min="6" max="6" width="14.7109375" style="259" customWidth="1"/>
    <col min="7" max="7" width="10.7109375" style="259" hidden="1" customWidth="1"/>
    <col min="8" max="8" width="14.7109375" style="259" customWidth="1"/>
    <col min="9" max="9" width="9.5703125" style="259" customWidth="1"/>
    <col min="10" max="10" width="1.5703125" style="259" customWidth="1"/>
    <col min="11" max="11" width="14.7109375" style="259" customWidth="1"/>
    <col min="12" max="12" width="8.7109375" style="259" customWidth="1"/>
    <col min="13" max="13" width="14.7109375" style="259" customWidth="1"/>
    <col min="14" max="14" width="9.5703125" style="259" customWidth="1"/>
    <col min="15" max="15" width="1.5703125" style="259" customWidth="1"/>
    <col min="16" max="16" width="14.7109375" style="259" customWidth="1"/>
    <col min="17" max="17" width="8.7109375" style="259" customWidth="1"/>
    <col min="18" max="18" width="1.5703125" style="259" customWidth="1"/>
    <col min="19" max="19" width="14.7109375" style="259" customWidth="1"/>
    <col min="20" max="20" width="10.7109375" style="259" hidden="1" customWidth="1"/>
    <col min="21" max="21" width="14.7109375" style="259" customWidth="1"/>
    <col min="22" max="22" width="9.5703125" style="259" customWidth="1"/>
    <col min="23" max="23" width="1.5703125" style="259" customWidth="1"/>
    <col min="24" max="24" width="14.7109375" style="259" customWidth="1"/>
    <col min="25" max="25" width="8.7109375" style="259" customWidth="1"/>
    <col min="26" max="26" width="14.7109375" style="259" customWidth="1"/>
    <col min="27" max="27" width="9.5703125" style="259" customWidth="1"/>
    <col min="28" max="16384" width="10.7109375" style="259"/>
  </cols>
  <sheetData>
    <row r="1" spans="1:27">
      <c r="C1" s="260"/>
      <c r="D1" s="260"/>
      <c r="F1" s="260"/>
      <c r="G1" s="260"/>
      <c r="H1" s="260"/>
      <c r="I1" s="260"/>
      <c r="K1" s="260"/>
      <c r="L1" s="260"/>
      <c r="M1" s="260"/>
      <c r="N1" s="260"/>
      <c r="P1" s="260"/>
      <c r="Q1" s="260"/>
      <c r="S1" s="260"/>
      <c r="T1" s="260"/>
      <c r="U1" s="260"/>
      <c r="V1" s="260"/>
      <c r="X1" s="260"/>
      <c r="Y1" s="260"/>
      <c r="Z1" s="260"/>
      <c r="AA1" s="260"/>
    </row>
    <row r="2" spans="1:27">
      <c r="C2" s="373" t="s">
        <v>0</v>
      </c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P2" s="370" t="s">
        <v>1</v>
      </c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</row>
    <row r="3" spans="1:27">
      <c r="B3" s="261"/>
      <c r="C3" s="261"/>
      <c r="D3" s="260"/>
      <c r="E3" s="261"/>
      <c r="F3" s="261"/>
      <c r="G3" s="260"/>
      <c r="H3" s="261"/>
      <c r="I3" s="260"/>
      <c r="J3" s="261"/>
      <c r="K3" s="261"/>
      <c r="L3" s="260"/>
      <c r="M3" s="261"/>
      <c r="N3" s="260"/>
      <c r="O3" s="261"/>
      <c r="P3" s="261"/>
      <c r="Q3" s="260"/>
      <c r="R3" s="261"/>
      <c r="S3" s="261"/>
      <c r="T3" s="260"/>
      <c r="U3" s="261"/>
      <c r="V3" s="260"/>
      <c r="W3" s="261"/>
      <c r="X3" s="261"/>
      <c r="Y3" s="260"/>
      <c r="Z3" s="261"/>
      <c r="AA3" s="260"/>
    </row>
    <row r="4" spans="1:27" ht="6" customHeight="1"/>
    <row r="5" spans="1:27" s="265" customFormat="1" ht="18" customHeight="1">
      <c r="A5" s="263" t="s">
        <v>2</v>
      </c>
      <c r="B5" s="372"/>
      <c r="C5" s="264">
        <v>46174</v>
      </c>
      <c r="D5" s="372" t="s">
        <v>99</v>
      </c>
      <c r="E5" s="372"/>
      <c r="F5" s="264">
        <f>+C5</f>
        <v>46174</v>
      </c>
      <c r="G5" s="372" t="s">
        <v>99</v>
      </c>
      <c r="H5" s="264" t="s">
        <v>100</v>
      </c>
      <c r="I5" s="372" t="s">
        <v>99</v>
      </c>
      <c r="J5" s="372"/>
      <c r="K5" s="264">
        <f>+EOMONTH(F5,-12)</f>
        <v>45838</v>
      </c>
      <c r="L5" s="372" t="s">
        <v>99</v>
      </c>
      <c r="M5" s="264" t="s">
        <v>100</v>
      </c>
      <c r="N5" s="372" t="s">
        <v>99</v>
      </c>
      <c r="O5" s="371"/>
      <c r="P5" s="264">
        <f>+C5</f>
        <v>46174</v>
      </c>
      <c r="Q5" s="372" t="s">
        <v>99</v>
      </c>
      <c r="R5" s="372"/>
      <c r="S5" s="264">
        <f>+P5</f>
        <v>46174</v>
      </c>
      <c r="T5" s="372" t="s">
        <v>99</v>
      </c>
      <c r="U5" s="264" t="s">
        <v>100</v>
      </c>
      <c r="V5" s="372" t="s">
        <v>99</v>
      </c>
      <c r="W5" s="372"/>
      <c r="X5" s="264">
        <f>+EOMONTH(S5,-12)</f>
        <v>45838</v>
      </c>
      <c r="Y5" s="372" t="s">
        <v>99</v>
      </c>
      <c r="Z5" s="264" t="s">
        <v>100</v>
      </c>
      <c r="AA5" s="372" t="s">
        <v>99</v>
      </c>
    </row>
    <row r="6" spans="1:27" s="265" customFormat="1" ht="18" customHeight="1">
      <c r="A6" s="263" t="s">
        <v>140</v>
      </c>
      <c r="B6" s="372"/>
      <c r="C6" s="264" t="s">
        <v>103</v>
      </c>
      <c r="D6" s="372"/>
      <c r="E6" s="372"/>
      <c r="F6" s="264" t="s">
        <v>102</v>
      </c>
      <c r="G6" s="372"/>
      <c r="H6" s="264" t="str">
        <f>+YEAR(C5)&amp;"R"&amp;" vs "&amp;YEAR(F5)&amp;"P"</f>
        <v>2026R vs 2026P</v>
      </c>
      <c r="I6" s="372"/>
      <c r="J6" s="372"/>
      <c r="K6" s="264" t="s">
        <v>103</v>
      </c>
      <c r="L6" s="372"/>
      <c r="M6" s="264" t="str">
        <f>+YEAR(C5)&amp;"R"&amp;" vs "&amp;YEAR(K5)&amp;"R"</f>
        <v>2026R vs 2025R</v>
      </c>
      <c r="N6" s="372"/>
      <c r="O6" s="371"/>
      <c r="P6" s="264" t="s">
        <v>103</v>
      </c>
      <c r="Q6" s="372"/>
      <c r="R6" s="372"/>
      <c r="S6" s="264" t="s">
        <v>102</v>
      </c>
      <c r="T6" s="372"/>
      <c r="U6" s="264" t="str">
        <f>+H6</f>
        <v>2026R vs 2026P</v>
      </c>
      <c r="V6" s="372"/>
      <c r="W6" s="372"/>
      <c r="X6" s="264" t="s">
        <v>103</v>
      </c>
      <c r="Y6" s="372"/>
      <c r="Z6" s="264" t="str">
        <f>+M6</f>
        <v>2026R vs 2025R</v>
      </c>
      <c r="AA6" s="372"/>
    </row>
    <row r="7" spans="1:27" ht="6" customHeight="1"/>
    <row r="8" spans="1:27" hidden="1">
      <c r="A8" s="266" t="s">
        <v>20</v>
      </c>
      <c r="B8" s="265"/>
      <c r="C8" s="265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</row>
    <row r="9" spans="1:27" ht="6" hidden="1" customHeight="1">
      <c r="A9" s="267"/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</row>
    <row r="10" spans="1:27" hidden="1">
      <c r="A10" s="268" t="s">
        <v>21</v>
      </c>
      <c r="B10" s="265"/>
      <c r="C10" s="269">
        <f>+SUM(C11:C19)</f>
        <v>84164402.11999999</v>
      </c>
      <c r="D10" s="270">
        <f>+IF(ISERROR(C10/C31),"N. D.",C10/C31)</f>
        <v>1</v>
      </c>
      <c r="E10" s="265"/>
      <c r="F10" s="269">
        <f>+SUM(F11:F19)</f>
        <v>82481642.717491955</v>
      </c>
      <c r="G10" s="270">
        <f>+IF(ISERROR(F10/F31),"N. D.",F10/F31)</f>
        <v>1</v>
      </c>
      <c r="H10" s="271">
        <f t="shared" ref="H10:H29" si="0">+$C10-F10</f>
        <v>1682759.4025080353</v>
      </c>
      <c r="I10" s="270">
        <f t="shared" ref="I10:I29" si="1">+IF(ISERROR(H10/F10),"N. D.",H10/F10)</f>
        <v>2.040162328327599E-2</v>
      </c>
      <c r="J10" s="265"/>
      <c r="K10" s="269">
        <f>+SUM(K11:K19)</f>
        <v>75483464.629999995</v>
      </c>
      <c r="L10" s="270">
        <f>+IF(ISERROR(K10/K31),"N. D.",K10/K31)</f>
        <v>1</v>
      </c>
      <c r="M10" s="271">
        <f t="shared" ref="M10:M29" si="2">+$C10-K10</f>
        <v>8680937.4899999946</v>
      </c>
      <c r="N10" s="270">
        <f t="shared" ref="N10:N29" si="3">+IF(ISERROR(M10/K10),"N. D.",M10/K10)</f>
        <v>0.11500449181223539</v>
      </c>
      <c r="O10" s="265"/>
      <c r="P10" s="269">
        <f>+SUM(P11:P19)</f>
        <v>477152927.74000001</v>
      </c>
      <c r="Q10" s="270">
        <f>+IF(ISERROR(P10/P31),"N. D.",P10/P31)</f>
        <v>1</v>
      </c>
      <c r="R10" s="265"/>
      <c r="S10" s="269">
        <f>+SUM(S11:S19)</f>
        <v>477807093.4453668</v>
      </c>
      <c r="T10" s="270">
        <f>+IF(ISERROR(S10/S31),"N. D.",S10/S31)</f>
        <v>1</v>
      </c>
      <c r="U10" s="271">
        <f t="shared" ref="U10:U29" si="4">+$P10-S10</f>
        <v>-654165.70536679029</v>
      </c>
      <c r="V10" s="270">
        <f t="shared" ref="V10:V29" si="5">+IF(ISERROR(U10/S10),"N. D.",U10/S10)</f>
        <v>-1.369100028736992E-3</v>
      </c>
      <c r="W10" s="265"/>
      <c r="X10" s="269">
        <f>+SUM(X11:X19)</f>
        <v>434245989.50999999</v>
      </c>
      <c r="Y10" s="270">
        <f>+IF(ISERROR(X10/X31),"N. D.",X10/X31)</f>
        <v>1</v>
      </c>
      <c r="Z10" s="271">
        <f t="shared" ref="Z10:Z29" si="6">+$P10-X10</f>
        <v>42906938.230000019</v>
      </c>
      <c r="AA10" s="270">
        <f t="shared" ref="AA10:AA29" si="7">+IF(ISERROR(Z10/X10),"N. D.",Z10/X10)</f>
        <v>9.880790903426856E-2</v>
      </c>
    </row>
    <row r="11" spans="1:27" hidden="1">
      <c r="A11" s="272" t="s">
        <v>22</v>
      </c>
      <c r="B11" s="273"/>
      <c r="C11" s="274">
        <f>+'2026R'!$AI11</f>
        <v>59414997.75</v>
      </c>
      <c r="D11" s="275">
        <f t="shared" ref="D11:D19" si="8">+IF(ISERROR(C11/C86),"N. D.",C11/C86)</f>
        <v>1.0110077658493197</v>
      </c>
      <c r="E11" s="273"/>
      <c r="F11" s="274">
        <f>+'2026P'!$AI11</f>
        <v>55230322.383318439</v>
      </c>
      <c r="G11" s="275">
        <f t="shared" ref="G11:G19" si="9">+IF(ISERROR(F11/F86),"N. D.",F11/F86)</f>
        <v>1.0033205991202987</v>
      </c>
      <c r="H11" s="276">
        <f t="shared" si="0"/>
        <v>4184675.3666815609</v>
      </c>
      <c r="I11" s="275">
        <f t="shared" si="1"/>
        <v>7.5767715742059191E-2</v>
      </c>
      <c r="J11" s="273"/>
      <c r="K11" s="274">
        <f>+'2025R'!$AI11</f>
        <v>50521283.790000007</v>
      </c>
      <c r="L11" s="275">
        <f t="shared" ref="L11:L19" si="10">+IF(ISERROR(K11/K86),"N. D.",K11/K86)</f>
        <v>1.0215912381473575</v>
      </c>
      <c r="M11" s="276">
        <f t="shared" si="2"/>
        <v>8893713.9599999934</v>
      </c>
      <c r="N11" s="275">
        <f t="shared" si="3"/>
        <v>0.17603895413600676</v>
      </c>
      <c r="O11" s="311"/>
      <c r="P11" s="274">
        <f>+'2026R'!$AJ11</f>
        <v>333534146.31000006</v>
      </c>
      <c r="Q11" s="275">
        <f t="shared" ref="Q11:Q19" si="11">+IF(ISERROR(P11/P86),"N. D.",P11/P86)</f>
        <v>1.0159515966190922</v>
      </c>
      <c r="R11" s="273"/>
      <c r="S11" s="274">
        <f>+'2026P'!$AJ11</f>
        <v>324066382.56851727</v>
      </c>
      <c r="T11" s="275">
        <f t="shared" ref="T11:T19" si="12">+IF(ISERROR(S11/S86),"N. D.",S11/S86)</f>
        <v>1.0088462819927997</v>
      </c>
      <c r="U11" s="276">
        <f t="shared" si="4"/>
        <v>9467763.7414827943</v>
      </c>
      <c r="V11" s="275">
        <f t="shared" si="5"/>
        <v>2.9215507225532806E-2</v>
      </c>
      <c r="W11" s="273"/>
      <c r="X11" s="274">
        <f>+'2025R'!$AJ11</f>
        <v>299711581.89000005</v>
      </c>
      <c r="Y11" s="275">
        <f t="shared" ref="Y11:Y19" si="13">+IF(ISERROR(X11/X86),"N. D.",X11/X86)</f>
        <v>1.0187317681783667</v>
      </c>
      <c r="Z11" s="276">
        <f t="shared" si="6"/>
        <v>33822564.420000017</v>
      </c>
      <c r="AA11" s="275">
        <f t="shared" si="7"/>
        <v>0.11285037503960575</v>
      </c>
    </row>
    <row r="12" spans="1:27" hidden="1">
      <c r="A12" s="272" t="s">
        <v>23</v>
      </c>
      <c r="B12" s="273"/>
      <c r="C12" s="274">
        <f>+'2026R'!$AI12</f>
        <v>6105141.4400000004</v>
      </c>
      <c r="D12" s="275">
        <f t="shared" si="8"/>
        <v>1</v>
      </c>
      <c r="E12" s="273"/>
      <c r="F12" s="274">
        <f>+'2026P'!$AI12</f>
        <v>8282128.8794989996</v>
      </c>
      <c r="G12" s="275">
        <f t="shared" si="9"/>
        <v>1</v>
      </c>
      <c r="H12" s="276">
        <f t="shared" si="0"/>
        <v>-2176987.4394989992</v>
      </c>
      <c r="I12" s="275">
        <f t="shared" si="1"/>
        <v>-0.26285360577855305</v>
      </c>
      <c r="J12" s="273"/>
      <c r="K12" s="274">
        <f>+'2025R'!$AI12</f>
        <v>7171131.8100000005</v>
      </c>
      <c r="L12" s="275">
        <f t="shared" si="10"/>
        <v>1</v>
      </c>
      <c r="M12" s="276">
        <f t="shared" si="2"/>
        <v>-1065990.3700000001</v>
      </c>
      <c r="N12" s="275">
        <f t="shared" si="3"/>
        <v>-0.14865022680429577</v>
      </c>
      <c r="O12" s="311"/>
      <c r="P12" s="274">
        <f>+'2026R'!$AJ12</f>
        <v>38697560.919999994</v>
      </c>
      <c r="Q12" s="275">
        <f t="shared" si="11"/>
        <v>1.0002867250596559</v>
      </c>
      <c r="R12" s="273"/>
      <c r="S12" s="274">
        <f>+'2026P'!$AJ12</f>
        <v>44532608.33423274</v>
      </c>
      <c r="T12" s="275">
        <f t="shared" si="12"/>
        <v>1</v>
      </c>
      <c r="U12" s="276">
        <f t="shared" si="4"/>
        <v>-5835047.4142327458</v>
      </c>
      <c r="V12" s="275">
        <f t="shared" si="5"/>
        <v>-0.13102864692853117</v>
      </c>
      <c r="W12" s="273"/>
      <c r="X12" s="274">
        <f>+'2025R'!$AJ12</f>
        <v>36806576.269999996</v>
      </c>
      <c r="Y12" s="275">
        <f t="shared" si="13"/>
        <v>1.0009072595755761</v>
      </c>
      <c r="Z12" s="276">
        <f t="shared" si="6"/>
        <v>1890984.6499999985</v>
      </c>
      <c r="AA12" s="275">
        <f t="shared" si="7"/>
        <v>5.137627135239109E-2</v>
      </c>
    </row>
    <row r="13" spans="1:27" hidden="1">
      <c r="A13" s="272" t="s">
        <v>24</v>
      </c>
      <c r="B13" s="273"/>
      <c r="C13" s="274">
        <f>+'2026R'!$AI13</f>
        <v>7730899.1000000006</v>
      </c>
      <c r="D13" s="275">
        <f t="shared" si="8"/>
        <v>1.0026153181274431</v>
      </c>
      <c r="E13" s="273"/>
      <c r="F13" s="274">
        <f>+'2026P'!$AI13</f>
        <v>7773932.2407845687</v>
      </c>
      <c r="G13" s="275">
        <f t="shared" si="9"/>
        <v>1</v>
      </c>
      <c r="H13" s="276">
        <f t="shared" si="0"/>
        <v>-43033.140784568153</v>
      </c>
      <c r="I13" s="275">
        <f t="shared" si="1"/>
        <v>-5.5355693170056645E-3</v>
      </c>
      <c r="J13" s="273"/>
      <c r="K13" s="274">
        <f>+'2025R'!$AI13</f>
        <v>7044970.75</v>
      </c>
      <c r="L13" s="275">
        <f t="shared" si="10"/>
        <v>1.0227403671775108</v>
      </c>
      <c r="M13" s="276">
        <f t="shared" si="2"/>
        <v>685928.35000000056</v>
      </c>
      <c r="N13" s="275">
        <f t="shared" si="3"/>
        <v>9.7364258041809551E-2</v>
      </c>
      <c r="O13" s="311"/>
      <c r="P13" s="274">
        <f>+'2026R'!$AJ13</f>
        <v>46724440.81000001</v>
      </c>
      <c r="Q13" s="275">
        <f t="shared" si="11"/>
        <v>1.0041874026208506</v>
      </c>
      <c r="R13" s="273"/>
      <c r="S13" s="274">
        <f>+'2026P'!$AJ13</f>
        <v>45617430.450080857</v>
      </c>
      <c r="T13" s="275">
        <f t="shared" si="12"/>
        <v>1</v>
      </c>
      <c r="U13" s="276">
        <f t="shared" si="4"/>
        <v>1107010.3599191532</v>
      </c>
      <c r="V13" s="275">
        <f t="shared" si="5"/>
        <v>2.4267266897695046E-2</v>
      </c>
      <c r="W13" s="273"/>
      <c r="X13" s="274">
        <f>+'2025R'!$AJ13</f>
        <v>42044722.18999999</v>
      </c>
      <c r="Y13" s="275">
        <f t="shared" si="13"/>
        <v>1.0062911269377557</v>
      </c>
      <c r="Z13" s="276">
        <f t="shared" si="6"/>
        <v>4679718.6200000197</v>
      </c>
      <c r="AA13" s="275">
        <f t="shared" si="7"/>
        <v>0.11130335452931246</v>
      </c>
    </row>
    <row r="14" spans="1:27" hidden="1">
      <c r="A14" s="272" t="s">
        <v>25</v>
      </c>
      <c r="B14" s="273"/>
      <c r="C14" s="274">
        <f>+'2026R'!$AI14</f>
        <v>23946.579999999998</v>
      </c>
      <c r="D14" s="275">
        <f t="shared" si="8"/>
        <v>1</v>
      </c>
      <c r="E14" s="273"/>
      <c r="F14" s="274">
        <f>+'2026P'!$AI14</f>
        <v>40336.055316000005</v>
      </c>
      <c r="G14" s="275">
        <f t="shared" si="9"/>
        <v>1</v>
      </c>
      <c r="H14" s="276">
        <f t="shared" si="0"/>
        <v>-16389.475316000007</v>
      </c>
      <c r="I14" s="275">
        <f t="shared" si="1"/>
        <v>-0.40632320606469502</v>
      </c>
      <c r="J14" s="273"/>
      <c r="K14" s="274">
        <f>+'2025R'!$AI14</f>
        <v>42256.89</v>
      </c>
      <c r="L14" s="275">
        <f t="shared" si="10"/>
        <v>1</v>
      </c>
      <c r="M14" s="276">
        <f t="shared" si="2"/>
        <v>-18310.310000000001</v>
      </c>
      <c r="N14" s="275">
        <f t="shared" si="3"/>
        <v>-0.43330945557044076</v>
      </c>
      <c r="O14" s="311"/>
      <c r="P14" s="274">
        <f>+'2026R'!$AJ14</f>
        <v>144056.73000000001</v>
      </c>
      <c r="Q14" s="275">
        <f t="shared" si="11"/>
        <v>1</v>
      </c>
      <c r="R14" s="273"/>
      <c r="S14" s="274">
        <f>+'2026P'!$AJ14</f>
        <v>242016.33189599996</v>
      </c>
      <c r="T14" s="275">
        <f t="shared" si="12"/>
        <v>1</v>
      </c>
      <c r="U14" s="276">
        <f t="shared" si="4"/>
        <v>-97959.601895999949</v>
      </c>
      <c r="V14" s="275">
        <f t="shared" si="5"/>
        <v>-0.40476442696476972</v>
      </c>
      <c r="W14" s="273"/>
      <c r="X14" s="274">
        <f>+'2025R'!$AJ14</f>
        <v>283577.43000000005</v>
      </c>
      <c r="Y14" s="275">
        <f t="shared" si="13"/>
        <v>1</v>
      </c>
      <c r="Z14" s="276">
        <f t="shared" si="6"/>
        <v>-139520.70000000004</v>
      </c>
      <c r="AA14" s="275">
        <f t="shared" si="7"/>
        <v>-0.49200213148133831</v>
      </c>
    </row>
    <row r="15" spans="1:27" hidden="1">
      <c r="A15" s="272" t="s">
        <v>26</v>
      </c>
      <c r="B15" s="273"/>
      <c r="C15" s="274">
        <f>+'2026R'!$AI15</f>
        <v>10033156.83</v>
      </c>
      <c r="D15" s="275">
        <f t="shared" si="8"/>
        <v>1</v>
      </c>
      <c r="E15" s="273"/>
      <c r="F15" s="274">
        <f>+'2026P'!$AI15</f>
        <v>10588315.598000001</v>
      </c>
      <c r="G15" s="275">
        <f t="shared" si="9"/>
        <v>1</v>
      </c>
      <c r="H15" s="276">
        <f t="shared" si="0"/>
        <v>-555158.76800000109</v>
      </c>
      <c r="I15" s="275">
        <f t="shared" si="1"/>
        <v>-5.2431263770118787E-2</v>
      </c>
      <c r="J15" s="273"/>
      <c r="K15" s="274">
        <f>+'2025R'!$AI15</f>
        <v>8727877.2999999989</v>
      </c>
      <c r="L15" s="275">
        <f t="shared" si="10"/>
        <v>1</v>
      </c>
      <c r="M15" s="276">
        <f t="shared" si="2"/>
        <v>1305279.5300000012</v>
      </c>
      <c r="N15" s="275">
        <f t="shared" si="3"/>
        <v>0.1495529193564627</v>
      </c>
      <c r="O15" s="311"/>
      <c r="P15" s="274">
        <f>+'2026R'!$AJ15</f>
        <v>53950269.810000002</v>
      </c>
      <c r="Q15" s="275">
        <f t="shared" si="11"/>
        <v>1</v>
      </c>
      <c r="R15" s="273"/>
      <c r="S15" s="274">
        <f>+'2026P'!$AJ15</f>
        <v>59740222.738541663</v>
      </c>
      <c r="T15" s="275">
        <f t="shared" si="12"/>
        <v>1</v>
      </c>
      <c r="U15" s="276">
        <f t="shared" si="4"/>
        <v>-5789952.9285416603</v>
      </c>
      <c r="V15" s="275">
        <f t="shared" si="5"/>
        <v>-9.6918837311368897E-2</v>
      </c>
      <c r="W15" s="273"/>
      <c r="X15" s="274">
        <f>+'2025R'!$AJ15</f>
        <v>47903677.070000008</v>
      </c>
      <c r="Y15" s="275">
        <f t="shared" si="13"/>
        <v>1</v>
      </c>
      <c r="Z15" s="276">
        <f t="shared" si="6"/>
        <v>6046592.7399999946</v>
      </c>
      <c r="AA15" s="275">
        <f t="shared" si="7"/>
        <v>0.12622397923993006</v>
      </c>
    </row>
    <row r="16" spans="1:27" hidden="1">
      <c r="A16" s="272" t="s">
        <v>27</v>
      </c>
      <c r="B16" s="273"/>
      <c r="C16" s="274">
        <f>+'2026R'!$AI16</f>
        <v>290859.08</v>
      </c>
      <c r="D16" s="275">
        <f t="shared" si="8"/>
        <v>1</v>
      </c>
      <c r="E16" s="273"/>
      <c r="F16" s="274">
        <f>+'2026P'!$AI16</f>
        <v>279491.69157393964</v>
      </c>
      <c r="G16" s="275">
        <f t="shared" si="9"/>
        <v>1</v>
      </c>
      <c r="H16" s="276">
        <f t="shared" si="0"/>
        <v>11367.388426060381</v>
      </c>
      <c r="I16" s="275">
        <f t="shared" si="1"/>
        <v>4.0671650602726893E-2</v>
      </c>
      <c r="J16" s="273"/>
      <c r="K16" s="274">
        <f>+'2025R'!$AI16</f>
        <v>259712.6</v>
      </c>
      <c r="L16" s="275">
        <f t="shared" si="10"/>
        <v>1</v>
      </c>
      <c r="M16" s="276">
        <f t="shared" si="2"/>
        <v>31146.48000000001</v>
      </c>
      <c r="N16" s="275">
        <f t="shared" si="3"/>
        <v>0.11992671899630596</v>
      </c>
      <c r="O16" s="311"/>
      <c r="P16" s="274">
        <f>+'2026R'!$AJ16</f>
        <v>1505761.9</v>
      </c>
      <c r="Q16" s="275">
        <f t="shared" si="11"/>
        <v>1</v>
      </c>
      <c r="R16" s="273"/>
      <c r="S16" s="274">
        <f>+'2026P'!$AJ16</f>
        <v>1631478.7080982365</v>
      </c>
      <c r="T16" s="275">
        <f t="shared" si="12"/>
        <v>1</v>
      </c>
      <c r="U16" s="276">
        <f t="shared" si="4"/>
        <v>-125716.80809823656</v>
      </c>
      <c r="V16" s="275">
        <f t="shared" si="5"/>
        <v>-7.7056971368495944E-2</v>
      </c>
      <c r="W16" s="273"/>
      <c r="X16" s="274">
        <f>+'2025R'!$AJ16</f>
        <v>3965997.3999999994</v>
      </c>
      <c r="Y16" s="275">
        <f t="shared" si="13"/>
        <v>1.0869422935791566</v>
      </c>
      <c r="Z16" s="276">
        <f t="shared" si="6"/>
        <v>-2460235.4999999995</v>
      </c>
      <c r="AA16" s="275">
        <f t="shared" si="7"/>
        <v>-0.62033210107500325</v>
      </c>
    </row>
    <row r="17" spans="1:27" hidden="1">
      <c r="A17" s="272" t="s">
        <v>28</v>
      </c>
      <c r="B17" s="273"/>
      <c r="C17" s="274">
        <f>+'2026R'!$AI17</f>
        <v>330755.45</v>
      </c>
      <c r="D17" s="275">
        <f t="shared" si="8"/>
        <v>1</v>
      </c>
      <c r="E17" s="273"/>
      <c r="F17" s="274">
        <f>+'2026P'!$AI17</f>
        <v>237615.86899999998</v>
      </c>
      <c r="G17" s="275">
        <f t="shared" si="9"/>
        <v>1</v>
      </c>
      <c r="H17" s="276">
        <f t="shared" si="0"/>
        <v>93139.581000000035</v>
      </c>
      <c r="I17" s="275">
        <f t="shared" si="1"/>
        <v>0.39197542399830226</v>
      </c>
      <c r="J17" s="273"/>
      <c r="K17" s="274">
        <f>+'2025R'!$AI17</f>
        <v>251017.24</v>
      </c>
      <c r="L17" s="275">
        <f t="shared" si="10"/>
        <v>1</v>
      </c>
      <c r="M17" s="276">
        <f t="shared" si="2"/>
        <v>79738.210000000021</v>
      </c>
      <c r="N17" s="275">
        <f t="shared" si="3"/>
        <v>0.31766029297429937</v>
      </c>
      <c r="O17" s="311"/>
      <c r="P17" s="274">
        <f>+'2026R'!$AJ17</f>
        <v>1941685.5300000003</v>
      </c>
      <c r="Q17" s="275">
        <f t="shared" si="11"/>
        <v>1</v>
      </c>
      <c r="R17" s="273"/>
      <c r="S17" s="274">
        <f>+'2026P'!$AJ17</f>
        <v>1444366.3139999998</v>
      </c>
      <c r="T17" s="275">
        <f t="shared" si="12"/>
        <v>1</v>
      </c>
      <c r="U17" s="276">
        <f t="shared" si="4"/>
        <v>497319.21600000048</v>
      </c>
      <c r="V17" s="275">
        <f t="shared" si="5"/>
        <v>0.34431654295698327</v>
      </c>
      <c r="W17" s="273"/>
      <c r="X17" s="274">
        <f>+'2025R'!$AJ17</f>
        <v>1441910.3800000001</v>
      </c>
      <c r="Y17" s="275">
        <f t="shared" si="13"/>
        <v>1</v>
      </c>
      <c r="Z17" s="276">
        <f t="shared" si="6"/>
        <v>499775.15000000014</v>
      </c>
      <c r="AA17" s="275">
        <f t="shared" si="7"/>
        <v>0.34660625024420733</v>
      </c>
    </row>
    <row r="18" spans="1:27" hidden="1">
      <c r="A18" s="272" t="s">
        <v>29</v>
      </c>
      <c r="B18" s="273"/>
      <c r="C18" s="274">
        <f>+'2026R'!$AI18</f>
        <v>108377.89</v>
      </c>
      <c r="D18" s="275">
        <f t="shared" si="8"/>
        <v>1</v>
      </c>
      <c r="E18" s="273"/>
      <c r="F18" s="274">
        <f>+'2026P'!$AI18</f>
        <v>0</v>
      </c>
      <c r="G18" s="275" t="str">
        <f t="shared" si="9"/>
        <v>N. D.</v>
      </c>
      <c r="H18" s="276">
        <f t="shared" si="0"/>
        <v>108377.89</v>
      </c>
      <c r="I18" s="275" t="str">
        <f t="shared" si="1"/>
        <v>N. D.</v>
      </c>
      <c r="J18" s="273"/>
      <c r="K18" s="274">
        <f>+'2025R'!$AI18</f>
        <v>1370566.02</v>
      </c>
      <c r="L18" s="275">
        <f t="shared" si="10"/>
        <v>1</v>
      </c>
      <c r="M18" s="276">
        <f t="shared" si="2"/>
        <v>-1262188.1300000001</v>
      </c>
      <c r="N18" s="275">
        <f t="shared" si="3"/>
        <v>-0.92092472130601932</v>
      </c>
      <c r="O18" s="311"/>
      <c r="P18" s="274">
        <f>+'2026R'!$AJ18</f>
        <v>306876.45999999996</v>
      </c>
      <c r="Q18" s="275">
        <f t="shared" si="11"/>
        <v>1.1857260704713015</v>
      </c>
      <c r="R18" s="273"/>
      <c r="S18" s="274">
        <f>+'2026P'!$AJ18</f>
        <v>0</v>
      </c>
      <c r="T18" s="275" t="str">
        <f t="shared" si="12"/>
        <v>N. D.</v>
      </c>
      <c r="U18" s="276">
        <f t="shared" si="4"/>
        <v>306876.45999999996</v>
      </c>
      <c r="V18" s="275" t="str">
        <f t="shared" si="5"/>
        <v>N. D.</v>
      </c>
      <c r="W18" s="273"/>
      <c r="X18" s="274">
        <f>+'2025R'!$AJ18</f>
        <v>1461025.31</v>
      </c>
      <c r="Y18" s="275">
        <f t="shared" si="13"/>
        <v>1.0113949632780341</v>
      </c>
      <c r="Z18" s="276">
        <f t="shared" si="6"/>
        <v>-1154148.8500000001</v>
      </c>
      <c r="AA18" s="275">
        <f t="shared" si="7"/>
        <v>-0.78995814932186226</v>
      </c>
    </row>
    <row r="19" spans="1:27" hidden="1">
      <c r="A19" s="277" t="s">
        <v>30</v>
      </c>
      <c r="B19" s="273"/>
      <c r="C19" s="274">
        <f>+'2026R'!$AI19</f>
        <v>126268</v>
      </c>
      <c r="D19" s="275">
        <f t="shared" si="8"/>
        <v>1</v>
      </c>
      <c r="E19" s="273"/>
      <c r="F19" s="274">
        <f>+'2026P'!$AI19</f>
        <v>49500</v>
      </c>
      <c r="G19" s="275">
        <f t="shared" si="9"/>
        <v>1</v>
      </c>
      <c r="H19" s="276">
        <f t="shared" si="0"/>
        <v>76768</v>
      </c>
      <c r="I19" s="275">
        <f t="shared" si="1"/>
        <v>1.550868686868687</v>
      </c>
      <c r="J19" s="273"/>
      <c r="K19" s="274">
        <f>+'2025R'!$AI19</f>
        <v>94648.23</v>
      </c>
      <c r="L19" s="275">
        <f t="shared" si="10"/>
        <v>1</v>
      </c>
      <c r="M19" s="276">
        <f t="shared" si="2"/>
        <v>31619.770000000004</v>
      </c>
      <c r="N19" s="275">
        <f t="shared" si="3"/>
        <v>0.3340767175466462</v>
      </c>
      <c r="O19" s="311"/>
      <c r="P19" s="274">
        <f>+'2026R'!$AJ19</f>
        <v>348129.27</v>
      </c>
      <c r="Q19" s="275">
        <f t="shared" si="11"/>
        <v>1</v>
      </c>
      <c r="R19" s="273"/>
      <c r="S19" s="274">
        <f>+'2026P'!$AJ19</f>
        <v>532588</v>
      </c>
      <c r="T19" s="275">
        <f t="shared" si="12"/>
        <v>1</v>
      </c>
      <c r="U19" s="276">
        <f t="shared" si="4"/>
        <v>-184458.72999999998</v>
      </c>
      <c r="V19" s="275">
        <f t="shared" si="5"/>
        <v>-0.34634413467821279</v>
      </c>
      <c r="W19" s="273"/>
      <c r="X19" s="274">
        <f>+'2025R'!$AJ19</f>
        <v>626921.56999999995</v>
      </c>
      <c r="Y19" s="275">
        <f t="shared" si="13"/>
        <v>1</v>
      </c>
      <c r="Z19" s="276">
        <f t="shared" si="6"/>
        <v>-278792.29999999993</v>
      </c>
      <c r="AA19" s="275">
        <f t="shared" si="7"/>
        <v>-0.44470044315112645</v>
      </c>
    </row>
    <row r="20" spans="1:27" hidden="1">
      <c r="A20" s="278" t="s">
        <v>31</v>
      </c>
      <c r="B20" s="265"/>
      <c r="C20" s="279">
        <f>+SUM(C21:C29)</f>
        <v>0</v>
      </c>
      <c r="D20" s="270">
        <f>+IF(ISERROR(C20/C31),"N. D.",C20/C31)</f>
        <v>0</v>
      </c>
      <c r="E20" s="273"/>
      <c r="F20" s="279">
        <f>+SUM(F21:F29)</f>
        <v>0</v>
      </c>
      <c r="G20" s="270">
        <f>+IF(ISERROR(F20/F31),"N. D.",F20/F31)</f>
        <v>0</v>
      </c>
      <c r="H20" s="271">
        <f t="shared" si="0"/>
        <v>0</v>
      </c>
      <c r="I20" s="270" t="str">
        <f t="shared" si="1"/>
        <v>N. D.</v>
      </c>
      <c r="J20" s="265"/>
      <c r="K20" s="279">
        <f>+SUM(K21:K29)</f>
        <v>0</v>
      </c>
      <c r="L20" s="270">
        <f>+IF(ISERROR(K20/K31),"N. D.",K20/K31)</f>
        <v>0</v>
      </c>
      <c r="M20" s="271">
        <f t="shared" si="2"/>
        <v>0</v>
      </c>
      <c r="N20" s="270" t="str">
        <f t="shared" si="3"/>
        <v>N. D.</v>
      </c>
      <c r="O20" s="265"/>
      <c r="P20" s="279">
        <f>+SUM(P21:P29)</f>
        <v>0</v>
      </c>
      <c r="Q20" s="270">
        <f>+IF(ISERROR(P20/P31),"N. D.",P20/P31)</f>
        <v>0</v>
      </c>
      <c r="R20" s="273"/>
      <c r="S20" s="279">
        <f>+SUM(S21:S29)</f>
        <v>0</v>
      </c>
      <c r="T20" s="270">
        <f>+IF(ISERROR(S20/S31),"N. D.",S20/S31)</f>
        <v>0</v>
      </c>
      <c r="U20" s="271">
        <f t="shared" si="4"/>
        <v>0</v>
      </c>
      <c r="V20" s="270" t="str">
        <f t="shared" si="5"/>
        <v>N. D.</v>
      </c>
      <c r="W20" s="265"/>
      <c r="X20" s="279">
        <f>+SUM(X21:X29)</f>
        <v>0</v>
      </c>
      <c r="Y20" s="270">
        <f>+IF(ISERROR(X20/X31),"N. D.",X20/X31)</f>
        <v>0</v>
      </c>
      <c r="Z20" s="271">
        <f t="shared" si="6"/>
        <v>0</v>
      </c>
      <c r="AA20" s="270" t="str">
        <f t="shared" si="7"/>
        <v>N. D.</v>
      </c>
    </row>
    <row r="21" spans="1:27" hidden="1">
      <c r="A21" s="280" t="s">
        <v>32</v>
      </c>
      <c r="B21" s="273"/>
      <c r="C21" s="274">
        <f>+'2026R'!$AI21</f>
        <v>0</v>
      </c>
      <c r="D21" s="275" t="str">
        <f t="shared" ref="D21:D29" si="14">+IF(ISERROR(C21/C96),"N. D.",C21/C96)</f>
        <v>N. D.</v>
      </c>
      <c r="E21" s="273"/>
      <c r="F21" s="274">
        <f>+'2026P'!$AI21</f>
        <v>0</v>
      </c>
      <c r="G21" s="275" t="str">
        <f t="shared" ref="G21:G29" si="15">+IF(ISERROR(F21/F96),"N. D.",F21/F96)</f>
        <v>N. D.</v>
      </c>
      <c r="H21" s="276">
        <f t="shared" si="0"/>
        <v>0</v>
      </c>
      <c r="I21" s="275" t="str">
        <f t="shared" si="1"/>
        <v>N. D.</v>
      </c>
      <c r="J21" s="273"/>
      <c r="K21" s="274">
        <f>+'2025R'!$AI21</f>
        <v>0</v>
      </c>
      <c r="L21" s="275" t="str">
        <f t="shared" ref="L21:L29" si="16">+IF(ISERROR(K21/K96),"N. D.",K21/K96)</f>
        <v>N. D.</v>
      </c>
      <c r="M21" s="276">
        <f t="shared" si="2"/>
        <v>0</v>
      </c>
      <c r="N21" s="275" t="str">
        <f t="shared" si="3"/>
        <v>N. D.</v>
      </c>
      <c r="O21" s="311"/>
      <c r="P21" s="274">
        <f>+'2026R'!$AJ21</f>
        <v>0</v>
      </c>
      <c r="Q21" s="275" t="str">
        <f t="shared" ref="Q21:Q29" si="17">+IF(ISERROR(P21/P96),"N. D.",P21/P96)</f>
        <v>N. D.</v>
      </c>
      <c r="R21" s="273"/>
      <c r="S21" s="274">
        <f>+'2026P'!$AJ21</f>
        <v>0</v>
      </c>
      <c r="T21" s="275" t="str">
        <f t="shared" ref="T21:T29" si="18">+IF(ISERROR(S21/S96),"N. D.",S21/S96)</f>
        <v>N. D.</v>
      </c>
      <c r="U21" s="276">
        <f t="shared" si="4"/>
        <v>0</v>
      </c>
      <c r="V21" s="275" t="str">
        <f t="shared" si="5"/>
        <v>N. D.</v>
      </c>
      <c r="W21" s="273"/>
      <c r="X21" s="274">
        <f>+'2025R'!$AJ21</f>
        <v>0</v>
      </c>
      <c r="Y21" s="275" t="str">
        <f t="shared" ref="Y21:Y29" si="19">+IF(ISERROR(X21/X96),"N. D.",X21/X96)</f>
        <v>N. D.</v>
      </c>
      <c r="Z21" s="276">
        <f t="shared" si="6"/>
        <v>0</v>
      </c>
      <c r="AA21" s="275" t="str">
        <f t="shared" si="7"/>
        <v>N. D.</v>
      </c>
    </row>
    <row r="22" spans="1:27" hidden="1">
      <c r="A22" s="280" t="s">
        <v>33</v>
      </c>
      <c r="B22" s="273"/>
      <c r="C22" s="274">
        <f>+'2026R'!$AI22</f>
        <v>0</v>
      </c>
      <c r="D22" s="275" t="str">
        <f t="shared" si="14"/>
        <v>N. D.</v>
      </c>
      <c r="E22" s="273"/>
      <c r="F22" s="274">
        <f>+'2026P'!$AI22</f>
        <v>0</v>
      </c>
      <c r="G22" s="275" t="str">
        <f t="shared" si="15"/>
        <v>N. D.</v>
      </c>
      <c r="H22" s="276">
        <f t="shared" si="0"/>
        <v>0</v>
      </c>
      <c r="I22" s="275" t="str">
        <f t="shared" si="1"/>
        <v>N. D.</v>
      </c>
      <c r="J22" s="273"/>
      <c r="K22" s="274">
        <f>+'2025R'!$AI22</f>
        <v>0</v>
      </c>
      <c r="L22" s="275" t="str">
        <f t="shared" si="16"/>
        <v>N. D.</v>
      </c>
      <c r="M22" s="276">
        <f t="shared" si="2"/>
        <v>0</v>
      </c>
      <c r="N22" s="275" t="str">
        <f t="shared" si="3"/>
        <v>N. D.</v>
      </c>
      <c r="O22" s="311"/>
      <c r="P22" s="274">
        <f>+'2026R'!$AJ22</f>
        <v>0</v>
      </c>
      <c r="Q22" s="275" t="str">
        <f t="shared" si="17"/>
        <v>N. D.</v>
      </c>
      <c r="R22" s="273"/>
      <c r="S22" s="274">
        <f>+'2026P'!$AJ22</f>
        <v>0</v>
      </c>
      <c r="T22" s="275" t="str">
        <f t="shared" si="18"/>
        <v>N. D.</v>
      </c>
      <c r="U22" s="276">
        <f t="shared" si="4"/>
        <v>0</v>
      </c>
      <c r="V22" s="275" t="str">
        <f t="shared" si="5"/>
        <v>N. D.</v>
      </c>
      <c r="W22" s="273"/>
      <c r="X22" s="274">
        <f>+'2025R'!$AJ22</f>
        <v>0</v>
      </c>
      <c r="Y22" s="275" t="str">
        <f t="shared" si="19"/>
        <v>N. D.</v>
      </c>
      <c r="Z22" s="276">
        <f t="shared" si="6"/>
        <v>0</v>
      </c>
      <c r="AA22" s="275" t="str">
        <f t="shared" si="7"/>
        <v>N. D.</v>
      </c>
    </row>
    <row r="23" spans="1:27" hidden="1">
      <c r="A23" s="280" t="s">
        <v>34</v>
      </c>
      <c r="B23" s="273"/>
      <c r="C23" s="274">
        <f>+'2026R'!$AI23</f>
        <v>0</v>
      </c>
      <c r="D23" s="275" t="str">
        <f t="shared" si="14"/>
        <v>N. D.</v>
      </c>
      <c r="E23" s="273"/>
      <c r="F23" s="274">
        <f>+'2026P'!$AI23</f>
        <v>0</v>
      </c>
      <c r="G23" s="275" t="str">
        <f t="shared" si="15"/>
        <v>N. D.</v>
      </c>
      <c r="H23" s="276">
        <f t="shared" si="0"/>
        <v>0</v>
      </c>
      <c r="I23" s="275" t="str">
        <f t="shared" si="1"/>
        <v>N. D.</v>
      </c>
      <c r="J23" s="273"/>
      <c r="K23" s="274">
        <f>+'2025R'!$AI23</f>
        <v>0</v>
      </c>
      <c r="L23" s="275" t="str">
        <f t="shared" si="16"/>
        <v>N. D.</v>
      </c>
      <c r="M23" s="276">
        <f t="shared" si="2"/>
        <v>0</v>
      </c>
      <c r="N23" s="275" t="str">
        <f t="shared" si="3"/>
        <v>N. D.</v>
      </c>
      <c r="O23" s="311"/>
      <c r="P23" s="274">
        <f>+'2026R'!$AJ23</f>
        <v>0</v>
      </c>
      <c r="Q23" s="275" t="str">
        <f t="shared" si="17"/>
        <v>N. D.</v>
      </c>
      <c r="R23" s="273"/>
      <c r="S23" s="274">
        <f>+'2026P'!$AJ23</f>
        <v>0</v>
      </c>
      <c r="T23" s="275" t="str">
        <f t="shared" si="18"/>
        <v>N. D.</v>
      </c>
      <c r="U23" s="276">
        <f t="shared" si="4"/>
        <v>0</v>
      </c>
      <c r="V23" s="275" t="str">
        <f t="shared" si="5"/>
        <v>N. D.</v>
      </c>
      <c r="W23" s="273"/>
      <c r="X23" s="274">
        <f>+'2025R'!$AJ23</f>
        <v>0</v>
      </c>
      <c r="Y23" s="275" t="str">
        <f t="shared" si="19"/>
        <v>N. D.</v>
      </c>
      <c r="Z23" s="276">
        <f t="shared" si="6"/>
        <v>0</v>
      </c>
      <c r="AA23" s="275" t="str">
        <f t="shared" si="7"/>
        <v>N. D.</v>
      </c>
    </row>
    <row r="24" spans="1:27" hidden="1">
      <c r="A24" s="280" t="s">
        <v>35</v>
      </c>
      <c r="B24" s="273"/>
      <c r="C24" s="274">
        <f>+'2026R'!$AI24</f>
        <v>0</v>
      </c>
      <c r="D24" s="275" t="str">
        <f t="shared" si="14"/>
        <v>N. D.</v>
      </c>
      <c r="E24" s="273"/>
      <c r="F24" s="274">
        <f>+'2026P'!$AI24</f>
        <v>0</v>
      </c>
      <c r="G24" s="275" t="str">
        <f t="shared" si="15"/>
        <v>N. D.</v>
      </c>
      <c r="H24" s="276">
        <f t="shared" si="0"/>
        <v>0</v>
      </c>
      <c r="I24" s="275" t="str">
        <f t="shared" si="1"/>
        <v>N. D.</v>
      </c>
      <c r="J24" s="273"/>
      <c r="K24" s="274">
        <f>+'2025R'!$AI24</f>
        <v>0</v>
      </c>
      <c r="L24" s="275" t="str">
        <f t="shared" si="16"/>
        <v>N. D.</v>
      </c>
      <c r="M24" s="276">
        <f t="shared" si="2"/>
        <v>0</v>
      </c>
      <c r="N24" s="275" t="str">
        <f t="shared" si="3"/>
        <v>N. D.</v>
      </c>
      <c r="O24" s="311"/>
      <c r="P24" s="274">
        <f>+'2026R'!$AJ24</f>
        <v>0</v>
      </c>
      <c r="Q24" s="275" t="str">
        <f t="shared" si="17"/>
        <v>N. D.</v>
      </c>
      <c r="R24" s="273"/>
      <c r="S24" s="274">
        <f>+'2026P'!$AJ24</f>
        <v>0</v>
      </c>
      <c r="T24" s="275" t="str">
        <f t="shared" si="18"/>
        <v>N. D.</v>
      </c>
      <c r="U24" s="276">
        <f t="shared" si="4"/>
        <v>0</v>
      </c>
      <c r="V24" s="275" t="str">
        <f t="shared" si="5"/>
        <v>N. D.</v>
      </c>
      <c r="W24" s="273"/>
      <c r="X24" s="274">
        <f>+'2025R'!$AJ24</f>
        <v>0</v>
      </c>
      <c r="Y24" s="275" t="str">
        <f t="shared" si="19"/>
        <v>N. D.</v>
      </c>
      <c r="Z24" s="276">
        <f t="shared" si="6"/>
        <v>0</v>
      </c>
      <c r="AA24" s="275" t="str">
        <f t="shared" si="7"/>
        <v>N. D.</v>
      </c>
    </row>
    <row r="25" spans="1:27" hidden="1">
      <c r="A25" s="280" t="s">
        <v>36</v>
      </c>
      <c r="B25" s="273"/>
      <c r="C25" s="274">
        <f>+'2026R'!$AI25</f>
        <v>0</v>
      </c>
      <c r="D25" s="275" t="str">
        <f t="shared" si="14"/>
        <v>N. D.</v>
      </c>
      <c r="E25" s="273"/>
      <c r="F25" s="274">
        <f>+'2026P'!$AI25</f>
        <v>0</v>
      </c>
      <c r="G25" s="275" t="str">
        <f t="shared" si="15"/>
        <v>N. D.</v>
      </c>
      <c r="H25" s="276">
        <f t="shared" si="0"/>
        <v>0</v>
      </c>
      <c r="I25" s="275" t="str">
        <f t="shared" si="1"/>
        <v>N. D.</v>
      </c>
      <c r="J25" s="273"/>
      <c r="K25" s="274">
        <f>+'2025R'!$AI25</f>
        <v>0</v>
      </c>
      <c r="L25" s="275" t="str">
        <f t="shared" si="16"/>
        <v>N. D.</v>
      </c>
      <c r="M25" s="276">
        <f t="shared" si="2"/>
        <v>0</v>
      </c>
      <c r="N25" s="275" t="str">
        <f t="shared" si="3"/>
        <v>N. D.</v>
      </c>
      <c r="O25" s="311"/>
      <c r="P25" s="274">
        <f>+'2026R'!$AJ25</f>
        <v>0</v>
      </c>
      <c r="Q25" s="275" t="str">
        <f t="shared" si="17"/>
        <v>N. D.</v>
      </c>
      <c r="R25" s="273"/>
      <c r="S25" s="274">
        <f>+'2026P'!$AJ25</f>
        <v>0</v>
      </c>
      <c r="T25" s="275" t="str">
        <f t="shared" si="18"/>
        <v>N. D.</v>
      </c>
      <c r="U25" s="276">
        <f t="shared" si="4"/>
        <v>0</v>
      </c>
      <c r="V25" s="275" t="str">
        <f t="shared" si="5"/>
        <v>N. D.</v>
      </c>
      <c r="W25" s="273"/>
      <c r="X25" s="274">
        <f>+'2025R'!$AJ25</f>
        <v>0</v>
      </c>
      <c r="Y25" s="275" t="str">
        <f t="shared" si="19"/>
        <v>N. D.</v>
      </c>
      <c r="Z25" s="276">
        <f t="shared" si="6"/>
        <v>0</v>
      </c>
      <c r="AA25" s="275" t="str">
        <f t="shared" si="7"/>
        <v>N. D.</v>
      </c>
    </row>
    <row r="26" spans="1:27" hidden="1">
      <c r="A26" s="280" t="s">
        <v>37</v>
      </c>
      <c r="B26" s="273"/>
      <c r="C26" s="274">
        <f>+'2026R'!$AI26</f>
        <v>0</v>
      </c>
      <c r="D26" s="275" t="str">
        <f t="shared" si="14"/>
        <v>N. D.</v>
      </c>
      <c r="E26" s="273"/>
      <c r="F26" s="274">
        <f>+'2026P'!$AI26</f>
        <v>0</v>
      </c>
      <c r="G26" s="275" t="str">
        <f t="shared" si="15"/>
        <v>N. D.</v>
      </c>
      <c r="H26" s="276">
        <f t="shared" si="0"/>
        <v>0</v>
      </c>
      <c r="I26" s="275" t="str">
        <f t="shared" si="1"/>
        <v>N. D.</v>
      </c>
      <c r="J26" s="273"/>
      <c r="K26" s="274">
        <f>+'2025R'!$AI26</f>
        <v>0</v>
      </c>
      <c r="L26" s="275" t="str">
        <f t="shared" si="16"/>
        <v>N. D.</v>
      </c>
      <c r="M26" s="276">
        <f t="shared" si="2"/>
        <v>0</v>
      </c>
      <c r="N26" s="275" t="str">
        <f t="shared" si="3"/>
        <v>N. D.</v>
      </c>
      <c r="O26" s="311"/>
      <c r="P26" s="274">
        <f>+'2026R'!$AJ26</f>
        <v>0</v>
      </c>
      <c r="Q26" s="275" t="str">
        <f t="shared" si="17"/>
        <v>N. D.</v>
      </c>
      <c r="R26" s="273"/>
      <c r="S26" s="274">
        <f>+'2026P'!$AJ26</f>
        <v>0</v>
      </c>
      <c r="T26" s="275" t="str">
        <f t="shared" si="18"/>
        <v>N. D.</v>
      </c>
      <c r="U26" s="276">
        <f t="shared" si="4"/>
        <v>0</v>
      </c>
      <c r="V26" s="275" t="str">
        <f t="shared" si="5"/>
        <v>N. D.</v>
      </c>
      <c r="W26" s="273"/>
      <c r="X26" s="274">
        <f>+'2025R'!$AJ26</f>
        <v>0</v>
      </c>
      <c r="Y26" s="275" t="str">
        <f t="shared" si="19"/>
        <v>N. D.</v>
      </c>
      <c r="Z26" s="276">
        <f t="shared" si="6"/>
        <v>0</v>
      </c>
      <c r="AA26" s="275" t="str">
        <f t="shared" si="7"/>
        <v>N. D.</v>
      </c>
    </row>
    <row r="27" spans="1:27" hidden="1">
      <c r="A27" s="280" t="s">
        <v>38</v>
      </c>
      <c r="B27" s="273"/>
      <c r="C27" s="274">
        <f>+'2026R'!$AI27</f>
        <v>0</v>
      </c>
      <c r="D27" s="275" t="str">
        <f t="shared" si="14"/>
        <v>N. D.</v>
      </c>
      <c r="E27" s="273"/>
      <c r="F27" s="274">
        <f>+'2026P'!$AI27</f>
        <v>0</v>
      </c>
      <c r="G27" s="275" t="str">
        <f t="shared" si="15"/>
        <v>N. D.</v>
      </c>
      <c r="H27" s="276">
        <f t="shared" si="0"/>
        <v>0</v>
      </c>
      <c r="I27" s="275" t="str">
        <f t="shared" si="1"/>
        <v>N. D.</v>
      </c>
      <c r="J27" s="273"/>
      <c r="K27" s="274">
        <f>+'2025R'!$AI27</f>
        <v>0</v>
      </c>
      <c r="L27" s="275" t="str">
        <f t="shared" si="16"/>
        <v>N. D.</v>
      </c>
      <c r="M27" s="276">
        <f t="shared" si="2"/>
        <v>0</v>
      </c>
      <c r="N27" s="275" t="str">
        <f t="shared" si="3"/>
        <v>N. D.</v>
      </c>
      <c r="O27" s="311"/>
      <c r="P27" s="274">
        <f>+'2026R'!$AJ27</f>
        <v>0</v>
      </c>
      <c r="Q27" s="275" t="str">
        <f t="shared" si="17"/>
        <v>N. D.</v>
      </c>
      <c r="R27" s="273"/>
      <c r="S27" s="274">
        <f>+'2026P'!$AJ27</f>
        <v>0</v>
      </c>
      <c r="T27" s="275" t="str">
        <f t="shared" si="18"/>
        <v>N. D.</v>
      </c>
      <c r="U27" s="276">
        <f t="shared" si="4"/>
        <v>0</v>
      </c>
      <c r="V27" s="275" t="str">
        <f t="shared" si="5"/>
        <v>N. D.</v>
      </c>
      <c r="W27" s="273"/>
      <c r="X27" s="274">
        <f>+'2025R'!$AJ27</f>
        <v>0</v>
      </c>
      <c r="Y27" s="275" t="str">
        <f t="shared" si="19"/>
        <v>N. D.</v>
      </c>
      <c r="Z27" s="276">
        <f t="shared" si="6"/>
        <v>0</v>
      </c>
      <c r="AA27" s="275" t="str">
        <f t="shared" si="7"/>
        <v>N. D.</v>
      </c>
    </row>
    <row r="28" spans="1:27" hidden="1">
      <c r="A28" s="280" t="s">
        <v>39</v>
      </c>
      <c r="B28" s="273"/>
      <c r="C28" s="274">
        <f>+'2026R'!$AI28</f>
        <v>0</v>
      </c>
      <c r="D28" s="275" t="str">
        <f t="shared" si="14"/>
        <v>N. D.</v>
      </c>
      <c r="E28" s="273"/>
      <c r="F28" s="274">
        <f>+'2026P'!$AI28</f>
        <v>0</v>
      </c>
      <c r="G28" s="275" t="str">
        <f t="shared" si="15"/>
        <v>N. D.</v>
      </c>
      <c r="H28" s="276">
        <f t="shared" si="0"/>
        <v>0</v>
      </c>
      <c r="I28" s="275" t="str">
        <f t="shared" si="1"/>
        <v>N. D.</v>
      </c>
      <c r="J28" s="273"/>
      <c r="K28" s="274">
        <f>+'2025R'!$AI28</f>
        <v>0</v>
      </c>
      <c r="L28" s="275" t="str">
        <f t="shared" si="16"/>
        <v>N. D.</v>
      </c>
      <c r="M28" s="276">
        <f t="shared" si="2"/>
        <v>0</v>
      </c>
      <c r="N28" s="275" t="str">
        <f t="shared" si="3"/>
        <v>N. D.</v>
      </c>
      <c r="O28" s="311"/>
      <c r="P28" s="274">
        <f>+'2026R'!$AJ28</f>
        <v>0</v>
      </c>
      <c r="Q28" s="275" t="str">
        <f t="shared" si="17"/>
        <v>N. D.</v>
      </c>
      <c r="R28" s="273"/>
      <c r="S28" s="274">
        <f>+'2026P'!$AJ28</f>
        <v>0</v>
      </c>
      <c r="T28" s="275" t="str">
        <f t="shared" si="18"/>
        <v>N. D.</v>
      </c>
      <c r="U28" s="276">
        <f t="shared" si="4"/>
        <v>0</v>
      </c>
      <c r="V28" s="275" t="str">
        <f t="shared" si="5"/>
        <v>N. D.</v>
      </c>
      <c r="W28" s="273"/>
      <c r="X28" s="274">
        <f>+'2025R'!$AJ28</f>
        <v>0</v>
      </c>
      <c r="Y28" s="275" t="str">
        <f t="shared" si="19"/>
        <v>N. D.</v>
      </c>
      <c r="Z28" s="276">
        <f t="shared" si="6"/>
        <v>0</v>
      </c>
      <c r="AA28" s="275" t="str">
        <f t="shared" si="7"/>
        <v>N. D.</v>
      </c>
    </row>
    <row r="29" spans="1:27" hidden="1">
      <c r="A29" s="280" t="s">
        <v>40</v>
      </c>
      <c r="B29" s="273"/>
      <c r="C29" s="274">
        <f>+'2026R'!$AI29</f>
        <v>0</v>
      </c>
      <c r="D29" s="275" t="str">
        <f t="shared" si="14"/>
        <v>N. D.</v>
      </c>
      <c r="E29" s="273"/>
      <c r="F29" s="274">
        <f>+'2026P'!$AI29</f>
        <v>0</v>
      </c>
      <c r="G29" s="275" t="str">
        <f t="shared" si="15"/>
        <v>N. D.</v>
      </c>
      <c r="H29" s="276">
        <f t="shared" si="0"/>
        <v>0</v>
      </c>
      <c r="I29" s="275" t="str">
        <f t="shared" si="1"/>
        <v>N. D.</v>
      </c>
      <c r="J29" s="273"/>
      <c r="K29" s="274">
        <f>+'2025R'!$AI29</f>
        <v>0</v>
      </c>
      <c r="L29" s="275" t="str">
        <f t="shared" si="16"/>
        <v>N. D.</v>
      </c>
      <c r="M29" s="276">
        <f t="shared" si="2"/>
        <v>0</v>
      </c>
      <c r="N29" s="275" t="str">
        <f t="shared" si="3"/>
        <v>N. D.</v>
      </c>
      <c r="O29" s="311"/>
      <c r="P29" s="274">
        <f>+'2026R'!$AJ29</f>
        <v>0</v>
      </c>
      <c r="Q29" s="275" t="str">
        <f t="shared" si="17"/>
        <v>N. D.</v>
      </c>
      <c r="R29" s="273"/>
      <c r="S29" s="274">
        <f>+'2026P'!$AJ29</f>
        <v>0</v>
      </c>
      <c r="T29" s="275" t="str">
        <f t="shared" si="18"/>
        <v>N. D.</v>
      </c>
      <c r="U29" s="276">
        <f t="shared" si="4"/>
        <v>0</v>
      </c>
      <c r="V29" s="275" t="str">
        <f t="shared" si="5"/>
        <v>N. D.</v>
      </c>
      <c r="W29" s="273"/>
      <c r="X29" s="274">
        <f>+'2025R'!$AJ29</f>
        <v>0</v>
      </c>
      <c r="Y29" s="275" t="str">
        <f t="shared" si="19"/>
        <v>N. D.</v>
      </c>
      <c r="Z29" s="276">
        <f t="shared" si="6"/>
        <v>0</v>
      </c>
      <c r="AA29" s="275" t="str">
        <f t="shared" si="7"/>
        <v>N. D.</v>
      </c>
    </row>
    <row r="30" spans="1:27" ht="6" hidden="1" customHeight="1">
      <c r="A30" s="267"/>
      <c r="B30" s="265"/>
      <c r="C30" s="267"/>
      <c r="D30" s="270"/>
      <c r="E30" s="265"/>
      <c r="F30" s="267"/>
      <c r="G30" s="270"/>
      <c r="H30" s="265"/>
      <c r="I30" s="270"/>
      <c r="J30" s="265"/>
      <c r="K30" s="267"/>
      <c r="L30" s="270"/>
      <c r="M30" s="265"/>
      <c r="N30" s="270"/>
      <c r="O30" s="265"/>
      <c r="P30" s="267"/>
      <c r="Q30" s="270"/>
      <c r="R30" s="265"/>
      <c r="S30" s="267"/>
      <c r="T30" s="270"/>
      <c r="U30" s="265"/>
      <c r="V30" s="270"/>
      <c r="W30" s="265"/>
      <c r="X30" s="267"/>
      <c r="Y30" s="270"/>
      <c r="Z30" s="265"/>
      <c r="AA30" s="270"/>
    </row>
    <row r="31" spans="1:27" hidden="1">
      <c r="A31" s="266" t="s">
        <v>41</v>
      </c>
      <c r="B31" s="265"/>
      <c r="C31" s="281">
        <f>+C10+C20</f>
        <v>84164402.11999999</v>
      </c>
      <c r="D31" s="282">
        <f>+IF(ISERROR(C31/C106),"N. D.",C31/C106)</f>
        <v>1.0079891346754153</v>
      </c>
      <c r="E31" s="265"/>
      <c r="F31" s="281">
        <f>+F10+F20</f>
        <v>82481642.717491955</v>
      </c>
      <c r="G31" s="282">
        <f>+IF(ISERROR(F31/F106),"N. D.",F31/F106)</f>
        <v>1.002221061177742</v>
      </c>
      <c r="H31" s="283">
        <f>+$C31-F31</f>
        <v>1682759.4025080353</v>
      </c>
      <c r="I31" s="282">
        <f>+IF(ISERROR(H31/F31),"N. D.",H31/F31)</f>
        <v>2.040162328327599E-2</v>
      </c>
      <c r="J31" s="265"/>
      <c r="K31" s="281">
        <f>+K10+K20</f>
        <v>75483464.629999995</v>
      </c>
      <c r="L31" s="282">
        <f>+IF(ISERROR(K31/K106),"N. D.",K31/K106)</f>
        <v>1.0164883028429894</v>
      </c>
      <c r="M31" s="283">
        <f>+$C31-K31</f>
        <v>8680937.4899999946</v>
      </c>
      <c r="N31" s="282">
        <f>+IF(ISERROR(M31/K31),"N. D.",M31/K31)</f>
        <v>0.11500449181223539</v>
      </c>
      <c r="O31" s="265"/>
      <c r="P31" s="281">
        <f>+P10+P20</f>
        <v>477152927.74000001</v>
      </c>
      <c r="Q31" s="282">
        <f>+IF(ISERROR(P31/P106),"N. D.",P31/P106)</f>
        <v>1.0116415211887362</v>
      </c>
      <c r="R31" s="265"/>
      <c r="S31" s="281">
        <f>+S10+S20</f>
        <v>477807093.4453668</v>
      </c>
      <c r="T31" s="282">
        <f>+IF(ISERROR(S31/S106),"N. D.",S31/S106)</f>
        <v>1.0059828449037667</v>
      </c>
      <c r="U31" s="283">
        <f>+$P31-S31</f>
        <v>-654165.70536679029</v>
      </c>
      <c r="V31" s="282">
        <f>+IF(ISERROR(U31/S31),"N. D.",U31/S31)</f>
        <v>-1.369100028736992E-3</v>
      </c>
      <c r="W31" s="265"/>
      <c r="X31" s="281">
        <f>+X10+X20</f>
        <v>434245989.50999999</v>
      </c>
      <c r="Y31" s="282">
        <f>+IF(ISERROR(X31/X106),"N. D.",X31/X106)</f>
        <v>1.0143441610824508</v>
      </c>
      <c r="Z31" s="283">
        <f>+$P31-X31</f>
        <v>42906938.230000019</v>
      </c>
      <c r="AA31" s="282">
        <f>+IF(ISERROR(Z31/X31),"N. D.",Z31/X31)</f>
        <v>9.880790903426856E-2</v>
      </c>
    </row>
    <row r="32" spans="1:27" ht="6" hidden="1" customHeight="1">
      <c r="A32" s="267"/>
      <c r="B32" s="265"/>
      <c r="C32" s="267"/>
      <c r="D32" s="270"/>
      <c r="E32" s="265"/>
      <c r="F32" s="267"/>
      <c r="G32" s="270"/>
      <c r="H32" s="265"/>
      <c r="I32" s="270"/>
      <c r="J32" s="265"/>
      <c r="K32" s="267"/>
      <c r="L32" s="270"/>
      <c r="M32" s="265"/>
      <c r="N32" s="270"/>
      <c r="O32" s="265"/>
      <c r="P32" s="267"/>
      <c r="Q32" s="270"/>
      <c r="R32" s="265"/>
      <c r="S32" s="267"/>
      <c r="T32" s="270"/>
      <c r="U32" s="265"/>
      <c r="V32" s="270"/>
      <c r="W32" s="265"/>
      <c r="X32" s="267"/>
      <c r="Y32" s="270"/>
      <c r="Z32" s="265"/>
      <c r="AA32" s="270"/>
    </row>
    <row r="33" spans="1:27" hidden="1">
      <c r="A33" s="266" t="s">
        <v>42</v>
      </c>
      <c r="B33" s="265"/>
      <c r="C33" s="267"/>
      <c r="D33" s="270"/>
      <c r="E33" s="265"/>
      <c r="F33" s="267"/>
      <c r="G33" s="270"/>
      <c r="H33" s="265"/>
      <c r="I33" s="270"/>
      <c r="J33" s="265"/>
      <c r="K33" s="267"/>
      <c r="L33" s="270"/>
      <c r="M33" s="265"/>
      <c r="N33" s="270"/>
      <c r="O33" s="265"/>
      <c r="P33" s="267"/>
      <c r="Q33" s="270"/>
      <c r="R33" s="265"/>
      <c r="S33" s="267"/>
      <c r="T33" s="270"/>
      <c r="U33" s="265"/>
      <c r="V33" s="270"/>
      <c r="W33" s="265"/>
      <c r="X33" s="267"/>
      <c r="Y33" s="270"/>
      <c r="Z33" s="265"/>
      <c r="AA33" s="270"/>
    </row>
    <row r="34" spans="1:27" ht="6" hidden="1" customHeight="1">
      <c r="A34" s="267"/>
      <c r="B34" s="265"/>
      <c r="C34" s="267"/>
      <c r="D34" s="270"/>
      <c r="E34" s="265"/>
      <c r="F34" s="267"/>
      <c r="G34" s="270"/>
      <c r="H34" s="265"/>
      <c r="I34" s="270"/>
      <c r="J34" s="265"/>
      <c r="K34" s="267"/>
      <c r="L34" s="270"/>
      <c r="M34" s="265"/>
      <c r="N34" s="270"/>
      <c r="O34" s="265"/>
      <c r="P34" s="267"/>
      <c r="Q34" s="270"/>
      <c r="R34" s="265"/>
      <c r="S34" s="267"/>
      <c r="T34" s="270"/>
      <c r="U34" s="265"/>
      <c r="V34" s="270"/>
      <c r="W34" s="265"/>
      <c r="X34" s="267"/>
      <c r="Y34" s="270"/>
      <c r="Z34" s="265"/>
      <c r="AA34" s="270"/>
    </row>
    <row r="35" spans="1:27" hidden="1">
      <c r="A35" s="268" t="s">
        <v>21</v>
      </c>
      <c r="B35" s="265"/>
      <c r="C35" s="269">
        <f>+SUM(C36:C44)</f>
        <v>658832.06000000006</v>
      </c>
      <c r="D35" s="270">
        <f>+IF(ISERROR(C35/C56),"N. D.",C35/C56)</f>
        <v>1</v>
      </c>
      <c r="E35" s="265"/>
      <c r="F35" s="269">
        <f>+SUM(F36:F44)</f>
        <v>182790.785</v>
      </c>
      <c r="G35" s="270">
        <f>+IF(ISERROR(F35/F56),"N. D.",F35/F56)</f>
        <v>1</v>
      </c>
      <c r="H35" s="271">
        <f t="shared" ref="H35:H54" si="20">+$C35-F35</f>
        <v>476041.27500000002</v>
      </c>
      <c r="I35" s="270">
        <f t="shared" ref="I35:I54" si="21">+IF(ISERROR(H35/F35),"N. D.",H35/F35)</f>
        <v>2.6042958073624991</v>
      </c>
      <c r="J35" s="265"/>
      <c r="K35" s="269">
        <f>+SUM(K36:K44)</f>
        <v>1224405.8500000001</v>
      </c>
      <c r="L35" s="270">
        <f>+IF(ISERROR(K35/K56),"N. D.",K35/K56)</f>
        <v>1</v>
      </c>
      <c r="M35" s="271">
        <f t="shared" ref="M35:M54" si="22">+$C35-K35</f>
        <v>-565573.79</v>
      </c>
      <c r="N35" s="270">
        <f t="shared" ref="N35:N54" si="23">+IF(ISERROR(M35/K35),"N. D.",M35/K35)</f>
        <v>-0.46191692893332714</v>
      </c>
      <c r="O35" s="265"/>
      <c r="P35" s="269">
        <f>+SUM(P36:P44)</f>
        <v>4250676.79</v>
      </c>
      <c r="Q35" s="270">
        <f>+IF(ISERROR(P35/P56),"N. D.",P35/P56)</f>
        <v>1</v>
      </c>
      <c r="R35" s="265"/>
      <c r="S35" s="269">
        <f>+SUM(S36:S44)</f>
        <v>2841644.6150000002</v>
      </c>
      <c r="T35" s="270">
        <f>+IF(ISERROR(S35/S56),"N. D.",S35/S56)</f>
        <v>1</v>
      </c>
      <c r="U35" s="271">
        <f t="shared" ref="U35:U54" si="24">+$P35-S35</f>
        <v>1409032.1749999998</v>
      </c>
      <c r="V35" s="270">
        <f t="shared" ref="V35:V54" si="25">+IF(ISERROR(U35/S35),"N. D.",U35/S35)</f>
        <v>0.4958509475682622</v>
      </c>
      <c r="W35" s="265"/>
      <c r="X35" s="269">
        <f>+SUM(X36:X44)</f>
        <v>5792750.1099999994</v>
      </c>
      <c r="Y35" s="270">
        <f>+IF(ISERROR(X35/X56),"N. D.",X35/X56)</f>
        <v>1</v>
      </c>
      <c r="Z35" s="271">
        <f t="shared" ref="Z35:Z54" si="26">+$P35-X35</f>
        <v>-1542073.3199999994</v>
      </c>
      <c r="AA35" s="270">
        <f t="shared" ref="AA35:AA54" si="27">+IF(ISERROR(Z35/X35),"N. D.",Z35/X35)</f>
        <v>-0.2662074646268488</v>
      </c>
    </row>
    <row r="36" spans="1:27" hidden="1">
      <c r="A36" s="272" t="s">
        <v>22</v>
      </c>
      <c r="B36" s="273"/>
      <c r="C36" s="274">
        <f>+'2026R'!$AI36</f>
        <v>638829.39</v>
      </c>
      <c r="D36" s="275">
        <f t="shared" ref="D36:D44" si="28">+IF(ISERROR(C36/C86),"N. D.",C36/C86)</f>
        <v>1.0870344168998706E-2</v>
      </c>
      <c r="E36" s="273"/>
      <c r="F36" s="274">
        <f>+'2026P'!$AI36</f>
        <v>182790.785</v>
      </c>
      <c r="G36" s="275">
        <f t="shared" ref="G36:G44" si="29">+IF(ISERROR(F36/F86),"N. D.",F36/F86)</f>
        <v>3.3205991202988616E-3</v>
      </c>
      <c r="H36" s="276">
        <f t="shared" si="20"/>
        <v>456038.60499999998</v>
      </c>
      <c r="I36" s="275">
        <f t="shared" si="21"/>
        <v>2.494866494500803</v>
      </c>
      <c r="J36" s="273"/>
      <c r="K36" s="274">
        <f>+'2025R'!$AI36</f>
        <v>1067762.75</v>
      </c>
      <c r="L36" s="275">
        <f t="shared" ref="L36:L44" si="30">+IF(ISERROR(K36/K86),"N. D.",K36/K86)</f>
        <v>2.1591238147357604E-2</v>
      </c>
      <c r="M36" s="276">
        <f t="shared" si="22"/>
        <v>-428933.36</v>
      </c>
      <c r="N36" s="275">
        <f t="shared" si="23"/>
        <v>-0.40171223429549308</v>
      </c>
      <c r="O36" s="311"/>
      <c r="P36" s="274">
        <f>+'2026R'!$AJ36</f>
        <v>4123835.3100000005</v>
      </c>
      <c r="Q36" s="275">
        <f t="shared" ref="Q36:Q44" si="31">+IF(ISERROR(P36/P86),"N. D.",P36/P86)</f>
        <v>1.2561283795796701E-2</v>
      </c>
      <c r="R36" s="273"/>
      <c r="S36" s="274">
        <f>+'2026P'!$AJ36</f>
        <v>2841644.6150000002</v>
      </c>
      <c r="T36" s="275">
        <f t="shared" ref="T36:T44" si="32">+IF(ISERROR(S36/S86),"N. D.",S36/S86)</f>
        <v>8.8462819927996941E-3</v>
      </c>
      <c r="U36" s="276">
        <f t="shared" si="24"/>
        <v>1282190.6950000003</v>
      </c>
      <c r="V36" s="275">
        <f t="shared" si="25"/>
        <v>0.45121430323545231</v>
      </c>
      <c r="W36" s="273"/>
      <c r="X36" s="274">
        <f>+'2025R'!$AJ36</f>
        <v>5491683.25</v>
      </c>
      <c r="Y36" s="275">
        <f t="shared" ref="Y36:Y44" si="33">+IF(ISERROR(X36/X86),"N. D.",X36/X86)</f>
        <v>1.866645310224057E-2</v>
      </c>
      <c r="Z36" s="276">
        <f t="shared" si="26"/>
        <v>-1367847.9399999995</v>
      </c>
      <c r="AA36" s="275">
        <f t="shared" si="27"/>
        <v>-0.24907626272873612</v>
      </c>
    </row>
    <row r="37" spans="1:27" hidden="1">
      <c r="A37" s="272" t="s">
        <v>23</v>
      </c>
      <c r="B37" s="273"/>
      <c r="C37" s="274">
        <f>+'2026R'!$AI37</f>
        <v>0</v>
      </c>
      <c r="D37" s="275">
        <f t="shared" si="28"/>
        <v>0</v>
      </c>
      <c r="E37" s="273"/>
      <c r="F37" s="274">
        <f>+'2026P'!$AI37</f>
        <v>0</v>
      </c>
      <c r="G37" s="275">
        <f t="shared" si="29"/>
        <v>0</v>
      </c>
      <c r="H37" s="276">
        <f t="shared" si="20"/>
        <v>0</v>
      </c>
      <c r="I37" s="275" t="str">
        <f t="shared" si="21"/>
        <v>N. D.</v>
      </c>
      <c r="J37" s="273"/>
      <c r="K37" s="274">
        <f>+'2025R'!$AI37</f>
        <v>0</v>
      </c>
      <c r="L37" s="275">
        <f t="shared" si="30"/>
        <v>0</v>
      </c>
      <c r="M37" s="276">
        <f t="shared" si="22"/>
        <v>0</v>
      </c>
      <c r="N37" s="275" t="str">
        <f t="shared" si="23"/>
        <v>N. D.</v>
      </c>
      <c r="O37" s="311"/>
      <c r="P37" s="274">
        <f>+'2026R'!$AJ37</f>
        <v>11092.38</v>
      </c>
      <c r="Q37" s="275">
        <f t="shared" si="31"/>
        <v>2.8672505965570365E-4</v>
      </c>
      <c r="R37" s="273"/>
      <c r="S37" s="274">
        <f>+'2026P'!$AJ37</f>
        <v>0</v>
      </c>
      <c r="T37" s="275">
        <f t="shared" si="32"/>
        <v>0</v>
      </c>
      <c r="U37" s="276">
        <f t="shared" si="24"/>
        <v>11092.38</v>
      </c>
      <c r="V37" s="275" t="str">
        <f t="shared" si="25"/>
        <v>N. D.</v>
      </c>
      <c r="W37" s="273"/>
      <c r="X37" s="274">
        <f>+'2025R'!$AJ37</f>
        <v>33362.85</v>
      </c>
      <c r="Y37" s="275">
        <f t="shared" si="33"/>
        <v>9.072595755761397E-4</v>
      </c>
      <c r="Z37" s="276">
        <f t="shared" si="26"/>
        <v>-22270.47</v>
      </c>
      <c r="AA37" s="275">
        <f t="shared" si="27"/>
        <v>-0.66752300837608303</v>
      </c>
    </row>
    <row r="38" spans="1:27" hidden="1">
      <c r="A38" s="272" t="s">
        <v>24</v>
      </c>
      <c r="B38" s="273"/>
      <c r="C38" s="274">
        <f>+'2026R'!$AI38</f>
        <v>20002.669999999998</v>
      </c>
      <c r="D38" s="275">
        <f t="shared" si="28"/>
        <v>2.5941333712980758E-3</v>
      </c>
      <c r="E38" s="273"/>
      <c r="F38" s="274">
        <f>+'2026P'!$AI38</f>
        <v>0</v>
      </c>
      <c r="G38" s="275">
        <f t="shared" si="29"/>
        <v>0</v>
      </c>
      <c r="H38" s="276">
        <f t="shared" si="20"/>
        <v>20002.669999999998</v>
      </c>
      <c r="I38" s="275" t="str">
        <f t="shared" si="21"/>
        <v>N. D.</v>
      </c>
      <c r="J38" s="273"/>
      <c r="K38" s="274">
        <f>+'2025R'!$AI38</f>
        <v>156643.09999999998</v>
      </c>
      <c r="L38" s="275">
        <f t="shared" si="30"/>
        <v>2.2740367177510781E-2</v>
      </c>
      <c r="M38" s="276">
        <f t="shared" si="22"/>
        <v>-136640.43</v>
      </c>
      <c r="N38" s="275">
        <f t="shared" si="23"/>
        <v>-0.87230417426621421</v>
      </c>
      <c r="O38" s="311"/>
      <c r="P38" s="274">
        <f>+'2026R'!$AJ38</f>
        <v>67681.539999999994</v>
      </c>
      <c r="Q38" s="275">
        <f t="shared" si="31"/>
        <v>1.4545909737978774E-3</v>
      </c>
      <c r="R38" s="273"/>
      <c r="S38" s="274">
        <f>+'2026P'!$AJ38</f>
        <v>0</v>
      </c>
      <c r="T38" s="275">
        <f t="shared" si="32"/>
        <v>0</v>
      </c>
      <c r="U38" s="276">
        <f t="shared" si="24"/>
        <v>67681.539999999994</v>
      </c>
      <c r="V38" s="275" t="str">
        <f t="shared" si="25"/>
        <v>N. D.</v>
      </c>
      <c r="W38" s="273"/>
      <c r="X38" s="274">
        <f>+'2025R'!$AJ38</f>
        <v>251243.24999999997</v>
      </c>
      <c r="Y38" s="275">
        <f t="shared" si="33"/>
        <v>6.0132125986109243E-3</v>
      </c>
      <c r="Z38" s="276">
        <f t="shared" si="26"/>
        <v>-183561.70999999996</v>
      </c>
      <c r="AA38" s="275">
        <f t="shared" si="27"/>
        <v>-0.7306134990691292</v>
      </c>
    </row>
    <row r="39" spans="1:27" hidden="1">
      <c r="A39" s="272" t="s">
        <v>25</v>
      </c>
      <c r="B39" s="273"/>
      <c r="C39" s="274">
        <f>+'2026R'!$AI39</f>
        <v>0</v>
      </c>
      <c r="D39" s="275">
        <f t="shared" si="28"/>
        <v>0</v>
      </c>
      <c r="E39" s="273"/>
      <c r="F39" s="274">
        <f>+'2026P'!$AI39</f>
        <v>0</v>
      </c>
      <c r="G39" s="275">
        <f t="shared" si="29"/>
        <v>0</v>
      </c>
      <c r="H39" s="276">
        <f t="shared" si="20"/>
        <v>0</v>
      </c>
      <c r="I39" s="275" t="str">
        <f t="shared" si="21"/>
        <v>N. D.</v>
      </c>
      <c r="J39" s="273"/>
      <c r="K39" s="274">
        <f>+'2025R'!$AI39</f>
        <v>0</v>
      </c>
      <c r="L39" s="275">
        <f t="shared" si="30"/>
        <v>0</v>
      </c>
      <c r="M39" s="276">
        <f t="shared" si="22"/>
        <v>0</v>
      </c>
      <c r="N39" s="275" t="str">
        <f t="shared" si="23"/>
        <v>N. D.</v>
      </c>
      <c r="O39" s="311"/>
      <c r="P39" s="274">
        <f>+'2026R'!$AJ39</f>
        <v>0</v>
      </c>
      <c r="Q39" s="275">
        <f t="shared" si="31"/>
        <v>0</v>
      </c>
      <c r="R39" s="273"/>
      <c r="S39" s="274">
        <f>+'2026P'!$AJ39</f>
        <v>0</v>
      </c>
      <c r="T39" s="275">
        <f t="shared" si="32"/>
        <v>0</v>
      </c>
      <c r="U39" s="276">
        <f t="shared" si="24"/>
        <v>0</v>
      </c>
      <c r="V39" s="275" t="str">
        <f t="shared" si="25"/>
        <v>N. D.</v>
      </c>
      <c r="W39" s="273"/>
      <c r="X39" s="274">
        <f>+'2025R'!$AJ39</f>
        <v>0</v>
      </c>
      <c r="Y39" s="275">
        <f t="shared" si="33"/>
        <v>0</v>
      </c>
      <c r="Z39" s="276">
        <f t="shared" si="26"/>
        <v>0</v>
      </c>
      <c r="AA39" s="275" t="str">
        <f t="shared" si="27"/>
        <v>N. D.</v>
      </c>
    </row>
    <row r="40" spans="1:27" hidden="1">
      <c r="A40" s="272" t="s">
        <v>26</v>
      </c>
      <c r="B40" s="273"/>
      <c r="C40" s="274">
        <f>+'2026R'!$AI40</f>
        <v>0</v>
      </c>
      <c r="D40" s="275">
        <f t="shared" si="28"/>
        <v>0</v>
      </c>
      <c r="E40" s="273"/>
      <c r="F40" s="274">
        <f>+'2026P'!$AI40</f>
        <v>0</v>
      </c>
      <c r="G40" s="275">
        <f t="shared" si="29"/>
        <v>0</v>
      </c>
      <c r="H40" s="276">
        <f t="shared" si="20"/>
        <v>0</v>
      </c>
      <c r="I40" s="275" t="str">
        <f t="shared" si="21"/>
        <v>N. D.</v>
      </c>
      <c r="J40" s="273"/>
      <c r="K40" s="274">
        <f>+'2025R'!$AI40</f>
        <v>0</v>
      </c>
      <c r="L40" s="275">
        <f t="shared" si="30"/>
        <v>0</v>
      </c>
      <c r="M40" s="276">
        <f t="shared" si="22"/>
        <v>0</v>
      </c>
      <c r="N40" s="275" t="str">
        <f t="shared" si="23"/>
        <v>N. D.</v>
      </c>
      <c r="O40" s="311"/>
      <c r="P40" s="274">
        <f>+'2026R'!$AJ40</f>
        <v>0</v>
      </c>
      <c r="Q40" s="275">
        <f t="shared" si="31"/>
        <v>0</v>
      </c>
      <c r="R40" s="273"/>
      <c r="S40" s="274">
        <f>+'2026P'!$AJ40</f>
        <v>0</v>
      </c>
      <c r="T40" s="275">
        <f t="shared" si="32"/>
        <v>0</v>
      </c>
      <c r="U40" s="276">
        <f t="shared" si="24"/>
        <v>0</v>
      </c>
      <c r="V40" s="275" t="str">
        <f t="shared" si="25"/>
        <v>N. D.</v>
      </c>
      <c r="W40" s="273"/>
      <c r="X40" s="274">
        <f>+'2025R'!$AJ40</f>
        <v>0</v>
      </c>
      <c r="Y40" s="275">
        <f t="shared" si="33"/>
        <v>0</v>
      </c>
      <c r="Z40" s="276">
        <f t="shared" si="26"/>
        <v>0</v>
      </c>
      <c r="AA40" s="275" t="str">
        <f t="shared" si="27"/>
        <v>N. D.</v>
      </c>
    </row>
    <row r="41" spans="1:27" hidden="1">
      <c r="A41" s="272" t="s">
        <v>27</v>
      </c>
      <c r="B41" s="273"/>
      <c r="C41" s="274">
        <f>+'2026R'!$AI41</f>
        <v>0</v>
      </c>
      <c r="D41" s="275">
        <f t="shared" si="28"/>
        <v>0</v>
      </c>
      <c r="E41" s="273"/>
      <c r="F41" s="274">
        <f>+'2026P'!$AI41</f>
        <v>0</v>
      </c>
      <c r="G41" s="275">
        <f t="shared" si="29"/>
        <v>0</v>
      </c>
      <c r="H41" s="276">
        <f t="shared" si="20"/>
        <v>0</v>
      </c>
      <c r="I41" s="275" t="str">
        <f t="shared" si="21"/>
        <v>N. D.</v>
      </c>
      <c r="J41" s="273"/>
      <c r="K41" s="274">
        <f>+'2025R'!$AI41</f>
        <v>0</v>
      </c>
      <c r="L41" s="275">
        <f t="shared" si="30"/>
        <v>0</v>
      </c>
      <c r="M41" s="276">
        <f t="shared" si="22"/>
        <v>0</v>
      </c>
      <c r="N41" s="275" t="str">
        <f t="shared" si="23"/>
        <v>N. D.</v>
      </c>
      <c r="O41" s="311"/>
      <c r="P41" s="274">
        <f>+'2026R'!$AJ41</f>
        <v>0</v>
      </c>
      <c r="Q41" s="275">
        <f t="shared" si="31"/>
        <v>0</v>
      </c>
      <c r="R41" s="273"/>
      <c r="S41" s="274">
        <f>+'2026P'!$AJ41</f>
        <v>0</v>
      </c>
      <c r="T41" s="275">
        <f t="shared" si="32"/>
        <v>0</v>
      </c>
      <c r="U41" s="276">
        <f t="shared" si="24"/>
        <v>0</v>
      </c>
      <c r="V41" s="275" t="str">
        <f t="shared" si="25"/>
        <v>N. D.</v>
      </c>
      <c r="W41" s="273"/>
      <c r="X41" s="274">
        <f>+'2025R'!$AJ41</f>
        <v>0</v>
      </c>
      <c r="Y41" s="275">
        <f t="shared" si="33"/>
        <v>0</v>
      </c>
      <c r="Z41" s="276">
        <f t="shared" si="26"/>
        <v>0</v>
      </c>
      <c r="AA41" s="275" t="str">
        <f t="shared" si="27"/>
        <v>N. D.</v>
      </c>
    </row>
    <row r="42" spans="1:27" hidden="1">
      <c r="A42" s="272" t="s">
        <v>28</v>
      </c>
      <c r="B42" s="273"/>
      <c r="C42" s="274">
        <f>+'2026R'!$AI42</f>
        <v>0</v>
      </c>
      <c r="D42" s="275">
        <f t="shared" si="28"/>
        <v>0</v>
      </c>
      <c r="E42" s="273"/>
      <c r="F42" s="274">
        <f>+'2026P'!$AI42</f>
        <v>0</v>
      </c>
      <c r="G42" s="275">
        <f t="shared" si="29"/>
        <v>0</v>
      </c>
      <c r="H42" s="276">
        <f t="shared" si="20"/>
        <v>0</v>
      </c>
      <c r="I42" s="275" t="str">
        <f t="shared" si="21"/>
        <v>N. D.</v>
      </c>
      <c r="J42" s="273"/>
      <c r="K42" s="274">
        <f>+'2025R'!$AI42</f>
        <v>0</v>
      </c>
      <c r="L42" s="275">
        <f t="shared" si="30"/>
        <v>0</v>
      </c>
      <c r="M42" s="276">
        <f t="shared" si="22"/>
        <v>0</v>
      </c>
      <c r="N42" s="275" t="str">
        <f t="shared" si="23"/>
        <v>N. D.</v>
      </c>
      <c r="O42" s="311"/>
      <c r="P42" s="274">
        <f>+'2026R'!$AJ42</f>
        <v>0</v>
      </c>
      <c r="Q42" s="275">
        <f t="shared" si="31"/>
        <v>0</v>
      </c>
      <c r="R42" s="273"/>
      <c r="S42" s="274">
        <f>+'2026P'!$AJ42</f>
        <v>0</v>
      </c>
      <c r="T42" s="275">
        <f t="shared" si="32"/>
        <v>0</v>
      </c>
      <c r="U42" s="276">
        <f t="shared" si="24"/>
        <v>0</v>
      </c>
      <c r="V42" s="275" t="str">
        <f t="shared" si="25"/>
        <v>N. D.</v>
      </c>
      <c r="W42" s="273"/>
      <c r="X42" s="274">
        <f>+'2025R'!$AJ42</f>
        <v>0</v>
      </c>
      <c r="Y42" s="275">
        <f t="shared" si="33"/>
        <v>0</v>
      </c>
      <c r="Z42" s="276">
        <f t="shared" si="26"/>
        <v>0</v>
      </c>
      <c r="AA42" s="275" t="str">
        <f t="shared" si="27"/>
        <v>N. D.</v>
      </c>
    </row>
    <row r="43" spans="1:27" hidden="1">
      <c r="A43" s="272" t="s">
        <v>29</v>
      </c>
      <c r="B43" s="273"/>
      <c r="C43" s="274">
        <f>+'2026R'!$AI43</f>
        <v>0</v>
      </c>
      <c r="D43" s="275">
        <f t="shared" si="28"/>
        <v>0</v>
      </c>
      <c r="E43" s="273"/>
      <c r="F43" s="274">
        <f>+'2026P'!$AI43</f>
        <v>0</v>
      </c>
      <c r="G43" s="275" t="str">
        <f t="shared" si="29"/>
        <v>N. D.</v>
      </c>
      <c r="H43" s="276">
        <f t="shared" si="20"/>
        <v>0</v>
      </c>
      <c r="I43" s="275" t="str">
        <f t="shared" si="21"/>
        <v>N. D.</v>
      </c>
      <c r="J43" s="273"/>
      <c r="K43" s="274">
        <f>+'2025R'!$AI43</f>
        <v>0</v>
      </c>
      <c r="L43" s="275">
        <f t="shared" si="30"/>
        <v>0</v>
      </c>
      <c r="M43" s="276">
        <f t="shared" si="22"/>
        <v>0</v>
      </c>
      <c r="N43" s="275" t="str">
        <f t="shared" si="23"/>
        <v>N. D.</v>
      </c>
      <c r="O43" s="311"/>
      <c r="P43" s="274">
        <f>+'2026R'!$AJ43</f>
        <v>48067.56</v>
      </c>
      <c r="Q43" s="275">
        <f t="shared" si="31"/>
        <v>0.18572607047130144</v>
      </c>
      <c r="R43" s="273"/>
      <c r="S43" s="274">
        <f>+'2026P'!$AJ43</f>
        <v>0</v>
      </c>
      <c r="T43" s="275" t="str">
        <f t="shared" si="32"/>
        <v>N. D.</v>
      </c>
      <c r="U43" s="276">
        <f t="shared" si="24"/>
        <v>48067.56</v>
      </c>
      <c r="V43" s="275" t="str">
        <f t="shared" si="25"/>
        <v>N. D.</v>
      </c>
      <c r="W43" s="273"/>
      <c r="X43" s="274">
        <f>+'2025R'!$AJ43</f>
        <v>16460.759999999998</v>
      </c>
      <c r="Y43" s="275">
        <f t="shared" si="33"/>
        <v>1.1394963278034199E-2</v>
      </c>
      <c r="Z43" s="276">
        <f t="shared" si="26"/>
        <v>31606.799999999999</v>
      </c>
      <c r="AA43" s="275">
        <f t="shared" si="27"/>
        <v>1.9201300547483835</v>
      </c>
    </row>
    <row r="44" spans="1:27" hidden="1">
      <c r="A44" s="277" t="s">
        <v>30</v>
      </c>
      <c r="B44" s="273"/>
      <c r="C44" s="274">
        <f>+'2026R'!$AI44</f>
        <v>0</v>
      </c>
      <c r="D44" s="275">
        <f t="shared" si="28"/>
        <v>0</v>
      </c>
      <c r="E44" s="273"/>
      <c r="F44" s="274">
        <f>+'2026P'!$AI44</f>
        <v>0</v>
      </c>
      <c r="G44" s="275">
        <f t="shared" si="29"/>
        <v>0</v>
      </c>
      <c r="H44" s="276">
        <f t="shared" si="20"/>
        <v>0</v>
      </c>
      <c r="I44" s="275" t="str">
        <f t="shared" si="21"/>
        <v>N. D.</v>
      </c>
      <c r="J44" s="273"/>
      <c r="K44" s="274">
        <f>+'2025R'!$AI44</f>
        <v>0</v>
      </c>
      <c r="L44" s="275">
        <f t="shared" si="30"/>
        <v>0</v>
      </c>
      <c r="M44" s="276">
        <f t="shared" si="22"/>
        <v>0</v>
      </c>
      <c r="N44" s="275" t="str">
        <f t="shared" si="23"/>
        <v>N. D.</v>
      </c>
      <c r="O44" s="311"/>
      <c r="P44" s="274">
        <f>+'2026R'!$AJ44</f>
        <v>0</v>
      </c>
      <c r="Q44" s="275">
        <f t="shared" si="31"/>
        <v>0</v>
      </c>
      <c r="R44" s="273"/>
      <c r="S44" s="274">
        <f>+'2026P'!$AJ44</f>
        <v>0</v>
      </c>
      <c r="T44" s="275">
        <f t="shared" si="32"/>
        <v>0</v>
      </c>
      <c r="U44" s="276">
        <f t="shared" si="24"/>
        <v>0</v>
      </c>
      <c r="V44" s="275" t="str">
        <f t="shared" si="25"/>
        <v>N. D.</v>
      </c>
      <c r="W44" s="273"/>
      <c r="X44" s="274">
        <f>+'2025R'!$AJ44</f>
        <v>0</v>
      </c>
      <c r="Y44" s="275">
        <f t="shared" si="33"/>
        <v>0</v>
      </c>
      <c r="Z44" s="276">
        <f t="shared" si="26"/>
        <v>0</v>
      </c>
      <c r="AA44" s="275" t="str">
        <f t="shared" si="27"/>
        <v>N. D.</v>
      </c>
    </row>
    <row r="45" spans="1:27" hidden="1">
      <c r="A45" s="278" t="s">
        <v>31</v>
      </c>
      <c r="B45" s="265"/>
      <c r="C45" s="279">
        <f>+SUM(C46:C54)</f>
        <v>0</v>
      </c>
      <c r="D45" s="270">
        <f>+IF(ISERROR(C45/C56),"N. D.",C45/C56)</f>
        <v>0</v>
      </c>
      <c r="E45" s="273"/>
      <c r="F45" s="279">
        <f>+SUM(F46:F54)</f>
        <v>0</v>
      </c>
      <c r="G45" s="270">
        <f>+IF(ISERROR(F45/F56),"N. D.",F45/F56)</f>
        <v>0</v>
      </c>
      <c r="H45" s="271">
        <f t="shared" si="20"/>
        <v>0</v>
      </c>
      <c r="I45" s="270" t="str">
        <f t="shared" si="21"/>
        <v>N. D.</v>
      </c>
      <c r="J45" s="265"/>
      <c r="K45" s="279">
        <f>+SUM(K46:K54)</f>
        <v>0</v>
      </c>
      <c r="L45" s="270">
        <f>+IF(ISERROR(K45/K56),"N. D.",K45/K56)</f>
        <v>0</v>
      </c>
      <c r="M45" s="271">
        <f t="shared" si="22"/>
        <v>0</v>
      </c>
      <c r="N45" s="270" t="str">
        <f t="shared" si="23"/>
        <v>N. D.</v>
      </c>
      <c r="O45" s="265"/>
      <c r="P45" s="279">
        <f>+SUM(P46:P54)</f>
        <v>0</v>
      </c>
      <c r="Q45" s="270">
        <f>+IF(ISERROR(P45/P56),"N. D.",P45/P56)</f>
        <v>0</v>
      </c>
      <c r="R45" s="273"/>
      <c r="S45" s="279">
        <f>+SUM(S46:S54)</f>
        <v>0</v>
      </c>
      <c r="T45" s="270">
        <f>+IF(ISERROR(S45/S56),"N. D.",S45/S56)</f>
        <v>0</v>
      </c>
      <c r="U45" s="271">
        <f t="shared" si="24"/>
        <v>0</v>
      </c>
      <c r="V45" s="270" t="str">
        <f t="shared" si="25"/>
        <v>N. D.</v>
      </c>
      <c r="W45" s="265"/>
      <c r="X45" s="279">
        <f>+SUM(X46:X54)</f>
        <v>0</v>
      </c>
      <c r="Y45" s="270">
        <f>+IF(ISERROR(X45/X56),"N. D.",X45/X56)</f>
        <v>0</v>
      </c>
      <c r="Z45" s="271">
        <f t="shared" si="26"/>
        <v>0</v>
      </c>
      <c r="AA45" s="270" t="str">
        <f t="shared" si="27"/>
        <v>N. D.</v>
      </c>
    </row>
    <row r="46" spans="1:27" hidden="1">
      <c r="A46" s="280" t="s">
        <v>32</v>
      </c>
      <c r="B46" s="273"/>
      <c r="C46" s="274">
        <f>+'2026R'!$AI46</f>
        <v>0</v>
      </c>
      <c r="D46" s="275" t="str">
        <f t="shared" ref="D46:D54" si="34">+IF(ISERROR(C46/C96),"N. D.",C46/C96)</f>
        <v>N. D.</v>
      </c>
      <c r="E46" s="273"/>
      <c r="F46" s="274">
        <f>+'2026P'!$AI46</f>
        <v>0</v>
      </c>
      <c r="G46" s="275" t="str">
        <f t="shared" ref="G46:G54" si="35">+IF(ISERROR(F46/F96),"N. D.",F46/F96)</f>
        <v>N. D.</v>
      </c>
      <c r="H46" s="276">
        <f t="shared" si="20"/>
        <v>0</v>
      </c>
      <c r="I46" s="275" t="str">
        <f t="shared" si="21"/>
        <v>N. D.</v>
      </c>
      <c r="J46" s="273"/>
      <c r="K46" s="274">
        <f>+'2025R'!$AI46</f>
        <v>0</v>
      </c>
      <c r="L46" s="275" t="str">
        <f t="shared" ref="L46:L54" si="36">+IF(ISERROR(K46/K96),"N. D.",K46/K96)</f>
        <v>N. D.</v>
      </c>
      <c r="M46" s="276">
        <f t="shared" si="22"/>
        <v>0</v>
      </c>
      <c r="N46" s="275" t="str">
        <f t="shared" si="23"/>
        <v>N. D.</v>
      </c>
      <c r="O46" s="311"/>
      <c r="P46" s="274">
        <f>+'2026R'!$AJ46</f>
        <v>0</v>
      </c>
      <c r="Q46" s="275" t="str">
        <f t="shared" ref="Q46:Q54" si="37">+IF(ISERROR(P46/P96),"N. D.",P46/P96)</f>
        <v>N. D.</v>
      </c>
      <c r="R46" s="273"/>
      <c r="S46" s="274">
        <f>+'2026P'!$AJ46</f>
        <v>0</v>
      </c>
      <c r="T46" s="275" t="str">
        <f t="shared" ref="T46:T54" si="38">+IF(ISERROR(S46/S96),"N. D.",S46/S96)</f>
        <v>N. D.</v>
      </c>
      <c r="U46" s="276">
        <f t="shared" si="24"/>
        <v>0</v>
      </c>
      <c r="V46" s="275" t="str">
        <f t="shared" si="25"/>
        <v>N. D.</v>
      </c>
      <c r="W46" s="273"/>
      <c r="X46" s="274">
        <f>+'2025R'!$AJ46</f>
        <v>0</v>
      </c>
      <c r="Y46" s="275" t="str">
        <f t="shared" ref="Y46:Y54" si="39">+IF(ISERROR(X46/X96),"N. D.",X46/X96)</f>
        <v>N. D.</v>
      </c>
      <c r="Z46" s="276">
        <f t="shared" si="26"/>
        <v>0</v>
      </c>
      <c r="AA46" s="275" t="str">
        <f t="shared" si="27"/>
        <v>N. D.</v>
      </c>
    </row>
    <row r="47" spans="1:27" hidden="1">
      <c r="A47" s="280" t="s">
        <v>33</v>
      </c>
      <c r="B47" s="273"/>
      <c r="C47" s="274">
        <f>+'2026R'!$AI47</f>
        <v>0</v>
      </c>
      <c r="D47" s="275" t="str">
        <f t="shared" si="34"/>
        <v>N. D.</v>
      </c>
      <c r="E47" s="273"/>
      <c r="F47" s="274">
        <f>+'2026P'!$AI47</f>
        <v>0</v>
      </c>
      <c r="G47" s="275" t="str">
        <f t="shared" si="35"/>
        <v>N. D.</v>
      </c>
      <c r="H47" s="276">
        <f t="shared" si="20"/>
        <v>0</v>
      </c>
      <c r="I47" s="275" t="str">
        <f t="shared" si="21"/>
        <v>N. D.</v>
      </c>
      <c r="J47" s="273"/>
      <c r="K47" s="274">
        <f>+'2025R'!$AI47</f>
        <v>0</v>
      </c>
      <c r="L47" s="275" t="str">
        <f t="shared" si="36"/>
        <v>N. D.</v>
      </c>
      <c r="M47" s="276">
        <f t="shared" si="22"/>
        <v>0</v>
      </c>
      <c r="N47" s="275" t="str">
        <f t="shared" si="23"/>
        <v>N. D.</v>
      </c>
      <c r="O47" s="311"/>
      <c r="P47" s="274">
        <f>+'2026R'!$AJ47</f>
        <v>0</v>
      </c>
      <c r="Q47" s="275" t="str">
        <f t="shared" si="37"/>
        <v>N. D.</v>
      </c>
      <c r="R47" s="273"/>
      <c r="S47" s="274">
        <f>+'2026P'!$AJ47</f>
        <v>0</v>
      </c>
      <c r="T47" s="275" t="str">
        <f t="shared" si="38"/>
        <v>N. D.</v>
      </c>
      <c r="U47" s="276">
        <f t="shared" si="24"/>
        <v>0</v>
      </c>
      <c r="V47" s="275" t="str">
        <f t="shared" si="25"/>
        <v>N. D.</v>
      </c>
      <c r="W47" s="273"/>
      <c r="X47" s="274">
        <f>+'2025R'!$AJ47</f>
        <v>0</v>
      </c>
      <c r="Y47" s="275" t="str">
        <f t="shared" si="39"/>
        <v>N. D.</v>
      </c>
      <c r="Z47" s="276">
        <f t="shared" si="26"/>
        <v>0</v>
      </c>
      <c r="AA47" s="275" t="str">
        <f t="shared" si="27"/>
        <v>N. D.</v>
      </c>
    </row>
    <row r="48" spans="1:27" hidden="1">
      <c r="A48" s="280" t="s">
        <v>34</v>
      </c>
      <c r="B48" s="273"/>
      <c r="C48" s="274">
        <f>+'2026R'!$AI48</f>
        <v>0</v>
      </c>
      <c r="D48" s="275" t="str">
        <f t="shared" si="34"/>
        <v>N. D.</v>
      </c>
      <c r="E48" s="273"/>
      <c r="F48" s="274">
        <f>+'2026P'!$AI48</f>
        <v>0</v>
      </c>
      <c r="G48" s="275" t="str">
        <f t="shared" si="35"/>
        <v>N. D.</v>
      </c>
      <c r="H48" s="276">
        <f t="shared" si="20"/>
        <v>0</v>
      </c>
      <c r="I48" s="275" t="str">
        <f t="shared" si="21"/>
        <v>N. D.</v>
      </c>
      <c r="J48" s="273"/>
      <c r="K48" s="274">
        <f>+'2025R'!$AI48</f>
        <v>0</v>
      </c>
      <c r="L48" s="275" t="str">
        <f t="shared" si="36"/>
        <v>N. D.</v>
      </c>
      <c r="M48" s="276">
        <f t="shared" si="22"/>
        <v>0</v>
      </c>
      <c r="N48" s="275" t="str">
        <f t="shared" si="23"/>
        <v>N. D.</v>
      </c>
      <c r="O48" s="311"/>
      <c r="P48" s="274">
        <f>+'2026R'!$AJ48</f>
        <v>0</v>
      </c>
      <c r="Q48" s="275" t="str">
        <f t="shared" si="37"/>
        <v>N. D.</v>
      </c>
      <c r="R48" s="273"/>
      <c r="S48" s="274">
        <f>+'2026P'!$AJ48</f>
        <v>0</v>
      </c>
      <c r="T48" s="275" t="str">
        <f t="shared" si="38"/>
        <v>N. D.</v>
      </c>
      <c r="U48" s="276">
        <f t="shared" si="24"/>
        <v>0</v>
      </c>
      <c r="V48" s="275" t="str">
        <f t="shared" si="25"/>
        <v>N. D.</v>
      </c>
      <c r="W48" s="273"/>
      <c r="X48" s="274">
        <f>+'2025R'!$AJ48</f>
        <v>0</v>
      </c>
      <c r="Y48" s="275" t="str">
        <f t="shared" si="39"/>
        <v>N. D.</v>
      </c>
      <c r="Z48" s="276">
        <f t="shared" si="26"/>
        <v>0</v>
      </c>
      <c r="AA48" s="275" t="str">
        <f t="shared" si="27"/>
        <v>N. D.</v>
      </c>
    </row>
    <row r="49" spans="1:27" hidden="1">
      <c r="A49" s="280" t="s">
        <v>35</v>
      </c>
      <c r="B49" s="273"/>
      <c r="C49" s="274">
        <f>+'2026R'!$AI49</f>
        <v>0</v>
      </c>
      <c r="D49" s="275" t="str">
        <f t="shared" si="34"/>
        <v>N. D.</v>
      </c>
      <c r="E49" s="273"/>
      <c r="F49" s="274">
        <f>+'2026P'!$AI49</f>
        <v>0</v>
      </c>
      <c r="G49" s="275" t="str">
        <f t="shared" si="35"/>
        <v>N. D.</v>
      </c>
      <c r="H49" s="276">
        <f t="shared" si="20"/>
        <v>0</v>
      </c>
      <c r="I49" s="275" t="str">
        <f t="shared" si="21"/>
        <v>N. D.</v>
      </c>
      <c r="J49" s="273"/>
      <c r="K49" s="274">
        <f>+'2025R'!$AI49</f>
        <v>0</v>
      </c>
      <c r="L49" s="275" t="str">
        <f t="shared" si="36"/>
        <v>N. D.</v>
      </c>
      <c r="M49" s="276">
        <f t="shared" si="22"/>
        <v>0</v>
      </c>
      <c r="N49" s="275" t="str">
        <f t="shared" si="23"/>
        <v>N. D.</v>
      </c>
      <c r="O49" s="311"/>
      <c r="P49" s="274">
        <f>+'2026R'!$AJ49</f>
        <v>0</v>
      </c>
      <c r="Q49" s="275" t="str">
        <f t="shared" si="37"/>
        <v>N. D.</v>
      </c>
      <c r="R49" s="273"/>
      <c r="S49" s="274">
        <f>+'2026P'!$AJ49</f>
        <v>0</v>
      </c>
      <c r="T49" s="275" t="str">
        <f t="shared" si="38"/>
        <v>N. D.</v>
      </c>
      <c r="U49" s="276">
        <f t="shared" si="24"/>
        <v>0</v>
      </c>
      <c r="V49" s="275" t="str">
        <f t="shared" si="25"/>
        <v>N. D.</v>
      </c>
      <c r="W49" s="273"/>
      <c r="X49" s="274">
        <f>+'2025R'!$AJ49</f>
        <v>0</v>
      </c>
      <c r="Y49" s="275" t="str">
        <f t="shared" si="39"/>
        <v>N. D.</v>
      </c>
      <c r="Z49" s="276">
        <f t="shared" si="26"/>
        <v>0</v>
      </c>
      <c r="AA49" s="275" t="str">
        <f t="shared" si="27"/>
        <v>N. D.</v>
      </c>
    </row>
    <row r="50" spans="1:27" hidden="1">
      <c r="A50" s="280" t="s">
        <v>36</v>
      </c>
      <c r="B50" s="273"/>
      <c r="C50" s="274">
        <f>+'2026R'!$AI50</f>
        <v>0</v>
      </c>
      <c r="D50" s="275" t="str">
        <f t="shared" si="34"/>
        <v>N. D.</v>
      </c>
      <c r="E50" s="273"/>
      <c r="F50" s="274">
        <f>+'2026P'!$AI50</f>
        <v>0</v>
      </c>
      <c r="G50" s="275" t="str">
        <f t="shared" si="35"/>
        <v>N. D.</v>
      </c>
      <c r="H50" s="276">
        <f t="shared" si="20"/>
        <v>0</v>
      </c>
      <c r="I50" s="275" t="str">
        <f t="shared" si="21"/>
        <v>N. D.</v>
      </c>
      <c r="J50" s="273"/>
      <c r="K50" s="274">
        <f>+'2025R'!$AI50</f>
        <v>0</v>
      </c>
      <c r="L50" s="275" t="str">
        <f t="shared" si="36"/>
        <v>N. D.</v>
      </c>
      <c r="M50" s="276">
        <f t="shared" si="22"/>
        <v>0</v>
      </c>
      <c r="N50" s="275" t="str">
        <f t="shared" si="23"/>
        <v>N. D.</v>
      </c>
      <c r="O50" s="311"/>
      <c r="P50" s="274">
        <f>+'2026R'!$AJ50</f>
        <v>0</v>
      </c>
      <c r="Q50" s="275" t="str">
        <f t="shared" si="37"/>
        <v>N. D.</v>
      </c>
      <c r="R50" s="273"/>
      <c r="S50" s="274">
        <f>+'2026P'!$AJ50</f>
        <v>0</v>
      </c>
      <c r="T50" s="275" t="str">
        <f t="shared" si="38"/>
        <v>N. D.</v>
      </c>
      <c r="U50" s="276">
        <f t="shared" si="24"/>
        <v>0</v>
      </c>
      <c r="V50" s="275" t="str">
        <f t="shared" si="25"/>
        <v>N. D.</v>
      </c>
      <c r="W50" s="273"/>
      <c r="X50" s="274">
        <f>+'2025R'!$AJ50</f>
        <v>0</v>
      </c>
      <c r="Y50" s="275" t="str">
        <f t="shared" si="39"/>
        <v>N. D.</v>
      </c>
      <c r="Z50" s="276">
        <f t="shared" si="26"/>
        <v>0</v>
      </c>
      <c r="AA50" s="275" t="str">
        <f t="shared" si="27"/>
        <v>N. D.</v>
      </c>
    </row>
    <row r="51" spans="1:27" hidden="1">
      <c r="A51" s="280" t="s">
        <v>37</v>
      </c>
      <c r="B51" s="273"/>
      <c r="C51" s="274">
        <f>+'2026R'!$AI51</f>
        <v>0</v>
      </c>
      <c r="D51" s="275" t="str">
        <f t="shared" si="34"/>
        <v>N. D.</v>
      </c>
      <c r="E51" s="273"/>
      <c r="F51" s="274">
        <f>+'2026P'!$AI51</f>
        <v>0</v>
      </c>
      <c r="G51" s="275" t="str">
        <f t="shared" si="35"/>
        <v>N. D.</v>
      </c>
      <c r="H51" s="276">
        <f t="shared" si="20"/>
        <v>0</v>
      </c>
      <c r="I51" s="275" t="str">
        <f t="shared" si="21"/>
        <v>N. D.</v>
      </c>
      <c r="J51" s="273"/>
      <c r="K51" s="274">
        <f>+'2025R'!$AI51</f>
        <v>0</v>
      </c>
      <c r="L51" s="275" t="str">
        <f t="shared" si="36"/>
        <v>N. D.</v>
      </c>
      <c r="M51" s="276">
        <f t="shared" si="22"/>
        <v>0</v>
      </c>
      <c r="N51" s="275" t="str">
        <f t="shared" si="23"/>
        <v>N. D.</v>
      </c>
      <c r="O51" s="311"/>
      <c r="P51" s="274">
        <f>+'2026R'!$AJ51</f>
        <v>0</v>
      </c>
      <c r="Q51" s="275" t="str">
        <f t="shared" si="37"/>
        <v>N. D.</v>
      </c>
      <c r="R51" s="273"/>
      <c r="S51" s="274">
        <f>+'2026P'!$AJ51</f>
        <v>0</v>
      </c>
      <c r="T51" s="275" t="str">
        <f t="shared" si="38"/>
        <v>N. D.</v>
      </c>
      <c r="U51" s="276">
        <f t="shared" si="24"/>
        <v>0</v>
      </c>
      <c r="V51" s="275" t="str">
        <f t="shared" si="25"/>
        <v>N. D.</v>
      </c>
      <c r="W51" s="273"/>
      <c r="X51" s="274">
        <f>+'2025R'!$AJ51</f>
        <v>0</v>
      </c>
      <c r="Y51" s="275" t="str">
        <f t="shared" si="39"/>
        <v>N. D.</v>
      </c>
      <c r="Z51" s="276">
        <f t="shared" si="26"/>
        <v>0</v>
      </c>
      <c r="AA51" s="275" t="str">
        <f t="shared" si="27"/>
        <v>N. D.</v>
      </c>
    </row>
    <row r="52" spans="1:27" hidden="1">
      <c r="A52" s="280" t="s">
        <v>38</v>
      </c>
      <c r="B52" s="273"/>
      <c r="C52" s="274">
        <f>+'2026R'!$AI52</f>
        <v>0</v>
      </c>
      <c r="D52" s="275" t="str">
        <f t="shared" si="34"/>
        <v>N. D.</v>
      </c>
      <c r="E52" s="273"/>
      <c r="F52" s="274">
        <f>+'2026P'!$AI52</f>
        <v>0</v>
      </c>
      <c r="G52" s="275" t="str">
        <f t="shared" si="35"/>
        <v>N. D.</v>
      </c>
      <c r="H52" s="276">
        <f t="shared" si="20"/>
        <v>0</v>
      </c>
      <c r="I52" s="275" t="str">
        <f t="shared" si="21"/>
        <v>N. D.</v>
      </c>
      <c r="J52" s="273"/>
      <c r="K52" s="274">
        <f>+'2025R'!$AI52</f>
        <v>0</v>
      </c>
      <c r="L52" s="275" t="str">
        <f t="shared" si="36"/>
        <v>N. D.</v>
      </c>
      <c r="M52" s="276">
        <f t="shared" si="22"/>
        <v>0</v>
      </c>
      <c r="N52" s="275" t="str">
        <f t="shared" si="23"/>
        <v>N. D.</v>
      </c>
      <c r="O52" s="311"/>
      <c r="P52" s="274">
        <f>+'2026R'!$AJ52</f>
        <v>0</v>
      </c>
      <c r="Q52" s="275" t="str">
        <f t="shared" si="37"/>
        <v>N. D.</v>
      </c>
      <c r="R52" s="273"/>
      <c r="S52" s="274">
        <f>+'2026P'!$AJ52</f>
        <v>0</v>
      </c>
      <c r="T52" s="275" t="str">
        <f t="shared" si="38"/>
        <v>N. D.</v>
      </c>
      <c r="U52" s="276">
        <f t="shared" si="24"/>
        <v>0</v>
      </c>
      <c r="V52" s="275" t="str">
        <f t="shared" si="25"/>
        <v>N. D.</v>
      </c>
      <c r="W52" s="273"/>
      <c r="X52" s="274">
        <f>+'2025R'!$AJ52</f>
        <v>0</v>
      </c>
      <c r="Y52" s="275" t="str">
        <f t="shared" si="39"/>
        <v>N. D.</v>
      </c>
      <c r="Z52" s="276">
        <f t="shared" si="26"/>
        <v>0</v>
      </c>
      <c r="AA52" s="275" t="str">
        <f t="shared" si="27"/>
        <v>N. D.</v>
      </c>
    </row>
    <row r="53" spans="1:27" hidden="1">
      <c r="A53" s="280" t="s">
        <v>39</v>
      </c>
      <c r="B53" s="273"/>
      <c r="C53" s="274">
        <f>+'2026R'!$AI53</f>
        <v>0</v>
      </c>
      <c r="D53" s="275" t="str">
        <f t="shared" si="34"/>
        <v>N. D.</v>
      </c>
      <c r="E53" s="273"/>
      <c r="F53" s="274">
        <f>+'2026P'!$AI53</f>
        <v>0</v>
      </c>
      <c r="G53" s="275" t="str">
        <f t="shared" si="35"/>
        <v>N. D.</v>
      </c>
      <c r="H53" s="276">
        <f t="shared" si="20"/>
        <v>0</v>
      </c>
      <c r="I53" s="275" t="str">
        <f t="shared" si="21"/>
        <v>N. D.</v>
      </c>
      <c r="J53" s="273"/>
      <c r="K53" s="274">
        <f>+'2025R'!$AI53</f>
        <v>0</v>
      </c>
      <c r="L53" s="275" t="str">
        <f t="shared" si="36"/>
        <v>N. D.</v>
      </c>
      <c r="M53" s="276">
        <f t="shared" si="22"/>
        <v>0</v>
      </c>
      <c r="N53" s="275" t="str">
        <f t="shared" si="23"/>
        <v>N. D.</v>
      </c>
      <c r="O53" s="311"/>
      <c r="P53" s="274">
        <f>+'2026R'!$AJ53</f>
        <v>0</v>
      </c>
      <c r="Q53" s="275" t="str">
        <f t="shared" si="37"/>
        <v>N. D.</v>
      </c>
      <c r="R53" s="273"/>
      <c r="S53" s="274">
        <f>+'2026P'!$AJ53</f>
        <v>0</v>
      </c>
      <c r="T53" s="275" t="str">
        <f t="shared" si="38"/>
        <v>N. D.</v>
      </c>
      <c r="U53" s="276">
        <f t="shared" si="24"/>
        <v>0</v>
      </c>
      <c r="V53" s="275" t="str">
        <f t="shared" si="25"/>
        <v>N. D.</v>
      </c>
      <c r="W53" s="273"/>
      <c r="X53" s="274">
        <f>+'2025R'!$AJ53</f>
        <v>0</v>
      </c>
      <c r="Y53" s="275" t="str">
        <f t="shared" si="39"/>
        <v>N. D.</v>
      </c>
      <c r="Z53" s="276">
        <f t="shared" si="26"/>
        <v>0</v>
      </c>
      <c r="AA53" s="275" t="str">
        <f t="shared" si="27"/>
        <v>N. D.</v>
      </c>
    </row>
    <row r="54" spans="1:27" hidden="1">
      <c r="A54" s="280" t="s">
        <v>40</v>
      </c>
      <c r="B54" s="273"/>
      <c r="C54" s="274">
        <f>+'2026R'!$AI54</f>
        <v>0</v>
      </c>
      <c r="D54" s="275" t="str">
        <f t="shared" si="34"/>
        <v>N. D.</v>
      </c>
      <c r="E54" s="273"/>
      <c r="F54" s="274">
        <f>+'2026P'!$AI54</f>
        <v>0</v>
      </c>
      <c r="G54" s="275" t="str">
        <f t="shared" si="35"/>
        <v>N. D.</v>
      </c>
      <c r="H54" s="276">
        <f t="shared" si="20"/>
        <v>0</v>
      </c>
      <c r="I54" s="275" t="str">
        <f t="shared" si="21"/>
        <v>N. D.</v>
      </c>
      <c r="J54" s="273"/>
      <c r="K54" s="274">
        <f>+'2025R'!$AI54</f>
        <v>0</v>
      </c>
      <c r="L54" s="275" t="str">
        <f t="shared" si="36"/>
        <v>N. D.</v>
      </c>
      <c r="M54" s="276">
        <f t="shared" si="22"/>
        <v>0</v>
      </c>
      <c r="N54" s="275" t="str">
        <f t="shared" si="23"/>
        <v>N. D.</v>
      </c>
      <c r="O54" s="311"/>
      <c r="P54" s="274">
        <f>+'2026R'!$AJ54</f>
        <v>0</v>
      </c>
      <c r="Q54" s="275" t="str">
        <f t="shared" si="37"/>
        <v>N. D.</v>
      </c>
      <c r="R54" s="273"/>
      <c r="S54" s="274">
        <f>+'2026P'!$AJ54</f>
        <v>0</v>
      </c>
      <c r="T54" s="275" t="str">
        <f t="shared" si="38"/>
        <v>N. D.</v>
      </c>
      <c r="U54" s="276">
        <f t="shared" si="24"/>
        <v>0</v>
      </c>
      <c r="V54" s="275" t="str">
        <f t="shared" si="25"/>
        <v>N. D.</v>
      </c>
      <c r="W54" s="273"/>
      <c r="X54" s="274">
        <f>+'2025R'!$AJ54</f>
        <v>0</v>
      </c>
      <c r="Y54" s="275" t="str">
        <f t="shared" si="39"/>
        <v>N. D.</v>
      </c>
      <c r="Z54" s="276">
        <f t="shared" si="26"/>
        <v>0</v>
      </c>
      <c r="AA54" s="275" t="str">
        <f t="shared" si="27"/>
        <v>N. D.</v>
      </c>
    </row>
    <row r="55" spans="1:27" ht="6" hidden="1" customHeight="1">
      <c r="A55" s="267"/>
      <c r="B55" s="265"/>
      <c r="C55" s="267"/>
      <c r="D55" s="270"/>
      <c r="E55" s="265"/>
      <c r="F55" s="267"/>
      <c r="G55" s="270"/>
      <c r="H55" s="265"/>
      <c r="I55" s="270"/>
      <c r="J55" s="265"/>
      <c r="K55" s="267"/>
      <c r="L55" s="270"/>
      <c r="M55" s="265"/>
      <c r="N55" s="270"/>
      <c r="O55" s="265"/>
      <c r="P55" s="267"/>
      <c r="Q55" s="270"/>
      <c r="R55" s="265"/>
      <c r="S55" s="267"/>
      <c r="T55" s="270"/>
      <c r="U55" s="265"/>
      <c r="V55" s="270"/>
      <c r="W55" s="265"/>
      <c r="X55" s="267"/>
      <c r="Y55" s="270"/>
      <c r="Z55" s="265"/>
      <c r="AA55" s="270"/>
    </row>
    <row r="56" spans="1:27" hidden="1">
      <c r="A56" s="266" t="s">
        <v>43</v>
      </c>
      <c r="B56" s="265"/>
      <c r="C56" s="281">
        <f>+C35+C45</f>
        <v>658832.06000000006</v>
      </c>
      <c r="D56" s="282">
        <f>+IF(ISERROR(C56/C106),"N. D.",C56/C106)</f>
        <v>7.8904565508463621E-3</v>
      </c>
      <c r="E56" s="265"/>
      <c r="F56" s="281">
        <f>+F35+F45</f>
        <v>182790.785</v>
      </c>
      <c r="G56" s="282">
        <f>+IF(ISERROR(F56/F106),"N. D.",F56/F106)</f>
        <v>2.2210611777420601E-3</v>
      </c>
      <c r="H56" s="283">
        <f>+$C56-F56</f>
        <v>476041.27500000002</v>
      </c>
      <c r="I56" s="282">
        <f>+IF(ISERROR(H56/F56),"N. D.",H56/F56)</f>
        <v>2.6042958073624991</v>
      </c>
      <c r="J56" s="265"/>
      <c r="K56" s="281">
        <f>+K35+K45</f>
        <v>1224405.8500000001</v>
      </c>
      <c r="L56" s="282">
        <f>+IF(ISERROR(K56/K106),"N. D.",K56/K106)</f>
        <v>1.6488302842989522E-2</v>
      </c>
      <c r="M56" s="283">
        <f>+$C56-K56</f>
        <v>-565573.79</v>
      </c>
      <c r="N56" s="282">
        <f>+IF(ISERROR(M56/K56),"N. D.",M56/K56)</f>
        <v>-0.46191692893332714</v>
      </c>
      <c r="O56" s="265"/>
      <c r="P56" s="281">
        <f>+P35+P45</f>
        <v>4250676.79</v>
      </c>
      <c r="Q56" s="282">
        <f>+IF(ISERROR(P56/P106),"N. D.",P56/P106)</f>
        <v>9.0121235434615348E-3</v>
      </c>
      <c r="R56" s="265"/>
      <c r="S56" s="281">
        <f>+S35+S45</f>
        <v>2841644.6150000002</v>
      </c>
      <c r="T56" s="282">
        <f>+IF(ISERROR(S56/S106),"N. D.",S56/S106)</f>
        <v>5.9828449037666511E-3</v>
      </c>
      <c r="U56" s="283">
        <f>+$P56-S56</f>
        <v>1409032.1749999998</v>
      </c>
      <c r="V56" s="282">
        <f>+IF(ISERROR(U56/S56),"N. D.",U56/S56)</f>
        <v>0.4958509475682622</v>
      </c>
      <c r="W56" s="265"/>
      <c r="X56" s="281">
        <f>+X35+X45</f>
        <v>5792750.1099999994</v>
      </c>
      <c r="Y56" s="282">
        <f>+IF(ISERROR(X56/X106),"N. D.",X56/X106)</f>
        <v>1.3531137633115465E-2</v>
      </c>
      <c r="Z56" s="283">
        <f>+$P56-X56</f>
        <v>-1542073.3199999994</v>
      </c>
      <c r="AA56" s="282">
        <f>+IF(ISERROR(Z56/X56),"N. D.",Z56/X56)</f>
        <v>-0.2662074646268488</v>
      </c>
    </row>
    <row r="57" spans="1:27" ht="6" hidden="1" customHeight="1">
      <c r="A57" s="267"/>
      <c r="B57" s="265"/>
      <c r="C57" s="267"/>
      <c r="D57" s="270"/>
      <c r="E57" s="265"/>
      <c r="F57" s="267"/>
      <c r="G57" s="270"/>
      <c r="H57" s="265"/>
      <c r="I57" s="270"/>
      <c r="J57" s="265"/>
      <c r="K57" s="267"/>
      <c r="L57" s="270"/>
      <c r="M57" s="265"/>
      <c r="N57" s="270"/>
      <c r="O57" s="265"/>
      <c r="P57" s="267"/>
      <c r="Q57" s="270"/>
      <c r="R57" s="265"/>
      <c r="S57" s="267"/>
      <c r="T57" s="270"/>
      <c r="U57" s="265"/>
      <c r="V57" s="270"/>
      <c r="W57" s="265"/>
      <c r="X57" s="267"/>
      <c r="Y57" s="270"/>
      <c r="Z57" s="265"/>
      <c r="AA57" s="270"/>
    </row>
    <row r="58" spans="1:27" hidden="1">
      <c r="A58" s="266" t="s">
        <v>44</v>
      </c>
      <c r="B58" s="265"/>
      <c r="C58" s="267"/>
      <c r="D58" s="270"/>
      <c r="E58" s="265"/>
      <c r="F58" s="267"/>
      <c r="G58" s="270"/>
      <c r="H58" s="265"/>
      <c r="I58" s="270"/>
      <c r="J58" s="265"/>
      <c r="K58" s="267"/>
      <c r="L58" s="270"/>
      <c r="M58" s="265"/>
      <c r="N58" s="270"/>
      <c r="O58" s="265"/>
      <c r="P58" s="267"/>
      <c r="Q58" s="270"/>
      <c r="R58" s="265"/>
      <c r="S58" s="267"/>
      <c r="T58" s="270"/>
      <c r="U58" s="265"/>
      <c r="V58" s="270"/>
      <c r="W58" s="265"/>
      <c r="X58" s="267"/>
      <c r="Y58" s="270"/>
      <c r="Z58" s="265"/>
      <c r="AA58" s="270"/>
    </row>
    <row r="59" spans="1:27" ht="6" hidden="1" customHeight="1">
      <c r="A59" s="267"/>
      <c r="B59" s="265"/>
      <c r="C59" s="267"/>
      <c r="D59" s="270"/>
      <c r="E59" s="265"/>
      <c r="F59" s="267"/>
      <c r="G59" s="270"/>
      <c r="H59" s="265"/>
      <c r="I59" s="270"/>
      <c r="J59" s="265"/>
      <c r="K59" s="267"/>
      <c r="L59" s="270"/>
      <c r="M59" s="265"/>
      <c r="N59" s="270"/>
      <c r="O59" s="265"/>
      <c r="P59" s="267"/>
      <c r="Q59" s="270"/>
      <c r="R59" s="265"/>
      <c r="S59" s="267"/>
      <c r="T59" s="270"/>
      <c r="U59" s="265"/>
      <c r="V59" s="270"/>
      <c r="W59" s="265"/>
      <c r="X59" s="267"/>
      <c r="Y59" s="270"/>
      <c r="Z59" s="265"/>
      <c r="AA59" s="270"/>
    </row>
    <row r="60" spans="1:27" hidden="1">
      <c r="A60" s="268" t="s">
        <v>21</v>
      </c>
      <c r="B60" s="265"/>
      <c r="C60" s="269">
        <f>+SUM(C61:C69)</f>
        <v>8239.36</v>
      </c>
      <c r="D60" s="270">
        <f>+IF(ISERROR(C60/C81),"N. D.",C60/C81)</f>
        <v>1</v>
      </c>
      <c r="E60" s="265"/>
      <c r="F60" s="269">
        <f>+SUM(F61:F69)</f>
        <v>0</v>
      </c>
      <c r="G60" s="270" t="str">
        <f>+IF(ISERROR(F60/F81),"N. D.",F60/F81)</f>
        <v>N. D.</v>
      </c>
      <c r="H60" s="271">
        <f t="shared" ref="H60:H79" si="40">+$C60-F60</f>
        <v>8239.36</v>
      </c>
      <c r="I60" s="270" t="str">
        <f t="shared" ref="I60:I79" si="41">+IF(ISERROR(H60/F60),"N. D.",H60/F60)</f>
        <v>N. D.</v>
      </c>
      <c r="J60" s="265"/>
      <c r="K60" s="269">
        <f>+SUM(K61:K69)</f>
        <v>0</v>
      </c>
      <c r="L60" s="270" t="str">
        <f>+IF(ISERROR(K60/K81),"N. D.",K60/K81)</f>
        <v>N. D.</v>
      </c>
      <c r="M60" s="271">
        <f t="shared" ref="M60:M79" si="42">+$C60-K60</f>
        <v>8239.36</v>
      </c>
      <c r="N60" s="270" t="str">
        <f t="shared" ref="N60:N79" si="43">+IF(ISERROR(M60/K60),"N. D.",M60/K60)</f>
        <v>N. D.</v>
      </c>
      <c r="O60" s="265"/>
      <c r="P60" s="269">
        <f>+SUM(P61:P69)</f>
        <v>1240187.1199999999</v>
      </c>
      <c r="Q60" s="270">
        <f>+IF(ISERROR(P60/P81),"N. D.",P60/P81)</f>
        <v>1</v>
      </c>
      <c r="R60" s="265"/>
      <c r="S60" s="269">
        <f>+SUM(S61:S69)</f>
        <v>0</v>
      </c>
      <c r="T60" s="270" t="str">
        <f>+IF(ISERROR(S60/S81),"N. D.",S60/S81)</f>
        <v>N. D.</v>
      </c>
      <c r="U60" s="271">
        <f t="shared" ref="U60:U79" si="44">+$P60-S60</f>
        <v>1240187.1199999999</v>
      </c>
      <c r="V60" s="270" t="str">
        <f t="shared" ref="V60:V79" si="45">+IF(ISERROR(U60/S60),"N. D.",U60/S60)</f>
        <v>N. D.</v>
      </c>
      <c r="W60" s="265"/>
      <c r="X60" s="269">
        <f>+SUM(X61:X69)</f>
        <v>348059.55</v>
      </c>
      <c r="Y60" s="270">
        <f>+IF(ISERROR(X60/X81),"N. D.",X60/X81)</f>
        <v>1</v>
      </c>
      <c r="Z60" s="271">
        <f t="shared" ref="Z60:Z79" si="46">+$P60-X60</f>
        <v>892127.56999999983</v>
      </c>
      <c r="AA60" s="270">
        <f t="shared" ref="AA60:AA79" si="47">+IF(ISERROR(Z60/X60),"N. D.",Z60/X60)</f>
        <v>2.5631463638908913</v>
      </c>
    </row>
    <row r="61" spans="1:27" hidden="1">
      <c r="A61" s="272" t="s">
        <v>22</v>
      </c>
      <c r="B61" s="273"/>
      <c r="C61" s="274">
        <f>+'2026R'!$AI61</f>
        <v>8076.01</v>
      </c>
      <c r="D61" s="275">
        <f t="shared" ref="D61:D69" si="48">+IF(ISERROR(C61/C86),"N. D.",C61/C86)</f>
        <v>1.3742168032105607E-4</v>
      </c>
      <c r="E61" s="273"/>
      <c r="F61" s="274">
        <f>+'2026P'!$AI61</f>
        <v>0</v>
      </c>
      <c r="G61" s="275">
        <f t="shared" ref="G61:G69" si="49">+IF(ISERROR(F61/F86),"N. D.",F61/F86)</f>
        <v>0</v>
      </c>
      <c r="H61" s="276">
        <f t="shared" si="40"/>
        <v>8076.01</v>
      </c>
      <c r="I61" s="275" t="str">
        <f t="shared" si="41"/>
        <v>N. D.</v>
      </c>
      <c r="J61" s="273"/>
      <c r="K61" s="274">
        <f>+'2025R'!$AI61</f>
        <v>0</v>
      </c>
      <c r="L61" s="275">
        <f t="shared" ref="L61:L69" si="50">+IF(ISERROR(K61/K86),"N. D.",K61/K86)</f>
        <v>0</v>
      </c>
      <c r="M61" s="276">
        <f t="shared" si="42"/>
        <v>8076.01</v>
      </c>
      <c r="N61" s="275" t="str">
        <f t="shared" si="43"/>
        <v>N. D.</v>
      </c>
      <c r="O61" s="311"/>
      <c r="P61" s="274">
        <f>+'2026R'!$AJ61</f>
        <v>1113030.48</v>
      </c>
      <c r="Q61" s="275">
        <f t="shared" ref="Q61:Q69" si="51">+IF(ISERROR(P61/P86),"N. D.",P61/P86)</f>
        <v>3.390312823295512E-3</v>
      </c>
      <c r="R61" s="273"/>
      <c r="S61" s="274">
        <f>+'2026P'!$AJ61</f>
        <v>0</v>
      </c>
      <c r="T61" s="275">
        <f t="shared" ref="T61:T69" si="52">+IF(ISERROR(S61/S86),"N. D.",S61/S86)</f>
        <v>0</v>
      </c>
      <c r="U61" s="276">
        <f t="shared" si="44"/>
        <v>1113030.48</v>
      </c>
      <c r="V61" s="275" t="str">
        <f t="shared" si="45"/>
        <v>N. D.</v>
      </c>
      <c r="W61" s="273"/>
      <c r="X61" s="274">
        <f>+'2025R'!$AJ61</f>
        <v>19215.740000000002</v>
      </c>
      <c r="Y61" s="275">
        <f t="shared" ref="Y61:Y69" si="53">+IF(ISERROR(X61/X86),"N. D.",X61/X86)</f>
        <v>6.5315076126222006E-5</v>
      </c>
      <c r="Z61" s="276">
        <f t="shared" si="46"/>
        <v>1093814.74</v>
      </c>
      <c r="AA61" s="275">
        <f t="shared" si="47"/>
        <v>56.922852827942087</v>
      </c>
    </row>
    <row r="62" spans="1:27" hidden="1">
      <c r="A62" s="272" t="s">
        <v>23</v>
      </c>
      <c r="B62" s="273"/>
      <c r="C62" s="274">
        <f>+'2026R'!$AI62</f>
        <v>0</v>
      </c>
      <c r="D62" s="275">
        <f t="shared" si="48"/>
        <v>0</v>
      </c>
      <c r="E62" s="273"/>
      <c r="F62" s="274">
        <f>+'2026P'!$AI62</f>
        <v>0</v>
      </c>
      <c r="G62" s="275">
        <f t="shared" si="49"/>
        <v>0</v>
      </c>
      <c r="H62" s="276">
        <f t="shared" si="40"/>
        <v>0</v>
      </c>
      <c r="I62" s="275" t="str">
        <f t="shared" si="41"/>
        <v>N. D.</v>
      </c>
      <c r="J62" s="273"/>
      <c r="K62" s="274">
        <f>+'2025R'!$AI62</f>
        <v>0</v>
      </c>
      <c r="L62" s="275">
        <f t="shared" si="50"/>
        <v>0</v>
      </c>
      <c r="M62" s="276">
        <f t="shared" si="42"/>
        <v>0</v>
      </c>
      <c r="N62" s="275" t="str">
        <f t="shared" si="43"/>
        <v>N. D.</v>
      </c>
      <c r="O62" s="311"/>
      <c r="P62" s="274">
        <f>+'2026R'!$AJ62</f>
        <v>0</v>
      </c>
      <c r="Q62" s="275">
        <f t="shared" si="51"/>
        <v>0</v>
      </c>
      <c r="R62" s="273"/>
      <c r="S62" s="274">
        <f>+'2026P'!$AJ62</f>
        <v>0</v>
      </c>
      <c r="T62" s="275">
        <f t="shared" si="52"/>
        <v>0</v>
      </c>
      <c r="U62" s="276">
        <f t="shared" si="44"/>
        <v>0</v>
      </c>
      <c r="V62" s="275" t="str">
        <f t="shared" si="45"/>
        <v>N. D.</v>
      </c>
      <c r="W62" s="273"/>
      <c r="X62" s="274">
        <f>+'2025R'!$AJ62</f>
        <v>0</v>
      </c>
      <c r="Y62" s="275">
        <f t="shared" si="53"/>
        <v>0</v>
      </c>
      <c r="Z62" s="276">
        <f t="shared" si="46"/>
        <v>0</v>
      </c>
      <c r="AA62" s="275" t="str">
        <f t="shared" si="47"/>
        <v>N. D.</v>
      </c>
    </row>
    <row r="63" spans="1:27" hidden="1">
      <c r="A63" s="272" t="s">
        <v>24</v>
      </c>
      <c r="B63" s="273"/>
      <c r="C63" s="274">
        <f>+'2026R'!$AI63</f>
        <v>163.35</v>
      </c>
      <c r="D63" s="275">
        <f t="shared" si="48"/>
        <v>2.1184756145131659E-5</v>
      </c>
      <c r="E63" s="273"/>
      <c r="F63" s="274">
        <f>+'2026P'!$AI63</f>
        <v>0</v>
      </c>
      <c r="G63" s="275">
        <f t="shared" si="49"/>
        <v>0</v>
      </c>
      <c r="H63" s="276">
        <f t="shared" si="40"/>
        <v>163.35</v>
      </c>
      <c r="I63" s="275" t="str">
        <f t="shared" si="41"/>
        <v>N. D.</v>
      </c>
      <c r="J63" s="273"/>
      <c r="K63" s="274">
        <f>+'2025R'!$AI63</f>
        <v>0</v>
      </c>
      <c r="L63" s="275">
        <f t="shared" si="50"/>
        <v>0</v>
      </c>
      <c r="M63" s="276">
        <f t="shared" si="42"/>
        <v>163.35</v>
      </c>
      <c r="N63" s="275" t="str">
        <f t="shared" si="43"/>
        <v>N. D.</v>
      </c>
      <c r="O63" s="311"/>
      <c r="P63" s="274">
        <f>+'2026R'!$AJ63</f>
        <v>127156.64</v>
      </c>
      <c r="Q63" s="275">
        <f t="shared" si="51"/>
        <v>2.7328116470527438E-3</v>
      </c>
      <c r="R63" s="273"/>
      <c r="S63" s="274">
        <f>+'2026P'!$AJ63</f>
        <v>0</v>
      </c>
      <c r="T63" s="275">
        <f t="shared" si="52"/>
        <v>0</v>
      </c>
      <c r="U63" s="276">
        <f t="shared" si="44"/>
        <v>127156.64</v>
      </c>
      <c r="V63" s="275" t="str">
        <f t="shared" si="45"/>
        <v>N. D.</v>
      </c>
      <c r="W63" s="273"/>
      <c r="X63" s="274">
        <f>+'2025R'!$AJ63</f>
        <v>11611.779999999999</v>
      </c>
      <c r="Y63" s="275">
        <f t="shared" si="53"/>
        <v>2.7791433914462719E-4</v>
      </c>
      <c r="Z63" s="276">
        <f t="shared" si="46"/>
        <v>115544.86</v>
      </c>
      <c r="AA63" s="275">
        <f t="shared" si="47"/>
        <v>9.9506587276024874</v>
      </c>
    </row>
    <row r="64" spans="1:27" hidden="1">
      <c r="A64" s="272" t="s">
        <v>25</v>
      </c>
      <c r="B64" s="273"/>
      <c r="C64" s="274">
        <f>+'2026R'!$AI64</f>
        <v>0</v>
      </c>
      <c r="D64" s="275">
        <f t="shared" si="48"/>
        <v>0</v>
      </c>
      <c r="E64" s="273"/>
      <c r="F64" s="274">
        <f>+'2026P'!$AI64</f>
        <v>0</v>
      </c>
      <c r="G64" s="275">
        <f t="shared" si="49"/>
        <v>0</v>
      </c>
      <c r="H64" s="276">
        <f t="shared" si="40"/>
        <v>0</v>
      </c>
      <c r="I64" s="275" t="str">
        <f t="shared" si="41"/>
        <v>N. D.</v>
      </c>
      <c r="J64" s="273"/>
      <c r="K64" s="274">
        <f>+'2025R'!$AI64</f>
        <v>0</v>
      </c>
      <c r="L64" s="275">
        <f t="shared" si="50"/>
        <v>0</v>
      </c>
      <c r="M64" s="276">
        <f t="shared" si="42"/>
        <v>0</v>
      </c>
      <c r="N64" s="275" t="str">
        <f t="shared" si="43"/>
        <v>N. D.</v>
      </c>
      <c r="O64" s="311"/>
      <c r="P64" s="274">
        <f>+'2026R'!$AJ64</f>
        <v>0</v>
      </c>
      <c r="Q64" s="275">
        <f t="shared" si="51"/>
        <v>0</v>
      </c>
      <c r="R64" s="273"/>
      <c r="S64" s="274">
        <f>+'2026P'!$AJ64</f>
        <v>0</v>
      </c>
      <c r="T64" s="275">
        <f t="shared" si="52"/>
        <v>0</v>
      </c>
      <c r="U64" s="276">
        <f t="shared" si="44"/>
        <v>0</v>
      </c>
      <c r="V64" s="275" t="str">
        <f t="shared" si="45"/>
        <v>N. D.</v>
      </c>
      <c r="W64" s="273"/>
      <c r="X64" s="274">
        <f>+'2025R'!$AJ64</f>
        <v>0</v>
      </c>
      <c r="Y64" s="275">
        <f t="shared" si="53"/>
        <v>0</v>
      </c>
      <c r="Z64" s="276">
        <f t="shared" si="46"/>
        <v>0</v>
      </c>
      <c r="AA64" s="275" t="str">
        <f t="shared" si="47"/>
        <v>N. D.</v>
      </c>
    </row>
    <row r="65" spans="1:27" hidden="1">
      <c r="A65" s="272" t="s">
        <v>26</v>
      </c>
      <c r="B65" s="273"/>
      <c r="C65" s="274">
        <f>+'2026R'!$AI65</f>
        <v>0</v>
      </c>
      <c r="D65" s="275">
        <f t="shared" si="48"/>
        <v>0</v>
      </c>
      <c r="E65" s="273"/>
      <c r="F65" s="274">
        <f>+'2026P'!$AI65</f>
        <v>0</v>
      </c>
      <c r="G65" s="275">
        <f t="shared" si="49"/>
        <v>0</v>
      </c>
      <c r="H65" s="276">
        <f t="shared" si="40"/>
        <v>0</v>
      </c>
      <c r="I65" s="275" t="str">
        <f t="shared" si="41"/>
        <v>N. D.</v>
      </c>
      <c r="J65" s="273"/>
      <c r="K65" s="274">
        <f>+'2025R'!$AI65</f>
        <v>0</v>
      </c>
      <c r="L65" s="275">
        <f t="shared" si="50"/>
        <v>0</v>
      </c>
      <c r="M65" s="276">
        <f t="shared" si="42"/>
        <v>0</v>
      </c>
      <c r="N65" s="275" t="str">
        <f t="shared" si="43"/>
        <v>N. D.</v>
      </c>
      <c r="O65" s="311"/>
      <c r="P65" s="274">
        <f>+'2026R'!$AJ65</f>
        <v>0</v>
      </c>
      <c r="Q65" s="275">
        <f t="shared" si="51"/>
        <v>0</v>
      </c>
      <c r="R65" s="273"/>
      <c r="S65" s="274">
        <f>+'2026P'!$AJ65</f>
        <v>0</v>
      </c>
      <c r="T65" s="275">
        <f t="shared" si="52"/>
        <v>0</v>
      </c>
      <c r="U65" s="276">
        <f t="shared" si="44"/>
        <v>0</v>
      </c>
      <c r="V65" s="275" t="str">
        <f t="shared" si="45"/>
        <v>N. D.</v>
      </c>
      <c r="W65" s="273"/>
      <c r="X65" s="274">
        <f>+'2025R'!$AJ65</f>
        <v>0</v>
      </c>
      <c r="Y65" s="275">
        <f t="shared" si="53"/>
        <v>0</v>
      </c>
      <c r="Z65" s="276">
        <f t="shared" si="46"/>
        <v>0</v>
      </c>
      <c r="AA65" s="275" t="str">
        <f t="shared" si="47"/>
        <v>N. D.</v>
      </c>
    </row>
    <row r="66" spans="1:27" hidden="1">
      <c r="A66" s="272" t="s">
        <v>27</v>
      </c>
      <c r="B66" s="273"/>
      <c r="C66" s="274">
        <f>+'2026R'!$AI66</f>
        <v>0</v>
      </c>
      <c r="D66" s="275">
        <f t="shared" si="48"/>
        <v>0</v>
      </c>
      <c r="E66" s="273"/>
      <c r="F66" s="274">
        <f>+'2026P'!$AI66</f>
        <v>0</v>
      </c>
      <c r="G66" s="275">
        <f t="shared" si="49"/>
        <v>0</v>
      </c>
      <c r="H66" s="276">
        <f t="shared" si="40"/>
        <v>0</v>
      </c>
      <c r="I66" s="275" t="str">
        <f t="shared" si="41"/>
        <v>N. D.</v>
      </c>
      <c r="J66" s="273"/>
      <c r="K66" s="274">
        <f>+'2025R'!$AI66</f>
        <v>0</v>
      </c>
      <c r="L66" s="275">
        <f t="shared" si="50"/>
        <v>0</v>
      </c>
      <c r="M66" s="276">
        <f t="shared" si="42"/>
        <v>0</v>
      </c>
      <c r="N66" s="275" t="str">
        <f t="shared" si="43"/>
        <v>N. D.</v>
      </c>
      <c r="O66" s="311"/>
      <c r="P66" s="274">
        <f>+'2026R'!$AJ66</f>
        <v>0</v>
      </c>
      <c r="Q66" s="275">
        <f t="shared" si="51"/>
        <v>0</v>
      </c>
      <c r="R66" s="273"/>
      <c r="S66" s="274">
        <f>+'2026P'!$AJ66</f>
        <v>0</v>
      </c>
      <c r="T66" s="275">
        <f t="shared" si="52"/>
        <v>0</v>
      </c>
      <c r="U66" s="276">
        <f t="shared" si="44"/>
        <v>0</v>
      </c>
      <c r="V66" s="275" t="str">
        <f t="shared" si="45"/>
        <v>N. D.</v>
      </c>
      <c r="W66" s="273"/>
      <c r="X66" s="274">
        <f>+'2025R'!$AJ66</f>
        <v>317232.02999999997</v>
      </c>
      <c r="Y66" s="275">
        <f t="shared" si="53"/>
        <v>8.6942293579156615E-2</v>
      </c>
      <c r="Z66" s="276">
        <f t="shared" si="46"/>
        <v>-317232.02999999997</v>
      </c>
      <c r="AA66" s="275">
        <f t="shared" si="47"/>
        <v>-1</v>
      </c>
    </row>
    <row r="67" spans="1:27" hidden="1">
      <c r="A67" s="272" t="s">
        <v>28</v>
      </c>
      <c r="B67" s="273"/>
      <c r="C67" s="274">
        <f>+'2026R'!$AI67</f>
        <v>0</v>
      </c>
      <c r="D67" s="275">
        <f t="shared" si="48"/>
        <v>0</v>
      </c>
      <c r="E67" s="273"/>
      <c r="F67" s="274">
        <f>+'2026P'!$AI67</f>
        <v>0</v>
      </c>
      <c r="G67" s="275">
        <f t="shared" si="49"/>
        <v>0</v>
      </c>
      <c r="H67" s="276">
        <f t="shared" si="40"/>
        <v>0</v>
      </c>
      <c r="I67" s="275" t="str">
        <f t="shared" si="41"/>
        <v>N. D.</v>
      </c>
      <c r="J67" s="273"/>
      <c r="K67" s="274">
        <f>+'2025R'!$AI67</f>
        <v>0</v>
      </c>
      <c r="L67" s="275">
        <f t="shared" si="50"/>
        <v>0</v>
      </c>
      <c r="M67" s="276">
        <f t="shared" si="42"/>
        <v>0</v>
      </c>
      <c r="N67" s="275" t="str">
        <f t="shared" si="43"/>
        <v>N. D.</v>
      </c>
      <c r="O67" s="311"/>
      <c r="P67" s="274">
        <f>+'2026R'!$AJ67</f>
        <v>0</v>
      </c>
      <c r="Q67" s="275">
        <f t="shared" si="51"/>
        <v>0</v>
      </c>
      <c r="R67" s="273"/>
      <c r="S67" s="274">
        <f>+'2026P'!$AJ67</f>
        <v>0</v>
      </c>
      <c r="T67" s="275">
        <f t="shared" si="52"/>
        <v>0</v>
      </c>
      <c r="U67" s="276">
        <f t="shared" si="44"/>
        <v>0</v>
      </c>
      <c r="V67" s="275" t="str">
        <f t="shared" si="45"/>
        <v>N. D.</v>
      </c>
      <c r="W67" s="273"/>
      <c r="X67" s="274">
        <f>+'2025R'!$AJ67</f>
        <v>0</v>
      </c>
      <c r="Y67" s="275">
        <f t="shared" si="53"/>
        <v>0</v>
      </c>
      <c r="Z67" s="276">
        <f t="shared" si="46"/>
        <v>0</v>
      </c>
      <c r="AA67" s="275" t="str">
        <f t="shared" si="47"/>
        <v>N. D.</v>
      </c>
    </row>
    <row r="68" spans="1:27" hidden="1">
      <c r="A68" s="272" t="s">
        <v>29</v>
      </c>
      <c r="B68" s="273"/>
      <c r="C68" s="274">
        <f>+'2026R'!$AI68</f>
        <v>0</v>
      </c>
      <c r="D68" s="275">
        <f t="shared" si="48"/>
        <v>0</v>
      </c>
      <c r="E68" s="273"/>
      <c r="F68" s="274">
        <f>+'2026P'!$AI68</f>
        <v>0</v>
      </c>
      <c r="G68" s="275" t="str">
        <f t="shared" si="49"/>
        <v>N. D.</v>
      </c>
      <c r="H68" s="276">
        <f t="shared" si="40"/>
        <v>0</v>
      </c>
      <c r="I68" s="275" t="str">
        <f t="shared" si="41"/>
        <v>N. D.</v>
      </c>
      <c r="J68" s="273"/>
      <c r="K68" s="274">
        <f>+'2025R'!$AI68</f>
        <v>0</v>
      </c>
      <c r="L68" s="275">
        <f t="shared" si="50"/>
        <v>0</v>
      </c>
      <c r="M68" s="276">
        <f t="shared" si="42"/>
        <v>0</v>
      </c>
      <c r="N68" s="275" t="str">
        <f t="shared" si="43"/>
        <v>N. D.</v>
      </c>
      <c r="O68" s="311"/>
      <c r="P68" s="274">
        <f>+'2026R'!$AJ68</f>
        <v>0</v>
      </c>
      <c r="Q68" s="275">
        <f t="shared" si="51"/>
        <v>0</v>
      </c>
      <c r="R68" s="273"/>
      <c r="S68" s="274">
        <f>+'2026P'!$AJ68</f>
        <v>0</v>
      </c>
      <c r="T68" s="275" t="str">
        <f t="shared" si="52"/>
        <v>N. D.</v>
      </c>
      <c r="U68" s="276">
        <f t="shared" si="44"/>
        <v>0</v>
      </c>
      <c r="V68" s="275" t="str">
        <f t="shared" si="45"/>
        <v>N. D.</v>
      </c>
      <c r="W68" s="273"/>
      <c r="X68" s="274">
        <f>+'2025R'!$AJ68</f>
        <v>0</v>
      </c>
      <c r="Y68" s="275">
        <f t="shared" si="53"/>
        <v>0</v>
      </c>
      <c r="Z68" s="276">
        <f t="shared" si="46"/>
        <v>0</v>
      </c>
      <c r="AA68" s="275" t="str">
        <f t="shared" si="47"/>
        <v>N. D.</v>
      </c>
    </row>
    <row r="69" spans="1:27" hidden="1">
      <c r="A69" s="277" t="s">
        <v>30</v>
      </c>
      <c r="B69" s="273"/>
      <c r="C69" s="274">
        <f>+'2026R'!$AI69</f>
        <v>0</v>
      </c>
      <c r="D69" s="275">
        <f t="shared" si="48"/>
        <v>0</v>
      </c>
      <c r="E69" s="273"/>
      <c r="F69" s="274">
        <f>+'2026P'!$AI69</f>
        <v>0</v>
      </c>
      <c r="G69" s="275">
        <f t="shared" si="49"/>
        <v>0</v>
      </c>
      <c r="H69" s="276">
        <f t="shared" si="40"/>
        <v>0</v>
      </c>
      <c r="I69" s="275" t="str">
        <f t="shared" si="41"/>
        <v>N. D.</v>
      </c>
      <c r="J69" s="273"/>
      <c r="K69" s="274">
        <f>+'2025R'!$AI69</f>
        <v>0</v>
      </c>
      <c r="L69" s="275">
        <f t="shared" si="50"/>
        <v>0</v>
      </c>
      <c r="M69" s="276">
        <f t="shared" si="42"/>
        <v>0</v>
      </c>
      <c r="N69" s="275" t="str">
        <f t="shared" si="43"/>
        <v>N. D.</v>
      </c>
      <c r="O69" s="311"/>
      <c r="P69" s="274">
        <f>+'2026R'!$AJ69</f>
        <v>0</v>
      </c>
      <c r="Q69" s="275">
        <f t="shared" si="51"/>
        <v>0</v>
      </c>
      <c r="R69" s="273"/>
      <c r="S69" s="274">
        <f>+'2026P'!$AJ69</f>
        <v>0</v>
      </c>
      <c r="T69" s="275">
        <f t="shared" si="52"/>
        <v>0</v>
      </c>
      <c r="U69" s="276">
        <f t="shared" si="44"/>
        <v>0</v>
      </c>
      <c r="V69" s="275" t="str">
        <f t="shared" si="45"/>
        <v>N. D.</v>
      </c>
      <c r="W69" s="273"/>
      <c r="X69" s="274">
        <f>+'2025R'!$AJ69</f>
        <v>0</v>
      </c>
      <c r="Y69" s="275">
        <f t="shared" si="53"/>
        <v>0</v>
      </c>
      <c r="Z69" s="276">
        <f t="shared" si="46"/>
        <v>0</v>
      </c>
      <c r="AA69" s="275" t="str">
        <f t="shared" si="47"/>
        <v>N. D.</v>
      </c>
    </row>
    <row r="70" spans="1:27" hidden="1">
      <c r="A70" s="278" t="s">
        <v>31</v>
      </c>
      <c r="B70" s="265"/>
      <c r="C70" s="279">
        <f>+SUM(C71:C79)</f>
        <v>0</v>
      </c>
      <c r="D70" s="270">
        <f>+IF(ISERROR(C70/C81),"N. D.",C70/C81)</f>
        <v>0</v>
      </c>
      <c r="E70" s="273"/>
      <c r="F70" s="279">
        <f>+SUM(F71:F79)</f>
        <v>0</v>
      </c>
      <c r="G70" s="270" t="str">
        <f>+IF(ISERROR(F70/F81),"N. D.",F70/F81)</f>
        <v>N. D.</v>
      </c>
      <c r="H70" s="271">
        <f t="shared" si="40"/>
        <v>0</v>
      </c>
      <c r="I70" s="270" t="str">
        <f t="shared" si="41"/>
        <v>N. D.</v>
      </c>
      <c r="J70" s="265"/>
      <c r="K70" s="279">
        <f>+SUM(K71:K79)</f>
        <v>0</v>
      </c>
      <c r="L70" s="270" t="str">
        <f>+IF(ISERROR(K70/K81),"N. D.",K70/K81)</f>
        <v>N. D.</v>
      </c>
      <c r="M70" s="271">
        <f t="shared" si="42"/>
        <v>0</v>
      </c>
      <c r="N70" s="270" t="str">
        <f t="shared" si="43"/>
        <v>N. D.</v>
      </c>
      <c r="O70" s="265"/>
      <c r="P70" s="279">
        <f>+SUM(P71:P79)</f>
        <v>0</v>
      </c>
      <c r="Q70" s="270">
        <f>+IF(ISERROR(P70/P81),"N. D.",P70/P81)</f>
        <v>0</v>
      </c>
      <c r="R70" s="273"/>
      <c r="S70" s="279">
        <f>+SUM(S71:S79)</f>
        <v>0</v>
      </c>
      <c r="T70" s="270" t="str">
        <f>+IF(ISERROR(S70/S81),"N. D.",S70/S81)</f>
        <v>N. D.</v>
      </c>
      <c r="U70" s="271">
        <f t="shared" si="44"/>
        <v>0</v>
      </c>
      <c r="V70" s="270" t="str">
        <f t="shared" si="45"/>
        <v>N. D.</v>
      </c>
      <c r="W70" s="265"/>
      <c r="X70" s="279">
        <f>+SUM(X71:X79)</f>
        <v>0</v>
      </c>
      <c r="Y70" s="270">
        <f>+IF(ISERROR(X70/X81),"N. D.",X70/X81)</f>
        <v>0</v>
      </c>
      <c r="Z70" s="271">
        <f t="shared" si="46"/>
        <v>0</v>
      </c>
      <c r="AA70" s="270" t="str">
        <f t="shared" si="47"/>
        <v>N. D.</v>
      </c>
    </row>
    <row r="71" spans="1:27" hidden="1">
      <c r="A71" s="280" t="s">
        <v>32</v>
      </c>
      <c r="B71" s="273"/>
      <c r="C71" s="274">
        <f>+'2026R'!$AI71</f>
        <v>0</v>
      </c>
      <c r="D71" s="275" t="str">
        <f t="shared" ref="D71:D79" si="54">+IF(ISERROR(C71/C96),"N. D.",C71/C96)</f>
        <v>N. D.</v>
      </c>
      <c r="E71" s="273"/>
      <c r="F71" s="274">
        <f>+'2026P'!$AI71</f>
        <v>0</v>
      </c>
      <c r="G71" s="275" t="str">
        <f t="shared" ref="G71:G79" si="55">+IF(ISERROR(F71/F96),"N. D.",F71/F96)</f>
        <v>N. D.</v>
      </c>
      <c r="H71" s="276">
        <f t="shared" si="40"/>
        <v>0</v>
      </c>
      <c r="I71" s="275" t="str">
        <f t="shared" si="41"/>
        <v>N. D.</v>
      </c>
      <c r="J71" s="273"/>
      <c r="K71" s="274">
        <f>+'2025R'!$AI71</f>
        <v>0</v>
      </c>
      <c r="L71" s="275" t="str">
        <f t="shared" ref="L71:L79" si="56">+IF(ISERROR(K71/K96),"N. D.",K71/K96)</f>
        <v>N. D.</v>
      </c>
      <c r="M71" s="276">
        <f t="shared" si="42"/>
        <v>0</v>
      </c>
      <c r="N71" s="275" t="str">
        <f t="shared" si="43"/>
        <v>N. D.</v>
      </c>
      <c r="O71" s="311"/>
      <c r="P71" s="274">
        <f>+'2026R'!$AJ71</f>
        <v>0</v>
      </c>
      <c r="Q71" s="275" t="str">
        <f t="shared" ref="Q71:Q79" si="57">+IF(ISERROR(P71/P96),"N. D.",P71/P96)</f>
        <v>N. D.</v>
      </c>
      <c r="R71" s="273"/>
      <c r="S71" s="274">
        <f>+'2026P'!$AJ71</f>
        <v>0</v>
      </c>
      <c r="T71" s="275" t="str">
        <f t="shared" ref="T71:T79" si="58">+IF(ISERROR(S71/S96),"N. D.",S71/S96)</f>
        <v>N. D.</v>
      </c>
      <c r="U71" s="276">
        <f t="shared" si="44"/>
        <v>0</v>
      </c>
      <c r="V71" s="275" t="str">
        <f t="shared" si="45"/>
        <v>N. D.</v>
      </c>
      <c r="W71" s="273"/>
      <c r="X71" s="274">
        <f>+'2025R'!$AJ71</f>
        <v>0</v>
      </c>
      <c r="Y71" s="275" t="str">
        <f t="shared" ref="Y71:Y79" si="59">+IF(ISERROR(X71/X96),"N. D.",X71/X96)</f>
        <v>N. D.</v>
      </c>
      <c r="Z71" s="276">
        <f t="shared" si="46"/>
        <v>0</v>
      </c>
      <c r="AA71" s="275" t="str">
        <f t="shared" si="47"/>
        <v>N. D.</v>
      </c>
    </row>
    <row r="72" spans="1:27" hidden="1">
      <c r="A72" s="280" t="s">
        <v>33</v>
      </c>
      <c r="B72" s="273"/>
      <c r="C72" s="274">
        <f>+'2026R'!$AI72</f>
        <v>0</v>
      </c>
      <c r="D72" s="275" t="str">
        <f t="shared" si="54"/>
        <v>N. D.</v>
      </c>
      <c r="E72" s="273"/>
      <c r="F72" s="274">
        <f>+'2026P'!$AI72</f>
        <v>0</v>
      </c>
      <c r="G72" s="275" t="str">
        <f t="shared" si="55"/>
        <v>N. D.</v>
      </c>
      <c r="H72" s="276">
        <f t="shared" si="40"/>
        <v>0</v>
      </c>
      <c r="I72" s="275" t="str">
        <f t="shared" si="41"/>
        <v>N. D.</v>
      </c>
      <c r="J72" s="273"/>
      <c r="K72" s="274">
        <f>+'2025R'!$AI72</f>
        <v>0</v>
      </c>
      <c r="L72" s="275" t="str">
        <f t="shared" si="56"/>
        <v>N. D.</v>
      </c>
      <c r="M72" s="276">
        <f t="shared" si="42"/>
        <v>0</v>
      </c>
      <c r="N72" s="275" t="str">
        <f t="shared" si="43"/>
        <v>N. D.</v>
      </c>
      <c r="O72" s="311"/>
      <c r="P72" s="274">
        <f>+'2026R'!$AJ72</f>
        <v>0</v>
      </c>
      <c r="Q72" s="275" t="str">
        <f t="shared" si="57"/>
        <v>N. D.</v>
      </c>
      <c r="R72" s="273"/>
      <c r="S72" s="274">
        <f>+'2026P'!$AJ72</f>
        <v>0</v>
      </c>
      <c r="T72" s="275" t="str">
        <f t="shared" si="58"/>
        <v>N. D.</v>
      </c>
      <c r="U72" s="276">
        <f t="shared" si="44"/>
        <v>0</v>
      </c>
      <c r="V72" s="275" t="str">
        <f t="shared" si="45"/>
        <v>N. D.</v>
      </c>
      <c r="W72" s="273"/>
      <c r="X72" s="274">
        <f>+'2025R'!$AJ72</f>
        <v>0</v>
      </c>
      <c r="Y72" s="275" t="str">
        <f t="shared" si="59"/>
        <v>N. D.</v>
      </c>
      <c r="Z72" s="276">
        <f t="shared" si="46"/>
        <v>0</v>
      </c>
      <c r="AA72" s="275" t="str">
        <f t="shared" si="47"/>
        <v>N. D.</v>
      </c>
    </row>
    <row r="73" spans="1:27" hidden="1">
      <c r="A73" s="280" t="s">
        <v>34</v>
      </c>
      <c r="B73" s="273"/>
      <c r="C73" s="274">
        <f>+'2026R'!$AI73</f>
        <v>0</v>
      </c>
      <c r="D73" s="275" t="str">
        <f t="shared" si="54"/>
        <v>N. D.</v>
      </c>
      <c r="E73" s="273"/>
      <c r="F73" s="274">
        <f>+'2026P'!$AI73</f>
        <v>0</v>
      </c>
      <c r="G73" s="275" t="str">
        <f t="shared" si="55"/>
        <v>N. D.</v>
      </c>
      <c r="H73" s="276">
        <f t="shared" si="40"/>
        <v>0</v>
      </c>
      <c r="I73" s="275" t="str">
        <f t="shared" si="41"/>
        <v>N. D.</v>
      </c>
      <c r="J73" s="273"/>
      <c r="K73" s="274">
        <f>+'2025R'!$AI73</f>
        <v>0</v>
      </c>
      <c r="L73" s="275" t="str">
        <f t="shared" si="56"/>
        <v>N. D.</v>
      </c>
      <c r="M73" s="276">
        <f t="shared" si="42"/>
        <v>0</v>
      </c>
      <c r="N73" s="275" t="str">
        <f t="shared" si="43"/>
        <v>N. D.</v>
      </c>
      <c r="O73" s="311"/>
      <c r="P73" s="274">
        <f>+'2026R'!$AJ73</f>
        <v>0</v>
      </c>
      <c r="Q73" s="275" t="str">
        <f t="shared" si="57"/>
        <v>N. D.</v>
      </c>
      <c r="R73" s="273"/>
      <c r="S73" s="274">
        <f>+'2026P'!$AJ73</f>
        <v>0</v>
      </c>
      <c r="T73" s="275" t="str">
        <f t="shared" si="58"/>
        <v>N. D.</v>
      </c>
      <c r="U73" s="276">
        <f t="shared" si="44"/>
        <v>0</v>
      </c>
      <c r="V73" s="275" t="str">
        <f t="shared" si="45"/>
        <v>N. D.</v>
      </c>
      <c r="W73" s="273"/>
      <c r="X73" s="274">
        <f>+'2025R'!$AJ73</f>
        <v>0</v>
      </c>
      <c r="Y73" s="275" t="str">
        <f t="shared" si="59"/>
        <v>N. D.</v>
      </c>
      <c r="Z73" s="276">
        <f t="shared" si="46"/>
        <v>0</v>
      </c>
      <c r="AA73" s="275" t="str">
        <f t="shared" si="47"/>
        <v>N. D.</v>
      </c>
    </row>
    <row r="74" spans="1:27" hidden="1">
      <c r="A74" s="280" t="s">
        <v>35</v>
      </c>
      <c r="B74" s="273"/>
      <c r="C74" s="274">
        <f>+'2026R'!$AI74</f>
        <v>0</v>
      </c>
      <c r="D74" s="275" t="str">
        <f t="shared" si="54"/>
        <v>N. D.</v>
      </c>
      <c r="E74" s="273"/>
      <c r="F74" s="274">
        <f>+'2026P'!$AI74</f>
        <v>0</v>
      </c>
      <c r="G74" s="275" t="str">
        <f t="shared" si="55"/>
        <v>N. D.</v>
      </c>
      <c r="H74" s="276">
        <f t="shared" si="40"/>
        <v>0</v>
      </c>
      <c r="I74" s="275" t="str">
        <f t="shared" si="41"/>
        <v>N. D.</v>
      </c>
      <c r="J74" s="273"/>
      <c r="K74" s="274">
        <f>+'2025R'!$AI74</f>
        <v>0</v>
      </c>
      <c r="L74" s="275" t="str">
        <f t="shared" si="56"/>
        <v>N. D.</v>
      </c>
      <c r="M74" s="276">
        <f t="shared" si="42"/>
        <v>0</v>
      </c>
      <c r="N74" s="275" t="str">
        <f t="shared" si="43"/>
        <v>N. D.</v>
      </c>
      <c r="O74" s="311"/>
      <c r="P74" s="274">
        <f>+'2026R'!$AJ74</f>
        <v>0</v>
      </c>
      <c r="Q74" s="275" t="str">
        <f t="shared" si="57"/>
        <v>N. D.</v>
      </c>
      <c r="R74" s="273"/>
      <c r="S74" s="274">
        <f>+'2026P'!$AJ74</f>
        <v>0</v>
      </c>
      <c r="T74" s="275" t="str">
        <f t="shared" si="58"/>
        <v>N. D.</v>
      </c>
      <c r="U74" s="276">
        <f t="shared" si="44"/>
        <v>0</v>
      </c>
      <c r="V74" s="275" t="str">
        <f t="shared" si="45"/>
        <v>N. D.</v>
      </c>
      <c r="W74" s="273"/>
      <c r="X74" s="274">
        <f>+'2025R'!$AJ74</f>
        <v>0</v>
      </c>
      <c r="Y74" s="275" t="str">
        <f t="shared" si="59"/>
        <v>N. D.</v>
      </c>
      <c r="Z74" s="276">
        <f t="shared" si="46"/>
        <v>0</v>
      </c>
      <c r="AA74" s="275" t="str">
        <f t="shared" si="47"/>
        <v>N. D.</v>
      </c>
    </row>
    <row r="75" spans="1:27" hidden="1">
      <c r="A75" s="280" t="s">
        <v>36</v>
      </c>
      <c r="B75" s="273"/>
      <c r="C75" s="274">
        <f>+'2026R'!$AI75</f>
        <v>0</v>
      </c>
      <c r="D75" s="275" t="str">
        <f t="shared" si="54"/>
        <v>N. D.</v>
      </c>
      <c r="E75" s="273"/>
      <c r="F75" s="274">
        <f>+'2026P'!$AI75</f>
        <v>0</v>
      </c>
      <c r="G75" s="275" t="str">
        <f t="shared" si="55"/>
        <v>N. D.</v>
      </c>
      <c r="H75" s="276">
        <f t="shared" si="40"/>
        <v>0</v>
      </c>
      <c r="I75" s="275" t="str">
        <f t="shared" si="41"/>
        <v>N. D.</v>
      </c>
      <c r="J75" s="273"/>
      <c r="K75" s="274">
        <f>+'2025R'!$AI75</f>
        <v>0</v>
      </c>
      <c r="L75" s="275" t="str">
        <f t="shared" si="56"/>
        <v>N. D.</v>
      </c>
      <c r="M75" s="276">
        <f t="shared" si="42"/>
        <v>0</v>
      </c>
      <c r="N75" s="275" t="str">
        <f t="shared" si="43"/>
        <v>N. D.</v>
      </c>
      <c r="O75" s="311"/>
      <c r="P75" s="274">
        <f>+'2026R'!$AJ75</f>
        <v>0</v>
      </c>
      <c r="Q75" s="275" t="str">
        <f t="shared" si="57"/>
        <v>N. D.</v>
      </c>
      <c r="R75" s="273"/>
      <c r="S75" s="274">
        <f>+'2026P'!$AJ75</f>
        <v>0</v>
      </c>
      <c r="T75" s="275" t="str">
        <f t="shared" si="58"/>
        <v>N. D.</v>
      </c>
      <c r="U75" s="276">
        <f t="shared" si="44"/>
        <v>0</v>
      </c>
      <c r="V75" s="275" t="str">
        <f t="shared" si="45"/>
        <v>N. D.</v>
      </c>
      <c r="W75" s="273"/>
      <c r="X75" s="274">
        <f>+'2025R'!$AJ75</f>
        <v>0</v>
      </c>
      <c r="Y75" s="275" t="str">
        <f t="shared" si="59"/>
        <v>N. D.</v>
      </c>
      <c r="Z75" s="276">
        <f t="shared" si="46"/>
        <v>0</v>
      </c>
      <c r="AA75" s="275" t="str">
        <f t="shared" si="47"/>
        <v>N. D.</v>
      </c>
    </row>
    <row r="76" spans="1:27" hidden="1">
      <c r="A76" s="280" t="s">
        <v>37</v>
      </c>
      <c r="B76" s="273"/>
      <c r="C76" s="274">
        <f>+'2026R'!$AI76</f>
        <v>0</v>
      </c>
      <c r="D76" s="275" t="str">
        <f t="shared" si="54"/>
        <v>N. D.</v>
      </c>
      <c r="E76" s="273"/>
      <c r="F76" s="274">
        <f>+'2026P'!$AI76</f>
        <v>0</v>
      </c>
      <c r="G76" s="275" t="str">
        <f t="shared" si="55"/>
        <v>N. D.</v>
      </c>
      <c r="H76" s="276">
        <f t="shared" si="40"/>
        <v>0</v>
      </c>
      <c r="I76" s="275" t="str">
        <f t="shared" si="41"/>
        <v>N. D.</v>
      </c>
      <c r="J76" s="273"/>
      <c r="K76" s="274">
        <f>+'2025R'!$AI76</f>
        <v>0</v>
      </c>
      <c r="L76" s="275" t="str">
        <f t="shared" si="56"/>
        <v>N. D.</v>
      </c>
      <c r="M76" s="276">
        <f t="shared" si="42"/>
        <v>0</v>
      </c>
      <c r="N76" s="275" t="str">
        <f t="shared" si="43"/>
        <v>N. D.</v>
      </c>
      <c r="O76" s="311"/>
      <c r="P76" s="274">
        <f>+'2026R'!$AJ76</f>
        <v>0</v>
      </c>
      <c r="Q76" s="275" t="str">
        <f t="shared" si="57"/>
        <v>N. D.</v>
      </c>
      <c r="R76" s="273"/>
      <c r="S76" s="274">
        <f>+'2026P'!$AJ76</f>
        <v>0</v>
      </c>
      <c r="T76" s="275" t="str">
        <f t="shared" si="58"/>
        <v>N. D.</v>
      </c>
      <c r="U76" s="276">
        <f t="shared" si="44"/>
        <v>0</v>
      </c>
      <c r="V76" s="275" t="str">
        <f t="shared" si="45"/>
        <v>N. D.</v>
      </c>
      <c r="W76" s="273"/>
      <c r="X76" s="274">
        <f>+'2025R'!$AJ76</f>
        <v>0</v>
      </c>
      <c r="Y76" s="275" t="str">
        <f t="shared" si="59"/>
        <v>N. D.</v>
      </c>
      <c r="Z76" s="276">
        <f t="shared" si="46"/>
        <v>0</v>
      </c>
      <c r="AA76" s="275" t="str">
        <f t="shared" si="47"/>
        <v>N. D.</v>
      </c>
    </row>
    <row r="77" spans="1:27" hidden="1">
      <c r="A77" s="280" t="s">
        <v>38</v>
      </c>
      <c r="B77" s="273"/>
      <c r="C77" s="274">
        <f>+'2026R'!$AI77</f>
        <v>0</v>
      </c>
      <c r="D77" s="275" t="str">
        <f t="shared" si="54"/>
        <v>N. D.</v>
      </c>
      <c r="E77" s="273"/>
      <c r="F77" s="274">
        <f>+'2026P'!$AI77</f>
        <v>0</v>
      </c>
      <c r="G77" s="275" t="str">
        <f t="shared" si="55"/>
        <v>N. D.</v>
      </c>
      <c r="H77" s="276">
        <f t="shared" si="40"/>
        <v>0</v>
      </c>
      <c r="I77" s="275" t="str">
        <f t="shared" si="41"/>
        <v>N. D.</v>
      </c>
      <c r="J77" s="273"/>
      <c r="K77" s="274">
        <f>+'2025R'!$AI77</f>
        <v>0</v>
      </c>
      <c r="L77" s="275" t="str">
        <f t="shared" si="56"/>
        <v>N. D.</v>
      </c>
      <c r="M77" s="276">
        <f t="shared" si="42"/>
        <v>0</v>
      </c>
      <c r="N77" s="275" t="str">
        <f t="shared" si="43"/>
        <v>N. D.</v>
      </c>
      <c r="O77" s="311"/>
      <c r="P77" s="274">
        <f>+'2026R'!$AJ77</f>
        <v>0</v>
      </c>
      <c r="Q77" s="275" t="str">
        <f t="shared" si="57"/>
        <v>N. D.</v>
      </c>
      <c r="R77" s="273"/>
      <c r="S77" s="274">
        <f>+'2026P'!$AJ77</f>
        <v>0</v>
      </c>
      <c r="T77" s="275" t="str">
        <f t="shared" si="58"/>
        <v>N. D.</v>
      </c>
      <c r="U77" s="276">
        <f t="shared" si="44"/>
        <v>0</v>
      </c>
      <c r="V77" s="275" t="str">
        <f t="shared" si="45"/>
        <v>N. D.</v>
      </c>
      <c r="W77" s="273"/>
      <c r="X77" s="274">
        <f>+'2025R'!$AJ77</f>
        <v>0</v>
      </c>
      <c r="Y77" s="275" t="str">
        <f t="shared" si="59"/>
        <v>N. D.</v>
      </c>
      <c r="Z77" s="276">
        <f t="shared" si="46"/>
        <v>0</v>
      </c>
      <c r="AA77" s="275" t="str">
        <f t="shared" si="47"/>
        <v>N. D.</v>
      </c>
    </row>
    <row r="78" spans="1:27" hidden="1">
      <c r="A78" s="280" t="s">
        <v>39</v>
      </c>
      <c r="B78" s="273"/>
      <c r="C78" s="274">
        <f>+'2026R'!$AI78</f>
        <v>0</v>
      </c>
      <c r="D78" s="275" t="str">
        <f t="shared" si="54"/>
        <v>N. D.</v>
      </c>
      <c r="E78" s="273"/>
      <c r="F78" s="274">
        <f>+'2026P'!$AI78</f>
        <v>0</v>
      </c>
      <c r="G78" s="275" t="str">
        <f t="shared" si="55"/>
        <v>N. D.</v>
      </c>
      <c r="H78" s="276">
        <f t="shared" si="40"/>
        <v>0</v>
      </c>
      <c r="I78" s="275" t="str">
        <f t="shared" si="41"/>
        <v>N. D.</v>
      </c>
      <c r="J78" s="273"/>
      <c r="K78" s="274">
        <f>+'2025R'!$AI78</f>
        <v>0</v>
      </c>
      <c r="L78" s="275" t="str">
        <f t="shared" si="56"/>
        <v>N. D.</v>
      </c>
      <c r="M78" s="276">
        <f t="shared" si="42"/>
        <v>0</v>
      </c>
      <c r="N78" s="275" t="str">
        <f t="shared" si="43"/>
        <v>N. D.</v>
      </c>
      <c r="O78" s="311"/>
      <c r="P78" s="274">
        <f>+'2026R'!$AJ78</f>
        <v>0</v>
      </c>
      <c r="Q78" s="275" t="str">
        <f t="shared" si="57"/>
        <v>N. D.</v>
      </c>
      <c r="R78" s="273"/>
      <c r="S78" s="274">
        <f>+'2026P'!$AJ78</f>
        <v>0</v>
      </c>
      <c r="T78" s="275" t="str">
        <f t="shared" si="58"/>
        <v>N. D.</v>
      </c>
      <c r="U78" s="276">
        <f t="shared" si="44"/>
        <v>0</v>
      </c>
      <c r="V78" s="275" t="str">
        <f t="shared" si="45"/>
        <v>N. D.</v>
      </c>
      <c r="W78" s="273"/>
      <c r="X78" s="274">
        <f>+'2025R'!$AJ78</f>
        <v>0</v>
      </c>
      <c r="Y78" s="275" t="str">
        <f t="shared" si="59"/>
        <v>N. D.</v>
      </c>
      <c r="Z78" s="276">
        <f t="shared" si="46"/>
        <v>0</v>
      </c>
      <c r="AA78" s="275" t="str">
        <f t="shared" si="47"/>
        <v>N. D.</v>
      </c>
    </row>
    <row r="79" spans="1:27" hidden="1">
      <c r="A79" s="280" t="s">
        <v>40</v>
      </c>
      <c r="B79" s="273"/>
      <c r="C79" s="274">
        <f>+'2026R'!$AI79</f>
        <v>0</v>
      </c>
      <c r="D79" s="275" t="str">
        <f t="shared" si="54"/>
        <v>N. D.</v>
      </c>
      <c r="E79" s="273"/>
      <c r="F79" s="274">
        <f>+'2026P'!$AI79</f>
        <v>0</v>
      </c>
      <c r="G79" s="275" t="str">
        <f t="shared" si="55"/>
        <v>N. D.</v>
      </c>
      <c r="H79" s="276">
        <f t="shared" si="40"/>
        <v>0</v>
      </c>
      <c r="I79" s="275" t="str">
        <f t="shared" si="41"/>
        <v>N. D.</v>
      </c>
      <c r="J79" s="273"/>
      <c r="K79" s="274">
        <f>+'2025R'!$AI79</f>
        <v>0</v>
      </c>
      <c r="L79" s="275" t="str">
        <f t="shared" si="56"/>
        <v>N. D.</v>
      </c>
      <c r="M79" s="276">
        <f t="shared" si="42"/>
        <v>0</v>
      </c>
      <c r="N79" s="275" t="str">
        <f t="shared" si="43"/>
        <v>N. D.</v>
      </c>
      <c r="O79" s="311"/>
      <c r="P79" s="274">
        <f>+'2026R'!$AJ79</f>
        <v>0</v>
      </c>
      <c r="Q79" s="275" t="str">
        <f t="shared" si="57"/>
        <v>N. D.</v>
      </c>
      <c r="R79" s="273"/>
      <c r="S79" s="274">
        <f>+'2026P'!$AJ79</f>
        <v>0</v>
      </c>
      <c r="T79" s="275" t="str">
        <f t="shared" si="58"/>
        <v>N. D.</v>
      </c>
      <c r="U79" s="276">
        <f t="shared" si="44"/>
        <v>0</v>
      </c>
      <c r="V79" s="275" t="str">
        <f t="shared" si="45"/>
        <v>N. D.</v>
      </c>
      <c r="W79" s="273"/>
      <c r="X79" s="274">
        <f>+'2025R'!$AJ79</f>
        <v>0</v>
      </c>
      <c r="Y79" s="275" t="str">
        <f t="shared" si="59"/>
        <v>N. D.</v>
      </c>
      <c r="Z79" s="276">
        <f t="shared" si="46"/>
        <v>0</v>
      </c>
      <c r="AA79" s="275" t="str">
        <f t="shared" si="47"/>
        <v>N. D.</v>
      </c>
    </row>
    <row r="80" spans="1:27" ht="6" hidden="1" customHeight="1">
      <c r="A80" s="267"/>
      <c r="B80" s="265"/>
      <c r="C80" s="267"/>
      <c r="D80" s="270"/>
      <c r="E80" s="265"/>
      <c r="F80" s="267"/>
      <c r="G80" s="270"/>
      <c r="H80" s="265"/>
      <c r="I80" s="270"/>
      <c r="J80" s="265"/>
      <c r="K80" s="267"/>
      <c r="L80" s="270"/>
      <c r="M80" s="265"/>
      <c r="N80" s="270"/>
      <c r="O80" s="265"/>
      <c r="P80" s="267"/>
      <c r="Q80" s="270"/>
      <c r="R80" s="265"/>
      <c r="S80" s="267"/>
      <c r="T80" s="270"/>
      <c r="U80" s="265"/>
      <c r="V80" s="270"/>
      <c r="W80" s="265"/>
      <c r="X80" s="267"/>
      <c r="Y80" s="270"/>
      <c r="Z80" s="265"/>
      <c r="AA80" s="270"/>
    </row>
    <row r="81" spans="1:27" hidden="1">
      <c r="A81" s="266" t="s">
        <v>45</v>
      </c>
      <c r="B81" s="265"/>
      <c r="C81" s="281">
        <f>+C60+C70</f>
        <v>8239.36</v>
      </c>
      <c r="D81" s="282">
        <f>+IF(ISERROR(C81/C106),"N. D.",C81/C106)</f>
        <v>9.8678124569076794E-5</v>
      </c>
      <c r="E81" s="265"/>
      <c r="F81" s="281">
        <f>+F60+F70</f>
        <v>0</v>
      </c>
      <c r="G81" s="282">
        <f>+IF(ISERROR(F81/F106),"N. D.",F81/F106)</f>
        <v>0</v>
      </c>
      <c r="H81" s="283">
        <f>+$C81-F81</f>
        <v>8239.36</v>
      </c>
      <c r="I81" s="282" t="str">
        <f>+IF(ISERROR(H81/F81),"N. D.",H81/F81)</f>
        <v>N. D.</v>
      </c>
      <c r="J81" s="265"/>
      <c r="K81" s="281">
        <f>+K60+K70</f>
        <v>0</v>
      </c>
      <c r="L81" s="282">
        <f>+IF(ISERROR(K81/K106),"N. D.",K81/K106)</f>
        <v>0</v>
      </c>
      <c r="M81" s="283">
        <f>+$C81-K81</f>
        <v>8239.36</v>
      </c>
      <c r="N81" s="282" t="str">
        <f>+IF(ISERROR(M81/K81),"N. D.",M81/K81)</f>
        <v>N. D.</v>
      </c>
      <c r="O81" s="265"/>
      <c r="P81" s="281">
        <f>+P60+P70</f>
        <v>1240187.1199999999</v>
      </c>
      <c r="Q81" s="282">
        <f>+IF(ISERROR(P81/P106),"N. D.",P81/P106)</f>
        <v>2.6293976452746843E-3</v>
      </c>
      <c r="R81" s="265"/>
      <c r="S81" s="281">
        <f>+S60+S70</f>
        <v>0</v>
      </c>
      <c r="T81" s="282">
        <f>+IF(ISERROR(S81/S106),"N. D.",S81/S106)</f>
        <v>0</v>
      </c>
      <c r="U81" s="283">
        <f>+$P81-S81</f>
        <v>1240187.1199999999</v>
      </c>
      <c r="V81" s="282" t="str">
        <f>+IF(ISERROR(U81/S81),"N. D.",U81/S81)</f>
        <v>N. D.</v>
      </c>
      <c r="W81" s="265"/>
      <c r="X81" s="281">
        <f>+X60+X70</f>
        <v>348059.55</v>
      </c>
      <c r="Y81" s="282">
        <f>+IF(ISERROR(X81/X106),"N. D.",X81/X106)</f>
        <v>8.1302344933540283E-4</v>
      </c>
      <c r="Z81" s="283">
        <f>+$P81-X81</f>
        <v>892127.56999999983</v>
      </c>
      <c r="AA81" s="282">
        <f>+IF(ISERROR(Z81/X81),"N. D.",Z81/X81)</f>
        <v>2.5631463638908913</v>
      </c>
    </row>
    <row r="82" spans="1:27" ht="6" hidden="1" customHeight="1">
      <c r="A82" s="267"/>
      <c r="B82" s="265"/>
      <c r="C82" s="267"/>
      <c r="D82" s="270"/>
      <c r="E82" s="265"/>
      <c r="F82" s="267"/>
      <c r="G82" s="270"/>
      <c r="H82" s="265"/>
      <c r="I82" s="270"/>
      <c r="J82" s="265"/>
      <c r="K82" s="267"/>
      <c r="L82" s="270"/>
      <c r="M82" s="265"/>
      <c r="N82" s="270"/>
      <c r="O82" s="265"/>
      <c r="P82" s="267"/>
      <c r="Q82" s="270"/>
      <c r="R82" s="265"/>
      <c r="S82" s="267"/>
      <c r="T82" s="270"/>
      <c r="U82" s="265"/>
      <c r="V82" s="270"/>
      <c r="W82" s="265"/>
      <c r="X82" s="267"/>
      <c r="Y82" s="270"/>
      <c r="Z82" s="265"/>
      <c r="AA82" s="270"/>
    </row>
    <row r="83" spans="1:27">
      <c r="A83" s="266" t="s">
        <v>46</v>
      </c>
      <c r="B83" s="265"/>
      <c r="C83" s="267"/>
      <c r="D83" s="270"/>
      <c r="E83" s="265"/>
      <c r="F83" s="267"/>
      <c r="G83" s="270"/>
      <c r="H83" s="265"/>
      <c r="I83" s="270"/>
      <c r="J83" s="265"/>
      <c r="K83" s="267"/>
      <c r="L83" s="270"/>
      <c r="M83" s="265"/>
      <c r="N83" s="270"/>
      <c r="O83" s="265"/>
      <c r="P83" s="267"/>
      <c r="Q83" s="270"/>
      <c r="R83" s="265"/>
      <c r="S83" s="267"/>
      <c r="T83" s="270"/>
      <c r="U83" s="265"/>
      <c r="V83" s="270"/>
      <c r="W83" s="265"/>
      <c r="X83" s="267"/>
      <c r="Y83" s="270"/>
      <c r="Z83" s="265"/>
      <c r="AA83" s="270"/>
    </row>
    <row r="84" spans="1:27" ht="6" customHeight="1">
      <c r="A84" s="267"/>
      <c r="B84" s="265"/>
      <c r="C84" s="267"/>
      <c r="D84" s="270"/>
      <c r="E84" s="265"/>
      <c r="F84" s="267"/>
      <c r="G84" s="270"/>
      <c r="H84" s="265"/>
      <c r="I84" s="270"/>
      <c r="J84" s="265"/>
      <c r="K84" s="267"/>
      <c r="L84" s="270"/>
      <c r="M84" s="265"/>
      <c r="N84" s="270"/>
      <c r="O84" s="265"/>
      <c r="P84" s="267"/>
      <c r="Q84" s="270"/>
      <c r="R84" s="265"/>
      <c r="S84" s="267"/>
      <c r="T84" s="270"/>
      <c r="U84" s="265"/>
      <c r="V84" s="270"/>
      <c r="W84" s="265"/>
      <c r="X84" s="267"/>
      <c r="Y84" s="270"/>
      <c r="Z84" s="265"/>
      <c r="AA84" s="270"/>
    </row>
    <row r="85" spans="1:27" s="308" customFormat="1">
      <c r="A85" s="309" t="s">
        <v>21</v>
      </c>
      <c r="B85" s="297"/>
      <c r="C85" s="305">
        <f>+SUM(C86:C94)</f>
        <v>83497330.700000003</v>
      </c>
      <c r="D85" s="282">
        <f>+IF(ISERROR(C85/C106),"N. D.",C85/C106)</f>
        <v>1</v>
      </c>
      <c r="E85" s="297"/>
      <c r="F85" s="305">
        <f>+SUM(F86:F94)</f>
        <v>82298851.932491958</v>
      </c>
      <c r="G85" s="282">
        <f>+IF(ISERROR(F85/F106),"N. D.",F85/F106)</f>
        <v>1</v>
      </c>
      <c r="H85" s="310">
        <f t="shared" ref="H85:H104" si="60">+$C85-F85</f>
        <v>1198478.7675080448</v>
      </c>
      <c r="I85" s="282">
        <f t="shared" ref="I85:I104" si="61">+IF(ISERROR(H85/F85),"N. D.",H85/F85)</f>
        <v>1.4562521096784341E-2</v>
      </c>
      <c r="J85" s="297"/>
      <c r="K85" s="305">
        <f>+SUM(K86:K94)</f>
        <v>74259058.780000001</v>
      </c>
      <c r="L85" s="282">
        <f>+IF(ISERROR(K85/K106),"N. D.",K85/K106)</f>
        <v>1</v>
      </c>
      <c r="M85" s="310">
        <f t="shared" ref="M85:M104" si="62">+$C85-K85</f>
        <v>9238271.9200000018</v>
      </c>
      <c r="N85" s="282">
        <f t="shared" ref="N85:N104" si="63">+IF(ISERROR(M85/K85),"N. D.",M85/K85)</f>
        <v>0.12440599263948821</v>
      </c>
      <c r="O85" s="297"/>
      <c r="P85" s="305">
        <f>+SUM(P86:P94)</f>
        <v>471662063.82999998</v>
      </c>
      <c r="Q85" s="282">
        <f>+IF(ISERROR(P85/P106),"N. D.",P85/P106)</f>
        <v>1</v>
      </c>
      <c r="R85" s="297"/>
      <c r="S85" s="305">
        <f>+SUM(S86:S94)</f>
        <v>474965448.83036679</v>
      </c>
      <c r="T85" s="282">
        <f>+IF(ISERROR(S85/S106),"N. D.",S85/S106)</f>
        <v>1</v>
      </c>
      <c r="U85" s="310">
        <f t="shared" ref="U85:U104" si="64">+$P85-S85</f>
        <v>-3303385.000366807</v>
      </c>
      <c r="V85" s="282">
        <f t="shared" ref="V85:V104" si="65">+IF(ISERROR(U85/S85),"N. D.",U85/S85)</f>
        <v>-6.9550006395235836E-3</v>
      </c>
      <c r="W85" s="297"/>
      <c r="X85" s="305">
        <f>+SUM(X86:X94)</f>
        <v>428105179.85000002</v>
      </c>
      <c r="Y85" s="282">
        <f>+IF(ISERROR(X85/X106),"N. D.",X85/X106)</f>
        <v>1</v>
      </c>
      <c r="Z85" s="310">
        <f t="shared" ref="Z85:Z104" si="66">+$P85-X85</f>
        <v>43556883.979999959</v>
      </c>
      <c r="AA85" s="282">
        <f t="shared" ref="AA85:AA104" si="67">+IF(ISERROR(Z85/X85),"N. D.",Z85/X85)</f>
        <v>0.10174341734258266</v>
      </c>
    </row>
    <row r="86" spans="1:27">
      <c r="A86" s="272" t="s">
        <v>22</v>
      </c>
      <c r="B86" s="273"/>
      <c r="C86" s="274">
        <f t="shared" ref="C86:C94" si="68">+C11-C36-C61</f>
        <v>58768092.350000001</v>
      </c>
      <c r="D86" s="275">
        <f t="shared" ref="D86:D94" si="69">+IF(ISERROR(C86/C86),"N. D.",C86/C86)</f>
        <v>1</v>
      </c>
      <c r="E86" s="273"/>
      <c r="F86" s="274">
        <f t="shared" ref="F86:F94" si="70">+F11-F36-F61</f>
        <v>55047531.598318443</v>
      </c>
      <c r="G86" s="275">
        <f t="shared" ref="G86:G94" si="71">+IF(ISERROR(F86/F86),"N. D.",F86/F86)</f>
        <v>1</v>
      </c>
      <c r="H86" s="276">
        <f t="shared" si="60"/>
        <v>3720560.7516815588</v>
      </c>
      <c r="I86" s="275">
        <f t="shared" si="61"/>
        <v>6.7588148708110501E-2</v>
      </c>
      <c r="J86" s="273"/>
      <c r="K86" s="274">
        <f t="shared" ref="K86:K94" si="72">+K11-K36-K61</f>
        <v>49453521.040000007</v>
      </c>
      <c r="L86" s="275">
        <f t="shared" ref="L86:L94" si="73">+IF(ISERROR(K86/K86),"N. D.",K86/K86)</f>
        <v>1</v>
      </c>
      <c r="M86" s="276">
        <f t="shared" si="62"/>
        <v>9314571.3099999949</v>
      </c>
      <c r="N86" s="275">
        <f t="shared" si="63"/>
        <v>0.18835001257981193</v>
      </c>
      <c r="O86" s="311"/>
      <c r="P86" s="274">
        <f t="shared" ref="P86:P94" si="74">+P11-P36-P61</f>
        <v>328297280.52000004</v>
      </c>
      <c r="Q86" s="275">
        <f t="shared" ref="Q86:Q94" si="75">+IF(ISERROR(P86/P86),"N. D.",P86/P86)</f>
        <v>1</v>
      </c>
      <c r="R86" s="273"/>
      <c r="S86" s="274">
        <f t="shared" ref="S86:S94" si="76">+S11-S36-S61</f>
        <v>321224737.95351726</v>
      </c>
      <c r="T86" s="275">
        <f t="shared" ref="T86:T94" si="77">+IF(ISERROR(S86/S86),"N. D.",S86/S86)</f>
        <v>1</v>
      </c>
      <c r="U86" s="276">
        <f t="shared" si="64"/>
        <v>7072542.5664827824</v>
      </c>
      <c r="V86" s="275">
        <f t="shared" si="65"/>
        <v>2.2017428083344604E-2</v>
      </c>
      <c r="W86" s="273"/>
      <c r="X86" s="274">
        <f t="shared" ref="X86:X94" si="78">+X11-X36-X61</f>
        <v>294200682.90000004</v>
      </c>
      <c r="Y86" s="275">
        <f t="shared" ref="Y86:Y94" si="79">+IF(ISERROR(X86/X86),"N. D.",X86/X86)</f>
        <v>1</v>
      </c>
      <c r="Z86" s="276">
        <f t="shared" si="66"/>
        <v>34096597.620000005</v>
      </c>
      <c r="AA86" s="275">
        <f t="shared" si="67"/>
        <v>0.1158957120150179</v>
      </c>
    </row>
    <row r="87" spans="1:27">
      <c r="A87" s="272" t="s">
        <v>23</v>
      </c>
      <c r="B87" s="273"/>
      <c r="C87" s="274">
        <f t="shared" si="68"/>
        <v>6105141.4400000004</v>
      </c>
      <c r="D87" s="275">
        <f t="shared" si="69"/>
        <v>1</v>
      </c>
      <c r="E87" s="273"/>
      <c r="F87" s="274">
        <f t="shared" si="70"/>
        <v>8282128.8794989996</v>
      </c>
      <c r="G87" s="275">
        <f t="shared" si="71"/>
        <v>1</v>
      </c>
      <c r="H87" s="276">
        <f t="shared" si="60"/>
        <v>-2176987.4394989992</v>
      </c>
      <c r="I87" s="275">
        <f t="shared" si="61"/>
        <v>-0.26285360577855305</v>
      </c>
      <c r="J87" s="273"/>
      <c r="K87" s="274">
        <f t="shared" si="72"/>
        <v>7171131.8100000005</v>
      </c>
      <c r="L87" s="275">
        <f t="shared" si="73"/>
        <v>1</v>
      </c>
      <c r="M87" s="276">
        <f t="shared" si="62"/>
        <v>-1065990.3700000001</v>
      </c>
      <c r="N87" s="275">
        <f t="shared" si="63"/>
        <v>-0.14865022680429577</v>
      </c>
      <c r="O87" s="311"/>
      <c r="P87" s="274">
        <f t="shared" si="74"/>
        <v>38686468.539999992</v>
      </c>
      <c r="Q87" s="275">
        <f t="shared" si="75"/>
        <v>1</v>
      </c>
      <c r="R87" s="273"/>
      <c r="S87" s="274">
        <f t="shared" si="76"/>
        <v>44532608.33423274</v>
      </c>
      <c r="T87" s="275">
        <f t="shared" si="77"/>
        <v>1</v>
      </c>
      <c r="U87" s="276">
        <f t="shared" si="64"/>
        <v>-5846139.7942327484</v>
      </c>
      <c r="V87" s="275">
        <f t="shared" si="65"/>
        <v>-0.13127773137282758</v>
      </c>
      <c r="W87" s="273"/>
      <c r="X87" s="274">
        <f t="shared" si="78"/>
        <v>36773213.419999994</v>
      </c>
      <c r="Y87" s="275">
        <f t="shared" si="79"/>
        <v>1</v>
      </c>
      <c r="Z87" s="276">
        <f t="shared" si="66"/>
        <v>1913255.1199999973</v>
      </c>
      <c r="AA87" s="275">
        <f t="shared" si="67"/>
        <v>5.2028499607799511E-2</v>
      </c>
    </row>
    <row r="88" spans="1:27">
      <c r="A88" s="272" t="s">
        <v>24</v>
      </c>
      <c r="B88" s="273"/>
      <c r="C88" s="274">
        <f t="shared" si="68"/>
        <v>7710733.080000001</v>
      </c>
      <c r="D88" s="275">
        <f t="shared" si="69"/>
        <v>1</v>
      </c>
      <c r="E88" s="273"/>
      <c r="F88" s="274">
        <f t="shared" si="70"/>
        <v>7773932.2407845687</v>
      </c>
      <c r="G88" s="275">
        <f t="shared" si="71"/>
        <v>1</v>
      </c>
      <c r="H88" s="276">
        <f t="shared" si="60"/>
        <v>-63199.160784567706</v>
      </c>
      <c r="I88" s="275">
        <f t="shared" si="61"/>
        <v>-8.1296258864985236E-3</v>
      </c>
      <c r="J88" s="273"/>
      <c r="K88" s="274">
        <f t="shared" si="72"/>
        <v>6888327.6500000004</v>
      </c>
      <c r="L88" s="275">
        <f t="shared" si="73"/>
        <v>1</v>
      </c>
      <c r="M88" s="276">
        <f t="shared" si="62"/>
        <v>822405.43000000063</v>
      </c>
      <c r="N88" s="275">
        <f t="shared" si="63"/>
        <v>0.11939116020417534</v>
      </c>
      <c r="O88" s="311"/>
      <c r="P88" s="274">
        <f t="shared" si="74"/>
        <v>46529602.63000001</v>
      </c>
      <c r="Q88" s="275">
        <f t="shared" si="75"/>
        <v>1</v>
      </c>
      <c r="R88" s="273"/>
      <c r="S88" s="274">
        <f t="shared" si="76"/>
        <v>45617430.450080857</v>
      </c>
      <c r="T88" s="275">
        <f t="shared" si="77"/>
        <v>1</v>
      </c>
      <c r="U88" s="276">
        <f t="shared" si="64"/>
        <v>912172.17991915345</v>
      </c>
      <c r="V88" s="275">
        <f t="shared" si="65"/>
        <v>1.9996132419543955E-2</v>
      </c>
      <c r="W88" s="273"/>
      <c r="X88" s="274">
        <f t="shared" si="78"/>
        <v>41781867.159999989</v>
      </c>
      <c r="Y88" s="275">
        <f t="shared" si="79"/>
        <v>1</v>
      </c>
      <c r="Z88" s="276">
        <f t="shared" si="66"/>
        <v>4747735.4700000212</v>
      </c>
      <c r="AA88" s="275">
        <f t="shared" si="67"/>
        <v>0.11363148161423675</v>
      </c>
    </row>
    <row r="89" spans="1:27">
      <c r="A89" s="272" t="s">
        <v>25</v>
      </c>
      <c r="B89" s="273"/>
      <c r="C89" s="274">
        <f t="shared" si="68"/>
        <v>23946.579999999998</v>
      </c>
      <c r="D89" s="275">
        <f t="shared" si="69"/>
        <v>1</v>
      </c>
      <c r="E89" s="273"/>
      <c r="F89" s="274">
        <f t="shared" si="70"/>
        <v>40336.055316000005</v>
      </c>
      <c r="G89" s="275">
        <f t="shared" si="71"/>
        <v>1</v>
      </c>
      <c r="H89" s="276">
        <f t="shared" si="60"/>
        <v>-16389.475316000007</v>
      </c>
      <c r="I89" s="275">
        <f t="shared" si="61"/>
        <v>-0.40632320606469502</v>
      </c>
      <c r="J89" s="273"/>
      <c r="K89" s="274">
        <f t="shared" si="72"/>
        <v>42256.89</v>
      </c>
      <c r="L89" s="275">
        <f t="shared" si="73"/>
        <v>1</v>
      </c>
      <c r="M89" s="276">
        <f t="shared" si="62"/>
        <v>-18310.310000000001</v>
      </c>
      <c r="N89" s="275">
        <f t="shared" si="63"/>
        <v>-0.43330945557044076</v>
      </c>
      <c r="O89" s="311"/>
      <c r="P89" s="274">
        <f t="shared" si="74"/>
        <v>144056.73000000001</v>
      </c>
      <c r="Q89" s="275">
        <f t="shared" si="75"/>
        <v>1</v>
      </c>
      <c r="R89" s="273"/>
      <c r="S89" s="274">
        <f t="shared" si="76"/>
        <v>242016.33189599996</v>
      </c>
      <c r="T89" s="275">
        <f t="shared" si="77"/>
        <v>1</v>
      </c>
      <c r="U89" s="276">
        <f t="shared" si="64"/>
        <v>-97959.601895999949</v>
      </c>
      <c r="V89" s="275">
        <f t="shared" si="65"/>
        <v>-0.40476442696476972</v>
      </c>
      <c r="W89" s="273"/>
      <c r="X89" s="274">
        <f t="shared" si="78"/>
        <v>283577.43000000005</v>
      </c>
      <c r="Y89" s="275">
        <f t="shared" si="79"/>
        <v>1</v>
      </c>
      <c r="Z89" s="276">
        <f t="shared" si="66"/>
        <v>-139520.70000000004</v>
      </c>
      <c r="AA89" s="275">
        <f t="shared" si="67"/>
        <v>-0.49200213148133831</v>
      </c>
    </row>
    <row r="90" spans="1:27">
      <c r="A90" s="272" t="s">
        <v>26</v>
      </c>
      <c r="B90" s="273"/>
      <c r="C90" s="274">
        <f t="shared" si="68"/>
        <v>10033156.83</v>
      </c>
      <c r="D90" s="275">
        <f t="shared" si="69"/>
        <v>1</v>
      </c>
      <c r="E90" s="273"/>
      <c r="F90" s="274">
        <f t="shared" si="70"/>
        <v>10588315.598000001</v>
      </c>
      <c r="G90" s="275">
        <f t="shared" si="71"/>
        <v>1</v>
      </c>
      <c r="H90" s="276">
        <f t="shared" si="60"/>
        <v>-555158.76800000109</v>
      </c>
      <c r="I90" s="275">
        <f t="shared" si="61"/>
        <v>-5.2431263770118787E-2</v>
      </c>
      <c r="J90" s="273"/>
      <c r="K90" s="274">
        <f t="shared" si="72"/>
        <v>8727877.2999999989</v>
      </c>
      <c r="L90" s="275">
        <f t="shared" si="73"/>
        <v>1</v>
      </c>
      <c r="M90" s="276">
        <f t="shared" si="62"/>
        <v>1305279.5300000012</v>
      </c>
      <c r="N90" s="275">
        <f t="shared" si="63"/>
        <v>0.1495529193564627</v>
      </c>
      <c r="O90" s="311"/>
      <c r="P90" s="274">
        <f t="shared" si="74"/>
        <v>53950269.810000002</v>
      </c>
      <c r="Q90" s="275">
        <f t="shared" si="75"/>
        <v>1</v>
      </c>
      <c r="R90" s="273"/>
      <c r="S90" s="274">
        <f t="shared" si="76"/>
        <v>59740222.738541663</v>
      </c>
      <c r="T90" s="275">
        <f t="shared" si="77"/>
        <v>1</v>
      </c>
      <c r="U90" s="276">
        <f t="shared" si="64"/>
        <v>-5789952.9285416603</v>
      </c>
      <c r="V90" s="275">
        <f t="shared" si="65"/>
        <v>-9.6918837311368897E-2</v>
      </c>
      <c r="W90" s="273"/>
      <c r="X90" s="274">
        <f t="shared" si="78"/>
        <v>47903677.070000008</v>
      </c>
      <c r="Y90" s="275">
        <f t="shared" si="79"/>
        <v>1</v>
      </c>
      <c r="Z90" s="276">
        <f t="shared" si="66"/>
        <v>6046592.7399999946</v>
      </c>
      <c r="AA90" s="275">
        <f t="shared" si="67"/>
        <v>0.12622397923993006</v>
      </c>
    </row>
    <row r="91" spans="1:27">
      <c r="A91" s="272" t="s">
        <v>27</v>
      </c>
      <c r="B91" s="273"/>
      <c r="C91" s="274">
        <f t="shared" si="68"/>
        <v>290859.08</v>
      </c>
      <c r="D91" s="275">
        <f t="shared" si="69"/>
        <v>1</v>
      </c>
      <c r="E91" s="273"/>
      <c r="F91" s="274">
        <f t="shared" si="70"/>
        <v>279491.69157393964</v>
      </c>
      <c r="G91" s="275">
        <f t="shared" si="71"/>
        <v>1</v>
      </c>
      <c r="H91" s="276">
        <f t="shared" si="60"/>
        <v>11367.388426060381</v>
      </c>
      <c r="I91" s="275">
        <f t="shared" si="61"/>
        <v>4.0671650602726893E-2</v>
      </c>
      <c r="J91" s="273"/>
      <c r="K91" s="274">
        <f t="shared" si="72"/>
        <v>259712.6</v>
      </c>
      <c r="L91" s="275">
        <f t="shared" si="73"/>
        <v>1</v>
      </c>
      <c r="M91" s="276">
        <f t="shared" si="62"/>
        <v>31146.48000000001</v>
      </c>
      <c r="N91" s="275">
        <f t="shared" si="63"/>
        <v>0.11992671899630596</v>
      </c>
      <c r="O91" s="311"/>
      <c r="P91" s="274">
        <f t="shared" si="74"/>
        <v>1505761.9</v>
      </c>
      <c r="Q91" s="275">
        <f t="shared" si="75"/>
        <v>1</v>
      </c>
      <c r="R91" s="273"/>
      <c r="S91" s="274">
        <f t="shared" si="76"/>
        <v>1631478.7080982365</v>
      </c>
      <c r="T91" s="275">
        <f t="shared" si="77"/>
        <v>1</v>
      </c>
      <c r="U91" s="276">
        <f t="shared" si="64"/>
        <v>-125716.80809823656</v>
      </c>
      <c r="V91" s="275">
        <f t="shared" si="65"/>
        <v>-7.7056971368495944E-2</v>
      </c>
      <c r="W91" s="273"/>
      <c r="X91" s="274">
        <f t="shared" si="78"/>
        <v>3648765.3699999996</v>
      </c>
      <c r="Y91" s="275">
        <f t="shared" si="79"/>
        <v>1</v>
      </c>
      <c r="Z91" s="276">
        <f t="shared" si="66"/>
        <v>-2143003.4699999997</v>
      </c>
      <c r="AA91" s="275">
        <f t="shared" si="67"/>
        <v>-0.58732290314408453</v>
      </c>
    </row>
    <row r="92" spans="1:27">
      <c r="A92" s="272" t="s">
        <v>28</v>
      </c>
      <c r="B92" s="273"/>
      <c r="C92" s="274">
        <f t="shared" si="68"/>
        <v>330755.45</v>
      </c>
      <c r="D92" s="275">
        <f t="shared" si="69"/>
        <v>1</v>
      </c>
      <c r="E92" s="273"/>
      <c r="F92" s="274">
        <f t="shared" si="70"/>
        <v>237615.86899999998</v>
      </c>
      <c r="G92" s="275">
        <f t="shared" si="71"/>
        <v>1</v>
      </c>
      <c r="H92" s="276">
        <f t="shared" si="60"/>
        <v>93139.581000000035</v>
      </c>
      <c r="I92" s="275">
        <f t="shared" si="61"/>
        <v>0.39197542399830226</v>
      </c>
      <c r="J92" s="273"/>
      <c r="K92" s="274">
        <f t="shared" si="72"/>
        <v>251017.24</v>
      </c>
      <c r="L92" s="275">
        <f t="shared" si="73"/>
        <v>1</v>
      </c>
      <c r="M92" s="276">
        <f t="shared" si="62"/>
        <v>79738.210000000021</v>
      </c>
      <c r="N92" s="275">
        <f t="shared" si="63"/>
        <v>0.31766029297429937</v>
      </c>
      <c r="O92" s="311"/>
      <c r="P92" s="274">
        <f t="shared" si="74"/>
        <v>1941685.5300000003</v>
      </c>
      <c r="Q92" s="275">
        <f t="shared" si="75"/>
        <v>1</v>
      </c>
      <c r="R92" s="273"/>
      <c r="S92" s="274">
        <f t="shared" si="76"/>
        <v>1444366.3139999998</v>
      </c>
      <c r="T92" s="275">
        <f t="shared" si="77"/>
        <v>1</v>
      </c>
      <c r="U92" s="276">
        <f t="shared" si="64"/>
        <v>497319.21600000048</v>
      </c>
      <c r="V92" s="275">
        <f t="shared" si="65"/>
        <v>0.34431654295698327</v>
      </c>
      <c r="W92" s="273"/>
      <c r="X92" s="274">
        <f t="shared" si="78"/>
        <v>1441910.3800000001</v>
      </c>
      <c r="Y92" s="275">
        <f t="shared" si="79"/>
        <v>1</v>
      </c>
      <c r="Z92" s="276">
        <f t="shared" si="66"/>
        <v>499775.15000000014</v>
      </c>
      <c r="AA92" s="275">
        <f t="shared" si="67"/>
        <v>0.34660625024420733</v>
      </c>
    </row>
    <row r="93" spans="1:27">
      <c r="A93" s="272" t="s">
        <v>29</v>
      </c>
      <c r="B93" s="273"/>
      <c r="C93" s="274">
        <f t="shared" si="68"/>
        <v>108377.89</v>
      </c>
      <c r="D93" s="275">
        <f t="shared" si="69"/>
        <v>1</v>
      </c>
      <c r="E93" s="273"/>
      <c r="F93" s="274">
        <f t="shared" si="70"/>
        <v>0</v>
      </c>
      <c r="G93" s="275" t="str">
        <f t="shared" si="71"/>
        <v>N. D.</v>
      </c>
      <c r="H93" s="276">
        <f t="shared" si="60"/>
        <v>108377.89</v>
      </c>
      <c r="I93" s="275" t="str">
        <f t="shared" si="61"/>
        <v>N. D.</v>
      </c>
      <c r="J93" s="273"/>
      <c r="K93" s="274">
        <f t="shared" si="72"/>
        <v>1370566.02</v>
      </c>
      <c r="L93" s="275">
        <f t="shared" si="73"/>
        <v>1</v>
      </c>
      <c r="M93" s="276">
        <f t="shared" si="62"/>
        <v>-1262188.1300000001</v>
      </c>
      <c r="N93" s="275">
        <f t="shared" si="63"/>
        <v>-0.92092472130601932</v>
      </c>
      <c r="O93" s="311"/>
      <c r="P93" s="274">
        <f t="shared" si="74"/>
        <v>258808.89999999997</v>
      </c>
      <c r="Q93" s="275">
        <f t="shared" si="75"/>
        <v>1</v>
      </c>
      <c r="R93" s="273"/>
      <c r="S93" s="274">
        <f t="shared" si="76"/>
        <v>0</v>
      </c>
      <c r="T93" s="275" t="str">
        <f t="shared" si="77"/>
        <v>N. D.</v>
      </c>
      <c r="U93" s="276">
        <f t="shared" si="64"/>
        <v>258808.89999999997</v>
      </c>
      <c r="V93" s="275" t="str">
        <f t="shared" si="65"/>
        <v>N. D.</v>
      </c>
      <c r="W93" s="273"/>
      <c r="X93" s="274">
        <f t="shared" si="78"/>
        <v>1444564.55</v>
      </c>
      <c r="Y93" s="275">
        <f t="shared" si="79"/>
        <v>1</v>
      </c>
      <c r="Z93" s="276">
        <f t="shared" si="66"/>
        <v>-1185755.6500000001</v>
      </c>
      <c r="AA93" s="275">
        <f t="shared" si="67"/>
        <v>-0.82083950488747637</v>
      </c>
    </row>
    <row r="94" spans="1:27">
      <c r="A94" s="277" t="s">
        <v>30</v>
      </c>
      <c r="B94" s="273"/>
      <c r="C94" s="274">
        <f t="shared" si="68"/>
        <v>126268</v>
      </c>
      <c r="D94" s="275">
        <f t="shared" si="69"/>
        <v>1</v>
      </c>
      <c r="E94" s="273"/>
      <c r="F94" s="274">
        <f t="shared" si="70"/>
        <v>49500</v>
      </c>
      <c r="G94" s="275">
        <f t="shared" si="71"/>
        <v>1</v>
      </c>
      <c r="H94" s="276">
        <f t="shared" si="60"/>
        <v>76768</v>
      </c>
      <c r="I94" s="275">
        <f t="shared" si="61"/>
        <v>1.550868686868687</v>
      </c>
      <c r="J94" s="273"/>
      <c r="K94" s="274">
        <f t="shared" si="72"/>
        <v>94648.23</v>
      </c>
      <c r="L94" s="275">
        <f t="shared" si="73"/>
        <v>1</v>
      </c>
      <c r="M94" s="276">
        <f t="shared" si="62"/>
        <v>31619.770000000004</v>
      </c>
      <c r="N94" s="275">
        <f t="shared" si="63"/>
        <v>0.3340767175466462</v>
      </c>
      <c r="O94" s="311"/>
      <c r="P94" s="274">
        <f t="shared" si="74"/>
        <v>348129.27</v>
      </c>
      <c r="Q94" s="275">
        <f t="shared" si="75"/>
        <v>1</v>
      </c>
      <c r="R94" s="273"/>
      <c r="S94" s="274">
        <f t="shared" si="76"/>
        <v>532588</v>
      </c>
      <c r="T94" s="275">
        <f t="shared" si="77"/>
        <v>1</v>
      </c>
      <c r="U94" s="276">
        <f t="shared" si="64"/>
        <v>-184458.72999999998</v>
      </c>
      <c r="V94" s="275">
        <f t="shared" si="65"/>
        <v>-0.34634413467821279</v>
      </c>
      <c r="W94" s="273"/>
      <c r="X94" s="274">
        <f t="shared" si="78"/>
        <v>626921.56999999995</v>
      </c>
      <c r="Y94" s="275">
        <f t="shared" si="79"/>
        <v>1</v>
      </c>
      <c r="Z94" s="276">
        <f t="shared" si="66"/>
        <v>-278792.29999999993</v>
      </c>
      <c r="AA94" s="275">
        <f t="shared" si="67"/>
        <v>-0.44470044315112645</v>
      </c>
    </row>
    <row r="95" spans="1:27" hidden="1">
      <c r="A95" s="278" t="s">
        <v>31</v>
      </c>
      <c r="B95" s="265"/>
      <c r="C95" s="279">
        <f>+SUM(C96:C104)</f>
        <v>0</v>
      </c>
      <c r="D95" s="270">
        <f>+IF(ISERROR(C95/C106),"N. D.",C95/C106)</f>
        <v>0</v>
      </c>
      <c r="E95" s="273"/>
      <c r="F95" s="279">
        <f>+SUM(F96:F104)</f>
        <v>0</v>
      </c>
      <c r="G95" s="270">
        <f>+IF(ISERROR(F95/F106),"N. D.",F95/F106)</f>
        <v>0</v>
      </c>
      <c r="H95" s="271">
        <f t="shared" si="60"/>
        <v>0</v>
      </c>
      <c r="I95" s="270" t="str">
        <f t="shared" si="61"/>
        <v>N. D.</v>
      </c>
      <c r="J95" s="265"/>
      <c r="K95" s="279">
        <f>+SUM(K96:K104)</f>
        <v>0</v>
      </c>
      <c r="L95" s="270">
        <f>+IF(ISERROR(K95/K106),"N. D.",K95/K106)</f>
        <v>0</v>
      </c>
      <c r="M95" s="271">
        <f t="shared" si="62"/>
        <v>0</v>
      </c>
      <c r="N95" s="270" t="str">
        <f t="shared" si="63"/>
        <v>N. D.</v>
      </c>
      <c r="O95" s="265"/>
      <c r="P95" s="279">
        <f>+SUM(P96:P104)</f>
        <v>0</v>
      </c>
      <c r="Q95" s="270">
        <f>+IF(ISERROR(P95/P106),"N. D.",P95/P106)</f>
        <v>0</v>
      </c>
      <c r="R95" s="273"/>
      <c r="S95" s="279">
        <f>+SUM(S96:S104)</f>
        <v>0</v>
      </c>
      <c r="T95" s="270">
        <f>+IF(ISERROR(S95/S106),"N. D.",S95/S106)</f>
        <v>0</v>
      </c>
      <c r="U95" s="271">
        <f t="shared" si="64"/>
        <v>0</v>
      </c>
      <c r="V95" s="270" t="str">
        <f t="shared" si="65"/>
        <v>N. D.</v>
      </c>
      <c r="W95" s="265"/>
      <c r="X95" s="279">
        <f>+SUM(X96:X104)</f>
        <v>0</v>
      </c>
      <c r="Y95" s="270">
        <f>+IF(ISERROR(X95/X106),"N. D.",X95/X106)</f>
        <v>0</v>
      </c>
      <c r="Z95" s="271">
        <f t="shared" si="66"/>
        <v>0</v>
      </c>
      <c r="AA95" s="270" t="str">
        <f t="shared" si="67"/>
        <v>N. D.</v>
      </c>
    </row>
    <row r="96" spans="1:27" hidden="1">
      <c r="A96" s="280" t="s">
        <v>32</v>
      </c>
      <c r="B96" s="273"/>
      <c r="C96" s="274">
        <f t="shared" ref="C96:C104" si="80">+C21-C46-C71</f>
        <v>0</v>
      </c>
      <c r="D96" s="275" t="str">
        <f t="shared" ref="D96:D104" si="81">+IF(ISERROR(C96/C96),"N. D.",C96/C96)</f>
        <v>N. D.</v>
      </c>
      <c r="E96" s="273"/>
      <c r="F96" s="274">
        <f t="shared" ref="F96:F104" si="82">+F21-F46-F71</f>
        <v>0</v>
      </c>
      <c r="G96" s="275" t="str">
        <f t="shared" ref="G96:G104" si="83">+IF(ISERROR(F96/F96),"N. D.",F96/F96)</f>
        <v>N. D.</v>
      </c>
      <c r="H96" s="276">
        <f t="shared" si="60"/>
        <v>0</v>
      </c>
      <c r="I96" s="275" t="str">
        <f t="shared" si="61"/>
        <v>N. D.</v>
      </c>
      <c r="J96" s="273"/>
      <c r="K96" s="274">
        <f t="shared" ref="K96:K104" si="84">+K21-K46-K71</f>
        <v>0</v>
      </c>
      <c r="L96" s="275" t="str">
        <f t="shared" ref="L96:L104" si="85">+IF(ISERROR(K96/K96),"N. D.",K96/K96)</f>
        <v>N. D.</v>
      </c>
      <c r="M96" s="276">
        <f t="shared" si="62"/>
        <v>0</v>
      </c>
      <c r="N96" s="275" t="str">
        <f t="shared" si="63"/>
        <v>N. D.</v>
      </c>
      <c r="O96" s="311"/>
      <c r="P96" s="274">
        <f t="shared" ref="P96:P104" si="86">+P21-P46-P71</f>
        <v>0</v>
      </c>
      <c r="Q96" s="275" t="str">
        <f t="shared" ref="Q96:Q104" si="87">+IF(ISERROR(P96/P96),"N. D.",P96/P96)</f>
        <v>N. D.</v>
      </c>
      <c r="R96" s="273"/>
      <c r="S96" s="274">
        <f t="shared" ref="S96:S104" si="88">+S21-S46-S71</f>
        <v>0</v>
      </c>
      <c r="T96" s="275" t="str">
        <f t="shared" ref="T96:T104" si="89">+IF(ISERROR(S96/S96),"N. D.",S96/S96)</f>
        <v>N. D.</v>
      </c>
      <c r="U96" s="276">
        <f t="shared" si="64"/>
        <v>0</v>
      </c>
      <c r="V96" s="275" t="str">
        <f t="shared" si="65"/>
        <v>N. D.</v>
      </c>
      <c r="W96" s="273"/>
      <c r="X96" s="274">
        <f t="shared" ref="X96:X104" si="90">+X21-X46-X71</f>
        <v>0</v>
      </c>
      <c r="Y96" s="275" t="str">
        <f t="shared" ref="Y96:Y104" si="91">+IF(ISERROR(X96/X96),"N. D.",X96/X96)</f>
        <v>N. D.</v>
      </c>
      <c r="Z96" s="276">
        <f t="shared" si="66"/>
        <v>0</v>
      </c>
      <c r="AA96" s="275" t="str">
        <f t="shared" si="67"/>
        <v>N. D.</v>
      </c>
    </row>
    <row r="97" spans="1:27" hidden="1">
      <c r="A97" s="280" t="s">
        <v>33</v>
      </c>
      <c r="B97" s="273"/>
      <c r="C97" s="274">
        <f t="shared" si="80"/>
        <v>0</v>
      </c>
      <c r="D97" s="275" t="str">
        <f t="shared" si="81"/>
        <v>N. D.</v>
      </c>
      <c r="E97" s="273"/>
      <c r="F97" s="274">
        <f t="shared" si="82"/>
        <v>0</v>
      </c>
      <c r="G97" s="275" t="str">
        <f t="shared" si="83"/>
        <v>N. D.</v>
      </c>
      <c r="H97" s="276">
        <f t="shared" si="60"/>
        <v>0</v>
      </c>
      <c r="I97" s="275" t="str">
        <f t="shared" si="61"/>
        <v>N. D.</v>
      </c>
      <c r="J97" s="273"/>
      <c r="K97" s="274">
        <f t="shared" si="84"/>
        <v>0</v>
      </c>
      <c r="L97" s="275" t="str">
        <f t="shared" si="85"/>
        <v>N. D.</v>
      </c>
      <c r="M97" s="276">
        <f t="shared" si="62"/>
        <v>0</v>
      </c>
      <c r="N97" s="275" t="str">
        <f t="shared" si="63"/>
        <v>N. D.</v>
      </c>
      <c r="O97" s="311"/>
      <c r="P97" s="274">
        <f t="shared" si="86"/>
        <v>0</v>
      </c>
      <c r="Q97" s="275" t="str">
        <f t="shared" si="87"/>
        <v>N. D.</v>
      </c>
      <c r="R97" s="273"/>
      <c r="S97" s="274">
        <f t="shared" si="88"/>
        <v>0</v>
      </c>
      <c r="T97" s="275" t="str">
        <f t="shared" si="89"/>
        <v>N. D.</v>
      </c>
      <c r="U97" s="276">
        <f t="shared" si="64"/>
        <v>0</v>
      </c>
      <c r="V97" s="275" t="str">
        <f t="shared" si="65"/>
        <v>N. D.</v>
      </c>
      <c r="W97" s="273"/>
      <c r="X97" s="274">
        <f t="shared" si="90"/>
        <v>0</v>
      </c>
      <c r="Y97" s="275" t="str">
        <f t="shared" si="91"/>
        <v>N. D.</v>
      </c>
      <c r="Z97" s="276">
        <f t="shared" si="66"/>
        <v>0</v>
      </c>
      <c r="AA97" s="275" t="str">
        <f t="shared" si="67"/>
        <v>N. D.</v>
      </c>
    </row>
    <row r="98" spans="1:27" hidden="1">
      <c r="A98" s="280" t="s">
        <v>34</v>
      </c>
      <c r="B98" s="273"/>
      <c r="C98" s="274">
        <f t="shared" si="80"/>
        <v>0</v>
      </c>
      <c r="D98" s="275" t="str">
        <f t="shared" si="81"/>
        <v>N. D.</v>
      </c>
      <c r="E98" s="273"/>
      <c r="F98" s="274">
        <f t="shared" si="82"/>
        <v>0</v>
      </c>
      <c r="G98" s="275" t="str">
        <f t="shared" si="83"/>
        <v>N. D.</v>
      </c>
      <c r="H98" s="276">
        <f t="shared" si="60"/>
        <v>0</v>
      </c>
      <c r="I98" s="275" t="str">
        <f t="shared" si="61"/>
        <v>N. D.</v>
      </c>
      <c r="J98" s="273"/>
      <c r="K98" s="274">
        <f t="shared" si="84"/>
        <v>0</v>
      </c>
      <c r="L98" s="275" t="str">
        <f t="shared" si="85"/>
        <v>N. D.</v>
      </c>
      <c r="M98" s="276">
        <f t="shared" si="62"/>
        <v>0</v>
      </c>
      <c r="N98" s="275" t="str">
        <f t="shared" si="63"/>
        <v>N. D.</v>
      </c>
      <c r="O98" s="311"/>
      <c r="P98" s="274">
        <f t="shared" si="86"/>
        <v>0</v>
      </c>
      <c r="Q98" s="275" t="str">
        <f t="shared" si="87"/>
        <v>N. D.</v>
      </c>
      <c r="R98" s="273"/>
      <c r="S98" s="274">
        <f t="shared" si="88"/>
        <v>0</v>
      </c>
      <c r="T98" s="275" t="str">
        <f t="shared" si="89"/>
        <v>N. D.</v>
      </c>
      <c r="U98" s="276">
        <f t="shared" si="64"/>
        <v>0</v>
      </c>
      <c r="V98" s="275" t="str">
        <f t="shared" si="65"/>
        <v>N. D.</v>
      </c>
      <c r="W98" s="273"/>
      <c r="X98" s="274">
        <f t="shared" si="90"/>
        <v>0</v>
      </c>
      <c r="Y98" s="275" t="str">
        <f t="shared" si="91"/>
        <v>N. D.</v>
      </c>
      <c r="Z98" s="276">
        <f t="shared" si="66"/>
        <v>0</v>
      </c>
      <c r="AA98" s="275" t="str">
        <f t="shared" si="67"/>
        <v>N. D.</v>
      </c>
    </row>
    <row r="99" spans="1:27" hidden="1">
      <c r="A99" s="280" t="s">
        <v>35</v>
      </c>
      <c r="B99" s="273"/>
      <c r="C99" s="274">
        <f t="shared" si="80"/>
        <v>0</v>
      </c>
      <c r="D99" s="275" t="str">
        <f t="shared" si="81"/>
        <v>N. D.</v>
      </c>
      <c r="E99" s="273"/>
      <c r="F99" s="274">
        <f t="shared" si="82"/>
        <v>0</v>
      </c>
      <c r="G99" s="275" t="str">
        <f t="shared" si="83"/>
        <v>N. D.</v>
      </c>
      <c r="H99" s="276">
        <f t="shared" si="60"/>
        <v>0</v>
      </c>
      <c r="I99" s="275" t="str">
        <f t="shared" si="61"/>
        <v>N. D.</v>
      </c>
      <c r="J99" s="273"/>
      <c r="K99" s="274">
        <f t="shared" si="84"/>
        <v>0</v>
      </c>
      <c r="L99" s="275" t="str">
        <f t="shared" si="85"/>
        <v>N. D.</v>
      </c>
      <c r="M99" s="276">
        <f t="shared" si="62"/>
        <v>0</v>
      </c>
      <c r="N99" s="275" t="str">
        <f t="shared" si="63"/>
        <v>N. D.</v>
      </c>
      <c r="O99" s="311"/>
      <c r="P99" s="274">
        <f t="shared" si="86"/>
        <v>0</v>
      </c>
      <c r="Q99" s="275" t="str">
        <f t="shared" si="87"/>
        <v>N. D.</v>
      </c>
      <c r="R99" s="273"/>
      <c r="S99" s="274">
        <f t="shared" si="88"/>
        <v>0</v>
      </c>
      <c r="T99" s="275" t="str">
        <f t="shared" si="89"/>
        <v>N. D.</v>
      </c>
      <c r="U99" s="276">
        <f t="shared" si="64"/>
        <v>0</v>
      </c>
      <c r="V99" s="275" t="str">
        <f t="shared" si="65"/>
        <v>N. D.</v>
      </c>
      <c r="W99" s="273"/>
      <c r="X99" s="274">
        <f t="shared" si="90"/>
        <v>0</v>
      </c>
      <c r="Y99" s="275" t="str">
        <f t="shared" si="91"/>
        <v>N. D.</v>
      </c>
      <c r="Z99" s="276">
        <f t="shared" si="66"/>
        <v>0</v>
      </c>
      <c r="AA99" s="275" t="str">
        <f t="shared" si="67"/>
        <v>N. D.</v>
      </c>
    </row>
    <row r="100" spans="1:27" hidden="1">
      <c r="A100" s="280" t="s">
        <v>36</v>
      </c>
      <c r="B100" s="273"/>
      <c r="C100" s="274">
        <f t="shared" si="80"/>
        <v>0</v>
      </c>
      <c r="D100" s="275" t="str">
        <f t="shared" si="81"/>
        <v>N. D.</v>
      </c>
      <c r="E100" s="273"/>
      <c r="F100" s="274">
        <f t="shared" si="82"/>
        <v>0</v>
      </c>
      <c r="G100" s="275" t="str">
        <f t="shared" si="83"/>
        <v>N. D.</v>
      </c>
      <c r="H100" s="276">
        <f t="shared" si="60"/>
        <v>0</v>
      </c>
      <c r="I100" s="275" t="str">
        <f t="shared" si="61"/>
        <v>N. D.</v>
      </c>
      <c r="J100" s="273"/>
      <c r="K100" s="274">
        <f t="shared" si="84"/>
        <v>0</v>
      </c>
      <c r="L100" s="275" t="str">
        <f t="shared" si="85"/>
        <v>N. D.</v>
      </c>
      <c r="M100" s="276">
        <f t="shared" si="62"/>
        <v>0</v>
      </c>
      <c r="N100" s="275" t="str">
        <f t="shared" si="63"/>
        <v>N. D.</v>
      </c>
      <c r="O100" s="311"/>
      <c r="P100" s="274">
        <f t="shared" si="86"/>
        <v>0</v>
      </c>
      <c r="Q100" s="275" t="str">
        <f t="shared" si="87"/>
        <v>N. D.</v>
      </c>
      <c r="R100" s="273"/>
      <c r="S100" s="274">
        <f t="shared" si="88"/>
        <v>0</v>
      </c>
      <c r="T100" s="275" t="str">
        <f t="shared" si="89"/>
        <v>N. D.</v>
      </c>
      <c r="U100" s="276">
        <f t="shared" si="64"/>
        <v>0</v>
      </c>
      <c r="V100" s="275" t="str">
        <f t="shared" si="65"/>
        <v>N. D.</v>
      </c>
      <c r="W100" s="273"/>
      <c r="X100" s="274">
        <f t="shared" si="90"/>
        <v>0</v>
      </c>
      <c r="Y100" s="275" t="str">
        <f t="shared" si="91"/>
        <v>N. D.</v>
      </c>
      <c r="Z100" s="276">
        <f t="shared" si="66"/>
        <v>0</v>
      </c>
      <c r="AA100" s="275" t="str">
        <f t="shared" si="67"/>
        <v>N. D.</v>
      </c>
    </row>
    <row r="101" spans="1:27" hidden="1">
      <c r="A101" s="280" t="s">
        <v>37</v>
      </c>
      <c r="B101" s="273"/>
      <c r="C101" s="274">
        <f t="shared" si="80"/>
        <v>0</v>
      </c>
      <c r="D101" s="275" t="str">
        <f t="shared" si="81"/>
        <v>N. D.</v>
      </c>
      <c r="E101" s="273"/>
      <c r="F101" s="274">
        <f t="shared" si="82"/>
        <v>0</v>
      </c>
      <c r="G101" s="275" t="str">
        <f t="shared" si="83"/>
        <v>N. D.</v>
      </c>
      <c r="H101" s="276">
        <f t="shared" si="60"/>
        <v>0</v>
      </c>
      <c r="I101" s="275" t="str">
        <f t="shared" si="61"/>
        <v>N. D.</v>
      </c>
      <c r="J101" s="273"/>
      <c r="K101" s="274">
        <f t="shared" si="84"/>
        <v>0</v>
      </c>
      <c r="L101" s="275" t="str">
        <f t="shared" si="85"/>
        <v>N. D.</v>
      </c>
      <c r="M101" s="276">
        <f t="shared" si="62"/>
        <v>0</v>
      </c>
      <c r="N101" s="275" t="str">
        <f t="shared" si="63"/>
        <v>N. D.</v>
      </c>
      <c r="O101" s="311"/>
      <c r="P101" s="274">
        <f t="shared" si="86"/>
        <v>0</v>
      </c>
      <c r="Q101" s="275" t="str">
        <f t="shared" si="87"/>
        <v>N. D.</v>
      </c>
      <c r="R101" s="273"/>
      <c r="S101" s="274">
        <f t="shared" si="88"/>
        <v>0</v>
      </c>
      <c r="T101" s="275" t="str">
        <f t="shared" si="89"/>
        <v>N. D.</v>
      </c>
      <c r="U101" s="276">
        <f t="shared" si="64"/>
        <v>0</v>
      </c>
      <c r="V101" s="275" t="str">
        <f t="shared" si="65"/>
        <v>N. D.</v>
      </c>
      <c r="W101" s="273"/>
      <c r="X101" s="274">
        <f t="shared" si="90"/>
        <v>0</v>
      </c>
      <c r="Y101" s="275" t="str">
        <f t="shared" si="91"/>
        <v>N. D.</v>
      </c>
      <c r="Z101" s="276">
        <f t="shared" si="66"/>
        <v>0</v>
      </c>
      <c r="AA101" s="275" t="str">
        <f t="shared" si="67"/>
        <v>N. D.</v>
      </c>
    </row>
    <row r="102" spans="1:27" hidden="1">
      <c r="A102" s="280" t="s">
        <v>38</v>
      </c>
      <c r="B102" s="273"/>
      <c r="C102" s="274">
        <f t="shared" si="80"/>
        <v>0</v>
      </c>
      <c r="D102" s="275" t="str">
        <f t="shared" si="81"/>
        <v>N. D.</v>
      </c>
      <c r="E102" s="273"/>
      <c r="F102" s="274">
        <f t="shared" si="82"/>
        <v>0</v>
      </c>
      <c r="G102" s="275" t="str">
        <f t="shared" si="83"/>
        <v>N. D.</v>
      </c>
      <c r="H102" s="276">
        <f t="shared" si="60"/>
        <v>0</v>
      </c>
      <c r="I102" s="275" t="str">
        <f t="shared" si="61"/>
        <v>N. D.</v>
      </c>
      <c r="J102" s="273"/>
      <c r="K102" s="274">
        <f t="shared" si="84"/>
        <v>0</v>
      </c>
      <c r="L102" s="275" t="str">
        <f t="shared" si="85"/>
        <v>N. D.</v>
      </c>
      <c r="M102" s="276">
        <f t="shared" si="62"/>
        <v>0</v>
      </c>
      <c r="N102" s="275" t="str">
        <f t="shared" si="63"/>
        <v>N. D.</v>
      </c>
      <c r="O102" s="311"/>
      <c r="P102" s="274">
        <f t="shared" si="86"/>
        <v>0</v>
      </c>
      <c r="Q102" s="275" t="str">
        <f t="shared" si="87"/>
        <v>N. D.</v>
      </c>
      <c r="R102" s="273"/>
      <c r="S102" s="274">
        <f t="shared" si="88"/>
        <v>0</v>
      </c>
      <c r="T102" s="275" t="str">
        <f t="shared" si="89"/>
        <v>N. D.</v>
      </c>
      <c r="U102" s="276">
        <f t="shared" si="64"/>
        <v>0</v>
      </c>
      <c r="V102" s="275" t="str">
        <f t="shared" si="65"/>
        <v>N. D.</v>
      </c>
      <c r="W102" s="273"/>
      <c r="X102" s="274">
        <f t="shared" si="90"/>
        <v>0</v>
      </c>
      <c r="Y102" s="275" t="str">
        <f t="shared" si="91"/>
        <v>N. D.</v>
      </c>
      <c r="Z102" s="276">
        <f t="shared" si="66"/>
        <v>0</v>
      </c>
      <c r="AA102" s="275" t="str">
        <f t="shared" si="67"/>
        <v>N. D.</v>
      </c>
    </row>
    <row r="103" spans="1:27" hidden="1">
      <c r="A103" s="280" t="s">
        <v>39</v>
      </c>
      <c r="B103" s="273"/>
      <c r="C103" s="274">
        <f t="shared" si="80"/>
        <v>0</v>
      </c>
      <c r="D103" s="275" t="str">
        <f t="shared" si="81"/>
        <v>N. D.</v>
      </c>
      <c r="E103" s="273"/>
      <c r="F103" s="274">
        <f t="shared" si="82"/>
        <v>0</v>
      </c>
      <c r="G103" s="275" t="str">
        <f t="shared" si="83"/>
        <v>N. D.</v>
      </c>
      <c r="H103" s="276">
        <f t="shared" si="60"/>
        <v>0</v>
      </c>
      <c r="I103" s="275" t="str">
        <f t="shared" si="61"/>
        <v>N. D.</v>
      </c>
      <c r="J103" s="273"/>
      <c r="K103" s="274">
        <f t="shared" si="84"/>
        <v>0</v>
      </c>
      <c r="L103" s="275" t="str">
        <f t="shared" si="85"/>
        <v>N. D.</v>
      </c>
      <c r="M103" s="276">
        <f t="shared" si="62"/>
        <v>0</v>
      </c>
      <c r="N103" s="275" t="str">
        <f t="shared" si="63"/>
        <v>N. D.</v>
      </c>
      <c r="O103" s="311"/>
      <c r="P103" s="274">
        <f t="shared" si="86"/>
        <v>0</v>
      </c>
      <c r="Q103" s="275" t="str">
        <f t="shared" si="87"/>
        <v>N. D.</v>
      </c>
      <c r="R103" s="273"/>
      <c r="S103" s="274">
        <f t="shared" si="88"/>
        <v>0</v>
      </c>
      <c r="T103" s="275" t="str">
        <f t="shared" si="89"/>
        <v>N. D.</v>
      </c>
      <c r="U103" s="276">
        <f t="shared" si="64"/>
        <v>0</v>
      </c>
      <c r="V103" s="275" t="str">
        <f t="shared" si="65"/>
        <v>N. D.</v>
      </c>
      <c r="W103" s="273"/>
      <c r="X103" s="274">
        <f t="shared" si="90"/>
        <v>0</v>
      </c>
      <c r="Y103" s="275" t="str">
        <f t="shared" si="91"/>
        <v>N. D.</v>
      </c>
      <c r="Z103" s="276">
        <f t="shared" si="66"/>
        <v>0</v>
      </c>
      <c r="AA103" s="275" t="str">
        <f t="shared" si="67"/>
        <v>N. D.</v>
      </c>
    </row>
    <row r="104" spans="1:27" hidden="1">
      <c r="A104" s="280" t="s">
        <v>40</v>
      </c>
      <c r="B104" s="273"/>
      <c r="C104" s="274">
        <f t="shared" si="80"/>
        <v>0</v>
      </c>
      <c r="D104" s="275" t="str">
        <f t="shared" si="81"/>
        <v>N. D.</v>
      </c>
      <c r="E104" s="273"/>
      <c r="F104" s="274">
        <f t="shared" si="82"/>
        <v>0</v>
      </c>
      <c r="G104" s="275" t="str">
        <f t="shared" si="83"/>
        <v>N. D.</v>
      </c>
      <c r="H104" s="276">
        <f t="shared" si="60"/>
        <v>0</v>
      </c>
      <c r="I104" s="275" t="str">
        <f t="shared" si="61"/>
        <v>N. D.</v>
      </c>
      <c r="J104" s="273"/>
      <c r="K104" s="274">
        <f t="shared" si="84"/>
        <v>0</v>
      </c>
      <c r="L104" s="275" t="str">
        <f t="shared" si="85"/>
        <v>N. D.</v>
      </c>
      <c r="M104" s="276">
        <f t="shared" si="62"/>
        <v>0</v>
      </c>
      <c r="N104" s="275" t="str">
        <f t="shared" si="63"/>
        <v>N. D.</v>
      </c>
      <c r="O104" s="311"/>
      <c r="P104" s="274">
        <f t="shared" si="86"/>
        <v>0</v>
      </c>
      <c r="Q104" s="275" t="str">
        <f t="shared" si="87"/>
        <v>N. D.</v>
      </c>
      <c r="R104" s="273"/>
      <c r="S104" s="274">
        <f t="shared" si="88"/>
        <v>0</v>
      </c>
      <c r="T104" s="275" t="str">
        <f t="shared" si="89"/>
        <v>N. D.</v>
      </c>
      <c r="U104" s="276">
        <f t="shared" si="64"/>
        <v>0</v>
      </c>
      <c r="V104" s="275" t="str">
        <f t="shared" si="65"/>
        <v>N. D.</v>
      </c>
      <c r="W104" s="273"/>
      <c r="X104" s="274">
        <f t="shared" si="90"/>
        <v>0</v>
      </c>
      <c r="Y104" s="275" t="str">
        <f t="shared" si="91"/>
        <v>N. D.</v>
      </c>
      <c r="Z104" s="276">
        <f t="shared" si="66"/>
        <v>0</v>
      </c>
      <c r="AA104" s="275" t="str">
        <f t="shared" si="67"/>
        <v>N. D.</v>
      </c>
    </row>
    <row r="105" spans="1:27" ht="6" customHeight="1">
      <c r="A105" s="267"/>
      <c r="B105" s="265"/>
      <c r="C105" s="267"/>
      <c r="D105" s="270"/>
      <c r="E105" s="265"/>
      <c r="F105" s="267"/>
      <c r="G105" s="270"/>
      <c r="H105" s="265"/>
      <c r="I105" s="270"/>
      <c r="J105" s="265"/>
      <c r="K105" s="267"/>
      <c r="L105" s="270"/>
      <c r="M105" s="265"/>
      <c r="N105" s="270"/>
      <c r="O105" s="265"/>
      <c r="P105" s="267"/>
      <c r="Q105" s="270"/>
      <c r="R105" s="265"/>
      <c r="S105" s="267"/>
      <c r="T105" s="270"/>
      <c r="U105" s="265"/>
      <c r="V105" s="270"/>
      <c r="W105" s="265"/>
      <c r="X105" s="267"/>
      <c r="Y105" s="270"/>
      <c r="Z105" s="265"/>
      <c r="AA105" s="270"/>
    </row>
    <row r="106" spans="1:27">
      <c r="A106" s="284" t="s">
        <v>47</v>
      </c>
      <c r="B106" s="285"/>
      <c r="C106" s="286">
        <f>+C85+C95</f>
        <v>83497330.700000003</v>
      </c>
      <c r="D106" s="287">
        <f>+IF(ISERROR(C106/C106),"N. D.",C106/C106)</f>
        <v>1</v>
      </c>
      <c r="E106" s="285"/>
      <c r="F106" s="286">
        <f>+F85+F95</f>
        <v>82298851.932491958</v>
      </c>
      <c r="G106" s="287">
        <f>+IF(ISERROR(F106/F106),"N. D.",F106/F106)</f>
        <v>1</v>
      </c>
      <c r="H106" s="285">
        <f>+$C106-F106</f>
        <v>1198478.7675080448</v>
      </c>
      <c r="I106" s="287">
        <f>+IF(ISERROR(H106/F106),"N. D.",H106/F106)</f>
        <v>1.4562521096784341E-2</v>
      </c>
      <c r="J106" s="285"/>
      <c r="K106" s="286">
        <f>+K85+K95</f>
        <v>74259058.780000001</v>
      </c>
      <c r="L106" s="287">
        <f>+IF(ISERROR(K106/K106),"N. D.",K106/K106)</f>
        <v>1</v>
      </c>
      <c r="M106" s="285">
        <f>+$C106-K106</f>
        <v>9238271.9200000018</v>
      </c>
      <c r="N106" s="287">
        <f>+IF(ISERROR(M106/K106),"N. D.",M106/K106)</f>
        <v>0.12440599263948821</v>
      </c>
      <c r="O106" s="312"/>
      <c r="P106" s="286">
        <f>+P85+P95</f>
        <v>471662063.82999998</v>
      </c>
      <c r="Q106" s="287">
        <f>+IF(ISERROR(P106/P106),"N. D.",P106/P106)</f>
        <v>1</v>
      </c>
      <c r="R106" s="285"/>
      <c r="S106" s="286">
        <f>+S85+S95</f>
        <v>474965448.83036679</v>
      </c>
      <c r="T106" s="287">
        <f>+IF(ISERROR(S106/S106),"N. D.",S106/S106)</f>
        <v>1</v>
      </c>
      <c r="U106" s="285">
        <f>+$P106-S106</f>
        <v>-3303385.000366807</v>
      </c>
      <c r="V106" s="287">
        <f>+IF(ISERROR(U106/S106),"N. D.",U106/S106)</f>
        <v>-6.9550006395235836E-3</v>
      </c>
      <c r="W106" s="285"/>
      <c r="X106" s="286">
        <f>+X85+X95</f>
        <v>428105179.85000002</v>
      </c>
      <c r="Y106" s="287">
        <f>+IF(ISERROR(X106/X106),"N. D.",X106/X106)</f>
        <v>1</v>
      </c>
      <c r="Z106" s="285">
        <f>+$P106-X106</f>
        <v>43556883.979999959</v>
      </c>
      <c r="AA106" s="287">
        <f>+IF(ISERROR(Z106/X106),"N. D.",Z106/X106)</f>
        <v>0.10174341734258266</v>
      </c>
    </row>
    <row r="107" spans="1:27" ht="6" customHeight="1">
      <c r="A107" s="267"/>
      <c r="B107" s="265"/>
      <c r="C107" s="267"/>
      <c r="D107" s="288"/>
      <c r="E107" s="265"/>
      <c r="F107" s="267"/>
      <c r="G107" s="288"/>
      <c r="H107" s="265"/>
      <c r="I107" s="288"/>
      <c r="J107" s="265"/>
      <c r="K107" s="267"/>
      <c r="L107" s="288"/>
      <c r="M107" s="265"/>
      <c r="N107" s="288"/>
      <c r="O107" s="265"/>
      <c r="P107" s="267"/>
      <c r="Q107" s="288"/>
      <c r="R107" s="265"/>
      <c r="S107" s="267"/>
      <c r="T107" s="288"/>
      <c r="U107" s="265"/>
      <c r="V107" s="288"/>
      <c r="W107" s="265"/>
      <c r="X107" s="267"/>
      <c r="Y107" s="288"/>
      <c r="Z107" s="265"/>
      <c r="AA107" s="288"/>
    </row>
    <row r="108" spans="1:27" hidden="1">
      <c r="A108" s="266" t="s">
        <v>48</v>
      </c>
      <c r="B108" s="265"/>
      <c r="C108" s="267"/>
      <c r="D108" s="288"/>
      <c r="E108" s="265"/>
      <c r="F108" s="267"/>
      <c r="G108" s="288"/>
      <c r="H108" s="265"/>
      <c r="I108" s="288"/>
      <c r="J108" s="265"/>
      <c r="K108" s="267"/>
      <c r="L108" s="288"/>
      <c r="M108" s="265"/>
      <c r="N108" s="288"/>
      <c r="O108" s="265"/>
      <c r="P108" s="267"/>
      <c r="Q108" s="288"/>
      <c r="R108" s="265"/>
      <c r="S108" s="267"/>
      <c r="T108" s="288"/>
      <c r="U108" s="265"/>
      <c r="V108" s="288"/>
      <c r="W108" s="265"/>
      <c r="X108" s="267"/>
      <c r="Y108" s="288"/>
      <c r="Z108" s="265"/>
      <c r="AA108" s="288"/>
    </row>
    <row r="109" spans="1:27" ht="6" hidden="1" customHeight="1">
      <c r="A109" s="267"/>
      <c r="B109" s="265"/>
      <c r="C109" s="267"/>
      <c r="D109" s="288"/>
      <c r="E109" s="265"/>
      <c r="F109" s="267"/>
      <c r="G109" s="288"/>
      <c r="H109" s="265"/>
      <c r="I109" s="288"/>
      <c r="J109" s="265"/>
      <c r="K109" s="267"/>
      <c r="L109" s="288"/>
      <c r="M109" s="265"/>
      <c r="N109" s="288"/>
      <c r="O109" s="265"/>
      <c r="P109" s="267"/>
      <c r="Q109" s="288"/>
      <c r="R109" s="265"/>
      <c r="S109" s="267"/>
      <c r="T109" s="288"/>
      <c r="U109" s="265"/>
      <c r="V109" s="288"/>
      <c r="W109" s="265"/>
      <c r="X109" s="267"/>
      <c r="Y109" s="288"/>
      <c r="Z109" s="265"/>
      <c r="AA109" s="288"/>
    </row>
    <row r="110" spans="1:27" hidden="1">
      <c r="A110" s="268" t="s">
        <v>21</v>
      </c>
      <c r="B110" s="265"/>
      <c r="C110" s="269">
        <f>+SUM(C111:C119)</f>
        <v>0</v>
      </c>
      <c r="D110" s="270" t="str">
        <f>+IF(ISERROR(C110/#REF!),"N. D.",C110/#REF!)</f>
        <v>N. D.</v>
      </c>
      <c r="E110" s="265"/>
      <c r="F110" s="269">
        <f>+SUM(F111:F119)</f>
        <v>0</v>
      </c>
      <c r="G110" s="270" t="str">
        <f>+IF(ISERROR(F110/#REF!),"N. D.",F110/#REF!)</f>
        <v>N. D.</v>
      </c>
      <c r="H110" s="271">
        <f t="shared" ref="H110:H129" si="92">+$C110-F110</f>
        <v>0</v>
      </c>
      <c r="I110" s="270" t="str">
        <f t="shared" ref="I110:I129" si="93">+IF(ISERROR(H110/F110),"N. D.",H110/F110)</f>
        <v>N. D.</v>
      </c>
      <c r="J110" s="265"/>
      <c r="K110" s="269">
        <f>+SUM(K111:K119)</f>
        <v>0</v>
      </c>
      <c r="L110" s="270" t="str">
        <f>+IF(ISERROR(K110/#REF!),"N. D.",K110/#REF!)</f>
        <v>N. D.</v>
      </c>
      <c r="M110" s="271">
        <f t="shared" ref="M110:M129" si="94">+$C110-K110</f>
        <v>0</v>
      </c>
      <c r="N110" s="270" t="str">
        <f t="shared" ref="N110:N129" si="95">+IF(ISERROR(M110/K110),"N. D.",M110/K110)</f>
        <v>N. D.</v>
      </c>
      <c r="O110" s="265"/>
      <c r="P110" s="269">
        <f>+SUM(P111:P119)</f>
        <v>0</v>
      </c>
      <c r="Q110" s="270" t="str">
        <f>+IF(ISERROR(P110/#REF!),"N. D.",P110/#REF!)</f>
        <v>N. D.</v>
      </c>
      <c r="R110" s="265"/>
      <c r="S110" s="269">
        <f>+SUM(S111:S119)</f>
        <v>0</v>
      </c>
      <c r="T110" s="270" t="str">
        <f>+IF(ISERROR(S110/#REF!),"N. D.",S110/#REF!)</f>
        <v>N. D.</v>
      </c>
      <c r="U110" s="271">
        <f t="shared" ref="U110:U129" si="96">+$P110-S110</f>
        <v>0</v>
      </c>
      <c r="V110" s="270" t="str">
        <f t="shared" ref="V110:V129" si="97">+IF(ISERROR(U110/S110),"N. D.",U110/S110)</f>
        <v>N. D.</v>
      </c>
      <c r="W110" s="265"/>
      <c r="X110" s="269">
        <f>+SUM(X111:X119)</f>
        <v>0</v>
      </c>
      <c r="Y110" s="270" t="str">
        <f>+IF(ISERROR(X110/#REF!),"N. D.",X110/#REF!)</f>
        <v>N. D.</v>
      </c>
      <c r="Z110" s="271">
        <f t="shared" ref="Z110:Z129" si="98">+$P110-X110</f>
        <v>0</v>
      </c>
      <c r="AA110" s="270" t="str">
        <f t="shared" ref="AA110:AA129" si="99">+IF(ISERROR(Z110/X110),"N. D.",Z110/X110)</f>
        <v>N. D.</v>
      </c>
    </row>
    <row r="111" spans="1:27" hidden="1">
      <c r="A111" s="272" t="s">
        <v>22</v>
      </c>
      <c r="B111" s="273"/>
      <c r="C111" s="274">
        <f>+'2026R'!$AI111</f>
        <v>0</v>
      </c>
      <c r="D111" s="275" t="str">
        <f>+IF(ISERROR(C111/#REF!),"N. D.",C111/#REF!)</f>
        <v>N. D.</v>
      </c>
      <c r="E111" s="273"/>
      <c r="F111" s="274">
        <f>+'2026P'!$AI111</f>
        <v>0</v>
      </c>
      <c r="G111" s="275" t="str">
        <f>+IF(ISERROR(F111/#REF!),"N. D.",F111/#REF!)</f>
        <v>N. D.</v>
      </c>
      <c r="H111" s="276">
        <f t="shared" si="92"/>
        <v>0</v>
      </c>
      <c r="I111" s="275" t="str">
        <f t="shared" si="93"/>
        <v>N. D.</v>
      </c>
      <c r="J111" s="273"/>
      <c r="K111" s="274">
        <f>+'2025R'!$AI111</f>
        <v>0</v>
      </c>
      <c r="L111" s="275" t="str">
        <f>+IF(ISERROR(K111/#REF!),"N. D.",K111/#REF!)</f>
        <v>N. D.</v>
      </c>
      <c r="M111" s="276">
        <f t="shared" si="94"/>
        <v>0</v>
      </c>
      <c r="N111" s="275" t="str">
        <f t="shared" si="95"/>
        <v>N. D.</v>
      </c>
      <c r="O111" s="311"/>
      <c r="P111" s="274">
        <f>+'2026R'!$AJ111</f>
        <v>0</v>
      </c>
      <c r="Q111" s="275" t="str">
        <f>+IF(ISERROR(P111/#REF!),"N. D.",P111/#REF!)</f>
        <v>N. D.</v>
      </c>
      <c r="R111" s="273"/>
      <c r="S111" s="274">
        <f>+'2026P'!$AJ111</f>
        <v>0</v>
      </c>
      <c r="T111" s="275" t="str">
        <f>+IF(ISERROR(S111/#REF!),"N. D.",S111/#REF!)</f>
        <v>N. D.</v>
      </c>
      <c r="U111" s="276">
        <f t="shared" si="96"/>
        <v>0</v>
      </c>
      <c r="V111" s="275" t="str">
        <f t="shared" si="97"/>
        <v>N. D.</v>
      </c>
      <c r="W111" s="273"/>
      <c r="X111" s="274">
        <f>+'2025R'!$AJ111</f>
        <v>0</v>
      </c>
      <c r="Y111" s="275" t="str">
        <f>+IF(ISERROR(X111/#REF!),"N. D.",X111/#REF!)</f>
        <v>N. D.</v>
      </c>
      <c r="Z111" s="276">
        <f t="shared" si="98"/>
        <v>0</v>
      </c>
      <c r="AA111" s="275" t="str">
        <f t="shared" si="99"/>
        <v>N. D.</v>
      </c>
    </row>
    <row r="112" spans="1:27" hidden="1">
      <c r="A112" s="272" t="s">
        <v>23</v>
      </c>
      <c r="B112" s="273"/>
      <c r="C112" s="274">
        <f>+'2026R'!$AI112</f>
        <v>0</v>
      </c>
      <c r="D112" s="275" t="str">
        <f>+IF(ISERROR(C112/#REF!),"N. D.",C112/#REF!)</f>
        <v>N. D.</v>
      </c>
      <c r="E112" s="273"/>
      <c r="F112" s="274">
        <f>+'2026P'!$AI112</f>
        <v>0</v>
      </c>
      <c r="G112" s="275" t="str">
        <f>+IF(ISERROR(F112/#REF!),"N. D.",F112/#REF!)</f>
        <v>N. D.</v>
      </c>
      <c r="H112" s="276">
        <f t="shared" si="92"/>
        <v>0</v>
      </c>
      <c r="I112" s="275" t="str">
        <f t="shared" si="93"/>
        <v>N. D.</v>
      </c>
      <c r="J112" s="273"/>
      <c r="K112" s="274">
        <f>+'2025R'!$AI112</f>
        <v>0</v>
      </c>
      <c r="L112" s="275" t="str">
        <f>+IF(ISERROR(K112/#REF!),"N. D.",K112/#REF!)</f>
        <v>N. D.</v>
      </c>
      <c r="M112" s="276">
        <f t="shared" si="94"/>
        <v>0</v>
      </c>
      <c r="N112" s="275" t="str">
        <f t="shared" si="95"/>
        <v>N. D.</v>
      </c>
      <c r="O112" s="311"/>
      <c r="P112" s="274">
        <f>+'2026R'!$AJ112</f>
        <v>0</v>
      </c>
      <c r="Q112" s="275" t="str">
        <f>+IF(ISERROR(P112/#REF!),"N. D.",P112/#REF!)</f>
        <v>N. D.</v>
      </c>
      <c r="R112" s="273"/>
      <c r="S112" s="274">
        <f>+'2026P'!$AJ112</f>
        <v>0</v>
      </c>
      <c r="T112" s="275" t="str">
        <f>+IF(ISERROR(S112/#REF!),"N. D.",S112/#REF!)</f>
        <v>N. D.</v>
      </c>
      <c r="U112" s="276">
        <f t="shared" si="96"/>
        <v>0</v>
      </c>
      <c r="V112" s="275" t="str">
        <f t="shared" si="97"/>
        <v>N. D.</v>
      </c>
      <c r="W112" s="273"/>
      <c r="X112" s="274">
        <f>+'2025R'!$AJ112</f>
        <v>0</v>
      </c>
      <c r="Y112" s="275" t="str">
        <f>+IF(ISERROR(X112/#REF!),"N. D.",X112/#REF!)</f>
        <v>N. D.</v>
      </c>
      <c r="Z112" s="276">
        <f t="shared" si="98"/>
        <v>0</v>
      </c>
      <c r="AA112" s="275" t="str">
        <f t="shared" si="99"/>
        <v>N. D.</v>
      </c>
    </row>
    <row r="113" spans="1:27" hidden="1">
      <c r="A113" s="272" t="s">
        <v>24</v>
      </c>
      <c r="B113" s="273"/>
      <c r="C113" s="274">
        <f>+'2026R'!$AI113</f>
        <v>0</v>
      </c>
      <c r="D113" s="275" t="str">
        <f>+IF(ISERROR(C113/#REF!),"N. D.",C113/#REF!)</f>
        <v>N. D.</v>
      </c>
      <c r="E113" s="273"/>
      <c r="F113" s="274">
        <f>+'2026P'!$AI113</f>
        <v>0</v>
      </c>
      <c r="G113" s="275" t="str">
        <f>+IF(ISERROR(F113/#REF!),"N. D.",F113/#REF!)</f>
        <v>N. D.</v>
      </c>
      <c r="H113" s="276">
        <f t="shared" si="92"/>
        <v>0</v>
      </c>
      <c r="I113" s="275" t="str">
        <f t="shared" si="93"/>
        <v>N. D.</v>
      </c>
      <c r="J113" s="273"/>
      <c r="K113" s="274">
        <f>+'2025R'!$AI113</f>
        <v>0</v>
      </c>
      <c r="L113" s="275" t="str">
        <f>+IF(ISERROR(K113/#REF!),"N. D.",K113/#REF!)</f>
        <v>N. D.</v>
      </c>
      <c r="M113" s="276">
        <f t="shared" si="94"/>
        <v>0</v>
      </c>
      <c r="N113" s="275" t="str">
        <f t="shared" si="95"/>
        <v>N. D.</v>
      </c>
      <c r="O113" s="311"/>
      <c r="P113" s="274">
        <f>+'2026R'!$AJ113</f>
        <v>0</v>
      </c>
      <c r="Q113" s="275" t="str">
        <f>+IF(ISERROR(P113/#REF!),"N. D.",P113/#REF!)</f>
        <v>N. D.</v>
      </c>
      <c r="R113" s="273"/>
      <c r="S113" s="274">
        <f>+'2026P'!$AJ113</f>
        <v>0</v>
      </c>
      <c r="T113" s="275" t="str">
        <f>+IF(ISERROR(S113/#REF!),"N. D.",S113/#REF!)</f>
        <v>N. D.</v>
      </c>
      <c r="U113" s="276">
        <f t="shared" si="96"/>
        <v>0</v>
      </c>
      <c r="V113" s="275" t="str">
        <f t="shared" si="97"/>
        <v>N. D.</v>
      </c>
      <c r="W113" s="273"/>
      <c r="X113" s="274">
        <f>+'2025R'!$AJ113</f>
        <v>0</v>
      </c>
      <c r="Y113" s="275" t="str">
        <f>+IF(ISERROR(X113/#REF!),"N. D.",X113/#REF!)</f>
        <v>N. D.</v>
      </c>
      <c r="Z113" s="276">
        <f t="shared" si="98"/>
        <v>0</v>
      </c>
      <c r="AA113" s="275" t="str">
        <f t="shared" si="99"/>
        <v>N. D.</v>
      </c>
    </row>
    <row r="114" spans="1:27" hidden="1">
      <c r="A114" s="272" t="s">
        <v>25</v>
      </c>
      <c r="B114" s="273"/>
      <c r="C114" s="274">
        <f>+'2026R'!$AI114</f>
        <v>0</v>
      </c>
      <c r="D114" s="275" t="str">
        <f>+IF(ISERROR(C114/#REF!),"N. D.",C114/#REF!)</f>
        <v>N. D.</v>
      </c>
      <c r="E114" s="273"/>
      <c r="F114" s="274">
        <f>+'2026P'!$AI114</f>
        <v>0</v>
      </c>
      <c r="G114" s="275" t="str">
        <f>+IF(ISERROR(F114/#REF!),"N. D.",F114/#REF!)</f>
        <v>N. D.</v>
      </c>
      <c r="H114" s="276">
        <f t="shared" si="92"/>
        <v>0</v>
      </c>
      <c r="I114" s="275" t="str">
        <f t="shared" si="93"/>
        <v>N. D.</v>
      </c>
      <c r="J114" s="273"/>
      <c r="K114" s="274">
        <f>+'2025R'!$AI114</f>
        <v>0</v>
      </c>
      <c r="L114" s="275" t="str">
        <f>+IF(ISERROR(K114/#REF!),"N. D.",K114/#REF!)</f>
        <v>N. D.</v>
      </c>
      <c r="M114" s="276">
        <f t="shared" si="94"/>
        <v>0</v>
      </c>
      <c r="N114" s="275" t="str">
        <f t="shared" si="95"/>
        <v>N. D.</v>
      </c>
      <c r="O114" s="311"/>
      <c r="P114" s="274">
        <f>+'2026R'!$AJ114</f>
        <v>0</v>
      </c>
      <c r="Q114" s="275" t="str">
        <f>+IF(ISERROR(P114/#REF!),"N. D.",P114/#REF!)</f>
        <v>N. D.</v>
      </c>
      <c r="R114" s="273"/>
      <c r="S114" s="274">
        <f>+'2026P'!$AJ114</f>
        <v>0</v>
      </c>
      <c r="T114" s="275" t="str">
        <f>+IF(ISERROR(S114/#REF!),"N. D.",S114/#REF!)</f>
        <v>N. D.</v>
      </c>
      <c r="U114" s="276">
        <f t="shared" si="96"/>
        <v>0</v>
      </c>
      <c r="V114" s="275" t="str">
        <f t="shared" si="97"/>
        <v>N. D.</v>
      </c>
      <c r="W114" s="273"/>
      <c r="X114" s="274">
        <f>+'2025R'!$AJ114</f>
        <v>0</v>
      </c>
      <c r="Y114" s="275" t="str">
        <f>+IF(ISERROR(X114/#REF!),"N. D.",X114/#REF!)</f>
        <v>N. D.</v>
      </c>
      <c r="Z114" s="276">
        <f t="shared" si="98"/>
        <v>0</v>
      </c>
      <c r="AA114" s="275" t="str">
        <f t="shared" si="99"/>
        <v>N. D.</v>
      </c>
    </row>
    <row r="115" spans="1:27" hidden="1">
      <c r="A115" s="272" t="s">
        <v>26</v>
      </c>
      <c r="B115" s="273"/>
      <c r="C115" s="274">
        <f>+'2026R'!$AI115</f>
        <v>0</v>
      </c>
      <c r="D115" s="275" t="str">
        <f>+IF(ISERROR(C115/#REF!),"N. D.",C115/#REF!)</f>
        <v>N. D.</v>
      </c>
      <c r="E115" s="273"/>
      <c r="F115" s="274">
        <f>+'2026P'!$AI115</f>
        <v>0</v>
      </c>
      <c r="G115" s="275" t="str">
        <f>+IF(ISERROR(F115/#REF!),"N. D.",F115/#REF!)</f>
        <v>N. D.</v>
      </c>
      <c r="H115" s="276">
        <f t="shared" si="92"/>
        <v>0</v>
      </c>
      <c r="I115" s="275" t="str">
        <f t="shared" si="93"/>
        <v>N. D.</v>
      </c>
      <c r="J115" s="273"/>
      <c r="K115" s="274">
        <f>+'2025R'!$AI115</f>
        <v>0</v>
      </c>
      <c r="L115" s="275" t="str">
        <f>+IF(ISERROR(K115/#REF!),"N. D.",K115/#REF!)</f>
        <v>N. D.</v>
      </c>
      <c r="M115" s="276">
        <f t="shared" si="94"/>
        <v>0</v>
      </c>
      <c r="N115" s="275" t="str">
        <f t="shared" si="95"/>
        <v>N. D.</v>
      </c>
      <c r="O115" s="311"/>
      <c r="P115" s="274">
        <f>+'2026R'!$AJ115</f>
        <v>0</v>
      </c>
      <c r="Q115" s="275" t="str">
        <f>+IF(ISERROR(P115/#REF!),"N. D.",P115/#REF!)</f>
        <v>N. D.</v>
      </c>
      <c r="R115" s="273"/>
      <c r="S115" s="274">
        <f>+'2026P'!$AJ115</f>
        <v>0</v>
      </c>
      <c r="T115" s="275" t="str">
        <f>+IF(ISERROR(S115/#REF!),"N. D.",S115/#REF!)</f>
        <v>N. D.</v>
      </c>
      <c r="U115" s="276">
        <f t="shared" si="96"/>
        <v>0</v>
      </c>
      <c r="V115" s="275" t="str">
        <f t="shared" si="97"/>
        <v>N. D.</v>
      </c>
      <c r="W115" s="273"/>
      <c r="X115" s="274">
        <f>+'2025R'!$AJ115</f>
        <v>0</v>
      </c>
      <c r="Y115" s="275" t="str">
        <f>+IF(ISERROR(X115/#REF!),"N. D.",X115/#REF!)</f>
        <v>N. D.</v>
      </c>
      <c r="Z115" s="276">
        <f t="shared" si="98"/>
        <v>0</v>
      </c>
      <c r="AA115" s="275" t="str">
        <f t="shared" si="99"/>
        <v>N. D.</v>
      </c>
    </row>
    <row r="116" spans="1:27" hidden="1">
      <c r="A116" s="272" t="s">
        <v>27</v>
      </c>
      <c r="B116" s="273"/>
      <c r="C116" s="274">
        <f>+'2026R'!$AI116</f>
        <v>0</v>
      </c>
      <c r="D116" s="275" t="str">
        <f>+IF(ISERROR(C116/#REF!),"N. D.",C116/#REF!)</f>
        <v>N. D.</v>
      </c>
      <c r="E116" s="273"/>
      <c r="F116" s="274">
        <f>+'2026P'!$AI116</f>
        <v>0</v>
      </c>
      <c r="G116" s="275" t="str">
        <f>+IF(ISERROR(F116/#REF!),"N. D.",F116/#REF!)</f>
        <v>N. D.</v>
      </c>
      <c r="H116" s="276">
        <f t="shared" si="92"/>
        <v>0</v>
      </c>
      <c r="I116" s="275" t="str">
        <f t="shared" si="93"/>
        <v>N. D.</v>
      </c>
      <c r="J116" s="273"/>
      <c r="K116" s="274">
        <f>+'2025R'!$AI116</f>
        <v>0</v>
      </c>
      <c r="L116" s="275" t="str">
        <f>+IF(ISERROR(K116/#REF!),"N. D.",K116/#REF!)</f>
        <v>N. D.</v>
      </c>
      <c r="M116" s="276">
        <f t="shared" si="94"/>
        <v>0</v>
      </c>
      <c r="N116" s="275" t="str">
        <f t="shared" si="95"/>
        <v>N. D.</v>
      </c>
      <c r="O116" s="311"/>
      <c r="P116" s="274">
        <f>+'2026R'!$AJ116</f>
        <v>0</v>
      </c>
      <c r="Q116" s="275" t="str">
        <f>+IF(ISERROR(P116/#REF!),"N. D.",P116/#REF!)</f>
        <v>N. D.</v>
      </c>
      <c r="R116" s="273"/>
      <c r="S116" s="274">
        <f>+'2026P'!$AJ116</f>
        <v>0</v>
      </c>
      <c r="T116" s="275" t="str">
        <f>+IF(ISERROR(S116/#REF!),"N. D.",S116/#REF!)</f>
        <v>N. D.</v>
      </c>
      <c r="U116" s="276">
        <f t="shared" si="96"/>
        <v>0</v>
      </c>
      <c r="V116" s="275" t="str">
        <f t="shared" si="97"/>
        <v>N. D.</v>
      </c>
      <c r="W116" s="273"/>
      <c r="X116" s="274">
        <f>+'2025R'!$AJ116</f>
        <v>0</v>
      </c>
      <c r="Y116" s="275" t="str">
        <f>+IF(ISERROR(X116/#REF!),"N. D.",X116/#REF!)</f>
        <v>N. D.</v>
      </c>
      <c r="Z116" s="276">
        <f t="shared" si="98"/>
        <v>0</v>
      </c>
      <c r="AA116" s="275" t="str">
        <f t="shared" si="99"/>
        <v>N. D.</v>
      </c>
    </row>
    <row r="117" spans="1:27" hidden="1">
      <c r="A117" s="272" t="s">
        <v>28</v>
      </c>
      <c r="B117" s="273"/>
      <c r="C117" s="274">
        <f>+'2026R'!$AI117</f>
        <v>0</v>
      </c>
      <c r="D117" s="275" t="str">
        <f>+IF(ISERROR(C117/#REF!),"N. D.",C117/#REF!)</f>
        <v>N. D.</v>
      </c>
      <c r="E117" s="273"/>
      <c r="F117" s="274">
        <f>+'2026P'!$AI117</f>
        <v>0</v>
      </c>
      <c r="G117" s="275" t="str">
        <f>+IF(ISERROR(F117/#REF!),"N. D.",F117/#REF!)</f>
        <v>N. D.</v>
      </c>
      <c r="H117" s="276">
        <f t="shared" si="92"/>
        <v>0</v>
      </c>
      <c r="I117" s="275" t="str">
        <f t="shared" si="93"/>
        <v>N. D.</v>
      </c>
      <c r="J117" s="273"/>
      <c r="K117" s="274">
        <f>+'2025R'!$AI117</f>
        <v>0</v>
      </c>
      <c r="L117" s="275" t="str">
        <f>+IF(ISERROR(K117/#REF!),"N. D.",K117/#REF!)</f>
        <v>N. D.</v>
      </c>
      <c r="M117" s="276">
        <f t="shared" si="94"/>
        <v>0</v>
      </c>
      <c r="N117" s="275" t="str">
        <f t="shared" si="95"/>
        <v>N. D.</v>
      </c>
      <c r="O117" s="311"/>
      <c r="P117" s="274">
        <f>+'2026R'!$AJ117</f>
        <v>0</v>
      </c>
      <c r="Q117" s="275" t="str">
        <f>+IF(ISERROR(P117/#REF!),"N. D.",P117/#REF!)</f>
        <v>N. D.</v>
      </c>
      <c r="R117" s="273"/>
      <c r="S117" s="274">
        <f>+'2026P'!$AJ117</f>
        <v>0</v>
      </c>
      <c r="T117" s="275" t="str">
        <f>+IF(ISERROR(S117/#REF!),"N. D.",S117/#REF!)</f>
        <v>N. D.</v>
      </c>
      <c r="U117" s="276">
        <f t="shared" si="96"/>
        <v>0</v>
      </c>
      <c r="V117" s="275" t="str">
        <f t="shared" si="97"/>
        <v>N. D.</v>
      </c>
      <c r="W117" s="273"/>
      <c r="X117" s="274">
        <f>+'2025R'!$AJ117</f>
        <v>0</v>
      </c>
      <c r="Y117" s="275" t="str">
        <f>+IF(ISERROR(X117/#REF!),"N. D.",X117/#REF!)</f>
        <v>N. D.</v>
      </c>
      <c r="Z117" s="276">
        <f t="shared" si="98"/>
        <v>0</v>
      </c>
      <c r="AA117" s="275" t="str">
        <f t="shared" si="99"/>
        <v>N. D.</v>
      </c>
    </row>
    <row r="118" spans="1:27" hidden="1">
      <c r="A118" s="272" t="s">
        <v>29</v>
      </c>
      <c r="B118" s="273"/>
      <c r="C118" s="274">
        <f>+'2026R'!$AI118</f>
        <v>0</v>
      </c>
      <c r="D118" s="275" t="str">
        <f>+IF(ISERROR(C118/#REF!),"N. D.",C118/#REF!)</f>
        <v>N. D.</v>
      </c>
      <c r="E118" s="273"/>
      <c r="F118" s="274">
        <f>+'2026P'!$AI118</f>
        <v>0</v>
      </c>
      <c r="G118" s="275" t="str">
        <f>+IF(ISERROR(F118/#REF!),"N. D.",F118/#REF!)</f>
        <v>N. D.</v>
      </c>
      <c r="H118" s="276">
        <f t="shared" si="92"/>
        <v>0</v>
      </c>
      <c r="I118" s="275" t="str">
        <f t="shared" si="93"/>
        <v>N. D.</v>
      </c>
      <c r="J118" s="273"/>
      <c r="K118" s="274">
        <f>+'2025R'!$AI118</f>
        <v>0</v>
      </c>
      <c r="L118" s="275" t="str">
        <f>+IF(ISERROR(K118/#REF!),"N. D.",K118/#REF!)</f>
        <v>N. D.</v>
      </c>
      <c r="M118" s="276">
        <f t="shared" si="94"/>
        <v>0</v>
      </c>
      <c r="N118" s="275" t="str">
        <f t="shared" si="95"/>
        <v>N. D.</v>
      </c>
      <c r="O118" s="311"/>
      <c r="P118" s="274">
        <f>+'2026R'!$AJ118</f>
        <v>0</v>
      </c>
      <c r="Q118" s="275" t="str">
        <f>+IF(ISERROR(P118/#REF!),"N. D.",P118/#REF!)</f>
        <v>N. D.</v>
      </c>
      <c r="R118" s="273"/>
      <c r="S118" s="274">
        <f>+'2026P'!$AJ118</f>
        <v>0</v>
      </c>
      <c r="T118" s="275" t="str">
        <f>+IF(ISERROR(S118/#REF!),"N. D.",S118/#REF!)</f>
        <v>N. D.</v>
      </c>
      <c r="U118" s="276">
        <f t="shared" si="96"/>
        <v>0</v>
      </c>
      <c r="V118" s="275" t="str">
        <f t="shared" si="97"/>
        <v>N. D.</v>
      </c>
      <c r="W118" s="273"/>
      <c r="X118" s="274">
        <f>+'2025R'!$AJ118</f>
        <v>0</v>
      </c>
      <c r="Y118" s="275" t="str">
        <f>+IF(ISERROR(X118/#REF!),"N. D.",X118/#REF!)</f>
        <v>N. D.</v>
      </c>
      <c r="Z118" s="276">
        <f t="shared" si="98"/>
        <v>0</v>
      </c>
      <c r="AA118" s="275" t="str">
        <f t="shared" si="99"/>
        <v>N. D.</v>
      </c>
    </row>
    <row r="119" spans="1:27" hidden="1">
      <c r="A119" s="277" t="s">
        <v>30</v>
      </c>
      <c r="B119" s="273"/>
      <c r="C119" s="274">
        <f>+'2026R'!$AI119</f>
        <v>0</v>
      </c>
      <c r="D119" s="275" t="str">
        <f>+IF(ISERROR(C119/C130),"N. D.",C119/C130)</f>
        <v>N. D.</v>
      </c>
      <c r="E119" s="273"/>
      <c r="F119" s="274">
        <f>+'2026P'!$AI119</f>
        <v>0</v>
      </c>
      <c r="G119" s="275" t="str">
        <f>+IF(ISERROR(F119/F130),"N. D.",F119/F130)</f>
        <v>N. D.</v>
      </c>
      <c r="H119" s="276">
        <f t="shared" si="92"/>
        <v>0</v>
      </c>
      <c r="I119" s="275" t="str">
        <f t="shared" si="93"/>
        <v>N. D.</v>
      </c>
      <c r="J119" s="273"/>
      <c r="K119" s="274">
        <f>+'2025R'!$AI119</f>
        <v>0</v>
      </c>
      <c r="L119" s="275" t="str">
        <f>+IF(ISERROR(K119/K130),"N. D.",K119/K130)</f>
        <v>N. D.</v>
      </c>
      <c r="M119" s="276">
        <f t="shared" si="94"/>
        <v>0</v>
      </c>
      <c r="N119" s="275" t="str">
        <f t="shared" si="95"/>
        <v>N. D.</v>
      </c>
      <c r="O119" s="311"/>
      <c r="P119" s="274">
        <f>+'2026R'!$AJ119</f>
        <v>0</v>
      </c>
      <c r="Q119" s="275" t="str">
        <f>+IF(ISERROR(P119/P130),"N. D.",P119/P130)</f>
        <v>N. D.</v>
      </c>
      <c r="R119" s="273"/>
      <c r="S119" s="274">
        <f>+'2026P'!$AJ119</f>
        <v>0</v>
      </c>
      <c r="T119" s="275" t="str">
        <f>+IF(ISERROR(S119/S130),"N. D.",S119/S130)</f>
        <v>N. D.</v>
      </c>
      <c r="U119" s="276">
        <f t="shared" si="96"/>
        <v>0</v>
      </c>
      <c r="V119" s="275" t="str">
        <f t="shared" si="97"/>
        <v>N. D.</v>
      </c>
      <c r="W119" s="273"/>
      <c r="X119" s="274">
        <f>+'2025R'!$AJ119</f>
        <v>0</v>
      </c>
      <c r="Y119" s="275" t="str">
        <f>+IF(ISERROR(X119/X130),"N. D.",X119/X130)</f>
        <v>N. D.</v>
      </c>
      <c r="Z119" s="276">
        <f t="shared" si="98"/>
        <v>0</v>
      </c>
      <c r="AA119" s="275" t="str">
        <f t="shared" si="99"/>
        <v>N. D.</v>
      </c>
    </row>
    <row r="120" spans="1:27" hidden="1">
      <c r="A120" s="278" t="s">
        <v>31</v>
      </c>
      <c r="B120" s="265"/>
      <c r="C120" s="279">
        <f>+SUM(C121:C129)</f>
        <v>0</v>
      </c>
      <c r="D120" s="270" t="str">
        <f>+IF(ISERROR(C120/#REF!),"N. D.",C120/#REF!)</f>
        <v>N. D.</v>
      </c>
      <c r="E120" s="273"/>
      <c r="F120" s="279">
        <f>+SUM(F121:F129)</f>
        <v>0</v>
      </c>
      <c r="G120" s="270" t="str">
        <f>+IF(ISERROR(F120/#REF!),"N. D.",F120/#REF!)</f>
        <v>N. D.</v>
      </c>
      <c r="H120" s="271">
        <f t="shared" si="92"/>
        <v>0</v>
      </c>
      <c r="I120" s="270" t="str">
        <f t="shared" si="93"/>
        <v>N. D.</v>
      </c>
      <c r="J120" s="265"/>
      <c r="K120" s="279">
        <f>+SUM(K121:K129)</f>
        <v>0</v>
      </c>
      <c r="L120" s="270" t="str">
        <f>+IF(ISERROR(K120/#REF!),"N. D.",K120/#REF!)</f>
        <v>N. D.</v>
      </c>
      <c r="M120" s="271">
        <f t="shared" si="94"/>
        <v>0</v>
      </c>
      <c r="N120" s="270" t="str">
        <f t="shared" si="95"/>
        <v>N. D.</v>
      </c>
      <c r="O120" s="265"/>
      <c r="P120" s="279">
        <f>+SUM(P121:P129)</f>
        <v>0</v>
      </c>
      <c r="Q120" s="270" t="str">
        <f>+IF(ISERROR(P120/#REF!),"N. D.",P120/#REF!)</f>
        <v>N. D.</v>
      </c>
      <c r="R120" s="273"/>
      <c r="S120" s="279">
        <f>+SUM(S121:S129)</f>
        <v>0</v>
      </c>
      <c r="T120" s="270" t="str">
        <f>+IF(ISERROR(S120/#REF!),"N. D.",S120/#REF!)</f>
        <v>N. D.</v>
      </c>
      <c r="U120" s="271">
        <f t="shared" si="96"/>
        <v>0</v>
      </c>
      <c r="V120" s="270" t="str">
        <f t="shared" si="97"/>
        <v>N. D.</v>
      </c>
      <c r="W120" s="265"/>
      <c r="X120" s="279">
        <f>+SUM(X121:X129)</f>
        <v>0</v>
      </c>
      <c r="Y120" s="270" t="str">
        <f>+IF(ISERROR(X120/#REF!),"N. D.",X120/#REF!)</f>
        <v>N. D.</v>
      </c>
      <c r="Z120" s="271">
        <f t="shared" si="98"/>
        <v>0</v>
      </c>
      <c r="AA120" s="270" t="str">
        <f t="shared" si="99"/>
        <v>N. D.</v>
      </c>
    </row>
    <row r="121" spans="1:27" hidden="1">
      <c r="A121" s="280" t="s">
        <v>32</v>
      </c>
      <c r="B121" s="273"/>
      <c r="C121" s="274">
        <f>+'2026R'!$AI121</f>
        <v>0</v>
      </c>
      <c r="D121" s="275" t="str">
        <f>+IF(ISERROR(C121/C132),"N. D.",C121/C132)</f>
        <v>N. D.</v>
      </c>
      <c r="E121" s="273"/>
      <c r="F121" s="274">
        <f>+'2026P'!$AI121</f>
        <v>0</v>
      </c>
      <c r="G121" s="275" t="str">
        <f>+IF(ISERROR(F121/F132),"N. D.",F121/F132)</f>
        <v>N. D.</v>
      </c>
      <c r="H121" s="276">
        <f t="shared" si="92"/>
        <v>0</v>
      </c>
      <c r="I121" s="275" t="str">
        <f t="shared" si="93"/>
        <v>N. D.</v>
      </c>
      <c r="J121" s="273"/>
      <c r="K121" s="274">
        <f>+'2025R'!$AI121</f>
        <v>0</v>
      </c>
      <c r="L121" s="275" t="str">
        <f>+IF(ISERROR(K121/K132),"N. D.",K121/K132)</f>
        <v>N. D.</v>
      </c>
      <c r="M121" s="276">
        <f t="shared" si="94"/>
        <v>0</v>
      </c>
      <c r="N121" s="275" t="str">
        <f t="shared" si="95"/>
        <v>N. D.</v>
      </c>
      <c r="O121" s="311"/>
      <c r="P121" s="274">
        <f>+'2026R'!$AJ121</f>
        <v>0</v>
      </c>
      <c r="Q121" s="275" t="str">
        <f>+IF(ISERROR(P121/P132),"N. D.",P121/P132)</f>
        <v>N. D.</v>
      </c>
      <c r="R121" s="273"/>
      <c r="S121" s="274">
        <f>+'2026P'!$AJ121</f>
        <v>0</v>
      </c>
      <c r="T121" s="275" t="str">
        <f>+IF(ISERROR(S121/S132),"N. D.",S121/S132)</f>
        <v>N. D.</v>
      </c>
      <c r="U121" s="276">
        <f t="shared" si="96"/>
        <v>0</v>
      </c>
      <c r="V121" s="275" t="str">
        <f t="shared" si="97"/>
        <v>N. D.</v>
      </c>
      <c r="W121" s="273"/>
      <c r="X121" s="274">
        <f>+'2025R'!$AJ121</f>
        <v>0</v>
      </c>
      <c r="Y121" s="275" t="str">
        <f>+IF(ISERROR(X121/X132),"N. D.",X121/X132)</f>
        <v>N. D.</v>
      </c>
      <c r="Z121" s="276">
        <f t="shared" si="98"/>
        <v>0</v>
      </c>
      <c r="AA121" s="275" t="str">
        <f t="shared" si="99"/>
        <v>N. D.</v>
      </c>
    </row>
    <row r="122" spans="1:27" hidden="1">
      <c r="A122" s="280" t="s">
        <v>33</v>
      </c>
      <c r="B122" s="273"/>
      <c r="C122" s="274">
        <f>+'2026R'!$AI122</f>
        <v>0</v>
      </c>
      <c r="D122" s="275">
        <f>+IF(ISERROR(C122/C133),"N. D.",C122/C133)</f>
        <v>0</v>
      </c>
      <c r="E122" s="273"/>
      <c r="F122" s="274">
        <f>+'2026P'!$AI122</f>
        <v>0</v>
      </c>
      <c r="G122" s="275">
        <f>+IF(ISERROR(F122/F133),"N. D.",F122/F133)</f>
        <v>0</v>
      </c>
      <c r="H122" s="276">
        <f t="shared" si="92"/>
        <v>0</v>
      </c>
      <c r="I122" s="275" t="str">
        <f t="shared" si="93"/>
        <v>N. D.</v>
      </c>
      <c r="J122" s="273"/>
      <c r="K122" s="274">
        <f>+'2025R'!$AI122</f>
        <v>0</v>
      </c>
      <c r="L122" s="275">
        <f>+IF(ISERROR(K122/K133),"N. D.",K122/K133)</f>
        <v>0</v>
      </c>
      <c r="M122" s="276">
        <f t="shared" si="94"/>
        <v>0</v>
      </c>
      <c r="N122" s="275" t="str">
        <f t="shared" si="95"/>
        <v>N. D.</v>
      </c>
      <c r="O122" s="311"/>
      <c r="P122" s="274">
        <f>+'2026R'!$AJ122</f>
        <v>0</v>
      </c>
      <c r="Q122" s="275">
        <f>+IF(ISERROR(P122/P133),"N. D.",P122/P133)</f>
        <v>0</v>
      </c>
      <c r="R122" s="273"/>
      <c r="S122" s="274">
        <f>+'2026P'!$AJ122</f>
        <v>0</v>
      </c>
      <c r="T122" s="275">
        <f>+IF(ISERROR(S122/S133),"N. D.",S122/S133)</f>
        <v>0</v>
      </c>
      <c r="U122" s="276">
        <f t="shared" si="96"/>
        <v>0</v>
      </c>
      <c r="V122" s="275" t="str">
        <f t="shared" si="97"/>
        <v>N. D.</v>
      </c>
      <c r="W122" s="273"/>
      <c r="X122" s="274">
        <f>+'2025R'!$AJ122</f>
        <v>0</v>
      </c>
      <c r="Y122" s="275">
        <f>+IF(ISERROR(X122/X133),"N. D.",X122/X133)</f>
        <v>0</v>
      </c>
      <c r="Z122" s="276">
        <f t="shared" si="98"/>
        <v>0</v>
      </c>
      <c r="AA122" s="275" t="str">
        <f t="shared" si="99"/>
        <v>N. D.</v>
      </c>
    </row>
    <row r="123" spans="1:27" hidden="1">
      <c r="A123" s="280" t="s">
        <v>34</v>
      </c>
      <c r="B123" s="273"/>
      <c r="C123" s="274">
        <f>+'2026R'!$AI123</f>
        <v>0</v>
      </c>
      <c r="D123" s="275" t="str">
        <f>+IF(ISERROR(C123/#REF!),"N. D.",C123/#REF!)</f>
        <v>N. D.</v>
      </c>
      <c r="E123" s="273"/>
      <c r="F123" s="274">
        <f>+'2026P'!$AI123</f>
        <v>0</v>
      </c>
      <c r="G123" s="275" t="str">
        <f>+IF(ISERROR(F123/#REF!),"N. D.",F123/#REF!)</f>
        <v>N. D.</v>
      </c>
      <c r="H123" s="276">
        <f t="shared" si="92"/>
        <v>0</v>
      </c>
      <c r="I123" s="275" t="str">
        <f t="shared" si="93"/>
        <v>N. D.</v>
      </c>
      <c r="J123" s="273"/>
      <c r="K123" s="274">
        <f>+'2025R'!$AI123</f>
        <v>0</v>
      </c>
      <c r="L123" s="275" t="str">
        <f>+IF(ISERROR(K123/#REF!),"N. D.",K123/#REF!)</f>
        <v>N. D.</v>
      </c>
      <c r="M123" s="276">
        <f t="shared" si="94"/>
        <v>0</v>
      </c>
      <c r="N123" s="275" t="str">
        <f t="shared" si="95"/>
        <v>N. D.</v>
      </c>
      <c r="O123" s="311"/>
      <c r="P123" s="274">
        <f>+'2026R'!$AJ123</f>
        <v>0</v>
      </c>
      <c r="Q123" s="275" t="str">
        <f>+IF(ISERROR(P123/#REF!),"N. D.",P123/#REF!)</f>
        <v>N. D.</v>
      </c>
      <c r="R123" s="273"/>
      <c r="S123" s="274">
        <f>+'2026P'!$AJ123</f>
        <v>0</v>
      </c>
      <c r="T123" s="275" t="str">
        <f>+IF(ISERROR(S123/#REF!),"N. D.",S123/#REF!)</f>
        <v>N. D.</v>
      </c>
      <c r="U123" s="276">
        <f t="shared" si="96"/>
        <v>0</v>
      </c>
      <c r="V123" s="275" t="str">
        <f t="shared" si="97"/>
        <v>N. D.</v>
      </c>
      <c r="W123" s="273"/>
      <c r="X123" s="274">
        <f>+'2025R'!$AJ123</f>
        <v>0</v>
      </c>
      <c r="Y123" s="275" t="str">
        <f>+IF(ISERROR(X123/#REF!),"N. D.",X123/#REF!)</f>
        <v>N. D.</v>
      </c>
      <c r="Z123" s="276">
        <f t="shared" si="98"/>
        <v>0</v>
      </c>
      <c r="AA123" s="275" t="str">
        <f t="shared" si="99"/>
        <v>N. D.</v>
      </c>
    </row>
    <row r="124" spans="1:27" hidden="1">
      <c r="A124" s="280" t="s">
        <v>35</v>
      </c>
      <c r="B124" s="273"/>
      <c r="C124" s="274">
        <f>+'2026R'!$AI124</f>
        <v>0</v>
      </c>
      <c r="D124" s="275" t="str">
        <f>+IF(ISERROR(C124/C134),"N. D.",C124/C134)</f>
        <v>N. D.</v>
      </c>
      <c r="E124" s="273"/>
      <c r="F124" s="274">
        <f>+'2026P'!$AI124</f>
        <v>0</v>
      </c>
      <c r="G124" s="275" t="str">
        <f>+IF(ISERROR(F124/F134),"N. D.",F124/F134)</f>
        <v>N. D.</v>
      </c>
      <c r="H124" s="276">
        <f t="shared" si="92"/>
        <v>0</v>
      </c>
      <c r="I124" s="275" t="str">
        <f t="shared" si="93"/>
        <v>N. D.</v>
      </c>
      <c r="J124" s="273"/>
      <c r="K124" s="274">
        <f>+'2025R'!$AI124</f>
        <v>0</v>
      </c>
      <c r="L124" s="275" t="str">
        <f>+IF(ISERROR(K124/K134),"N. D.",K124/K134)</f>
        <v>N. D.</v>
      </c>
      <c r="M124" s="276">
        <f t="shared" si="94"/>
        <v>0</v>
      </c>
      <c r="N124" s="275" t="str">
        <f t="shared" si="95"/>
        <v>N. D.</v>
      </c>
      <c r="O124" s="311"/>
      <c r="P124" s="274">
        <f>+'2026R'!$AJ124</f>
        <v>0</v>
      </c>
      <c r="Q124" s="275" t="str">
        <f>+IF(ISERROR(P124/P134),"N. D.",P124/P134)</f>
        <v>N. D.</v>
      </c>
      <c r="R124" s="273"/>
      <c r="S124" s="274">
        <f>+'2026P'!$AJ124</f>
        <v>0</v>
      </c>
      <c r="T124" s="275" t="str">
        <f>+IF(ISERROR(S124/S134),"N. D.",S124/S134)</f>
        <v>N. D.</v>
      </c>
      <c r="U124" s="276">
        <f t="shared" si="96"/>
        <v>0</v>
      </c>
      <c r="V124" s="275" t="str">
        <f t="shared" si="97"/>
        <v>N. D.</v>
      </c>
      <c r="W124" s="273"/>
      <c r="X124" s="274">
        <f>+'2025R'!$AJ124</f>
        <v>0</v>
      </c>
      <c r="Y124" s="275" t="str">
        <f>+IF(ISERROR(X124/X134),"N. D.",X124/X134)</f>
        <v>N. D.</v>
      </c>
      <c r="Z124" s="276">
        <f t="shared" si="98"/>
        <v>0</v>
      </c>
      <c r="AA124" s="275" t="str">
        <f t="shared" si="99"/>
        <v>N. D.</v>
      </c>
    </row>
    <row r="125" spans="1:27" hidden="1">
      <c r="A125" s="280" t="s">
        <v>36</v>
      </c>
      <c r="B125" s="273"/>
      <c r="C125" s="274">
        <f>+'2026R'!$AI125</f>
        <v>0</v>
      </c>
      <c r="D125" s="275">
        <f>+IF(ISERROR(C125/C135),"N. D.",C125/C135)</f>
        <v>0</v>
      </c>
      <c r="E125" s="273"/>
      <c r="F125" s="274">
        <f>+'2026P'!$AI125</f>
        <v>0</v>
      </c>
      <c r="G125" s="275">
        <f>+IF(ISERROR(F125/F135),"N. D.",F125/F135)</f>
        <v>0</v>
      </c>
      <c r="H125" s="276">
        <f t="shared" si="92"/>
        <v>0</v>
      </c>
      <c r="I125" s="275" t="str">
        <f t="shared" si="93"/>
        <v>N. D.</v>
      </c>
      <c r="J125" s="273"/>
      <c r="K125" s="274">
        <f>+'2025R'!$AI125</f>
        <v>0</v>
      </c>
      <c r="L125" s="275">
        <f>+IF(ISERROR(K125/K135),"N. D.",K125/K135)</f>
        <v>0</v>
      </c>
      <c r="M125" s="276">
        <f t="shared" si="94"/>
        <v>0</v>
      </c>
      <c r="N125" s="275" t="str">
        <f t="shared" si="95"/>
        <v>N. D.</v>
      </c>
      <c r="O125" s="311"/>
      <c r="P125" s="274">
        <f>+'2026R'!$AJ125</f>
        <v>0</v>
      </c>
      <c r="Q125" s="275">
        <f>+IF(ISERROR(P125/P135),"N. D.",P125/P135)</f>
        <v>0</v>
      </c>
      <c r="R125" s="273"/>
      <c r="S125" s="274">
        <f>+'2026P'!$AJ125</f>
        <v>0</v>
      </c>
      <c r="T125" s="275">
        <f>+IF(ISERROR(S125/S135),"N. D.",S125/S135)</f>
        <v>0</v>
      </c>
      <c r="U125" s="276">
        <f t="shared" si="96"/>
        <v>0</v>
      </c>
      <c r="V125" s="275" t="str">
        <f t="shared" si="97"/>
        <v>N. D.</v>
      </c>
      <c r="W125" s="273"/>
      <c r="X125" s="274">
        <f>+'2025R'!$AJ125</f>
        <v>0</v>
      </c>
      <c r="Y125" s="275">
        <f>+IF(ISERROR(X125/X135),"N. D.",X125/X135)</f>
        <v>0</v>
      </c>
      <c r="Z125" s="276">
        <f t="shared" si="98"/>
        <v>0</v>
      </c>
      <c r="AA125" s="275" t="str">
        <f t="shared" si="99"/>
        <v>N. D.</v>
      </c>
    </row>
    <row r="126" spans="1:27" hidden="1">
      <c r="A126" s="280" t="s">
        <v>37</v>
      </c>
      <c r="B126" s="273"/>
      <c r="C126" s="274">
        <f>+'2026R'!$AI126</f>
        <v>0</v>
      </c>
      <c r="D126" s="275" t="str">
        <f>+IF(ISERROR(C126/C136),"N. D.",C126/C136)</f>
        <v>N. D.</v>
      </c>
      <c r="E126" s="273"/>
      <c r="F126" s="274">
        <f>+'2026P'!$AI126</f>
        <v>0</v>
      </c>
      <c r="G126" s="275" t="str">
        <f>+IF(ISERROR(F126/F136),"N. D.",F126/F136)</f>
        <v>N. D.</v>
      </c>
      <c r="H126" s="276">
        <f t="shared" si="92"/>
        <v>0</v>
      </c>
      <c r="I126" s="275" t="str">
        <f t="shared" si="93"/>
        <v>N. D.</v>
      </c>
      <c r="J126" s="273"/>
      <c r="K126" s="274">
        <f>+'2025R'!$AI126</f>
        <v>0</v>
      </c>
      <c r="L126" s="275" t="str">
        <f>+IF(ISERROR(K126/K136),"N. D.",K126/K136)</f>
        <v>N. D.</v>
      </c>
      <c r="M126" s="276">
        <f t="shared" si="94"/>
        <v>0</v>
      </c>
      <c r="N126" s="275" t="str">
        <f t="shared" si="95"/>
        <v>N. D.</v>
      </c>
      <c r="O126" s="311"/>
      <c r="P126" s="274">
        <f>+'2026R'!$AJ126</f>
        <v>0</v>
      </c>
      <c r="Q126" s="275" t="str">
        <f>+IF(ISERROR(P126/P136),"N. D.",P126/P136)</f>
        <v>N. D.</v>
      </c>
      <c r="R126" s="273"/>
      <c r="S126" s="274">
        <f>+'2026P'!$AJ126</f>
        <v>0</v>
      </c>
      <c r="T126" s="275" t="str">
        <f>+IF(ISERROR(S126/S136),"N. D.",S126/S136)</f>
        <v>N. D.</v>
      </c>
      <c r="U126" s="276">
        <f t="shared" si="96"/>
        <v>0</v>
      </c>
      <c r="V126" s="275" t="str">
        <f t="shared" si="97"/>
        <v>N. D.</v>
      </c>
      <c r="W126" s="273"/>
      <c r="X126" s="274">
        <f>+'2025R'!$AJ126</f>
        <v>0</v>
      </c>
      <c r="Y126" s="275" t="str">
        <f>+IF(ISERROR(X126/X136),"N. D.",X126/X136)</f>
        <v>N. D.</v>
      </c>
      <c r="Z126" s="276">
        <f t="shared" si="98"/>
        <v>0</v>
      </c>
      <c r="AA126" s="275" t="str">
        <f t="shared" si="99"/>
        <v>N. D.</v>
      </c>
    </row>
    <row r="127" spans="1:27" hidden="1">
      <c r="A127" s="280" t="s">
        <v>38</v>
      </c>
      <c r="B127" s="273"/>
      <c r="C127" s="274">
        <f>+'2026R'!$AI127</f>
        <v>0</v>
      </c>
      <c r="D127" s="275">
        <f>+IF(ISERROR(C127/C137),"N. D.",C127/C137)</f>
        <v>0</v>
      </c>
      <c r="E127" s="273"/>
      <c r="F127" s="274">
        <f>+'2026P'!$AI127</f>
        <v>0</v>
      </c>
      <c r="G127" s="275">
        <f>+IF(ISERROR(F127/F137),"N. D.",F127/F137)</f>
        <v>0</v>
      </c>
      <c r="H127" s="276">
        <f t="shared" si="92"/>
        <v>0</v>
      </c>
      <c r="I127" s="275" t="str">
        <f t="shared" si="93"/>
        <v>N. D.</v>
      </c>
      <c r="J127" s="273"/>
      <c r="K127" s="274">
        <f>+'2025R'!$AI127</f>
        <v>0</v>
      </c>
      <c r="L127" s="275">
        <f>+IF(ISERROR(K127/K137),"N. D.",K127/K137)</f>
        <v>0</v>
      </c>
      <c r="M127" s="276">
        <f t="shared" si="94"/>
        <v>0</v>
      </c>
      <c r="N127" s="275" t="str">
        <f t="shared" si="95"/>
        <v>N. D.</v>
      </c>
      <c r="O127" s="311"/>
      <c r="P127" s="274">
        <f>+'2026R'!$AJ127</f>
        <v>0</v>
      </c>
      <c r="Q127" s="275">
        <f>+IF(ISERROR(P127/P137),"N. D.",P127/P137)</f>
        <v>0</v>
      </c>
      <c r="R127" s="273"/>
      <c r="S127" s="274">
        <f>+'2026P'!$AJ127</f>
        <v>0</v>
      </c>
      <c r="T127" s="275">
        <f>+IF(ISERROR(S127/S137),"N. D.",S127/S137)</f>
        <v>0</v>
      </c>
      <c r="U127" s="276">
        <f t="shared" si="96"/>
        <v>0</v>
      </c>
      <c r="V127" s="275" t="str">
        <f t="shared" si="97"/>
        <v>N. D.</v>
      </c>
      <c r="W127" s="273"/>
      <c r="X127" s="274">
        <f>+'2025R'!$AJ127</f>
        <v>0</v>
      </c>
      <c r="Y127" s="275">
        <f>+IF(ISERROR(X127/X137),"N. D.",X127/X137)</f>
        <v>0</v>
      </c>
      <c r="Z127" s="276">
        <f t="shared" si="98"/>
        <v>0</v>
      </c>
      <c r="AA127" s="275" t="str">
        <f t="shared" si="99"/>
        <v>N. D.</v>
      </c>
    </row>
    <row r="128" spans="1:27" hidden="1">
      <c r="A128" s="280" t="s">
        <v>39</v>
      </c>
      <c r="B128" s="273"/>
      <c r="C128" s="274">
        <f>+'2026R'!$AI128</f>
        <v>0</v>
      </c>
      <c r="D128" s="275">
        <f>+IF(ISERROR(C128/C137),"N. D.",C128/C137)</f>
        <v>0</v>
      </c>
      <c r="E128" s="273"/>
      <c r="F128" s="274">
        <f>+'2026P'!$AI128</f>
        <v>0</v>
      </c>
      <c r="G128" s="275">
        <f>+IF(ISERROR(F128/F137),"N. D.",F128/F137)</f>
        <v>0</v>
      </c>
      <c r="H128" s="276">
        <f t="shared" si="92"/>
        <v>0</v>
      </c>
      <c r="I128" s="275" t="str">
        <f t="shared" si="93"/>
        <v>N. D.</v>
      </c>
      <c r="J128" s="273"/>
      <c r="K128" s="274">
        <f>+'2025R'!$AI128</f>
        <v>0</v>
      </c>
      <c r="L128" s="275">
        <f>+IF(ISERROR(K128/K137),"N. D.",K128/K137)</f>
        <v>0</v>
      </c>
      <c r="M128" s="276">
        <f t="shared" si="94"/>
        <v>0</v>
      </c>
      <c r="N128" s="275" t="str">
        <f t="shared" si="95"/>
        <v>N. D.</v>
      </c>
      <c r="O128" s="311"/>
      <c r="P128" s="274">
        <f>+'2026R'!$AJ128</f>
        <v>0</v>
      </c>
      <c r="Q128" s="275">
        <f>+IF(ISERROR(P128/P137),"N. D.",P128/P137)</f>
        <v>0</v>
      </c>
      <c r="R128" s="273"/>
      <c r="S128" s="274">
        <f>+'2026P'!$AJ128</f>
        <v>0</v>
      </c>
      <c r="T128" s="275">
        <f>+IF(ISERROR(S128/S137),"N. D.",S128/S137)</f>
        <v>0</v>
      </c>
      <c r="U128" s="276">
        <f t="shared" si="96"/>
        <v>0</v>
      </c>
      <c r="V128" s="275" t="str">
        <f t="shared" si="97"/>
        <v>N. D.</v>
      </c>
      <c r="W128" s="273"/>
      <c r="X128" s="274">
        <f>+'2025R'!$AJ128</f>
        <v>0</v>
      </c>
      <c r="Y128" s="275">
        <f>+IF(ISERROR(X128/X137),"N. D.",X128/X137)</f>
        <v>0</v>
      </c>
      <c r="Z128" s="276">
        <f t="shared" si="98"/>
        <v>0</v>
      </c>
      <c r="AA128" s="275" t="str">
        <f t="shared" si="99"/>
        <v>N. D.</v>
      </c>
    </row>
    <row r="129" spans="1:27" hidden="1">
      <c r="A129" s="280" t="s">
        <v>40</v>
      </c>
      <c r="B129" s="273"/>
      <c r="C129" s="274">
        <f>+'2026R'!$AI129</f>
        <v>0</v>
      </c>
      <c r="D129" s="275">
        <f>+IF(ISERROR(C129/C138),"N. D.",C129/C138)</f>
        <v>0</v>
      </c>
      <c r="E129" s="273"/>
      <c r="F129" s="274">
        <f>+'2026P'!$AI129</f>
        <v>0</v>
      </c>
      <c r="G129" s="275">
        <f>+IF(ISERROR(F129/F138),"N. D.",F129/F138)</f>
        <v>0</v>
      </c>
      <c r="H129" s="276">
        <f t="shared" si="92"/>
        <v>0</v>
      </c>
      <c r="I129" s="275" t="str">
        <f t="shared" si="93"/>
        <v>N. D.</v>
      </c>
      <c r="J129" s="273"/>
      <c r="K129" s="274">
        <f>+'2025R'!$AI129</f>
        <v>0</v>
      </c>
      <c r="L129" s="275">
        <f>+IF(ISERROR(K129/K138),"N. D.",K129/K138)</f>
        <v>0</v>
      </c>
      <c r="M129" s="276">
        <f t="shared" si="94"/>
        <v>0</v>
      </c>
      <c r="N129" s="275" t="str">
        <f t="shared" si="95"/>
        <v>N. D.</v>
      </c>
      <c r="O129" s="311"/>
      <c r="P129" s="274">
        <f>+'2026R'!$AJ129</f>
        <v>0</v>
      </c>
      <c r="Q129" s="275">
        <f>+IF(ISERROR(P129/P138),"N. D.",P129/P138)</f>
        <v>0</v>
      </c>
      <c r="R129" s="273"/>
      <c r="S129" s="274">
        <f>+'2026P'!$AJ129</f>
        <v>0</v>
      </c>
      <c r="T129" s="275">
        <f>+IF(ISERROR(S129/S138),"N. D.",S129/S138)</f>
        <v>0</v>
      </c>
      <c r="U129" s="276">
        <f t="shared" si="96"/>
        <v>0</v>
      </c>
      <c r="V129" s="275" t="str">
        <f t="shared" si="97"/>
        <v>N. D.</v>
      </c>
      <c r="W129" s="273"/>
      <c r="X129" s="274">
        <f>+'2025R'!$AJ129</f>
        <v>0</v>
      </c>
      <c r="Y129" s="275">
        <f>+IF(ISERROR(X129/X138),"N. D.",X129/X138)</f>
        <v>0</v>
      </c>
      <c r="Z129" s="276">
        <f t="shared" si="98"/>
        <v>0</v>
      </c>
      <c r="AA129" s="275" t="str">
        <f t="shared" si="99"/>
        <v>N. D.</v>
      </c>
    </row>
    <row r="130" spans="1:27" ht="6" hidden="1" customHeight="1">
      <c r="A130" s="267"/>
      <c r="B130" s="265"/>
      <c r="C130" s="265"/>
      <c r="D130" s="288"/>
      <c r="E130" s="265"/>
      <c r="F130" s="265"/>
      <c r="G130" s="288"/>
      <c r="H130" s="265"/>
      <c r="I130" s="270"/>
      <c r="J130" s="265"/>
      <c r="K130" s="265"/>
      <c r="L130" s="288"/>
      <c r="M130" s="265"/>
      <c r="N130" s="270"/>
      <c r="O130" s="265"/>
      <c r="P130" s="265"/>
      <c r="Q130" s="288"/>
      <c r="R130" s="265"/>
      <c r="S130" s="265"/>
      <c r="T130" s="288"/>
      <c r="U130" s="265"/>
      <c r="V130" s="270"/>
      <c r="W130" s="265"/>
      <c r="X130" s="265"/>
      <c r="Y130" s="288"/>
      <c r="Z130" s="265"/>
      <c r="AA130" s="270"/>
    </row>
    <row r="131" spans="1:27" hidden="1">
      <c r="A131" s="284" t="s">
        <v>49</v>
      </c>
      <c r="B131" s="285"/>
      <c r="C131" s="285">
        <f>+C110+C120</f>
        <v>0</v>
      </c>
      <c r="D131" s="287">
        <f>+IF(ISERROR(C131/C106),"N. D.",C131/C106)</f>
        <v>0</v>
      </c>
      <c r="E131" s="285"/>
      <c r="F131" s="285">
        <f>+F110+F120</f>
        <v>0</v>
      </c>
      <c r="G131" s="287">
        <f>+IF(ISERROR(F131/F106),"N. D.",F131/F106)</f>
        <v>0</v>
      </c>
      <c r="H131" s="289">
        <f>+$C131-F131</f>
        <v>0</v>
      </c>
      <c r="I131" s="287" t="str">
        <f>+IF(ISERROR(H131/F131),"N. D.",H131/F131)</f>
        <v>N. D.</v>
      </c>
      <c r="J131" s="285"/>
      <c r="K131" s="285">
        <f>+K110+K120</f>
        <v>0</v>
      </c>
      <c r="L131" s="287">
        <f>+IF(ISERROR(K131/K106),"N. D.",K131/K106)</f>
        <v>0</v>
      </c>
      <c r="M131" s="289">
        <f>+$C131-K131</f>
        <v>0</v>
      </c>
      <c r="N131" s="287" t="str">
        <f>+IF(ISERROR(M131/K131),"N. D.",M131/K131)</f>
        <v>N. D.</v>
      </c>
      <c r="O131" s="312"/>
      <c r="P131" s="285">
        <f>+P110+P120</f>
        <v>0</v>
      </c>
      <c r="Q131" s="287">
        <f>+IF(ISERROR(P131/P106),"N. D.",P131/P106)</f>
        <v>0</v>
      </c>
      <c r="R131" s="285"/>
      <c r="S131" s="285">
        <f>+S110+S120</f>
        <v>0</v>
      </c>
      <c r="T131" s="287">
        <f>+IF(ISERROR(S131/S106),"N. D.",S131/S106)</f>
        <v>0</v>
      </c>
      <c r="U131" s="289">
        <f>+$P131-S131</f>
        <v>0</v>
      </c>
      <c r="V131" s="287" t="str">
        <f>+IF(ISERROR(U131/S131),"N. D.",U131/S131)</f>
        <v>N. D.</v>
      </c>
      <c r="W131" s="285"/>
      <c r="X131" s="285">
        <f>+X110+X120</f>
        <v>0</v>
      </c>
      <c r="Y131" s="287">
        <f>+IF(ISERROR(X131/X106),"N. D.",X131/X106)</f>
        <v>0</v>
      </c>
      <c r="Z131" s="289">
        <f>+$P131-X131</f>
        <v>0</v>
      </c>
      <c r="AA131" s="287" t="str">
        <f>+IF(ISERROR(Z131/X131),"N. D.",Z131/X131)</f>
        <v>N. D.</v>
      </c>
    </row>
    <row r="132" spans="1:27" ht="6" hidden="1" customHeight="1">
      <c r="A132" s="265"/>
      <c r="B132" s="265"/>
      <c r="C132" s="265"/>
      <c r="D132" s="288"/>
      <c r="E132" s="265"/>
      <c r="F132" s="265"/>
      <c r="G132" s="288"/>
      <c r="H132" s="265"/>
      <c r="I132" s="288"/>
      <c r="J132" s="265"/>
      <c r="K132" s="265"/>
      <c r="L132" s="288"/>
      <c r="M132" s="265"/>
      <c r="N132" s="288"/>
      <c r="O132" s="265"/>
      <c r="P132" s="265"/>
      <c r="Q132" s="288"/>
      <c r="R132" s="265"/>
      <c r="S132" s="265"/>
      <c r="T132" s="288"/>
      <c r="U132" s="265"/>
      <c r="V132" s="288"/>
      <c r="W132" s="265"/>
      <c r="X132" s="265"/>
      <c r="Y132" s="288"/>
      <c r="Z132" s="265"/>
      <c r="AA132" s="288"/>
    </row>
    <row r="133" spans="1:27" ht="19" hidden="1" thickBot="1">
      <c r="A133" s="290" t="s">
        <v>50</v>
      </c>
      <c r="B133" s="291"/>
      <c r="C133" s="291">
        <f>+C106-C131</f>
        <v>83497330.700000003</v>
      </c>
      <c r="D133" s="292">
        <f>+IF(OR(C106&lt;=0,C133&lt;=0),"N. D.",C133/C106)</f>
        <v>1</v>
      </c>
      <c r="E133" s="291"/>
      <c r="F133" s="291">
        <f>+F106-F131</f>
        <v>82298851.932491958</v>
      </c>
      <c r="G133" s="292">
        <f>+IF(OR(F106&lt;=0,F133&lt;=0),"N. D.",F133/F106)</f>
        <v>1</v>
      </c>
      <c r="H133" s="291">
        <f>+$C133-F133</f>
        <v>1198478.7675080448</v>
      </c>
      <c r="I133" s="292">
        <f>+IF(ISERROR(H133/F133),"N. D.",H133/F133)</f>
        <v>1.4562521096784341E-2</v>
      </c>
      <c r="J133" s="291"/>
      <c r="K133" s="291">
        <f>+K106-K131</f>
        <v>74259058.780000001</v>
      </c>
      <c r="L133" s="292">
        <f>+IF(OR(K106&lt;=0,K133&lt;=0),"N. D.",K133/K106)</f>
        <v>1</v>
      </c>
      <c r="M133" s="291">
        <f>+$C133-K133</f>
        <v>9238271.9200000018</v>
      </c>
      <c r="N133" s="292">
        <f>+IF(ISERROR(M133/K133),"N. D.",M133/K133)</f>
        <v>0.12440599263948821</v>
      </c>
      <c r="O133" s="312"/>
      <c r="P133" s="291">
        <f>+P106-P131</f>
        <v>471662063.82999998</v>
      </c>
      <c r="Q133" s="292">
        <f>+IF(OR(P106&lt;=0,P133&lt;=0),"N. D.",P133/P106)</f>
        <v>1</v>
      </c>
      <c r="R133" s="291"/>
      <c r="S133" s="291">
        <f>+S106-S131</f>
        <v>474965448.83036679</v>
      </c>
      <c r="T133" s="292">
        <f>+IF(OR(S106&lt;=0,S133&lt;=0),"N. D.",S133/S106)</f>
        <v>1</v>
      </c>
      <c r="U133" s="291">
        <f>+$P133-S133</f>
        <v>-3303385.000366807</v>
      </c>
      <c r="V133" s="292">
        <f>+IF(ISERROR(U133/S133),"N. D.",U133/S133)</f>
        <v>-6.9550006395235836E-3</v>
      </c>
      <c r="W133" s="291"/>
      <c r="X133" s="291">
        <f>+X106-X131</f>
        <v>428105179.85000002</v>
      </c>
      <c r="Y133" s="292">
        <f>+IF(OR(X106&lt;=0,X133&lt;=0),"N. D.",X133/X106)</f>
        <v>1</v>
      </c>
      <c r="Z133" s="291">
        <f>+$P133-X133</f>
        <v>43556883.979999959</v>
      </c>
      <c r="AA133" s="292">
        <f>+IF(ISERROR(Z133/X133),"N. D.",Z133/X133)</f>
        <v>0.10174341734258266</v>
      </c>
    </row>
    <row r="134" spans="1:27" ht="6" hidden="1" customHeight="1">
      <c r="A134" s="265"/>
      <c r="B134" s="293"/>
      <c r="C134" s="293"/>
      <c r="D134" s="294"/>
      <c r="E134" s="293"/>
      <c r="F134" s="293"/>
      <c r="G134" s="294"/>
      <c r="H134" s="293"/>
      <c r="I134" s="294"/>
      <c r="J134" s="293"/>
      <c r="K134" s="293"/>
      <c r="L134" s="294"/>
      <c r="M134" s="293"/>
      <c r="N134" s="294"/>
      <c r="O134" s="293"/>
      <c r="P134" s="293"/>
      <c r="Q134" s="294"/>
      <c r="R134" s="293"/>
      <c r="S134" s="293"/>
      <c r="T134" s="294"/>
      <c r="U134" s="293"/>
      <c r="V134" s="294"/>
      <c r="W134" s="293"/>
      <c r="X134" s="293"/>
      <c r="Y134" s="294"/>
      <c r="Z134" s="293"/>
      <c r="AA134" s="294"/>
    </row>
    <row r="135" spans="1:27">
      <c r="A135" s="295" t="s">
        <v>51</v>
      </c>
      <c r="B135" s="283"/>
      <c r="C135" s="283">
        <f>+C137+C160</f>
        <v>18581353.049399998</v>
      </c>
      <c r="D135" s="282">
        <f>+D137+D160</f>
        <v>0.22253828827368727</v>
      </c>
      <c r="E135" s="283"/>
      <c r="F135" s="283">
        <f>+F137+F160</f>
        <v>19067213.710323472</v>
      </c>
      <c r="G135" s="282">
        <f>+G137+G160</f>
        <v>0.23168262087014185</v>
      </c>
      <c r="H135" s="283">
        <f>+$C135-F135</f>
        <v>-485860.66092347354</v>
      </c>
      <c r="I135" s="282">
        <f>+IF(ISERROR(H135/F135),"N. D.",H135/F135)</f>
        <v>-2.5481471404519701E-2</v>
      </c>
      <c r="J135" s="283"/>
      <c r="K135" s="283">
        <f>+K137+K160</f>
        <v>17884182.895799998</v>
      </c>
      <c r="L135" s="282">
        <f>+L137+L160</f>
        <v>0.24083503332278566</v>
      </c>
      <c r="M135" s="283">
        <f>+$C135-K135</f>
        <v>697170.15359999985</v>
      </c>
      <c r="N135" s="282">
        <f>+IF(ISERROR(M135/K135),"N. D.",M135/K135)</f>
        <v>3.8982499656930167E-2</v>
      </c>
      <c r="O135" s="313"/>
      <c r="P135" s="283">
        <f>+P137+P160</f>
        <v>110949625.78920001</v>
      </c>
      <c r="Q135" s="282">
        <f>+Q137+Q160</f>
        <v>0.23523118414117208</v>
      </c>
      <c r="R135" s="283"/>
      <c r="S135" s="283">
        <f>+S137+S160</f>
        <v>116185794.84238786</v>
      </c>
      <c r="T135" s="282">
        <f>+T137+T160</f>
        <v>0.24461946680227556</v>
      </c>
      <c r="U135" s="283">
        <f>+$P135-S135</f>
        <v>-5236169.0531878471</v>
      </c>
      <c r="V135" s="282">
        <f>+IF(ISERROR(U135/S135),"N. D.",U135/S135)</f>
        <v>-4.5067205162997642E-2</v>
      </c>
      <c r="W135" s="283"/>
      <c r="X135" s="283">
        <f>+X137+X160</f>
        <v>106824278.2913</v>
      </c>
      <c r="Y135" s="282">
        <f>+Y137+Y160</f>
        <v>0.24952811439639494</v>
      </c>
      <c r="Z135" s="283">
        <f>+$P135-X135</f>
        <v>4125347.4979000092</v>
      </c>
      <c r="AA135" s="282">
        <f>+IF(ISERROR(Z135/X135),"N. D.",Z135/X135)</f>
        <v>3.8618070385184958E-2</v>
      </c>
    </row>
    <row r="136" spans="1:27" ht="6" customHeight="1">
      <c r="A136" s="296"/>
      <c r="B136" s="265"/>
      <c r="C136" s="265"/>
      <c r="D136" s="270"/>
      <c r="E136" s="265"/>
      <c r="F136" s="265"/>
      <c r="G136" s="270"/>
      <c r="H136" s="265"/>
      <c r="I136" s="270"/>
      <c r="J136" s="265"/>
      <c r="K136" s="265"/>
      <c r="L136" s="270"/>
      <c r="M136" s="265"/>
      <c r="N136" s="270"/>
      <c r="O136" s="265"/>
      <c r="P136" s="265"/>
      <c r="Q136" s="270"/>
      <c r="R136" s="265"/>
      <c r="S136" s="265"/>
      <c r="T136" s="270"/>
      <c r="U136" s="265"/>
      <c r="V136" s="270"/>
      <c r="W136" s="265"/>
      <c r="X136" s="265"/>
      <c r="Y136" s="270"/>
      <c r="Z136" s="265"/>
      <c r="AA136" s="270"/>
    </row>
    <row r="137" spans="1:27">
      <c r="A137" s="297" t="s">
        <v>52</v>
      </c>
      <c r="B137" s="283"/>
      <c r="C137" s="283">
        <f>+SUM(C138:C150)</f>
        <v>19959385.119399998</v>
      </c>
      <c r="D137" s="282">
        <f>+SUM(D138:D150)</f>
        <v>0.23904219394884199</v>
      </c>
      <c r="E137" s="283"/>
      <c r="F137" s="283">
        <f>+SUM(F138:F150)</f>
        <v>19954544.708826337</v>
      </c>
      <c r="G137" s="282">
        <f>+SUM(G138:G150)</f>
        <v>0.24246443589753403</v>
      </c>
      <c r="H137" s="283">
        <f t="shared" ref="H137:H150" si="100">+$C137-F137</f>
        <v>4840.4105736613274</v>
      </c>
      <c r="I137" s="282">
        <f t="shared" ref="I137:I150" si="101">+IF(ISERROR(H137/F137),"N. D.",H137/F137)</f>
        <v>2.4257183735794816E-4</v>
      </c>
      <c r="J137" s="283"/>
      <c r="K137" s="283">
        <f>+SUM(K138:K150)</f>
        <v>18776493.055799998</v>
      </c>
      <c r="L137" s="282">
        <f>+SUM(L138:L150)</f>
        <v>0.25285121255613091</v>
      </c>
      <c r="M137" s="283">
        <f t="shared" ref="M137:M150" si="102">+$C137-K137</f>
        <v>1182892.0636</v>
      </c>
      <c r="N137" s="282">
        <f t="shared" ref="N137:N150" si="103">+IF(ISERROR(M137/K137),"N. D.",M137/K137)</f>
        <v>6.2998562089559548E-2</v>
      </c>
      <c r="O137" s="313"/>
      <c r="P137" s="283">
        <f>+SUM(P138:P150)</f>
        <v>117351058.8392</v>
      </c>
      <c r="Q137" s="282">
        <f>+SUM(Q138:Q150)</f>
        <v>0.24880325944868983</v>
      </c>
      <c r="R137" s="283"/>
      <c r="S137" s="283">
        <f>+SUM(S138:S150)</f>
        <v>120577061.53383572</v>
      </c>
      <c r="T137" s="282">
        <f>+SUM(T138:T150)</f>
        <v>0.25386491129147293</v>
      </c>
      <c r="U137" s="283">
        <f t="shared" ref="U137:U150" si="104">+$P137-S137</f>
        <v>-3226002.6946357191</v>
      </c>
      <c r="V137" s="282">
        <f t="shared" ref="V137:V150" si="105">+IF(ISERROR(U137/S137),"N. D.",U137/S137)</f>
        <v>-2.6754696569964549E-2</v>
      </c>
      <c r="W137" s="283"/>
      <c r="X137" s="283">
        <f>+SUM(X138:X150)</f>
        <v>112225002.97130001</v>
      </c>
      <c r="Y137" s="282">
        <f>+SUM(Y138:Y150)</f>
        <v>0.26214352979943284</v>
      </c>
      <c r="Z137" s="283">
        <f t="shared" ref="Z137:Z150" si="106">+$P137-X137</f>
        <v>5126055.867899999</v>
      </c>
      <c r="AA137" s="282">
        <f t="shared" ref="AA137:AA150" si="107">+IF(ISERROR(Z137/X137),"N. D.",Z137/X137)</f>
        <v>4.567659373741266E-2</v>
      </c>
    </row>
    <row r="138" spans="1:27">
      <c r="A138" s="277" t="s">
        <v>53</v>
      </c>
      <c r="B138" s="273"/>
      <c r="C138" s="273">
        <f>+'2026R'!$AI138</f>
        <v>3924528.7450000001</v>
      </c>
      <c r="D138" s="270">
        <f t="shared" ref="D138:D150" si="108">+IF(ISERROR(C138/C$106),"N. D.",C138/C$106)</f>
        <v>4.7001846790774113E-2</v>
      </c>
      <c r="E138" s="273"/>
      <c r="F138" s="273">
        <f>+'2026P'!$AI138</f>
        <v>3524227.4390927586</v>
      </c>
      <c r="G138" s="270">
        <f t="shared" ref="G138:G150" si="109">+IF(ISERROR(F138/F$106),"N. D.",F138/F$106)</f>
        <v>4.2822315941704867E-2</v>
      </c>
      <c r="H138" s="273">
        <f t="shared" si="100"/>
        <v>400301.30590724153</v>
      </c>
      <c r="I138" s="270">
        <f t="shared" si="101"/>
        <v>0.11358554827275592</v>
      </c>
      <c r="J138" s="273"/>
      <c r="K138" s="273">
        <f>+'2025R'!$AI138</f>
        <v>3383941.37</v>
      </c>
      <c r="L138" s="270">
        <f t="shared" ref="L138:L150" si="110">+IF(ISERROR(K138/K$106),"N. D.",K138/K$106)</f>
        <v>4.5569408306470327E-2</v>
      </c>
      <c r="M138" s="273">
        <f t="shared" si="102"/>
        <v>540587.375</v>
      </c>
      <c r="N138" s="314">
        <f t="shared" si="103"/>
        <v>0.15975081004432415</v>
      </c>
      <c r="O138" s="311"/>
      <c r="P138" s="273">
        <f>+'2026R'!$AJ138</f>
        <v>22526816.921700004</v>
      </c>
      <c r="Q138" s="270">
        <f t="shared" ref="Q138:Q150" si="111">+IF(ISERROR(P138/P$106),"N. D.",P138/P$106)</f>
        <v>4.7760501955101675E-2</v>
      </c>
      <c r="R138" s="273"/>
      <c r="S138" s="273">
        <f>+'2026P'!$AJ138</f>
        <v>23678549.646824729</v>
      </c>
      <c r="T138" s="270">
        <f t="shared" ref="T138:T150" si="112">+IF(ISERROR(S138/S$106),"N. D.",S138/S$106)</f>
        <v>4.9853204491262876E-2</v>
      </c>
      <c r="U138" s="273">
        <f t="shared" si="104"/>
        <v>-1151732.7251247242</v>
      </c>
      <c r="V138" s="270">
        <f t="shared" si="105"/>
        <v>-4.8640340827596697E-2</v>
      </c>
      <c r="W138" s="273"/>
      <c r="X138" s="273">
        <f>+'2025R'!$AJ138</f>
        <v>21393684.251200005</v>
      </c>
      <c r="Y138" s="270">
        <f t="shared" ref="Y138:Y150" si="113">+IF(ISERROR(X138/X$106),"N. D.",X138/X$106)</f>
        <v>4.9972962856221333E-2</v>
      </c>
      <c r="Z138" s="273">
        <f t="shared" si="106"/>
        <v>1133132.6704999991</v>
      </c>
      <c r="AA138" s="270">
        <f t="shared" si="107"/>
        <v>5.2965756491261659E-2</v>
      </c>
    </row>
    <row r="139" spans="1:27">
      <c r="A139" s="277" t="s">
        <v>54</v>
      </c>
      <c r="B139" s="273"/>
      <c r="C139" s="273">
        <f>+'2026R'!$AI139</f>
        <v>3217081.6252000001</v>
      </c>
      <c r="D139" s="270">
        <f t="shared" si="108"/>
        <v>3.8529155342207841E-2</v>
      </c>
      <c r="E139" s="273"/>
      <c r="F139" s="273">
        <f>+'2026P'!$AI139</f>
        <v>3519040.3045611731</v>
      </c>
      <c r="G139" s="270">
        <f t="shared" si="109"/>
        <v>4.2759287911425164E-2</v>
      </c>
      <c r="H139" s="273">
        <f t="shared" si="100"/>
        <v>-301958.67936117295</v>
      </c>
      <c r="I139" s="270">
        <f t="shared" si="101"/>
        <v>-8.5807110242469189E-2</v>
      </c>
      <c r="J139" s="273"/>
      <c r="K139" s="273">
        <f>+'2025R'!$AI139</f>
        <v>2980969.3410000005</v>
      </c>
      <c r="L139" s="270">
        <f t="shared" si="110"/>
        <v>4.0142837654748964E-2</v>
      </c>
      <c r="M139" s="273">
        <f t="shared" si="102"/>
        <v>236112.28419999965</v>
      </c>
      <c r="N139" s="270">
        <f t="shared" si="103"/>
        <v>7.9206545653633956E-2</v>
      </c>
      <c r="O139" s="311"/>
      <c r="P139" s="273">
        <f>+'2026R'!$AJ139</f>
        <v>17743649.779600002</v>
      </c>
      <c r="Q139" s="270">
        <f t="shared" si="111"/>
        <v>3.7619412584335599E-2</v>
      </c>
      <c r="R139" s="273"/>
      <c r="S139" s="273">
        <f>+'2026P'!$AJ139</f>
        <v>17561109.441825233</v>
      </c>
      <c r="T139" s="270">
        <f t="shared" si="112"/>
        <v>3.6973446142389101E-2</v>
      </c>
      <c r="U139" s="273">
        <f t="shared" si="104"/>
        <v>182540.33777476847</v>
      </c>
      <c r="V139" s="270">
        <f t="shared" si="105"/>
        <v>1.0394578906274154E-2</v>
      </c>
      <c r="W139" s="273"/>
      <c r="X139" s="273">
        <f>+'2025R'!$AJ139</f>
        <v>15052302.123700002</v>
      </c>
      <c r="Y139" s="270">
        <f t="shared" si="113"/>
        <v>3.5160289648852289E-2</v>
      </c>
      <c r="Z139" s="273">
        <f t="shared" si="106"/>
        <v>2691347.6558999997</v>
      </c>
      <c r="AA139" s="270">
        <f t="shared" si="107"/>
        <v>0.17879973666369914</v>
      </c>
    </row>
    <row r="140" spans="1:27">
      <c r="A140" s="277" t="s">
        <v>55</v>
      </c>
      <c r="B140" s="273"/>
      <c r="C140" s="273">
        <f>+'2026R'!$AI140</f>
        <v>20887.57</v>
      </c>
      <c r="D140" s="270">
        <f t="shared" si="108"/>
        <v>2.5015853590634605E-4</v>
      </c>
      <c r="E140" s="273"/>
      <c r="F140" s="273">
        <f>+'2026P'!$AI140</f>
        <v>26235.95</v>
      </c>
      <c r="G140" s="270">
        <f t="shared" si="109"/>
        <v>3.1878877267353385E-4</v>
      </c>
      <c r="H140" s="273">
        <f t="shared" si="100"/>
        <v>-5348.380000000001</v>
      </c>
      <c r="I140" s="270">
        <f t="shared" si="101"/>
        <v>-0.20385692151418192</v>
      </c>
      <c r="J140" s="273"/>
      <c r="K140" s="273">
        <f>+'2025R'!$AI140</f>
        <v>32624.119999999995</v>
      </c>
      <c r="L140" s="270">
        <f t="shared" si="110"/>
        <v>4.393284878098477E-4</v>
      </c>
      <c r="M140" s="273">
        <f t="shared" si="102"/>
        <v>-11736.549999999996</v>
      </c>
      <c r="N140" s="314">
        <f t="shared" si="103"/>
        <v>-0.35975069978899038</v>
      </c>
      <c r="O140" s="311"/>
      <c r="P140" s="273">
        <f>+'2026R'!$AJ140</f>
        <v>190417.1618</v>
      </c>
      <c r="Q140" s="270">
        <f t="shared" si="111"/>
        <v>4.0371523682394692E-4</v>
      </c>
      <c r="R140" s="273"/>
      <c r="S140" s="273">
        <f>+'2026P'!$AJ140</f>
        <v>219930.11</v>
      </c>
      <c r="T140" s="270">
        <f t="shared" si="112"/>
        <v>4.6304443942520902E-4</v>
      </c>
      <c r="U140" s="273">
        <f t="shared" si="104"/>
        <v>-29512.948199999984</v>
      </c>
      <c r="V140" s="270">
        <f t="shared" si="105"/>
        <v>-0.13419239502949362</v>
      </c>
      <c r="W140" s="273"/>
      <c r="X140" s="273">
        <f>+'2025R'!$AJ140</f>
        <v>216582.80869999999</v>
      </c>
      <c r="Y140" s="270">
        <f t="shared" si="113"/>
        <v>5.0591027367593764E-4</v>
      </c>
      <c r="Z140" s="273">
        <f t="shared" si="106"/>
        <v>-26165.646899999992</v>
      </c>
      <c r="AA140" s="270">
        <f t="shared" si="107"/>
        <v>-0.12081128256233567</v>
      </c>
    </row>
    <row r="141" spans="1:27">
      <c r="A141" s="277" t="s">
        <v>56</v>
      </c>
      <c r="B141" s="273"/>
      <c r="C141" s="273">
        <f>+'2026R'!$AI141</f>
        <v>2223648.4300000002</v>
      </c>
      <c r="D141" s="270">
        <f t="shared" si="108"/>
        <v>2.6631371462513112E-2</v>
      </c>
      <c r="E141" s="273"/>
      <c r="F141" s="273">
        <f>+'2026P'!$AI141</f>
        <v>2346512.2734210528</v>
      </c>
      <c r="G141" s="270">
        <f t="shared" si="109"/>
        <v>2.8512090002735982E-2</v>
      </c>
      <c r="H141" s="273">
        <f t="shared" si="100"/>
        <v>-122863.84342105268</v>
      </c>
      <c r="I141" s="270">
        <f t="shared" si="101"/>
        <v>-5.23601963700474E-2</v>
      </c>
      <c r="J141" s="273"/>
      <c r="K141" s="273">
        <f>+'2025R'!$AI141</f>
        <v>2045983.6459999999</v>
      </c>
      <c r="L141" s="270">
        <f t="shared" si="110"/>
        <v>2.7551973854953296E-2</v>
      </c>
      <c r="M141" s="273">
        <f t="shared" si="102"/>
        <v>177664.78400000022</v>
      </c>
      <c r="N141" s="270">
        <f t="shared" si="103"/>
        <v>8.6835876888529256E-2</v>
      </c>
      <c r="O141" s="311"/>
      <c r="P141" s="273">
        <f>+'2026R'!$AJ141</f>
        <v>14108411.348999999</v>
      </c>
      <c r="Q141" s="270">
        <f t="shared" si="111"/>
        <v>2.9912118083944651E-2</v>
      </c>
      <c r="R141" s="273"/>
      <c r="S141" s="273">
        <f>+'2026P'!$AJ141</f>
        <v>14564231.826052632</v>
      </c>
      <c r="T141" s="270">
        <f t="shared" si="112"/>
        <v>3.0663771147812956E-2</v>
      </c>
      <c r="U141" s="273">
        <f t="shared" si="104"/>
        <v>-455820.47705263272</v>
      </c>
      <c r="V141" s="270">
        <f t="shared" si="105"/>
        <v>-3.1297254980331805E-2</v>
      </c>
      <c r="W141" s="273"/>
      <c r="X141" s="273">
        <f>+'2025R'!$AJ141</f>
        <v>13477690.314999998</v>
      </c>
      <c r="Y141" s="270">
        <f t="shared" si="113"/>
        <v>3.1482193977943287E-2</v>
      </c>
      <c r="Z141" s="273">
        <f t="shared" si="106"/>
        <v>630721.03400000185</v>
      </c>
      <c r="AA141" s="270">
        <f t="shared" si="107"/>
        <v>4.6797412557998963E-2</v>
      </c>
    </row>
    <row r="142" spans="1:27">
      <c r="A142" s="277" t="s">
        <v>57</v>
      </c>
      <c r="B142" s="273"/>
      <c r="C142" s="273">
        <f>+'2026R'!$AI142</f>
        <v>2735287.67</v>
      </c>
      <c r="D142" s="270">
        <f t="shared" si="108"/>
        <v>3.2758983395860822E-2</v>
      </c>
      <c r="E142" s="273"/>
      <c r="F142" s="273">
        <f>+'2026P'!$AI142</f>
        <v>2545217.12</v>
      </c>
      <c r="G142" s="270">
        <f t="shared" si="109"/>
        <v>3.0926520361277809E-2</v>
      </c>
      <c r="H142" s="273">
        <f t="shared" si="100"/>
        <v>190070.54999999981</v>
      </c>
      <c r="I142" s="270">
        <f t="shared" si="101"/>
        <v>7.4677538708367561E-2</v>
      </c>
      <c r="J142" s="273"/>
      <c r="K142" s="273">
        <f>+'2025R'!$AI142</f>
        <v>2646029.88</v>
      </c>
      <c r="L142" s="270">
        <f t="shared" si="110"/>
        <v>3.5632418771144571E-2</v>
      </c>
      <c r="M142" s="273">
        <f t="shared" si="102"/>
        <v>89257.790000000037</v>
      </c>
      <c r="N142" s="270">
        <f t="shared" si="103"/>
        <v>3.3732721869338844E-2</v>
      </c>
      <c r="O142" s="311"/>
      <c r="P142" s="273">
        <f>+'2026R'!$AJ142</f>
        <v>14970751.665000001</v>
      </c>
      <c r="Q142" s="270">
        <f t="shared" si="111"/>
        <v>3.1740419281199334E-2</v>
      </c>
      <c r="R142" s="273"/>
      <c r="S142" s="273">
        <f>+'2026P'!$AJ142</f>
        <v>15253622.830000002</v>
      </c>
      <c r="T142" s="270">
        <f t="shared" si="112"/>
        <v>3.2115226207638972E-2</v>
      </c>
      <c r="U142" s="273">
        <f t="shared" si="104"/>
        <v>-282871.16500000097</v>
      </c>
      <c r="V142" s="270">
        <f t="shared" si="105"/>
        <v>-1.8544523366846678E-2</v>
      </c>
      <c r="W142" s="273"/>
      <c r="X142" s="273">
        <f>+'2025R'!$AJ142</f>
        <v>14569926.3138</v>
      </c>
      <c r="Y142" s="270">
        <f t="shared" si="113"/>
        <v>3.4033520264587842E-2</v>
      </c>
      <c r="Z142" s="273">
        <f t="shared" si="106"/>
        <v>400825.35120000131</v>
      </c>
      <c r="AA142" s="270">
        <f t="shared" si="107"/>
        <v>2.7510458362466596E-2</v>
      </c>
    </row>
    <row r="143" spans="1:27">
      <c r="A143" s="277" t="s">
        <v>58</v>
      </c>
      <c r="B143" s="273"/>
      <c r="C143" s="273">
        <f>+'2026R'!$AI143</f>
        <v>2562935.0248000002</v>
      </c>
      <c r="D143" s="270">
        <f t="shared" si="108"/>
        <v>3.0694813873852377E-2</v>
      </c>
      <c r="E143" s="273"/>
      <c r="F143" s="273">
        <f>+'2026P'!$AI143</f>
        <v>2555515.49725</v>
      </c>
      <c r="G143" s="270">
        <f t="shared" si="109"/>
        <v>3.1051654272725899E-2</v>
      </c>
      <c r="H143" s="273">
        <f t="shared" si="100"/>
        <v>7419.5275500002317</v>
      </c>
      <c r="I143" s="270">
        <f t="shared" si="101"/>
        <v>2.9033388989362081E-3</v>
      </c>
      <c r="J143" s="273"/>
      <c r="K143" s="273">
        <f>+'2025R'!$AI143</f>
        <v>2434814.0712999995</v>
      </c>
      <c r="L143" s="270">
        <f t="shared" si="110"/>
        <v>3.2788108431503059E-2</v>
      </c>
      <c r="M143" s="273">
        <f t="shared" si="102"/>
        <v>128120.95350000076</v>
      </c>
      <c r="N143" s="270">
        <f t="shared" si="103"/>
        <v>5.262042593321889E-2</v>
      </c>
      <c r="O143" s="311"/>
      <c r="P143" s="273">
        <f>+'2026R'!$AJ143</f>
        <v>16946300.2421</v>
      </c>
      <c r="Q143" s="270">
        <f t="shared" si="111"/>
        <v>3.5928902368132606E-2</v>
      </c>
      <c r="R143" s="273"/>
      <c r="S143" s="273">
        <f>+'2026P'!$AJ143</f>
        <v>17582215.392124999</v>
      </c>
      <c r="T143" s="270">
        <f t="shared" si="112"/>
        <v>3.7017882954270345E-2</v>
      </c>
      <c r="U143" s="273">
        <f t="shared" si="104"/>
        <v>-635915.15002499893</v>
      </c>
      <c r="V143" s="270">
        <f t="shared" si="105"/>
        <v>-3.6168090075259951E-2</v>
      </c>
      <c r="W143" s="273"/>
      <c r="X143" s="273">
        <f>+'2025R'!$AJ143</f>
        <v>16978697.4978</v>
      </c>
      <c r="Y143" s="270">
        <f t="shared" si="113"/>
        <v>3.9660107601942621E-2</v>
      </c>
      <c r="Z143" s="273">
        <f t="shared" si="106"/>
        <v>-32397.25569999963</v>
      </c>
      <c r="AA143" s="270">
        <f t="shared" si="107"/>
        <v>-1.9081119564205368E-3</v>
      </c>
    </row>
    <row r="144" spans="1:27">
      <c r="A144" s="277" t="s">
        <v>59</v>
      </c>
      <c r="B144" s="273"/>
      <c r="C144" s="273">
        <f>+'2026R'!$AI144</f>
        <v>57000</v>
      </c>
      <c r="D144" s="270">
        <f t="shared" si="108"/>
        <v>6.8265655347470879E-4</v>
      </c>
      <c r="E144" s="273"/>
      <c r="F144" s="273">
        <f>+'2026P'!$AI144</f>
        <v>191437</v>
      </c>
      <c r="G144" s="270">
        <f t="shared" si="109"/>
        <v>2.3261199336903483E-3</v>
      </c>
      <c r="H144" s="273">
        <f t="shared" si="100"/>
        <v>-134437</v>
      </c>
      <c r="I144" s="270">
        <f t="shared" si="101"/>
        <v>-0.7022519157738577</v>
      </c>
      <c r="J144" s="273"/>
      <c r="K144" s="273">
        <f>+'2025R'!$AI144</f>
        <v>645313.71399999992</v>
      </c>
      <c r="L144" s="270">
        <f t="shared" si="110"/>
        <v>8.6900335743792193E-3</v>
      </c>
      <c r="M144" s="273">
        <f t="shared" si="102"/>
        <v>-588313.71399999992</v>
      </c>
      <c r="N144" s="270">
        <f t="shared" si="103"/>
        <v>-0.91167086834915767</v>
      </c>
      <c r="O144" s="311"/>
      <c r="P144" s="273">
        <f>+'2026R'!$AJ144</f>
        <v>582490.05000000005</v>
      </c>
      <c r="Q144" s="270">
        <f t="shared" si="111"/>
        <v>1.2349732884388716E-3</v>
      </c>
      <c r="R144" s="273"/>
      <c r="S144" s="273">
        <f>+'2026P'!$AJ144</f>
        <v>1253622</v>
      </c>
      <c r="T144" s="270">
        <f t="shared" si="112"/>
        <v>2.6393961983700613E-3</v>
      </c>
      <c r="U144" s="273">
        <f t="shared" si="104"/>
        <v>-671131.95</v>
      </c>
      <c r="V144" s="270">
        <f t="shared" si="105"/>
        <v>-0.5353543173301043</v>
      </c>
      <c r="W144" s="273"/>
      <c r="X144" s="273">
        <f>+'2025R'!$AJ144</f>
        <v>1758506.4240000001</v>
      </c>
      <c r="Y144" s="270">
        <f t="shared" si="113"/>
        <v>4.1076504251038202E-3</v>
      </c>
      <c r="Z144" s="273">
        <f t="shared" si="106"/>
        <v>-1176016.3740000001</v>
      </c>
      <c r="AA144" s="270">
        <f t="shared" si="107"/>
        <v>-0.6687586453764357</v>
      </c>
    </row>
    <row r="145" spans="1:27">
      <c r="A145" s="277" t="s">
        <v>60</v>
      </c>
      <c r="B145" s="273"/>
      <c r="C145" s="273">
        <f>+'2026R'!$AI145</f>
        <v>49297.941699999996</v>
      </c>
      <c r="D145" s="270">
        <f t="shared" si="108"/>
        <v>5.9041338551437067E-4</v>
      </c>
      <c r="E145" s="273"/>
      <c r="F145" s="273">
        <f>+'2026P'!$AI145</f>
        <v>48702.684999999998</v>
      </c>
      <c r="G145" s="270">
        <f t="shared" si="109"/>
        <v>5.9177842529261281E-4</v>
      </c>
      <c r="H145" s="273">
        <f t="shared" si="100"/>
        <v>595.25669999999809</v>
      </c>
      <c r="I145" s="270">
        <f t="shared" si="101"/>
        <v>1.222225632939946E-2</v>
      </c>
      <c r="J145" s="273"/>
      <c r="K145" s="273">
        <f>+'2025R'!$AI145</f>
        <v>93247.1</v>
      </c>
      <c r="L145" s="270">
        <f t="shared" si="110"/>
        <v>1.2556999985180799E-3</v>
      </c>
      <c r="M145" s="273">
        <f t="shared" si="102"/>
        <v>-43949.15830000001</v>
      </c>
      <c r="N145" s="270">
        <f t="shared" si="103"/>
        <v>-0.47131930430008018</v>
      </c>
      <c r="O145" s="311"/>
      <c r="P145" s="273">
        <f>+'2026R'!$AJ145</f>
        <v>490856.36330000008</v>
      </c>
      <c r="Q145" s="270">
        <f t="shared" si="111"/>
        <v>1.0406950249806782E-3</v>
      </c>
      <c r="R145" s="273"/>
      <c r="S145" s="273">
        <f>+'2026P'!$AJ145</f>
        <v>503070.19999999995</v>
      </c>
      <c r="T145" s="270">
        <f t="shared" si="112"/>
        <v>1.0591722013439987E-3</v>
      </c>
      <c r="U145" s="273">
        <f t="shared" si="104"/>
        <v>-12213.836699999869</v>
      </c>
      <c r="V145" s="270">
        <f t="shared" si="105"/>
        <v>-2.4278593126764156E-2</v>
      </c>
      <c r="W145" s="273"/>
      <c r="X145" s="273">
        <f>+'2025R'!$AJ145</f>
        <v>957157.83239999996</v>
      </c>
      <c r="Y145" s="270">
        <f t="shared" si="113"/>
        <v>2.2358006337026104E-3</v>
      </c>
      <c r="Z145" s="273">
        <f t="shared" si="106"/>
        <v>-466301.46909999987</v>
      </c>
      <c r="AA145" s="270">
        <f t="shared" si="107"/>
        <v>-0.48717301715097983</v>
      </c>
    </row>
    <row r="146" spans="1:27">
      <c r="A146" s="277" t="s">
        <v>61</v>
      </c>
      <c r="B146" s="273"/>
      <c r="C146" s="273">
        <f>+'2026R'!$AI146</f>
        <v>847661.82570000004</v>
      </c>
      <c r="D146" s="270">
        <f t="shared" si="108"/>
        <v>1.0151963165691955E-2</v>
      </c>
      <c r="E146" s="273"/>
      <c r="F146" s="273">
        <f>+'2026P'!$AI146</f>
        <v>857795.67999999993</v>
      </c>
      <c r="G146" s="270">
        <f t="shared" si="109"/>
        <v>1.0422936163236298E-2</v>
      </c>
      <c r="H146" s="273">
        <f t="shared" si="100"/>
        <v>-10133.85429999989</v>
      </c>
      <c r="I146" s="270">
        <f t="shared" si="101"/>
        <v>-1.1813832286961262E-2</v>
      </c>
      <c r="J146" s="273"/>
      <c r="K146" s="273">
        <f>+'2025R'!$AI146</f>
        <v>933696.0120000001</v>
      </c>
      <c r="L146" s="270">
        <f t="shared" si="110"/>
        <v>1.257349645066428E-2</v>
      </c>
      <c r="M146" s="273">
        <f t="shared" si="102"/>
        <v>-86034.186300000059</v>
      </c>
      <c r="N146" s="270">
        <f t="shared" si="103"/>
        <v>-9.2143679735455536E-2</v>
      </c>
      <c r="O146" s="311"/>
      <c r="P146" s="273">
        <f>+'2026R'!$AJ146</f>
        <v>5085973.1284999996</v>
      </c>
      <c r="Q146" s="270">
        <f t="shared" si="111"/>
        <v>1.0783087126407361E-2</v>
      </c>
      <c r="R146" s="273"/>
      <c r="S146" s="273">
        <f>+'2026P'!$AJ146</f>
        <v>5146774.08</v>
      </c>
      <c r="T146" s="270">
        <f t="shared" si="112"/>
        <v>1.0836102063159046E-2</v>
      </c>
      <c r="U146" s="273">
        <f t="shared" si="104"/>
        <v>-60800.951500000432</v>
      </c>
      <c r="V146" s="270">
        <f t="shared" si="105"/>
        <v>-1.1813409828161805E-2</v>
      </c>
      <c r="W146" s="273"/>
      <c r="X146" s="273">
        <f>+'2025R'!$AJ146</f>
        <v>5429174.5179000013</v>
      </c>
      <c r="Y146" s="270">
        <f t="shared" si="113"/>
        <v>1.2681870655716619E-2</v>
      </c>
      <c r="Z146" s="273">
        <f t="shared" si="106"/>
        <v>-343201.38940000162</v>
      </c>
      <c r="AA146" s="270">
        <f t="shared" si="107"/>
        <v>-6.3214285757156236E-2</v>
      </c>
    </row>
    <row r="147" spans="1:27">
      <c r="A147" s="277" t="s">
        <v>62</v>
      </c>
      <c r="B147" s="273"/>
      <c r="C147" s="273">
        <f>+'2026R'!$AI147</f>
        <v>0</v>
      </c>
      <c r="D147" s="270">
        <f t="shared" si="108"/>
        <v>0</v>
      </c>
      <c r="E147" s="273"/>
      <c r="F147" s="273">
        <f>+'2026P'!$AI147</f>
        <v>0</v>
      </c>
      <c r="G147" s="270">
        <f t="shared" si="109"/>
        <v>0</v>
      </c>
      <c r="H147" s="273">
        <f t="shared" si="100"/>
        <v>0</v>
      </c>
      <c r="I147" s="270" t="str">
        <f t="shared" si="101"/>
        <v>N. D.</v>
      </c>
      <c r="J147" s="273"/>
      <c r="K147" s="273">
        <f>+'2025R'!$AI147</f>
        <v>0</v>
      </c>
      <c r="L147" s="270">
        <f t="shared" si="110"/>
        <v>0</v>
      </c>
      <c r="M147" s="273">
        <f t="shared" si="102"/>
        <v>0</v>
      </c>
      <c r="N147" s="270" t="str">
        <f t="shared" si="103"/>
        <v>N. D.</v>
      </c>
      <c r="O147" s="311"/>
      <c r="P147" s="273">
        <f>+'2026R'!$AJ147</f>
        <v>1600</v>
      </c>
      <c r="Q147" s="270">
        <f t="shared" si="111"/>
        <v>3.3922592523291931E-6</v>
      </c>
      <c r="R147" s="273"/>
      <c r="S147" s="273">
        <f>+'2026P'!$AJ147</f>
        <v>0</v>
      </c>
      <c r="T147" s="270">
        <f t="shared" si="112"/>
        <v>0</v>
      </c>
      <c r="U147" s="273">
        <f t="shared" si="104"/>
        <v>1600</v>
      </c>
      <c r="V147" s="270" t="str">
        <f t="shared" si="105"/>
        <v>N. D.</v>
      </c>
      <c r="W147" s="273"/>
      <c r="X147" s="273">
        <f>+'2025R'!$AJ147</f>
        <v>0</v>
      </c>
      <c r="Y147" s="270">
        <f t="shared" si="113"/>
        <v>0</v>
      </c>
      <c r="Z147" s="273">
        <f t="shared" si="106"/>
        <v>1600</v>
      </c>
      <c r="AA147" s="270" t="str">
        <f t="shared" si="107"/>
        <v>N. D.</v>
      </c>
    </row>
    <row r="148" spans="1:27">
      <c r="A148" s="277" t="s">
        <v>25</v>
      </c>
      <c r="B148" s="273"/>
      <c r="C148" s="273">
        <f>+'2026R'!$AI148</f>
        <v>1190137.27</v>
      </c>
      <c r="D148" s="270">
        <f t="shared" si="108"/>
        <v>1.4253596612280685E-2</v>
      </c>
      <c r="E148" s="273"/>
      <c r="F148" s="273">
        <f>+'2026P'!$AI148</f>
        <v>1141593.0999999999</v>
      </c>
      <c r="G148" s="270">
        <f t="shared" si="109"/>
        <v>1.3871312578411482E-2</v>
      </c>
      <c r="H148" s="273">
        <f t="shared" si="100"/>
        <v>48544.170000000158</v>
      </c>
      <c r="I148" s="270">
        <f t="shared" si="101"/>
        <v>4.2523180982786395E-2</v>
      </c>
      <c r="J148" s="273"/>
      <c r="K148" s="273">
        <f>+'2025R'!$AI148</f>
        <v>580515.52670000005</v>
      </c>
      <c r="L148" s="270">
        <f t="shared" si="110"/>
        <v>7.8174371751712646E-3</v>
      </c>
      <c r="M148" s="273">
        <f t="shared" si="102"/>
        <v>609621.74329999997</v>
      </c>
      <c r="N148" s="314">
        <f t="shared" si="103"/>
        <v>1.0501385669483418</v>
      </c>
      <c r="O148" s="311"/>
      <c r="P148" s="273">
        <f>+'2026R'!$AJ148</f>
        <v>5350452.87</v>
      </c>
      <c r="Q148" s="270">
        <f t="shared" si="111"/>
        <v>1.1343827032755492E-2</v>
      </c>
      <c r="R148" s="273"/>
      <c r="S148" s="273">
        <f>+'2026P'!$AJ148</f>
        <v>5809194.4199999999</v>
      </c>
      <c r="T148" s="270">
        <f t="shared" si="112"/>
        <v>1.223077264736944E-2</v>
      </c>
      <c r="U148" s="273">
        <f t="shared" si="104"/>
        <v>-458741.54999999981</v>
      </c>
      <c r="V148" s="270">
        <f t="shared" si="105"/>
        <v>-7.8968186780018254E-2</v>
      </c>
      <c r="W148" s="273"/>
      <c r="X148" s="273">
        <f>+'2025R'!$AJ148</f>
        <v>4601952.7017000001</v>
      </c>
      <c r="Y148" s="270">
        <f t="shared" si="113"/>
        <v>1.0749584257103447E-2</v>
      </c>
      <c r="Z148" s="273">
        <f t="shared" si="106"/>
        <v>748500.16830000002</v>
      </c>
      <c r="AA148" s="270">
        <f t="shared" si="107"/>
        <v>0.1626483835923602</v>
      </c>
    </row>
    <row r="149" spans="1:27">
      <c r="A149" s="277" t="s">
        <v>63</v>
      </c>
      <c r="B149" s="273"/>
      <c r="C149" s="273">
        <f>+'2026R'!$AI149</f>
        <v>12086.650000000001</v>
      </c>
      <c r="D149" s="270">
        <f t="shared" si="108"/>
        <v>1.4475492687815949E-4</v>
      </c>
      <c r="E149" s="273"/>
      <c r="F149" s="273">
        <f>+'2026P'!$AI149</f>
        <v>93668.75</v>
      </c>
      <c r="G149" s="270">
        <f t="shared" si="109"/>
        <v>1.1381537870884825E-3</v>
      </c>
      <c r="H149" s="273">
        <f t="shared" si="100"/>
        <v>-81582.100000000006</v>
      </c>
      <c r="I149" s="270">
        <f t="shared" si="101"/>
        <v>-0.8709639020484421</v>
      </c>
      <c r="J149" s="273"/>
      <c r="K149" s="273">
        <f>+'2025R'!$AI149</f>
        <v>18973.739999999998</v>
      </c>
      <c r="L149" s="270">
        <f t="shared" si="110"/>
        <v>2.5550741299067132E-4</v>
      </c>
      <c r="M149" s="273">
        <f t="shared" si="102"/>
        <v>-6887.0899999999965</v>
      </c>
      <c r="N149" s="270">
        <f t="shared" si="103"/>
        <v>-0.3629800977561618</v>
      </c>
      <c r="O149" s="311"/>
      <c r="P149" s="273">
        <f>+'2026R'!$AJ149</f>
        <v>29657.9</v>
      </c>
      <c r="Q149" s="270">
        <f t="shared" si="111"/>
        <v>6.2879553549783748E-5</v>
      </c>
      <c r="R149" s="273"/>
      <c r="S149" s="273">
        <f>+'2026P'!$AJ149</f>
        <v>143668.75</v>
      </c>
      <c r="T149" s="270">
        <f t="shared" si="112"/>
        <v>3.0248252868454663E-4</v>
      </c>
      <c r="U149" s="273">
        <f t="shared" si="104"/>
        <v>-114010.85</v>
      </c>
      <c r="V149" s="270">
        <f t="shared" si="105"/>
        <v>-0.79356749467090093</v>
      </c>
      <c r="W149" s="273"/>
      <c r="X149" s="273">
        <f>+'2025R'!$AJ149</f>
        <v>21796.91</v>
      </c>
      <c r="Y149" s="270">
        <f t="shared" si="113"/>
        <v>5.0914847626083913E-5</v>
      </c>
      <c r="Z149" s="273">
        <f t="shared" si="106"/>
        <v>7860.9900000000016</v>
      </c>
      <c r="AA149" s="270">
        <f t="shared" si="107"/>
        <v>0.36064699078906148</v>
      </c>
    </row>
    <row r="150" spans="1:27">
      <c r="A150" s="277" t="s">
        <v>64</v>
      </c>
      <c r="B150" s="273"/>
      <c r="C150" s="273">
        <f>+'2026R'!$AI150</f>
        <v>3118832.3670000001</v>
      </c>
      <c r="D150" s="270">
        <f t="shared" si="108"/>
        <v>3.7352479903887514E-2</v>
      </c>
      <c r="E150" s="273"/>
      <c r="F150" s="273">
        <f>+'2026P'!$AI150</f>
        <v>3104598.9095013551</v>
      </c>
      <c r="G150" s="270">
        <f t="shared" si="109"/>
        <v>3.7723477747271535E-2</v>
      </c>
      <c r="H150" s="273">
        <f t="shared" si="100"/>
        <v>14233.457498644944</v>
      </c>
      <c r="I150" s="270">
        <f t="shared" si="101"/>
        <v>4.5846365065338023E-3</v>
      </c>
      <c r="J150" s="273"/>
      <c r="K150" s="273">
        <f>+'2025R'!$AI150</f>
        <v>2980384.5347999991</v>
      </c>
      <c r="L150" s="270">
        <f t="shared" si="110"/>
        <v>4.0134962437777331E-2</v>
      </c>
      <c r="M150" s="273">
        <f t="shared" si="102"/>
        <v>138447.83220000099</v>
      </c>
      <c r="N150" s="270">
        <f t="shared" si="103"/>
        <v>4.645300986615529E-2</v>
      </c>
      <c r="O150" s="311"/>
      <c r="P150" s="273">
        <f>+'2026R'!$AJ150</f>
        <v>19323681.408199999</v>
      </c>
      <c r="Q150" s="270">
        <f t="shared" si="111"/>
        <v>4.0969335653767543E-2</v>
      </c>
      <c r="R150" s="273"/>
      <c r="S150" s="273">
        <f>+'2026P'!$AJ150</f>
        <v>18861072.83700813</v>
      </c>
      <c r="T150" s="270">
        <f t="shared" si="112"/>
        <v>3.9710410269746449E-2</v>
      </c>
      <c r="U150" s="273">
        <f t="shared" si="104"/>
        <v>462608.57119186968</v>
      </c>
      <c r="V150" s="270">
        <f t="shared" si="105"/>
        <v>2.4527161057570666E-2</v>
      </c>
      <c r="W150" s="273"/>
      <c r="X150" s="273">
        <f>+'2025R'!$AJ150</f>
        <v>17767531.2751</v>
      </c>
      <c r="Y150" s="270">
        <f t="shared" si="113"/>
        <v>4.1502724356956879E-2</v>
      </c>
      <c r="Z150" s="273">
        <f t="shared" si="106"/>
        <v>1556150.1330999993</v>
      </c>
      <c r="AA150" s="270">
        <f t="shared" si="107"/>
        <v>8.7583925363949627E-2</v>
      </c>
    </row>
    <row r="151" spans="1:27" ht="6" customHeight="1">
      <c r="A151" s="296"/>
      <c r="B151" s="265"/>
      <c r="C151" s="265"/>
      <c r="D151" s="270"/>
      <c r="E151" s="265"/>
      <c r="F151" s="265"/>
      <c r="G151" s="270"/>
      <c r="H151" s="265"/>
      <c r="I151" s="270"/>
      <c r="J151" s="265"/>
      <c r="K151" s="265"/>
      <c r="L151" s="270"/>
      <c r="M151" s="265"/>
      <c r="N151" s="270"/>
      <c r="O151" s="265"/>
      <c r="P151" s="265"/>
      <c r="Q151" s="270"/>
      <c r="R151" s="265"/>
      <c r="S151" s="265"/>
      <c r="T151" s="270"/>
      <c r="U151" s="265"/>
      <c r="V151" s="270"/>
      <c r="W151" s="265"/>
      <c r="X151" s="265"/>
      <c r="Y151" s="270"/>
      <c r="Z151" s="265"/>
      <c r="AA151" s="270"/>
    </row>
    <row r="152" spans="1:27">
      <c r="A152" s="297" t="s">
        <v>65</v>
      </c>
      <c r="B152" s="283"/>
      <c r="C152" s="283">
        <v>278762.19500000001</v>
      </c>
      <c r="D152" s="282">
        <f>+SUM(D153:D166)</f>
        <v>-4.6173140897784418E-2</v>
      </c>
      <c r="E152" s="283"/>
      <c r="F152" s="283">
        <v>380990</v>
      </c>
      <c r="G152" s="282">
        <f>+SUM(G153:G166)</f>
        <v>-2.7716097393189101E-2</v>
      </c>
      <c r="H152" s="283">
        <f t="shared" ref="H152:H158" si="114">+$C152-F152</f>
        <v>-102227.80499999999</v>
      </c>
      <c r="I152" s="282">
        <f t="shared" ref="I152:I158" si="115">+IF(ISERROR(H152/F152),"N. D.",H152/F152)</f>
        <v>-0.26832149137772643</v>
      </c>
      <c r="J152" s="283"/>
      <c r="K152" s="283">
        <v>343120.3333</v>
      </c>
      <c r="L152" s="282">
        <f>+SUM(L153:L166)</f>
        <v>-3.1427952158862522E-2</v>
      </c>
      <c r="M152" s="283">
        <f t="shared" ref="M152:M158" si="116">+$C152-K152</f>
        <v>-64358.138299999991</v>
      </c>
      <c r="N152" s="282">
        <f t="shared" ref="N152:N158" si="117">+IF(ISERROR(M152/K152),"N. D.",M152/K152)</f>
        <v>-0.18756725280903075</v>
      </c>
      <c r="O152" s="313"/>
      <c r="P152" s="283">
        <v>1923209.3119000001</v>
      </c>
      <c r="Q152" s="282">
        <f>+SUM(Q153:Q166)</f>
        <v>-3.6638710558516703E-2</v>
      </c>
      <c r="R152" s="283"/>
      <c r="S152" s="283">
        <f>+SUM(S153:S158)</f>
        <v>8543554.686956387</v>
      </c>
      <c r="T152" s="282">
        <f>+SUM(T153:T166)</f>
        <v>-9.7485941320353039E-3</v>
      </c>
      <c r="U152" s="283">
        <f t="shared" ref="U152:U158" si="118">+$P152-S152</f>
        <v>-6620345.3750563869</v>
      </c>
      <c r="V152" s="282">
        <f t="shared" ref="V152:V158" si="119">+IF(ISERROR(U152/S152),"N. D.",U152/S152)</f>
        <v>-0.77489354462303595</v>
      </c>
      <c r="W152" s="283"/>
      <c r="X152" s="283">
        <v>1639849.7462999998</v>
      </c>
      <c r="Y152" s="282">
        <f>+SUM(Y153:Y166)</f>
        <v>-3.4015762899207075E-2</v>
      </c>
      <c r="Z152" s="283">
        <f t="shared" ref="Z152:Z158" si="120">+$P152-X152</f>
        <v>283359.56560000032</v>
      </c>
      <c r="AA152" s="282">
        <f t="shared" ref="AA152:AA158" si="121">+IF(ISERROR(Z152/X152),"N. D.",Z152/X152)</f>
        <v>0.1727960541746863</v>
      </c>
    </row>
    <row r="153" spans="1:27" hidden="1">
      <c r="A153" s="277" t="s">
        <v>26</v>
      </c>
      <c r="B153" s="273"/>
      <c r="C153" s="274">
        <v>0</v>
      </c>
      <c r="D153" s="275">
        <f t="shared" ref="D153:D158" si="122">+IF(ISERROR(C153/C$106),"N. D.",C153/C$106)</f>
        <v>0</v>
      </c>
      <c r="E153" s="273"/>
      <c r="F153" s="274">
        <v>0</v>
      </c>
      <c r="G153" s="275">
        <f t="shared" ref="G153:G158" si="123">+IF(ISERROR(F153/F$106),"N. D.",F153/F$106)</f>
        <v>0</v>
      </c>
      <c r="H153" s="274">
        <f t="shared" si="114"/>
        <v>0</v>
      </c>
      <c r="I153" s="275" t="str">
        <f t="shared" si="115"/>
        <v>N. D.</v>
      </c>
      <c r="J153" s="273"/>
      <c r="K153" s="274">
        <v>122.42</v>
      </c>
      <c r="L153" s="275">
        <f t="shared" ref="L153:L158" si="124">+IF(ISERROR(K153/K$106),"N. D.",K153/K$106)</f>
        <v>1.6485530790617973E-6</v>
      </c>
      <c r="M153" s="274">
        <f t="shared" si="116"/>
        <v>-122.42</v>
      </c>
      <c r="N153" s="275">
        <f t="shared" si="117"/>
        <v>-1</v>
      </c>
      <c r="O153" s="311"/>
      <c r="P153" s="274">
        <v>0</v>
      </c>
      <c r="Q153" s="275">
        <f t="shared" ref="Q153:Q158" si="125">+IF(ISERROR(P153/P$106),"N. D.",P153/P$106)</f>
        <v>0</v>
      </c>
      <c r="R153" s="273"/>
      <c r="S153" s="274">
        <f>+'2026P'!$AJ153</f>
        <v>6174669.6869563879</v>
      </c>
      <c r="T153" s="275">
        <f t="shared" ref="T153:T158" si="126">+IF(ISERROR(S153/S$106),"N. D.",S153/S$106)</f>
        <v>1.3000250233278889E-2</v>
      </c>
      <c r="U153" s="274">
        <f t="shared" si="118"/>
        <v>-6174669.6869563879</v>
      </c>
      <c r="V153" s="275">
        <f t="shared" si="119"/>
        <v>-1</v>
      </c>
      <c r="W153" s="273"/>
      <c r="X153" s="274">
        <v>1023.2099999999999</v>
      </c>
      <c r="Y153" s="275">
        <f t="shared" ref="Y153:Y158" si="127">+IF(ISERROR(X153/X$106),"N. D.",X153/X$106)</f>
        <v>2.3900902118458678E-6</v>
      </c>
      <c r="Z153" s="274">
        <f t="shared" si="120"/>
        <v>-1023.2099999999999</v>
      </c>
      <c r="AA153" s="275">
        <f t="shared" si="121"/>
        <v>-1</v>
      </c>
    </row>
    <row r="154" spans="1:27" hidden="1">
      <c r="A154" s="277" t="s">
        <v>66</v>
      </c>
      <c r="B154" s="273"/>
      <c r="C154" s="274">
        <v>278762.19500000001</v>
      </c>
      <c r="D154" s="275">
        <f t="shared" si="122"/>
        <v>3.338576127679732E-3</v>
      </c>
      <c r="E154" s="273"/>
      <c r="F154" s="274">
        <v>380990</v>
      </c>
      <c r="G154" s="275">
        <f t="shared" si="123"/>
        <v>4.6293476889874259E-3</v>
      </c>
      <c r="H154" s="274">
        <f t="shared" si="114"/>
        <v>-102227.80499999999</v>
      </c>
      <c r="I154" s="275">
        <f t="shared" si="115"/>
        <v>-0.26832149137772643</v>
      </c>
      <c r="J154" s="273"/>
      <c r="K154" s="274">
        <v>342997.91330000001</v>
      </c>
      <c r="L154" s="275">
        <f t="shared" si="124"/>
        <v>4.6189369880941548E-3</v>
      </c>
      <c r="M154" s="274">
        <f t="shared" si="116"/>
        <v>-64235.718300000008</v>
      </c>
      <c r="N154" s="275">
        <f t="shared" si="117"/>
        <v>-0.18727728598108648</v>
      </c>
      <c r="O154" s="311"/>
      <c r="P154" s="274">
        <v>1923209.3119000001</v>
      </c>
      <c r="Q154" s="275">
        <f t="shared" si="125"/>
        <v>4.0775153640365226E-3</v>
      </c>
      <c r="R154" s="273"/>
      <c r="S154" s="274">
        <v>1924485</v>
      </c>
      <c r="T154" s="275">
        <f t="shared" si="126"/>
        <v>4.0518420965970662E-3</v>
      </c>
      <c r="U154" s="274">
        <f t="shared" si="118"/>
        <v>-1275.6880999999121</v>
      </c>
      <c r="V154" s="275">
        <f t="shared" si="119"/>
        <v>-6.6287245678709481E-4</v>
      </c>
      <c r="W154" s="273"/>
      <c r="X154" s="274">
        <v>1638526.5362999998</v>
      </c>
      <c r="Y154" s="275">
        <f t="shared" si="127"/>
        <v>3.8273924573258107E-3</v>
      </c>
      <c r="Z154" s="274">
        <f t="shared" si="120"/>
        <v>284682.77560000028</v>
      </c>
      <c r="AA154" s="275">
        <f t="shared" si="121"/>
        <v>0.17374315843724447</v>
      </c>
    </row>
    <row r="155" spans="1:27" hidden="1">
      <c r="A155" s="277" t="s">
        <v>67</v>
      </c>
      <c r="B155" s="273"/>
      <c r="C155" s="274">
        <v>0</v>
      </c>
      <c r="D155" s="275">
        <f t="shared" si="122"/>
        <v>0</v>
      </c>
      <c r="E155" s="273"/>
      <c r="F155" s="274">
        <v>0</v>
      </c>
      <c r="G155" s="275">
        <f t="shared" si="123"/>
        <v>0</v>
      </c>
      <c r="H155" s="274">
        <f t="shared" si="114"/>
        <v>0</v>
      </c>
      <c r="I155" s="275" t="str">
        <f t="shared" si="115"/>
        <v>N. D.</v>
      </c>
      <c r="J155" s="273"/>
      <c r="K155" s="274">
        <v>0</v>
      </c>
      <c r="L155" s="275">
        <f t="shared" si="124"/>
        <v>0</v>
      </c>
      <c r="M155" s="274">
        <f t="shared" si="116"/>
        <v>0</v>
      </c>
      <c r="N155" s="275" t="str">
        <f t="shared" si="117"/>
        <v>N. D.</v>
      </c>
      <c r="O155" s="311"/>
      <c r="P155" s="274">
        <v>0</v>
      </c>
      <c r="Q155" s="275">
        <f t="shared" si="125"/>
        <v>0</v>
      </c>
      <c r="R155" s="273"/>
      <c r="S155" s="274">
        <f>+'2026P'!$AJ155</f>
        <v>0</v>
      </c>
      <c r="T155" s="275">
        <f t="shared" si="126"/>
        <v>0</v>
      </c>
      <c r="U155" s="274">
        <f t="shared" si="118"/>
        <v>0</v>
      </c>
      <c r="V155" s="275" t="str">
        <f t="shared" si="119"/>
        <v>N. D.</v>
      </c>
      <c r="W155" s="273"/>
      <c r="X155" s="274">
        <v>0</v>
      </c>
      <c r="Y155" s="275">
        <f t="shared" si="127"/>
        <v>0</v>
      </c>
      <c r="Z155" s="274">
        <f t="shared" si="120"/>
        <v>0</v>
      </c>
      <c r="AA155" s="275" t="str">
        <f t="shared" si="121"/>
        <v>N. D.</v>
      </c>
    </row>
    <row r="156" spans="1:27" hidden="1">
      <c r="A156" s="277" t="s">
        <v>68</v>
      </c>
      <c r="B156" s="273"/>
      <c r="C156" s="274">
        <v>0</v>
      </c>
      <c r="D156" s="275">
        <f t="shared" si="122"/>
        <v>0</v>
      </c>
      <c r="E156" s="273"/>
      <c r="F156" s="274">
        <v>0</v>
      </c>
      <c r="G156" s="275">
        <f t="shared" si="123"/>
        <v>0</v>
      </c>
      <c r="H156" s="274">
        <f t="shared" si="114"/>
        <v>0</v>
      </c>
      <c r="I156" s="275" t="str">
        <f t="shared" si="115"/>
        <v>N. D.</v>
      </c>
      <c r="J156" s="273"/>
      <c r="K156" s="274">
        <v>0</v>
      </c>
      <c r="L156" s="275">
        <f t="shared" si="124"/>
        <v>0</v>
      </c>
      <c r="M156" s="274">
        <f t="shared" si="116"/>
        <v>0</v>
      </c>
      <c r="N156" s="275" t="str">
        <f t="shared" si="117"/>
        <v>N. D.</v>
      </c>
      <c r="O156" s="311"/>
      <c r="P156" s="274">
        <v>0</v>
      </c>
      <c r="Q156" s="275">
        <f t="shared" si="125"/>
        <v>0</v>
      </c>
      <c r="R156" s="273"/>
      <c r="S156" s="274">
        <f>+'2026P'!$AJ156</f>
        <v>0</v>
      </c>
      <c r="T156" s="275">
        <f t="shared" si="126"/>
        <v>0</v>
      </c>
      <c r="U156" s="274">
        <f t="shared" si="118"/>
        <v>0</v>
      </c>
      <c r="V156" s="275" t="str">
        <f t="shared" si="119"/>
        <v>N. D.</v>
      </c>
      <c r="W156" s="273"/>
      <c r="X156" s="274">
        <v>0</v>
      </c>
      <c r="Y156" s="275">
        <f t="shared" si="127"/>
        <v>0</v>
      </c>
      <c r="Z156" s="274">
        <f t="shared" si="120"/>
        <v>0</v>
      </c>
      <c r="AA156" s="275" t="str">
        <f t="shared" si="121"/>
        <v>N. D.</v>
      </c>
    </row>
    <row r="157" spans="1:27" hidden="1">
      <c r="A157" s="277" t="s">
        <v>69</v>
      </c>
      <c r="B157" s="273"/>
      <c r="C157" s="274">
        <v>0</v>
      </c>
      <c r="D157" s="275">
        <f t="shared" si="122"/>
        <v>0</v>
      </c>
      <c r="E157" s="273"/>
      <c r="F157" s="274">
        <v>0</v>
      </c>
      <c r="G157" s="275">
        <f t="shared" si="123"/>
        <v>0</v>
      </c>
      <c r="H157" s="274">
        <f t="shared" si="114"/>
        <v>0</v>
      </c>
      <c r="I157" s="275" t="str">
        <f t="shared" si="115"/>
        <v>N. D.</v>
      </c>
      <c r="J157" s="273"/>
      <c r="K157" s="274">
        <v>0</v>
      </c>
      <c r="L157" s="275">
        <f t="shared" si="124"/>
        <v>0</v>
      </c>
      <c r="M157" s="274">
        <f t="shared" si="116"/>
        <v>0</v>
      </c>
      <c r="N157" s="275" t="str">
        <f t="shared" si="117"/>
        <v>N. D.</v>
      </c>
      <c r="O157" s="311"/>
      <c r="P157" s="274">
        <v>0</v>
      </c>
      <c r="Q157" s="275">
        <f t="shared" si="125"/>
        <v>0</v>
      </c>
      <c r="R157" s="273"/>
      <c r="S157" s="274">
        <f>+'2026P'!$AJ157</f>
        <v>444400</v>
      </c>
      <c r="T157" s="275">
        <f t="shared" si="126"/>
        <v>9.3564700568086329E-4</v>
      </c>
      <c r="U157" s="274">
        <f t="shared" si="118"/>
        <v>-444400</v>
      </c>
      <c r="V157" s="275">
        <f t="shared" si="119"/>
        <v>-1</v>
      </c>
      <c r="W157" s="273"/>
      <c r="X157" s="274">
        <v>300</v>
      </c>
      <c r="Y157" s="275">
        <f t="shared" si="127"/>
        <v>7.0076236896996749E-7</v>
      </c>
      <c r="Z157" s="274">
        <f t="shared" si="120"/>
        <v>-300</v>
      </c>
      <c r="AA157" s="275">
        <f t="shared" si="121"/>
        <v>-1</v>
      </c>
    </row>
    <row r="158" spans="1:27" hidden="1">
      <c r="A158" s="277" t="s">
        <v>70</v>
      </c>
      <c r="B158" s="273"/>
      <c r="C158" s="274">
        <v>0</v>
      </c>
      <c r="D158" s="275">
        <f t="shared" si="122"/>
        <v>0</v>
      </c>
      <c r="E158" s="273"/>
      <c r="F158" s="274">
        <v>0</v>
      </c>
      <c r="G158" s="275">
        <f t="shared" si="123"/>
        <v>0</v>
      </c>
      <c r="H158" s="274">
        <f t="shared" si="114"/>
        <v>0</v>
      </c>
      <c r="I158" s="275" t="str">
        <f t="shared" si="115"/>
        <v>N. D.</v>
      </c>
      <c r="J158" s="273"/>
      <c r="K158" s="274">
        <v>0</v>
      </c>
      <c r="L158" s="275">
        <f t="shared" si="124"/>
        <v>0</v>
      </c>
      <c r="M158" s="274">
        <f t="shared" si="116"/>
        <v>0</v>
      </c>
      <c r="N158" s="275" t="str">
        <f t="shared" si="117"/>
        <v>N. D.</v>
      </c>
      <c r="O158" s="311"/>
      <c r="P158" s="274">
        <v>0</v>
      </c>
      <c r="Q158" s="275">
        <f t="shared" si="125"/>
        <v>0</v>
      </c>
      <c r="R158" s="273"/>
      <c r="S158" s="274">
        <f>+'2026P'!$AJ158</f>
        <v>0</v>
      </c>
      <c r="T158" s="275">
        <f t="shared" si="126"/>
        <v>0</v>
      </c>
      <c r="U158" s="274">
        <f t="shared" si="118"/>
        <v>0</v>
      </c>
      <c r="V158" s="275" t="str">
        <f t="shared" si="119"/>
        <v>N. D.</v>
      </c>
      <c r="W158" s="273"/>
      <c r="X158" s="274">
        <v>0</v>
      </c>
      <c r="Y158" s="275">
        <f t="shared" si="127"/>
        <v>0</v>
      </c>
      <c r="Z158" s="274">
        <f t="shared" si="120"/>
        <v>0</v>
      </c>
      <c r="AA158" s="275" t="str">
        <f t="shared" si="121"/>
        <v>N. D.</v>
      </c>
    </row>
    <row r="159" spans="1:27" ht="6" customHeight="1">
      <c r="A159" s="296"/>
      <c r="B159" s="265"/>
      <c r="C159" s="265"/>
      <c r="D159" s="288"/>
      <c r="E159" s="265"/>
      <c r="F159" s="265"/>
      <c r="G159" s="288"/>
      <c r="H159" s="265"/>
      <c r="I159" s="288"/>
      <c r="J159" s="265"/>
      <c r="K159" s="265"/>
      <c r="L159" s="288"/>
      <c r="M159" s="265"/>
      <c r="N159" s="288"/>
      <c r="O159" s="265"/>
      <c r="P159" s="265"/>
      <c r="Q159" s="288"/>
      <c r="R159" s="265"/>
      <c r="S159" s="265"/>
      <c r="T159" s="288"/>
      <c r="U159" s="265"/>
      <c r="V159" s="288"/>
      <c r="W159" s="265"/>
      <c r="X159" s="265"/>
      <c r="Y159" s="288"/>
      <c r="Z159" s="265"/>
      <c r="AA159" s="288"/>
    </row>
    <row r="160" spans="1:27">
      <c r="A160" s="297" t="s">
        <v>71</v>
      </c>
      <c r="B160" s="283"/>
      <c r="C160" s="283">
        <f>+C161+C164</f>
        <v>-1378032.0700000003</v>
      </c>
      <c r="D160" s="282">
        <f>+SUM(D161:D164)</f>
        <v>-1.6503905675154716E-2</v>
      </c>
      <c r="E160" s="283"/>
      <c r="F160" s="283">
        <f>+F161+F164</f>
        <v>-887330.99850286532</v>
      </c>
      <c r="G160" s="282">
        <f>+SUM(G161:G164)</f>
        <v>-1.0781815027392175E-2</v>
      </c>
      <c r="H160" s="283">
        <f t="shared" ref="H160:H166" si="128">+$C160-F160</f>
        <v>-490701.07149713498</v>
      </c>
      <c r="I160" s="282">
        <f t="shared" ref="I160:I166" si="129">+IF(ISERROR(H160/F160),"N. D.",H160/F160)</f>
        <v>0.55300792187477088</v>
      </c>
      <c r="J160" s="283"/>
      <c r="K160" s="283">
        <f>+K161+K164</f>
        <v>-892310.16</v>
      </c>
      <c r="L160" s="282">
        <f>+SUM(L161:L164)</f>
        <v>-1.2016179233345246E-2</v>
      </c>
      <c r="M160" s="283">
        <f t="shared" ref="M160:M166" si="130">+$C160-K160</f>
        <v>-485721.91000000027</v>
      </c>
      <c r="N160" s="282">
        <f t="shared" ref="N160:N166" si="131">+IF(ISERROR(M160/K160),"N. D.",M160/K160)</f>
        <v>0.54434201444036034</v>
      </c>
      <c r="O160" s="313"/>
      <c r="P160" s="283">
        <f>+P161+P164</f>
        <v>-6401433.0499999998</v>
      </c>
      <c r="Q160" s="282">
        <f>+SUM(Q161:Q164)</f>
        <v>-1.3572075307517742E-2</v>
      </c>
      <c r="R160" s="283"/>
      <c r="S160" s="283">
        <f>+S161+S164</f>
        <v>-4391266.6914478717</v>
      </c>
      <c r="T160" s="282">
        <f>+SUM(T161:T164)</f>
        <v>-9.2454444891973738E-3</v>
      </c>
      <c r="U160" s="283">
        <f t="shared" ref="U160:U166" si="132">+$P160-S160</f>
        <v>-2010166.3585521281</v>
      </c>
      <c r="V160" s="282">
        <f t="shared" ref="V160:V166" si="133">+IF(ISERROR(U160/S160),"N. D.",U160/S160)</f>
        <v>0.45776458133754194</v>
      </c>
      <c r="W160" s="283"/>
      <c r="X160" s="283">
        <f>+X161+X164</f>
        <v>-5400724.6800000006</v>
      </c>
      <c r="Y160" s="282">
        <f>+SUM(Y161:Y164)</f>
        <v>-1.26154154030379E-2</v>
      </c>
      <c r="Z160" s="283">
        <f t="shared" ref="Z160:Z166" si="134">+$P160-X160</f>
        <v>-1000708.3699999992</v>
      </c>
      <c r="AA160" s="282">
        <f t="shared" ref="AA160:AA166" si="135">+IF(ISERROR(Z160/X160),"N. D.",Z160/X160)</f>
        <v>0.18529149869568967</v>
      </c>
    </row>
    <row r="161" spans="1:27" hidden="1">
      <c r="A161" s="298" t="s">
        <v>72</v>
      </c>
      <c r="B161" s="273"/>
      <c r="C161" s="273">
        <v>0</v>
      </c>
      <c r="D161" s="270">
        <f t="shared" ref="D161:D166" si="136">+IF(ISERROR(C161/C$106),"N. D.",C161/C$106)</f>
        <v>0</v>
      </c>
      <c r="E161" s="273"/>
      <c r="F161" s="273">
        <v>0</v>
      </c>
      <c r="G161" s="270">
        <f t="shared" ref="G161:G166" si="137">+IF(ISERROR(F161/F$106),"N. D.",F161/F$106)</f>
        <v>0</v>
      </c>
      <c r="H161" s="273">
        <f t="shared" si="128"/>
        <v>0</v>
      </c>
      <c r="I161" s="270" t="str">
        <f t="shared" si="129"/>
        <v>N. D.</v>
      </c>
      <c r="J161" s="273"/>
      <c r="K161" s="273">
        <v>0</v>
      </c>
      <c r="L161" s="270">
        <f t="shared" ref="L161:L166" si="138">+IF(ISERROR(K161/K$106),"N. D.",K161/K$106)</f>
        <v>0</v>
      </c>
      <c r="M161" s="273">
        <f t="shared" si="130"/>
        <v>0</v>
      </c>
      <c r="N161" s="270" t="str">
        <f t="shared" si="131"/>
        <v>N. D.</v>
      </c>
      <c r="O161" s="311"/>
      <c r="P161" s="273">
        <v>0</v>
      </c>
      <c r="Q161" s="270">
        <f t="shared" ref="Q161:Q166" si="139">+IF(ISERROR(P161/P$106),"N. D.",P161/P$106)</f>
        <v>0</v>
      </c>
      <c r="R161" s="273"/>
      <c r="S161" s="273">
        <f>+SUM(S162:S163)</f>
        <v>0</v>
      </c>
      <c r="T161" s="270">
        <f t="shared" ref="T161:T166" si="140">+IF(ISERROR(S161/S$106),"N. D.",S161/S$106)</f>
        <v>0</v>
      </c>
      <c r="U161" s="273">
        <f t="shared" si="132"/>
        <v>0</v>
      </c>
      <c r="V161" s="270" t="str">
        <f t="shared" si="133"/>
        <v>N. D.</v>
      </c>
      <c r="W161" s="273"/>
      <c r="X161" s="273">
        <v>0</v>
      </c>
      <c r="Y161" s="270">
        <f t="shared" ref="Y161:Y166" si="141">+IF(ISERROR(X161/X$106),"N. D.",X161/X$106)</f>
        <v>0</v>
      </c>
      <c r="Z161" s="273">
        <f t="shared" si="134"/>
        <v>0</v>
      </c>
      <c r="AA161" s="270" t="str">
        <f t="shared" si="135"/>
        <v>N. D.</v>
      </c>
    </row>
    <row r="162" spans="1:27" hidden="1">
      <c r="A162" s="299" t="s">
        <v>72</v>
      </c>
      <c r="B162" s="273"/>
      <c r="C162" s="274">
        <v>0</v>
      </c>
      <c r="D162" s="275">
        <f t="shared" si="136"/>
        <v>0</v>
      </c>
      <c r="E162" s="273"/>
      <c r="F162" s="274">
        <v>0</v>
      </c>
      <c r="G162" s="275">
        <f t="shared" si="137"/>
        <v>0</v>
      </c>
      <c r="H162" s="276">
        <f t="shared" si="128"/>
        <v>0</v>
      </c>
      <c r="I162" s="275" t="str">
        <f t="shared" si="129"/>
        <v>N. D.</v>
      </c>
      <c r="J162" s="273"/>
      <c r="K162" s="274">
        <v>0</v>
      </c>
      <c r="L162" s="275">
        <f t="shared" si="138"/>
        <v>0</v>
      </c>
      <c r="M162" s="276">
        <f t="shared" si="130"/>
        <v>0</v>
      </c>
      <c r="N162" s="275" t="str">
        <f t="shared" si="131"/>
        <v>N. D.</v>
      </c>
      <c r="O162" s="311"/>
      <c r="P162" s="274">
        <v>0</v>
      </c>
      <c r="Q162" s="275">
        <f t="shared" si="139"/>
        <v>0</v>
      </c>
      <c r="R162" s="273"/>
      <c r="S162" s="274">
        <f>+'2026P'!$AJ162</f>
        <v>0</v>
      </c>
      <c r="T162" s="275">
        <f t="shared" si="140"/>
        <v>0</v>
      </c>
      <c r="U162" s="276">
        <f t="shared" si="132"/>
        <v>0</v>
      </c>
      <c r="V162" s="275" t="str">
        <f t="shared" si="133"/>
        <v>N. D.</v>
      </c>
      <c r="W162" s="273"/>
      <c r="X162" s="274">
        <v>0</v>
      </c>
      <c r="Y162" s="275">
        <f t="shared" si="141"/>
        <v>0</v>
      </c>
      <c r="Z162" s="276">
        <f t="shared" si="134"/>
        <v>0</v>
      </c>
      <c r="AA162" s="275" t="str">
        <f t="shared" si="135"/>
        <v>N. D.</v>
      </c>
    </row>
    <row r="163" spans="1:27" hidden="1">
      <c r="A163" s="299" t="s">
        <v>73</v>
      </c>
      <c r="B163" s="273"/>
      <c r="C163" s="274">
        <v>0</v>
      </c>
      <c r="D163" s="275">
        <f t="shared" si="136"/>
        <v>0</v>
      </c>
      <c r="E163" s="273"/>
      <c r="F163" s="274">
        <v>0</v>
      </c>
      <c r="G163" s="275">
        <f t="shared" si="137"/>
        <v>0</v>
      </c>
      <c r="H163" s="276">
        <f t="shared" si="128"/>
        <v>0</v>
      </c>
      <c r="I163" s="275" t="str">
        <f t="shared" si="129"/>
        <v>N. D.</v>
      </c>
      <c r="J163" s="273"/>
      <c r="K163" s="274">
        <v>0</v>
      </c>
      <c r="L163" s="275">
        <f t="shared" si="138"/>
        <v>0</v>
      </c>
      <c r="M163" s="276">
        <f t="shared" si="130"/>
        <v>0</v>
      </c>
      <c r="N163" s="275" t="str">
        <f t="shared" si="131"/>
        <v>N. D.</v>
      </c>
      <c r="O163" s="311"/>
      <c r="P163" s="274">
        <v>0</v>
      </c>
      <c r="Q163" s="275">
        <f t="shared" si="139"/>
        <v>0</v>
      </c>
      <c r="R163" s="273"/>
      <c r="S163" s="274">
        <f>+'2026P'!$AJ163</f>
        <v>0</v>
      </c>
      <c r="T163" s="275">
        <f t="shared" si="140"/>
        <v>0</v>
      </c>
      <c r="U163" s="276">
        <f t="shared" si="132"/>
        <v>0</v>
      </c>
      <c r="V163" s="275" t="str">
        <f t="shared" si="133"/>
        <v>N. D.</v>
      </c>
      <c r="W163" s="273"/>
      <c r="X163" s="274">
        <v>0</v>
      </c>
      <c r="Y163" s="275">
        <f t="shared" si="141"/>
        <v>0</v>
      </c>
      <c r="Z163" s="276">
        <f t="shared" si="134"/>
        <v>0</v>
      </c>
      <c r="AA163" s="275" t="str">
        <f t="shared" si="135"/>
        <v>N. D.</v>
      </c>
    </row>
    <row r="164" spans="1:27" hidden="1">
      <c r="A164" s="298" t="s">
        <v>74</v>
      </c>
      <c r="B164" s="273"/>
      <c r="C164" s="273">
        <f>+SUM(C165:C166)</f>
        <v>-1378032.0700000003</v>
      </c>
      <c r="D164" s="270">
        <f t="shared" si="136"/>
        <v>-1.6503905675154716E-2</v>
      </c>
      <c r="E164" s="273"/>
      <c r="F164" s="273">
        <f>+SUM(F165:F166)</f>
        <v>-887330.99850286532</v>
      </c>
      <c r="G164" s="270">
        <f t="shared" si="137"/>
        <v>-1.0781815027392175E-2</v>
      </c>
      <c r="H164" s="273">
        <f t="shared" si="128"/>
        <v>-490701.07149713498</v>
      </c>
      <c r="I164" s="270">
        <f t="shared" si="129"/>
        <v>0.55300792187477088</v>
      </c>
      <c r="J164" s="273"/>
      <c r="K164" s="273">
        <f>+SUM(K165:K166)</f>
        <v>-892310.16</v>
      </c>
      <c r="L164" s="270">
        <f t="shared" si="138"/>
        <v>-1.2016179233345246E-2</v>
      </c>
      <c r="M164" s="273">
        <f t="shared" si="130"/>
        <v>-485721.91000000027</v>
      </c>
      <c r="N164" s="270">
        <f t="shared" si="131"/>
        <v>0.54434201444036034</v>
      </c>
      <c r="O164" s="311"/>
      <c r="P164" s="273">
        <f>+SUM(P165:P166)</f>
        <v>-6401433.0499999998</v>
      </c>
      <c r="Q164" s="270">
        <f t="shared" si="139"/>
        <v>-1.3572075307517742E-2</v>
      </c>
      <c r="R164" s="273"/>
      <c r="S164" s="273">
        <f>+SUM(S165:S166)</f>
        <v>-4391266.6914478717</v>
      </c>
      <c r="T164" s="270">
        <f t="shared" si="140"/>
        <v>-9.2454444891973738E-3</v>
      </c>
      <c r="U164" s="273">
        <f t="shared" si="132"/>
        <v>-2010166.3585521281</v>
      </c>
      <c r="V164" s="270">
        <f t="shared" si="133"/>
        <v>0.45776458133754194</v>
      </c>
      <c r="W164" s="273"/>
      <c r="X164" s="273">
        <f>+SUM(X165:X166)</f>
        <v>-5400724.6800000006</v>
      </c>
      <c r="Y164" s="270">
        <f t="shared" si="141"/>
        <v>-1.26154154030379E-2</v>
      </c>
      <c r="Z164" s="273">
        <f t="shared" si="134"/>
        <v>-1000708.3699999992</v>
      </c>
      <c r="AA164" s="270">
        <f t="shared" si="135"/>
        <v>0.18529149869568967</v>
      </c>
    </row>
    <row r="165" spans="1:27" hidden="1">
      <c r="A165" s="299" t="s">
        <v>75</v>
      </c>
      <c r="B165" s="273"/>
      <c r="C165" s="274">
        <v>0</v>
      </c>
      <c r="D165" s="275">
        <f t="shared" si="136"/>
        <v>0</v>
      </c>
      <c r="E165" s="273"/>
      <c r="F165" s="274">
        <v>0</v>
      </c>
      <c r="G165" s="275">
        <f t="shared" si="137"/>
        <v>0</v>
      </c>
      <c r="H165" s="276">
        <f t="shared" si="128"/>
        <v>0</v>
      </c>
      <c r="I165" s="275" t="str">
        <f t="shared" si="129"/>
        <v>N. D.</v>
      </c>
      <c r="J165" s="273"/>
      <c r="K165" s="274">
        <v>0</v>
      </c>
      <c r="L165" s="275">
        <f t="shared" si="138"/>
        <v>0</v>
      </c>
      <c r="M165" s="276">
        <f t="shared" si="130"/>
        <v>0</v>
      </c>
      <c r="N165" s="275" t="str">
        <f t="shared" si="131"/>
        <v>N. D.</v>
      </c>
      <c r="O165" s="311"/>
      <c r="P165" s="274">
        <v>0</v>
      </c>
      <c r="Q165" s="275">
        <f t="shared" si="139"/>
        <v>0</v>
      </c>
      <c r="R165" s="273"/>
      <c r="S165" s="274">
        <f>+'2026P'!$AJ165</f>
        <v>0</v>
      </c>
      <c r="T165" s="275">
        <f t="shared" si="140"/>
        <v>0</v>
      </c>
      <c r="U165" s="276">
        <f t="shared" si="132"/>
        <v>0</v>
      </c>
      <c r="V165" s="275" t="str">
        <f t="shared" si="133"/>
        <v>N. D.</v>
      </c>
      <c r="W165" s="273"/>
      <c r="X165" s="274">
        <v>0</v>
      </c>
      <c r="Y165" s="275">
        <f t="shared" si="141"/>
        <v>0</v>
      </c>
      <c r="Z165" s="276">
        <f t="shared" si="134"/>
        <v>0</v>
      </c>
      <c r="AA165" s="275" t="str">
        <f t="shared" si="135"/>
        <v>N. D.</v>
      </c>
    </row>
    <row r="166" spans="1:27" hidden="1">
      <c r="A166" s="299" t="s">
        <v>64</v>
      </c>
      <c r="B166" s="273"/>
      <c r="C166" s="274">
        <f>+'2026R'!$AI166</f>
        <v>-1378032.0700000003</v>
      </c>
      <c r="D166" s="275">
        <f t="shared" si="136"/>
        <v>-1.6503905675154716E-2</v>
      </c>
      <c r="E166" s="273"/>
      <c r="F166" s="274">
        <f>+'2026P'!$AI166</f>
        <v>-887330.99850286532</v>
      </c>
      <c r="G166" s="275">
        <f t="shared" si="137"/>
        <v>-1.0781815027392175E-2</v>
      </c>
      <c r="H166" s="276">
        <f t="shared" si="128"/>
        <v>-490701.07149713498</v>
      </c>
      <c r="I166" s="275">
        <f t="shared" si="129"/>
        <v>0.55300792187477088</v>
      </c>
      <c r="J166" s="273"/>
      <c r="K166" s="274">
        <f>+'2025R'!$AI166</f>
        <v>-892310.16</v>
      </c>
      <c r="L166" s="275">
        <f t="shared" si="138"/>
        <v>-1.2016179233345246E-2</v>
      </c>
      <c r="M166" s="276">
        <f t="shared" si="130"/>
        <v>-485721.91000000027</v>
      </c>
      <c r="N166" s="275">
        <f t="shared" si="131"/>
        <v>0.54434201444036034</v>
      </c>
      <c r="O166" s="311"/>
      <c r="P166" s="274">
        <f>+'2026R'!$AJ166</f>
        <v>-6401433.0499999998</v>
      </c>
      <c r="Q166" s="275">
        <f t="shared" si="139"/>
        <v>-1.3572075307517742E-2</v>
      </c>
      <c r="R166" s="273"/>
      <c r="S166" s="274">
        <f>+'2026P'!$AJ166</f>
        <v>-4391266.6914478717</v>
      </c>
      <c r="T166" s="275">
        <f t="shared" si="140"/>
        <v>-9.2454444891973738E-3</v>
      </c>
      <c r="U166" s="276">
        <f t="shared" si="132"/>
        <v>-2010166.3585521281</v>
      </c>
      <c r="V166" s="275">
        <f t="shared" si="133"/>
        <v>0.45776458133754194</v>
      </c>
      <c r="W166" s="273"/>
      <c r="X166" s="274">
        <f>+'2025R'!$AJ166</f>
        <v>-5400724.6800000006</v>
      </c>
      <c r="Y166" s="275">
        <f t="shared" si="141"/>
        <v>-1.26154154030379E-2</v>
      </c>
      <c r="Z166" s="276">
        <f t="shared" si="134"/>
        <v>-1000708.3699999992</v>
      </c>
      <c r="AA166" s="275">
        <f t="shared" si="135"/>
        <v>0.18529149869568967</v>
      </c>
    </row>
    <row r="167" spans="1:27" ht="6" customHeight="1">
      <c r="A167" s="296"/>
      <c r="B167" s="265"/>
      <c r="C167" s="265"/>
      <c r="D167" s="288"/>
      <c r="E167" s="265"/>
      <c r="F167" s="265"/>
      <c r="G167" s="288"/>
      <c r="H167" s="265"/>
      <c r="I167" s="288"/>
      <c r="J167" s="265"/>
      <c r="K167" s="265"/>
      <c r="L167" s="288"/>
      <c r="M167" s="265"/>
      <c r="N167" s="288"/>
      <c r="O167" s="265"/>
      <c r="P167" s="265"/>
      <c r="Q167" s="288"/>
      <c r="R167" s="265"/>
      <c r="S167" s="265"/>
      <c r="T167" s="288"/>
      <c r="U167" s="265"/>
      <c r="V167" s="288"/>
      <c r="W167" s="265"/>
      <c r="X167" s="265"/>
      <c r="Y167" s="288"/>
      <c r="Z167" s="265"/>
      <c r="AA167" s="288"/>
    </row>
    <row r="168" spans="1:27" ht="19" thickBot="1">
      <c r="A168" s="290" t="s">
        <v>76</v>
      </c>
      <c r="B168" s="291"/>
      <c r="C168" s="291">
        <f>+C133-C135</f>
        <v>64915977.650600001</v>
      </c>
      <c r="D168" s="292">
        <f>+IF(OR(C106&lt;=0,C168&lt;=0),"N. D.",C168/C$106)</f>
        <v>0.77746171172631273</v>
      </c>
      <c r="E168" s="291"/>
      <c r="F168" s="291">
        <f>+F133-F135</f>
        <v>63231638.22216849</v>
      </c>
      <c r="G168" s="292">
        <f>+IF(OR(F106&lt;=0,F168&lt;=0),"N. D.",F168/F$106)</f>
        <v>0.7683173791298582</v>
      </c>
      <c r="H168" s="291">
        <f>+$C168-F168</f>
        <v>1684339.4284315109</v>
      </c>
      <c r="I168" s="292">
        <f>+IF(ISERROR(H168/F168),"N. D.",H168/F168)</f>
        <v>2.6637605410656517E-2</v>
      </c>
      <c r="J168" s="291"/>
      <c r="K168" s="291">
        <f>+K133-K135</f>
        <v>56374875.884200007</v>
      </c>
      <c r="L168" s="292">
        <f>+IF(OR(K106&lt;=0,K168&lt;=0),"N. D.",K168/K$106)</f>
        <v>0.75916496667721445</v>
      </c>
      <c r="M168" s="291">
        <f>+$C168-K168</f>
        <v>8541101.7663999945</v>
      </c>
      <c r="N168" s="292">
        <f>+IF(ISERROR(M168/K168),"N. D.",M168/K168)</f>
        <v>0.15150546466735157</v>
      </c>
      <c r="O168" s="312"/>
      <c r="P168" s="291">
        <f>+P133-P135</f>
        <v>360712438.04079998</v>
      </c>
      <c r="Q168" s="292">
        <f>+IF(OR(P106&lt;=0,P168&lt;=0),"N. D.",P168/P$106)</f>
        <v>0.76476881585882783</v>
      </c>
      <c r="R168" s="291"/>
      <c r="S168" s="291">
        <f>+S133-S135</f>
        <v>358779653.98797894</v>
      </c>
      <c r="T168" s="292">
        <f>+IF(OR(S106&lt;=0,S168&lt;=0),"N. D.",S168/S$106)</f>
        <v>0.75538053319772436</v>
      </c>
      <c r="U168" s="291">
        <f>+$P168-S168</f>
        <v>1932784.0528210402</v>
      </c>
      <c r="V168" s="292">
        <f>+IF(ISERROR(U168/S168),"N. D.",U168/S168)</f>
        <v>5.387106072870562E-3</v>
      </c>
      <c r="W168" s="291"/>
      <c r="X168" s="291">
        <f>+X133-X135</f>
        <v>321280901.55870003</v>
      </c>
      <c r="Y168" s="292">
        <f>+IF(OR(X106&lt;=0,X168&lt;=0),"N. D.",X168/X$106)</f>
        <v>0.75047188560360512</v>
      </c>
      <c r="Z168" s="291">
        <f>+$P168-X168</f>
        <v>39431536.48209995</v>
      </c>
      <c r="AA168" s="292">
        <f>+IF(ISERROR(Z168/X168),"N. D.",Z168/X168)</f>
        <v>0.12273227661774214</v>
      </c>
    </row>
    <row r="169" spans="1:27" ht="6" customHeight="1">
      <c r="A169" s="296"/>
      <c r="B169" s="265"/>
      <c r="C169" s="265"/>
      <c r="D169" s="288"/>
      <c r="E169" s="265"/>
      <c r="F169" s="265"/>
      <c r="G169" s="288"/>
      <c r="H169" s="265"/>
      <c r="I169" s="288"/>
      <c r="J169" s="265"/>
      <c r="K169" s="265"/>
      <c r="L169" s="288"/>
      <c r="M169" s="265"/>
      <c r="N169" s="288"/>
      <c r="O169" s="265"/>
      <c r="P169" s="265"/>
      <c r="Q169" s="288"/>
      <c r="R169" s="265"/>
      <c r="S169" s="265"/>
      <c r="T169" s="288"/>
      <c r="U169" s="265"/>
      <c r="V169" s="288"/>
      <c r="W169" s="265"/>
      <c r="X169" s="265"/>
      <c r="Y169" s="288"/>
      <c r="Z169" s="265"/>
      <c r="AA169" s="288"/>
    </row>
    <row r="170" spans="1:27">
      <c r="A170" s="295" t="s">
        <v>77</v>
      </c>
      <c r="B170" s="283"/>
      <c r="C170" s="283">
        <f>+SUM(C172:C175)</f>
        <v>4688323.5299999993</v>
      </c>
      <c r="D170" s="282">
        <f>+SUM(D172:D175)</f>
        <v>5.6149382150248776E-2</v>
      </c>
      <c r="E170" s="283"/>
      <c r="F170" s="283">
        <f>+SUM(F172:F175)</f>
        <v>4823968.207006637</v>
      </c>
      <c r="G170" s="282">
        <f>+SUM(G172:G175)</f>
        <v>5.8615255179545363E-2</v>
      </c>
      <c r="H170" s="283">
        <f>+$C170-F170</f>
        <v>-135644.67700663768</v>
      </c>
      <c r="I170" s="282">
        <f>+IF(ISERROR(H170/F170),"N. D.",H170/F170)</f>
        <v>-2.8118899459084069E-2</v>
      </c>
      <c r="J170" s="283"/>
      <c r="K170" s="283">
        <f>+SUM(K172:K175)</f>
        <v>4401220.6899999995</v>
      </c>
      <c r="L170" s="282">
        <f>+SUM(L172:L175)</f>
        <v>5.9268468551952197E-2</v>
      </c>
      <c r="M170" s="283">
        <f>+$C170-K170</f>
        <v>287102.83999999985</v>
      </c>
      <c r="N170" s="282">
        <f>+IF(ISERROR(M170/K170),"N. D.",M170/K170)</f>
        <v>6.5232548018399839E-2</v>
      </c>
      <c r="O170" s="313"/>
      <c r="P170" s="283">
        <f>+SUM(P172:P175)</f>
        <v>26415360.600000001</v>
      </c>
      <c r="Q170" s="282">
        <f>+SUM(Q172:Q175)</f>
        <v>5.6004844624351277E-2</v>
      </c>
      <c r="R170" s="283"/>
      <c r="S170" s="283">
        <f>+SUM(S172:S175)</f>
        <v>29742969.444705702</v>
      </c>
      <c r="T170" s="282">
        <f>+SUM(T172:T175)</f>
        <v>1.6815089024872651E-2</v>
      </c>
      <c r="U170" s="283">
        <f>+$P170-S170</f>
        <v>-3327608.8447057009</v>
      </c>
      <c r="V170" s="282">
        <f>+IF(ISERROR(U170/S170),"N. D.",U170/S170)</f>
        <v>-0.11187883748097051</v>
      </c>
      <c r="W170" s="283"/>
      <c r="X170" s="283">
        <f>+SUM(X172:X175)</f>
        <v>27458391.420000002</v>
      </c>
      <c r="Y170" s="282">
        <f>+SUM(Y172:Y175)</f>
        <v>6.4139358065279428E-2</v>
      </c>
      <c r="Z170" s="283">
        <f>+$P170-X170</f>
        <v>-1043030.8200000003</v>
      </c>
      <c r="AA170" s="282">
        <f>+IF(ISERROR(Z170/X170),"N. D.",Z170/X170)</f>
        <v>-3.7985867563978377E-2</v>
      </c>
    </row>
    <row r="171" spans="1:27" ht="6" customHeight="1">
      <c r="A171" s="296"/>
      <c r="B171" s="265"/>
      <c r="C171" s="265"/>
      <c r="D171" s="288"/>
      <c r="E171" s="265"/>
      <c r="F171" s="265"/>
      <c r="G171" s="288"/>
      <c r="H171" s="265"/>
      <c r="I171" s="288"/>
      <c r="J171" s="265"/>
      <c r="K171" s="265"/>
      <c r="L171" s="288"/>
      <c r="M171" s="265"/>
      <c r="N171" s="288"/>
      <c r="O171" s="265"/>
      <c r="P171" s="265"/>
      <c r="Q171" s="288"/>
      <c r="R171" s="265"/>
      <c r="S171" s="265"/>
      <c r="T171" s="288"/>
      <c r="U171" s="265"/>
      <c r="V171" s="288"/>
      <c r="W171" s="265"/>
      <c r="X171" s="265"/>
      <c r="Y171" s="288"/>
      <c r="Z171" s="265"/>
      <c r="AA171" s="288"/>
    </row>
    <row r="172" spans="1:27">
      <c r="A172" s="298" t="s">
        <v>78</v>
      </c>
      <c r="B172" s="273"/>
      <c r="C172" s="273">
        <f>+'2026R'!$AI172</f>
        <v>97434.36</v>
      </c>
      <c r="D172" s="270">
        <f>+IF(ISERROR(C172/C$106),"N. D.",C172/C$106)</f>
        <v>1.166915866449369E-3</v>
      </c>
      <c r="E172" s="273"/>
      <c r="F172" s="273">
        <f>+'2026P'!$AI172</f>
        <v>408395.20250399993</v>
      </c>
      <c r="G172" s="270">
        <f>+IF(ISERROR(F172/F$106),"N. D.",F172/F$106)</f>
        <v>4.9623438591706974E-3</v>
      </c>
      <c r="H172" s="273">
        <f>+$C172-F172</f>
        <v>-310960.84250399994</v>
      </c>
      <c r="I172" s="270">
        <f>+IF(ISERROR(H172/F172),"N. D.",H172/F172)</f>
        <v>-0.76142138937333459</v>
      </c>
      <c r="J172" s="273"/>
      <c r="K172" s="273">
        <f>+'2025R'!$AI172</f>
        <v>1207490.81</v>
      </c>
      <c r="L172" s="270">
        <f>+IF(ISERROR(K172/K$106),"N. D.",K172/K$106)</f>
        <v>1.6260518646988433E-2</v>
      </c>
      <c r="M172" s="273">
        <f>+$C172-K172</f>
        <v>-1110056.45</v>
      </c>
      <c r="N172" s="270">
        <f>+IF(ISERROR(M172/K172),"N. D.",M172/K172)</f>
        <v>-0.91930840450868512</v>
      </c>
      <c r="O172" s="311"/>
      <c r="P172" s="273">
        <f>+'2026R'!$AJ172</f>
        <v>2218248.39</v>
      </c>
      <c r="Q172" s="270">
        <f>+IF(ISERROR(P172/P$106),"N. D.",P172/P$106)</f>
        <v>4.7030460155886482E-3</v>
      </c>
      <c r="R172" s="273"/>
      <c r="S172" s="273">
        <f>+'2026P'!$AJ172</f>
        <v>3272270.23</v>
      </c>
      <c r="T172" s="270">
        <f>+IF(ISERROR(S172/S$106),"N. D.",S172/S$106)</f>
        <v>6.8894910946852607E-3</v>
      </c>
      <c r="U172" s="273">
        <f>+$P172-S172</f>
        <v>-1054021.8399999999</v>
      </c>
      <c r="V172" s="270">
        <f>+IF(ISERROR(U172/S172),"N. D.",U172/S172)</f>
        <v>-0.32210721178733454</v>
      </c>
      <c r="W172" s="273"/>
      <c r="X172" s="273">
        <f>+'2025R'!$AJ172</f>
        <v>6062128.6200000001</v>
      </c>
      <c r="Y172" s="270">
        <f>+IF(ISERROR(X172/X$106),"N. D.",X172/X$106)</f>
        <v>1.4160372042506133E-2</v>
      </c>
      <c r="Z172" s="273">
        <f>+$P172-X172</f>
        <v>-3843880.23</v>
      </c>
      <c r="AA172" s="270">
        <f>+IF(ISERROR(Z172/X172),"N. D.",Z172/X172)</f>
        <v>-0.6340809426771945</v>
      </c>
    </row>
    <row r="173" spans="1:27">
      <c r="A173" s="298" t="s">
        <v>79</v>
      </c>
      <c r="B173" s="273"/>
      <c r="C173" s="273">
        <f>+'2026R'!$AI173</f>
        <v>527746.59</v>
      </c>
      <c r="D173" s="270">
        <f>+IF(ISERROR(C173/C$106),"N. D.",C173/C$106)</f>
        <v>6.3205204953935123E-3</v>
      </c>
      <c r="E173" s="273"/>
      <c r="F173" s="273">
        <f>+'2026P'!$AI173</f>
        <v>776799.94369407522</v>
      </c>
      <c r="G173" s="270">
        <f>+IF(ISERROR(F173/F$106),"N. D.",F173/F$106)</f>
        <v>9.4387701098341947E-3</v>
      </c>
      <c r="H173" s="273">
        <f>+$C173-F173</f>
        <v>-249053.35369407525</v>
      </c>
      <c r="I173" s="270">
        <f>+IF(ISERROR(H173/F173),"N. D.",H173/F173)</f>
        <v>-0.3206145362340026</v>
      </c>
      <c r="J173" s="273"/>
      <c r="K173" s="273">
        <f>+'2025R'!$AI173</f>
        <v>445492.22</v>
      </c>
      <c r="L173" s="270">
        <f>+IF(ISERROR(K173/K$106),"N. D.",K173/K$106)</f>
        <v>5.9991632983097173E-3</v>
      </c>
      <c r="M173" s="273">
        <f>+$C173-K173</f>
        <v>82254.37</v>
      </c>
      <c r="N173" s="270">
        <f>+IF(ISERROR(M173/K173),"N. D.",M173/K173)</f>
        <v>0.18463705157409932</v>
      </c>
      <c r="O173" s="311"/>
      <c r="P173" s="273">
        <f>+'2026R'!$AJ173</f>
        <v>3429779.2</v>
      </c>
      <c r="Q173" s="270">
        <f>+IF(ISERROR(P173/P$106),"N. D.",P173/P$106)</f>
        <v>7.2716876404038868E-3</v>
      </c>
      <c r="R173" s="273"/>
      <c r="S173" s="273">
        <f>+'2026P'!$AJ173</f>
        <v>4714316.0758212134</v>
      </c>
      <c r="T173" s="270">
        <f>+IF(ISERROR(S173/S$106),"N. D.",S173/S$106)</f>
        <v>9.9255979301873902E-3</v>
      </c>
      <c r="U173" s="273">
        <f>+$P173-S173</f>
        <v>-1284536.8758212132</v>
      </c>
      <c r="V173" s="270">
        <f>+IF(ISERROR(U173/S173),"N. D.",U173/S173)</f>
        <v>-0.27247576428092013</v>
      </c>
      <c r="W173" s="273"/>
      <c r="X173" s="273">
        <f>+'2025R'!$AJ173</f>
        <v>3585792.4900000007</v>
      </c>
      <c r="Y173" s="270">
        <f>+IF(ISERROR(X173/X$106),"N. D.",X173/X$106)</f>
        <v>8.375961466423729E-3</v>
      </c>
      <c r="Z173" s="273">
        <f>+$P173-X173</f>
        <v>-156013.2900000005</v>
      </c>
      <c r="AA173" s="270">
        <f>+IF(ISERROR(Z173/X173),"N. D.",Z173/X173)</f>
        <v>-4.3508733546374426E-2</v>
      </c>
    </row>
    <row r="174" spans="1:27">
      <c r="A174" s="298" t="s">
        <v>80</v>
      </c>
      <c r="B174" s="273"/>
      <c r="C174" s="273">
        <f>+'2026R'!$AI174</f>
        <v>4063142.5799999996</v>
      </c>
      <c r="D174" s="270">
        <f>+IF(ISERROR(C174/C$106),"N. D.",C174/C$106)</f>
        <v>4.8661945788405894E-2</v>
      </c>
      <c r="E174" s="273"/>
      <c r="F174" s="273">
        <f>+'2026P'!$AI174</f>
        <v>3638773.0608085613</v>
      </c>
      <c r="G174" s="270">
        <f>+IF(ISERROR(F174/F$106),"N. D.",F174/F$106)</f>
        <v>4.4214141210540472E-2</v>
      </c>
      <c r="H174" s="273">
        <f>+$C174-F174</f>
        <v>424369.51919143833</v>
      </c>
      <c r="I174" s="270">
        <f>+IF(ISERROR(H174/F174),"N. D.",H174/F174)</f>
        <v>0.11662434345304853</v>
      </c>
      <c r="J174" s="273"/>
      <c r="K174" s="273">
        <f>+'2025R'!$AI174</f>
        <v>2748237.6599999997</v>
      </c>
      <c r="L174" s="270">
        <f>+IF(ISERROR(K174/K$106),"N. D.",K174/K$106)</f>
        <v>3.7008786606654048E-2</v>
      </c>
      <c r="M174" s="273">
        <f>+$C174-K174</f>
        <v>1314904.92</v>
      </c>
      <c r="N174" s="270">
        <f>+IF(ISERROR(M174/K174),"N. D.",M174/K174)</f>
        <v>0.47845386122828987</v>
      </c>
      <c r="O174" s="311"/>
      <c r="P174" s="273">
        <f>+'2026R'!$AJ174</f>
        <v>20767333.010000002</v>
      </c>
      <c r="Q174" s="270">
        <f>+IF(ISERROR(P174/P$106),"N. D.",P174/P$106)</f>
        <v>4.4030110968358738E-2</v>
      </c>
      <c r="R174" s="273"/>
      <c r="S174" s="273">
        <f>+'2026P'!$AJ174</f>
        <v>21756383.138884488</v>
      </c>
      <c r="T174" s="270">
        <v>0</v>
      </c>
      <c r="U174" s="273">
        <f>+$P174-S174</f>
        <v>-989050.12888448685</v>
      </c>
      <c r="V174" s="270">
        <f>+IF(ISERROR(U174/S174),"N. D.",U174/S174)</f>
        <v>-4.5460227583361004E-2</v>
      </c>
      <c r="W174" s="273"/>
      <c r="X174" s="273">
        <f>+'2025R'!$AJ174</f>
        <v>17810470.309999999</v>
      </c>
      <c r="Y174" s="270">
        <f>+IF(ISERROR(X174/X$106),"N. D.",X174/X$106)</f>
        <v>4.1603024556349566E-2</v>
      </c>
      <c r="Z174" s="273">
        <f>+$P174-X174</f>
        <v>2956862.700000003</v>
      </c>
      <c r="AA174" s="270">
        <f>+IF(ISERROR(Z174/X174),"N. D.",Z174/X174)</f>
        <v>0.1660182268370432</v>
      </c>
    </row>
    <row r="175" spans="1:27">
      <c r="A175" s="298" t="s">
        <v>81</v>
      </c>
      <c r="B175" s="273"/>
      <c r="C175" s="273">
        <f>+'2026R'!$AI175</f>
        <v>0</v>
      </c>
      <c r="D175" s="270">
        <f>+IF(ISERROR(C175/C$106),"N. D.",C175/C$106)</f>
        <v>0</v>
      </c>
      <c r="E175" s="273"/>
      <c r="F175" s="273">
        <f>+'2026P'!$AI175</f>
        <v>0</v>
      </c>
      <c r="G175" s="270">
        <f>+IF(ISERROR(F175/F$106),"N. D.",F175/F$106)</f>
        <v>0</v>
      </c>
      <c r="H175" s="273">
        <f>+$C175-F175</f>
        <v>0</v>
      </c>
      <c r="I175" s="270" t="str">
        <f>+IF(ISERROR(H175/F175),"N. D.",H175/F175)</f>
        <v>N. D.</v>
      </c>
      <c r="J175" s="273"/>
      <c r="K175" s="273">
        <f>+'2025R'!$AI175</f>
        <v>0</v>
      </c>
      <c r="L175" s="270">
        <f>+IF(ISERROR(K175/K$106),"N. D.",K175/K$106)</f>
        <v>0</v>
      </c>
      <c r="M175" s="273">
        <f>+$C175-K175</f>
        <v>0</v>
      </c>
      <c r="N175" s="270" t="str">
        <f>+IF(ISERROR(M175/K175),"N. D.",M175/K175)</f>
        <v>N. D.</v>
      </c>
      <c r="O175" s="311"/>
      <c r="P175" s="273">
        <f>+'2026R'!$AJ175</f>
        <v>0</v>
      </c>
      <c r="Q175" s="270">
        <f>+IF(ISERROR(P175/P$106),"N. D.",P175/P$106)</f>
        <v>0</v>
      </c>
      <c r="R175" s="273"/>
      <c r="S175" s="273">
        <f>+'2026P'!$AJ175</f>
        <v>0</v>
      </c>
      <c r="T175" s="270">
        <f>+IF(ISERROR(S175/S$106),"N. D.",S175/S$106)</f>
        <v>0</v>
      </c>
      <c r="U175" s="273">
        <f>+$P175-S175</f>
        <v>0</v>
      </c>
      <c r="V175" s="270" t="str">
        <f>+IF(ISERROR(U175/S175),"N. D.",U175/S175)</f>
        <v>N. D.</v>
      </c>
      <c r="W175" s="273"/>
      <c r="X175" s="273">
        <f>+'2025R'!$AJ175</f>
        <v>0</v>
      </c>
      <c r="Y175" s="270">
        <f>+IF(ISERROR(X175/X$106),"N. D.",X175/X$106)</f>
        <v>0</v>
      </c>
      <c r="Z175" s="273">
        <f>+$P175-X175</f>
        <v>0</v>
      </c>
      <c r="AA175" s="270" t="str">
        <f>+IF(ISERROR(Z175/X175),"N. D.",Z175/X175)</f>
        <v>N. D.</v>
      </c>
    </row>
    <row r="176" spans="1:27" ht="6" customHeight="1">
      <c r="A176" s="296"/>
      <c r="B176" s="265"/>
      <c r="C176" s="265"/>
      <c r="D176" s="288"/>
      <c r="E176" s="265"/>
      <c r="F176" s="265"/>
      <c r="G176" s="288"/>
      <c r="H176" s="265"/>
      <c r="I176" s="288"/>
      <c r="J176" s="265"/>
      <c r="K176" s="265"/>
      <c r="L176" s="288"/>
      <c r="M176" s="265"/>
      <c r="N176" s="288"/>
      <c r="O176" s="265"/>
      <c r="P176" s="265"/>
      <c r="Q176" s="288"/>
      <c r="R176" s="265"/>
      <c r="S176" s="265"/>
      <c r="T176" s="288"/>
      <c r="U176" s="265"/>
      <c r="V176" s="288"/>
      <c r="W176" s="265"/>
      <c r="X176" s="265"/>
      <c r="Y176" s="288"/>
      <c r="Z176" s="265"/>
      <c r="AA176" s="288"/>
    </row>
    <row r="177" spans="1:27" ht="19" thickBot="1">
      <c r="A177" s="290" t="s">
        <v>82</v>
      </c>
      <c r="B177" s="291"/>
      <c r="C177" s="291">
        <f>+C168-C170</f>
        <v>60227654.1206</v>
      </c>
      <c r="D177" s="292">
        <f>+IF(OR(C106&lt;=0,C177&lt;=0),"N. D.",C177/C$106)</f>
        <v>0.72131232957606395</v>
      </c>
      <c r="E177" s="291"/>
      <c r="F177" s="291">
        <f>+F168-F170</f>
        <v>58407670.015161857</v>
      </c>
      <c r="G177" s="292">
        <f>+IF(OR(F106&lt;=0,F177&lt;=0),"N. D.",F177/F$106)</f>
        <v>0.70970212395031296</v>
      </c>
      <c r="H177" s="291">
        <f>+$C177-F177</f>
        <v>1819984.105438143</v>
      </c>
      <c r="I177" s="292">
        <f>+IF(ISERROR(H177/F177),"N. D.",H177/F177)</f>
        <v>3.1160018966099816E-2</v>
      </c>
      <c r="J177" s="291"/>
      <c r="K177" s="291">
        <f>+K168-K170</f>
        <v>51973655.194200009</v>
      </c>
      <c r="L177" s="292">
        <f>+IF(OR(K106&lt;=0,K177&lt;=0),"N. D.",K177/K$106)</f>
        <v>0.69989649812526222</v>
      </c>
      <c r="M177" s="291">
        <f>+$C177-K177</f>
        <v>8253998.9263999909</v>
      </c>
      <c r="N177" s="292">
        <f>+IF(ISERROR(M177/K177),"N. D.",M177/K177)</f>
        <v>0.15881120724641845</v>
      </c>
      <c r="O177" s="312"/>
      <c r="P177" s="291">
        <f>+P168-P170</f>
        <v>334297077.44079995</v>
      </c>
      <c r="Q177" s="292">
        <f>+IF(OR(P106&lt;=0,P177&lt;=0),"N. D.",P177/P$106)</f>
        <v>0.70876397123447654</v>
      </c>
      <c r="R177" s="291"/>
      <c r="S177" s="291">
        <f>+S168-S170</f>
        <v>329036684.54327321</v>
      </c>
      <c r="T177" s="292">
        <f>+IF(OR(S106&lt;=0,S177&lt;=0),"N. D.",S177/S$106)</f>
        <v>0.69275920038720162</v>
      </c>
      <c r="U177" s="291">
        <f>+$P177-S177</f>
        <v>5260392.897526741</v>
      </c>
      <c r="V177" s="292">
        <f>+IF(ISERROR(U177/S177),"N. D.",U177/S177)</f>
        <v>1.5987253533230036E-2</v>
      </c>
      <c r="W177" s="291"/>
      <c r="X177" s="291">
        <f>+X168-X170</f>
        <v>293822510.13870001</v>
      </c>
      <c r="Y177" s="292">
        <f>+IF(OR(X106&lt;=0,X177&lt;=0),"N. D.",X177/X$106)</f>
        <v>0.68633252753832563</v>
      </c>
      <c r="Z177" s="291">
        <f>+$P177-X177</f>
        <v>40474567.302099943</v>
      </c>
      <c r="AA177" s="292">
        <f>+IF(ISERROR(Z177/X177),"N. D.",Z177/X177)</f>
        <v>0.1377517579677397</v>
      </c>
    </row>
    <row r="180" spans="1:27">
      <c r="C180" s="260"/>
      <c r="D180" s="260"/>
      <c r="F180" s="260"/>
      <c r="G180" s="260"/>
      <c r="H180" s="260"/>
      <c r="I180" s="260"/>
      <c r="K180" s="260"/>
      <c r="L180" s="260"/>
      <c r="M180" s="260"/>
      <c r="N180" s="260"/>
      <c r="P180" s="260"/>
      <c r="Q180" s="260"/>
      <c r="S180" s="260"/>
      <c r="T180" s="260"/>
      <c r="U180" s="260"/>
      <c r="V180" s="260"/>
      <c r="X180" s="260"/>
      <c r="Y180" s="260"/>
      <c r="Z180" s="260"/>
      <c r="AA180" s="260"/>
    </row>
    <row r="181" spans="1:27">
      <c r="C181" s="373" t="s">
        <v>0</v>
      </c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P181" s="370" t="s">
        <v>1</v>
      </c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  <c r="AA181" s="370"/>
    </row>
    <row r="182" spans="1:27">
      <c r="B182" s="261"/>
      <c r="C182" s="261"/>
      <c r="D182" s="260"/>
      <c r="E182" s="261"/>
      <c r="F182" s="261"/>
      <c r="G182" s="260"/>
      <c r="H182" s="261"/>
      <c r="I182" s="260"/>
      <c r="J182" s="261"/>
      <c r="K182" s="261"/>
      <c r="L182" s="260"/>
      <c r="M182" s="261"/>
      <c r="N182" s="260"/>
      <c r="O182" s="261"/>
      <c r="P182" s="261"/>
      <c r="Q182" s="260"/>
      <c r="R182" s="261"/>
      <c r="S182" s="261"/>
      <c r="T182" s="260"/>
      <c r="U182" s="261"/>
      <c r="V182" s="260"/>
      <c r="W182" s="261"/>
      <c r="X182" s="261"/>
      <c r="Y182" s="260"/>
      <c r="Z182" s="261"/>
      <c r="AA182" s="260"/>
    </row>
    <row r="183" spans="1:27" ht="6" customHeight="1"/>
    <row r="184" spans="1:27" s="265" customFormat="1" ht="14.25" customHeight="1">
      <c r="A184" s="263" t="s">
        <v>83</v>
      </c>
      <c r="B184" s="372"/>
      <c r="C184" s="264">
        <f>+C5</f>
        <v>46174</v>
      </c>
      <c r="D184" s="372" t="s">
        <v>99</v>
      </c>
      <c r="E184" s="372"/>
      <c r="F184" s="264">
        <f>+F5</f>
        <v>46174</v>
      </c>
      <c r="G184" s="372" t="s">
        <v>99</v>
      </c>
      <c r="H184" s="264" t="str">
        <f>+H5</f>
        <v>DIFERENCIAS</v>
      </c>
      <c r="I184" s="372" t="s">
        <v>99</v>
      </c>
      <c r="J184" s="372"/>
      <c r="K184" s="264">
        <f>+K5</f>
        <v>45838</v>
      </c>
      <c r="L184" s="372" t="s">
        <v>99</v>
      </c>
      <c r="M184" s="264" t="str">
        <f>+M5</f>
        <v>DIFERENCIAS</v>
      </c>
      <c r="N184" s="372" t="s">
        <v>99</v>
      </c>
      <c r="O184" s="371"/>
      <c r="P184" s="264">
        <f>+P5</f>
        <v>46174</v>
      </c>
      <c r="Q184" s="372" t="s">
        <v>99</v>
      </c>
      <c r="R184" s="372"/>
      <c r="S184" s="264">
        <f>+S5</f>
        <v>46174</v>
      </c>
      <c r="T184" s="372" t="s">
        <v>99</v>
      </c>
      <c r="U184" s="264" t="str">
        <f>+U5</f>
        <v>DIFERENCIAS</v>
      </c>
      <c r="V184" s="372" t="s">
        <v>99</v>
      </c>
      <c r="W184" s="372"/>
      <c r="X184" s="264">
        <f>+X5</f>
        <v>45838</v>
      </c>
      <c r="Y184" s="372" t="s">
        <v>99</v>
      </c>
      <c r="Z184" s="264" t="str">
        <f>+Z5</f>
        <v>DIFERENCIAS</v>
      </c>
      <c r="AA184" s="372" t="s">
        <v>99</v>
      </c>
    </row>
    <row r="185" spans="1:27" s="265" customFormat="1" ht="14.25" customHeight="1">
      <c r="A185" s="263" t="s">
        <v>133</v>
      </c>
      <c r="B185" s="372"/>
      <c r="C185" s="264" t="str">
        <f>+C6</f>
        <v>REAL</v>
      </c>
      <c r="D185" s="372"/>
      <c r="E185" s="372"/>
      <c r="F185" s="264" t="str">
        <f>+F6</f>
        <v>PPTO</v>
      </c>
      <c r="G185" s="372"/>
      <c r="H185" s="264" t="str">
        <f>+H6</f>
        <v>2026R vs 2026P</v>
      </c>
      <c r="I185" s="372"/>
      <c r="J185" s="372"/>
      <c r="K185" s="264" t="str">
        <f>+K6</f>
        <v>REAL</v>
      </c>
      <c r="L185" s="372"/>
      <c r="M185" s="264" t="str">
        <f>+M6</f>
        <v>2026R vs 2025R</v>
      </c>
      <c r="N185" s="372"/>
      <c r="O185" s="371"/>
      <c r="P185" s="264" t="str">
        <f>+P6</f>
        <v>REAL</v>
      </c>
      <c r="Q185" s="372"/>
      <c r="R185" s="372"/>
      <c r="S185" s="264" t="str">
        <f>+S6</f>
        <v>PPTO</v>
      </c>
      <c r="T185" s="372"/>
      <c r="U185" s="264" t="str">
        <f>+U6</f>
        <v>2026R vs 2026P</v>
      </c>
      <c r="V185" s="372"/>
      <c r="W185" s="372"/>
      <c r="X185" s="264" t="str">
        <f>+X6</f>
        <v>REAL</v>
      </c>
      <c r="Y185" s="372"/>
      <c r="Z185" s="264" t="str">
        <f>+Z6</f>
        <v>2026R vs 2025R</v>
      </c>
      <c r="AA185" s="372"/>
    </row>
    <row r="186" spans="1:27" ht="6" customHeight="1"/>
    <row r="187" spans="1:27">
      <c r="C187" s="301" t="s">
        <v>85</v>
      </c>
      <c r="F187" s="301" t="s">
        <v>86</v>
      </c>
      <c r="K187" s="301" t="s">
        <v>108</v>
      </c>
      <c r="P187" s="301" t="s">
        <v>85</v>
      </c>
      <c r="S187" s="301" t="s">
        <v>86</v>
      </c>
      <c r="X187" s="301" t="s">
        <v>108</v>
      </c>
    </row>
    <row r="190" spans="1:27">
      <c r="A190" s="266" t="s">
        <v>87</v>
      </c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</row>
    <row r="191" spans="1:27" ht="6" customHeight="1">
      <c r="A191" s="267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</row>
    <row r="192" spans="1:27">
      <c r="A192" s="272" t="s">
        <v>88</v>
      </c>
      <c r="B192" s="273"/>
      <c r="C192" s="269">
        <f>+C31</f>
        <v>84164402.11999999</v>
      </c>
      <c r="D192" s="302">
        <f>+IF(ISERROR(C192/C$196),"N. D.",C192/C$196)</f>
        <v>1.0079891346754155</v>
      </c>
      <c r="E192" s="303"/>
      <c r="F192" s="269">
        <f>+F31</f>
        <v>82481642.717491955</v>
      </c>
      <c r="G192" s="302">
        <f>+IF(ISERROR(F192/F$196),"N. D.",F192/F$196)</f>
        <v>1.002221061177742</v>
      </c>
      <c r="H192" s="303">
        <f>+$C192-F192</f>
        <v>1682759.4025080353</v>
      </c>
      <c r="I192" s="302">
        <f>+IF(ISERROR(H192/F192),"N. D.",H192/F192)</f>
        <v>2.040162328327599E-2</v>
      </c>
      <c r="J192" s="303"/>
      <c r="K192" s="269">
        <f>+K31</f>
        <v>75483464.629999995</v>
      </c>
      <c r="L192" s="302">
        <f>+IF(ISERROR(K192/K$196),"N. D.",K192/K$196)</f>
        <v>1.0164883028429894</v>
      </c>
      <c r="M192" s="303">
        <f>+$C192-K192</f>
        <v>8680937.4899999946</v>
      </c>
      <c r="N192" s="302">
        <f>+IF(ISERROR(M192/K192),"N. D.",M192/K192)</f>
        <v>0.11500449181223539</v>
      </c>
      <c r="O192" s="311"/>
      <c r="P192" s="269">
        <f>+P31</f>
        <v>477152927.74000001</v>
      </c>
      <c r="Q192" s="302">
        <f>+IF(ISERROR(P192/P$196),"N. D.",P192/P$196)</f>
        <v>1.0116415211887362</v>
      </c>
      <c r="R192" s="303"/>
      <c r="S192" s="269">
        <f>+S31</f>
        <v>477807093.4453668</v>
      </c>
      <c r="T192" s="302">
        <f>+IF(ISERROR(S192/S$196),"N. D.",S192/S$196)</f>
        <v>1.0059828449037667</v>
      </c>
      <c r="U192" s="303">
        <f>+$P192-S192</f>
        <v>-654165.70536679029</v>
      </c>
      <c r="V192" s="302">
        <f>+IF(ISERROR(U192/S192),"N. D.",U192/S192)</f>
        <v>-1.369100028736992E-3</v>
      </c>
      <c r="W192" s="303"/>
      <c r="X192" s="269">
        <f>+X31</f>
        <v>434245989.50999999</v>
      </c>
      <c r="Y192" s="302">
        <f>+IF(ISERROR(X192/X$196),"N. D.",X192/X$196)</f>
        <v>1.0143441610824508</v>
      </c>
      <c r="Z192" s="303">
        <f>+$P192-X192</f>
        <v>42906938.230000019</v>
      </c>
      <c r="AA192" s="302">
        <f>+IF(ISERROR(Z192/X192),"N. D.",Z192/X192)</f>
        <v>9.880790903426856E-2</v>
      </c>
    </row>
    <row r="193" spans="1:27">
      <c r="A193" s="272" t="s">
        <v>89</v>
      </c>
      <c r="B193" s="273"/>
      <c r="C193" s="269">
        <f>+C56</f>
        <v>658832.06000000006</v>
      </c>
      <c r="D193" s="302">
        <f>+IF(ISERROR(C193/C$196),"N. D.",C193/C$196)</f>
        <v>7.8904565508463639E-3</v>
      </c>
      <c r="E193" s="303"/>
      <c r="F193" s="269">
        <f>+F56</f>
        <v>182790.785</v>
      </c>
      <c r="G193" s="302">
        <f>+IF(ISERROR(F193/F$196),"N. D.",F193/F$196)</f>
        <v>2.2210611777420601E-3</v>
      </c>
      <c r="H193" s="303">
        <f>+$C193-F193</f>
        <v>476041.27500000002</v>
      </c>
      <c r="I193" s="302">
        <f>+IF(ISERROR(H193/F193),"N. D.",H193/F193)</f>
        <v>2.6042958073624991</v>
      </c>
      <c r="J193" s="303"/>
      <c r="K193" s="269">
        <f>+K56</f>
        <v>1224405.8500000001</v>
      </c>
      <c r="L193" s="302">
        <f>+IF(ISERROR(K193/K$196),"N. D.",K193/K$196)</f>
        <v>1.6488302842989522E-2</v>
      </c>
      <c r="M193" s="303">
        <f>+$C193-K193</f>
        <v>-565573.79</v>
      </c>
      <c r="N193" s="302">
        <f>+IF(ISERROR(M193/K193),"N. D.",M193/K193)</f>
        <v>-0.46191692893332714</v>
      </c>
      <c r="O193" s="311"/>
      <c r="P193" s="269">
        <f>+P56</f>
        <v>4250676.79</v>
      </c>
      <c r="Q193" s="302">
        <f>+IF(ISERROR(P193/P$196),"N. D.",P193/P$196)</f>
        <v>9.0121235434615348E-3</v>
      </c>
      <c r="R193" s="303"/>
      <c r="S193" s="269">
        <f>+S56</f>
        <v>2841644.6150000002</v>
      </c>
      <c r="T193" s="302">
        <f>+IF(ISERROR(S193/S$196),"N. D.",S193/S$196)</f>
        <v>5.9828449037666511E-3</v>
      </c>
      <c r="U193" s="303">
        <f>+$P193-S193</f>
        <v>1409032.1749999998</v>
      </c>
      <c r="V193" s="302">
        <f>+IF(ISERROR(U193/S193),"N. D.",U193/S193)</f>
        <v>0.4958509475682622</v>
      </c>
      <c r="W193" s="303"/>
      <c r="X193" s="269">
        <f>+X56</f>
        <v>5792750.1099999994</v>
      </c>
      <c r="Y193" s="302">
        <f>+IF(ISERROR(X193/X$196),"N. D.",X193/X$196)</f>
        <v>1.3531137633115467E-2</v>
      </c>
      <c r="Z193" s="303">
        <f>+$P193-X193</f>
        <v>-1542073.3199999994</v>
      </c>
      <c r="AA193" s="302">
        <f>+IF(ISERROR(Z193/X193),"N. D.",Z193/X193)</f>
        <v>-0.2662074646268488</v>
      </c>
    </row>
    <row r="194" spans="1:27">
      <c r="A194" s="272" t="s">
        <v>90</v>
      </c>
      <c r="B194" s="273"/>
      <c r="C194" s="269">
        <f>+C81</f>
        <v>8239.36</v>
      </c>
      <c r="D194" s="302">
        <f>+IF(ISERROR(C194/C$196),"N. D.",C194/C$196)</f>
        <v>9.8678124569076821E-5</v>
      </c>
      <c r="E194" s="303"/>
      <c r="F194" s="269">
        <f>+F81</f>
        <v>0</v>
      </c>
      <c r="G194" s="302">
        <f>+IF(ISERROR(F194/F$196),"N. D.",F194/F$196)</f>
        <v>0</v>
      </c>
      <c r="H194" s="303">
        <f>+$C194-F194</f>
        <v>8239.36</v>
      </c>
      <c r="I194" s="302" t="str">
        <f>+IF(ISERROR(H194/F194),"N. D.",H194/F194)</f>
        <v>N. D.</v>
      </c>
      <c r="J194" s="303"/>
      <c r="K194" s="269">
        <f>+K81</f>
        <v>0</v>
      </c>
      <c r="L194" s="302">
        <f>+IF(ISERROR(K194/K$196),"N. D.",K194/K$196)</f>
        <v>0</v>
      </c>
      <c r="M194" s="303">
        <f>+$C194-K194</f>
        <v>8239.36</v>
      </c>
      <c r="N194" s="302" t="str">
        <f>+IF(ISERROR(M194/K194),"N. D.",M194/K194)</f>
        <v>N. D.</v>
      </c>
      <c r="O194" s="311"/>
      <c r="P194" s="269">
        <f>+P81</f>
        <v>1240187.1199999999</v>
      </c>
      <c r="Q194" s="302">
        <f>+IF(ISERROR(P194/P$196),"N. D.",P194/P$196)</f>
        <v>2.6293976452746843E-3</v>
      </c>
      <c r="R194" s="303"/>
      <c r="S194" s="269">
        <f>+S81</f>
        <v>0</v>
      </c>
      <c r="T194" s="302">
        <f>+IF(ISERROR(S194/S$196),"N. D.",S194/S$196)</f>
        <v>0</v>
      </c>
      <c r="U194" s="303">
        <f>+$P194-S194</f>
        <v>1240187.1199999999</v>
      </c>
      <c r="V194" s="302" t="str">
        <f>+IF(ISERROR(U194/S194),"N. D.",U194/S194)</f>
        <v>N. D.</v>
      </c>
      <c r="W194" s="303"/>
      <c r="X194" s="269">
        <f>+X81</f>
        <v>348059.55</v>
      </c>
      <c r="Y194" s="302">
        <f>+IF(ISERROR(X194/X$196),"N. D.",X194/X$196)</f>
        <v>8.1302344933540294E-4</v>
      </c>
      <c r="Z194" s="303">
        <f>+$P194-X194</f>
        <v>892127.56999999983</v>
      </c>
      <c r="AA194" s="302">
        <f>+IF(ISERROR(Z194/X194),"N. D.",Z194/X194)</f>
        <v>2.5631463638908913</v>
      </c>
    </row>
    <row r="195" spans="1:27" ht="6" customHeight="1">
      <c r="A195" s="267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</row>
    <row r="196" spans="1:27" s="308" customFormat="1">
      <c r="A196" s="304" t="s">
        <v>46</v>
      </c>
      <c r="B196" s="283"/>
      <c r="C196" s="305">
        <f>+C192-C193-C194</f>
        <v>83497330.699999988</v>
      </c>
      <c r="D196" s="306">
        <f>+IF(ISERROR(C196/C$196),"N. D.",C196/C$196)</f>
        <v>1</v>
      </c>
      <c r="E196" s="307"/>
      <c r="F196" s="305">
        <f>+F192-F193-F194</f>
        <v>82298851.932491958</v>
      </c>
      <c r="G196" s="306">
        <f>+IF(ISERROR(F196/F$196),"N. D.",F196/F$196)</f>
        <v>1</v>
      </c>
      <c r="H196" s="307">
        <f>+$C196-F196</f>
        <v>1198478.7675080299</v>
      </c>
      <c r="I196" s="306">
        <f>+IF(ISERROR(H196/F196),"N. D.",H196/F196)</f>
        <v>1.4562521096784159E-2</v>
      </c>
      <c r="J196" s="307"/>
      <c r="K196" s="305">
        <f>+K192-K193-K194</f>
        <v>74259058.780000001</v>
      </c>
      <c r="L196" s="306">
        <f>+IF(ISERROR(K196/K$196),"N. D.",K196/K$196)</f>
        <v>1</v>
      </c>
      <c r="M196" s="307">
        <f>+$C196-K196</f>
        <v>9238271.9199999869</v>
      </c>
      <c r="N196" s="306">
        <f>+IF(ISERROR(M196/K196),"N. D.",M196/K196)</f>
        <v>0.124405992639488</v>
      </c>
      <c r="O196" s="313"/>
      <c r="P196" s="305">
        <f>+P192-P193-P194</f>
        <v>471662063.82999998</v>
      </c>
      <c r="Q196" s="306">
        <f>+IF(ISERROR(P196/P$196),"N. D.",P196/P$196)</f>
        <v>1</v>
      </c>
      <c r="R196" s="307"/>
      <c r="S196" s="305">
        <f>+S192-S193-S194</f>
        <v>474965448.83036679</v>
      </c>
      <c r="T196" s="306">
        <f>+IF(ISERROR(S196/S$196),"N. D.",S196/S$196)</f>
        <v>1</v>
      </c>
      <c r="U196" s="307">
        <f>+$P196-S196</f>
        <v>-3303385.000366807</v>
      </c>
      <c r="V196" s="306">
        <f>+IF(ISERROR(U196/S196),"N. D.",U196/S196)</f>
        <v>-6.9550006395235836E-3</v>
      </c>
      <c r="W196" s="307"/>
      <c r="X196" s="305">
        <f>+X192-X193-X194</f>
        <v>428105179.84999996</v>
      </c>
      <c r="Y196" s="306">
        <f>+IF(ISERROR(X196/X$196),"N. D.",X196/X$196)</f>
        <v>1</v>
      </c>
      <c r="Z196" s="307">
        <f>+$P196-X196</f>
        <v>43556883.980000019</v>
      </c>
      <c r="AA196" s="306">
        <f>+IF(ISERROR(Z196/X196),"N. D.",Z196/X196)</f>
        <v>0.10174341734258281</v>
      </c>
    </row>
    <row r="198" spans="1:27">
      <c r="A198" s="266" t="s">
        <v>91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</row>
    <row r="199" spans="1:27" ht="6" customHeight="1">
      <c r="A199" s="267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</row>
    <row r="200" spans="1:27">
      <c r="A200" s="272" t="s">
        <v>22</v>
      </c>
      <c r="B200" s="273"/>
      <c r="C200" s="269">
        <f t="shared" ref="C200:C208" si="142">+C86</f>
        <v>58768092.350000001</v>
      </c>
      <c r="D200" s="302">
        <f t="shared" ref="D200:D208" si="143">+IF(ISERROR(C200/C$210),"N. D.",C200/C$210)</f>
        <v>0.70383198908656852</v>
      </c>
      <c r="E200" s="303"/>
      <c r="F200" s="269">
        <f t="shared" ref="F200:F208" si="144">+F86</f>
        <v>55047531.598318443</v>
      </c>
      <c r="G200" s="302">
        <f t="shared" ref="G200:G208" si="145">+IF(ISERROR(F200/F$210),"N. D.",F200/F$210)</f>
        <v>0.66887362710081044</v>
      </c>
      <c r="H200" s="303">
        <f t="shared" ref="H200:H208" si="146">+$C200-F200</f>
        <v>3720560.7516815588</v>
      </c>
      <c r="I200" s="302">
        <f t="shared" ref="I200:I208" si="147">+IF(ISERROR(H200/F200),"N. D.",H200/F200)</f>
        <v>6.7588148708110501E-2</v>
      </c>
      <c r="J200" s="303"/>
      <c r="K200" s="269">
        <f t="shared" ref="K200:K208" si="148">+K86</f>
        <v>49453521.040000007</v>
      </c>
      <c r="L200" s="302">
        <f t="shared" ref="L200:L208" si="149">+IF(ISERROR(K200/K$210),"N. D.",K200/K$210)</f>
        <v>0.6659594378446283</v>
      </c>
      <c r="M200" s="303">
        <f t="shared" ref="M200:M208" si="150">+$C200-K200</f>
        <v>9314571.3099999949</v>
      </c>
      <c r="N200" s="302">
        <f t="shared" ref="N200:N208" si="151">+IF(ISERROR(M200/K200),"N. D.",M200/K200)</f>
        <v>0.18835001257981193</v>
      </c>
      <c r="O200" s="311"/>
      <c r="P200" s="269">
        <f t="shared" ref="P200:P208" si="152">+P86</f>
        <v>328297280.52000004</v>
      </c>
      <c r="Q200" s="302">
        <f t="shared" ref="Q200:Q208" si="153">+IF(ISERROR(P200/P$210),"N. D.",P200/P$210)</f>
        <v>0.69604342959905174</v>
      </c>
      <c r="R200" s="303"/>
      <c r="S200" s="269">
        <f t="shared" ref="S200:S208" si="154">+S86</f>
        <v>321224737.95351726</v>
      </c>
      <c r="T200" s="302">
        <f t="shared" ref="T200:T208" si="155">+IF(ISERROR(S200/S$210),"N. D.",S200/S$210)</f>
        <v>0.67631180066793073</v>
      </c>
      <c r="U200" s="303">
        <f t="shared" ref="U200:U208" si="156">+$P200-S200</f>
        <v>7072542.5664827824</v>
      </c>
      <c r="V200" s="302">
        <f t="shared" ref="V200:V208" si="157">+IF(ISERROR(U200/S200),"N. D.",U200/S200)</f>
        <v>2.2017428083344604E-2</v>
      </c>
      <c r="W200" s="303"/>
      <c r="X200" s="269">
        <f t="shared" ref="X200:X208" si="158">+X86</f>
        <v>294200682.90000004</v>
      </c>
      <c r="Y200" s="302">
        <f t="shared" ref="Y200:Y208" si="159">+IF(ISERROR(X200/X$210),"N. D.",X200/X$210)</f>
        <v>0.68721589167195407</v>
      </c>
      <c r="Z200" s="303">
        <f t="shared" ref="Z200:Z208" si="160">+$P200-X200</f>
        <v>34096597.620000005</v>
      </c>
      <c r="AA200" s="302">
        <f t="shared" ref="AA200:AA208" si="161">+IF(ISERROR(Z200/X200),"N. D.",Z200/X200)</f>
        <v>0.1158957120150179</v>
      </c>
    </row>
    <row r="201" spans="1:27">
      <c r="A201" s="272" t="s">
        <v>23</v>
      </c>
      <c r="B201" s="273"/>
      <c r="C201" s="269">
        <f t="shared" si="142"/>
        <v>6105141.4400000004</v>
      </c>
      <c r="D201" s="302">
        <f t="shared" si="143"/>
        <v>7.3117803752737215E-2</v>
      </c>
      <c r="E201" s="303"/>
      <c r="F201" s="269">
        <f t="shared" si="144"/>
        <v>8282128.8794989996</v>
      </c>
      <c r="G201" s="302">
        <f t="shared" si="145"/>
        <v>0.10063480455708736</v>
      </c>
      <c r="H201" s="303">
        <f t="shared" si="146"/>
        <v>-2176987.4394989992</v>
      </c>
      <c r="I201" s="302">
        <f t="shared" si="147"/>
        <v>-0.26285360577855305</v>
      </c>
      <c r="J201" s="303"/>
      <c r="K201" s="269">
        <f t="shared" si="148"/>
        <v>7171131.8100000005</v>
      </c>
      <c r="L201" s="302">
        <f t="shared" si="149"/>
        <v>9.6569118001417265E-2</v>
      </c>
      <c r="M201" s="303">
        <f t="shared" si="150"/>
        <v>-1065990.3700000001</v>
      </c>
      <c r="N201" s="302">
        <f t="shared" si="151"/>
        <v>-0.14865022680429577</v>
      </c>
      <c r="O201" s="311"/>
      <c r="P201" s="269">
        <f t="shared" si="152"/>
        <v>38686468.539999992</v>
      </c>
      <c r="Q201" s="302">
        <f t="shared" si="153"/>
        <v>8.2021581777973265E-2</v>
      </c>
      <c r="R201" s="303"/>
      <c r="S201" s="269">
        <f t="shared" si="154"/>
        <v>44532608.33423274</v>
      </c>
      <c r="T201" s="302">
        <f t="shared" si="155"/>
        <v>9.3759679664904422E-2</v>
      </c>
      <c r="U201" s="303">
        <f t="shared" si="156"/>
        <v>-5846139.7942327484</v>
      </c>
      <c r="V201" s="302">
        <f t="shared" si="157"/>
        <v>-0.13127773137282758</v>
      </c>
      <c r="W201" s="303"/>
      <c r="X201" s="269">
        <f t="shared" si="158"/>
        <v>36773213.419999994</v>
      </c>
      <c r="Y201" s="302">
        <f t="shared" si="159"/>
        <v>8.5897613836124653E-2</v>
      </c>
      <c r="Z201" s="303">
        <f t="shared" si="160"/>
        <v>1913255.1199999973</v>
      </c>
      <c r="AA201" s="302">
        <f t="shared" si="161"/>
        <v>5.2028499607799511E-2</v>
      </c>
    </row>
    <row r="202" spans="1:27">
      <c r="A202" s="272" t="s">
        <v>24</v>
      </c>
      <c r="B202" s="273"/>
      <c r="C202" s="269">
        <f t="shared" si="142"/>
        <v>7710733.080000001</v>
      </c>
      <c r="D202" s="302">
        <f t="shared" si="143"/>
        <v>9.2347060862389946E-2</v>
      </c>
      <c r="E202" s="303"/>
      <c r="F202" s="269">
        <f t="shared" si="144"/>
        <v>7773932.2407845687</v>
      </c>
      <c r="G202" s="302">
        <f t="shared" si="145"/>
        <v>9.4459789635478325E-2</v>
      </c>
      <c r="H202" s="303">
        <f t="shared" si="146"/>
        <v>-63199.160784567706</v>
      </c>
      <c r="I202" s="302">
        <f t="shared" si="147"/>
        <v>-8.1296258864985236E-3</v>
      </c>
      <c r="J202" s="303"/>
      <c r="K202" s="269">
        <f t="shared" si="148"/>
        <v>6888327.6500000004</v>
      </c>
      <c r="L202" s="302">
        <f t="shared" si="149"/>
        <v>9.2760772398252048E-2</v>
      </c>
      <c r="M202" s="303">
        <f t="shared" si="150"/>
        <v>822405.43000000063</v>
      </c>
      <c r="N202" s="302">
        <f t="shared" si="151"/>
        <v>0.11939116020417534</v>
      </c>
      <c r="O202" s="311"/>
      <c r="P202" s="269">
        <f t="shared" si="152"/>
        <v>46529602.63000001</v>
      </c>
      <c r="Q202" s="302">
        <f t="shared" si="153"/>
        <v>9.8650296893011441E-2</v>
      </c>
      <c r="R202" s="303"/>
      <c r="S202" s="269">
        <f t="shared" si="154"/>
        <v>45617430.450080857</v>
      </c>
      <c r="T202" s="302">
        <f t="shared" si="155"/>
        <v>9.6043681834998174E-2</v>
      </c>
      <c r="U202" s="303">
        <f t="shared" si="156"/>
        <v>912172.17991915345</v>
      </c>
      <c r="V202" s="302">
        <f t="shared" si="157"/>
        <v>1.9996132419543955E-2</v>
      </c>
      <c r="W202" s="303"/>
      <c r="X202" s="269">
        <f t="shared" si="158"/>
        <v>41781867.159999989</v>
      </c>
      <c r="Y202" s="302">
        <f t="shared" si="159"/>
        <v>9.7597200703433598E-2</v>
      </c>
      <c r="Z202" s="303">
        <f t="shared" si="160"/>
        <v>4747735.4700000212</v>
      </c>
      <c r="AA202" s="302">
        <f t="shared" si="161"/>
        <v>0.11363148161423675</v>
      </c>
    </row>
    <row r="203" spans="1:27">
      <c r="A203" s="272" t="s">
        <v>25</v>
      </c>
      <c r="B203" s="273"/>
      <c r="C203" s="269">
        <f t="shared" si="142"/>
        <v>23946.579999999998</v>
      </c>
      <c r="D203" s="302">
        <f t="shared" si="143"/>
        <v>2.8679455737379636E-4</v>
      </c>
      <c r="E203" s="303"/>
      <c r="F203" s="269">
        <f t="shared" si="144"/>
        <v>40336.055316000005</v>
      </c>
      <c r="G203" s="302">
        <f t="shared" si="145"/>
        <v>4.90116865167048E-4</v>
      </c>
      <c r="H203" s="303">
        <f t="shared" si="146"/>
        <v>-16389.475316000007</v>
      </c>
      <c r="I203" s="302">
        <f t="shared" si="147"/>
        <v>-0.40632320606469502</v>
      </c>
      <c r="J203" s="303"/>
      <c r="K203" s="269">
        <f t="shared" si="148"/>
        <v>42256.89</v>
      </c>
      <c r="L203" s="302">
        <f t="shared" si="149"/>
        <v>5.6904693776405545E-4</v>
      </c>
      <c r="M203" s="303">
        <f t="shared" si="150"/>
        <v>-18310.310000000001</v>
      </c>
      <c r="N203" s="302">
        <f t="shared" si="151"/>
        <v>-0.43330945557044076</v>
      </c>
      <c r="O203" s="311"/>
      <c r="P203" s="269">
        <f t="shared" si="152"/>
        <v>144056.73000000001</v>
      </c>
      <c r="Q203" s="302">
        <f t="shared" si="153"/>
        <v>3.0542360950174284E-4</v>
      </c>
      <c r="R203" s="303"/>
      <c r="S203" s="269">
        <f t="shared" si="154"/>
        <v>242016.33189599996</v>
      </c>
      <c r="T203" s="302">
        <f t="shared" si="155"/>
        <v>5.0954513110791719E-4</v>
      </c>
      <c r="U203" s="303">
        <f t="shared" si="156"/>
        <v>-97959.601895999949</v>
      </c>
      <c r="V203" s="302">
        <f t="shared" si="157"/>
        <v>-0.40476442696476972</v>
      </c>
      <c r="W203" s="303"/>
      <c r="X203" s="269">
        <f t="shared" si="158"/>
        <v>283577.43000000005</v>
      </c>
      <c r="Y203" s="302">
        <f t="shared" si="159"/>
        <v>6.6240130544405055E-4</v>
      </c>
      <c r="Z203" s="303">
        <f t="shared" si="160"/>
        <v>-139520.70000000004</v>
      </c>
      <c r="AA203" s="302">
        <f t="shared" si="161"/>
        <v>-0.49200213148133831</v>
      </c>
    </row>
    <row r="204" spans="1:27">
      <c r="A204" s="272" t="s">
        <v>26</v>
      </c>
      <c r="B204" s="273"/>
      <c r="C204" s="269">
        <f t="shared" si="142"/>
        <v>10033156.83</v>
      </c>
      <c r="D204" s="302">
        <f t="shared" si="143"/>
        <v>0.12016140810594798</v>
      </c>
      <c r="E204" s="303"/>
      <c r="F204" s="269">
        <f t="shared" si="144"/>
        <v>10588315.598000001</v>
      </c>
      <c r="G204" s="302">
        <f t="shared" si="145"/>
        <v>0.12865690528326418</v>
      </c>
      <c r="H204" s="303">
        <f t="shared" si="146"/>
        <v>-555158.76800000109</v>
      </c>
      <c r="I204" s="302">
        <f t="shared" si="147"/>
        <v>-5.2431263770118787E-2</v>
      </c>
      <c r="J204" s="303"/>
      <c r="K204" s="269">
        <f t="shared" si="148"/>
        <v>8727877.2999999989</v>
      </c>
      <c r="L204" s="302">
        <f t="shared" si="149"/>
        <v>0.1175328295751394</v>
      </c>
      <c r="M204" s="303">
        <f t="shared" si="150"/>
        <v>1305279.5300000012</v>
      </c>
      <c r="N204" s="302">
        <f t="shared" si="151"/>
        <v>0.1495529193564627</v>
      </c>
      <c r="O204" s="311"/>
      <c r="P204" s="269">
        <f t="shared" si="152"/>
        <v>53950269.810000002</v>
      </c>
      <c r="Q204" s="302">
        <f t="shared" si="153"/>
        <v>0.11438331370539304</v>
      </c>
      <c r="R204" s="303"/>
      <c r="S204" s="269">
        <f t="shared" si="154"/>
        <v>59740222.738541663</v>
      </c>
      <c r="T204" s="302">
        <f t="shared" si="155"/>
        <v>0.12577803898295303</v>
      </c>
      <c r="U204" s="303">
        <f t="shared" si="156"/>
        <v>-5789952.9285416603</v>
      </c>
      <c r="V204" s="302">
        <f t="shared" si="157"/>
        <v>-9.6918837311368897E-2</v>
      </c>
      <c r="W204" s="303"/>
      <c r="X204" s="269">
        <f t="shared" si="158"/>
        <v>47903677.070000008</v>
      </c>
      <c r="Y204" s="302">
        <f t="shared" si="159"/>
        <v>0.11189698075315171</v>
      </c>
      <c r="Z204" s="303">
        <f t="shared" si="160"/>
        <v>6046592.7399999946</v>
      </c>
      <c r="AA204" s="302">
        <f t="shared" si="161"/>
        <v>0.12622397923993006</v>
      </c>
    </row>
    <row r="205" spans="1:27">
      <c r="A205" s="272" t="s">
        <v>27</v>
      </c>
      <c r="B205" s="273"/>
      <c r="C205" s="269">
        <f t="shared" si="142"/>
        <v>290859.08</v>
      </c>
      <c r="D205" s="302">
        <f t="shared" si="143"/>
        <v>3.4834536333267479E-3</v>
      </c>
      <c r="E205" s="303"/>
      <c r="F205" s="269">
        <f t="shared" si="144"/>
        <v>279491.69157393964</v>
      </c>
      <c r="G205" s="302">
        <f t="shared" si="145"/>
        <v>3.3960582075093938E-3</v>
      </c>
      <c r="H205" s="303">
        <f t="shared" si="146"/>
        <v>11367.388426060381</v>
      </c>
      <c r="I205" s="302">
        <f t="shared" si="147"/>
        <v>4.0671650602726893E-2</v>
      </c>
      <c r="J205" s="303"/>
      <c r="K205" s="269">
        <f t="shared" si="148"/>
        <v>259712.6</v>
      </c>
      <c r="L205" s="302">
        <f t="shared" si="149"/>
        <v>3.4973861003197593E-3</v>
      </c>
      <c r="M205" s="303">
        <f t="shared" si="150"/>
        <v>31146.48000000001</v>
      </c>
      <c r="N205" s="302">
        <f t="shared" si="151"/>
        <v>0.11992671899630596</v>
      </c>
      <c r="O205" s="311"/>
      <c r="P205" s="269">
        <f t="shared" si="152"/>
        <v>1505761.9</v>
      </c>
      <c r="Q205" s="302">
        <f t="shared" si="153"/>
        <v>3.1924592106748659E-3</v>
      </c>
      <c r="R205" s="303"/>
      <c r="S205" s="269">
        <f t="shared" si="154"/>
        <v>1631478.7080982365</v>
      </c>
      <c r="T205" s="302">
        <f t="shared" si="155"/>
        <v>3.4349418723316791E-3</v>
      </c>
      <c r="U205" s="303">
        <f t="shared" si="156"/>
        <v>-125716.80809823656</v>
      </c>
      <c r="V205" s="302">
        <f t="shared" si="157"/>
        <v>-7.7056971368495944E-2</v>
      </c>
      <c r="W205" s="303"/>
      <c r="X205" s="269">
        <f t="shared" si="158"/>
        <v>3648765.3699999996</v>
      </c>
      <c r="Y205" s="302">
        <f t="shared" si="159"/>
        <v>8.523058214989266E-3</v>
      </c>
      <c r="Z205" s="303">
        <f t="shared" si="160"/>
        <v>-2143003.4699999997</v>
      </c>
      <c r="AA205" s="302">
        <f t="shared" si="161"/>
        <v>-0.58732290314408453</v>
      </c>
    </row>
    <row r="206" spans="1:27">
      <c r="A206" s="272" t="s">
        <v>28</v>
      </c>
      <c r="B206" s="273"/>
      <c r="C206" s="269">
        <f t="shared" si="142"/>
        <v>330755.45</v>
      </c>
      <c r="D206" s="302">
        <f t="shared" si="143"/>
        <v>3.9612697463153757E-3</v>
      </c>
      <c r="E206" s="303"/>
      <c r="F206" s="269">
        <f t="shared" si="144"/>
        <v>237615.86899999998</v>
      </c>
      <c r="G206" s="302">
        <f t="shared" si="145"/>
        <v>2.8872318801592923E-3</v>
      </c>
      <c r="H206" s="303">
        <f t="shared" si="146"/>
        <v>93139.581000000035</v>
      </c>
      <c r="I206" s="302">
        <f t="shared" si="147"/>
        <v>0.39197542399830226</v>
      </c>
      <c r="J206" s="303"/>
      <c r="K206" s="269">
        <f t="shared" si="148"/>
        <v>251017.24</v>
      </c>
      <c r="L206" s="302">
        <f t="shared" si="149"/>
        <v>3.3802911607547308E-3</v>
      </c>
      <c r="M206" s="303">
        <f t="shared" si="150"/>
        <v>79738.210000000021</v>
      </c>
      <c r="N206" s="302">
        <f t="shared" si="151"/>
        <v>0.31766029297429937</v>
      </c>
      <c r="O206" s="311"/>
      <c r="P206" s="269">
        <f t="shared" si="152"/>
        <v>1941685.5300000003</v>
      </c>
      <c r="Q206" s="302">
        <f t="shared" si="153"/>
        <v>4.1166879401601337E-3</v>
      </c>
      <c r="R206" s="303"/>
      <c r="S206" s="269">
        <f t="shared" si="154"/>
        <v>1444366.3139999998</v>
      </c>
      <c r="T206" s="302">
        <f t="shared" si="155"/>
        <v>3.0409923870396162E-3</v>
      </c>
      <c r="U206" s="303">
        <f t="shared" si="156"/>
        <v>497319.21600000048</v>
      </c>
      <c r="V206" s="302">
        <f t="shared" si="157"/>
        <v>0.34431654295698327</v>
      </c>
      <c r="W206" s="303"/>
      <c r="X206" s="269">
        <f t="shared" si="158"/>
        <v>1441910.3800000001</v>
      </c>
      <c r="Y206" s="302">
        <f t="shared" si="159"/>
        <v>3.3681217791039536E-3</v>
      </c>
      <c r="Z206" s="303">
        <f t="shared" si="160"/>
        <v>499775.15000000014</v>
      </c>
      <c r="AA206" s="302">
        <f t="shared" si="161"/>
        <v>0.34660625024420733</v>
      </c>
    </row>
    <row r="207" spans="1:27">
      <c r="A207" s="272" t="s">
        <v>29</v>
      </c>
      <c r="B207" s="273"/>
      <c r="C207" s="269">
        <f t="shared" si="142"/>
        <v>108377.89</v>
      </c>
      <c r="D207" s="302">
        <f t="shared" si="143"/>
        <v>1.2979802957940546E-3</v>
      </c>
      <c r="E207" s="303"/>
      <c r="F207" s="269">
        <f t="shared" si="144"/>
        <v>0</v>
      </c>
      <c r="G207" s="302">
        <f t="shared" si="145"/>
        <v>0</v>
      </c>
      <c r="H207" s="303">
        <f t="shared" si="146"/>
        <v>108377.89</v>
      </c>
      <c r="I207" s="302" t="str">
        <f t="shared" si="147"/>
        <v>N. D.</v>
      </c>
      <c r="J207" s="303"/>
      <c r="K207" s="269">
        <f t="shared" si="148"/>
        <v>1370566.02</v>
      </c>
      <c r="L207" s="302">
        <f t="shared" si="149"/>
        <v>1.8456549847479766E-2</v>
      </c>
      <c r="M207" s="303">
        <f t="shared" si="150"/>
        <v>-1262188.1300000001</v>
      </c>
      <c r="N207" s="302">
        <f t="shared" si="151"/>
        <v>-0.92092472130601932</v>
      </c>
      <c r="O207" s="311"/>
      <c r="P207" s="269">
        <f t="shared" si="152"/>
        <v>258808.89999999997</v>
      </c>
      <c r="Q207" s="302">
        <f t="shared" si="153"/>
        <v>5.4871680350633805E-4</v>
      </c>
      <c r="R207" s="303"/>
      <c r="S207" s="269">
        <f t="shared" si="154"/>
        <v>0</v>
      </c>
      <c r="T207" s="302">
        <f t="shared" si="155"/>
        <v>0</v>
      </c>
      <c r="U207" s="303">
        <f t="shared" si="156"/>
        <v>258808.89999999997</v>
      </c>
      <c r="V207" s="302" t="str">
        <f t="shared" si="157"/>
        <v>N. D.</v>
      </c>
      <c r="W207" s="303"/>
      <c r="X207" s="269">
        <f t="shared" si="158"/>
        <v>1444564.55</v>
      </c>
      <c r="Y207" s="302">
        <f t="shared" si="159"/>
        <v>3.37432158729345E-3</v>
      </c>
      <c r="Z207" s="303">
        <f t="shared" si="160"/>
        <v>-1185755.6500000001</v>
      </c>
      <c r="AA207" s="302">
        <f t="shared" si="161"/>
        <v>-0.82083950488747637</v>
      </c>
    </row>
    <row r="208" spans="1:27">
      <c r="A208" s="277" t="s">
        <v>30</v>
      </c>
      <c r="B208" s="273"/>
      <c r="C208" s="269">
        <f t="shared" si="142"/>
        <v>126268</v>
      </c>
      <c r="D208" s="302">
        <f t="shared" si="143"/>
        <v>1.5122399595463953E-3</v>
      </c>
      <c r="E208" s="303"/>
      <c r="F208" s="269">
        <f t="shared" si="144"/>
        <v>49500</v>
      </c>
      <c r="G208" s="302">
        <f t="shared" si="145"/>
        <v>6.0146647052383945E-4</v>
      </c>
      <c r="H208" s="303">
        <f t="shared" si="146"/>
        <v>76768</v>
      </c>
      <c r="I208" s="302">
        <f t="shared" si="147"/>
        <v>1.550868686868687</v>
      </c>
      <c r="J208" s="303"/>
      <c r="K208" s="269">
        <f t="shared" si="148"/>
        <v>94648.23</v>
      </c>
      <c r="L208" s="302">
        <f t="shared" si="149"/>
        <v>1.2745681342448063E-3</v>
      </c>
      <c r="M208" s="303">
        <f t="shared" si="150"/>
        <v>31619.770000000004</v>
      </c>
      <c r="N208" s="302">
        <f t="shared" si="151"/>
        <v>0.3340767175466462</v>
      </c>
      <c r="O208" s="311"/>
      <c r="P208" s="269">
        <f t="shared" si="152"/>
        <v>348129.27</v>
      </c>
      <c r="Q208" s="302">
        <f t="shared" si="153"/>
        <v>7.3809046072756748E-4</v>
      </c>
      <c r="R208" s="303"/>
      <c r="S208" s="269">
        <f t="shared" si="154"/>
        <v>532588</v>
      </c>
      <c r="T208" s="302">
        <f t="shared" si="155"/>
        <v>1.1213194587343827E-3</v>
      </c>
      <c r="U208" s="303">
        <f t="shared" si="156"/>
        <v>-184458.72999999998</v>
      </c>
      <c r="V208" s="302">
        <f t="shared" si="157"/>
        <v>-0.34634413467821279</v>
      </c>
      <c r="W208" s="303"/>
      <c r="X208" s="269">
        <f t="shared" si="158"/>
        <v>626921.56999999995</v>
      </c>
      <c r="Y208" s="302">
        <f t="shared" si="159"/>
        <v>1.4644101485052376E-3</v>
      </c>
      <c r="Z208" s="303">
        <f t="shared" si="160"/>
        <v>-278792.29999999993</v>
      </c>
      <c r="AA208" s="302">
        <f t="shared" si="161"/>
        <v>-0.44470044315112645</v>
      </c>
    </row>
    <row r="209" spans="1:27" ht="6" customHeight="1">
      <c r="A209" s="267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</row>
    <row r="210" spans="1:27" s="308" customFormat="1">
      <c r="A210" s="304" t="s">
        <v>46</v>
      </c>
      <c r="B210" s="283"/>
      <c r="C210" s="305">
        <f>+SUM(C200:C208)</f>
        <v>83497330.700000003</v>
      </c>
      <c r="D210" s="306">
        <f>+IF(ISERROR(C210/C$210),"N. D.",C210/C$210)</f>
        <v>1</v>
      </c>
      <c r="E210" s="307"/>
      <c r="F210" s="305">
        <f>+SUM(F200:F208)</f>
        <v>82298851.932491958</v>
      </c>
      <c r="G210" s="306">
        <f>+IF(ISERROR(F210/F$210),"N. D.",F210/F$210)</f>
        <v>1</v>
      </c>
      <c r="H210" s="307">
        <f>+$C210-F210</f>
        <v>1198478.7675080448</v>
      </c>
      <c r="I210" s="306">
        <f>+IF(ISERROR(H210/F210),"N. D.",H210/F210)</f>
        <v>1.4562521096784341E-2</v>
      </c>
      <c r="J210" s="307"/>
      <c r="K210" s="305">
        <f>+SUM(K200:K208)</f>
        <v>74259058.780000001</v>
      </c>
      <c r="L210" s="306">
        <f>+IF(ISERROR(K210/K$210),"N. D.",K210/K$210)</f>
        <v>1</v>
      </c>
      <c r="M210" s="307">
        <f>+$C210-K210</f>
        <v>9238271.9200000018</v>
      </c>
      <c r="N210" s="306">
        <f>+IF(ISERROR(M210/K210),"N. D.",M210/K210)</f>
        <v>0.12440599263948821</v>
      </c>
      <c r="O210" s="313"/>
      <c r="P210" s="305">
        <f>+SUM(P200:P208)</f>
        <v>471662063.82999998</v>
      </c>
      <c r="Q210" s="306">
        <f>+IF(ISERROR(P210/P$210),"N. D.",P210/P$210)</f>
        <v>1</v>
      </c>
      <c r="R210" s="307"/>
      <c r="S210" s="305">
        <f>+SUM(S200:S208)</f>
        <v>474965448.83036679</v>
      </c>
      <c r="T210" s="306">
        <f>+IF(ISERROR(S210/S$210),"N. D.",S210/S$210)</f>
        <v>1</v>
      </c>
      <c r="U210" s="307">
        <f>+$P210-S210</f>
        <v>-3303385.000366807</v>
      </c>
      <c r="V210" s="306">
        <f>+IF(ISERROR(U210/S210),"N. D.",U210/S210)</f>
        <v>-6.9550006395235836E-3</v>
      </c>
      <c r="W210" s="307"/>
      <c r="X210" s="305">
        <f>+SUM(X200:X208)</f>
        <v>428105179.85000002</v>
      </c>
      <c r="Y210" s="306">
        <f>+IF(ISERROR(X210/X$210),"N. D.",X210/X$210)</f>
        <v>1</v>
      </c>
      <c r="Z210" s="307">
        <f>+$P210-X210</f>
        <v>43556883.979999959</v>
      </c>
      <c r="AA210" s="306">
        <f>+IF(ISERROR(Z210/X210),"N. D.",Z210/X210)</f>
        <v>0.10174341734258266</v>
      </c>
    </row>
    <row r="212" spans="1:27">
      <c r="A212" s="266" t="s">
        <v>92</v>
      </c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</row>
    <row r="213" spans="1:27" ht="6" customHeight="1">
      <c r="A213" s="267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</row>
    <row r="214" spans="1:27">
      <c r="A214" s="277" t="s">
        <v>53</v>
      </c>
      <c r="B214" s="273"/>
      <c r="C214" s="269">
        <f t="shared" ref="C214:C226" si="162">+C138</f>
        <v>3924528.7450000001</v>
      </c>
      <c r="D214" s="302">
        <f t="shared" ref="D214:D226" si="163">+IF(ISERROR(C214/C$210),"N. D.",C214/C$210)</f>
        <v>4.7001846790774113E-2</v>
      </c>
      <c r="E214" s="303"/>
      <c r="F214" s="269">
        <f t="shared" ref="F214:F226" si="164">+F138</f>
        <v>3524227.4390927586</v>
      </c>
      <c r="G214" s="302">
        <f t="shared" ref="G214:G226" si="165">+IF(ISERROR(F214/F$210),"N. D.",F214/F$210)</f>
        <v>4.2822315941704867E-2</v>
      </c>
      <c r="H214" s="303">
        <f t="shared" ref="H214:H226" si="166">+$C214-F214</f>
        <v>400301.30590724153</v>
      </c>
      <c r="I214" s="302">
        <f t="shared" ref="I214:I226" si="167">+IF(ISERROR(H214/F214),"N. D.",H214/F214)</f>
        <v>0.11358554827275592</v>
      </c>
      <c r="J214" s="303"/>
      <c r="K214" s="269">
        <f t="shared" ref="K214:K226" si="168">+K138</f>
        <v>3383941.37</v>
      </c>
      <c r="L214" s="302">
        <f t="shared" ref="L214:L226" si="169">+IF(ISERROR(K214/K$210),"N. D.",K214/K$210)</f>
        <v>4.5569408306470327E-2</v>
      </c>
      <c r="M214" s="303">
        <f t="shared" ref="M214:M226" si="170">+$C214-K214</f>
        <v>540587.375</v>
      </c>
      <c r="N214" s="302">
        <f t="shared" ref="N214:N226" si="171">+IF(ISERROR(M214/K214),"N. D.",M214/K214)</f>
        <v>0.15975081004432415</v>
      </c>
      <c r="O214" s="311"/>
      <c r="P214" s="269">
        <f t="shared" ref="P214:P226" si="172">+P138</f>
        <v>22526816.921700004</v>
      </c>
      <c r="Q214" s="302">
        <f t="shared" ref="Q214:Q226" si="173">+IF(ISERROR(P214/P$210),"N. D.",P214/P$210)</f>
        <v>4.7760501955101675E-2</v>
      </c>
      <c r="R214" s="303"/>
      <c r="S214" s="269">
        <f t="shared" ref="S214:S226" si="174">+S138</f>
        <v>23678549.646824729</v>
      </c>
      <c r="T214" s="302">
        <f t="shared" ref="T214:T226" si="175">+IF(ISERROR(S214/S$210),"N. D.",S214/S$210)</f>
        <v>4.9853204491262876E-2</v>
      </c>
      <c r="U214" s="303">
        <f t="shared" ref="U214:U226" si="176">+$P214-S214</f>
        <v>-1151732.7251247242</v>
      </c>
      <c r="V214" s="302">
        <f t="shared" ref="V214:V226" si="177">+IF(ISERROR(U214/S214),"N. D.",U214/S214)</f>
        <v>-4.8640340827596697E-2</v>
      </c>
      <c r="W214" s="303"/>
      <c r="X214" s="269">
        <f t="shared" ref="X214:X226" si="178">+X138</f>
        <v>21393684.251200005</v>
      </c>
      <c r="Y214" s="302">
        <f t="shared" ref="Y214:Y226" si="179">+IF(ISERROR(X214/X$210),"N. D.",X214/X$210)</f>
        <v>4.9972962856221333E-2</v>
      </c>
      <c r="Z214" s="303">
        <f t="shared" ref="Z214:Z226" si="180">+$P214-X214</f>
        <v>1133132.6704999991</v>
      </c>
      <c r="AA214" s="302">
        <f t="shared" ref="AA214:AA226" si="181">+IF(ISERROR(Z214/X214),"N. D.",Z214/X214)</f>
        <v>5.2965756491261659E-2</v>
      </c>
    </row>
    <row r="215" spans="1:27">
      <c r="A215" s="277" t="s">
        <v>54</v>
      </c>
      <c r="B215" s="273"/>
      <c r="C215" s="269">
        <f t="shared" si="162"/>
        <v>3217081.6252000001</v>
      </c>
      <c r="D215" s="302">
        <f t="shared" si="163"/>
        <v>3.8529155342207841E-2</v>
      </c>
      <c r="E215" s="303"/>
      <c r="F215" s="269">
        <f t="shared" si="164"/>
        <v>3519040.3045611731</v>
      </c>
      <c r="G215" s="302">
        <f t="shared" si="165"/>
        <v>4.2759287911425164E-2</v>
      </c>
      <c r="H215" s="303">
        <f t="shared" si="166"/>
        <v>-301958.67936117295</v>
      </c>
      <c r="I215" s="302">
        <f t="shared" si="167"/>
        <v>-8.5807110242469189E-2</v>
      </c>
      <c r="J215" s="303"/>
      <c r="K215" s="269">
        <f t="shared" si="168"/>
        <v>2980969.3410000005</v>
      </c>
      <c r="L215" s="302">
        <f t="shared" si="169"/>
        <v>4.0142837654748964E-2</v>
      </c>
      <c r="M215" s="303">
        <f t="shared" si="170"/>
        <v>236112.28419999965</v>
      </c>
      <c r="N215" s="302">
        <f t="shared" si="171"/>
        <v>7.9206545653633956E-2</v>
      </c>
      <c r="O215" s="311"/>
      <c r="P215" s="269">
        <f t="shared" si="172"/>
        <v>17743649.779600002</v>
      </c>
      <c r="Q215" s="302">
        <f t="shared" si="173"/>
        <v>3.7619412584335599E-2</v>
      </c>
      <c r="R215" s="303"/>
      <c r="S215" s="269">
        <f t="shared" si="174"/>
        <v>17561109.441825233</v>
      </c>
      <c r="T215" s="302">
        <f t="shared" si="175"/>
        <v>3.6973446142389101E-2</v>
      </c>
      <c r="U215" s="303">
        <f t="shared" si="176"/>
        <v>182540.33777476847</v>
      </c>
      <c r="V215" s="302">
        <f t="shared" si="177"/>
        <v>1.0394578906274154E-2</v>
      </c>
      <c r="W215" s="303"/>
      <c r="X215" s="269">
        <f t="shared" si="178"/>
        <v>15052302.123700002</v>
      </c>
      <c r="Y215" s="302">
        <f t="shared" si="179"/>
        <v>3.5160289648852289E-2</v>
      </c>
      <c r="Z215" s="303">
        <f t="shared" si="180"/>
        <v>2691347.6558999997</v>
      </c>
      <c r="AA215" s="302">
        <f t="shared" si="181"/>
        <v>0.17879973666369914</v>
      </c>
    </row>
    <row r="216" spans="1:27">
      <c r="A216" s="277" t="s">
        <v>55</v>
      </c>
      <c r="B216" s="273"/>
      <c r="C216" s="269">
        <f t="shared" si="162"/>
        <v>20887.57</v>
      </c>
      <c r="D216" s="302">
        <f t="shared" si="163"/>
        <v>2.5015853590634605E-4</v>
      </c>
      <c r="E216" s="303"/>
      <c r="F216" s="269">
        <f t="shared" si="164"/>
        <v>26235.95</v>
      </c>
      <c r="G216" s="302">
        <f t="shared" si="165"/>
        <v>3.1878877267353385E-4</v>
      </c>
      <c r="H216" s="303">
        <f t="shared" si="166"/>
        <v>-5348.380000000001</v>
      </c>
      <c r="I216" s="302">
        <f t="shared" si="167"/>
        <v>-0.20385692151418192</v>
      </c>
      <c r="J216" s="303"/>
      <c r="K216" s="269">
        <f t="shared" si="168"/>
        <v>32624.119999999995</v>
      </c>
      <c r="L216" s="302">
        <f t="shared" si="169"/>
        <v>4.393284878098477E-4</v>
      </c>
      <c r="M216" s="303">
        <f t="shared" si="170"/>
        <v>-11736.549999999996</v>
      </c>
      <c r="N216" s="302">
        <f t="shared" si="171"/>
        <v>-0.35975069978899038</v>
      </c>
      <c r="O216" s="311"/>
      <c r="P216" s="269">
        <f t="shared" si="172"/>
        <v>190417.1618</v>
      </c>
      <c r="Q216" s="302">
        <f t="shared" si="173"/>
        <v>4.0371523682394692E-4</v>
      </c>
      <c r="R216" s="303"/>
      <c r="S216" s="269">
        <f t="shared" si="174"/>
        <v>219930.11</v>
      </c>
      <c r="T216" s="302">
        <f t="shared" si="175"/>
        <v>4.6304443942520902E-4</v>
      </c>
      <c r="U216" s="303">
        <f t="shared" si="176"/>
        <v>-29512.948199999984</v>
      </c>
      <c r="V216" s="302">
        <f t="shared" si="177"/>
        <v>-0.13419239502949362</v>
      </c>
      <c r="W216" s="303"/>
      <c r="X216" s="269">
        <f t="shared" si="178"/>
        <v>216582.80869999999</v>
      </c>
      <c r="Y216" s="302">
        <f t="shared" si="179"/>
        <v>5.0591027367593764E-4</v>
      </c>
      <c r="Z216" s="303">
        <f t="shared" si="180"/>
        <v>-26165.646899999992</v>
      </c>
      <c r="AA216" s="302">
        <f t="shared" si="181"/>
        <v>-0.12081128256233567</v>
      </c>
    </row>
    <row r="217" spans="1:27">
      <c r="A217" s="277" t="s">
        <v>56</v>
      </c>
      <c r="B217" s="273"/>
      <c r="C217" s="269">
        <f t="shared" si="162"/>
        <v>2223648.4300000002</v>
      </c>
      <c r="D217" s="302">
        <f t="shared" si="163"/>
        <v>2.6631371462513112E-2</v>
      </c>
      <c r="E217" s="303"/>
      <c r="F217" s="269">
        <f t="shared" si="164"/>
        <v>2346512.2734210528</v>
      </c>
      <c r="G217" s="302">
        <f t="shared" si="165"/>
        <v>2.8512090002735982E-2</v>
      </c>
      <c r="H217" s="303">
        <f t="shared" si="166"/>
        <v>-122863.84342105268</v>
      </c>
      <c r="I217" s="302">
        <f t="shared" si="167"/>
        <v>-5.23601963700474E-2</v>
      </c>
      <c r="J217" s="303"/>
      <c r="K217" s="269">
        <f t="shared" si="168"/>
        <v>2045983.6459999999</v>
      </c>
      <c r="L217" s="302">
        <f t="shared" si="169"/>
        <v>2.7551973854953296E-2</v>
      </c>
      <c r="M217" s="303">
        <f t="shared" si="170"/>
        <v>177664.78400000022</v>
      </c>
      <c r="N217" s="302">
        <f t="shared" si="171"/>
        <v>8.6835876888529256E-2</v>
      </c>
      <c r="O217" s="311"/>
      <c r="P217" s="269">
        <f t="shared" si="172"/>
        <v>14108411.348999999</v>
      </c>
      <c r="Q217" s="302">
        <f t="shared" si="173"/>
        <v>2.9912118083944651E-2</v>
      </c>
      <c r="R217" s="303"/>
      <c r="S217" s="269">
        <f t="shared" si="174"/>
        <v>14564231.826052632</v>
      </c>
      <c r="T217" s="302">
        <f t="shared" si="175"/>
        <v>3.0663771147812956E-2</v>
      </c>
      <c r="U217" s="303">
        <f t="shared" si="176"/>
        <v>-455820.47705263272</v>
      </c>
      <c r="V217" s="302">
        <f t="shared" si="177"/>
        <v>-3.1297254980331805E-2</v>
      </c>
      <c r="W217" s="303"/>
      <c r="X217" s="269">
        <f t="shared" si="178"/>
        <v>13477690.314999998</v>
      </c>
      <c r="Y217" s="302">
        <f t="shared" si="179"/>
        <v>3.1482193977943287E-2</v>
      </c>
      <c r="Z217" s="303">
        <f t="shared" si="180"/>
        <v>630721.03400000185</v>
      </c>
      <c r="AA217" s="302">
        <f t="shared" si="181"/>
        <v>4.6797412557998963E-2</v>
      </c>
    </row>
    <row r="218" spans="1:27">
      <c r="A218" s="277" t="s">
        <v>57</v>
      </c>
      <c r="B218" s="273"/>
      <c r="C218" s="269">
        <f t="shared" si="162"/>
        <v>2735287.67</v>
      </c>
      <c r="D218" s="302">
        <f t="shared" si="163"/>
        <v>3.2758983395860822E-2</v>
      </c>
      <c r="E218" s="303"/>
      <c r="F218" s="269">
        <f t="shared" si="164"/>
        <v>2545217.12</v>
      </c>
      <c r="G218" s="302">
        <f t="shared" si="165"/>
        <v>3.0926520361277809E-2</v>
      </c>
      <c r="H218" s="303">
        <f t="shared" si="166"/>
        <v>190070.54999999981</v>
      </c>
      <c r="I218" s="302">
        <f t="shared" si="167"/>
        <v>7.4677538708367561E-2</v>
      </c>
      <c r="J218" s="303"/>
      <c r="K218" s="269">
        <f t="shared" si="168"/>
        <v>2646029.88</v>
      </c>
      <c r="L218" s="302">
        <f t="shared" si="169"/>
        <v>3.5632418771144571E-2</v>
      </c>
      <c r="M218" s="303">
        <f t="shared" si="170"/>
        <v>89257.790000000037</v>
      </c>
      <c r="N218" s="302">
        <f t="shared" si="171"/>
        <v>3.3732721869338844E-2</v>
      </c>
      <c r="O218" s="311"/>
      <c r="P218" s="269">
        <f t="shared" si="172"/>
        <v>14970751.665000001</v>
      </c>
      <c r="Q218" s="302">
        <f t="shared" si="173"/>
        <v>3.1740419281199334E-2</v>
      </c>
      <c r="R218" s="303"/>
      <c r="S218" s="269">
        <f t="shared" si="174"/>
        <v>15253622.830000002</v>
      </c>
      <c r="T218" s="302">
        <f t="shared" si="175"/>
        <v>3.2115226207638972E-2</v>
      </c>
      <c r="U218" s="303">
        <f t="shared" si="176"/>
        <v>-282871.16500000097</v>
      </c>
      <c r="V218" s="302">
        <f t="shared" si="177"/>
        <v>-1.8544523366846678E-2</v>
      </c>
      <c r="W218" s="303"/>
      <c r="X218" s="269">
        <f t="shared" si="178"/>
        <v>14569926.3138</v>
      </c>
      <c r="Y218" s="302">
        <f t="shared" si="179"/>
        <v>3.4033520264587842E-2</v>
      </c>
      <c r="Z218" s="303">
        <f t="shared" si="180"/>
        <v>400825.35120000131</v>
      </c>
      <c r="AA218" s="302">
        <f t="shared" si="181"/>
        <v>2.7510458362466596E-2</v>
      </c>
    </row>
    <row r="219" spans="1:27">
      <c r="A219" s="277" t="s">
        <v>58</v>
      </c>
      <c r="B219" s="273"/>
      <c r="C219" s="269">
        <f t="shared" si="162"/>
        <v>2562935.0248000002</v>
      </c>
      <c r="D219" s="302">
        <f t="shared" si="163"/>
        <v>3.0694813873852377E-2</v>
      </c>
      <c r="E219" s="303"/>
      <c r="F219" s="269">
        <f t="shared" si="164"/>
        <v>2555515.49725</v>
      </c>
      <c r="G219" s="302">
        <f t="shared" si="165"/>
        <v>3.1051654272725899E-2</v>
      </c>
      <c r="H219" s="303">
        <f t="shared" si="166"/>
        <v>7419.5275500002317</v>
      </c>
      <c r="I219" s="302">
        <f t="shared" si="167"/>
        <v>2.9033388989362081E-3</v>
      </c>
      <c r="J219" s="303"/>
      <c r="K219" s="269">
        <f t="shared" si="168"/>
        <v>2434814.0712999995</v>
      </c>
      <c r="L219" s="302">
        <f t="shared" si="169"/>
        <v>3.2788108431503059E-2</v>
      </c>
      <c r="M219" s="303">
        <f t="shared" si="170"/>
        <v>128120.95350000076</v>
      </c>
      <c r="N219" s="302">
        <f t="shared" si="171"/>
        <v>5.262042593321889E-2</v>
      </c>
      <c r="O219" s="311"/>
      <c r="P219" s="269">
        <f t="shared" si="172"/>
        <v>16946300.2421</v>
      </c>
      <c r="Q219" s="302">
        <f t="shared" si="173"/>
        <v>3.5928902368132606E-2</v>
      </c>
      <c r="R219" s="303"/>
      <c r="S219" s="269">
        <f t="shared" si="174"/>
        <v>17582215.392124999</v>
      </c>
      <c r="T219" s="302">
        <f t="shared" si="175"/>
        <v>3.7017882954270345E-2</v>
      </c>
      <c r="U219" s="303">
        <f t="shared" si="176"/>
        <v>-635915.15002499893</v>
      </c>
      <c r="V219" s="302">
        <f t="shared" si="177"/>
        <v>-3.6168090075259951E-2</v>
      </c>
      <c r="W219" s="303"/>
      <c r="X219" s="269">
        <f t="shared" si="178"/>
        <v>16978697.4978</v>
      </c>
      <c r="Y219" s="302">
        <f t="shared" si="179"/>
        <v>3.9660107601942621E-2</v>
      </c>
      <c r="Z219" s="303">
        <f t="shared" si="180"/>
        <v>-32397.25569999963</v>
      </c>
      <c r="AA219" s="302">
        <f t="shared" si="181"/>
        <v>-1.9081119564205368E-3</v>
      </c>
    </row>
    <row r="220" spans="1:27">
      <c r="A220" s="277" t="s">
        <v>59</v>
      </c>
      <c r="B220" s="273"/>
      <c r="C220" s="269">
        <f t="shared" si="162"/>
        <v>57000</v>
      </c>
      <c r="D220" s="302">
        <f t="shared" si="163"/>
        <v>6.8265655347470879E-4</v>
      </c>
      <c r="E220" s="303"/>
      <c r="F220" s="269">
        <f t="shared" si="164"/>
        <v>191437</v>
      </c>
      <c r="G220" s="302">
        <f t="shared" si="165"/>
        <v>2.3261199336903483E-3</v>
      </c>
      <c r="H220" s="303">
        <f t="shared" si="166"/>
        <v>-134437</v>
      </c>
      <c r="I220" s="302">
        <f t="shared" si="167"/>
        <v>-0.7022519157738577</v>
      </c>
      <c r="J220" s="303"/>
      <c r="K220" s="269">
        <f t="shared" si="168"/>
        <v>645313.71399999992</v>
      </c>
      <c r="L220" s="302">
        <f t="shared" si="169"/>
        <v>8.6900335743792193E-3</v>
      </c>
      <c r="M220" s="303">
        <f t="shared" si="170"/>
        <v>-588313.71399999992</v>
      </c>
      <c r="N220" s="302">
        <f t="shared" si="171"/>
        <v>-0.91167086834915767</v>
      </c>
      <c r="O220" s="311"/>
      <c r="P220" s="269">
        <f t="shared" si="172"/>
        <v>582490.05000000005</v>
      </c>
      <c r="Q220" s="302">
        <f t="shared" si="173"/>
        <v>1.2349732884388716E-3</v>
      </c>
      <c r="R220" s="303"/>
      <c r="S220" s="269">
        <f t="shared" si="174"/>
        <v>1253622</v>
      </c>
      <c r="T220" s="302">
        <f t="shared" si="175"/>
        <v>2.6393961983700613E-3</v>
      </c>
      <c r="U220" s="303">
        <f t="shared" si="176"/>
        <v>-671131.95</v>
      </c>
      <c r="V220" s="302">
        <f t="shared" si="177"/>
        <v>-0.5353543173301043</v>
      </c>
      <c r="W220" s="303"/>
      <c r="X220" s="269">
        <f t="shared" si="178"/>
        <v>1758506.4240000001</v>
      </c>
      <c r="Y220" s="302">
        <f t="shared" si="179"/>
        <v>4.1076504251038202E-3</v>
      </c>
      <c r="Z220" s="303">
        <f t="shared" si="180"/>
        <v>-1176016.3740000001</v>
      </c>
      <c r="AA220" s="302">
        <f t="shared" si="181"/>
        <v>-0.6687586453764357</v>
      </c>
    </row>
    <row r="221" spans="1:27">
      <c r="A221" s="277" t="s">
        <v>60</v>
      </c>
      <c r="B221" s="273"/>
      <c r="C221" s="269">
        <f t="shared" si="162"/>
        <v>49297.941699999996</v>
      </c>
      <c r="D221" s="302">
        <f t="shared" si="163"/>
        <v>5.9041338551437067E-4</v>
      </c>
      <c r="E221" s="303"/>
      <c r="F221" s="269">
        <f t="shared" si="164"/>
        <v>48702.684999999998</v>
      </c>
      <c r="G221" s="302">
        <f t="shared" si="165"/>
        <v>5.9177842529261281E-4</v>
      </c>
      <c r="H221" s="303">
        <f t="shared" si="166"/>
        <v>595.25669999999809</v>
      </c>
      <c r="I221" s="302">
        <f t="shared" si="167"/>
        <v>1.222225632939946E-2</v>
      </c>
      <c r="J221" s="303"/>
      <c r="K221" s="269">
        <f t="shared" si="168"/>
        <v>93247.1</v>
      </c>
      <c r="L221" s="302">
        <f t="shared" si="169"/>
        <v>1.2556999985180799E-3</v>
      </c>
      <c r="M221" s="303">
        <f t="shared" si="170"/>
        <v>-43949.15830000001</v>
      </c>
      <c r="N221" s="302">
        <f t="shared" si="171"/>
        <v>-0.47131930430008018</v>
      </c>
      <c r="O221" s="311"/>
      <c r="P221" s="269">
        <f t="shared" si="172"/>
        <v>490856.36330000008</v>
      </c>
      <c r="Q221" s="302">
        <f t="shared" si="173"/>
        <v>1.0406950249806782E-3</v>
      </c>
      <c r="R221" s="303"/>
      <c r="S221" s="269">
        <f t="shared" si="174"/>
        <v>503070.19999999995</v>
      </c>
      <c r="T221" s="302">
        <f t="shared" si="175"/>
        <v>1.0591722013439987E-3</v>
      </c>
      <c r="U221" s="303">
        <f t="shared" si="176"/>
        <v>-12213.836699999869</v>
      </c>
      <c r="V221" s="302">
        <f t="shared" si="177"/>
        <v>-2.4278593126764156E-2</v>
      </c>
      <c r="W221" s="303"/>
      <c r="X221" s="269">
        <f t="shared" si="178"/>
        <v>957157.83239999996</v>
      </c>
      <c r="Y221" s="302">
        <f t="shared" si="179"/>
        <v>2.2358006337026104E-3</v>
      </c>
      <c r="Z221" s="303">
        <f t="shared" si="180"/>
        <v>-466301.46909999987</v>
      </c>
      <c r="AA221" s="302">
        <f t="shared" si="181"/>
        <v>-0.48717301715097983</v>
      </c>
    </row>
    <row r="222" spans="1:27">
      <c r="A222" s="277" t="s">
        <v>61</v>
      </c>
      <c r="B222" s="273"/>
      <c r="C222" s="269">
        <f t="shared" si="162"/>
        <v>847661.82570000004</v>
      </c>
      <c r="D222" s="302">
        <f t="shared" si="163"/>
        <v>1.0151963165691955E-2</v>
      </c>
      <c r="E222" s="303"/>
      <c r="F222" s="269">
        <f t="shared" si="164"/>
        <v>857795.67999999993</v>
      </c>
      <c r="G222" s="302">
        <f t="shared" si="165"/>
        <v>1.0422936163236298E-2</v>
      </c>
      <c r="H222" s="303">
        <f t="shared" si="166"/>
        <v>-10133.85429999989</v>
      </c>
      <c r="I222" s="302">
        <f t="shared" si="167"/>
        <v>-1.1813832286961262E-2</v>
      </c>
      <c r="J222" s="303"/>
      <c r="K222" s="269">
        <f t="shared" si="168"/>
        <v>933696.0120000001</v>
      </c>
      <c r="L222" s="302">
        <f t="shared" si="169"/>
        <v>1.257349645066428E-2</v>
      </c>
      <c r="M222" s="303">
        <f t="shared" si="170"/>
        <v>-86034.186300000059</v>
      </c>
      <c r="N222" s="302">
        <f t="shared" si="171"/>
        <v>-9.2143679735455536E-2</v>
      </c>
      <c r="O222" s="311"/>
      <c r="P222" s="269">
        <f t="shared" si="172"/>
        <v>5085973.1284999996</v>
      </c>
      <c r="Q222" s="302">
        <f t="shared" si="173"/>
        <v>1.0783087126407361E-2</v>
      </c>
      <c r="R222" s="303"/>
      <c r="S222" s="269">
        <f t="shared" si="174"/>
        <v>5146774.08</v>
      </c>
      <c r="T222" s="302">
        <f t="shared" si="175"/>
        <v>1.0836102063159046E-2</v>
      </c>
      <c r="U222" s="303">
        <f t="shared" si="176"/>
        <v>-60800.951500000432</v>
      </c>
      <c r="V222" s="302">
        <f t="shared" si="177"/>
        <v>-1.1813409828161805E-2</v>
      </c>
      <c r="W222" s="303"/>
      <c r="X222" s="269">
        <f t="shared" si="178"/>
        <v>5429174.5179000013</v>
      </c>
      <c r="Y222" s="302">
        <f t="shared" si="179"/>
        <v>1.2681870655716619E-2</v>
      </c>
      <c r="Z222" s="303">
        <f t="shared" si="180"/>
        <v>-343201.38940000162</v>
      </c>
      <c r="AA222" s="302">
        <f t="shared" si="181"/>
        <v>-6.3214285757156236E-2</v>
      </c>
    </row>
    <row r="223" spans="1:27">
      <c r="A223" s="277" t="s">
        <v>62</v>
      </c>
      <c r="B223" s="273"/>
      <c r="C223" s="269">
        <f t="shared" si="162"/>
        <v>0</v>
      </c>
      <c r="D223" s="302">
        <f t="shared" si="163"/>
        <v>0</v>
      </c>
      <c r="E223" s="303"/>
      <c r="F223" s="269">
        <f t="shared" si="164"/>
        <v>0</v>
      </c>
      <c r="G223" s="302">
        <f t="shared" si="165"/>
        <v>0</v>
      </c>
      <c r="H223" s="303">
        <f t="shared" si="166"/>
        <v>0</v>
      </c>
      <c r="I223" s="302" t="str">
        <f t="shared" si="167"/>
        <v>N. D.</v>
      </c>
      <c r="J223" s="303"/>
      <c r="K223" s="269">
        <f t="shared" si="168"/>
        <v>0</v>
      </c>
      <c r="L223" s="302">
        <f t="shared" si="169"/>
        <v>0</v>
      </c>
      <c r="M223" s="303">
        <f t="shared" si="170"/>
        <v>0</v>
      </c>
      <c r="N223" s="302" t="str">
        <f t="shared" si="171"/>
        <v>N. D.</v>
      </c>
      <c r="O223" s="311"/>
      <c r="P223" s="269">
        <f t="shared" si="172"/>
        <v>1600</v>
      </c>
      <c r="Q223" s="302">
        <f t="shared" si="173"/>
        <v>3.3922592523291931E-6</v>
      </c>
      <c r="R223" s="303"/>
      <c r="S223" s="269">
        <f t="shared" si="174"/>
        <v>0</v>
      </c>
      <c r="T223" s="302">
        <f t="shared" si="175"/>
        <v>0</v>
      </c>
      <c r="U223" s="303">
        <f t="shared" si="176"/>
        <v>1600</v>
      </c>
      <c r="V223" s="302" t="str">
        <f t="shared" si="177"/>
        <v>N. D.</v>
      </c>
      <c r="W223" s="303"/>
      <c r="X223" s="269">
        <f t="shared" si="178"/>
        <v>0</v>
      </c>
      <c r="Y223" s="302">
        <f t="shared" si="179"/>
        <v>0</v>
      </c>
      <c r="Z223" s="303">
        <f t="shared" si="180"/>
        <v>1600</v>
      </c>
      <c r="AA223" s="302" t="str">
        <f t="shared" si="181"/>
        <v>N. D.</v>
      </c>
    </row>
    <row r="224" spans="1:27">
      <c r="A224" s="277" t="s">
        <v>25</v>
      </c>
      <c r="B224" s="273"/>
      <c r="C224" s="269">
        <f t="shared" si="162"/>
        <v>1190137.27</v>
      </c>
      <c r="D224" s="302">
        <f t="shared" si="163"/>
        <v>1.4253596612280685E-2</v>
      </c>
      <c r="E224" s="303"/>
      <c r="F224" s="269">
        <f t="shared" si="164"/>
        <v>1141593.0999999999</v>
      </c>
      <c r="G224" s="302">
        <f t="shared" si="165"/>
        <v>1.3871312578411482E-2</v>
      </c>
      <c r="H224" s="303">
        <f t="shared" si="166"/>
        <v>48544.170000000158</v>
      </c>
      <c r="I224" s="302">
        <f t="shared" si="167"/>
        <v>4.2523180982786395E-2</v>
      </c>
      <c r="J224" s="303"/>
      <c r="K224" s="269">
        <f t="shared" si="168"/>
        <v>580515.52670000005</v>
      </c>
      <c r="L224" s="302">
        <f t="shared" si="169"/>
        <v>7.8174371751712646E-3</v>
      </c>
      <c r="M224" s="303">
        <f t="shared" si="170"/>
        <v>609621.74329999997</v>
      </c>
      <c r="N224" s="302">
        <f t="shared" si="171"/>
        <v>1.0501385669483418</v>
      </c>
      <c r="O224" s="311"/>
      <c r="P224" s="269">
        <f t="shared" si="172"/>
        <v>5350452.87</v>
      </c>
      <c r="Q224" s="302">
        <f t="shared" si="173"/>
        <v>1.1343827032755492E-2</v>
      </c>
      <c r="R224" s="303"/>
      <c r="S224" s="269">
        <f t="shared" si="174"/>
        <v>5809194.4199999999</v>
      </c>
      <c r="T224" s="302">
        <f t="shared" si="175"/>
        <v>1.223077264736944E-2</v>
      </c>
      <c r="U224" s="303">
        <f t="shared" si="176"/>
        <v>-458741.54999999981</v>
      </c>
      <c r="V224" s="302">
        <f t="shared" si="177"/>
        <v>-7.8968186780018254E-2</v>
      </c>
      <c r="W224" s="303"/>
      <c r="X224" s="269">
        <f t="shared" si="178"/>
        <v>4601952.7017000001</v>
      </c>
      <c r="Y224" s="302">
        <f t="shared" si="179"/>
        <v>1.0749584257103447E-2</v>
      </c>
      <c r="Z224" s="303">
        <f t="shared" si="180"/>
        <v>748500.16830000002</v>
      </c>
      <c r="AA224" s="302">
        <f t="shared" si="181"/>
        <v>0.1626483835923602</v>
      </c>
    </row>
    <row r="225" spans="1:27">
      <c r="A225" s="277" t="s">
        <v>63</v>
      </c>
      <c r="B225" s="273"/>
      <c r="C225" s="269">
        <f t="shared" si="162"/>
        <v>12086.650000000001</v>
      </c>
      <c r="D225" s="302">
        <f t="shared" si="163"/>
        <v>1.4475492687815949E-4</v>
      </c>
      <c r="E225" s="303"/>
      <c r="F225" s="269">
        <f t="shared" si="164"/>
        <v>93668.75</v>
      </c>
      <c r="G225" s="302">
        <f t="shared" si="165"/>
        <v>1.1381537870884825E-3</v>
      </c>
      <c r="H225" s="303">
        <f t="shared" si="166"/>
        <v>-81582.100000000006</v>
      </c>
      <c r="I225" s="302">
        <f t="shared" si="167"/>
        <v>-0.8709639020484421</v>
      </c>
      <c r="J225" s="303"/>
      <c r="K225" s="269">
        <f t="shared" si="168"/>
        <v>18973.739999999998</v>
      </c>
      <c r="L225" s="302">
        <f t="shared" si="169"/>
        <v>2.5550741299067132E-4</v>
      </c>
      <c r="M225" s="303">
        <f t="shared" si="170"/>
        <v>-6887.0899999999965</v>
      </c>
      <c r="N225" s="302">
        <f t="shared" si="171"/>
        <v>-0.3629800977561618</v>
      </c>
      <c r="O225" s="311"/>
      <c r="P225" s="269">
        <f t="shared" si="172"/>
        <v>29657.9</v>
      </c>
      <c r="Q225" s="302">
        <f t="shared" si="173"/>
        <v>6.2879553549783748E-5</v>
      </c>
      <c r="R225" s="303"/>
      <c r="S225" s="269">
        <f t="shared" si="174"/>
        <v>143668.75</v>
      </c>
      <c r="T225" s="302">
        <f t="shared" si="175"/>
        <v>3.0248252868454663E-4</v>
      </c>
      <c r="U225" s="303">
        <f t="shared" si="176"/>
        <v>-114010.85</v>
      </c>
      <c r="V225" s="302">
        <f t="shared" si="177"/>
        <v>-0.79356749467090093</v>
      </c>
      <c r="W225" s="303"/>
      <c r="X225" s="269">
        <f t="shared" si="178"/>
        <v>21796.91</v>
      </c>
      <c r="Y225" s="302">
        <f t="shared" si="179"/>
        <v>5.0914847626083913E-5</v>
      </c>
      <c r="Z225" s="303">
        <f t="shared" si="180"/>
        <v>7860.9900000000016</v>
      </c>
      <c r="AA225" s="302">
        <f t="shared" si="181"/>
        <v>0.36064699078906148</v>
      </c>
    </row>
    <row r="226" spans="1:27">
      <c r="A226" s="277" t="s">
        <v>64</v>
      </c>
      <c r="B226" s="273"/>
      <c r="C226" s="269">
        <f t="shared" si="162"/>
        <v>3118832.3670000001</v>
      </c>
      <c r="D226" s="302">
        <f t="shared" si="163"/>
        <v>3.7352479903887514E-2</v>
      </c>
      <c r="E226" s="303"/>
      <c r="F226" s="269">
        <f t="shared" si="164"/>
        <v>3104598.9095013551</v>
      </c>
      <c r="G226" s="302">
        <f t="shared" si="165"/>
        <v>3.7723477747271535E-2</v>
      </c>
      <c r="H226" s="303">
        <f t="shared" si="166"/>
        <v>14233.457498644944</v>
      </c>
      <c r="I226" s="302">
        <f t="shared" si="167"/>
        <v>4.5846365065338023E-3</v>
      </c>
      <c r="J226" s="303"/>
      <c r="K226" s="269">
        <f t="shared" si="168"/>
        <v>2980384.5347999991</v>
      </c>
      <c r="L226" s="302">
        <f t="shared" si="169"/>
        <v>4.0134962437777331E-2</v>
      </c>
      <c r="M226" s="303">
        <f t="shared" si="170"/>
        <v>138447.83220000099</v>
      </c>
      <c r="N226" s="302">
        <f t="shared" si="171"/>
        <v>4.645300986615529E-2</v>
      </c>
      <c r="O226" s="311"/>
      <c r="P226" s="269">
        <f t="shared" si="172"/>
        <v>19323681.408199999</v>
      </c>
      <c r="Q226" s="302">
        <f t="shared" si="173"/>
        <v>4.0969335653767543E-2</v>
      </c>
      <c r="R226" s="303"/>
      <c r="S226" s="269">
        <f t="shared" si="174"/>
        <v>18861072.83700813</v>
      </c>
      <c r="T226" s="302">
        <f t="shared" si="175"/>
        <v>3.9710410269746449E-2</v>
      </c>
      <c r="U226" s="303">
        <f t="shared" si="176"/>
        <v>462608.57119186968</v>
      </c>
      <c r="V226" s="302">
        <f t="shared" si="177"/>
        <v>2.4527161057570666E-2</v>
      </c>
      <c r="W226" s="303"/>
      <c r="X226" s="269">
        <f t="shared" si="178"/>
        <v>17767531.2751</v>
      </c>
      <c r="Y226" s="302">
        <f t="shared" si="179"/>
        <v>4.1502724356956879E-2</v>
      </c>
      <c r="Z226" s="303">
        <f t="shared" si="180"/>
        <v>1556150.1330999993</v>
      </c>
      <c r="AA226" s="302">
        <f t="shared" si="181"/>
        <v>8.7583925363949627E-2</v>
      </c>
    </row>
    <row r="227" spans="1:27" ht="6" customHeight="1">
      <c r="A227" s="267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</row>
    <row r="228" spans="1:27" s="308" customFormat="1">
      <c r="A228" s="304" t="s">
        <v>93</v>
      </c>
      <c r="B228" s="283"/>
      <c r="C228" s="305">
        <f>+SUM(C214:C226)</f>
        <v>19959385.119399998</v>
      </c>
      <c r="D228" s="306">
        <f>+IF(ISERROR(C228/C$210),"N. D.",C228/C$210)</f>
        <v>0.23904219394884199</v>
      </c>
      <c r="E228" s="307"/>
      <c r="F228" s="305">
        <f>+SUM(F214:F226)</f>
        <v>19954544.708826337</v>
      </c>
      <c r="G228" s="306">
        <f>+IF(ISERROR(F228/F$210),"N. D.",F228/F$210)</f>
        <v>0.24246443589753397</v>
      </c>
      <c r="H228" s="307">
        <f>+$C228-F228</f>
        <v>4840.4105736613274</v>
      </c>
      <c r="I228" s="306">
        <f>+IF(ISERROR(H228/F228),"N. D.",H228/F228)</f>
        <v>2.4257183735794816E-4</v>
      </c>
      <c r="J228" s="307"/>
      <c r="K228" s="305">
        <f>+SUM(K214:K226)</f>
        <v>18776493.055799998</v>
      </c>
      <c r="L228" s="306">
        <f>+IF(ISERROR(K228/K$210),"N. D.",K228/K$210)</f>
        <v>0.25285121255613091</v>
      </c>
      <c r="M228" s="307">
        <f>+$C228-K228</f>
        <v>1182892.0636</v>
      </c>
      <c r="N228" s="306">
        <f>+IF(ISERROR(M228/K228),"N. D.",M228/K228)</f>
        <v>6.2998562089559548E-2</v>
      </c>
      <c r="O228" s="313"/>
      <c r="P228" s="305">
        <f>+SUM(P214:P226)</f>
        <v>117351058.8392</v>
      </c>
      <c r="Q228" s="306">
        <f>+IF(ISERROR(P228/P$210),"N. D.",P228/P$210)</f>
        <v>0.24880325944868986</v>
      </c>
      <c r="R228" s="307"/>
      <c r="S228" s="305">
        <f>+SUM(S214:S226)</f>
        <v>120577061.53383572</v>
      </c>
      <c r="T228" s="306">
        <f>+IF(ISERROR(S228/S$210),"N. D.",S228/S$210)</f>
        <v>0.25386491129147298</v>
      </c>
      <c r="U228" s="307">
        <f>+$P228-S228</f>
        <v>-3226002.6946357191</v>
      </c>
      <c r="V228" s="306">
        <f>+IF(ISERROR(U228/S228),"N. D.",U228/S228)</f>
        <v>-2.6754696569964549E-2</v>
      </c>
      <c r="W228" s="307"/>
      <c r="X228" s="305">
        <f>+SUM(X214:X226)</f>
        <v>112225002.97130001</v>
      </c>
      <c r="Y228" s="306">
        <f>+IF(ISERROR(X228/X$210),"N. D.",X228/X$210)</f>
        <v>0.26214352979943278</v>
      </c>
      <c r="Z228" s="307">
        <f>+$P228-X228</f>
        <v>5126055.867899999</v>
      </c>
      <c r="AA228" s="306">
        <f>+IF(ISERROR(Z228/X228),"N. D.",Z228/X228)</f>
        <v>4.567659373741266E-2</v>
      </c>
    </row>
    <row r="230" spans="1:27">
      <c r="A230" s="266" t="s">
        <v>94</v>
      </c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</row>
    <row r="231" spans="1:27" ht="6" customHeight="1">
      <c r="A231" s="267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</row>
    <row r="232" spans="1:27">
      <c r="A232" s="272" t="s">
        <v>95</v>
      </c>
      <c r="B232" s="273"/>
      <c r="C232" s="269">
        <f>+C106</f>
        <v>83497330.700000003</v>
      </c>
      <c r="D232" s="302">
        <f>+IF(ISERROR(C232/C$232),"N. D.",C232/C$232)</f>
        <v>1</v>
      </c>
      <c r="E232" s="303"/>
      <c r="F232" s="269">
        <f>+F106</f>
        <v>82298851.932491958</v>
      </c>
      <c r="G232" s="302">
        <f>+IF(ISERROR(F232/F$232),"N. D.",F232/F$232)</f>
        <v>1</v>
      </c>
      <c r="H232" s="303">
        <f>+$C232-F232</f>
        <v>1198478.7675080448</v>
      </c>
      <c r="I232" s="302">
        <f>+IF(ISERROR(H232/F232),"N. D.",H232/F232)</f>
        <v>1.4562521096784341E-2</v>
      </c>
      <c r="J232" s="303"/>
      <c r="K232" s="269">
        <f>+K106</f>
        <v>74259058.780000001</v>
      </c>
      <c r="L232" s="302">
        <f>+IF(ISERROR(K232/K$232),"N. D.",K232/K$232)</f>
        <v>1</v>
      </c>
      <c r="M232" s="303">
        <f>+$C232-K232</f>
        <v>9238271.9200000018</v>
      </c>
      <c r="N232" s="302">
        <f>+IF(ISERROR(M232/K232),"N. D.",M232/K232)</f>
        <v>0.12440599263948821</v>
      </c>
      <c r="O232" s="311"/>
      <c r="P232" s="269">
        <f>+P106</f>
        <v>471662063.82999998</v>
      </c>
      <c r="Q232" s="302">
        <f>+IF(ISERROR(P232/P$232),"N. D.",P232/P$232)</f>
        <v>1</v>
      </c>
      <c r="R232" s="303"/>
      <c r="S232" s="269">
        <f>+S106</f>
        <v>474965448.83036679</v>
      </c>
      <c r="T232" s="302">
        <f>+IF(ISERROR(S232/S$232),"N. D.",S232/S$232)</f>
        <v>1</v>
      </c>
      <c r="U232" s="303">
        <f>+$P232-S232</f>
        <v>-3303385.000366807</v>
      </c>
      <c r="V232" s="302">
        <f>+IF(ISERROR(U232/S232),"N. D.",U232/S232)</f>
        <v>-6.9550006395235836E-3</v>
      </c>
      <c r="W232" s="303"/>
      <c r="X232" s="269">
        <f>+X106</f>
        <v>428105179.85000002</v>
      </c>
      <c r="Y232" s="302">
        <f>+IF(ISERROR(X232/X$232),"N. D.",X232/X$232)</f>
        <v>1</v>
      </c>
      <c r="Z232" s="303">
        <f>+$P232-X232</f>
        <v>43556883.979999959</v>
      </c>
      <c r="AA232" s="302">
        <f>+IF(ISERROR(Z232/X232),"N. D.",Z232/X232)</f>
        <v>0.10174341734258266</v>
      </c>
    </row>
    <row r="233" spans="1:27">
      <c r="A233" s="272" t="s">
        <v>96</v>
      </c>
      <c r="B233" s="273"/>
      <c r="C233" s="269">
        <f>+C135</f>
        <v>18581353.049399998</v>
      </c>
      <c r="D233" s="302">
        <f>+IF(ISERROR(C233/C$232),"N. D.",C233/C$232)</f>
        <v>0.22253828827368727</v>
      </c>
      <c r="E233" s="303"/>
      <c r="F233" s="269">
        <f>+F135</f>
        <v>19067213.710323472</v>
      </c>
      <c r="G233" s="302">
        <f>+IF(ISERROR(F233/F$232),"N. D.",F233/F$232)</f>
        <v>0.2316826208701418</v>
      </c>
      <c r="H233" s="303">
        <f>+$C233-F233</f>
        <v>-485860.66092347354</v>
      </c>
      <c r="I233" s="302">
        <f>+IF(ISERROR(H233/F233),"N. D.",H233/F233)</f>
        <v>-2.5481471404519701E-2</v>
      </c>
      <c r="J233" s="303"/>
      <c r="K233" s="269">
        <f>+K135</f>
        <v>17884182.895799998</v>
      </c>
      <c r="L233" s="302">
        <f>+IF(ISERROR(K233/K$232),"N. D.",K233/K$232)</f>
        <v>0.24083503332278564</v>
      </c>
      <c r="M233" s="303">
        <f>+$C233-K233</f>
        <v>697170.15359999985</v>
      </c>
      <c r="N233" s="302">
        <f>+IF(ISERROR(M233/K233),"N. D.",M233/K233)</f>
        <v>3.8982499656930167E-2</v>
      </c>
      <c r="O233" s="311"/>
      <c r="P233" s="269">
        <f>+P135</f>
        <v>110949625.78920001</v>
      </c>
      <c r="Q233" s="302">
        <f>+IF(ISERROR(P233/P$232),"N. D.",P233/P$232)</f>
        <v>0.23523118414117214</v>
      </c>
      <c r="R233" s="303"/>
      <c r="S233" s="269">
        <f>+S135</f>
        <v>116185794.84238786</v>
      </c>
      <c r="T233" s="302">
        <f>+IF(ISERROR(S233/S$232),"N. D.",S233/S$232)</f>
        <v>0.24461946680227564</v>
      </c>
      <c r="U233" s="303">
        <f>+$P233-S233</f>
        <v>-5236169.0531878471</v>
      </c>
      <c r="V233" s="302">
        <f>+IF(ISERROR(U233/S233),"N. D.",U233/S233)</f>
        <v>-4.5067205162997642E-2</v>
      </c>
      <c r="W233" s="303"/>
      <c r="X233" s="269">
        <f>+X135</f>
        <v>106824278.2913</v>
      </c>
      <c r="Y233" s="302">
        <f>+IF(ISERROR(X233/X$232),"N. D.",X233/X$232)</f>
        <v>0.24952811439639486</v>
      </c>
      <c r="Z233" s="303">
        <f>+$P233-X233</f>
        <v>4125347.4979000092</v>
      </c>
      <c r="AA233" s="302">
        <f>+IF(ISERROR(Z233/X233),"N. D.",Z233/X233)</f>
        <v>3.8618070385184958E-2</v>
      </c>
    </row>
    <row r="234" spans="1:27">
      <c r="A234" s="272" t="s">
        <v>97</v>
      </c>
      <c r="B234" s="273"/>
      <c r="C234" s="269">
        <f>+C168</f>
        <v>64915977.650600001</v>
      </c>
      <c r="D234" s="302">
        <f>+IF(ISERROR(C234/C$232),"N. D.",C234/C$232)</f>
        <v>0.77746171172631273</v>
      </c>
      <c r="E234" s="303"/>
      <c r="F234" s="269">
        <f>+F168</f>
        <v>63231638.22216849</v>
      </c>
      <c r="G234" s="302">
        <f>+IF(ISERROR(F234/F$232),"N. D.",F234/F$232)</f>
        <v>0.7683173791298582</v>
      </c>
      <c r="H234" s="303">
        <f>+$C234-F234</f>
        <v>1684339.4284315109</v>
      </c>
      <c r="I234" s="302">
        <f>+IF(ISERROR(H234/F234),"N. D.",H234/F234)</f>
        <v>2.6637605410656517E-2</v>
      </c>
      <c r="J234" s="303"/>
      <c r="K234" s="269">
        <f>+K168</f>
        <v>56374875.884200007</v>
      </c>
      <c r="L234" s="302">
        <f>+IF(ISERROR(K234/K$232),"N. D.",K234/K$232)</f>
        <v>0.75916496667721445</v>
      </c>
      <c r="M234" s="303">
        <f>+$C234-K234</f>
        <v>8541101.7663999945</v>
      </c>
      <c r="N234" s="302">
        <f>+IF(ISERROR(M234/K234),"N. D.",M234/K234)</f>
        <v>0.15150546466735157</v>
      </c>
      <c r="O234" s="311"/>
      <c r="P234" s="269">
        <f>+P168</f>
        <v>360712438.04079998</v>
      </c>
      <c r="Q234" s="302">
        <f>+IF(ISERROR(P234/P$232),"N. D.",P234/P$232)</f>
        <v>0.76476881585882783</v>
      </c>
      <c r="R234" s="303"/>
      <c r="S234" s="269">
        <f>+S168</f>
        <v>358779653.98797894</v>
      </c>
      <c r="T234" s="302">
        <f>+IF(ISERROR(S234/S$232),"N. D.",S234/S$232)</f>
        <v>0.75538053319772436</v>
      </c>
      <c r="U234" s="303">
        <f>+$P234-S234</f>
        <v>1932784.0528210402</v>
      </c>
      <c r="V234" s="302">
        <f>+IF(ISERROR(U234/S234),"N. D.",U234/S234)</f>
        <v>5.387106072870562E-3</v>
      </c>
      <c r="W234" s="303"/>
      <c r="X234" s="269">
        <f>+X168</f>
        <v>321280901.55870003</v>
      </c>
      <c r="Y234" s="302">
        <f>+IF(ISERROR(X234/X$232),"N. D.",X234/X$232)</f>
        <v>0.75047188560360512</v>
      </c>
      <c r="Z234" s="303">
        <f>+$P234-X234</f>
        <v>39431536.48209995</v>
      </c>
      <c r="AA234" s="302">
        <f>+IF(ISERROR(Z234/X234),"N. D.",Z234/X234)</f>
        <v>0.12273227661774214</v>
      </c>
    </row>
    <row r="235" spans="1:27">
      <c r="A235" s="272" t="s">
        <v>98</v>
      </c>
      <c r="B235" s="273"/>
      <c r="C235" s="269">
        <f>+C177</f>
        <v>60227654.1206</v>
      </c>
      <c r="D235" s="302">
        <f>+IF(ISERROR(C235/C$232),"N. D.",C235/C$232)</f>
        <v>0.72131232957606395</v>
      </c>
      <c r="E235" s="303"/>
      <c r="F235" s="269">
        <f>+F177</f>
        <v>58407670.015161857</v>
      </c>
      <c r="G235" s="302">
        <f>+IF(ISERROR(F235/F$232),"N. D.",F235/F$232)</f>
        <v>0.70970212395031296</v>
      </c>
      <c r="H235" s="303">
        <f>+$C235-F235</f>
        <v>1819984.105438143</v>
      </c>
      <c r="I235" s="302">
        <f>+IF(ISERROR(H235/F235),"N. D.",H235/F235)</f>
        <v>3.1160018966099816E-2</v>
      </c>
      <c r="J235" s="303"/>
      <c r="K235" s="269">
        <f>+K177</f>
        <v>51973655.194200009</v>
      </c>
      <c r="L235" s="302">
        <f>+IF(ISERROR(K235/K$232),"N. D.",K235/K$232)</f>
        <v>0.69989649812526222</v>
      </c>
      <c r="M235" s="303">
        <f>+$C235-K235</f>
        <v>8253998.9263999909</v>
      </c>
      <c r="N235" s="302">
        <f>+IF(ISERROR(M235/K235),"N. D.",M235/K235)</f>
        <v>0.15881120724641845</v>
      </c>
      <c r="O235" s="311"/>
      <c r="P235" s="269">
        <f>+P177</f>
        <v>334297077.44079995</v>
      </c>
      <c r="Q235" s="302">
        <f>+IF(ISERROR(P235/P$232),"N. D.",P235/P$232)</f>
        <v>0.70876397123447654</v>
      </c>
      <c r="R235" s="303"/>
      <c r="S235" s="269">
        <f>+S177</f>
        <v>329036684.54327321</v>
      </c>
      <c r="T235" s="302">
        <f>+IF(ISERROR(S235/S$232),"N. D.",S235/S$232)</f>
        <v>0.69275920038720162</v>
      </c>
      <c r="U235" s="303">
        <f>+$P235-S235</f>
        <v>5260392.897526741</v>
      </c>
      <c r="V235" s="302">
        <f>+IF(ISERROR(U235/S235),"N. D.",U235/S235)</f>
        <v>1.5987253533230036E-2</v>
      </c>
      <c r="W235" s="303"/>
      <c r="X235" s="269">
        <f>+X177</f>
        <v>293822510.13870001</v>
      </c>
      <c r="Y235" s="302">
        <f>+IF(ISERROR(X235/X$232),"N. D.",X235/X$232)</f>
        <v>0.68633252753832563</v>
      </c>
      <c r="Z235" s="303">
        <f>+$P235-X235</f>
        <v>40474567.302099943</v>
      </c>
      <c r="AA235" s="302">
        <f>+IF(ISERROR(Z235/X235),"N. D.",Z235/X235)</f>
        <v>0.1377517579677397</v>
      </c>
    </row>
  </sheetData>
  <mergeCells count="36">
    <mergeCell ref="V5:V6"/>
    <mergeCell ref="W5:W6"/>
    <mergeCell ref="V184:V185"/>
    <mergeCell ref="W184:W185"/>
    <mergeCell ref="Y184:Y185"/>
    <mergeCell ref="C181:N181"/>
    <mergeCell ref="P181:AA181"/>
    <mergeCell ref="B184:B185"/>
    <mergeCell ref="D184:D185"/>
    <mergeCell ref="E184:E185"/>
    <mergeCell ref="G184:G185"/>
    <mergeCell ref="I184:I185"/>
    <mergeCell ref="J184:J185"/>
    <mergeCell ref="AA184:AA185"/>
    <mergeCell ref="L184:L185"/>
    <mergeCell ref="N184:N185"/>
    <mergeCell ref="O184:O185"/>
    <mergeCell ref="Q184:Q185"/>
    <mergeCell ref="R184:R185"/>
    <mergeCell ref="T184:T185"/>
    <mergeCell ref="C2:N2"/>
    <mergeCell ref="P2:AA2"/>
    <mergeCell ref="B5:B6"/>
    <mergeCell ref="D5:D6"/>
    <mergeCell ref="E5:E6"/>
    <mergeCell ref="G5:G6"/>
    <mergeCell ref="I5:I6"/>
    <mergeCell ref="J5:J6"/>
    <mergeCell ref="L5:L6"/>
    <mergeCell ref="N5:N6"/>
    <mergeCell ref="Y5:Y6"/>
    <mergeCell ref="AA5:AA6"/>
    <mergeCell ref="O5:O6"/>
    <mergeCell ref="Q5:Q6"/>
    <mergeCell ref="R5:R6"/>
    <mergeCell ref="T5:T6"/>
  </mergeCells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54EBD865-04E0-214B-8AE6-B3139D5D52EB}">
            <x14:iconSet iconSet="3Triangles" revers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I135:I160 N135:N160</xm:sqref>
        </x14:conditionalFormatting>
        <x14:conditionalFormatting xmlns:xm="http://schemas.microsoft.com/office/excel/2006/main">
          <x14:cfRule type="iconSet" priority="4" id="{93043E4B-FA52-944C-9A7A-F2895CA62D7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N85:N106 I85:I106 I168 N168</xm:sqref>
        </x14:conditionalFormatting>
        <x14:conditionalFormatting xmlns:xm="http://schemas.microsoft.com/office/excel/2006/main">
          <x14:cfRule type="iconSet" priority="5" id="{3699B14C-E180-ED4E-8D97-EA54F0FA49D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N85:N106 I85:I106</xm:sqref>
        </x14:conditionalFormatting>
        <x14:conditionalFormatting xmlns:xm="http://schemas.microsoft.com/office/excel/2006/main">
          <x14:cfRule type="iconSet" priority="6" id="{66E8D44E-9218-824F-B62B-7C8E829611A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N85:N106</xm:sqref>
        </x14:conditionalFormatting>
        <x14:conditionalFormatting xmlns:xm="http://schemas.microsoft.com/office/excel/2006/main">
          <x14:cfRule type="iconSet" priority="2" id="{DA26A0C6-0E8B-FB42-A293-97C7EDD0756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V85:V106 V168 AA85:AA106 AA168</xm:sqref>
        </x14:conditionalFormatting>
        <x14:conditionalFormatting xmlns:xm="http://schemas.microsoft.com/office/excel/2006/main">
          <x14:cfRule type="iconSet" priority="1" id="{FDB82BCB-486D-4949-98BA-B392085669DC}">
            <x14:iconSet iconSet="3Triangles" reverse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V135:V160 AA135:AA160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1227-E552-DE4D-8824-905B1DF64DA4}">
  <sheetPr>
    <tabColor rgb="FF544D4E"/>
  </sheetPr>
  <dimension ref="A1:S236"/>
  <sheetViews>
    <sheetView workbookViewId="0">
      <pane xSplit="2" ySplit="6" topLeftCell="C7" activePane="bottomRight" state="frozen"/>
      <selection pane="topRight" activeCell="A239" sqref="A239"/>
      <selection pane="bottomLeft" activeCell="A239" sqref="A239"/>
      <selection pane="bottomRight" activeCell="C11" sqref="C11"/>
    </sheetView>
  </sheetViews>
  <sheetFormatPr baseColWidth="10" defaultColWidth="10.7109375" defaultRowHeight="17"/>
  <cols>
    <col min="1" max="1" width="48.7109375" style="49" customWidth="1"/>
    <col min="2" max="2" width="1.5703125" style="49" customWidth="1"/>
    <col min="3" max="3" width="15.5703125" style="49" customWidth="1"/>
    <col min="4" max="4" width="10.5703125" style="49" customWidth="1"/>
    <col min="5" max="5" width="1.5703125" style="49" customWidth="1"/>
    <col min="6" max="6" width="15.5703125" style="49" customWidth="1"/>
    <col min="7" max="7" width="10.5703125" style="49" customWidth="1"/>
    <col min="8" max="8" width="15.5703125" style="49" customWidth="1"/>
    <col min="9" max="9" width="10.5703125" style="49" customWidth="1"/>
    <col min="10" max="10" width="1.5703125" style="49" customWidth="1"/>
    <col min="11" max="11" width="15.5703125" style="49" customWidth="1"/>
    <col min="12" max="12" width="10.5703125" style="49" customWidth="1"/>
    <col min="13" max="13" width="15.5703125" style="49" customWidth="1"/>
    <col min="14" max="14" width="10.5703125" style="49" customWidth="1"/>
    <col min="15" max="16" width="10.7109375" style="49"/>
    <col min="17" max="18" width="12.5703125" style="49" bestFit="1" customWidth="1"/>
    <col min="19" max="19" width="11.5703125" style="49" bestFit="1" customWidth="1"/>
    <col min="20" max="16384" width="10.7109375" style="49"/>
  </cols>
  <sheetData>
    <row r="1" spans="1:14">
      <c r="C1" s="50"/>
      <c r="D1" s="50"/>
      <c r="F1" s="50"/>
      <c r="G1" s="50"/>
      <c r="H1" s="50"/>
      <c r="I1" s="50"/>
      <c r="K1" s="50"/>
      <c r="L1" s="50"/>
      <c r="M1" s="50"/>
      <c r="N1" s="50"/>
    </row>
    <row r="2" spans="1:14">
      <c r="C2" s="394" t="s">
        <v>1</v>
      </c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</row>
    <row r="3" spans="1:14">
      <c r="B3" s="51"/>
      <c r="C3" s="51"/>
      <c r="D3" s="50"/>
      <c r="E3" s="51"/>
      <c r="F3" s="51"/>
      <c r="G3" s="50"/>
      <c r="H3" s="51"/>
      <c r="I3" s="50"/>
      <c r="J3" s="51"/>
      <c r="K3" s="51"/>
      <c r="L3" s="50"/>
      <c r="M3" s="51"/>
      <c r="N3" s="50"/>
    </row>
    <row r="4" spans="1:14" ht="6" customHeight="1"/>
    <row r="5" spans="1:14" s="54" customFormat="1" ht="14.25" customHeight="1">
      <c r="A5" s="52" t="s">
        <v>2</v>
      </c>
      <c r="B5" s="395"/>
      <c r="C5" s="53">
        <v>45747</v>
      </c>
      <c r="D5" s="395" t="s">
        <v>99</v>
      </c>
      <c r="E5" s="395"/>
      <c r="F5" s="53">
        <f>+C5</f>
        <v>45747</v>
      </c>
      <c r="G5" s="395" t="s">
        <v>99</v>
      </c>
      <c r="H5" s="53" t="s">
        <v>100</v>
      </c>
      <c r="I5" s="395" t="s">
        <v>99</v>
      </c>
      <c r="J5" s="395"/>
      <c r="K5" s="53">
        <f>+EOMONTH(F5,-12)</f>
        <v>45382</v>
      </c>
      <c r="L5" s="395" t="s">
        <v>99</v>
      </c>
      <c r="M5" s="53" t="s">
        <v>100</v>
      </c>
      <c r="N5" s="395" t="s">
        <v>99</v>
      </c>
    </row>
    <row r="6" spans="1:14" s="54" customFormat="1" ht="14.25" customHeight="1">
      <c r="A6" s="52" t="s">
        <v>134</v>
      </c>
      <c r="B6" s="395"/>
      <c r="C6" s="53" t="s">
        <v>103</v>
      </c>
      <c r="D6" s="395"/>
      <c r="E6" s="395"/>
      <c r="F6" s="53" t="s">
        <v>102</v>
      </c>
      <c r="G6" s="395"/>
      <c r="H6" s="53" t="s">
        <v>111</v>
      </c>
      <c r="I6" s="395"/>
      <c r="J6" s="395"/>
      <c r="K6" s="53" t="s">
        <v>103</v>
      </c>
      <c r="L6" s="395"/>
      <c r="M6" s="53" t="s">
        <v>112</v>
      </c>
      <c r="N6" s="395"/>
    </row>
    <row r="7" spans="1:14" ht="6" customHeight="1"/>
    <row r="8" spans="1:14">
      <c r="A8" s="55" t="s">
        <v>20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</row>
    <row r="9" spans="1:14" ht="6" customHeight="1">
      <c r="A9" s="56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</row>
    <row r="10" spans="1:14">
      <c r="A10" s="57" t="s">
        <v>21</v>
      </c>
      <c r="B10" s="54"/>
      <c r="C10" s="58">
        <f>+SUM(C11:C25)</f>
        <v>477152927.74000001</v>
      </c>
      <c r="D10" s="83">
        <f>+IF(ISERROR(C10/C27),"N. D.",C10/C27)</f>
        <v>1</v>
      </c>
      <c r="E10" s="54"/>
      <c r="F10" s="58">
        <f>+SUM(F11:F25)</f>
        <v>477807093.44536674</v>
      </c>
      <c r="G10" s="83">
        <f>+IF(ISERROR(F10/F27),"N. D.",F10/F27)</f>
        <v>1</v>
      </c>
      <c r="H10" s="84">
        <f t="shared" ref="H10:H25" si="0">+$C10-F10</f>
        <v>-654165.70536673069</v>
      </c>
      <c r="I10" s="83">
        <f t="shared" ref="I10:I25" si="1">+IF(ISERROR(H10/F10),"N. D.",H10/F10)</f>
        <v>-1.3691000287368673E-3</v>
      </c>
      <c r="J10" s="54"/>
      <c r="K10" s="58">
        <f>+SUM(K11:K25)</f>
        <v>434245989.50999993</v>
      </c>
      <c r="L10" s="83">
        <f>+IF(ISERROR(K10/K27),"N. D.",K10/K27)</f>
        <v>1</v>
      </c>
      <c r="M10" s="84">
        <f t="shared" ref="M10:M25" si="2">+$C10-K10</f>
        <v>42906938.230000079</v>
      </c>
      <c r="N10" s="83">
        <f t="shared" ref="N10:N25" si="3">+IF(ISERROR(M10/K10),"N. D.",M10/K10)</f>
        <v>9.8807909034268712E-2</v>
      </c>
    </row>
    <row r="11" spans="1:14">
      <c r="A11" s="59" t="s">
        <v>3</v>
      </c>
      <c r="B11" s="60"/>
      <c r="C11" s="61">
        <f>+P2K!P$31</f>
        <v>94962221.13000001</v>
      </c>
      <c r="D11" s="85">
        <f t="shared" ref="D11:D16" si="4">+IF(ISERROR(C11/C74),"N. D.",C11/C74)</f>
        <v>1.0026171708155747</v>
      </c>
      <c r="E11" s="60"/>
      <c r="F11" s="61">
        <f>+P2K!S$31</f>
        <v>96097240.027981177</v>
      </c>
      <c r="G11" s="85">
        <f t="shared" ref="G11:G16" si="5">+IF(ISERROR(F11/F74),"N. D.",F11/F74)</f>
        <v>1</v>
      </c>
      <c r="H11" s="86">
        <f t="shared" si="0"/>
        <v>-1135018.8979811668</v>
      </c>
      <c r="I11" s="85">
        <f t="shared" si="1"/>
        <v>-1.1811149806702845E-2</v>
      </c>
      <c r="J11" s="60"/>
      <c r="K11" s="61">
        <f>+P2K!X$31</f>
        <v>88848493.559999987</v>
      </c>
      <c r="L11" s="85">
        <f t="shared" ref="L11:L16" si="6">+IF(ISERROR(K11/K74),"N. D.",K11/K74)</f>
        <v>1.0017525797867204</v>
      </c>
      <c r="M11" s="86">
        <f t="shared" si="2"/>
        <v>6113727.5700000226</v>
      </c>
      <c r="N11" s="85">
        <f t="shared" si="3"/>
        <v>6.881070601238029E-2</v>
      </c>
    </row>
    <row r="12" spans="1:14">
      <c r="A12" s="59" t="s">
        <v>4</v>
      </c>
      <c r="B12" s="60"/>
      <c r="C12" s="61">
        <f>+PSP!P$31</f>
        <v>55997211.829999998</v>
      </c>
      <c r="D12" s="85">
        <f t="shared" si="4"/>
        <v>1.0012665296904117</v>
      </c>
      <c r="E12" s="60"/>
      <c r="F12" s="61">
        <f>+PSP!S$31</f>
        <v>57983340.193127863</v>
      </c>
      <c r="G12" s="85">
        <f t="shared" si="5"/>
        <v>1</v>
      </c>
      <c r="H12" s="86">
        <f t="shared" si="0"/>
        <v>-1986128.3631278649</v>
      </c>
      <c r="I12" s="85">
        <f t="shared" si="1"/>
        <v>-3.4253431356534011E-2</v>
      </c>
      <c r="J12" s="60"/>
      <c r="K12" s="61">
        <f>+PSP!X$31</f>
        <v>51757584.400000006</v>
      </c>
      <c r="L12" s="85">
        <f t="shared" si="6"/>
        <v>1.0062240410258678</v>
      </c>
      <c r="M12" s="86">
        <f t="shared" si="2"/>
        <v>4239627.4299999923</v>
      </c>
      <c r="N12" s="85">
        <f t="shared" si="3"/>
        <v>8.1913162662977601E-2</v>
      </c>
    </row>
    <row r="13" spans="1:14">
      <c r="A13" s="59" t="s">
        <v>5</v>
      </c>
      <c r="B13" s="60"/>
      <c r="C13" s="61">
        <f>+PRG!P$31</f>
        <v>65848761.93</v>
      </c>
      <c r="D13" s="85">
        <f t="shared" si="4"/>
        <v>1.007632580968763</v>
      </c>
      <c r="E13" s="60"/>
      <c r="F13" s="61">
        <f>+PRG!S$31</f>
        <v>63888276.887408271</v>
      </c>
      <c r="G13" s="85">
        <f t="shared" si="5"/>
        <v>1</v>
      </c>
      <c r="H13" s="86">
        <f t="shared" si="0"/>
        <v>1960485.0425917283</v>
      </c>
      <c r="I13" s="85">
        <f t="shared" si="1"/>
        <v>3.068614678787995E-2</v>
      </c>
      <c r="J13" s="60"/>
      <c r="K13" s="61">
        <f>+PRG!X$31</f>
        <v>59889617.100000009</v>
      </c>
      <c r="L13" s="85">
        <f t="shared" si="6"/>
        <v>1.0000880604124167</v>
      </c>
      <c r="M13" s="86">
        <f t="shared" si="2"/>
        <v>5959144.8299999908</v>
      </c>
      <c r="N13" s="85">
        <f t="shared" si="3"/>
        <v>9.9502136072264019E-2</v>
      </c>
    </row>
    <row r="14" spans="1:14">
      <c r="A14" s="59" t="s">
        <v>6</v>
      </c>
      <c r="B14" s="60"/>
      <c r="C14" s="61">
        <f>+PC!P$31</f>
        <v>5198522.24</v>
      </c>
      <c r="D14" s="85">
        <f t="shared" si="4"/>
        <v>1.001807419740393</v>
      </c>
      <c r="E14" s="60"/>
      <c r="F14" s="61">
        <f>+PC!S$31</f>
        <v>5158569.1990936995</v>
      </c>
      <c r="G14" s="85">
        <f t="shared" si="5"/>
        <v>1</v>
      </c>
      <c r="H14" s="86">
        <f t="shared" si="0"/>
        <v>39953.040906300768</v>
      </c>
      <c r="I14" s="85">
        <f t="shared" si="1"/>
        <v>7.7449849685684267E-3</v>
      </c>
      <c r="J14" s="60"/>
      <c r="K14" s="61">
        <f>+PC!X$31</f>
        <v>3718216.22</v>
      </c>
      <c r="L14" s="85">
        <f t="shared" si="6"/>
        <v>1.0089332123154222</v>
      </c>
      <c r="M14" s="86">
        <f t="shared" si="2"/>
        <v>1480306.02</v>
      </c>
      <c r="N14" s="85">
        <f t="shared" si="3"/>
        <v>0.39812262988837155</v>
      </c>
    </row>
    <row r="15" spans="1:14">
      <c r="A15" s="59" t="s">
        <v>7</v>
      </c>
      <c r="B15" s="60"/>
      <c r="C15" s="61">
        <f>+PLA!C$31</f>
        <v>0</v>
      </c>
      <c r="D15" s="85" t="str">
        <f t="shared" si="4"/>
        <v>N. D.</v>
      </c>
      <c r="E15" s="60"/>
      <c r="F15" s="61">
        <f>+PLA!F$31</f>
        <v>0</v>
      </c>
      <c r="G15" s="85" t="str">
        <f t="shared" si="5"/>
        <v>N. D.</v>
      </c>
      <c r="H15" s="86">
        <f t="shared" si="0"/>
        <v>0</v>
      </c>
      <c r="I15" s="85" t="str">
        <f t="shared" si="1"/>
        <v>N. D.</v>
      </c>
      <c r="J15" s="60"/>
      <c r="K15" s="61">
        <f>+PLA!K$31</f>
        <v>0</v>
      </c>
      <c r="L15" s="85" t="str">
        <f t="shared" si="6"/>
        <v>N. D.</v>
      </c>
      <c r="M15" s="86">
        <f t="shared" si="2"/>
        <v>0</v>
      </c>
      <c r="N15" s="85" t="str">
        <f t="shared" si="3"/>
        <v>N. D.</v>
      </c>
    </row>
    <row r="16" spans="1:14">
      <c r="A16" s="59" t="s">
        <v>8</v>
      </c>
      <c r="B16" s="60"/>
      <c r="C16" s="61">
        <f>+PSI!P$31</f>
        <v>34333619.020000003</v>
      </c>
      <c r="D16" s="85">
        <f t="shared" si="4"/>
        <v>1.0505542317659031</v>
      </c>
      <c r="E16" s="60"/>
      <c r="F16" s="61">
        <f>+PSI!S$31</f>
        <v>34142898.248999104</v>
      </c>
      <c r="G16" s="85">
        <f t="shared" si="5"/>
        <v>1.0243417421013703</v>
      </c>
      <c r="H16" s="86">
        <f t="shared" si="0"/>
        <v>190720.77100089937</v>
      </c>
      <c r="I16" s="85">
        <f t="shared" si="1"/>
        <v>5.5859572790218637E-3</v>
      </c>
      <c r="J16" s="60"/>
      <c r="K16" s="61">
        <f>+PSI!X$31</f>
        <v>32212173.109999999</v>
      </c>
      <c r="L16" s="85">
        <f t="shared" si="6"/>
        <v>1.0179527957941616</v>
      </c>
      <c r="M16" s="86">
        <f t="shared" si="2"/>
        <v>2121445.9100000039</v>
      </c>
      <c r="N16" s="85">
        <f t="shared" si="3"/>
        <v>6.5858515746688912E-2</v>
      </c>
    </row>
    <row r="17" spans="1:14">
      <c r="A17" s="59" t="s">
        <v>9</v>
      </c>
      <c r="B17" s="60"/>
      <c r="C17" s="61">
        <f>+PPA!P$31</f>
        <v>6014245.25</v>
      </c>
      <c r="D17" s="85">
        <f>+IF(ISERROR(C17/C77),"N. D.",C17/C77)</f>
        <v>1.1590054322030592</v>
      </c>
      <c r="E17" s="60"/>
      <c r="F17" s="61">
        <f>+PPA!S$31</f>
        <v>6041278.8138036001</v>
      </c>
      <c r="G17" s="85">
        <f>+IF(ISERROR(F17/F77),"N. D.",F17/F77)</f>
        <v>1.1711152028095275</v>
      </c>
      <c r="H17" s="86">
        <f>+$C17-F17</f>
        <v>-27033.563803600147</v>
      </c>
      <c r="I17" s="85">
        <f>+IF(ISERROR(H17/F17),"N. D.",H17/F17)</f>
        <v>-4.474808171712202E-3</v>
      </c>
      <c r="J17" s="60"/>
      <c r="K17" s="61">
        <f>+PPA!X$31</f>
        <v>5764997.0199999996</v>
      </c>
      <c r="L17" s="85">
        <f>+IF(ISERROR(K17/K77),"N. D.",K17/K77)</f>
        <v>1.5643245627005078</v>
      </c>
      <c r="M17" s="86">
        <f t="shared" si="2"/>
        <v>249248.23000000045</v>
      </c>
      <c r="N17" s="85">
        <f t="shared" si="3"/>
        <v>4.3234754352050035E-2</v>
      </c>
    </row>
    <row r="18" spans="1:14">
      <c r="A18" s="59" t="s">
        <v>10</v>
      </c>
      <c r="B18" s="60"/>
      <c r="C18" s="61">
        <f>+PPB!C$31</f>
        <v>0</v>
      </c>
      <c r="D18" s="85" t="str">
        <f>+IF(ISERROR(C18/C78),"N. D.",C18/C78)</f>
        <v>N. D.</v>
      </c>
      <c r="E18" s="60"/>
      <c r="F18" s="61">
        <f>+PPB!F$31</f>
        <v>0</v>
      </c>
      <c r="G18" s="85" t="str">
        <f>+IF(ISERROR(F18/F78),"N. D.",F18/F78)</f>
        <v>N. D.</v>
      </c>
      <c r="H18" s="86">
        <f>+$C18-F18</f>
        <v>0</v>
      </c>
      <c r="I18" s="85" t="str">
        <f>+IF(ISERROR(H18/F18),"N. D.",H18/F18)</f>
        <v>N. D.</v>
      </c>
      <c r="J18" s="60"/>
      <c r="K18" s="61">
        <f>+PPB!K$31</f>
        <v>0</v>
      </c>
      <c r="L18" s="85" t="str">
        <f>+IF(ISERROR(K18/K78),"N. D.",K18/K78)</f>
        <v>N. D.</v>
      </c>
      <c r="M18" s="86">
        <f t="shared" si="2"/>
        <v>0</v>
      </c>
      <c r="N18" s="85" t="str">
        <f t="shared" si="3"/>
        <v>N. D.</v>
      </c>
    </row>
    <row r="19" spans="1:14">
      <c r="A19" s="59" t="s">
        <v>11</v>
      </c>
      <c r="B19" s="60"/>
      <c r="C19" s="61">
        <f>+CBA!P$31</f>
        <v>82296644.320000008</v>
      </c>
      <c r="D19" s="85">
        <f>+IF(ISERROR(C19/C79),"N. D.",C19/C79)</f>
        <v>2.5181466567840238</v>
      </c>
      <c r="E19" s="60"/>
      <c r="F19" s="61">
        <f>+CBA!S$31</f>
        <v>81842460.234801009</v>
      </c>
      <c r="G19" s="85">
        <f>+IF(ISERROR(F19/F79),"N. D.",F19/F79)</f>
        <v>2.4554051528778986</v>
      </c>
      <c r="H19" s="86">
        <f>+$C19-F19</f>
        <v>454184.08519899845</v>
      </c>
      <c r="I19" s="85">
        <f>+IF(ISERROR(H19/F19),"N. D.",H19/F19)</f>
        <v>5.5494920838886335E-3</v>
      </c>
      <c r="J19" s="60"/>
      <c r="K19" s="61">
        <f>+CBA!X$31</f>
        <v>73796945.849999994</v>
      </c>
      <c r="L19" s="85">
        <f>+IF(ISERROR(K19/K79),"N. D.",K19/K79)</f>
        <v>2.3320937427148283</v>
      </c>
      <c r="M19" s="86">
        <f t="shared" si="2"/>
        <v>8499698.4700000137</v>
      </c>
      <c r="N19" s="85">
        <f t="shared" si="3"/>
        <v>0.11517683248405075</v>
      </c>
    </row>
    <row r="20" spans="1:14">
      <c r="A20" s="59" t="s">
        <v>12</v>
      </c>
      <c r="B20" s="60"/>
      <c r="C20" s="61">
        <f>+TORR!P$31</f>
        <v>51974122.780000001</v>
      </c>
      <c r="D20" s="85">
        <f>+IF(ISERROR(C20/C79),"N. D.",C20/C79)</f>
        <v>1.5903256396316132</v>
      </c>
      <c r="E20" s="60"/>
      <c r="F20" s="61">
        <f>+TORR!S$31</f>
        <v>50472314.212505512</v>
      </c>
      <c r="G20" s="85">
        <f>+IF(ISERROR(F20/F79),"N. D.",F20/F79)</f>
        <v>1.5142504274616246</v>
      </c>
      <c r="H20" s="86">
        <f>+$C20-F20</f>
        <v>1501808.5674944893</v>
      </c>
      <c r="I20" s="85">
        <f>+IF(ISERROR(H20/F20),"N. D.",H20/F20)</f>
        <v>2.975509625279648E-2</v>
      </c>
      <c r="J20" s="60"/>
      <c r="K20" s="61">
        <f>+TORR!X$31</f>
        <v>51056565.07</v>
      </c>
      <c r="L20" s="85">
        <f>+IF(ISERROR(K20/K79),"N. D.",K20/K79)</f>
        <v>1.6134637355627026</v>
      </c>
      <c r="M20" s="86">
        <f t="shared" si="2"/>
        <v>917557.71000000089</v>
      </c>
      <c r="N20" s="85">
        <f t="shared" si="3"/>
        <v>1.7971395230799471E-2</v>
      </c>
    </row>
    <row r="21" spans="1:14">
      <c r="A21" s="59" t="s">
        <v>13</v>
      </c>
      <c r="B21" s="60"/>
      <c r="C21" s="61">
        <f>+HOT!P$31</f>
        <v>1336692.44</v>
      </c>
      <c r="D21" s="85">
        <f>+IF(ISERROR(C21/C80),"N. D.",C21/C80)</f>
        <v>0.22225439509637554</v>
      </c>
      <c r="E21" s="60"/>
      <c r="F21" s="61">
        <f>+HOT!S$31</f>
        <v>6127332.9307224993</v>
      </c>
      <c r="G21" s="85">
        <f>+IF(ISERROR(F21/F80),"N. D.",F21/F80)</f>
        <v>1.0142443544771143</v>
      </c>
      <c r="H21" s="86">
        <f>+$C21-F21</f>
        <v>-4790640.4907224998</v>
      </c>
      <c r="I21" s="85">
        <f>+IF(ISERROR(H21/F21),"N. D.",H21/F21)</f>
        <v>-0.78184759093180456</v>
      </c>
      <c r="J21" s="60"/>
      <c r="K21" s="61">
        <f>+HOT!X$31</f>
        <v>1523127.1300000004</v>
      </c>
      <c r="L21" s="85">
        <f>+IF(ISERROR(K21/K80),"N. D.",K21/K80)</f>
        <v>0.26441851922586479</v>
      </c>
      <c r="M21" s="86">
        <f t="shared" si="2"/>
        <v>-186434.69000000041</v>
      </c>
      <c r="N21" s="85">
        <f t="shared" si="3"/>
        <v>-0.12240257975051654</v>
      </c>
    </row>
    <row r="22" spans="1:14">
      <c r="A22" s="59" t="s">
        <v>14</v>
      </c>
      <c r="B22" s="60"/>
      <c r="C22" s="61">
        <f>+PV!P$31</f>
        <v>49705747.640000001</v>
      </c>
      <c r="D22" s="85">
        <f>+IF(ISERROR(C22/C85),"N. D.",C22/C85)</f>
        <v>1.0354342038292765</v>
      </c>
      <c r="E22" s="60"/>
      <c r="F22" s="61">
        <f>+PV!S$31</f>
        <v>46398183.044777282</v>
      </c>
      <c r="G22" s="85">
        <f>+IF(ISERROR(F22/F85),"N. D.",F22/F85)</f>
        <v>1.0328063863513994</v>
      </c>
      <c r="H22" s="86">
        <f t="shared" si="0"/>
        <v>3307564.595222719</v>
      </c>
      <c r="I22" s="85">
        <f t="shared" si="1"/>
        <v>7.1286511198740327E-2</v>
      </c>
      <c r="J22" s="60"/>
      <c r="K22" s="61">
        <f>+PV!X$31</f>
        <v>36110090.57</v>
      </c>
      <c r="L22" s="85">
        <f>+IF(ISERROR(K22/K85),"N. D.",K22/K85)</f>
        <v>1.1118909502731573</v>
      </c>
      <c r="M22" s="86">
        <f t="shared" si="2"/>
        <v>13595657.07</v>
      </c>
      <c r="N22" s="85">
        <f t="shared" si="3"/>
        <v>0.37650575934293484</v>
      </c>
    </row>
    <row r="23" spans="1:14">
      <c r="A23" s="59" t="s">
        <v>15</v>
      </c>
      <c r="B23" s="60"/>
      <c r="C23" s="61">
        <f>+DEPTOS!P$31</f>
        <v>456329</v>
      </c>
      <c r="D23" s="85">
        <f>+IF(ISERROR(C23/C87),"N. D.",C23/C87)</f>
        <v>3.0859359654352991E-2</v>
      </c>
      <c r="E23" s="60"/>
      <c r="F23" s="61">
        <f>+DEPTOS!S$31</f>
        <v>379211.9971200701</v>
      </c>
      <c r="G23" s="85">
        <f>+IF(ISERROR(F23/F87),"N. D.",F23/F87)</f>
        <v>2.5506267758279084E-2</v>
      </c>
      <c r="H23" s="86">
        <f>+$C23-F23</f>
        <v>77117.002879929903</v>
      </c>
      <c r="I23" s="85">
        <f>+IF(ISERROR(H23/F23),"N. D.",H23/F23)</f>
        <v>0.20336118969229844</v>
      </c>
      <c r="J23" s="60"/>
      <c r="K23" s="61">
        <f>+DEPTOS!X$31</f>
        <v>511515</v>
      </c>
      <c r="L23" s="85">
        <f>+IF(ISERROR(K23/K87),"N. D.",K23/K87)</f>
        <v>3.4740869163305856E-2</v>
      </c>
      <c r="M23" s="86">
        <f>+$C23-K23</f>
        <v>-55186</v>
      </c>
      <c r="N23" s="85">
        <f>+IF(ISERROR(M23/K23),"N. D.",M23/K23)</f>
        <v>-0.1078873542320362</v>
      </c>
    </row>
    <row r="24" spans="1:14">
      <c r="A24" s="59" t="s">
        <v>16</v>
      </c>
      <c r="B24" s="60"/>
      <c r="C24" s="61">
        <f>+PLP!P$31</f>
        <v>14792868.41</v>
      </c>
      <c r="D24" s="85">
        <f>+IF(ISERROR(C24/C87),"N. D.",C24/C87)</f>
        <v>1.0003713254772475</v>
      </c>
      <c r="E24" s="60"/>
      <c r="F24" s="61">
        <f>+PLP!S$31</f>
        <v>14867404.385221416</v>
      </c>
      <c r="G24" s="85">
        <f>+IF(ISERROR(F24/F87),"N. D.",F24/F87)</f>
        <v>1</v>
      </c>
      <c r="H24" s="86">
        <f t="shared" si="0"/>
        <v>-74535.975221415982</v>
      </c>
      <c r="I24" s="85">
        <f t="shared" si="1"/>
        <v>-5.013381844614832E-3</v>
      </c>
      <c r="J24" s="60"/>
      <c r="K24" s="61">
        <f>+PLP!X$31</f>
        <v>15160606.400000002</v>
      </c>
      <c r="L24" s="85">
        <f>+IF(ISERROR(K24/K87),"N. D.",K24/K87)</f>
        <v>1.0296719419347966</v>
      </c>
      <c r="M24" s="86">
        <f t="shared" si="2"/>
        <v>-367737.99000000209</v>
      </c>
      <c r="N24" s="85">
        <f t="shared" si="3"/>
        <v>-2.4256153104799425E-2</v>
      </c>
    </row>
    <row r="25" spans="1:14">
      <c r="A25" s="59" t="s">
        <v>17</v>
      </c>
      <c r="B25" s="60"/>
      <c r="C25" s="61">
        <f>+PE!P$31</f>
        <v>14235941.75</v>
      </c>
      <c r="D25" s="85">
        <f>+IF(ISERROR(C25/C88),"N. D.",C25/C88)</f>
        <v>1</v>
      </c>
      <c r="E25" s="60"/>
      <c r="F25" s="61">
        <f>+PE!S$31</f>
        <v>14408583.269805241</v>
      </c>
      <c r="G25" s="85">
        <f>+IF(ISERROR(F25/F88),"N. D.",F25/F88)</f>
        <v>1</v>
      </c>
      <c r="H25" s="86">
        <f t="shared" si="0"/>
        <v>-172641.51980524138</v>
      </c>
      <c r="I25" s="85">
        <f t="shared" si="1"/>
        <v>-1.1981852523074252E-2</v>
      </c>
      <c r="J25" s="60"/>
      <c r="K25" s="61">
        <f>+PE!X$31</f>
        <v>13896058.079999998</v>
      </c>
      <c r="L25" s="85">
        <f>+IF(ISERROR(K25/K88),"N. D.",K25/K88)</f>
        <v>1.0031801203901065</v>
      </c>
      <c r="M25" s="86">
        <f t="shared" si="2"/>
        <v>339883.67000000179</v>
      </c>
      <c r="N25" s="85">
        <f t="shared" si="3"/>
        <v>2.445899895087383E-2</v>
      </c>
    </row>
    <row r="26" spans="1:14" ht="6" customHeight="1">
      <c r="A26" s="56"/>
      <c r="B26" s="54"/>
      <c r="C26" s="56"/>
      <c r="D26" s="83"/>
      <c r="E26" s="54"/>
      <c r="F26" s="56"/>
      <c r="G26" s="83"/>
      <c r="H26" s="54"/>
      <c r="I26" s="83"/>
      <c r="J26" s="54"/>
      <c r="K26" s="56"/>
      <c r="L26" s="83"/>
      <c r="M26" s="54"/>
      <c r="N26" s="83"/>
    </row>
    <row r="27" spans="1:14">
      <c r="A27" s="55" t="s">
        <v>41</v>
      </c>
      <c r="B27" s="54"/>
      <c r="C27" s="66">
        <f>+C10</f>
        <v>477152927.74000001</v>
      </c>
      <c r="D27" s="87">
        <f>+IF(ISERROR(C27/C90),"N. D.",C27/C90)</f>
        <v>1.011641521188736</v>
      </c>
      <c r="E27" s="54"/>
      <c r="F27" s="66">
        <f>+F10</f>
        <v>477807093.44536674</v>
      </c>
      <c r="G27" s="87">
        <f>+IF(ISERROR(F27/F90),"N. D.",F27/F90)</f>
        <v>1.0059828449037664</v>
      </c>
      <c r="H27" s="74">
        <f>+$C27-F27</f>
        <v>-654165.70536673069</v>
      </c>
      <c r="I27" s="87">
        <f>+IF(ISERROR(H27/F27),"N. D.",H27/F27)</f>
        <v>-1.3691000287368673E-3</v>
      </c>
      <c r="J27" s="54"/>
      <c r="K27" s="66">
        <f>+K10</f>
        <v>434245989.50999993</v>
      </c>
      <c r="L27" s="87">
        <f>+IF(ISERROR(K27/K90),"N. D.",K27/K90)</f>
        <v>1.0143441610824508</v>
      </c>
      <c r="M27" s="74">
        <f>+$C27-K27</f>
        <v>42906938.230000079</v>
      </c>
      <c r="N27" s="87">
        <f>+IF(ISERROR(M27/K27),"N. D.",M27/K27)</f>
        <v>9.8807909034268712E-2</v>
      </c>
    </row>
    <row r="28" spans="1:14" ht="6" customHeight="1">
      <c r="A28" s="56"/>
      <c r="B28" s="54"/>
      <c r="C28" s="56"/>
      <c r="D28" s="83"/>
      <c r="E28" s="54"/>
      <c r="F28" s="56"/>
      <c r="G28" s="83"/>
      <c r="H28" s="54"/>
      <c r="I28" s="83"/>
      <c r="J28" s="54"/>
      <c r="K28" s="56"/>
      <c r="L28" s="83"/>
      <c r="M28" s="54"/>
      <c r="N28" s="83"/>
    </row>
    <row r="29" spans="1:14">
      <c r="A29" s="55" t="s">
        <v>42</v>
      </c>
      <c r="B29" s="54"/>
      <c r="C29" s="56"/>
      <c r="D29" s="83"/>
      <c r="E29" s="54"/>
      <c r="F29" s="56"/>
      <c r="G29" s="83"/>
      <c r="H29" s="54"/>
      <c r="I29" s="83"/>
      <c r="J29" s="54"/>
      <c r="K29" s="56"/>
      <c r="L29" s="83"/>
      <c r="M29" s="54"/>
      <c r="N29" s="83"/>
    </row>
    <row r="30" spans="1:14" ht="6" customHeight="1">
      <c r="A30" s="56"/>
      <c r="B30" s="54"/>
      <c r="C30" s="56"/>
      <c r="D30" s="83"/>
      <c r="E30" s="54"/>
      <c r="F30" s="56"/>
      <c r="G30" s="83"/>
      <c r="H30" s="54"/>
      <c r="I30" s="83"/>
      <c r="J30" s="54"/>
      <c r="K30" s="56"/>
      <c r="L30" s="83"/>
      <c r="M30" s="54"/>
      <c r="N30" s="83"/>
    </row>
    <row r="31" spans="1:14">
      <c r="A31" s="57" t="s">
        <v>21</v>
      </c>
      <c r="B31" s="54"/>
      <c r="C31" s="58">
        <f>+SUM(C32:C46)</f>
        <v>4250676.79</v>
      </c>
      <c r="D31" s="83">
        <f>+IF(ISERROR(C31/C48),"N. D.",C31/C48)</f>
        <v>1</v>
      </c>
      <c r="E31" s="54"/>
      <c r="F31" s="58">
        <f>+SUM(F32:F46)</f>
        <v>2841644.6150000002</v>
      </c>
      <c r="G31" s="83">
        <f>+IF(ISERROR(F31/F48),"N. D.",F31/F48)</f>
        <v>1</v>
      </c>
      <c r="H31" s="84">
        <f t="shared" ref="H31:H46" si="7">+$C31-F31</f>
        <v>1409032.1749999998</v>
      </c>
      <c r="I31" s="83">
        <f t="shared" ref="I31:I46" si="8">+IF(ISERROR(H31/F31),"N. D.",H31/F31)</f>
        <v>0.4958509475682622</v>
      </c>
      <c r="J31" s="54"/>
      <c r="K31" s="58">
        <f>+SUM(K32:K46)</f>
        <v>5792750.1100000003</v>
      </c>
      <c r="L31" s="83">
        <f>+IF(ISERROR(K31/K48),"N. D.",K31/K48)</f>
        <v>1</v>
      </c>
      <c r="M31" s="84">
        <f t="shared" ref="M31:M46" si="9">+$C31-K31</f>
        <v>-1542073.3200000003</v>
      </c>
      <c r="N31" s="83">
        <f t="shared" ref="N31:N46" si="10">+IF(ISERROR(M31/K31),"N. D.",M31/K31)</f>
        <v>-0.26620746462684891</v>
      </c>
    </row>
    <row r="32" spans="1:14">
      <c r="A32" s="59" t="s">
        <v>3</v>
      </c>
      <c r="B32" s="60"/>
      <c r="C32" s="61">
        <f>+P2K!P$56</f>
        <v>203155.78999999998</v>
      </c>
      <c r="D32" s="85">
        <f t="shared" ref="D32:D37" si="11">+IF(ISERROR(C32/C74),"N. D.",C32/C74)</f>
        <v>2.1449317526573211E-3</v>
      </c>
      <c r="E32" s="60"/>
      <c r="F32" s="61">
        <f>+P2K!S$56</f>
        <v>0</v>
      </c>
      <c r="G32" s="85">
        <f t="shared" ref="G32:G37" si="12">+IF(ISERROR(F32/F74),"N. D.",F32/F74)</f>
        <v>0</v>
      </c>
      <c r="H32" s="86">
        <f t="shared" si="7"/>
        <v>203155.78999999998</v>
      </c>
      <c r="I32" s="85" t="str">
        <f t="shared" si="8"/>
        <v>N. D.</v>
      </c>
      <c r="J32" s="60"/>
      <c r="K32" s="61">
        <f>+P2K!X$56</f>
        <v>155441.65</v>
      </c>
      <c r="L32" s="85">
        <f t="shared" ref="L32:L37" si="13">+IF(ISERROR(K32/K74),"N. D.",K32/K74)</f>
        <v>1.752579786720297E-3</v>
      </c>
      <c r="M32" s="86">
        <f t="shared" si="9"/>
        <v>47714.139999999985</v>
      </c>
      <c r="N32" s="85">
        <f t="shared" si="10"/>
        <v>0.30695852752463698</v>
      </c>
    </row>
    <row r="33" spans="1:14">
      <c r="A33" s="59" t="s">
        <v>4</v>
      </c>
      <c r="B33" s="60"/>
      <c r="C33" s="61">
        <f>+PSP!P$56</f>
        <v>70832.42</v>
      </c>
      <c r="D33" s="85">
        <f t="shared" si="11"/>
        <v>1.2665296904117971E-3</v>
      </c>
      <c r="E33" s="60"/>
      <c r="F33" s="61">
        <f>+PSP!S$56</f>
        <v>0</v>
      </c>
      <c r="G33" s="85">
        <f t="shared" si="12"/>
        <v>0</v>
      </c>
      <c r="H33" s="86">
        <f t="shared" si="7"/>
        <v>70832.42</v>
      </c>
      <c r="I33" s="85" t="str">
        <f t="shared" si="8"/>
        <v>N. D.</v>
      </c>
      <c r="J33" s="60"/>
      <c r="K33" s="61">
        <f>+PSP!X$56</f>
        <v>320148.71000000002</v>
      </c>
      <c r="L33" s="85">
        <f t="shared" si="13"/>
        <v>6.2240410258678665E-3</v>
      </c>
      <c r="M33" s="86">
        <f t="shared" si="9"/>
        <v>-249316.29000000004</v>
      </c>
      <c r="N33" s="85">
        <f t="shared" si="10"/>
        <v>-0.77875150582365305</v>
      </c>
    </row>
    <row r="34" spans="1:14">
      <c r="A34" s="59" t="s">
        <v>5</v>
      </c>
      <c r="B34" s="60"/>
      <c r="C34" s="61">
        <f>+PRG!P$56</f>
        <v>179325.4</v>
      </c>
      <c r="D34" s="85">
        <f t="shared" si="11"/>
        <v>2.7440776460966911E-3</v>
      </c>
      <c r="E34" s="60"/>
      <c r="F34" s="61">
        <f>+PRG!S$56</f>
        <v>0</v>
      </c>
      <c r="G34" s="85">
        <f t="shared" si="12"/>
        <v>0</v>
      </c>
      <c r="H34" s="86">
        <f t="shared" si="7"/>
        <v>179325.4</v>
      </c>
      <c r="I34" s="85" t="str">
        <f t="shared" si="8"/>
        <v>N. D.</v>
      </c>
      <c r="J34" s="60"/>
      <c r="K34" s="61">
        <f>+PRG!X$56</f>
        <v>5273.44</v>
      </c>
      <c r="L34" s="85">
        <f t="shared" si="13"/>
        <v>8.8060412416649978E-5</v>
      </c>
      <c r="M34" s="86">
        <f t="shared" si="9"/>
        <v>174051.96</v>
      </c>
      <c r="N34" s="85">
        <f t="shared" si="10"/>
        <v>33.005393064109953</v>
      </c>
    </row>
    <row r="35" spans="1:14">
      <c r="A35" s="59" t="s">
        <v>6</v>
      </c>
      <c r="B35" s="60"/>
      <c r="C35" s="61">
        <f>+PC!P$56</f>
        <v>9378.9599999999991</v>
      </c>
      <c r="D35" s="85">
        <f t="shared" si="11"/>
        <v>1.8074197403930613E-3</v>
      </c>
      <c r="E35" s="60"/>
      <c r="F35" s="61">
        <f>+PC!S$56</f>
        <v>0</v>
      </c>
      <c r="G35" s="85">
        <f t="shared" si="12"/>
        <v>0</v>
      </c>
      <c r="H35" s="86">
        <f t="shared" si="7"/>
        <v>9378.9599999999991</v>
      </c>
      <c r="I35" s="85" t="str">
        <f t="shared" si="8"/>
        <v>N. D.</v>
      </c>
      <c r="J35" s="60"/>
      <c r="K35" s="61">
        <f>+PC!X$56</f>
        <v>32921.520000000004</v>
      </c>
      <c r="L35" s="85">
        <f t="shared" si="13"/>
        <v>8.9332123154221565E-3</v>
      </c>
      <c r="M35" s="86">
        <f t="shared" si="9"/>
        <v>-23542.560000000005</v>
      </c>
      <c r="N35" s="85">
        <f t="shared" si="10"/>
        <v>-0.71511157443520235</v>
      </c>
    </row>
    <row r="36" spans="1:14">
      <c r="A36" s="59" t="s">
        <v>7</v>
      </c>
      <c r="B36" s="60"/>
      <c r="C36" s="61">
        <f>+PLA!C$56</f>
        <v>0</v>
      </c>
      <c r="D36" s="85" t="str">
        <f t="shared" si="11"/>
        <v>N. D.</v>
      </c>
      <c r="E36" s="60"/>
      <c r="F36" s="61">
        <f>+PLA!F$56</f>
        <v>0</v>
      </c>
      <c r="G36" s="85" t="str">
        <f t="shared" si="12"/>
        <v>N. D.</v>
      </c>
      <c r="H36" s="86">
        <f t="shared" si="7"/>
        <v>0</v>
      </c>
      <c r="I36" s="85" t="str">
        <f t="shared" si="8"/>
        <v>N. D.</v>
      </c>
      <c r="J36" s="60"/>
      <c r="K36" s="61">
        <f>+PLA!K$56</f>
        <v>0</v>
      </c>
      <c r="L36" s="85" t="str">
        <f t="shared" si="13"/>
        <v>N. D.</v>
      </c>
      <c r="M36" s="86">
        <f t="shared" si="9"/>
        <v>0</v>
      </c>
      <c r="N36" s="85" t="str">
        <f t="shared" si="10"/>
        <v>N. D.</v>
      </c>
    </row>
    <row r="37" spans="1:14">
      <c r="A37" s="59" t="s">
        <v>8</v>
      </c>
      <c r="B37" s="60"/>
      <c r="C37" s="61">
        <f>+PSI!P$56</f>
        <v>1294687.7200000002</v>
      </c>
      <c r="D37" s="85">
        <f t="shared" si="11"/>
        <v>3.9615388703097131E-2</v>
      </c>
      <c r="E37" s="60"/>
      <c r="F37" s="61">
        <f>+PSI!S$56</f>
        <v>811348</v>
      </c>
      <c r="G37" s="85">
        <f t="shared" si="12"/>
        <v>2.4341742101370266E-2</v>
      </c>
      <c r="H37" s="86">
        <f t="shared" si="7"/>
        <v>483339.7200000002</v>
      </c>
      <c r="I37" s="85">
        <f t="shared" si="8"/>
        <v>0.59572430079324801</v>
      </c>
      <c r="J37" s="60"/>
      <c r="K37" s="61">
        <f>+PSI!X$56</f>
        <v>544272.07000000007</v>
      </c>
      <c r="L37" s="85">
        <f t="shared" si="13"/>
        <v>1.7199810563453655E-2</v>
      </c>
      <c r="M37" s="86">
        <f t="shared" si="9"/>
        <v>750415.65000000014</v>
      </c>
      <c r="N37" s="85">
        <f t="shared" si="10"/>
        <v>1.3787509801853328</v>
      </c>
    </row>
    <row r="38" spans="1:14">
      <c r="A38" s="59" t="s">
        <v>9</v>
      </c>
      <c r="B38" s="60"/>
      <c r="C38" s="61">
        <f>+PPA!P$56</f>
        <v>0</v>
      </c>
      <c r="D38" s="85">
        <f>+IF(ISERROR(C38/C77),"N. D.",C38/C77)</f>
        <v>0</v>
      </c>
      <c r="E38" s="60"/>
      <c r="F38" s="61">
        <f>+PPA!S$56</f>
        <v>0</v>
      </c>
      <c r="G38" s="85">
        <f>+IF(ISERROR(F38/F77),"N. D.",F38/F77)</f>
        <v>0</v>
      </c>
      <c r="H38" s="86">
        <f>+$C38-F38</f>
        <v>0</v>
      </c>
      <c r="I38" s="85" t="str">
        <f>+IF(ISERROR(H38/F38),"N. D.",H38/F38)</f>
        <v>N. D.</v>
      </c>
      <c r="J38" s="60"/>
      <c r="K38" s="61">
        <f>+PPA!X$56</f>
        <v>4707.8599999999997</v>
      </c>
      <c r="L38" s="85">
        <f>+IF(ISERROR(K38/K77),"N. D.",K38/K77)</f>
        <v>1.2774717853635965E-3</v>
      </c>
      <c r="M38" s="86">
        <f t="shared" si="9"/>
        <v>-4707.8599999999997</v>
      </c>
      <c r="N38" s="85">
        <f t="shared" si="10"/>
        <v>-1</v>
      </c>
    </row>
    <row r="39" spans="1:14">
      <c r="A39" s="59" t="s">
        <v>10</v>
      </c>
      <c r="B39" s="60"/>
      <c r="C39" s="61">
        <f>+PPB!C$56</f>
        <v>0</v>
      </c>
      <c r="D39" s="85" t="str">
        <f>+IF(ISERROR(C39/C78),"N. D.",C39/C78)</f>
        <v>N. D.</v>
      </c>
      <c r="E39" s="60"/>
      <c r="F39" s="61">
        <f>+PPB!F$56</f>
        <v>0</v>
      </c>
      <c r="G39" s="85" t="str">
        <f>+IF(ISERROR(F39/F78),"N. D.",F39/F78)</f>
        <v>N. D.</v>
      </c>
      <c r="H39" s="86">
        <f>+$C39-F39</f>
        <v>0</v>
      </c>
      <c r="I39" s="85" t="str">
        <f>+IF(ISERROR(H39/F39),"N. D.",H39/F39)</f>
        <v>N. D.</v>
      </c>
      <c r="J39" s="60"/>
      <c r="K39" s="61">
        <f>+PPB!K$56</f>
        <v>0</v>
      </c>
      <c r="L39" s="85" t="str">
        <f>+IF(ISERROR(K39/K78),"N. D.",K39/K78)</f>
        <v>N. D.</v>
      </c>
      <c r="M39" s="86">
        <f t="shared" si="9"/>
        <v>0</v>
      </c>
      <c r="N39" s="85" t="str">
        <f t="shared" si="10"/>
        <v>N. D.</v>
      </c>
    </row>
    <row r="40" spans="1:14">
      <c r="A40" s="59" t="s">
        <v>11</v>
      </c>
      <c r="B40" s="60"/>
      <c r="C40" s="61">
        <f>+CBA!P$56</f>
        <v>787572.57000000007</v>
      </c>
      <c r="D40" s="85">
        <f>+IF(ISERROR(C40/C79),"N. D.",C40/C79)</f>
        <v>2.4098470241493579E-2</v>
      </c>
      <c r="E40" s="60"/>
      <c r="F40" s="61">
        <f>+CBA!S$56</f>
        <v>556490.16</v>
      </c>
      <c r="G40" s="85">
        <f>+IF(ISERROR(F40/F79),"N. D.",F40/F79)</f>
        <v>1.6695597889771437E-2</v>
      </c>
      <c r="H40" s="86">
        <f>+$C40-F40</f>
        <v>231082.41000000003</v>
      </c>
      <c r="I40" s="85">
        <f>+IF(ISERROR(H40/F40),"N. D.",H40/F40)</f>
        <v>0.41524976829778987</v>
      </c>
      <c r="J40" s="60"/>
      <c r="K40" s="61">
        <f>+CBA!X$56</f>
        <v>932481.61999999988</v>
      </c>
      <c r="L40" s="85">
        <f>+IF(ISERROR(K40/K79),"N. D.",K40/K79)</f>
        <v>2.9467812334927221E-2</v>
      </c>
      <c r="M40" s="86">
        <f t="shared" si="9"/>
        <v>-144909.04999999981</v>
      </c>
      <c r="N40" s="85">
        <f t="shared" si="10"/>
        <v>-0.15540150807476488</v>
      </c>
    </row>
    <row r="41" spans="1:14">
      <c r="A41" s="59" t="s">
        <v>12</v>
      </c>
      <c r="B41" s="60"/>
      <c r="C41" s="61">
        <f>+TORR!P$56</f>
        <v>129795.56999999999</v>
      </c>
      <c r="D41" s="85">
        <f>+IF(ISERROR(C41/C79),"N. D.",C41/C79)</f>
        <v>3.9715383702643384E-3</v>
      </c>
      <c r="E41" s="60"/>
      <c r="F41" s="61">
        <f>+TORR!S$56</f>
        <v>0</v>
      </c>
      <c r="G41" s="85">
        <f>+IF(ISERROR(F41/F79),"N. D.",F41/F79)</f>
        <v>0</v>
      </c>
      <c r="H41" s="86">
        <f>+$C41-F41</f>
        <v>129795.56999999999</v>
      </c>
      <c r="I41" s="85" t="str">
        <f>+IF(ISERROR(H41/F41),"N. D.",H41/F41)</f>
        <v>N. D.</v>
      </c>
      <c r="J41" s="60"/>
      <c r="K41" s="61">
        <f>+TORR!X$56</f>
        <v>0</v>
      </c>
      <c r="L41" s="85">
        <f>+IF(ISERROR(K41/K79),"N. D.",K41/K79)</f>
        <v>0</v>
      </c>
      <c r="M41" s="86">
        <f t="shared" si="9"/>
        <v>129795.56999999999</v>
      </c>
      <c r="N41" s="85" t="str">
        <f t="shared" si="10"/>
        <v>N. D.</v>
      </c>
    </row>
    <row r="42" spans="1:14">
      <c r="A42" s="59" t="s">
        <v>13</v>
      </c>
      <c r="B42" s="60"/>
      <c r="C42" s="61">
        <f>+HOT!P$56</f>
        <v>11092.38</v>
      </c>
      <c r="D42" s="85">
        <f>+IF(ISERROR(C42/C80),"N. D.",C42/C80)</f>
        <v>1.8443511261866149E-3</v>
      </c>
      <c r="E42" s="60"/>
      <c r="F42" s="61">
        <f>+HOT!S$56</f>
        <v>0</v>
      </c>
      <c r="G42" s="85">
        <f>+IF(ISERROR(F42/F80),"N. D.",F42/F80)</f>
        <v>0</v>
      </c>
      <c r="H42" s="86">
        <f>+$C42-F42</f>
        <v>11092.38</v>
      </c>
      <c r="I42" s="85" t="str">
        <f>+IF(ISERROR(H42/F42),"N. D.",H42/F42)</f>
        <v>N. D.</v>
      </c>
      <c r="J42" s="60"/>
      <c r="K42" s="61">
        <f>+HOT!X$56</f>
        <v>0</v>
      </c>
      <c r="L42" s="85">
        <f>+IF(ISERROR(K42/K80),"N. D.",K42/K80)</f>
        <v>0</v>
      </c>
      <c r="M42" s="86">
        <f t="shared" si="9"/>
        <v>11092.38</v>
      </c>
      <c r="N42" s="85" t="str">
        <f t="shared" si="10"/>
        <v>N. D.</v>
      </c>
    </row>
    <row r="43" spans="1:14">
      <c r="A43" s="59" t="s">
        <v>14</v>
      </c>
      <c r="B43" s="60"/>
      <c r="C43" s="61">
        <f>+PV!P$56</f>
        <v>1560369.1900000002</v>
      </c>
      <c r="D43" s="85">
        <f>+IF(ISERROR(C43/C85),"N. D.",C43/C85)</f>
        <v>3.2504483015304335E-2</v>
      </c>
      <c r="E43" s="60"/>
      <c r="F43" s="61">
        <f>+PV!S$56</f>
        <v>1473806.4549999998</v>
      </c>
      <c r="G43" s="85">
        <f>+IF(ISERROR(F43/F85),"N. D.",F43/F85)</f>
        <v>3.2806386351399479E-2</v>
      </c>
      <c r="H43" s="86">
        <f t="shared" si="7"/>
        <v>86562.735000000335</v>
      </c>
      <c r="I43" s="85">
        <f t="shared" si="8"/>
        <v>5.8734126659799671E-2</v>
      </c>
      <c r="J43" s="60"/>
      <c r="K43" s="61">
        <f>+PV!X$56</f>
        <v>3633802.71</v>
      </c>
      <c r="L43" s="85">
        <f>+IF(ISERROR(K43/K85),"N. D.",K43/K85)</f>
        <v>0.11189095027315724</v>
      </c>
      <c r="M43" s="86">
        <f t="shared" si="9"/>
        <v>-2073433.5199999998</v>
      </c>
      <c r="N43" s="85">
        <f t="shared" si="10"/>
        <v>-0.57059606298769028</v>
      </c>
    </row>
    <row r="44" spans="1:14">
      <c r="A44" s="59" t="s">
        <v>15</v>
      </c>
      <c r="B44" s="60"/>
      <c r="C44" s="61">
        <f>+DEPTOS!P$56</f>
        <v>0</v>
      </c>
      <c r="D44" s="85">
        <f>+IF(ISERROR(C44/C87),"N. D.",C44/C87)</f>
        <v>0</v>
      </c>
      <c r="E44" s="60"/>
      <c r="F44" s="61">
        <f>+DEPTOS!S$56</f>
        <v>0</v>
      </c>
      <c r="G44" s="85">
        <f>+IF(ISERROR(F44/F87),"N. D.",F44/F87)</f>
        <v>0</v>
      </c>
      <c r="H44" s="86">
        <f>+$C44-F44</f>
        <v>0</v>
      </c>
      <c r="I44" s="85" t="str">
        <f>+IF(ISERROR(H44/F44),"N. D.",H44/F44)</f>
        <v>N. D.</v>
      </c>
      <c r="J44" s="60"/>
      <c r="K44" s="61">
        <f>+DEPTOS!X$56</f>
        <v>0</v>
      </c>
      <c r="L44" s="85">
        <f>+IF(ISERROR(K44/K87),"N. D.",K44/K87)</f>
        <v>0</v>
      </c>
      <c r="M44" s="86">
        <f>+$C44-K44</f>
        <v>0</v>
      </c>
      <c r="N44" s="85" t="str">
        <f>+IF(ISERROR(M44/K44),"N. D.",M44/K44)</f>
        <v>N. D.</v>
      </c>
    </row>
    <row r="45" spans="1:14">
      <c r="A45" s="59" t="s">
        <v>16</v>
      </c>
      <c r="B45" s="60"/>
      <c r="C45" s="61">
        <f>+PLP!P$56</f>
        <v>4466.79</v>
      </c>
      <c r="D45" s="85">
        <f>+IF(ISERROR(C45/C87),"N. D.",C45/C87)</f>
        <v>3.0206776056412675E-4</v>
      </c>
      <c r="E45" s="60"/>
      <c r="F45" s="61">
        <f>+PLP!S$56</f>
        <v>0</v>
      </c>
      <c r="G45" s="85">
        <f>+IF(ISERROR(F45/F87),"N. D.",F45/F87)</f>
        <v>0</v>
      </c>
      <c r="H45" s="86">
        <f t="shared" si="7"/>
        <v>4466.79</v>
      </c>
      <c r="I45" s="85" t="str">
        <f t="shared" si="8"/>
        <v>N. D.</v>
      </c>
      <c r="J45" s="60"/>
      <c r="K45" s="61">
        <f>+PLP!X$56</f>
        <v>119649.48</v>
      </c>
      <c r="L45" s="85">
        <f>+IF(ISERROR(K45/K87),"N. D.",K45/K87)</f>
        <v>8.1263050548616971E-3</v>
      </c>
      <c r="M45" s="86">
        <f t="shared" si="9"/>
        <v>-115182.69</v>
      </c>
      <c r="N45" s="85">
        <f t="shared" si="10"/>
        <v>-0.96266770235858945</v>
      </c>
    </row>
    <row r="46" spans="1:14">
      <c r="A46" s="59" t="s">
        <v>17</v>
      </c>
      <c r="B46" s="60"/>
      <c r="C46" s="61">
        <f>+PE!P$56</f>
        <v>0</v>
      </c>
      <c r="D46" s="85">
        <f>+IF(ISERROR(C46/C88),"N. D.",C46/C88)</f>
        <v>0</v>
      </c>
      <c r="E46" s="60"/>
      <c r="F46" s="61">
        <f>+PE!S$56</f>
        <v>0</v>
      </c>
      <c r="G46" s="85">
        <f>+IF(ISERROR(F46/F88),"N. D.",F46/F88)</f>
        <v>0</v>
      </c>
      <c r="H46" s="86">
        <f t="shared" si="7"/>
        <v>0</v>
      </c>
      <c r="I46" s="85" t="str">
        <f t="shared" si="8"/>
        <v>N. D.</v>
      </c>
      <c r="J46" s="60"/>
      <c r="K46" s="61">
        <f>+PE!X$56</f>
        <v>44051.05</v>
      </c>
      <c r="L46" s="85">
        <f>+IF(ISERROR(K46/K88),"N. D.",K46/K88)</f>
        <v>3.1801203901063867E-3</v>
      </c>
      <c r="M46" s="86">
        <f t="shared" si="9"/>
        <v>-44051.05</v>
      </c>
      <c r="N46" s="85">
        <f t="shared" si="10"/>
        <v>-1</v>
      </c>
    </row>
    <row r="47" spans="1:14" ht="6" customHeight="1">
      <c r="A47" s="56"/>
      <c r="B47" s="54"/>
      <c r="C47" s="56"/>
      <c r="D47" s="83"/>
      <c r="E47" s="54"/>
      <c r="F47" s="56"/>
      <c r="G47" s="83"/>
      <c r="H47" s="54"/>
      <c r="I47" s="83"/>
      <c r="J47" s="54"/>
      <c r="K47" s="56"/>
      <c r="L47" s="83"/>
      <c r="M47" s="54"/>
      <c r="N47" s="83"/>
    </row>
    <row r="48" spans="1:14">
      <c r="A48" s="55" t="s">
        <v>43</v>
      </c>
      <c r="B48" s="54"/>
      <c r="C48" s="66">
        <f>+C31</f>
        <v>4250676.79</v>
      </c>
      <c r="D48" s="87">
        <f>+IF(ISERROR(C48/C90),"N. D.",C48/C90)</f>
        <v>9.0121235434615331E-3</v>
      </c>
      <c r="E48" s="54"/>
      <c r="F48" s="66">
        <f>+F31</f>
        <v>2841644.6150000002</v>
      </c>
      <c r="G48" s="87">
        <f>+IF(ISERROR(F48/F90),"N. D.",F48/F90)</f>
        <v>5.9828449037666511E-3</v>
      </c>
      <c r="H48" s="74">
        <f>+$C48-F48</f>
        <v>1409032.1749999998</v>
      </c>
      <c r="I48" s="87">
        <f>+IF(ISERROR(H48/F48),"N. D.",H48/F48)</f>
        <v>0.4958509475682622</v>
      </c>
      <c r="J48" s="54"/>
      <c r="K48" s="66">
        <f>+K31</f>
        <v>5792750.1100000003</v>
      </c>
      <c r="L48" s="87">
        <f>+IF(ISERROR(K48/K90),"N. D.",K48/K90)</f>
        <v>1.3531137633115468E-2</v>
      </c>
      <c r="M48" s="74">
        <f>+$C48-K48</f>
        <v>-1542073.3200000003</v>
      </c>
      <c r="N48" s="87">
        <f>+IF(ISERROR(M48/K48),"N. D.",M48/K48)</f>
        <v>-0.26620746462684891</v>
      </c>
    </row>
    <row r="49" spans="1:14" ht="6" customHeight="1">
      <c r="A49" s="56"/>
      <c r="B49" s="54"/>
      <c r="C49" s="56"/>
      <c r="D49" s="83"/>
      <c r="E49" s="54"/>
      <c r="F49" s="56"/>
      <c r="G49" s="83"/>
      <c r="H49" s="54"/>
      <c r="I49" s="83"/>
      <c r="J49" s="54"/>
      <c r="K49" s="56"/>
      <c r="L49" s="83"/>
      <c r="M49" s="54"/>
      <c r="N49" s="83"/>
    </row>
    <row r="50" spans="1:14">
      <c r="A50" s="55" t="s">
        <v>44</v>
      </c>
      <c r="B50" s="54"/>
      <c r="C50" s="56"/>
      <c r="D50" s="83"/>
      <c r="E50" s="54"/>
      <c r="F50" s="56"/>
      <c r="G50" s="83"/>
      <c r="H50" s="54"/>
      <c r="I50" s="83"/>
      <c r="J50" s="54"/>
      <c r="K50" s="56"/>
      <c r="L50" s="83"/>
      <c r="M50" s="54"/>
      <c r="N50" s="83"/>
    </row>
    <row r="51" spans="1:14" ht="6" customHeight="1">
      <c r="A51" s="56"/>
      <c r="B51" s="54"/>
      <c r="C51" s="56"/>
      <c r="D51" s="83"/>
      <c r="E51" s="54"/>
      <c r="F51" s="56"/>
      <c r="G51" s="83"/>
      <c r="H51" s="54"/>
      <c r="I51" s="83"/>
      <c r="J51" s="54"/>
      <c r="K51" s="56"/>
      <c r="L51" s="83"/>
      <c r="M51" s="54"/>
      <c r="N51" s="83"/>
    </row>
    <row r="52" spans="1:14">
      <c r="A52" s="57" t="s">
        <v>21</v>
      </c>
      <c r="B52" s="54"/>
      <c r="C52" s="58">
        <f>+SUM(C53:C67)</f>
        <v>1240187.1199999999</v>
      </c>
      <c r="D52" s="83">
        <f>+IF(ISERROR(C52/C69),"N. D.",C52/C69)</f>
        <v>1</v>
      </c>
      <c r="E52" s="54"/>
      <c r="F52" s="58">
        <f>+SUM(F53:F67)</f>
        <v>0</v>
      </c>
      <c r="G52" s="83" t="str">
        <f>+IF(ISERROR(F52/F69),"N. D.",F52/F69)</f>
        <v>N. D.</v>
      </c>
      <c r="H52" s="84">
        <f t="shared" ref="H52:H67" si="14">+$C52-F52</f>
        <v>1240187.1199999999</v>
      </c>
      <c r="I52" s="83" t="str">
        <f t="shared" ref="I52:I67" si="15">+IF(ISERROR(H52/F52),"N. D.",H52/F52)</f>
        <v>N. D.</v>
      </c>
      <c r="J52" s="54"/>
      <c r="K52" s="58">
        <f>+SUM(K53:K67)</f>
        <v>348059.55</v>
      </c>
      <c r="L52" s="83">
        <f>+IF(ISERROR(K52/K69),"N. D.",K52/K69)</f>
        <v>1</v>
      </c>
      <c r="M52" s="84">
        <f t="shared" ref="M52:M67" si="16">+$C52-K52</f>
        <v>892127.56999999983</v>
      </c>
      <c r="N52" s="83">
        <f t="shared" ref="N52:N67" si="17">+IF(ISERROR(M52/K52),"N. D.",M52/K52)</f>
        <v>2.5631463638908913</v>
      </c>
    </row>
    <row r="53" spans="1:14">
      <c r="A53" s="59" t="s">
        <v>3</v>
      </c>
      <c r="B53" s="60"/>
      <c r="C53" s="61">
        <f>+P2K!P$81</f>
        <v>44727.81</v>
      </c>
      <c r="D53" s="85">
        <f t="shared" ref="D53:D58" si="18">+IF(ISERROR(C53/C74),"N. D.",C53/C74)</f>
        <v>4.7223906291729936E-4</v>
      </c>
      <c r="E53" s="60"/>
      <c r="F53" s="61">
        <f>+P2K!S$81</f>
        <v>0</v>
      </c>
      <c r="G53" s="85">
        <f t="shared" ref="G53:G58" si="19">+IF(ISERROR(F53/F74),"N. D.",F53/F74)</f>
        <v>0</v>
      </c>
      <c r="H53" s="86">
        <f t="shared" si="14"/>
        <v>44727.81</v>
      </c>
      <c r="I53" s="85" t="str">
        <f t="shared" si="15"/>
        <v>N. D.</v>
      </c>
      <c r="J53" s="60"/>
      <c r="K53" s="61">
        <f>+P2K!X$81</f>
        <v>0</v>
      </c>
      <c r="L53" s="85">
        <f t="shared" ref="L53:L58" si="20">+IF(ISERROR(K53/K74),"N. D.",K53/K74)</f>
        <v>0</v>
      </c>
      <c r="M53" s="86">
        <f t="shared" si="16"/>
        <v>44727.81</v>
      </c>
      <c r="N53" s="85" t="str">
        <f t="shared" si="17"/>
        <v>N. D.</v>
      </c>
    </row>
    <row r="54" spans="1:14">
      <c r="A54" s="59" t="s">
        <v>4</v>
      </c>
      <c r="B54" s="60"/>
      <c r="C54" s="61">
        <f>+PSP!P$81</f>
        <v>0</v>
      </c>
      <c r="D54" s="85">
        <f t="shared" si="18"/>
        <v>0</v>
      </c>
      <c r="E54" s="60"/>
      <c r="F54" s="61">
        <f>+PSP!S$81</f>
        <v>0</v>
      </c>
      <c r="G54" s="85">
        <f t="shared" si="19"/>
        <v>0</v>
      </c>
      <c r="H54" s="86">
        <f t="shared" si="14"/>
        <v>0</v>
      </c>
      <c r="I54" s="85" t="str">
        <f t="shared" si="15"/>
        <v>N. D.</v>
      </c>
      <c r="J54" s="60"/>
      <c r="K54" s="61">
        <f>+PSP!X$81</f>
        <v>0</v>
      </c>
      <c r="L54" s="85">
        <f t="shared" si="20"/>
        <v>0</v>
      </c>
      <c r="M54" s="86">
        <f t="shared" si="16"/>
        <v>0</v>
      </c>
      <c r="N54" s="85" t="str">
        <f t="shared" si="17"/>
        <v>N. D.</v>
      </c>
    </row>
    <row r="55" spans="1:14">
      <c r="A55" s="59" t="s">
        <v>5</v>
      </c>
      <c r="B55" s="60"/>
      <c r="C55" s="61">
        <f>+PRG!P$81</f>
        <v>319463.56000000006</v>
      </c>
      <c r="D55" s="85">
        <f t="shared" si="18"/>
        <v>4.8885033226663335E-3</v>
      </c>
      <c r="E55" s="60"/>
      <c r="F55" s="61">
        <f>+PRG!S$81</f>
        <v>0</v>
      </c>
      <c r="G55" s="85">
        <f t="shared" si="19"/>
        <v>0</v>
      </c>
      <c r="H55" s="86">
        <f t="shared" si="14"/>
        <v>319463.56000000006</v>
      </c>
      <c r="I55" s="85" t="str">
        <f t="shared" si="15"/>
        <v>N. D.</v>
      </c>
      <c r="J55" s="60"/>
      <c r="K55" s="61">
        <f>+PRG!X$81</f>
        <v>0</v>
      </c>
      <c r="L55" s="85">
        <f t="shared" si="20"/>
        <v>0</v>
      </c>
      <c r="M55" s="86">
        <f t="shared" si="16"/>
        <v>319463.56000000006</v>
      </c>
      <c r="N55" s="85" t="str">
        <f t="shared" si="17"/>
        <v>N. D.</v>
      </c>
    </row>
    <row r="56" spans="1:14">
      <c r="A56" s="59" t="s">
        <v>6</v>
      </c>
      <c r="B56" s="60"/>
      <c r="C56" s="61">
        <f>+PC!P$81</f>
        <v>0</v>
      </c>
      <c r="D56" s="85">
        <f t="shared" si="18"/>
        <v>0</v>
      </c>
      <c r="E56" s="60"/>
      <c r="F56" s="61">
        <f>+PC!S$81</f>
        <v>0</v>
      </c>
      <c r="G56" s="85">
        <f t="shared" si="19"/>
        <v>0</v>
      </c>
      <c r="H56" s="86">
        <f t="shared" si="14"/>
        <v>0</v>
      </c>
      <c r="I56" s="85" t="str">
        <f t="shared" si="15"/>
        <v>N. D.</v>
      </c>
      <c r="J56" s="60"/>
      <c r="K56" s="61">
        <f>+PC!X$81</f>
        <v>0</v>
      </c>
      <c r="L56" s="85">
        <f t="shared" si="20"/>
        <v>0</v>
      </c>
      <c r="M56" s="86">
        <f t="shared" si="16"/>
        <v>0</v>
      </c>
      <c r="N56" s="85" t="str">
        <f t="shared" si="17"/>
        <v>N. D.</v>
      </c>
    </row>
    <row r="57" spans="1:14">
      <c r="A57" s="59" t="s">
        <v>7</v>
      </c>
      <c r="B57" s="60"/>
      <c r="C57" s="61">
        <f>+PLA!C$81</f>
        <v>0</v>
      </c>
      <c r="D57" s="85" t="str">
        <f t="shared" si="18"/>
        <v>N. D.</v>
      </c>
      <c r="E57" s="60"/>
      <c r="F57" s="61">
        <f>+PLA!F$81</f>
        <v>0</v>
      </c>
      <c r="G57" s="85" t="str">
        <f t="shared" si="19"/>
        <v>N. D.</v>
      </c>
      <c r="H57" s="86">
        <f t="shared" si="14"/>
        <v>0</v>
      </c>
      <c r="I57" s="85" t="str">
        <f t="shared" si="15"/>
        <v>N. D.</v>
      </c>
      <c r="J57" s="60"/>
      <c r="K57" s="61">
        <f>+PLA!K$81</f>
        <v>0</v>
      </c>
      <c r="L57" s="85" t="str">
        <f t="shared" si="20"/>
        <v>N. D.</v>
      </c>
      <c r="M57" s="86">
        <f t="shared" si="16"/>
        <v>0</v>
      </c>
      <c r="N57" s="85" t="str">
        <f t="shared" si="17"/>
        <v>N. D.</v>
      </c>
    </row>
    <row r="58" spans="1:14">
      <c r="A58" s="59" t="s">
        <v>8</v>
      </c>
      <c r="B58" s="60"/>
      <c r="C58" s="61">
        <f>+PSI!P$81</f>
        <v>357497.08</v>
      </c>
      <c r="D58" s="85">
        <f t="shared" si="18"/>
        <v>1.0938843062806071E-2</v>
      </c>
      <c r="E58" s="60"/>
      <c r="F58" s="61">
        <f>+PSI!S$81</f>
        <v>0</v>
      </c>
      <c r="G58" s="85">
        <f t="shared" si="19"/>
        <v>0</v>
      </c>
      <c r="H58" s="86">
        <f t="shared" si="14"/>
        <v>357497.08</v>
      </c>
      <c r="I58" s="85" t="str">
        <f t="shared" si="15"/>
        <v>N. D.</v>
      </c>
      <c r="J58" s="60"/>
      <c r="K58" s="61">
        <f>+PSI!X$81</f>
        <v>23827.52</v>
      </c>
      <c r="L58" s="85">
        <f t="shared" si="20"/>
        <v>7.5298523070805961E-4</v>
      </c>
      <c r="M58" s="86">
        <f t="shared" si="16"/>
        <v>333669.56</v>
      </c>
      <c r="N58" s="85">
        <f t="shared" si="17"/>
        <v>14.003537086528517</v>
      </c>
    </row>
    <row r="59" spans="1:14">
      <c r="A59" s="59" t="s">
        <v>9</v>
      </c>
      <c r="B59" s="60"/>
      <c r="C59" s="61">
        <f>+PPA!P$81</f>
        <v>0</v>
      </c>
      <c r="D59" s="85">
        <f>+IF(ISERROR(C59/C77),"N. D.",C59/C77)</f>
        <v>0</v>
      </c>
      <c r="E59" s="60"/>
      <c r="F59" s="61">
        <f>+PPA!S$81</f>
        <v>0</v>
      </c>
      <c r="G59" s="85">
        <f>+IF(ISERROR(F59/F77),"N. D.",F59/F77)</f>
        <v>0</v>
      </c>
      <c r="H59" s="86">
        <f>+$C59-F59</f>
        <v>0</v>
      </c>
      <c r="I59" s="85" t="str">
        <f>+IF(ISERROR(H59/F59),"N. D.",H59/F59)</f>
        <v>N. D.</v>
      </c>
      <c r="J59" s="60"/>
      <c r="K59" s="61">
        <f>+PPA!X$81</f>
        <v>0</v>
      </c>
      <c r="L59" s="85">
        <f>+IF(ISERROR(K59/K77),"N. D.",K59/K77)</f>
        <v>0</v>
      </c>
      <c r="M59" s="86">
        <f t="shared" si="16"/>
        <v>0</v>
      </c>
      <c r="N59" s="85" t="str">
        <f t="shared" si="17"/>
        <v>N. D.</v>
      </c>
    </row>
    <row r="60" spans="1:14">
      <c r="A60" s="59" t="s">
        <v>10</v>
      </c>
      <c r="B60" s="60"/>
      <c r="C60" s="61">
        <f>+PPB!C$81</f>
        <v>0</v>
      </c>
      <c r="D60" s="85" t="str">
        <f>+IF(ISERROR(C60/C78),"N. D.",C60/C78)</f>
        <v>N. D.</v>
      </c>
      <c r="E60" s="60"/>
      <c r="F60" s="61">
        <f>+PPB!F$81</f>
        <v>0</v>
      </c>
      <c r="G60" s="85" t="str">
        <f>+IF(ISERROR(F60/F78),"N. D.",F60/F78)</f>
        <v>N. D.</v>
      </c>
      <c r="H60" s="86">
        <f>+$C60-F60</f>
        <v>0</v>
      </c>
      <c r="I60" s="85" t="str">
        <f>+IF(ISERROR(H60/F60),"N. D.",H60/F60)</f>
        <v>N. D.</v>
      </c>
      <c r="J60" s="60"/>
      <c r="K60" s="61">
        <f>+PPB!K$81</f>
        <v>0</v>
      </c>
      <c r="L60" s="85" t="str">
        <f>+IF(ISERROR(K60/K78),"N. D.",K60/K78)</f>
        <v>N. D.</v>
      </c>
      <c r="M60" s="86">
        <f t="shared" si="16"/>
        <v>0</v>
      </c>
      <c r="N60" s="85" t="str">
        <f t="shared" si="17"/>
        <v>N. D.</v>
      </c>
    </row>
    <row r="61" spans="1:14">
      <c r="A61" s="59" t="s">
        <v>11</v>
      </c>
      <c r="B61" s="60"/>
      <c r="C61" s="61">
        <f>+CBA!P$81</f>
        <v>105000</v>
      </c>
      <c r="D61" s="85">
        <f>+IF(ISERROR(C61/C79),"N. D.",C61/C79)</f>
        <v>3.2128332952947123E-3</v>
      </c>
      <c r="E61" s="60"/>
      <c r="F61" s="61">
        <f>+CBA!S$81</f>
        <v>0</v>
      </c>
      <c r="G61" s="85">
        <f>+IF(ISERROR(F61/F79),"N. D.",F61/F79)</f>
        <v>0</v>
      </c>
      <c r="H61" s="86">
        <f>+$C61-F61</f>
        <v>105000</v>
      </c>
      <c r="I61" s="85" t="str">
        <f>+IF(ISERROR(H61/F61),"N. D.",H61/F61)</f>
        <v>N. D.</v>
      </c>
      <c r="J61" s="60"/>
      <c r="K61" s="61">
        <f>+CBA!X$81</f>
        <v>0</v>
      </c>
      <c r="L61" s="85">
        <f>+IF(ISERROR(K61/K79),"N. D.",K61/K79)</f>
        <v>0</v>
      </c>
      <c r="M61" s="86">
        <f t="shared" si="16"/>
        <v>105000</v>
      </c>
      <c r="N61" s="85" t="str">
        <f t="shared" si="17"/>
        <v>N. D.</v>
      </c>
    </row>
    <row r="62" spans="1:14">
      <c r="A62" s="59" t="s">
        <v>12</v>
      </c>
      <c r="B62" s="60"/>
      <c r="C62" s="61">
        <f>+TORR!P$81</f>
        <v>271834.05</v>
      </c>
      <c r="D62" s="85">
        <f>+IF(ISERROR(C62/C79),"N. D.",C62/C79)</f>
        <v>8.31769034890293E-3</v>
      </c>
      <c r="E62" s="60"/>
      <c r="F62" s="61">
        <f>+TORR!S$81</f>
        <v>0</v>
      </c>
      <c r="G62" s="85">
        <f>+IF(ISERROR(F62/F79),"N. D.",F62/F79)</f>
        <v>0</v>
      </c>
      <c r="H62" s="86">
        <f>+$C62-F62</f>
        <v>271834.05</v>
      </c>
      <c r="I62" s="85" t="str">
        <f>+IF(ISERROR(H62/F62),"N. D.",H62/F62)</f>
        <v>N. D.</v>
      </c>
      <c r="J62" s="60"/>
      <c r="K62" s="61">
        <f>+TORR!X$81</f>
        <v>7000</v>
      </c>
      <c r="L62" s="85">
        <f>+IF(ISERROR(K62/K79),"N. D.",K62/K79)</f>
        <v>2.212104581155075E-4</v>
      </c>
      <c r="M62" s="86">
        <f t="shared" si="16"/>
        <v>264834.05</v>
      </c>
      <c r="N62" s="85">
        <f t="shared" si="17"/>
        <v>37.833435714285713</v>
      </c>
    </row>
    <row r="63" spans="1:14">
      <c r="A63" s="59" t="s">
        <v>13</v>
      </c>
      <c r="B63" s="60"/>
      <c r="C63" s="61">
        <f>+HOT!P$81</f>
        <v>0</v>
      </c>
      <c r="D63" s="85">
        <f>+IF(ISERROR(C63/C80),"N. D.",C63/C80)</f>
        <v>0</v>
      </c>
      <c r="E63" s="60"/>
      <c r="F63" s="61">
        <f>+HOT!S$81</f>
        <v>0</v>
      </c>
      <c r="G63" s="85">
        <f>+IF(ISERROR(F63/F80),"N. D.",F63/F80)</f>
        <v>0</v>
      </c>
      <c r="H63" s="86">
        <f>+$C63-F63</f>
        <v>0</v>
      </c>
      <c r="I63" s="85" t="str">
        <f>+IF(ISERROR(H63/F63),"N. D.",H63/F63)</f>
        <v>N. D.</v>
      </c>
      <c r="J63" s="60"/>
      <c r="K63" s="61">
        <f>+HOT!X$81</f>
        <v>0</v>
      </c>
      <c r="L63" s="85">
        <f>+IF(ISERROR(K63/K80),"N. D.",K63/K80)</f>
        <v>0</v>
      </c>
      <c r="M63" s="86">
        <f t="shared" si="16"/>
        <v>0</v>
      </c>
      <c r="N63" s="85" t="str">
        <f t="shared" si="17"/>
        <v>N. D.</v>
      </c>
    </row>
    <row r="64" spans="1:14">
      <c r="A64" s="59" t="s">
        <v>14</v>
      </c>
      <c r="B64" s="60"/>
      <c r="C64" s="61">
        <f>+PV!P$81</f>
        <v>140640.48000000001</v>
      </c>
      <c r="D64" s="85">
        <f>+IF(ISERROR(C64/C85),"N. D.",C64/C85)</f>
        <v>2.9297208139723962E-3</v>
      </c>
      <c r="E64" s="60"/>
      <c r="F64" s="61">
        <f>+PV!S$81</f>
        <v>0</v>
      </c>
      <c r="G64" s="85">
        <f>+IF(ISERROR(F64/F85),"N. D.",F64/F85)</f>
        <v>0</v>
      </c>
      <c r="H64" s="86">
        <f t="shared" si="14"/>
        <v>140640.48000000001</v>
      </c>
      <c r="I64" s="85" t="str">
        <f t="shared" si="15"/>
        <v>N. D.</v>
      </c>
      <c r="J64" s="60"/>
      <c r="K64" s="61">
        <f>+PV!X$81</f>
        <v>0</v>
      </c>
      <c r="L64" s="85">
        <f>+IF(ISERROR(K64/K85),"N. D.",K64/K85)</f>
        <v>0</v>
      </c>
      <c r="M64" s="86">
        <f t="shared" si="16"/>
        <v>140640.48000000001</v>
      </c>
      <c r="N64" s="85" t="str">
        <f t="shared" si="17"/>
        <v>N. D.</v>
      </c>
    </row>
    <row r="65" spans="1:14">
      <c r="A65" s="59" t="s">
        <v>15</v>
      </c>
      <c r="B65" s="60"/>
      <c r="C65" s="61">
        <f>+DEPTOS!P$81</f>
        <v>0</v>
      </c>
      <c r="D65" s="85">
        <f>+IF(ISERROR(C65/C87),"N. D.",C65/C87)</f>
        <v>0</v>
      </c>
      <c r="E65" s="60"/>
      <c r="F65" s="61">
        <f>+DEPTOS!S$81</f>
        <v>0</v>
      </c>
      <c r="G65" s="85">
        <f>+IF(ISERROR(F65/F87),"N. D.",F65/F87)</f>
        <v>0</v>
      </c>
      <c r="H65" s="86">
        <f>+$C65-F65</f>
        <v>0</v>
      </c>
      <c r="I65" s="85" t="str">
        <f>+IF(ISERROR(H65/F65),"N. D.",H65/F65)</f>
        <v>N. D.</v>
      </c>
      <c r="J65" s="60"/>
      <c r="K65" s="61">
        <f>+DEPTOS!X$81</f>
        <v>0</v>
      </c>
      <c r="L65" s="85">
        <f>+IF(ISERROR(K65/K87),"N. D.",K65/K87)</f>
        <v>0</v>
      </c>
      <c r="M65" s="86">
        <f>+$C65-K65</f>
        <v>0</v>
      </c>
      <c r="N65" s="85" t="str">
        <f>+IF(ISERROR(M65/K65),"N. D.",M65/K65)</f>
        <v>N. D.</v>
      </c>
    </row>
    <row r="66" spans="1:14">
      <c r="A66" s="59" t="s">
        <v>16</v>
      </c>
      <c r="B66" s="60"/>
      <c r="C66" s="61">
        <f>+PLP!P$81</f>
        <v>1024.1400000000001</v>
      </c>
      <c r="D66" s="85">
        <f>+IF(ISERROR(C66/C87),"N. D.",C66/C87)</f>
        <v>6.9257716683377728E-5</v>
      </c>
      <c r="E66" s="60"/>
      <c r="F66" s="61">
        <f>+PLP!S$81</f>
        <v>0</v>
      </c>
      <c r="G66" s="85">
        <f>+IF(ISERROR(F66/F87),"N. D.",F66/F87)</f>
        <v>0</v>
      </c>
      <c r="H66" s="86">
        <f t="shared" si="14"/>
        <v>1024.1400000000001</v>
      </c>
      <c r="I66" s="85" t="str">
        <f t="shared" si="15"/>
        <v>N. D.</v>
      </c>
      <c r="J66" s="60"/>
      <c r="K66" s="61">
        <f>+PLP!X$81</f>
        <v>317232.02999999997</v>
      </c>
      <c r="L66" s="85">
        <f>+IF(ISERROR(K66/K87),"N. D.",K66/K87)</f>
        <v>2.1545636879934934E-2</v>
      </c>
      <c r="M66" s="86">
        <f t="shared" si="16"/>
        <v>-316207.88999999996</v>
      </c>
      <c r="N66" s="85">
        <f t="shared" si="17"/>
        <v>-0.99677163746674635</v>
      </c>
    </row>
    <row r="67" spans="1:14">
      <c r="A67" s="59" t="s">
        <v>17</v>
      </c>
      <c r="B67" s="60"/>
      <c r="C67" s="61">
        <f>+PE!P$81</f>
        <v>0</v>
      </c>
      <c r="D67" s="85">
        <f>+IF(ISERROR(C67/C88),"N. D.",C67/C88)</f>
        <v>0</v>
      </c>
      <c r="E67" s="60"/>
      <c r="F67" s="61">
        <f>+PE!S$81</f>
        <v>0</v>
      </c>
      <c r="G67" s="85">
        <f>+IF(ISERROR(F67/F88),"N. D.",F67/F88)</f>
        <v>0</v>
      </c>
      <c r="H67" s="86">
        <f t="shared" si="14"/>
        <v>0</v>
      </c>
      <c r="I67" s="85" t="str">
        <f t="shared" si="15"/>
        <v>N. D.</v>
      </c>
      <c r="J67" s="60"/>
      <c r="K67" s="61">
        <f>+PE!X$81</f>
        <v>0</v>
      </c>
      <c r="L67" s="85">
        <f>+IF(ISERROR(K67/K88),"N. D.",K67/K88)</f>
        <v>0</v>
      </c>
      <c r="M67" s="86">
        <f t="shared" si="16"/>
        <v>0</v>
      </c>
      <c r="N67" s="85" t="str">
        <f t="shared" si="17"/>
        <v>N. D.</v>
      </c>
    </row>
    <row r="68" spans="1:14" ht="6" customHeight="1">
      <c r="A68" s="56"/>
      <c r="B68" s="54"/>
      <c r="C68" s="56"/>
      <c r="D68" s="83"/>
      <c r="E68" s="54"/>
      <c r="F68" s="56"/>
      <c r="G68" s="83"/>
      <c r="H68" s="54"/>
      <c r="I68" s="83"/>
      <c r="J68" s="54"/>
      <c r="K68" s="56"/>
      <c r="L68" s="83"/>
      <c r="M68" s="54"/>
      <c r="N68" s="83"/>
    </row>
    <row r="69" spans="1:14">
      <c r="A69" s="55" t="s">
        <v>45</v>
      </c>
      <c r="B69" s="54"/>
      <c r="C69" s="66">
        <f>+C52</f>
        <v>1240187.1199999999</v>
      </c>
      <c r="D69" s="87">
        <f>+IF(ISERROR(C69/C90),"N. D.",C69/C90)</f>
        <v>2.6293976452746838E-3</v>
      </c>
      <c r="E69" s="54"/>
      <c r="F69" s="66">
        <f>+F52</f>
        <v>0</v>
      </c>
      <c r="G69" s="87">
        <f>+IF(ISERROR(F69/F90),"N. D.",F69/F90)</f>
        <v>0</v>
      </c>
      <c r="H69" s="74">
        <f>+$C69-F69</f>
        <v>1240187.1199999999</v>
      </c>
      <c r="I69" s="87" t="str">
        <f>+IF(ISERROR(H69/F69),"N. D.",H69/F69)</f>
        <v>N. D.</v>
      </c>
      <c r="J69" s="54"/>
      <c r="K69" s="66">
        <f>+K52</f>
        <v>348059.55</v>
      </c>
      <c r="L69" s="87">
        <f>+IF(ISERROR(K69/K90),"N. D.",K69/K90)</f>
        <v>8.1302344933540294E-4</v>
      </c>
      <c r="M69" s="74">
        <f>+$C69-K69</f>
        <v>892127.56999999983</v>
      </c>
      <c r="N69" s="87">
        <f>+IF(ISERROR(M69/K69),"N. D.",M69/K69)</f>
        <v>2.5631463638908913</v>
      </c>
    </row>
    <row r="70" spans="1:14" ht="6" customHeight="1">
      <c r="A70" s="56"/>
      <c r="B70" s="54"/>
      <c r="C70" s="56"/>
      <c r="D70" s="83"/>
      <c r="E70" s="54"/>
      <c r="F70" s="56"/>
      <c r="G70" s="83"/>
      <c r="H70" s="54"/>
      <c r="I70" s="83"/>
      <c r="J70" s="54"/>
      <c r="K70" s="56"/>
      <c r="L70" s="83"/>
      <c r="M70" s="54"/>
      <c r="N70" s="83"/>
    </row>
    <row r="71" spans="1:14">
      <c r="A71" s="55" t="s">
        <v>46</v>
      </c>
      <c r="B71" s="54"/>
      <c r="C71" s="56"/>
      <c r="D71" s="83"/>
      <c r="E71" s="54"/>
      <c r="F71" s="56"/>
      <c r="G71" s="83"/>
      <c r="H71" s="54"/>
      <c r="I71" s="83"/>
      <c r="J71" s="54"/>
      <c r="K71" s="56"/>
      <c r="L71" s="83"/>
      <c r="M71" s="54"/>
      <c r="N71" s="83"/>
    </row>
    <row r="72" spans="1:14" ht="6" customHeight="1">
      <c r="A72" s="56"/>
      <c r="B72" s="54"/>
      <c r="C72" s="56"/>
      <c r="D72" s="83"/>
      <c r="E72" s="54"/>
      <c r="F72" s="56"/>
      <c r="G72" s="83"/>
      <c r="H72" s="54"/>
      <c r="I72" s="83"/>
      <c r="J72" s="54"/>
      <c r="K72" s="56"/>
      <c r="L72" s="83"/>
      <c r="M72" s="54"/>
      <c r="N72" s="83"/>
    </row>
    <row r="73" spans="1:14">
      <c r="A73" s="57" t="s">
        <v>21</v>
      </c>
      <c r="B73" s="54"/>
      <c r="C73" s="58">
        <f>+SUM(C74:C88)</f>
        <v>471662063.8300001</v>
      </c>
      <c r="D73" s="83">
        <f>+IF(ISERROR(C73/C90),"N. D.",C73/C90)</f>
        <v>1</v>
      </c>
      <c r="E73" s="54"/>
      <c r="F73" s="58">
        <f>+SUM(F74:F88)</f>
        <v>474965448.83036679</v>
      </c>
      <c r="G73" s="83">
        <f>+IF(ISERROR(F73/F90),"N. D.",F73/F90)</f>
        <v>1</v>
      </c>
      <c r="H73" s="84">
        <f t="shared" ref="H73:H88" si="21">+$C73-F73</f>
        <v>-3303385.0003666878</v>
      </c>
      <c r="I73" s="83">
        <f t="shared" ref="I73:I88" si="22">+IF(ISERROR(H73/F73),"N. D.",H73/F73)</f>
        <v>-6.955000639523333E-3</v>
      </c>
      <c r="J73" s="54"/>
      <c r="K73" s="58">
        <f>+SUM(K74:K88)</f>
        <v>428105179.84999996</v>
      </c>
      <c r="L73" s="83">
        <f>+IF(ISERROR(K73/K90),"N. D.",K73/K90)</f>
        <v>1</v>
      </c>
      <c r="M73" s="84">
        <f t="shared" ref="M73:M88" si="23">+$C73-K73</f>
        <v>43556883.980000138</v>
      </c>
      <c r="N73" s="83">
        <f t="shared" ref="N73:N88" si="24">+IF(ISERROR(M73/K73),"N. D.",M73/K73)</f>
        <v>0.10174341734258309</v>
      </c>
    </row>
    <row r="74" spans="1:14">
      <c r="A74" s="59" t="s">
        <v>3</v>
      </c>
      <c r="B74" s="60"/>
      <c r="C74" s="61">
        <f t="shared" ref="C74:C88" si="25">+C11-C32-C53</f>
        <v>94714337.530000001</v>
      </c>
      <c r="D74" s="85">
        <f t="shared" ref="D74:D88" si="26">+IF(ISERROR(C74/C74),"N. D.",C74/C74)</f>
        <v>1</v>
      </c>
      <c r="E74" s="60"/>
      <c r="F74" s="61">
        <f t="shared" ref="F74:F88" si="27">+F11-F32-F53</f>
        <v>96097240.027981177</v>
      </c>
      <c r="G74" s="85">
        <f t="shared" ref="G74:G88" si="28">+IF(ISERROR(F74/F74),"N. D.",F74/F74)</f>
        <v>1</v>
      </c>
      <c r="H74" s="86">
        <f t="shared" si="21"/>
        <v>-1382902.4979811758</v>
      </c>
      <c r="I74" s="85">
        <f t="shared" si="22"/>
        <v>-1.4390657812633415E-2</v>
      </c>
      <c r="J74" s="60"/>
      <c r="K74" s="61">
        <f t="shared" ref="K74:K88" si="29">+K11-K32-K53</f>
        <v>88693051.909999982</v>
      </c>
      <c r="L74" s="85">
        <f t="shared" ref="L74:L88" si="30">+IF(ISERROR(K74/K74),"N. D.",K74/K74)</f>
        <v>1</v>
      </c>
      <c r="M74" s="86">
        <f t="shared" si="23"/>
        <v>6021285.6200000197</v>
      </c>
      <c r="N74" s="85">
        <f t="shared" si="24"/>
        <v>6.7889034037412921E-2</v>
      </c>
    </row>
    <row r="75" spans="1:14">
      <c r="A75" s="59" t="s">
        <v>4</v>
      </c>
      <c r="B75" s="60"/>
      <c r="C75" s="61">
        <f t="shared" si="25"/>
        <v>55926379.409999996</v>
      </c>
      <c r="D75" s="85">
        <f t="shared" si="26"/>
        <v>1</v>
      </c>
      <c r="E75" s="60"/>
      <c r="F75" s="61">
        <f t="shared" si="27"/>
        <v>57983340.193127863</v>
      </c>
      <c r="G75" s="85">
        <f t="shared" si="28"/>
        <v>1</v>
      </c>
      <c r="H75" s="86">
        <f t="shared" si="21"/>
        <v>-2056960.7831278667</v>
      </c>
      <c r="I75" s="85">
        <f t="shared" si="22"/>
        <v>-3.5475030867084402E-2</v>
      </c>
      <c r="J75" s="60"/>
      <c r="K75" s="61">
        <f t="shared" si="29"/>
        <v>51437435.690000005</v>
      </c>
      <c r="L75" s="85">
        <f t="shared" si="30"/>
        <v>1</v>
      </c>
      <c r="M75" s="86">
        <f t="shared" si="23"/>
        <v>4488943.7199999914</v>
      </c>
      <c r="N75" s="85">
        <f t="shared" si="24"/>
        <v>8.7269974869153333E-2</v>
      </c>
    </row>
    <row r="76" spans="1:14">
      <c r="A76" s="59" t="s">
        <v>5</v>
      </c>
      <c r="B76" s="60"/>
      <c r="C76" s="61">
        <f t="shared" si="25"/>
        <v>65349972.969999999</v>
      </c>
      <c r="D76" s="85">
        <f t="shared" si="26"/>
        <v>1</v>
      </c>
      <c r="E76" s="60"/>
      <c r="F76" s="61">
        <f t="shared" si="27"/>
        <v>63888276.887408271</v>
      </c>
      <c r="G76" s="85">
        <f t="shared" si="28"/>
        <v>1</v>
      </c>
      <c r="H76" s="86">
        <f t="shared" si="21"/>
        <v>1461696.0825917274</v>
      </c>
      <c r="I76" s="85">
        <f t="shared" si="22"/>
        <v>2.2878940453625114E-2</v>
      </c>
      <c r="J76" s="60"/>
      <c r="K76" s="61">
        <f t="shared" si="29"/>
        <v>59884343.660000011</v>
      </c>
      <c r="L76" s="85">
        <f t="shared" si="30"/>
        <v>1</v>
      </c>
      <c r="M76" s="86">
        <f t="shared" si="23"/>
        <v>5465629.3099999875</v>
      </c>
      <c r="N76" s="85">
        <f t="shared" si="24"/>
        <v>9.1269753928200373E-2</v>
      </c>
    </row>
    <row r="77" spans="1:14">
      <c r="A77" s="59" t="s">
        <v>6</v>
      </c>
      <c r="B77" s="60"/>
      <c r="C77" s="61">
        <f t="shared" si="25"/>
        <v>5189143.28</v>
      </c>
      <c r="D77" s="85">
        <f t="shared" si="26"/>
        <v>1</v>
      </c>
      <c r="E77" s="60"/>
      <c r="F77" s="61">
        <f t="shared" si="27"/>
        <v>5158569.1990936995</v>
      </c>
      <c r="G77" s="85">
        <f t="shared" si="28"/>
        <v>1</v>
      </c>
      <c r="H77" s="86">
        <f t="shared" si="21"/>
        <v>30574.080906300806</v>
      </c>
      <c r="I77" s="85">
        <f t="shared" si="22"/>
        <v>5.9268529172143928E-3</v>
      </c>
      <c r="J77" s="60"/>
      <c r="K77" s="61">
        <f t="shared" si="29"/>
        <v>3685294.7</v>
      </c>
      <c r="L77" s="85">
        <f t="shared" si="30"/>
        <v>1</v>
      </c>
      <c r="M77" s="86">
        <f t="shared" si="23"/>
        <v>1503848.58</v>
      </c>
      <c r="N77" s="85">
        <f t="shared" si="24"/>
        <v>0.40806738739238413</v>
      </c>
    </row>
    <row r="78" spans="1:14">
      <c r="A78" s="59" t="s">
        <v>7</v>
      </c>
      <c r="B78" s="60"/>
      <c r="C78" s="61">
        <f t="shared" si="25"/>
        <v>0</v>
      </c>
      <c r="D78" s="85" t="str">
        <f t="shared" si="26"/>
        <v>N. D.</v>
      </c>
      <c r="E78" s="60"/>
      <c r="F78" s="61">
        <f t="shared" si="27"/>
        <v>0</v>
      </c>
      <c r="G78" s="85" t="str">
        <f t="shared" si="28"/>
        <v>N. D.</v>
      </c>
      <c r="H78" s="86">
        <f t="shared" si="21"/>
        <v>0</v>
      </c>
      <c r="I78" s="85" t="str">
        <f t="shared" si="22"/>
        <v>N. D.</v>
      </c>
      <c r="J78" s="60"/>
      <c r="K78" s="61">
        <f t="shared" si="29"/>
        <v>0</v>
      </c>
      <c r="L78" s="85" t="str">
        <f t="shared" si="30"/>
        <v>N. D.</v>
      </c>
      <c r="M78" s="86">
        <f t="shared" si="23"/>
        <v>0</v>
      </c>
      <c r="N78" s="85" t="str">
        <f t="shared" si="24"/>
        <v>N. D.</v>
      </c>
    </row>
    <row r="79" spans="1:14">
      <c r="A79" s="59" t="s">
        <v>8</v>
      </c>
      <c r="B79" s="60"/>
      <c r="C79" s="61">
        <f t="shared" si="25"/>
        <v>32681434.220000006</v>
      </c>
      <c r="D79" s="85">
        <f t="shared" si="26"/>
        <v>1</v>
      </c>
      <c r="E79" s="60"/>
      <c r="F79" s="61">
        <f t="shared" si="27"/>
        <v>33331550.248999104</v>
      </c>
      <c r="G79" s="85">
        <f t="shared" si="28"/>
        <v>1</v>
      </c>
      <c r="H79" s="86">
        <f t="shared" si="21"/>
        <v>-650116.02899909765</v>
      </c>
      <c r="I79" s="85">
        <f t="shared" si="22"/>
        <v>-1.9504524216320231E-2</v>
      </c>
      <c r="J79" s="60"/>
      <c r="K79" s="61">
        <f t="shared" si="29"/>
        <v>31644073.52</v>
      </c>
      <c r="L79" s="85">
        <f t="shared" si="30"/>
        <v>1</v>
      </c>
      <c r="M79" s="86">
        <f t="shared" si="23"/>
        <v>1037360.7000000067</v>
      </c>
      <c r="N79" s="85">
        <f t="shared" si="24"/>
        <v>3.2782147954003575E-2</v>
      </c>
    </row>
    <row r="80" spans="1:14">
      <c r="A80" s="59" t="s">
        <v>9</v>
      </c>
      <c r="B80" s="60"/>
      <c r="C80" s="61">
        <f t="shared" si="25"/>
        <v>6014245.25</v>
      </c>
      <c r="D80" s="85">
        <f>+IF(ISERROR(C80/C80),"N. D.",C80/C80)</f>
        <v>1</v>
      </c>
      <c r="E80" s="60"/>
      <c r="F80" s="61">
        <f t="shared" si="27"/>
        <v>6041278.8138036001</v>
      </c>
      <c r="G80" s="85">
        <f>+IF(ISERROR(F80/F80),"N. D.",F80/F80)</f>
        <v>1</v>
      </c>
      <c r="H80" s="86">
        <f>+$C80-F80</f>
        <v>-27033.563803600147</v>
      </c>
      <c r="I80" s="85">
        <f>+IF(ISERROR(H80/F80),"N. D.",H80/F80)</f>
        <v>-4.474808171712202E-3</v>
      </c>
      <c r="J80" s="60"/>
      <c r="K80" s="61">
        <f t="shared" si="29"/>
        <v>5760289.1599999992</v>
      </c>
      <c r="L80" s="85">
        <f t="shared" si="30"/>
        <v>1</v>
      </c>
      <c r="M80" s="86">
        <f t="shared" si="23"/>
        <v>253956.09000000078</v>
      </c>
      <c r="N80" s="85">
        <f t="shared" si="24"/>
        <v>4.4087385710338337E-2</v>
      </c>
    </row>
    <row r="81" spans="1:14">
      <c r="A81" s="59" t="s">
        <v>10</v>
      </c>
      <c r="B81" s="60"/>
      <c r="C81" s="61">
        <f t="shared" si="25"/>
        <v>0</v>
      </c>
      <c r="D81" s="85" t="str">
        <f>+IF(ISERROR(C81/C81),"N. D.",C81/C81)</f>
        <v>N. D.</v>
      </c>
      <c r="E81" s="60"/>
      <c r="F81" s="61">
        <f t="shared" si="27"/>
        <v>0</v>
      </c>
      <c r="G81" s="85" t="str">
        <f>+IF(ISERROR(F81/F81),"N. D.",F81/F81)</f>
        <v>N. D.</v>
      </c>
      <c r="H81" s="86">
        <f>+$C81-F81</f>
        <v>0</v>
      </c>
      <c r="I81" s="85" t="str">
        <f>+IF(ISERROR(H81/F81),"N. D.",H81/F81)</f>
        <v>N. D.</v>
      </c>
      <c r="J81" s="60"/>
      <c r="K81" s="61">
        <f t="shared" si="29"/>
        <v>0</v>
      </c>
      <c r="L81" s="85" t="str">
        <f t="shared" si="30"/>
        <v>N. D.</v>
      </c>
      <c r="M81" s="86">
        <f t="shared" si="23"/>
        <v>0</v>
      </c>
      <c r="N81" s="85" t="str">
        <f t="shared" si="24"/>
        <v>N. D.</v>
      </c>
    </row>
    <row r="82" spans="1:14">
      <c r="A82" s="59" t="s">
        <v>11</v>
      </c>
      <c r="B82" s="60"/>
      <c r="C82" s="61">
        <f t="shared" si="25"/>
        <v>81404071.750000015</v>
      </c>
      <c r="D82" s="85">
        <f>+IF(ISERROR(C82/C82),"N. D.",C82/C82)</f>
        <v>1</v>
      </c>
      <c r="E82" s="60"/>
      <c r="F82" s="61">
        <f t="shared" si="27"/>
        <v>81285970.074801013</v>
      </c>
      <c r="G82" s="85">
        <f>+IF(ISERROR(F82/F82),"N. D.",F82/F82)</f>
        <v>1</v>
      </c>
      <c r="H82" s="86">
        <f>+$C82-F82</f>
        <v>118101.67519900203</v>
      </c>
      <c r="I82" s="85">
        <f>+IF(ISERROR(H82/F82),"N. D.",H82/F82)</f>
        <v>1.4529158610067942E-3</v>
      </c>
      <c r="J82" s="60"/>
      <c r="K82" s="61">
        <f t="shared" si="29"/>
        <v>72864464.229999989</v>
      </c>
      <c r="L82" s="85">
        <f t="shared" si="30"/>
        <v>1</v>
      </c>
      <c r="M82" s="86">
        <f t="shared" si="23"/>
        <v>8539607.5200000256</v>
      </c>
      <c r="N82" s="85">
        <f t="shared" si="24"/>
        <v>0.11719852208127636</v>
      </c>
    </row>
    <row r="83" spans="1:14">
      <c r="A83" s="59" t="s">
        <v>12</v>
      </c>
      <c r="B83" s="60"/>
      <c r="C83" s="61">
        <f t="shared" si="25"/>
        <v>51572493.160000004</v>
      </c>
      <c r="D83" s="85">
        <f>+IF(ISERROR(C83/C83),"N. D.",C83/C83)</f>
        <v>1</v>
      </c>
      <c r="E83" s="60"/>
      <c r="F83" s="61">
        <f t="shared" si="27"/>
        <v>50472314.212505512</v>
      </c>
      <c r="G83" s="85">
        <f>+IF(ISERROR(F83/F83),"N. D.",F83/F83)</f>
        <v>1</v>
      </c>
      <c r="H83" s="86">
        <f>+$C83-F83</f>
        <v>1100178.9474944919</v>
      </c>
      <c r="I83" s="85">
        <f>+IF(ISERROR(H83/F83),"N. D.",H83/F83)</f>
        <v>2.1797671944709461E-2</v>
      </c>
      <c r="J83" s="60"/>
      <c r="K83" s="61">
        <f t="shared" si="29"/>
        <v>51049565.07</v>
      </c>
      <c r="L83" s="85">
        <f t="shared" si="30"/>
        <v>1</v>
      </c>
      <c r="M83" s="86">
        <f t="shared" si="23"/>
        <v>522928.09000000358</v>
      </c>
      <c r="N83" s="85">
        <f t="shared" si="24"/>
        <v>1.0243536635090936E-2</v>
      </c>
    </row>
    <row r="84" spans="1:14">
      <c r="A84" s="59" t="s">
        <v>13</v>
      </c>
      <c r="B84" s="60"/>
      <c r="C84" s="61">
        <f t="shared" si="25"/>
        <v>1325600.06</v>
      </c>
      <c r="D84" s="85">
        <f>+IF(ISERROR(C84/C84),"N. D.",C84/C84)</f>
        <v>1</v>
      </c>
      <c r="E84" s="60"/>
      <c r="F84" s="61">
        <f t="shared" si="27"/>
        <v>6127332.9307224993</v>
      </c>
      <c r="G84" s="85">
        <f>+IF(ISERROR(F84/F84),"N. D.",F84/F84)</f>
        <v>1</v>
      </c>
      <c r="H84" s="86">
        <f>+$C84-F84</f>
        <v>-4801732.8707224987</v>
      </c>
      <c r="I84" s="85">
        <f>+IF(ISERROR(H84/F84),"N. D.",H84/F84)</f>
        <v>-0.78365790222472964</v>
      </c>
      <c r="J84" s="60"/>
      <c r="K84" s="61">
        <f t="shared" si="29"/>
        <v>1523127.1300000004</v>
      </c>
      <c r="L84" s="85">
        <f t="shared" si="30"/>
        <v>1</v>
      </c>
      <c r="M84" s="86">
        <f t="shared" si="23"/>
        <v>-197527.0700000003</v>
      </c>
      <c r="N84" s="85">
        <f t="shared" si="24"/>
        <v>-0.12968521544225942</v>
      </c>
    </row>
    <row r="85" spans="1:14">
      <c r="A85" s="59" t="s">
        <v>14</v>
      </c>
      <c r="B85" s="60"/>
      <c r="C85" s="61">
        <f t="shared" si="25"/>
        <v>48004737.970000006</v>
      </c>
      <c r="D85" s="85">
        <f t="shared" si="26"/>
        <v>1</v>
      </c>
      <c r="E85" s="60"/>
      <c r="F85" s="61">
        <f t="shared" si="27"/>
        <v>44924376.589777283</v>
      </c>
      <c r="G85" s="85">
        <f t="shared" si="28"/>
        <v>1</v>
      </c>
      <c r="H85" s="86">
        <f t="shared" si="21"/>
        <v>3080361.3802227229</v>
      </c>
      <c r="I85" s="85">
        <f t="shared" si="22"/>
        <v>6.856770453045466E-2</v>
      </c>
      <c r="J85" s="60"/>
      <c r="K85" s="61">
        <f t="shared" si="29"/>
        <v>32476287.859999999</v>
      </c>
      <c r="L85" s="85">
        <f t="shared" si="30"/>
        <v>1</v>
      </c>
      <c r="M85" s="86">
        <f t="shared" si="23"/>
        <v>15528450.110000007</v>
      </c>
      <c r="N85" s="85">
        <f t="shared" si="24"/>
        <v>0.47814732326984638</v>
      </c>
    </row>
    <row r="86" spans="1:14">
      <c r="A86" s="59" t="s">
        <v>15</v>
      </c>
      <c r="B86" s="60"/>
      <c r="C86" s="61">
        <f t="shared" si="25"/>
        <v>456329</v>
      </c>
      <c r="D86" s="85">
        <f>+IF(ISERROR(C86/C86),"N. D.",C86/C86)</f>
        <v>1</v>
      </c>
      <c r="E86" s="60"/>
      <c r="F86" s="61">
        <f t="shared" si="27"/>
        <v>379211.9971200701</v>
      </c>
      <c r="G86" s="85">
        <f>+IF(ISERROR(F86/F86),"N. D.",F86/F86)</f>
        <v>1</v>
      </c>
      <c r="H86" s="86">
        <f>+$C86-F86</f>
        <v>77117.002879929903</v>
      </c>
      <c r="I86" s="85">
        <f>+IF(ISERROR(H86/F86),"N. D.",H86/F86)</f>
        <v>0.20336118969229844</v>
      </c>
      <c r="J86" s="60"/>
      <c r="K86" s="61">
        <f t="shared" si="29"/>
        <v>511515</v>
      </c>
      <c r="L86" s="85">
        <f>+IF(ISERROR(K86/K86),"N. D.",K86/K86)</f>
        <v>1</v>
      </c>
      <c r="M86" s="86">
        <f>+$C86-K86</f>
        <v>-55186</v>
      </c>
      <c r="N86" s="85">
        <f>+IF(ISERROR(M86/K86),"N. D.",M86/K86)</f>
        <v>-0.1078873542320362</v>
      </c>
    </row>
    <row r="87" spans="1:14">
      <c r="A87" s="59" t="s">
        <v>16</v>
      </c>
      <c r="B87" s="60"/>
      <c r="C87" s="61">
        <f t="shared" si="25"/>
        <v>14787377.48</v>
      </c>
      <c r="D87" s="85">
        <f t="shared" si="26"/>
        <v>1</v>
      </c>
      <c r="E87" s="60"/>
      <c r="F87" s="61">
        <f t="shared" si="27"/>
        <v>14867404.385221416</v>
      </c>
      <c r="G87" s="85">
        <f t="shared" si="28"/>
        <v>1</v>
      </c>
      <c r="H87" s="86">
        <f t="shared" si="21"/>
        <v>-80026.905221415684</v>
      </c>
      <c r="I87" s="85">
        <f t="shared" si="22"/>
        <v>-5.3827085850280962E-3</v>
      </c>
      <c r="J87" s="60"/>
      <c r="K87" s="61">
        <f t="shared" si="29"/>
        <v>14723724.890000002</v>
      </c>
      <c r="L87" s="85">
        <f t="shared" si="30"/>
        <v>1</v>
      </c>
      <c r="M87" s="86">
        <f t="shared" si="23"/>
        <v>63652.589999997988</v>
      </c>
      <c r="N87" s="85">
        <f t="shared" si="24"/>
        <v>4.323130897618801E-3</v>
      </c>
    </row>
    <row r="88" spans="1:14">
      <c r="A88" s="59" t="s">
        <v>17</v>
      </c>
      <c r="B88" s="60"/>
      <c r="C88" s="61">
        <f t="shared" si="25"/>
        <v>14235941.75</v>
      </c>
      <c r="D88" s="85">
        <f t="shared" si="26"/>
        <v>1</v>
      </c>
      <c r="E88" s="60"/>
      <c r="F88" s="61">
        <f t="shared" si="27"/>
        <v>14408583.269805241</v>
      </c>
      <c r="G88" s="85">
        <f t="shared" si="28"/>
        <v>1</v>
      </c>
      <c r="H88" s="86">
        <f t="shared" si="21"/>
        <v>-172641.51980524138</v>
      </c>
      <c r="I88" s="85">
        <f t="shared" si="22"/>
        <v>-1.1981852523074252E-2</v>
      </c>
      <c r="J88" s="60"/>
      <c r="K88" s="61">
        <f t="shared" si="29"/>
        <v>13852007.029999997</v>
      </c>
      <c r="L88" s="85">
        <f t="shared" si="30"/>
        <v>1</v>
      </c>
      <c r="M88" s="86">
        <f t="shared" si="23"/>
        <v>383934.72000000253</v>
      </c>
      <c r="N88" s="85">
        <f t="shared" si="24"/>
        <v>2.7716901902265539E-2</v>
      </c>
    </row>
    <row r="89" spans="1:14" ht="6" customHeight="1">
      <c r="A89" s="56"/>
      <c r="B89" s="54"/>
      <c r="C89" s="56"/>
      <c r="D89" s="83"/>
      <c r="E89" s="54"/>
      <c r="F89" s="56"/>
      <c r="G89" s="83"/>
      <c r="H89" s="54"/>
      <c r="I89" s="83"/>
      <c r="J89" s="54"/>
      <c r="K89" s="56"/>
      <c r="L89" s="83"/>
      <c r="M89" s="54"/>
      <c r="N89" s="83"/>
    </row>
    <row r="90" spans="1:14">
      <c r="A90" s="67" t="s">
        <v>47</v>
      </c>
      <c r="B90" s="68"/>
      <c r="C90" s="69">
        <f>+C73</f>
        <v>471662063.8300001</v>
      </c>
      <c r="D90" s="88">
        <f>+IF(ISERROR(C90/C90),"N. D.",C90/C90)</f>
        <v>1</v>
      </c>
      <c r="E90" s="68"/>
      <c r="F90" s="69">
        <f>+F73</f>
        <v>474965448.83036679</v>
      </c>
      <c r="G90" s="88">
        <f>+IF(ISERROR(F90/F90),"N. D.",F90/F90)</f>
        <v>1</v>
      </c>
      <c r="H90" s="68">
        <f>+$C90-F90</f>
        <v>-3303385.0003666878</v>
      </c>
      <c r="I90" s="88">
        <f>+IF(ISERROR(H90/F90),"N. D.",H90/F90)</f>
        <v>-6.955000639523333E-3</v>
      </c>
      <c r="J90" s="68"/>
      <c r="K90" s="69">
        <f>+K73</f>
        <v>428105179.84999996</v>
      </c>
      <c r="L90" s="88">
        <f>+IF(ISERROR(K90/K90),"N. D.",K90/K90)</f>
        <v>1</v>
      </c>
      <c r="M90" s="68">
        <f>+$C90-K90</f>
        <v>43556883.980000138</v>
      </c>
      <c r="N90" s="88">
        <f>+IF(ISERROR(M90/K90),"N. D.",M90/K90)</f>
        <v>0.10174341734258309</v>
      </c>
    </row>
    <row r="91" spans="1:14" ht="6" customHeight="1">
      <c r="A91" s="56"/>
      <c r="B91" s="54"/>
      <c r="C91" s="56"/>
      <c r="D91" s="89"/>
      <c r="E91" s="54"/>
      <c r="F91" s="56"/>
      <c r="G91" s="89"/>
      <c r="H91" s="54"/>
      <c r="I91" s="89"/>
      <c r="J91" s="54"/>
      <c r="K91" s="56"/>
      <c r="L91" s="89"/>
      <c r="M91" s="54"/>
      <c r="N91" s="89"/>
    </row>
    <row r="92" spans="1:14">
      <c r="A92" s="55" t="s">
        <v>48</v>
      </c>
      <c r="B92" s="54"/>
      <c r="C92" s="56"/>
      <c r="D92" s="89"/>
      <c r="E92" s="54"/>
      <c r="F92" s="56"/>
      <c r="G92" s="89"/>
      <c r="H92" s="54"/>
      <c r="I92" s="89"/>
      <c r="J92" s="54"/>
      <c r="K92" s="56"/>
      <c r="L92" s="89"/>
      <c r="M92" s="54"/>
      <c r="N92" s="89"/>
    </row>
    <row r="93" spans="1:14" ht="6" customHeight="1">
      <c r="A93" s="56"/>
      <c r="B93" s="54"/>
      <c r="C93" s="56"/>
      <c r="D93" s="89"/>
      <c r="E93" s="54"/>
      <c r="F93" s="56"/>
      <c r="G93" s="89"/>
      <c r="H93" s="54"/>
      <c r="I93" s="89"/>
      <c r="J93" s="54"/>
      <c r="K93" s="56"/>
      <c r="L93" s="89"/>
      <c r="M93" s="54"/>
      <c r="N93" s="89"/>
    </row>
    <row r="94" spans="1:14">
      <c r="A94" s="57" t="s">
        <v>21</v>
      </c>
      <c r="B94" s="54"/>
      <c r="C94" s="58">
        <f>+SUM(C95:C109)</f>
        <v>0</v>
      </c>
      <c r="D94" s="83" t="str">
        <f>+IF(ISERROR(C94/#REF!),"N. D.",C94/#REF!)</f>
        <v>N. D.</v>
      </c>
      <c r="E94" s="54"/>
      <c r="F94" s="58">
        <f>+SUM(F95:F109)</f>
        <v>0</v>
      </c>
      <c r="G94" s="83" t="str">
        <f>+IF(ISERROR(F94/#REF!),"N. D.",F94/#REF!)</f>
        <v>N. D.</v>
      </c>
      <c r="H94" s="84">
        <f t="shared" ref="H94:H109" si="31">+$C94-F94</f>
        <v>0</v>
      </c>
      <c r="I94" s="83" t="str">
        <f t="shared" ref="I94:I109" si="32">+IF(ISERROR(H94/F94),"N. D.",H94/F94)</f>
        <v>N. D.</v>
      </c>
      <c r="J94" s="54"/>
      <c r="K94" s="58">
        <f>+SUM(K95:K109)</f>
        <v>0</v>
      </c>
      <c r="L94" s="83" t="str">
        <f>+IF(ISERROR(K94/#REF!),"N. D.",K94/#REF!)</f>
        <v>N. D.</v>
      </c>
      <c r="M94" s="84">
        <f t="shared" ref="M94:M109" si="33">+$C94-K94</f>
        <v>0</v>
      </c>
      <c r="N94" s="83" t="str">
        <f t="shared" ref="N94:N109" si="34">+IF(ISERROR(M94/K94),"N. D.",M94/K94)</f>
        <v>N. D.</v>
      </c>
    </row>
    <row r="95" spans="1:14">
      <c r="A95" s="59" t="s">
        <v>3</v>
      </c>
      <c r="B95" s="60"/>
      <c r="C95" s="61">
        <f>+P2K!P$131</f>
        <v>0</v>
      </c>
      <c r="D95" s="85" t="str">
        <f>+IF(ISERROR(C95/#REF!),"N. D.",C95/#REF!)</f>
        <v>N. D.</v>
      </c>
      <c r="E95" s="60"/>
      <c r="F95" s="61">
        <f>+P2K!S$131</f>
        <v>0</v>
      </c>
      <c r="G95" s="85" t="str">
        <f>+IF(ISERROR(F95/#REF!),"N. D.",F95/#REF!)</f>
        <v>N. D.</v>
      </c>
      <c r="H95" s="86">
        <f t="shared" si="31"/>
        <v>0</v>
      </c>
      <c r="I95" s="85" t="str">
        <f t="shared" si="32"/>
        <v>N. D.</v>
      </c>
      <c r="J95" s="60"/>
      <c r="K95" s="61">
        <f>+P2K!X$131</f>
        <v>0</v>
      </c>
      <c r="L95" s="85" t="str">
        <f>+IF(ISERROR(K95/#REF!),"N. D.",K95/#REF!)</f>
        <v>N. D.</v>
      </c>
      <c r="M95" s="86">
        <f t="shared" si="33"/>
        <v>0</v>
      </c>
      <c r="N95" s="85" t="str">
        <f t="shared" si="34"/>
        <v>N. D.</v>
      </c>
    </row>
    <row r="96" spans="1:14">
      <c r="A96" s="59" t="s">
        <v>4</v>
      </c>
      <c r="B96" s="60"/>
      <c r="C96" s="61">
        <f>+PSP!P$131</f>
        <v>0</v>
      </c>
      <c r="D96" s="85" t="str">
        <f>+IF(ISERROR(C96/#REF!),"N. D.",C96/#REF!)</f>
        <v>N. D.</v>
      </c>
      <c r="E96" s="60"/>
      <c r="F96" s="61">
        <f>+PSP!S$131</f>
        <v>0</v>
      </c>
      <c r="G96" s="85" t="str">
        <f>+IF(ISERROR(F96/#REF!),"N. D.",F96/#REF!)</f>
        <v>N. D.</v>
      </c>
      <c r="H96" s="86">
        <f t="shared" si="31"/>
        <v>0</v>
      </c>
      <c r="I96" s="85" t="str">
        <f t="shared" si="32"/>
        <v>N. D.</v>
      </c>
      <c r="J96" s="60"/>
      <c r="K96" s="61">
        <f>+PSP!X$131</f>
        <v>0</v>
      </c>
      <c r="L96" s="85" t="str">
        <f>+IF(ISERROR(K96/#REF!),"N. D.",K96/#REF!)</f>
        <v>N. D.</v>
      </c>
      <c r="M96" s="86">
        <f t="shared" si="33"/>
        <v>0</v>
      </c>
      <c r="N96" s="85" t="str">
        <f t="shared" si="34"/>
        <v>N. D.</v>
      </c>
    </row>
    <row r="97" spans="1:14">
      <c r="A97" s="59" t="s">
        <v>5</v>
      </c>
      <c r="B97" s="60"/>
      <c r="C97" s="61">
        <f>+PRG!P$131</f>
        <v>0</v>
      </c>
      <c r="D97" s="85" t="str">
        <f>+IF(ISERROR(C97/#REF!),"N. D.",C97/#REF!)</f>
        <v>N. D.</v>
      </c>
      <c r="E97" s="60"/>
      <c r="F97" s="61">
        <f>+PRG!S$131</f>
        <v>0</v>
      </c>
      <c r="G97" s="85" t="str">
        <f>+IF(ISERROR(F97/#REF!),"N. D.",F97/#REF!)</f>
        <v>N. D.</v>
      </c>
      <c r="H97" s="86">
        <f t="shared" si="31"/>
        <v>0</v>
      </c>
      <c r="I97" s="85" t="str">
        <f t="shared" si="32"/>
        <v>N. D.</v>
      </c>
      <c r="J97" s="60"/>
      <c r="K97" s="61">
        <f>+PRG!X$131</f>
        <v>0</v>
      </c>
      <c r="L97" s="85" t="str">
        <f>+IF(ISERROR(K97/#REF!),"N. D.",K97/#REF!)</f>
        <v>N. D.</v>
      </c>
      <c r="M97" s="86">
        <f t="shared" si="33"/>
        <v>0</v>
      </c>
      <c r="N97" s="85" t="str">
        <f t="shared" si="34"/>
        <v>N. D.</v>
      </c>
    </row>
    <row r="98" spans="1:14">
      <c r="A98" s="59" t="s">
        <v>6</v>
      </c>
      <c r="B98" s="60"/>
      <c r="C98" s="61">
        <f>+PC!P$131</f>
        <v>0</v>
      </c>
      <c r="D98" s="85" t="str">
        <f>+IF(ISERROR(C98/#REF!),"N. D.",C98/#REF!)</f>
        <v>N. D.</v>
      </c>
      <c r="E98" s="60"/>
      <c r="F98" s="61">
        <f>+PC!S$131</f>
        <v>0</v>
      </c>
      <c r="G98" s="85" t="str">
        <f>+IF(ISERROR(F98/#REF!),"N. D.",F98/#REF!)</f>
        <v>N. D.</v>
      </c>
      <c r="H98" s="86">
        <f t="shared" si="31"/>
        <v>0</v>
      </c>
      <c r="I98" s="85" t="str">
        <f t="shared" si="32"/>
        <v>N. D.</v>
      </c>
      <c r="J98" s="60"/>
      <c r="K98" s="61">
        <f>+PC!X$131</f>
        <v>0</v>
      </c>
      <c r="L98" s="85" t="str">
        <f>+IF(ISERROR(K98/#REF!),"N. D.",K98/#REF!)</f>
        <v>N. D.</v>
      </c>
      <c r="M98" s="86">
        <f t="shared" si="33"/>
        <v>0</v>
      </c>
      <c r="N98" s="85" t="str">
        <f t="shared" si="34"/>
        <v>N. D.</v>
      </c>
    </row>
    <row r="99" spans="1:14">
      <c r="A99" s="59" t="s">
        <v>7</v>
      </c>
      <c r="B99" s="60"/>
      <c r="C99" s="61">
        <f>+PLA!C$131</f>
        <v>0</v>
      </c>
      <c r="D99" s="85" t="str">
        <f>+IF(ISERROR(C99/#REF!),"N. D.",C99/#REF!)</f>
        <v>N. D.</v>
      </c>
      <c r="E99" s="60"/>
      <c r="F99" s="61">
        <f>+PLA!F$131</f>
        <v>0</v>
      </c>
      <c r="G99" s="85" t="str">
        <f>+IF(ISERROR(F99/#REF!),"N. D.",F99/#REF!)</f>
        <v>N. D.</v>
      </c>
      <c r="H99" s="86">
        <f t="shared" si="31"/>
        <v>0</v>
      </c>
      <c r="I99" s="85" t="str">
        <f t="shared" si="32"/>
        <v>N. D.</v>
      </c>
      <c r="J99" s="60"/>
      <c r="K99" s="61">
        <f>+PLA!K$131</f>
        <v>0</v>
      </c>
      <c r="L99" s="85" t="str">
        <f>+IF(ISERROR(K99/#REF!),"N. D.",K99/#REF!)</f>
        <v>N. D.</v>
      </c>
      <c r="M99" s="86">
        <f t="shared" si="33"/>
        <v>0</v>
      </c>
      <c r="N99" s="85" t="str">
        <f t="shared" si="34"/>
        <v>N. D.</v>
      </c>
    </row>
    <row r="100" spans="1:14">
      <c r="A100" s="59" t="s">
        <v>8</v>
      </c>
      <c r="B100" s="60"/>
      <c r="C100" s="61">
        <f>+PSI!P$131</f>
        <v>0</v>
      </c>
      <c r="D100" s="85" t="str">
        <f>+IF(ISERROR(C100/#REF!),"N. D.",C100/#REF!)</f>
        <v>N. D.</v>
      </c>
      <c r="E100" s="60"/>
      <c r="F100" s="61">
        <f>+PSI!S$131</f>
        <v>0</v>
      </c>
      <c r="G100" s="85" t="str">
        <f>+IF(ISERROR(F100/#REF!),"N. D.",F100/#REF!)</f>
        <v>N. D.</v>
      </c>
      <c r="H100" s="86">
        <f t="shared" si="31"/>
        <v>0</v>
      </c>
      <c r="I100" s="85" t="str">
        <f t="shared" si="32"/>
        <v>N. D.</v>
      </c>
      <c r="J100" s="60"/>
      <c r="K100" s="61">
        <f>+PSI!X$131</f>
        <v>0</v>
      </c>
      <c r="L100" s="85" t="str">
        <f>+IF(ISERROR(K100/#REF!),"N. D.",K100/#REF!)</f>
        <v>N. D.</v>
      </c>
      <c r="M100" s="86">
        <f t="shared" si="33"/>
        <v>0</v>
      </c>
      <c r="N100" s="85" t="str">
        <f t="shared" si="34"/>
        <v>N. D.</v>
      </c>
    </row>
    <row r="101" spans="1:14">
      <c r="A101" s="59" t="s">
        <v>9</v>
      </c>
      <c r="B101" s="60"/>
      <c r="C101" s="61">
        <f>+PPA!P$131</f>
        <v>0</v>
      </c>
      <c r="D101" s="85" t="str">
        <f>+IF(ISERROR(C101/#REF!),"N. D.",C101/#REF!)</f>
        <v>N. D.</v>
      </c>
      <c r="E101" s="60"/>
      <c r="F101" s="61">
        <f>+PPA!S$131</f>
        <v>0</v>
      </c>
      <c r="G101" s="85" t="str">
        <f>+IF(ISERROR(F101/#REF!),"N. D.",F101/#REF!)</f>
        <v>N. D.</v>
      </c>
      <c r="H101" s="86">
        <f>+$C101-F101</f>
        <v>0</v>
      </c>
      <c r="I101" s="85" t="str">
        <f>+IF(ISERROR(H101/F101),"N. D.",H101/F101)</f>
        <v>N. D.</v>
      </c>
      <c r="J101" s="60"/>
      <c r="K101" s="61">
        <f>+PPA!X$131</f>
        <v>0</v>
      </c>
      <c r="L101" s="85" t="str">
        <f>+IF(ISERROR(K101/#REF!),"N. D.",K101/#REF!)</f>
        <v>N. D.</v>
      </c>
      <c r="M101" s="86">
        <f t="shared" si="33"/>
        <v>0</v>
      </c>
      <c r="N101" s="85" t="str">
        <f t="shared" si="34"/>
        <v>N. D.</v>
      </c>
    </row>
    <row r="102" spans="1:14">
      <c r="A102" s="59" t="s">
        <v>10</v>
      </c>
      <c r="B102" s="60"/>
      <c r="C102" s="61">
        <f>+PPB!C$131</f>
        <v>0</v>
      </c>
      <c r="D102" s="85" t="str">
        <f>+IF(ISERROR(C102/#REF!),"N. D.",C102/#REF!)</f>
        <v>N. D.</v>
      </c>
      <c r="E102" s="60"/>
      <c r="F102" s="61">
        <f>+PPB!F$131</f>
        <v>0</v>
      </c>
      <c r="G102" s="85" t="str">
        <f>+IF(ISERROR(F102/#REF!),"N. D.",F102/#REF!)</f>
        <v>N. D.</v>
      </c>
      <c r="H102" s="86">
        <f>+$C102-F102</f>
        <v>0</v>
      </c>
      <c r="I102" s="85" t="str">
        <f>+IF(ISERROR(H102/F102),"N. D.",H102/F102)</f>
        <v>N. D.</v>
      </c>
      <c r="J102" s="60"/>
      <c r="K102" s="61">
        <f>+PPB!K$131</f>
        <v>0</v>
      </c>
      <c r="L102" s="85" t="str">
        <f>+IF(ISERROR(K102/#REF!),"N. D.",K102/#REF!)</f>
        <v>N. D.</v>
      </c>
      <c r="M102" s="86">
        <f t="shared" si="33"/>
        <v>0</v>
      </c>
      <c r="N102" s="85" t="str">
        <f t="shared" si="34"/>
        <v>N. D.</v>
      </c>
    </row>
    <row r="103" spans="1:14">
      <c r="A103" s="59" t="s">
        <v>11</v>
      </c>
      <c r="B103" s="60"/>
      <c r="C103" s="61">
        <f>+CBA!P$131</f>
        <v>0</v>
      </c>
      <c r="D103" s="85" t="str">
        <f>+IF(ISERROR(C103/C106),"N. D.",C103/C106)</f>
        <v>N. D.</v>
      </c>
      <c r="E103" s="60"/>
      <c r="F103" s="61">
        <f>+CBA!S$131</f>
        <v>0</v>
      </c>
      <c r="G103" s="85" t="str">
        <f>+IF(ISERROR(F103/F106),"N. D.",F103/F106)</f>
        <v>N. D.</v>
      </c>
      <c r="H103" s="86">
        <f>+$C103-F103</f>
        <v>0</v>
      </c>
      <c r="I103" s="85" t="str">
        <f>+IF(ISERROR(H103/F103),"N. D.",H103/F103)</f>
        <v>N. D.</v>
      </c>
      <c r="J103" s="60"/>
      <c r="K103" s="61">
        <f>+CBA!X$131</f>
        <v>0</v>
      </c>
      <c r="L103" s="85" t="str">
        <f>+IF(ISERROR(K103/K106),"N. D.",K103/K106)</f>
        <v>N. D.</v>
      </c>
      <c r="M103" s="86">
        <f t="shared" si="33"/>
        <v>0</v>
      </c>
      <c r="N103" s="85" t="str">
        <f t="shared" si="34"/>
        <v>N. D.</v>
      </c>
    </row>
    <row r="104" spans="1:14">
      <c r="A104" s="59" t="s">
        <v>12</v>
      </c>
      <c r="B104" s="60"/>
      <c r="C104" s="61">
        <f>+TORR!P$131</f>
        <v>0</v>
      </c>
      <c r="D104" s="85" t="str">
        <f>+IF(ISERROR(C104/C106),"N. D.",C104/C106)</f>
        <v>N. D.</v>
      </c>
      <c r="E104" s="60"/>
      <c r="F104" s="61">
        <f>+TORR!S$131</f>
        <v>0</v>
      </c>
      <c r="G104" s="85" t="str">
        <f>+IF(ISERROR(F104/F106),"N. D.",F104/F106)</f>
        <v>N. D.</v>
      </c>
      <c r="H104" s="86">
        <f>+$C104-F104</f>
        <v>0</v>
      </c>
      <c r="I104" s="85" t="str">
        <f>+IF(ISERROR(H104/F104),"N. D.",H104/F104)</f>
        <v>N. D.</v>
      </c>
      <c r="J104" s="60"/>
      <c r="K104" s="61">
        <f>+TORR!X$131</f>
        <v>0</v>
      </c>
      <c r="L104" s="85" t="str">
        <f>+IF(ISERROR(K104/K106),"N. D.",K104/K106)</f>
        <v>N. D.</v>
      </c>
      <c r="M104" s="86">
        <f t="shared" si="33"/>
        <v>0</v>
      </c>
      <c r="N104" s="85" t="str">
        <f t="shared" si="34"/>
        <v>N. D.</v>
      </c>
    </row>
    <row r="105" spans="1:14">
      <c r="A105" s="59" t="s">
        <v>13</v>
      </c>
      <c r="B105" s="60"/>
      <c r="C105" s="61">
        <f>+HOT!P$131</f>
        <v>0</v>
      </c>
      <c r="D105" s="85" t="str">
        <f>+IF(ISERROR(C105/C108),"N. D.",C105/C108)</f>
        <v>N. D.</v>
      </c>
      <c r="E105" s="60"/>
      <c r="F105" s="61">
        <f>+HOT!S$131</f>
        <v>0</v>
      </c>
      <c r="G105" s="85" t="str">
        <f>+IF(ISERROR(F105/F108),"N. D.",F105/F108)</f>
        <v>N. D.</v>
      </c>
      <c r="H105" s="86">
        <f>+$C105-F105</f>
        <v>0</v>
      </c>
      <c r="I105" s="85" t="str">
        <f>+IF(ISERROR(H105/F105),"N. D.",H105/F105)</f>
        <v>N. D.</v>
      </c>
      <c r="J105" s="60"/>
      <c r="K105" s="61">
        <f>+HOT!X$131</f>
        <v>0</v>
      </c>
      <c r="L105" s="85" t="str">
        <f>+IF(ISERROR(K105/K108),"N. D.",K105/K108)</f>
        <v>N. D.</v>
      </c>
      <c r="M105" s="86">
        <f t="shared" si="33"/>
        <v>0</v>
      </c>
      <c r="N105" s="85" t="str">
        <f t="shared" si="34"/>
        <v>N. D.</v>
      </c>
    </row>
    <row r="106" spans="1:14">
      <c r="A106" s="59" t="s">
        <v>14</v>
      </c>
      <c r="B106" s="60"/>
      <c r="C106" s="61">
        <f>+PV!P$131</f>
        <v>0</v>
      </c>
      <c r="D106" s="85" t="str">
        <f>+IF(ISERROR(C106/#REF!),"N. D.",C106/#REF!)</f>
        <v>N. D.</v>
      </c>
      <c r="E106" s="60"/>
      <c r="F106" s="61">
        <f>+PV!S$131</f>
        <v>0</v>
      </c>
      <c r="G106" s="85" t="str">
        <f>+IF(ISERROR(F106/#REF!),"N. D.",F106/#REF!)</f>
        <v>N. D.</v>
      </c>
      <c r="H106" s="86">
        <f t="shared" si="31"/>
        <v>0</v>
      </c>
      <c r="I106" s="85" t="str">
        <f t="shared" si="32"/>
        <v>N. D.</v>
      </c>
      <c r="J106" s="60"/>
      <c r="K106" s="61">
        <f>+PV!X$131</f>
        <v>0</v>
      </c>
      <c r="L106" s="85" t="str">
        <f>+IF(ISERROR(K106/#REF!),"N. D.",K106/#REF!)</f>
        <v>N. D.</v>
      </c>
      <c r="M106" s="86">
        <f t="shared" si="33"/>
        <v>0</v>
      </c>
      <c r="N106" s="85" t="str">
        <f t="shared" si="34"/>
        <v>N. D.</v>
      </c>
    </row>
    <row r="107" spans="1:14">
      <c r="A107" s="59" t="s">
        <v>15</v>
      </c>
      <c r="B107" s="60"/>
      <c r="C107" s="61">
        <f>+DEPTOS!P$131</f>
        <v>0</v>
      </c>
      <c r="D107" s="85" t="str">
        <f>+IF(ISERROR(C107/#REF!),"N. D.",C107/#REF!)</f>
        <v>N. D.</v>
      </c>
      <c r="E107" s="60"/>
      <c r="F107" s="61">
        <f>+DEPTOS!S$131</f>
        <v>0</v>
      </c>
      <c r="G107" s="85" t="str">
        <f>+IF(ISERROR(F107/#REF!),"N. D.",F107/#REF!)</f>
        <v>N. D.</v>
      </c>
      <c r="H107" s="86">
        <f>+$C107-F107</f>
        <v>0</v>
      </c>
      <c r="I107" s="85" t="str">
        <f>+IF(ISERROR(H107/F107),"N. D.",H107/F107)</f>
        <v>N. D.</v>
      </c>
      <c r="J107" s="60"/>
      <c r="K107" s="61">
        <f>+DEPTOS!X$131</f>
        <v>0</v>
      </c>
      <c r="L107" s="85" t="str">
        <f>+IF(ISERROR(K107/#REF!),"N. D.",K107/#REF!)</f>
        <v>N. D.</v>
      </c>
      <c r="M107" s="86">
        <f>+$C107-K107</f>
        <v>0</v>
      </c>
      <c r="N107" s="85" t="str">
        <f>+IF(ISERROR(M107/K107),"N. D.",M107/K107)</f>
        <v>N. D.</v>
      </c>
    </row>
    <row r="108" spans="1:14">
      <c r="A108" s="59" t="s">
        <v>16</v>
      </c>
      <c r="B108" s="60"/>
      <c r="C108" s="61">
        <f>+PLP!P$131</f>
        <v>0</v>
      </c>
      <c r="D108" s="85" t="str">
        <f>+IF(ISERROR(C108/#REF!),"N. D.",C108/#REF!)</f>
        <v>N. D.</v>
      </c>
      <c r="E108" s="60"/>
      <c r="F108" s="61">
        <f>+PLP!S$131</f>
        <v>0</v>
      </c>
      <c r="G108" s="85" t="str">
        <f>+IF(ISERROR(F108/#REF!),"N. D.",F108/#REF!)</f>
        <v>N. D.</v>
      </c>
      <c r="H108" s="86">
        <f t="shared" si="31"/>
        <v>0</v>
      </c>
      <c r="I108" s="85" t="str">
        <f t="shared" si="32"/>
        <v>N. D.</v>
      </c>
      <c r="J108" s="60"/>
      <c r="K108" s="61">
        <f>+PLP!X$131</f>
        <v>0</v>
      </c>
      <c r="L108" s="85" t="str">
        <f>+IF(ISERROR(K108/#REF!),"N. D.",K108/#REF!)</f>
        <v>N. D.</v>
      </c>
      <c r="M108" s="86">
        <f t="shared" si="33"/>
        <v>0</v>
      </c>
      <c r="N108" s="85" t="str">
        <f t="shared" si="34"/>
        <v>N. D.</v>
      </c>
    </row>
    <row r="109" spans="1:14">
      <c r="A109" s="59" t="s">
        <v>17</v>
      </c>
      <c r="B109" s="60"/>
      <c r="C109" s="61">
        <f>+PE!P$131</f>
        <v>0</v>
      </c>
      <c r="D109" s="85" t="str">
        <f>+IF(ISERROR(C109/C110),"N. D.",C109/C110)</f>
        <v>N. D.</v>
      </c>
      <c r="E109" s="60"/>
      <c r="F109" s="61">
        <f>+PE!S$131</f>
        <v>0</v>
      </c>
      <c r="G109" s="85" t="str">
        <f>+IF(ISERROR(F109/F110),"N. D.",F109/F110)</f>
        <v>N. D.</v>
      </c>
      <c r="H109" s="86">
        <f t="shared" si="31"/>
        <v>0</v>
      </c>
      <c r="I109" s="85" t="str">
        <f t="shared" si="32"/>
        <v>N. D.</v>
      </c>
      <c r="J109" s="60"/>
      <c r="K109" s="61">
        <f>+PE!X$131</f>
        <v>0</v>
      </c>
      <c r="L109" s="85" t="str">
        <f>+IF(ISERROR(K109/K110),"N. D.",K109/K110)</f>
        <v>N. D.</v>
      </c>
      <c r="M109" s="86">
        <f t="shared" si="33"/>
        <v>0</v>
      </c>
      <c r="N109" s="85" t="str">
        <f t="shared" si="34"/>
        <v>N. D.</v>
      </c>
    </row>
    <row r="110" spans="1:14" ht="6" customHeight="1">
      <c r="A110" s="56"/>
      <c r="B110" s="54"/>
      <c r="C110" s="54"/>
      <c r="D110" s="89"/>
      <c r="E110" s="54"/>
      <c r="F110" s="54"/>
      <c r="G110" s="89"/>
      <c r="H110" s="54"/>
      <c r="I110" s="83"/>
      <c r="J110" s="54"/>
      <c r="K110" s="54"/>
      <c r="L110" s="89"/>
      <c r="M110" s="54"/>
      <c r="N110" s="83"/>
    </row>
    <row r="111" spans="1:14">
      <c r="A111" s="67" t="s">
        <v>49</v>
      </c>
      <c r="B111" s="68"/>
      <c r="C111" s="68">
        <f>+C94</f>
        <v>0</v>
      </c>
      <c r="D111" s="88">
        <f>+IF(ISERROR(C111/C90),"N. D.",C111/C90)</f>
        <v>0</v>
      </c>
      <c r="E111" s="68"/>
      <c r="F111" s="68">
        <f>+F94</f>
        <v>0</v>
      </c>
      <c r="G111" s="88">
        <f>+IF(ISERROR(F111/F90),"N. D.",F111/F90)</f>
        <v>0</v>
      </c>
      <c r="H111" s="90">
        <f>+$C111-F111</f>
        <v>0</v>
      </c>
      <c r="I111" s="88" t="str">
        <f>+IF(ISERROR(H111/F111),"N. D.",H111/F111)</f>
        <v>N. D.</v>
      </c>
      <c r="J111" s="68"/>
      <c r="K111" s="68">
        <f>+K94</f>
        <v>0</v>
      </c>
      <c r="L111" s="88">
        <f>+IF(ISERROR(K111/K90),"N. D.",K111/K90)</f>
        <v>0</v>
      </c>
      <c r="M111" s="90">
        <f>+$C111-K111</f>
        <v>0</v>
      </c>
      <c r="N111" s="88" t="str">
        <f>+IF(ISERROR(M111/K111),"N. D.",M111/K111)</f>
        <v>N. D.</v>
      </c>
    </row>
    <row r="112" spans="1:14" ht="6" customHeight="1">
      <c r="A112" s="54"/>
      <c r="B112" s="54"/>
      <c r="C112" s="54"/>
      <c r="D112" s="89"/>
      <c r="E112" s="54"/>
      <c r="F112" s="54"/>
      <c r="G112" s="89"/>
      <c r="H112" s="54"/>
      <c r="I112" s="89"/>
      <c r="J112" s="54"/>
      <c r="K112" s="54"/>
      <c r="L112" s="89"/>
      <c r="M112" s="54"/>
      <c r="N112" s="89"/>
    </row>
    <row r="113" spans="1:19" ht="18" thickBot="1">
      <c r="A113" s="70" t="s">
        <v>50</v>
      </c>
      <c r="B113" s="71"/>
      <c r="C113" s="71">
        <f>+C90-C111</f>
        <v>471662063.8300001</v>
      </c>
      <c r="D113" s="91">
        <f>+IF(OR(C90&lt;=0,C113&lt;=0),"N. D.",C113/C90)</f>
        <v>1</v>
      </c>
      <c r="E113" s="71"/>
      <c r="F113" s="71">
        <f>+F90-F111</f>
        <v>474965448.83036679</v>
      </c>
      <c r="G113" s="91">
        <f>+IF(OR(F90&lt;=0,F113&lt;=0),"N. D.",F113/F90)</f>
        <v>1</v>
      </c>
      <c r="H113" s="71">
        <f>+$C113-F113</f>
        <v>-3303385.0003666878</v>
      </c>
      <c r="I113" s="91">
        <f>+IF(ISERROR(H113/F113),"N. D.",H113/F113)</f>
        <v>-6.955000639523333E-3</v>
      </c>
      <c r="J113" s="71"/>
      <c r="K113" s="71">
        <f>+K90-K111</f>
        <v>428105179.84999996</v>
      </c>
      <c r="L113" s="91">
        <f>+IF(OR(K90&lt;=0,K113&lt;=0),"N. D.",K113/K90)</f>
        <v>1</v>
      </c>
      <c r="M113" s="71">
        <f>+$C113-K113</f>
        <v>43556883.980000138</v>
      </c>
      <c r="N113" s="91">
        <f>+IF(ISERROR(M113/K113),"N. D.",M113/K113)</f>
        <v>0.10174341734258309</v>
      </c>
    </row>
    <row r="114" spans="1:19" ht="6" customHeight="1">
      <c r="A114" s="54"/>
      <c r="B114" s="72"/>
      <c r="C114" s="72"/>
      <c r="D114" s="92"/>
      <c r="E114" s="72"/>
      <c r="F114" s="72"/>
      <c r="G114" s="92"/>
      <c r="H114" s="72"/>
      <c r="I114" s="92"/>
      <c r="J114" s="72"/>
      <c r="K114" s="72"/>
      <c r="L114" s="92"/>
      <c r="M114" s="72"/>
      <c r="N114" s="92"/>
    </row>
    <row r="115" spans="1:19">
      <c r="A115" s="73" t="s">
        <v>51</v>
      </c>
      <c r="B115" s="74"/>
      <c r="C115" s="74">
        <f>+C117+C134</f>
        <v>110949625.78919999</v>
      </c>
      <c r="D115" s="87">
        <f>+D117+D134</f>
        <v>0.23523118414117203</v>
      </c>
      <c r="E115" s="74"/>
      <c r="F115" s="74">
        <f>+F117+F134</f>
        <v>115970327.57238787</v>
      </c>
      <c r="G115" s="87">
        <f>+G117+G134</f>
        <v>0.24416581849895044</v>
      </c>
      <c r="H115" s="74">
        <f>+$C115-F115</f>
        <v>-5020701.7831878811</v>
      </c>
      <c r="I115" s="87">
        <f>+IF(ISERROR(H115/F115),"N. D.",H115/F115)</f>
        <v>-4.3292986130904855E-2</v>
      </c>
      <c r="J115" s="74"/>
      <c r="K115" s="74">
        <f>+K117+K134</f>
        <v>106824278.29130001</v>
      </c>
      <c r="L115" s="87">
        <f>+L117+L134</f>
        <v>0.24952811439639494</v>
      </c>
      <c r="M115" s="74">
        <f>+$C115-K115</f>
        <v>4125347.4978999794</v>
      </c>
      <c r="N115" s="87">
        <f>+IF(ISERROR(M115/K115),"N. D.",M115/K115)</f>
        <v>3.8618070385184673E-2</v>
      </c>
    </row>
    <row r="116" spans="1:19" ht="6" customHeight="1">
      <c r="A116" s="75"/>
      <c r="B116" s="54"/>
      <c r="C116" s="54"/>
      <c r="D116" s="83"/>
      <c r="E116" s="54"/>
      <c r="F116" s="54"/>
      <c r="G116" s="83"/>
      <c r="H116" s="54"/>
      <c r="I116" s="83"/>
      <c r="J116" s="54"/>
      <c r="K116" s="54"/>
      <c r="L116" s="83"/>
      <c r="M116" s="54"/>
      <c r="N116" s="83"/>
    </row>
    <row r="117" spans="1:19">
      <c r="A117" s="76" t="s">
        <v>52</v>
      </c>
      <c r="B117" s="74"/>
      <c r="C117" s="74">
        <f>+SUM(C118:C132)</f>
        <v>117351058.83919999</v>
      </c>
      <c r="D117" s="87">
        <f t="shared" ref="D117:D126" si="35">+IF(ISERROR(C117/C73),"N. D.",C117/C73)</f>
        <v>0.24880325944868978</v>
      </c>
      <c r="E117" s="74"/>
      <c r="F117" s="74">
        <f>+SUM(F118:F132)</f>
        <v>120577061.53383574</v>
      </c>
      <c r="G117" s="87">
        <f t="shared" ref="G117:G126" si="36">+IF(ISERROR(F117/F73),"N. D.",F117/F73)</f>
        <v>0.25386491129147304</v>
      </c>
      <c r="H117" s="74">
        <f t="shared" ref="H117:H132" si="37">+$C117-F117</f>
        <v>-3226002.6946357489</v>
      </c>
      <c r="I117" s="87">
        <f t="shared" ref="I117:I132" si="38">+IF(ISERROR(H117/F117),"N. D.",H117/F117)</f>
        <v>-2.6754696569964792E-2</v>
      </c>
      <c r="J117" s="74"/>
      <c r="K117" s="74">
        <f>+SUM(K118:K132)</f>
        <v>112225002.97130002</v>
      </c>
      <c r="L117" s="87">
        <f t="shared" ref="L117:L126" si="39">+IF(ISERROR(K117/K73),"N. D.",K117/K73)</f>
        <v>0.26214352979943284</v>
      </c>
      <c r="M117" s="74">
        <f t="shared" ref="M117:M132" si="40">+$C117-K117</f>
        <v>5126055.8678999692</v>
      </c>
      <c r="N117" s="87">
        <f t="shared" ref="N117:N132" si="41">+IF(ISERROR(M117/K117),"N. D.",M117/K117)</f>
        <v>4.567659373741239E-2</v>
      </c>
    </row>
    <row r="118" spans="1:19">
      <c r="A118" s="59" t="s">
        <v>3</v>
      </c>
      <c r="B118" s="60"/>
      <c r="C118" s="60">
        <f>+P2K!P$137</f>
        <v>15618940.2634</v>
      </c>
      <c r="D118" s="83">
        <f t="shared" si="35"/>
        <v>0.16490576475238319</v>
      </c>
      <c r="E118" s="60"/>
      <c r="F118" s="60">
        <f>+P2K!S$137</f>
        <v>15053501.310355941</v>
      </c>
      <c r="G118" s="83">
        <f t="shared" si="36"/>
        <v>0.15664863325911055</v>
      </c>
      <c r="H118" s="60">
        <f t="shared" si="37"/>
        <v>565438.95304405876</v>
      </c>
      <c r="I118" s="83">
        <f t="shared" si="38"/>
        <v>3.7561955945429742E-2</v>
      </c>
      <c r="J118" s="60"/>
      <c r="K118" s="60">
        <f>+P2K!X$137</f>
        <v>14138947.881400002</v>
      </c>
      <c r="L118" s="83">
        <f t="shared" si="39"/>
        <v>0.15941438000969116</v>
      </c>
      <c r="M118" s="60">
        <f t="shared" si="40"/>
        <v>1479992.3819999974</v>
      </c>
      <c r="N118" s="83">
        <f t="shared" si="41"/>
        <v>0.10467485943186407</v>
      </c>
      <c r="Q118" s="60">
        <v>2338401.1188712297</v>
      </c>
      <c r="R118" s="60">
        <v>2338401.1188712297</v>
      </c>
      <c r="S118" s="50">
        <f>+Q118-R118</f>
        <v>0</v>
      </c>
    </row>
    <row r="119" spans="1:19">
      <c r="A119" s="59" t="s">
        <v>4</v>
      </c>
      <c r="B119" s="60"/>
      <c r="C119" s="60">
        <f>+PSP!P$137</f>
        <v>13304734.842999997</v>
      </c>
      <c r="D119" s="83">
        <f t="shared" si="35"/>
        <v>0.23789730326474565</v>
      </c>
      <c r="E119" s="60"/>
      <c r="F119" s="60">
        <f>+PSP!S$137</f>
        <v>13097268.813523298</v>
      </c>
      <c r="G119" s="83">
        <f t="shared" si="36"/>
        <v>0.2258798608341569</v>
      </c>
      <c r="H119" s="60">
        <f t="shared" si="37"/>
        <v>207466.02947669849</v>
      </c>
      <c r="I119" s="83">
        <f t="shared" si="38"/>
        <v>1.5840404013276722E-2</v>
      </c>
      <c r="J119" s="60"/>
      <c r="K119" s="60">
        <f>+PSP!X$137</f>
        <v>12007894.481600001</v>
      </c>
      <c r="L119" s="83">
        <f t="shared" si="39"/>
        <v>0.23344660013707616</v>
      </c>
      <c r="M119" s="60">
        <f t="shared" si="40"/>
        <v>1296840.3613999952</v>
      </c>
      <c r="N119" s="83">
        <f t="shared" si="41"/>
        <v>0.10799898045299917</v>
      </c>
      <c r="Q119" s="60">
        <v>2097742.6480991244</v>
      </c>
      <c r="R119" s="60">
        <v>2097742.6480991244</v>
      </c>
      <c r="S119" s="50">
        <f t="shared" ref="S119:S132" si="42">+Q119-R119</f>
        <v>0</v>
      </c>
    </row>
    <row r="120" spans="1:19">
      <c r="A120" s="59" t="s">
        <v>5</v>
      </c>
      <c r="B120" s="60"/>
      <c r="C120" s="60">
        <f>+PRG!P$137</f>
        <v>12056110.808500001</v>
      </c>
      <c r="D120" s="83">
        <f t="shared" si="35"/>
        <v>0.18448532203731072</v>
      </c>
      <c r="E120" s="60"/>
      <c r="F120" s="60">
        <f>+PRG!S$137</f>
        <v>11735131.007705046</v>
      </c>
      <c r="G120" s="83">
        <f t="shared" si="36"/>
        <v>0.18368207094372146</v>
      </c>
      <c r="H120" s="60">
        <f t="shared" si="37"/>
        <v>320979.80079495534</v>
      </c>
      <c r="I120" s="83">
        <f t="shared" si="38"/>
        <v>2.7352042391704582E-2</v>
      </c>
      <c r="J120" s="60"/>
      <c r="K120" s="60">
        <f>+PRG!X$137</f>
        <v>11704746.381800003</v>
      </c>
      <c r="L120" s="83">
        <f t="shared" si="39"/>
        <v>0.19545586820246366</v>
      </c>
      <c r="M120" s="60">
        <f t="shared" si="40"/>
        <v>351364.42669999786</v>
      </c>
      <c r="N120" s="83">
        <f t="shared" si="41"/>
        <v>3.0018969675954962E-2</v>
      </c>
      <c r="Q120" s="60">
        <v>1714584.9587242489</v>
      </c>
      <c r="R120" s="60">
        <v>1714584.9587242489</v>
      </c>
      <c r="S120" s="50">
        <f t="shared" si="42"/>
        <v>0</v>
      </c>
    </row>
    <row r="121" spans="1:19">
      <c r="A121" s="59" t="s">
        <v>6</v>
      </c>
      <c r="B121" s="60"/>
      <c r="C121" s="60">
        <f>+PC!P$137</f>
        <v>3069396.1515000002</v>
      </c>
      <c r="D121" s="83">
        <f t="shared" si="35"/>
        <v>0.59150344977562463</v>
      </c>
      <c r="E121" s="60"/>
      <c r="F121" s="60">
        <f>+PC!S$137</f>
        <v>2860427.6734433356</v>
      </c>
      <c r="G121" s="83">
        <f t="shared" si="36"/>
        <v>0.55450020403833666</v>
      </c>
      <c r="H121" s="60">
        <f t="shared" si="37"/>
        <v>208968.47805666458</v>
      </c>
      <c r="I121" s="83">
        <f t="shared" si="38"/>
        <v>7.3054977057018813E-2</v>
      </c>
      <c r="J121" s="60"/>
      <c r="K121" s="60">
        <f>+PC!X$137</f>
        <v>3091157.9549000007</v>
      </c>
      <c r="L121" s="83">
        <f t="shared" si="39"/>
        <v>0.83878175465858962</v>
      </c>
      <c r="M121" s="60">
        <f t="shared" si="40"/>
        <v>-21761.803400000557</v>
      </c>
      <c r="N121" s="83">
        <f t="shared" si="41"/>
        <v>-7.0400166272656731E-3</v>
      </c>
      <c r="Q121" s="60">
        <v>313181.09896980121</v>
      </c>
      <c r="R121" s="60">
        <v>313181.09896980121</v>
      </c>
      <c r="S121" s="50">
        <f t="shared" si="42"/>
        <v>0</v>
      </c>
    </row>
    <row r="122" spans="1:19">
      <c r="A122" s="59" t="s">
        <v>7</v>
      </c>
      <c r="B122" s="60"/>
      <c r="C122" s="60">
        <f>+PLA!C$137</f>
        <v>0</v>
      </c>
      <c r="D122" s="83" t="str">
        <f t="shared" si="35"/>
        <v>N. D.</v>
      </c>
      <c r="E122" s="60"/>
      <c r="F122" s="60">
        <f>+PLA!F$137</f>
        <v>0</v>
      </c>
      <c r="G122" s="83" t="str">
        <f t="shared" si="36"/>
        <v>N. D.</v>
      </c>
      <c r="H122" s="60">
        <f t="shared" si="37"/>
        <v>0</v>
      </c>
      <c r="I122" s="83" t="str">
        <f t="shared" si="38"/>
        <v>N. D.</v>
      </c>
      <c r="J122" s="60"/>
      <c r="K122" s="60">
        <f>+PLA!K$137</f>
        <v>0</v>
      </c>
      <c r="L122" s="83" t="str">
        <f t="shared" si="39"/>
        <v>N. D.</v>
      </c>
      <c r="M122" s="60">
        <f t="shared" si="40"/>
        <v>0</v>
      </c>
      <c r="N122" s="83" t="str">
        <f t="shared" si="41"/>
        <v>N. D.</v>
      </c>
      <c r="Q122" s="60">
        <v>0</v>
      </c>
      <c r="R122" s="60">
        <v>0</v>
      </c>
      <c r="S122" s="50">
        <f t="shared" si="42"/>
        <v>0</v>
      </c>
    </row>
    <row r="123" spans="1:19">
      <c r="A123" s="59" t="s">
        <v>8</v>
      </c>
      <c r="B123" s="60"/>
      <c r="C123" s="60">
        <f>+PSI!P$137</f>
        <v>7297827.0708999988</v>
      </c>
      <c r="D123" s="83">
        <f t="shared" si="35"/>
        <v>0.22330192187324382</v>
      </c>
      <c r="E123" s="60"/>
      <c r="F123" s="60">
        <f>+PSI!S$137</f>
        <v>7502502.0084372638</v>
      </c>
      <c r="G123" s="83">
        <f t="shared" si="36"/>
        <v>0.22508710073161245</v>
      </c>
      <c r="H123" s="60">
        <f t="shared" si="37"/>
        <v>-204674.93753726501</v>
      </c>
      <c r="I123" s="83">
        <f t="shared" si="38"/>
        <v>-2.7280890735795732E-2</v>
      </c>
      <c r="J123" s="60"/>
      <c r="K123" s="60">
        <f>+PSI!X$137</f>
        <v>7851953.593700001</v>
      </c>
      <c r="L123" s="83">
        <f t="shared" si="39"/>
        <v>0.24813346450915466</v>
      </c>
      <c r="M123" s="60">
        <f t="shared" si="40"/>
        <v>-554126.52280000225</v>
      </c>
      <c r="N123" s="83">
        <f t="shared" si="41"/>
        <v>-7.0571803078994827E-2</v>
      </c>
      <c r="Q123" s="60">
        <v>1186891.4626720375</v>
      </c>
      <c r="R123" s="60">
        <v>1186891.4626720375</v>
      </c>
      <c r="S123" s="50">
        <f t="shared" si="42"/>
        <v>0</v>
      </c>
    </row>
    <row r="124" spans="1:19">
      <c r="A124" s="59" t="s">
        <v>9</v>
      </c>
      <c r="B124" s="60"/>
      <c r="C124" s="60">
        <f>+PPA!P$137</f>
        <v>2822968.8777999999</v>
      </c>
      <c r="D124" s="83">
        <f t="shared" si="35"/>
        <v>0.46938040609501247</v>
      </c>
      <c r="E124" s="60"/>
      <c r="F124" s="60">
        <f>+PPA!S$137</f>
        <v>2882639.066862491</v>
      </c>
      <c r="G124" s="83">
        <f t="shared" si="36"/>
        <v>0.47715709797667427</v>
      </c>
      <c r="H124" s="60">
        <f t="shared" si="37"/>
        <v>-59670.189062491059</v>
      </c>
      <c r="I124" s="83">
        <f t="shared" si="38"/>
        <v>-2.0699847493372458E-2</v>
      </c>
      <c r="J124" s="60"/>
      <c r="K124" s="60">
        <f>+PPA!X$137</f>
        <v>2269392.7771000001</v>
      </c>
      <c r="L124" s="83">
        <f t="shared" si="39"/>
        <v>0.39397202363709122</v>
      </c>
      <c r="M124" s="60">
        <f t="shared" si="40"/>
        <v>553576.10069999984</v>
      </c>
      <c r="N124" s="83">
        <f t="shared" si="41"/>
        <v>0.24393137507355639</v>
      </c>
      <c r="Q124" s="60">
        <v>421847.80592777813</v>
      </c>
      <c r="R124" s="60">
        <v>421847.80592777813</v>
      </c>
      <c r="S124" s="50">
        <f t="shared" si="42"/>
        <v>0</v>
      </c>
    </row>
    <row r="125" spans="1:19">
      <c r="A125" s="59" t="s">
        <v>10</v>
      </c>
      <c r="B125" s="60"/>
      <c r="C125" s="60">
        <f>+PPB!C$137</f>
        <v>0</v>
      </c>
      <c r="D125" s="83" t="str">
        <f t="shared" si="35"/>
        <v>N. D.</v>
      </c>
      <c r="E125" s="60"/>
      <c r="F125" s="60">
        <f>+PPB!F$137</f>
        <v>0</v>
      </c>
      <c r="G125" s="83" t="str">
        <f t="shared" si="36"/>
        <v>N. D.</v>
      </c>
      <c r="H125" s="60">
        <f t="shared" si="37"/>
        <v>0</v>
      </c>
      <c r="I125" s="83" t="str">
        <f t="shared" si="38"/>
        <v>N. D.</v>
      </c>
      <c r="J125" s="60"/>
      <c r="K125" s="60">
        <f>+PPB!K$137</f>
        <v>0</v>
      </c>
      <c r="L125" s="83" t="str">
        <f t="shared" si="39"/>
        <v>N. D.</v>
      </c>
      <c r="M125" s="60">
        <f t="shared" si="40"/>
        <v>0</v>
      </c>
      <c r="N125" s="83" t="str">
        <f t="shared" si="41"/>
        <v>N. D.</v>
      </c>
      <c r="Q125" s="60">
        <v>336535.93431822048</v>
      </c>
      <c r="R125" s="60">
        <v>336535.93431822048</v>
      </c>
      <c r="S125" s="50">
        <f t="shared" si="42"/>
        <v>0</v>
      </c>
    </row>
    <row r="126" spans="1:19">
      <c r="A126" s="59" t="s">
        <v>11</v>
      </c>
      <c r="B126" s="60"/>
      <c r="C126" s="60">
        <f>+CBA!P$137</f>
        <v>38874070.512400001</v>
      </c>
      <c r="D126" s="83">
        <f t="shared" si="35"/>
        <v>0.47754454631933069</v>
      </c>
      <c r="E126" s="60"/>
      <c r="F126" s="60">
        <f>+CBA!S$137</f>
        <v>39860949.838271581</v>
      </c>
      <c r="G126" s="83">
        <f t="shared" si="36"/>
        <v>0.49037921060166617</v>
      </c>
      <c r="H126" s="60">
        <f t="shared" si="37"/>
        <v>-986879.32587157935</v>
      </c>
      <c r="I126" s="83">
        <f t="shared" si="38"/>
        <v>-2.4758048412686084E-2</v>
      </c>
      <c r="J126" s="60"/>
      <c r="K126" s="60">
        <f>+CBA!X$137</f>
        <v>36147607.756999999</v>
      </c>
      <c r="L126" s="83">
        <f t="shared" si="39"/>
        <v>0.49609378369816093</v>
      </c>
      <c r="M126" s="60">
        <f t="shared" si="40"/>
        <v>2726462.755400002</v>
      </c>
      <c r="N126" s="83">
        <f t="shared" si="41"/>
        <v>7.5425814447486403E-2</v>
      </c>
      <c r="Q126" s="60">
        <v>7125888.4644019576</v>
      </c>
      <c r="R126" s="60">
        <v>7946667.0086078541</v>
      </c>
      <c r="S126" s="50">
        <f t="shared" si="42"/>
        <v>-820778.54420589656</v>
      </c>
    </row>
    <row r="127" spans="1:19">
      <c r="A127" s="59" t="s">
        <v>12</v>
      </c>
      <c r="B127" s="60"/>
      <c r="C127" s="60">
        <f>+TORR!P$137</f>
        <v>6642933.9399999995</v>
      </c>
      <c r="D127" s="83">
        <f>+IF(ISERROR(C127/C82),"N. D.",C127/C82)</f>
        <v>8.1604443084875522E-2</v>
      </c>
      <c r="E127" s="60"/>
      <c r="F127" s="60">
        <f>+TORR!S$137</f>
        <v>7369199.8472508313</v>
      </c>
      <c r="G127" s="83">
        <f>+IF(ISERROR(F127/F82),"N. D.",F127/F82)</f>
        <v>9.0657709325109151E-2</v>
      </c>
      <c r="H127" s="60">
        <f t="shared" si="37"/>
        <v>-726265.90725083183</v>
      </c>
      <c r="I127" s="83">
        <f t="shared" si="38"/>
        <v>-9.8554242292909738E-2</v>
      </c>
      <c r="J127" s="60"/>
      <c r="K127" s="60">
        <f>+TORR!X$137</f>
        <v>5654425.2999999998</v>
      </c>
      <c r="L127" s="83">
        <f>+IF(ISERROR(K127/K82),"N. D.",K127/K82)</f>
        <v>7.7601960842689374E-2</v>
      </c>
      <c r="M127" s="60">
        <f t="shared" si="40"/>
        <v>988508.63999999966</v>
      </c>
      <c r="N127" s="83">
        <f t="shared" si="41"/>
        <v>0.17482035530648882</v>
      </c>
      <c r="Q127" s="60">
        <v>1000277.3836382569</v>
      </c>
      <c r="R127" s="60">
        <v>1000277.3836382569</v>
      </c>
      <c r="S127" s="50">
        <f t="shared" si="42"/>
        <v>0</v>
      </c>
    </row>
    <row r="128" spans="1:19">
      <c r="A128" s="59" t="s">
        <v>13</v>
      </c>
      <c r="B128" s="60"/>
      <c r="C128" s="60">
        <f>+HOT!P$137</f>
        <v>0</v>
      </c>
      <c r="D128" s="83">
        <f>+IF(ISERROR(C128/C83),"N. D.",C128/C83)</f>
        <v>0</v>
      </c>
      <c r="E128" s="60"/>
      <c r="F128" s="60">
        <f>+HOT!S$137</f>
        <v>0</v>
      </c>
      <c r="G128" s="83">
        <f>+IF(ISERROR(F128/F83),"N. D.",F128/F83)</f>
        <v>0</v>
      </c>
      <c r="H128" s="60">
        <f>+$C128-F128</f>
        <v>0</v>
      </c>
      <c r="I128" s="83" t="str">
        <f>+IF(ISERROR(H128/F128),"N. D.",H128/F128)</f>
        <v>N. D.</v>
      </c>
      <c r="J128" s="60"/>
      <c r="K128" s="60">
        <f>+HOT!X$137</f>
        <v>0</v>
      </c>
      <c r="L128" s="83">
        <f>+IF(ISERROR(K128/K83),"N. D.",K128/K83)</f>
        <v>0</v>
      </c>
      <c r="M128" s="60">
        <f t="shared" si="40"/>
        <v>0</v>
      </c>
      <c r="N128" s="83" t="str">
        <f t="shared" si="41"/>
        <v>N. D.</v>
      </c>
      <c r="Q128" s="60">
        <v>2330422.8365677008</v>
      </c>
      <c r="R128" s="60">
        <v>2330422.8365677008</v>
      </c>
      <c r="S128" s="50">
        <f t="shared" si="42"/>
        <v>0</v>
      </c>
    </row>
    <row r="129" spans="1:19">
      <c r="A129" s="59" t="s">
        <v>14</v>
      </c>
      <c r="B129" s="60"/>
      <c r="C129" s="60">
        <f>+PV!P$137</f>
        <v>10868430.977199998</v>
      </c>
      <c r="D129" s="83">
        <f>+IF(ISERROR(C129/C85),"N. D.",C129/C85)</f>
        <v>0.22640329760766728</v>
      </c>
      <c r="E129" s="60"/>
      <c r="F129" s="60">
        <f>+PV!S$137</f>
        <v>11733836.680046408</v>
      </c>
      <c r="G129" s="83">
        <f>+IF(ISERROR(F129/F85),"N. D.",F129/F85)</f>
        <v>0.26119086275125936</v>
      </c>
      <c r="H129" s="60">
        <f t="shared" si="37"/>
        <v>-865405.70284640975</v>
      </c>
      <c r="I129" s="83">
        <f t="shared" si="38"/>
        <v>-7.3753003935877776E-2</v>
      </c>
      <c r="J129" s="60"/>
      <c r="K129" s="60">
        <f>+PV!X$137</f>
        <v>11911923.459400002</v>
      </c>
      <c r="L129" s="83">
        <f>+IF(ISERROR(K129/K85),"N. D.",K129/K85)</f>
        <v>0.3667883321748584</v>
      </c>
      <c r="M129" s="60">
        <f t="shared" si="40"/>
        <v>-1043492.4822000042</v>
      </c>
      <c r="N129" s="83">
        <f t="shared" si="41"/>
        <v>-8.7600670517787596E-2</v>
      </c>
      <c r="Q129" s="60">
        <v>1874919.9068890475</v>
      </c>
      <c r="R129" s="60">
        <v>1874919.9068890475</v>
      </c>
      <c r="S129" s="50">
        <f t="shared" si="42"/>
        <v>0</v>
      </c>
    </row>
    <row r="130" spans="1:19">
      <c r="A130" s="59" t="s">
        <v>15</v>
      </c>
      <c r="B130" s="60"/>
      <c r="C130" s="60">
        <f>+DEPTOS!P$137</f>
        <v>927414.74000000011</v>
      </c>
      <c r="D130" s="83">
        <f>+IF(ISERROR(C130/C86),"N. D.",C130/C86)</f>
        <v>2.0323379403895001</v>
      </c>
      <c r="E130" s="60"/>
      <c r="F130" s="60">
        <f>+DEPTOS!S$137</f>
        <v>1283631.3937464489</v>
      </c>
      <c r="G130" s="83">
        <f>+IF(ISERROR(F130/F86),"N. D.",F130/F86)</f>
        <v>3.3849967920187187</v>
      </c>
      <c r="H130" s="60">
        <f>+$C130-F130</f>
        <v>-356216.65374644881</v>
      </c>
      <c r="I130" s="83">
        <f>+IF(ISERROR(H130/F130),"N. D.",H130/F130)</f>
        <v>-0.27750696616010856</v>
      </c>
      <c r="J130" s="60"/>
      <c r="K130" s="60">
        <f>+DEPTOS!X$137</f>
        <v>816217.09299999999</v>
      </c>
      <c r="L130" s="83">
        <f>+IF(ISERROR(K130/K86),"N. D.",K130/K86)</f>
        <v>1.5956855478333969</v>
      </c>
      <c r="M130" s="60">
        <f>+$C130-K130</f>
        <v>111197.64700000011</v>
      </c>
      <c r="N130" s="83">
        <f>+IF(ISERROR(M130/K130),"N. D.",M130/K130)</f>
        <v>0.13623538143668859</v>
      </c>
      <c r="Q130" s="60">
        <v>46319.203679662853</v>
      </c>
      <c r="R130" s="60">
        <v>16522</v>
      </c>
      <c r="S130" s="50">
        <f t="shared" si="42"/>
        <v>29797.203679662853</v>
      </c>
    </row>
    <row r="131" spans="1:19">
      <c r="A131" s="59" t="s">
        <v>16</v>
      </c>
      <c r="B131" s="60"/>
      <c r="C131" s="60">
        <f>+PLP!P$137</f>
        <v>4048646.9090000005</v>
      </c>
      <c r="D131" s="83">
        <f>+IF(ISERROR(C131/C87),"N. D.",C131/C87)</f>
        <v>0.27379073229690759</v>
      </c>
      <c r="E131" s="60"/>
      <c r="F131" s="60">
        <f>+PLP!S$137</f>
        <v>5230643.6230398603</v>
      </c>
      <c r="G131" s="83">
        <f>+IF(ISERROR(F131/F87),"N. D.",F131/F87)</f>
        <v>0.35181955689853001</v>
      </c>
      <c r="H131" s="60">
        <f t="shared" si="37"/>
        <v>-1181996.7140398598</v>
      </c>
      <c r="I131" s="83">
        <f t="shared" si="38"/>
        <v>-0.22597538643875842</v>
      </c>
      <c r="J131" s="60"/>
      <c r="K131" s="60">
        <f>+PLP!X$137</f>
        <v>4379711.2945000008</v>
      </c>
      <c r="L131" s="83">
        <f>+IF(ISERROR(K131/K87),"N. D.",K131/K87)</f>
        <v>0.29745946268492118</v>
      </c>
      <c r="M131" s="60">
        <f t="shared" si="40"/>
        <v>-331064.38550000032</v>
      </c>
      <c r="N131" s="83">
        <f t="shared" si="41"/>
        <v>-7.5590458648666592E-2</v>
      </c>
      <c r="Q131" s="60">
        <v>622155.28451553325</v>
      </c>
      <c r="R131" s="60">
        <v>622155.28451553325</v>
      </c>
      <c r="S131" s="50">
        <f t="shared" si="42"/>
        <v>0</v>
      </c>
    </row>
    <row r="132" spans="1:19">
      <c r="A132" s="59" t="s">
        <v>17</v>
      </c>
      <c r="B132" s="60"/>
      <c r="C132" s="60">
        <f>+PE!P$137</f>
        <v>1819583.7455</v>
      </c>
      <c r="D132" s="83">
        <f>+IF(ISERROR(C132/C88),"N. D.",C132/C88)</f>
        <v>0.12781618367467681</v>
      </c>
      <c r="E132" s="60"/>
      <c r="F132" s="60">
        <f>+PE!S$137</f>
        <v>1967330.2711532237</v>
      </c>
      <c r="G132" s="83">
        <f>+IF(ISERROR(F132/F88),"N. D.",F132/F88)</f>
        <v>0.13653877236327452</v>
      </c>
      <c r="H132" s="60">
        <f t="shared" si="37"/>
        <v>-147746.52565322374</v>
      </c>
      <c r="I132" s="83">
        <f t="shared" si="38"/>
        <v>-7.5100011329880381E-2</v>
      </c>
      <c r="J132" s="60"/>
      <c r="K132" s="60">
        <f>+PE!X$137</f>
        <v>2251024.9969000001</v>
      </c>
      <c r="L132" s="83">
        <f>+IF(ISERROR(K132/K88),"N. D.",K132/K88)</f>
        <v>0.16250533168405421</v>
      </c>
      <c r="M132" s="60">
        <f t="shared" si="40"/>
        <v>-431441.25140000018</v>
      </c>
      <c r="N132" s="83">
        <f t="shared" si="41"/>
        <v>-0.19166435379178803</v>
      </c>
      <c r="Q132" s="60">
        <v>224202.88147596852</v>
      </c>
      <c r="R132" s="60">
        <v>224202.88147596852</v>
      </c>
      <c r="S132" s="50">
        <f t="shared" si="42"/>
        <v>0</v>
      </c>
    </row>
    <row r="133" spans="1:19" ht="6" customHeight="1">
      <c r="A133" s="75"/>
      <c r="B133" s="54"/>
      <c r="C133" s="54"/>
      <c r="D133" s="83"/>
      <c r="E133" s="54"/>
      <c r="F133" s="54"/>
      <c r="G133" s="83"/>
      <c r="H133" s="54"/>
      <c r="I133" s="83"/>
      <c r="J133" s="54"/>
      <c r="K133" s="54"/>
      <c r="L133" s="83"/>
      <c r="M133" s="54"/>
      <c r="N133" s="83"/>
    </row>
    <row r="134" spans="1:19">
      <c r="A134" s="76" t="s">
        <v>71</v>
      </c>
      <c r="B134" s="74"/>
      <c r="C134" s="74">
        <f>+SUM(C135:C149)</f>
        <v>-6401433.0499999998</v>
      </c>
      <c r="D134" s="87">
        <f t="shared" ref="D134:D143" si="43">+IF(ISERROR(C134/C73),"N. D.",C134/C73)</f>
        <v>-1.3572075307517738E-2</v>
      </c>
      <c r="E134" s="74"/>
      <c r="F134" s="74">
        <f>+SUM(F135:F149)</f>
        <v>-4606733.9614478722</v>
      </c>
      <c r="G134" s="87">
        <f t="shared" ref="G134:G143" si="44">+IF(ISERROR(F134/F73),"N. D.",F134/F73)</f>
        <v>-9.6990927925225991E-3</v>
      </c>
      <c r="H134" s="74">
        <f t="shared" ref="H134:H149" si="45">+$C134-F134</f>
        <v>-1794699.0885521276</v>
      </c>
      <c r="I134" s="87">
        <f t="shared" ref="I134:I149" si="46">+IF(ISERROR(H134/F134),"N. D.",H134/F134)</f>
        <v>0.38958166535583122</v>
      </c>
      <c r="J134" s="74"/>
      <c r="K134" s="74">
        <f>+SUM(K135:K149)</f>
        <v>-5400724.6800000006</v>
      </c>
      <c r="L134" s="87">
        <f t="shared" ref="L134:L143" si="47">+IF(ISERROR(K134/K73),"N. D.",K134/K73)</f>
        <v>-1.2615415403037901E-2</v>
      </c>
      <c r="M134" s="74">
        <f t="shared" ref="M134:M149" si="48">+$C134-K134</f>
        <v>-1000708.3699999992</v>
      </c>
      <c r="N134" s="87">
        <f t="shared" ref="N134:N149" si="49">+IF(ISERROR(M134/K134),"N. D.",M134/K134)</f>
        <v>0.18529149869568967</v>
      </c>
    </row>
    <row r="135" spans="1:19">
      <c r="A135" s="59" t="s">
        <v>3</v>
      </c>
      <c r="B135" s="60"/>
      <c r="C135" s="60">
        <f>+P2K!P$160</f>
        <v>-839383.59000000008</v>
      </c>
      <c r="D135" s="83">
        <f t="shared" si="43"/>
        <v>-8.8622653326813593E-3</v>
      </c>
      <c r="E135" s="60"/>
      <c r="F135" s="60">
        <f>+P2K!S$160</f>
        <v>-395424</v>
      </c>
      <c r="G135" s="83">
        <f t="shared" si="44"/>
        <v>-4.1148320168702263E-3</v>
      </c>
      <c r="H135" s="60">
        <f t="shared" si="45"/>
        <v>-443959.59000000008</v>
      </c>
      <c r="I135" s="83">
        <f t="shared" si="46"/>
        <v>1.1227431567127946</v>
      </c>
      <c r="J135" s="60"/>
      <c r="K135" s="60">
        <f>+P2K!X$160</f>
        <v>-520063.10000000003</v>
      </c>
      <c r="L135" s="83">
        <f t="shared" si="47"/>
        <v>-5.8636284218489482E-3</v>
      </c>
      <c r="M135" s="60">
        <f t="shared" si="48"/>
        <v>-319320.49000000005</v>
      </c>
      <c r="N135" s="83">
        <f t="shared" si="49"/>
        <v>0.61400335843862031</v>
      </c>
    </row>
    <row r="136" spans="1:19">
      <c r="A136" s="59" t="s">
        <v>4</v>
      </c>
      <c r="B136" s="60"/>
      <c r="C136" s="60">
        <f>+PSP!P$160</f>
        <v>-382218.87</v>
      </c>
      <c r="D136" s="83">
        <f t="shared" si="43"/>
        <v>-6.8343217285340091E-3</v>
      </c>
      <c r="E136" s="60"/>
      <c r="F136" s="60">
        <f>+PSP!S$160</f>
        <v>-215467.27</v>
      </c>
      <c r="G136" s="83">
        <f t="shared" si="44"/>
        <v>-3.7160203134612964E-3</v>
      </c>
      <c r="H136" s="60">
        <f t="shared" si="45"/>
        <v>-166751.6</v>
      </c>
      <c r="I136" s="83">
        <f t="shared" si="46"/>
        <v>0.77390686761845551</v>
      </c>
      <c r="J136" s="60"/>
      <c r="K136" s="60">
        <f>+PSP!X$160</f>
        <v>-215467.27</v>
      </c>
      <c r="L136" s="83">
        <f t="shared" si="47"/>
        <v>-4.1889193562946059E-3</v>
      </c>
      <c r="M136" s="60">
        <f t="shared" si="48"/>
        <v>-166751.6</v>
      </c>
      <c r="N136" s="83">
        <f t="shared" si="49"/>
        <v>0.77390686761845551</v>
      </c>
    </row>
    <row r="137" spans="1:19">
      <c r="A137" s="59" t="s">
        <v>5</v>
      </c>
      <c r="B137" s="60"/>
      <c r="C137" s="60">
        <f>+PRG!P$160</f>
        <v>-319690.17000000004</v>
      </c>
      <c r="D137" s="83">
        <f t="shared" si="43"/>
        <v>-4.8919709599078058E-3</v>
      </c>
      <c r="E137" s="60"/>
      <c r="F137" s="60">
        <f>+PRG!S$160</f>
        <v>-18835.370000000003</v>
      </c>
      <c r="G137" s="83">
        <f t="shared" si="44"/>
        <v>-2.9481731105683118E-4</v>
      </c>
      <c r="H137" s="60">
        <f t="shared" si="45"/>
        <v>-300854.80000000005</v>
      </c>
      <c r="I137" s="83">
        <f t="shared" si="46"/>
        <v>15.972863819505537</v>
      </c>
      <c r="J137" s="60"/>
      <c r="K137" s="60">
        <f>+PRG!X$160</f>
        <v>-16895.48</v>
      </c>
      <c r="L137" s="83">
        <f t="shared" si="47"/>
        <v>-2.8213517870256634E-4</v>
      </c>
      <c r="M137" s="60">
        <f t="shared" si="48"/>
        <v>-302794.69000000006</v>
      </c>
      <c r="N137" s="83">
        <f t="shared" si="49"/>
        <v>17.921638805171565</v>
      </c>
    </row>
    <row r="138" spans="1:19">
      <c r="A138" s="59" t="s">
        <v>6</v>
      </c>
      <c r="B138" s="60"/>
      <c r="C138" s="60">
        <f>+PC!P$160</f>
        <v>-28399.559999999998</v>
      </c>
      <c r="D138" s="83">
        <f t="shared" si="43"/>
        <v>-5.472880294028034E-3</v>
      </c>
      <c r="E138" s="60"/>
      <c r="F138" s="60">
        <f>+PC!S$160</f>
        <v>-23828.16</v>
      </c>
      <c r="G138" s="83">
        <f t="shared" si="44"/>
        <v>-4.6191412929357098E-3</v>
      </c>
      <c r="H138" s="60">
        <f t="shared" si="45"/>
        <v>-4571.3999999999978</v>
      </c>
      <c r="I138" s="83">
        <f t="shared" si="46"/>
        <v>0.19184863623544571</v>
      </c>
      <c r="J138" s="60"/>
      <c r="K138" s="60">
        <f>+PC!X$160</f>
        <v>0</v>
      </c>
      <c r="L138" s="83">
        <f t="shared" si="47"/>
        <v>0</v>
      </c>
      <c r="M138" s="60">
        <f t="shared" si="48"/>
        <v>-28399.559999999998</v>
      </c>
      <c r="N138" s="83" t="str">
        <f t="shared" si="49"/>
        <v>N. D.</v>
      </c>
    </row>
    <row r="139" spans="1:19">
      <c r="A139" s="59" t="s">
        <v>7</v>
      </c>
      <c r="B139" s="60"/>
      <c r="C139" s="60">
        <f>+PLA!C$160</f>
        <v>0</v>
      </c>
      <c r="D139" s="83" t="str">
        <f t="shared" si="43"/>
        <v>N. D.</v>
      </c>
      <c r="E139" s="60"/>
      <c r="F139" s="60">
        <f>+PLA!F$160</f>
        <v>0</v>
      </c>
      <c r="G139" s="83" t="str">
        <f t="shared" si="44"/>
        <v>N. D.</v>
      </c>
      <c r="H139" s="60">
        <f t="shared" si="45"/>
        <v>0</v>
      </c>
      <c r="I139" s="83" t="str">
        <f t="shared" si="46"/>
        <v>N. D.</v>
      </c>
      <c r="J139" s="60"/>
      <c r="K139" s="60">
        <f>+PLA!K$160</f>
        <v>0</v>
      </c>
      <c r="L139" s="83" t="str">
        <f t="shared" si="47"/>
        <v>N. D.</v>
      </c>
      <c r="M139" s="60">
        <f t="shared" si="48"/>
        <v>0</v>
      </c>
      <c r="N139" s="83" t="str">
        <f t="shared" si="49"/>
        <v>N. D.</v>
      </c>
    </row>
    <row r="140" spans="1:19">
      <c r="A140" s="59" t="s">
        <v>8</v>
      </c>
      <c r="B140" s="60"/>
      <c r="C140" s="60">
        <f>+PSI!P$160</f>
        <v>-22608.78</v>
      </c>
      <c r="D140" s="83">
        <f t="shared" si="43"/>
        <v>-6.9179277285707792E-4</v>
      </c>
      <c r="E140" s="60"/>
      <c r="F140" s="60">
        <f>+PSI!S$160</f>
        <v>-38583.729999999996</v>
      </c>
      <c r="G140" s="83">
        <f t="shared" si="44"/>
        <v>-1.1575738215524075E-3</v>
      </c>
      <c r="H140" s="60">
        <f t="shared" si="45"/>
        <v>15974.949999999997</v>
      </c>
      <c r="I140" s="83">
        <f t="shared" si="46"/>
        <v>-0.41403332440901902</v>
      </c>
      <c r="J140" s="60"/>
      <c r="K140" s="60">
        <f>+PSI!X$160</f>
        <v>-35210.78</v>
      </c>
      <c r="L140" s="83">
        <f t="shared" si="47"/>
        <v>-1.1127132534863356E-3</v>
      </c>
      <c r="M140" s="60">
        <f t="shared" si="48"/>
        <v>12602</v>
      </c>
      <c r="N140" s="83">
        <f t="shared" si="49"/>
        <v>-0.35790175622352022</v>
      </c>
    </row>
    <row r="141" spans="1:19">
      <c r="A141" s="59" t="s">
        <v>9</v>
      </c>
      <c r="B141" s="60"/>
      <c r="C141" s="60">
        <f>+PPA!P$160</f>
        <v>0</v>
      </c>
      <c r="D141" s="83">
        <f t="shared" si="43"/>
        <v>0</v>
      </c>
      <c r="E141" s="60"/>
      <c r="F141" s="60">
        <f>+PPA!S$160</f>
        <v>0</v>
      </c>
      <c r="G141" s="83">
        <f t="shared" si="44"/>
        <v>0</v>
      </c>
      <c r="H141" s="60">
        <f t="shared" si="45"/>
        <v>0</v>
      </c>
      <c r="I141" s="83" t="str">
        <f t="shared" si="46"/>
        <v>N. D.</v>
      </c>
      <c r="J141" s="60"/>
      <c r="K141" s="60">
        <f>+PPA!X$160</f>
        <v>-10327.119999999999</v>
      </c>
      <c r="L141" s="83">
        <f t="shared" si="47"/>
        <v>-1.7928127760864006E-3</v>
      </c>
      <c r="M141" s="60">
        <f t="shared" si="48"/>
        <v>10327.119999999999</v>
      </c>
      <c r="N141" s="83">
        <f t="shared" si="49"/>
        <v>-1</v>
      </c>
    </row>
    <row r="142" spans="1:19">
      <c r="A142" s="59" t="s">
        <v>10</v>
      </c>
      <c r="B142" s="60"/>
      <c r="C142" s="60">
        <f>+PPB!C$160</f>
        <v>0</v>
      </c>
      <c r="D142" s="83" t="str">
        <f t="shared" si="43"/>
        <v>N. D.</v>
      </c>
      <c r="E142" s="60"/>
      <c r="F142" s="60">
        <f>+PPB!F$160</f>
        <v>0</v>
      </c>
      <c r="G142" s="83" t="str">
        <f t="shared" si="44"/>
        <v>N. D.</v>
      </c>
      <c r="H142" s="60">
        <f t="shared" si="45"/>
        <v>0</v>
      </c>
      <c r="I142" s="83" t="str">
        <f t="shared" si="46"/>
        <v>N. D.</v>
      </c>
      <c r="J142" s="60"/>
      <c r="K142" s="60">
        <f>+PPB!K$160</f>
        <v>0</v>
      </c>
      <c r="L142" s="83" t="str">
        <f t="shared" si="47"/>
        <v>N. D.</v>
      </c>
      <c r="M142" s="60">
        <f t="shared" si="48"/>
        <v>0</v>
      </c>
      <c r="N142" s="83" t="str">
        <f t="shared" si="49"/>
        <v>N. D.</v>
      </c>
    </row>
    <row r="143" spans="1:19">
      <c r="A143" s="59" t="s">
        <v>11</v>
      </c>
      <c r="B143" s="60"/>
      <c r="C143" s="60">
        <f>+CBA!P$160</f>
        <v>-2537052.4699999997</v>
      </c>
      <c r="D143" s="83">
        <f t="shared" si="43"/>
        <v>-3.1166161783547384E-2</v>
      </c>
      <c r="E143" s="60"/>
      <c r="F143" s="60">
        <f>+CBA!S$160</f>
        <v>-2884879.8514478719</v>
      </c>
      <c r="G143" s="83">
        <f t="shared" si="44"/>
        <v>-3.5490501605543325E-2</v>
      </c>
      <c r="H143" s="60">
        <f t="shared" si="45"/>
        <v>347827.38144787215</v>
      </c>
      <c r="I143" s="83">
        <f t="shared" si="46"/>
        <v>-0.12056910490511538</v>
      </c>
      <c r="J143" s="60"/>
      <c r="K143" s="60">
        <f>+CBA!X$160</f>
        <v>-2094369.6099999999</v>
      </c>
      <c r="L143" s="83">
        <f t="shared" si="47"/>
        <v>-2.8743361145002415E-2</v>
      </c>
      <c r="M143" s="60">
        <f t="shared" si="48"/>
        <v>-442682.85999999987</v>
      </c>
      <c r="N143" s="83">
        <f t="shared" si="49"/>
        <v>0.21136806888637003</v>
      </c>
    </row>
    <row r="144" spans="1:19">
      <c r="A144" s="59" t="s">
        <v>12</v>
      </c>
      <c r="B144" s="60"/>
      <c r="C144" s="60">
        <f>+TORR!P$160</f>
        <v>-840352.7</v>
      </c>
      <c r="D144" s="83">
        <f>+IF(ISERROR(C144/C82),"N. D.",C144/C82)</f>
        <v>-1.0323226859963548E-2</v>
      </c>
      <c r="E144" s="60"/>
      <c r="F144" s="60">
        <f>+TORR!S$160</f>
        <v>0</v>
      </c>
      <c r="G144" s="83">
        <f>+IF(ISERROR(F144/F82),"N. D.",F144/F82)</f>
        <v>0</v>
      </c>
      <c r="H144" s="60">
        <f t="shared" si="45"/>
        <v>-840352.7</v>
      </c>
      <c r="I144" s="83" t="str">
        <f t="shared" si="46"/>
        <v>N. D.</v>
      </c>
      <c r="J144" s="60"/>
      <c r="K144" s="60">
        <f>+TORR!X$160</f>
        <v>-1279782.55</v>
      </c>
      <c r="L144" s="83">
        <f>+IF(ISERROR(K144/K82),"N. D.",K144/K82)</f>
        <v>-1.7563877859038506E-2</v>
      </c>
      <c r="M144" s="60">
        <f t="shared" si="48"/>
        <v>439429.85000000009</v>
      </c>
      <c r="N144" s="83">
        <f t="shared" si="49"/>
        <v>-0.34336290176796058</v>
      </c>
    </row>
    <row r="145" spans="1:14">
      <c r="A145" s="59" t="s">
        <v>13</v>
      </c>
      <c r="B145" s="60"/>
      <c r="C145" s="60">
        <f>+HOT!P$160</f>
        <v>-332916.24</v>
      </c>
      <c r="D145" s="83">
        <f>+IF(ISERROR(C145/C83),"N. D.",C145/C83)</f>
        <v>-6.4553062999523981E-3</v>
      </c>
      <c r="E145" s="60"/>
      <c r="F145" s="60">
        <f>+HOT!S$160</f>
        <v>0</v>
      </c>
      <c r="G145" s="83">
        <f>+IF(ISERROR(F145/F83),"N. D.",F145/F83)</f>
        <v>0</v>
      </c>
      <c r="H145" s="60">
        <f t="shared" si="45"/>
        <v>-332916.24</v>
      </c>
      <c r="I145" s="83" t="str">
        <f t="shared" si="46"/>
        <v>N. D.</v>
      </c>
      <c r="J145" s="60"/>
      <c r="K145" s="60">
        <f>+HOT!X$160</f>
        <v>-295386.48000000004</v>
      </c>
      <c r="L145" s="83">
        <f>+IF(ISERROR(K145/K83),"N. D.",K145/K83)</f>
        <v>-5.7862682981718108E-3</v>
      </c>
      <c r="M145" s="60">
        <f t="shared" si="48"/>
        <v>-37529.759999999951</v>
      </c>
      <c r="N145" s="83">
        <f t="shared" si="49"/>
        <v>0.12705307297747664</v>
      </c>
    </row>
    <row r="146" spans="1:14">
      <c r="A146" s="59" t="s">
        <v>14</v>
      </c>
      <c r="B146" s="60"/>
      <c r="C146" s="60">
        <f>+PV!P$160</f>
        <v>-849223.40999999992</v>
      </c>
      <c r="D146" s="83">
        <f>+IF(ISERROR(C146/C85),"N. D.",C146/C85)</f>
        <v>-1.7690408195347552E-2</v>
      </c>
      <c r="E146" s="60"/>
      <c r="F146" s="60">
        <f>+PV!S$160</f>
        <v>-823428</v>
      </c>
      <c r="G146" s="83">
        <f>+IF(ISERROR(F146/F85),"N. D.",F146/F85)</f>
        <v>-1.8329202595710015E-2</v>
      </c>
      <c r="H146" s="60">
        <f t="shared" si="45"/>
        <v>-25795.409999999916</v>
      </c>
      <c r="I146" s="83">
        <f t="shared" si="46"/>
        <v>3.1326855535638715E-2</v>
      </c>
      <c r="J146" s="60"/>
      <c r="K146" s="60">
        <f>+PV!X$160</f>
        <v>-739517.73</v>
      </c>
      <c r="L146" s="83">
        <f>+IF(ISERROR(K146/K85),"N. D.",K146/K85)</f>
        <v>-2.2771005516022666E-2</v>
      </c>
      <c r="M146" s="60">
        <f t="shared" si="48"/>
        <v>-109705.67999999993</v>
      </c>
      <c r="N146" s="83">
        <f t="shared" si="49"/>
        <v>0.14834759945512049</v>
      </c>
    </row>
    <row r="147" spans="1:14">
      <c r="A147" s="59" t="s">
        <v>15</v>
      </c>
      <c r="B147" s="60"/>
      <c r="C147" s="60">
        <f>+DEPTOS!P$160</f>
        <v>0</v>
      </c>
      <c r="D147" s="83">
        <f>+IF(ISERROR(C147/C86),"N. D.",C147/C86)</f>
        <v>0</v>
      </c>
      <c r="E147" s="60"/>
      <c r="F147" s="60">
        <f>+DEPTOS!S$160</f>
        <v>0</v>
      </c>
      <c r="G147" s="83">
        <f>+IF(ISERROR(F147/F86),"N. D.",F147/F86)</f>
        <v>0</v>
      </c>
      <c r="H147" s="60">
        <f t="shared" si="45"/>
        <v>0</v>
      </c>
      <c r="I147" s="83" t="str">
        <f t="shared" si="46"/>
        <v>N. D.</v>
      </c>
      <c r="J147" s="60"/>
      <c r="K147" s="60">
        <f>+DEPTOS!X$160</f>
        <v>0</v>
      </c>
      <c r="L147" s="83">
        <f>+IF(ISERROR(K147/K86),"N. D.",K147/K86)</f>
        <v>0</v>
      </c>
      <c r="M147" s="60">
        <f>+$C147-K147</f>
        <v>0</v>
      </c>
      <c r="N147" s="83" t="str">
        <f>+IF(ISERROR(M147/K147),"N. D.",M147/K147)</f>
        <v>N. D.</v>
      </c>
    </row>
    <row r="148" spans="1:14">
      <c r="A148" s="59" t="s">
        <v>16</v>
      </c>
      <c r="B148" s="60"/>
      <c r="C148" s="60">
        <f>+PLP!P$160</f>
        <v>0</v>
      </c>
      <c r="D148" s="83">
        <f>+IF(ISERROR(C148/C87),"N. D.",C148/C87)</f>
        <v>0</v>
      </c>
      <c r="E148" s="60"/>
      <c r="F148" s="60">
        <f>+PLP!S$160</f>
        <v>0</v>
      </c>
      <c r="G148" s="83">
        <f>+IF(ISERROR(F148/F87),"N. D.",F148/F87)</f>
        <v>0</v>
      </c>
      <c r="H148" s="60">
        <f t="shared" si="45"/>
        <v>0</v>
      </c>
      <c r="I148" s="83" t="str">
        <f t="shared" si="46"/>
        <v>N. D.</v>
      </c>
      <c r="J148" s="60"/>
      <c r="K148" s="60">
        <f>+PLP!X$160</f>
        <v>0</v>
      </c>
      <c r="L148" s="83">
        <f>+IF(ISERROR(K148/K87),"N. D.",K148/K87)</f>
        <v>0</v>
      </c>
      <c r="M148" s="60">
        <f t="shared" si="48"/>
        <v>0</v>
      </c>
      <c r="N148" s="83" t="str">
        <f t="shared" si="49"/>
        <v>N. D.</v>
      </c>
    </row>
    <row r="149" spans="1:14">
      <c r="A149" s="59" t="s">
        <v>17</v>
      </c>
      <c r="B149" s="60"/>
      <c r="C149" s="60">
        <f>+PE!P$160</f>
        <v>-249587.26</v>
      </c>
      <c r="D149" s="83">
        <f>+IF(ISERROR(C149/C88),"N. D.",C149/C88)</f>
        <v>-1.7532191714678798E-2</v>
      </c>
      <c r="E149" s="60"/>
      <c r="F149" s="60">
        <f>+PE!S$160</f>
        <v>-206287.58</v>
      </c>
      <c r="G149" s="83">
        <f>+IF(ISERROR(F149/F88),"N. D.",F149/F88)</f>
        <v>-1.4316992596510035E-2</v>
      </c>
      <c r="H149" s="60">
        <f t="shared" si="45"/>
        <v>-43299.680000000022</v>
      </c>
      <c r="I149" s="83">
        <f t="shared" si="46"/>
        <v>0.20989959744546921</v>
      </c>
      <c r="J149" s="60"/>
      <c r="K149" s="60">
        <f>+PE!X$160</f>
        <v>-193704.55999999997</v>
      </c>
      <c r="L149" s="83">
        <f>+IF(ISERROR(K149/K88),"N. D.",K149/K88)</f>
        <v>-1.3983862380410588E-2</v>
      </c>
      <c r="M149" s="60">
        <f t="shared" si="48"/>
        <v>-55882.700000000041</v>
      </c>
      <c r="N149" s="83">
        <f t="shared" si="49"/>
        <v>0.28849449904535057</v>
      </c>
    </row>
    <row r="150" spans="1:14" ht="6" customHeight="1">
      <c r="A150" s="75"/>
      <c r="B150" s="54"/>
      <c r="C150" s="54"/>
      <c r="D150" s="89"/>
      <c r="E150" s="54"/>
      <c r="F150" s="54"/>
      <c r="G150" s="89"/>
      <c r="H150" s="54"/>
      <c r="I150" s="89"/>
      <c r="J150" s="54"/>
      <c r="K150" s="54"/>
      <c r="L150" s="89"/>
      <c r="M150" s="54"/>
      <c r="N150" s="89"/>
    </row>
    <row r="151" spans="1:14">
      <c r="A151" s="97" t="s">
        <v>76</v>
      </c>
      <c r="B151" s="98"/>
      <c r="C151" s="98">
        <f>+C113-C115</f>
        <v>360712438.04080009</v>
      </c>
      <c r="D151" s="99">
        <f>+IF(OR(C90&lt;=0,C151&lt;=0),"N. D.",C151/C$73)</f>
        <v>0.76476881585882794</v>
      </c>
      <c r="E151" s="98"/>
      <c r="F151" s="98">
        <f>+F113-F115</f>
        <v>358995121.25797892</v>
      </c>
      <c r="G151" s="99">
        <f>+IF(OR(F90&lt;=0,F151&lt;=0),"N. D.",F151/F$73)</f>
        <v>0.75583418150104953</v>
      </c>
      <c r="H151" s="98">
        <f>+$C151-F151</f>
        <v>1717316.7828211784</v>
      </c>
      <c r="I151" s="99">
        <f>+IF(ISERROR(H151/F151),"N. D.",H151/F151)</f>
        <v>4.7836772176831077E-3</v>
      </c>
      <c r="J151" s="98"/>
      <c r="K151" s="98">
        <f>+K113-K115</f>
        <v>321280901.55869997</v>
      </c>
      <c r="L151" s="99">
        <f>+IF(OR(K90&lt;=0,K151&lt;=0),"N. D.",K151/K$73)</f>
        <v>0.75047188560360512</v>
      </c>
      <c r="M151" s="98">
        <f>+$C151-K151</f>
        <v>39431536.482100129</v>
      </c>
      <c r="N151" s="99">
        <f>+IF(ISERROR(M151/K151),"N. D.",M151/K151)</f>
        <v>0.12273227661774271</v>
      </c>
    </row>
    <row r="152" spans="1:14" ht="6" customHeight="1">
      <c r="A152" s="75"/>
      <c r="B152" s="54"/>
      <c r="C152" s="54"/>
      <c r="D152" s="89"/>
      <c r="E152" s="54"/>
      <c r="F152" s="54"/>
      <c r="G152" s="89"/>
      <c r="H152" s="54"/>
      <c r="I152" s="89"/>
      <c r="J152" s="54"/>
      <c r="K152" s="54"/>
      <c r="L152" s="89"/>
      <c r="M152" s="54"/>
      <c r="N152" s="89"/>
    </row>
    <row r="153" spans="1:14">
      <c r="A153" s="59" t="s">
        <v>3</v>
      </c>
      <c r="B153" s="100"/>
      <c r="C153" s="100">
        <f>+P2K!P$168</f>
        <v>79934780.856600016</v>
      </c>
      <c r="D153" s="101">
        <f t="shared" ref="D153:D161" si="50">+IF(ISERROR(C153/C74),"N. D.",C153/C74)</f>
        <v>0.84395650058029836</v>
      </c>
      <c r="E153" s="100"/>
      <c r="F153" s="100">
        <f>+P2K!S$168</f>
        <v>81439162.717625231</v>
      </c>
      <c r="G153" s="101">
        <f t="shared" ref="G153:G161" si="51">+IF(ISERROR(F153/F74),"N. D.",F153/F74)</f>
        <v>0.84746619875775964</v>
      </c>
      <c r="H153" s="100">
        <f t="shared" ref="H153:H167" si="52">+$C153-F153</f>
        <v>-1504381.8610252142</v>
      </c>
      <c r="I153" s="101">
        <f t="shared" ref="I153:I167" si="53">+IF(ISERROR(H153/F153),"N. D.",H153/F153)</f>
        <v>-1.8472462275200097E-2</v>
      </c>
      <c r="J153" s="100"/>
      <c r="K153" s="100">
        <f>+P2K!X$168</f>
        <v>75074167.128600001</v>
      </c>
      <c r="L153" s="101">
        <f t="shared" ref="L153:L161" si="54">+IF(ISERROR(K153/K74),"N. D.",K153/K74)</f>
        <v>0.84644924841215807</v>
      </c>
      <c r="M153" s="100">
        <f t="shared" ref="M153:M167" si="55">+$C153-K153</f>
        <v>4860613.728000015</v>
      </c>
      <c r="N153" s="101">
        <f t="shared" ref="N153:N167" si="56">+IF(ISERROR(M153/K153),"N. D.",M153/K153)</f>
        <v>6.4744157862902649E-2</v>
      </c>
    </row>
    <row r="154" spans="1:14">
      <c r="A154" s="59" t="s">
        <v>4</v>
      </c>
      <c r="B154" s="100"/>
      <c r="C154" s="100">
        <f>+PSP!P$168</f>
        <v>43003863.436999999</v>
      </c>
      <c r="D154" s="101">
        <f t="shared" si="50"/>
        <v>0.76893701846378837</v>
      </c>
      <c r="E154" s="100"/>
      <c r="F154" s="100">
        <f>+PSP!S$168</f>
        <v>45101538.649604566</v>
      </c>
      <c r="G154" s="101">
        <f t="shared" si="51"/>
        <v>0.7778361594793044</v>
      </c>
      <c r="H154" s="100">
        <f t="shared" si="52"/>
        <v>-2097675.2126045674</v>
      </c>
      <c r="I154" s="101">
        <f t="shared" si="53"/>
        <v>-4.6510058756564374E-2</v>
      </c>
      <c r="J154" s="100"/>
      <c r="K154" s="100">
        <f>+PSP!X$168</f>
        <v>39645008.478399992</v>
      </c>
      <c r="L154" s="101">
        <f t="shared" si="54"/>
        <v>0.77074231921921821</v>
      </c>
      <c r="M154" s="100">
        <f t="shared" si="55"/>
        <v>3358854.958600007</v>
      </c>
      <c r="N154" s="101">
        <f t="shared" si="56"/>
        <v>8.472327507333062E-2</v>
      </c>
    </row>
    <row r="155" spans="1:14">
      <c r="A155" s="59" t="s">
        <v>5</v>
      </c>
      <c r="B155" s="100"/>
      <c r="C155" s="100">
        <f>+PRG!P$168</f>
        <v>53613552.331500009</v>
      </c>
      <c r="D155" s="101">
        <f t="shared" si="50"/>
        <v>0.82040664892259729</v>
      </c>
      <c r="E155" s="100"/>
      <c r="F155" s="100">
        <f>+PRG!S$168</f>
        <v>52171981.249703228</v>
      </c>
      <c r="G155" s="101">
        <f t="shared" si="51"/>
        <v>0.81661274636733538</v>
      </c>
      <c r="H155" s="100">
        <f t="shared" si="52"/>
        <v>1441571.0817967802</v>
      </c>
      <c r="I155" s="101">
        <f t="shared" si="53"/>
        <v>2.7631135472835439E-2</v>
      </c>
      <c r="J155" s="100"/>
      <c r="K155" s="100">
        <f>+PRG!X$168</f>
        <v>48196492.758200005</v>
      </c>
      <c r="L155" s="101">
        <f t="shared" si="54"/>
        <v>0.80482626697623882</v>
      </c>
      <c r="M155" s="100">
        <f t="shared" si="55"/>
        <v>5417059.573300004</v>
      </c>
      <c r="N155" s="101">
        <f t="shared" si="56"/>
        <v>0.11239530644848347</v>
      </c>
    </row>
    <row r="156" spans="1:14">
      <c r="A156" s="59" t="s">
        <v>6</v>
      </c>
      <c r="B156" s="100"/>
      <c r="C156" s="100">
        <f>+PC!P$168</f>
        <v>2148146.6885000002</v>
      </c>
      <c r="D156" s="101">
        <f t="shared" si="50"/>
        <v>0.4139694305184034</v>
      </c>
      <c r="E156" s="100"/>
      <c r="F156" s="100">
        <f>+PC!S$168</f>
        <v>2321969.685650364</v>
      </c>
      <c r="G156" s="101">
        <f t="shared" si="51"/>
        <v>0.45011893725459901</v>
      </c>
      <c r="H156" s="100">
        <f t="shared" si="52"/>
        <v>-173822.99715036387</v>
      </c>
      <c r="I156" s="101">
        <f t="shared" si="53"/>
        <v>-7.4860149219251118E-2</v>
      </c>
      <c r="J156" s="100"/>
      <c r="K156" s="100">
        <f>+PC!X$168</f>
        <v>594136.74509999948</v>
      </c>
      <c r="L156" s="101">
        <f t="shared" si="54"/>
        <v>0.16121824534141041</v>
      </c>
      <c r="M156" s="100">
        <f t="shared" si="55"/>
        <v>1554009.9434000007</v>
      </c>
      <c r="N156" s="101">
        <f t="shared" si="56"/>
        <v>2.6155762225048789</v>
      </c>
    </row>
    <row r="157" spans="1:14">
      <c r="A157" s="59" t="s">
        <v>7</v>
      </c>
      <c r="B157" s="100"/>
      <c r="C157" s="100">
        <f>+PLA!C$168</f>
        <v>0</v>
      </c>
      <c r="D157" s="101" t="str">
        <f t="shared" si="50"/>
        <v>N. D.</v>
      </c>
      <c r="E157" s="100"/>
      <c r="F157" s="100">
        <f>+PLA!F$168</f>
        <v>0</v>
      </c>
      <c r="G157" s="101" t="str">
        <f t="shared" si="51"/>
        <v>N. D.</v>
      </c>
      <c r="H157" s="100">
        <f t="shared" si="52"/>
        <v>0</v>
      </c>
      <c r="I157" s="101" t="str">
        <f t="shared" si="53"/>
        <v>N. D.</v>
      </c>
      <c r="J157" s="100"/>
      <c r="K157" s="100">
        <f>+PLA!K$168</f>
        <v>0</v>
      </c>
      <c r="L157" s="101" t="str">
        <f t="shared" si="54"/>
        <v>N. D.</v>
      </c>
      <c r="M157" s="100">
        <f t="shared" si="55"/>
        <v>0</v>
      </c>
      <c r="N157" s="101" t="str">
        <f t="shared" si="56"/>
        <v>N. D.</v>
      </c>
    </row>
    <row r="158" spans="1:14">
      <c r="A158" s="59" t="s">
        <v>8</v>
      </c>
      <c r="B158" s="100"/>
      <c r="C158" s="100">
        <f>+PSI!P$168</f>
        <v>25406215.929100007</v>
      </c>
      <c r="D158" s="101">
        <f t="shared" si="50"/>
        <v>0.7773898708996132</v>
      </c>
      <c r="E158" s="100"/>
      <c r="F158" s="100">
        <f>+PSI!S$168</f>
        <v>25867631.97056184</v>
      </c>
      <c r="G158" s="101">
        <f t="shared" si="51"/>
        <v>0.77607047308993993</v>
      </c>
      <c r="H158" s="100">
        <f t="shared" si="52"/>
        <v>-461416.04146183282</v>
      </c>
      <c r="I158" s="101">
        <f t="shared" si="53"/>
        <v>-1.7837583354631707E-2</v>
      </c>
      <c r="J158" s="100"/>
      <c r="K158" s="100">
        <f>+PSI!X$168</f>
        <v>23827330.706299998</v>
      </c>
      <c r="L158" s="101">
        <f t="shared" si="54"/>
        <v>0.75297924874433164</v>
      </c>
      <c r="M158" s="100">
        <f t="shared" si="55"/>
        <v>1578885.222800009</v>
      </c>
      <c r="N158" s="101">
        <f t="shared" si="56"/>
        <v>6.6263621479956555E-2</v>
      </c>
    </row>
    <row r="159" spans="1:14">
      <c r="A159" s="59" t="s">
        <v>9</v>
      </c>
      <c r="B159" s="100"/>
      <c r="C159" s="100">
        <f>+PPA!P$168</f>
        <v>3191276.3722000001</v>
      </c>
      <c r="D159" s="101">
        <f t="shared" si="50"/>
        <v>0.53061959390498747</v>
      </c>
      <c r="E159" s="100"/>
      <c r="F159" s="100">
        <f>+PPA!S$168</f>
        <v>3158639.7469411092</v>
      </c>
      <c r="G159" s="101">
        <f t="shared" si="51"/>
        <v>0.52284290202332573</v>
      </c>
      <c r="H159" s="100">
        <f t="shared" si="52"/>
        <v>32636.625258890912</v>
      </c>
      <c r="I159" s="101">
        <f t="shared" si="53"/>
        <v>1.0332493691468577E-2</v>
      </c>
      <c r="J159" s="100"/>
      <c r="K159" s="100">
        <f>+PPA!X$168</f>
        <v>3501223.5028999993</v>
      </c>
      <c r="L159" s="101">
        <f t="shared" si="54"/>
        <v>0.60782078913899518</v>
      </c>
      <c r="M159" s="100">
        <f t="shared" si="55"/>
        <v>-309947.13069999916</v>
      </c>
      <c r="N159" s="101">
        <f t="shared" si="56"/>
        <v>-8.8525377041275902E-2</v>
      </c>
    </row>
    <row r="160" spans="1:14">
      <c r="A160" s="59" t="s">
        <v>10</v>
      </c>
      <c r="B160" s="100"/>
      <c r="C160" s="100">
        <f>+PPB!C$168</f>
        <v>0</v>
      </c>
      <c r="D160" s="101" t="str">
        <f t="shared" si="50"/>
        <v>N. D.</v>
      </c>
      <c r="E160" s="100"/>
      <c r="F160" s="100">
        <f>+PPB!F$168</f>
        <v>0</v>
      </c>
      <c r="G160" s="101" t="str">
        <f t="shared" si="51"/>
        <v>N. D.</v>
      </c>
      <c r="H160" s="100">
        <f t="shared" si="52"/>
        <v>0</v>
      </c>
      <c r="I160" s="101" t="str">
        <f t="shared" si="53"/>
        <v>N. D.</v>
      </c>
      <c r="J160" s="100"/>
      <c r="K160" s="100">
        <f>+PPB!K$168</f>
        <v>0</v>
      </c>
      <c r="L160" s="101" t="str">
        <f t="shared" si="54"/>
        <v>N. D.</v>
      </c>
      <c r="M160" s="100">
        <f t="shared" si="55"/>
        <v>0</v>
      </c>
      <c r="N160" s="101" t="str">
        <f t="shared" si="56"/>
        <v>N. D.</v>
      </c>
    </row>
    <row r="161" spans="1:14">
      <c r="A161" s="59" t="s">
        <v>11</v>
      </c>
      <c r="B161" s="100"/>
      <c r="C161" s="100">
        <f>+CBA!P$168</f>
        <v>45067053.707599983</v>
      </c>
      <c r="D161" s="101">
        <f t="shared" si="50"/>
        <v>0.55362161546421629</v>
      </c>
      <c r="E161" s="100"/>
      <c r="F161" s="100">
        <f>+CBA!S$168</f>
        <v>44309900.087977305</v>
      </c>
      <c r="G161" s="101">
        <f t="shared" si="51"/>
        <v>0.54511129100387712</v>
      </c>
      <c r="H161" s="100">
        <f t="shared" si="52"/>
        <v>757153.61962267756</v>
      </c>
      <c r="I161" s="101">
        <f t="shared" si="53"/>
        <v>1.708768510241163E-2</v>
      </c>
      <c r="J161" s="100"/>
      <c r="K161" s="100">
        <f>+CBA!X$168</f>
        <v>38811226.082999989</v>
      </c>
      <c r="L161" s="101">
        <f t="shared" si="54"/>
        <v>0.53264957744684149</v>
      </c>
      <c r="M161" s="100">
        <f t="shared" si="55"/>
        <v>6255827.6245999932</v>
      </c>
      <c r="N161" s="101">
        <f t="shared" si="56"/>
        <v>0.16118603445357677</v>
      </c>
    </row>
    <row r="162" spans="1:14">
      <c r="A162" s="59" t="s">
        <v>12</v>
      </c>
      <c r="B162" s="100"/>
      <c r="C162" s="100">
        <f>+TORR!P$168</f>
        <v>45769911.920000002</v>
      </c>
      <c r="D162" s="101">
        <f>+IF(ISERROR(C162/C82),"N. D.",C162/C82)</f>
        <v>0.56225580534305386</v>
      </c>
      <c r="E162" s="100"/>
      <c r="F162" s="100">
        <f>+TORR!S$168</f>
        <v>43103114.365254678</v>
      </c>
      <c r="G162" s="101">
        <f>+IF(ISERROR(F162/F82),"N. D.",F162/F82)</f>
        <v>0.53026511617675609</v>
      </c>
      <c r="H162" s="100">
        <f t="shared" si="52"/>
        <v>2666797.554745324</v>
      </c>
      <c r="I162" s="101">
        <f t="shared" si="53"/>
        <v>6.187018256144905E-2</v>
      </c>
      <c r="J162" s="100"/>
      <c r="K162" s="100">
        <f>+TORR!X$168</f>
        <v>46674922.32</v>
      </c>
      <c r="L162" s="101">
        <f>+IF(ISERROR(K162/K82),"N. D.",K162/K82)</f>
        <v>0.64057181800813756</v>
      </c>
      <c r="M162" s="100">
        <f t="shared" si="55"/>
        <v>-905010.39999999851</v>
      </c>
      <c r="N162" s="101">
        <f t="shared" si="56"/>
        <v>-1.938964983798603E-2</v>
      </c>
    </row>
    <row r="163" spans="1:14">
      <c r="A163" s="59" t="s">
        <v>13</v>
      </c>
      <c r="B163" s="100"/>
      <c r="C163" s="100">
        <f>+HOT!P$168</f>
        <v>1658516.3</v>
      </c>
      <c r="D163" s="101">
        <f>+IF(ISERROR(C163/C83),"N. D.",C163/C83)</f>
        <v>3.2158931988309561E-2</v>
      </c>
      <c r="E163" s="100"/>
      <c r="F163" s="100">
        <f>+HOT!S$168</f>
        <v>6127332.9307224993</v>
      </c>
      <c r="G163" s="101">
        <f>+IF(ISERROR(F163/F83),"N. D.",F163/F83)</f>
        <v>0.1213998808321797</v>
      </c>
      <c r="H163" s="100">
        <f>+$C163-F163</f>
        <v>-4468816.6307224995</v>
      </c>
      <c r="I163" s="101">
        <f>+IF(ISERROR(H163/F163),"N. D.",H163/F163)</f>
        <v>-0.7293249250935615</v>
      </c>
      <c r="J163" s="100"/>
      <c r="K163" s="100">
        <f>+HOT!X$168</f>
        <v>1818513.6100000003</v>
      </c>
      <c r="L163" s="101">
        <f>+IF(ISERROR(K163/K83),"N. D.",K163/K83)</f>
        <v>3.5622509369206669E-2</v>
      </c>
      <c r="M163" s="100">
        <f t="shared" si="55"/>
        <v>-159997.31000000029</v>
      </c>
      <c r="N163" s="101">
        <f t="shared" si="56"/>
        <v>-8.7982464975887784E-2</v>
      </c>
    </row>
    <row r="164" spans="1:14">
      <c r="A164" s="59" t="s">
        <v>14</v>
      </c>
      <c r="B164" s="100"/>
      <c r="C164" s="100">
        <f>+PV!P$168</f>
        <v>37985530.402800001</v>
      </c>
      <c r="D164" s="101">
        <f>+IF(ISERROR(C164/C85),"N. D.",C164/C85)</f>
        <v>0.79128711058768009</v>
      </c>
      <c r="E164" s="100"/>
      <c r="F164" s="100">
        <f>+PV!S$168</f>
        <v>34013967.909730881</v>
      </c>
      <c r="G164" s="101">
        <f>+IF(ISERROR(F164/F85),"N. D.",F164/F85)</f>
        <v>0.75713833984445078</v>
      </c>
      <c r="H164" s="100">
        <f t="shared" si="52"/>
        <v>3971562.4930691198</v>
      </c>
      <c r="I164" s="101">
        <f t="shared" si="53"/>
        <v>0.11676269300921271</v>
      </c>
      <c r="J164" s="100"/>
      <c r="K164" s="100">
        <f>+PV!X$168</f>
        <v>21303882.130599994</v>
      </c>
      <c r="L164" s="101">
        <f>+IF(ISERROR(K164/K85),"N. D.",K164/K85)</f>
        <v>0.65598267334116411</v>
      </c>
      <c r="M164" s="100">
        <f t="shared" si="55"/>
        <v>16681648.272200007</v>
      </c>
      <c r="N164" s="101">
        <f t="shared" si="56"/>
        <v>0.78303325985075711</v>
      </c>
    </row>
    <row r="165" spans="1:14">
      <c r="A165" s="59" t="s">
        <v>15</v>
      </c>
      <c r="B165" s="100"/>
      <c r="C165" s="100">
        <f>+DEPTOS!P$168</f>
        <v>-471085.74000000011</v>
      </c>
      <c r="D165" s="101">
        <f>+IF(ISERROR(C165/C86),"N. D.",C165/C86)</f>
        <v>-1.0323379403894999</v>
      </c>
      <c r="E165" s="100"/>
      <c r="F165" s="100">
        <f>+DEPTOS!S$168</f>
        <v>-904419.39662637888</v>
      </c>
      <c r="G165" s="101">
        <f>+IF(ISERROR(F165/F86),"N. D.",F165/F86)</f>
        <v>-2.3849967920187192</v>
      </c>
      <c r="H165" s="100">
        <f>+$C165-F165</f>
        <v>433333.65662637877</v>
      </c>
      <c r="I165" s="101">
        <f>+IF(ISERROR(H165/F165),"N. D.",H165/F165)</f>
        <v>-0.47912910563702948</v>
      </c>
      <c r="J165" s="100"/>
      <c r="K165" s="100">
        <f>+DEPTOS!X$168</f>
        <v>-304702.09299999999</v>
      </c>
      <c r="L165" s="101">
        <f>+IF(ISERROR(K165/K86),"N. D.",K165/K86)</f>
        <v>-0.59568554783339689</v>
      </c>
      <c r="M165" s="100">
        <f>+$C165-K165</f>
        <v>-166383.64700000011</v>
      </c>
      <c r="N165" s="101">
        <f>+IF(ISERROR(M165/K165),"N. D.",M165/K165)</f>
        <v>0.54605350872991909</v>
      </c>
    </row>
    <row r="166" spans="1:14">
      <c r="A166" s="59" t="s">
        <v>16</v>
      </c>
      <c r="B166" s="100"/>
      <c r="C166" s="100">
        <f>+PLP!P$168</f>
        <v>10738730.571000002</v>
      </c>
      <c r="D166" s="101">
        <f>+IF(ISERROR(C166/C87),"N. D.",C166/C87)</f>
        <v>0.72620926770309258</v>
      </c>
      <c r="E166" s="100"/>
      <c r="F166" s="100">
        <f>+PLP!S$168</f>
        <v>9636760.7621815559</v>
      </c>
      <c r="G166" s="101">
        <f>+IF(ISERROR(F166/F87),"N. D.",F166/F87)</f>
        <v>0.64818044310147005</v>
      </c>
      <c r="H166" s="100">
        <f t="shared" si="52"/>
        <v>1101969.8088184465</v>
      </c>
      <c r="I166" s="101">
        <f t="shared" si="53"/>
        <v>0.11435064499504957</v>
      </c>
      <c r="J166" s="100"/>
      <c r="K166" s="100">
        <f>+PLP!X$168</f>
        <v>10344013.5955</v>
      </c>
      <c r="L166" s="101">
        <f>+IF(ISERROR(K166/K87),"N. D.",K166/K87)</f>
        <v>0.70254053731507871</v>
      </c>
      <c r="M166" s="100">
        <f t="shared" si="55"/>
        <v>394716.9755000025</v>
      </c>
      <c r="N166" s="101">
        <f t="shared" si="56"/>
        <v>3.815897686674715E-2</v>
      </c>
    </row>
    <row r="167" spans="1:14" ht="18" thickBot="1">
      <c r="A167" s="59" t="s">
        <v>17</v>
      </c>
      <c r="B167" s="102"/>
      <c r="C167" s="102">
        <f>+PE!P$168</f>
        <v>12665945.2645</v>
      </c>
      <c r="D167" s="103">
        <f>+IF(ISERROR(C167/C88),"N. D.",C167/C88)</f>
        <v>0.88971600804000195</v>
      </c>
      <c r="E167" s="102"/>
      <c r="F167" s="102">
        <f>+PE!S$168</f>
        <v>12647540.578652017</v>
      </c>
      <c r="G167" s="103">
        <f>+IF(ISERROR(F167/F88),"N. D.",F167/F88)</f>
        <v>0.87777822023323548</v>
      </c>
      <c r="H167" s="102">
        <f t="shared" si="52"/>
        <v>18404.685847982764</v>
      </c>
      <c r="I167" s="103">
        <f t="shared" si="53"/>
        <v>1.4551987980215161E-3</v>
      </c>
      <c r="J167" s="102"/>
      <c r="K167" s="102">
        <f>+PE!X$168</f>
        <v>11794686.593099996</v>
      </c>
      <c r="L167" s="103">
        <f>+IF(ISERROR(K167/K88),"N. D.",K167/K88)</f>
        <v>0.85147853069635637</v>
      </c>
      <c r="M167" s="102">
        <f t="shared" si="55"/>
        <v>871258.67140000314</v>
      </c>
      <c r="N167" s="103">
        <f t="shared" si="56"/>
        <v>7.3868742888827388E-2</v>
      </c>
    </row>
    <row r="168" spans="1:14" ht="6" customHeight="1">
      <c r="A168" s="75"/>
      <c r="B168" s="54"/>
      <c r="C168" s="54"/>
      <c r="D168" s="89"/>
      <c r="E168" s="54"/>
      <c r="F168" s="54"/>
      <c r="G168" s="89"/>
      <c r="H168" s="54"/>
      <c r="I168" s="89"/>
      <c r="J168" s="54"/>
      <c r="K168" s="54"/>
      <c r="L168" s="89"/>
      <c r="M168" s="54"/>
      <c r="N168" s="89"/>
    </row>
    <row r="169" spans="1:14">
      <c r="A169" s="73" t="s">
        <v>77</v>
      </c>
      <c r="B169" s="74"/>
      <c r="C169" s="74">
        <f>+SUM(C171:C185)</f>
        <v>26415360.600000001</v>
      </c>
      <c r="D169" s="87">
        <f>+IF(OR(C90&lt;=0,C169&lt;=0),"N. D.",C169/C$73)</f>
        <v>5.6004844624351256E-2</v>
      </c>
      <c r="E169" s="74"/>
      <c r="F169" s="74">
        <f>+SUM(F171:F185)</f>
        <v>29742969.444705695</v>
      </c>
      <c r="G169" s="87">
        <f>+IF(OR(F90&lt;=0,F169&lt;=0),"N. D.",F169/F$73)</f>
        <v>6.262133281052272E-2</v>
      </c>
      <c r="H169" s="74">
        <f>+$C169-F169</f>
        <v>-3327608.8447056934</v>
      </c>
      <c r="I169" s="87">
        <f>+IF(ISERROR(H169/F169),"N. D.",H169/F169)</f>
        <v>-0.11187883748097029</v>
      </c>
      <c r="J169" s="74"/>
      <c r="K169" s="74">
        <f>+SUM(K171:K185)</f>
        <v>27368011.129999999</v>
      </c>
      <c r="L169" s="87">
        <f>+IF(OR(K90&lt;=0,K169&lt;=0),"N. D.",K169/K$73)</f>
        <v>6.39282410448508E-2</v>
      </c>
      <c r="M169" s="74">
        <f>+$C169-K169</f>
        <v>-952650.52999999747</v>
      </c>
      <c r="N169" s="87" t="str">
        <f>+IF(OR(M90&lt;=0,M169&lt;=0),"N. D.",M169/M$73)</f>
        <v>N. D.</v>
      </c>
    </row>
    <row r="170" spans="1:14" ht="6" customHeight="1">
      <c r="A170" s="75"/>
      <c r="B170" s="54"/>
      <c r="C170" s="54"/>
      <c r="D170" s="89"/>
      <c r="E170" s="54"/>
      <c r="F170" s="54"/>
      <c r="G170" s="89"/>
      <c r="H170" s="54"/>
      <c r="I170" s="89"/>
      <c r="J170" s="54"/>
      <c r="K170" s="54"/>
      <c r="L170" s="89"/>
      <c r="M170" s="54"/>
      <c r="N170" s="89"/>
    </row>
    <row r="171" spans="1:14">
      <c r="A171" s="59" t="s">
        <v>3</v>
      </c>
      <c r="B171" s="60"/>
      <c r="C171" s="60">
        <f>+P2K!P$170</f>
        <v>5935019.75</v>
      </c>
      <c r="D171" s="83">
        <f t="shared" ref="D171:D185" si="57">+IF(ISERROR(C171/C$90),"N. D.",C171/C$90)</f>
        <v>1.2583203537308744E-2</v>
      </c>
      <c r="E171" s="60"/>
      <c r="F171" s="60">
        <f>+P2K!S$170</f>
        <v>5710870.2901277691</v>
      </c>
      <c r="G171" s="83">
        <f t="shared" ref="G171:G185" si="58">+IF(ISERROR(F171/F$90),"N. D.",F171/F$90)</f>
        <v>1.2023759421219285E-2</v>
      </c>
      <c r="H171" s="60">
        <f t="shared" ref="H171:H185" si="59">+$C171-F171</f>
        <v>224149.45987223089</v>
      </c>
      <c r="I171" s="83">
        <f t="shared" ref="I171:I185" si="60">+IF(ISERROR(H171/F171),"N. D.",H171/F171)</f>
        <v>3.9249614942176526E-2</v>
      </c>
      <c r="J171" s="60"/>
      <c r="K171" s="60">
        <f>+P2K!X$170</f>
        <v>5452935.6099999994</v>
      </c>
      <c r="L171" s="83">
        <f t="shared" ref="L171:L185" si="61">+IF(ISERROR(K171/K$90),"N. D.",K171/K$90)</f>
        <v>1.2737373586347649E-2</v>
      </c>
      <c r="M171" s="60">
        <f t="shared" ref="M171:M185" si="62">+$C171-K171</f>
        <v>482084.1400000006</v>
      </c>
      <c r="N171" s="83">
        <f t="shared" ref="N171:N185" si="63">+IF(ISERROR(M171/K171),"N. D.",M171/K171)</f>
        <v>8.8408184962961753E-2</v>
      </c>
    </row>
    <row r="172" spans="1:14">
      <c r="A172" s="59" t="s">
        <v>4</v>
      </c>
      <c r="B172" s="60"/>
      <c r="C172" s="60">
        <f>+PSP!P$170</f>
        <v>3178443.85</v>
      </c>
      <c r="D172" s="83">
        <f t="shared" si="57"/>
        <v>6.7388159738570753E-3</v>
      </c>
      <c r="E172" s="60"/>
      <c r="F172" s="60">
        <f>+PSP!S$170</f>
        <v>3486840.8489490002</v>
      </c>
      <c r="G172" s="83">
        <f t="shared" si="58"/>
        <v>7.341251574268343E-3</v>
      </c>
      <c r="H172" s="60">
        <f t="shared" si="59"/>
        <v>-308396.99894900015</v>
      </c>
      <c r="I172" s="83">
        <f t="shared" si="60"/>
        <v>-8.8445963641259062E-2</v>
      </c>
      <c r="J172" s="60"/>
      <c r="K172" s="60">
        <f>+PSP!X$170</f>
        <v>3778801.74</v>
      </c>
      <c r="L172" s="83">
        <f t="shared" si="61"/>
        <v>8.8268068639674527E-3</v>
      </c>
      <c r="M172" s="60">
        <f t="shared" si="62"/>
        <v>-600357.89000000013</v>
      </c>
      <c r="N172" s="83">
        <f t="shared" si="63"/>
        <v>-0.15887520206339276</v>
      </c>
    </row>
    <row r="173" spans="1:14">
      <c r="A173" s="59" t="s">
        <v>5</v>
      </c>
      <c r="B173" s="60"/>
      <c r="C173" s="60">
        <f>+PRG!P$170</f>
        <v>4269467.09</v>
      </c>
      <c r="D173" s="83">
        <f t="shared" si="57"/>
        <v>9.051962024104682E-3</v>
      </c>
      <c r="E173" s="60"/>
      <c r="F173" s="60">
        <f>+PRG!S$170</f>
        <v>4279296.6013278998</v>
      </c>
      <c r="G173" s="83">
        <f t="shared" si="58"/>
        <v>9.0097008358522614E-3</v>
      </c>
      <c r="H173" s="60">
        <f t="shared" si="59"/>
        <v>-9829.5113278999925</v>
      </c>
      <c r="I173" s="83">
        <f t="shared" si="60"/>
        <v>-2.2969922965493479E-3</v>
      </c>
      <c r="J173" s="60"/>
      <c r="K173" s="60">
        <f>+PRG!X$170</f>
        <v>4667087.5600000005</v>
      </c>
      <c r="L173" s="83">
        <f t="shared" si="61"/>
        <v>1.090173111578622E-2</v>
      </c>
      <c r="M173" s="60">
        <f t="shared" si="62"/>
        <v>-397620.47000000067</v>
      </c>
      <c r="N173" s="83">
        <f t="shared" si="63"/>
        <v>-8.5196702416271058E-2</v>
      </c>
    </row>
    <row r="174" spans="1:14">
      <c r="A174" s="59" t="s">
        <v>6</v>
      </c>
      <c r="B174" s="60"/>
      <c r="C174" s="60">
        <f>+PC!P$170</f>
        <v>367445.63</v>
      </c>
      <c r="D174" s="83">
        <f t="shared" si="57"/>
        <v>7.7904427380964315E-4</v>
      </c>
      <c r="E174" s="60"/>
      <c r="F174" s="60">
        <f>+PC!S$170</f>
        <v>814624.21170789993</v>
      </c>
      <c r="G174" s="83">
        <f t="shared" si="58"/>
        <v>1.7151230972988979E-3</v>
      </c>
      <c r="H174" s="60">
        <f t="shared" si="59"/>
        <v>-447178.58170789992</v>
      </c>
      <c r="I174" s="83">
        <f t="shared" si="60"/>
        <v>-0.54893848633637821</v>
      </c>
      <c r="J174" s="60"/>
      <c r="K174" s="60">
        <f>+PC!X$170</f>
        <v>463185.19</v>
      </c>
      <c r="L174" s="83">
        <f t="shared" si="61"/>
        <v>1.0819425033873485E-3</v>
      </c>
      <c r="M174" s="60">
        <f t="shared" si="62"/>
        <v>-95739.56</v>
      </c>
      <c r="N174" s="83">
        <f t="shared" si="63"/>
        <v>-0.20669823229883494</v>
      </c>
    </row>
    <row r="175" spans="1:14">
      <c r="A175" s="59" t="s">
        <v>7</v>
      </c>
      <c r="B175" s="60"/>
      <c r="C175" s="60">
        <f>+PLA!C$170</f>
        <v>0</v>
      </c>
      <c r="D175" s="83">
        <f t="shared" si="57"/>
        <v>0</v>
      </c>
      <c r="E175" s="60"/>
      <c r="F175" s="60">
        <f>+PLA!F$170</f>
        <v>0</v>
      </c>
      <c r="G175" s="83">
        <f t="shared" si="58"/>
        <v>0</v>
      </c>
      <c r="H175" s="60">
        <f t="shared" si="59"/>
        <v>0</v>
      </c>
      <c r="I175" s="83" t="str">
        <f t="shared" si="60"/>
        <v>N. D.</v>
      </c>
      <c r="J175" s="60"/>
      <c r="K175" s="60">
        <f>+PLA!K$170</f>
        <v>0</v>
      </c>
      <c r="L175" s="83">
        <f t="shared" si="61"/>
        <v>0</v>
      </c>
      <c r="M175" s="60">
        <f t="shared" si="62"/>
        <v>0</v>
      </c>
      <c r="N175" s="83" t="str">
        <f t="shared" si="63"/>
        <v>N. D.</v>
      </c>
    </row>
    <row r="176" spans="1:14">
      <c r="A176" s="59" t="s">
        <v>8</v>
      </c>
      <c r="B176" s="60"/>
      <c r="C176" s="60">
        <f>+PSI!P$170</f>
        <v>2326210.41</v>
      </c>
      <c r="D176" s="83">
        <f t="shared" si="57"/>
        <v>4.9319429913668653E-3</v>
      </c>
      <c r="E176" s="60"/>
      <c r="F176" s="60">
        <f>+PSI!S$170</f>
        <v>2717432.9481775993</v>
      </c>
      <c r="G176" s="83">
        <f t="shared" si="58"/>
        <v>5.7213276352405303E-3</v>
      </c>
      <c r="H176" s="60">
        <f t="shared" si="59"/>
        <v>-391222.5381775992</v>
      </c>
      <c r="I176" s="83">
        <f t="shared" si="60"/>
        <v>-0.14396768775471203</v>
      </c>
      <c r="J176" s="60"/>
      <c r="K176" s="60">
        <f>+PSI!X$170</f>
        <v>2436907.77</v>
      </c>
      <c r="L176" s="83">
        <f t="shared" si="61"/>
        <v>5.692310872888403E-3</v>
      </c>
      <c r="M176" s="60">
        <f t="shared" si="62"/>
        <v>-110697.35999999987</v>
      </c>
      <c r="N176" s="83">
        <f t="shared" si="63"/>
        <v>-4.5425338358209541E-2</v>
      </c>
    </row>
    <row r="177" spans="1:14">
      <c r="A177" s="59" t="s">
        <v>9</v>
      </c>
      <c r="B177" s="60"/>
      <c r="C177" s="60">
        <f>+PPA!P$170</f>
        <v>384913.41000000003</v>
      </c>
      <c r="D177" s="83">
        <f t="shared" si="57"/>
        <v>8.1607879776129997E-4</v>
      </c>
      <c r="E177" s="60"/>
      <c r="F177" s="60">
        <f>+PPA!S$170</f>
        <v>594108.28295999998</v>
      </c>
      <c r="G177" s="83">
        <f t="shared" si="58"/>
        <v>1.2508452655304299E-3</v>
      </c>
      <c r="H177" s="60">
        <f t="shared" si="59"/>
        <v>-209194.87295999995</v>
      </c>
      <c r="I177" s="83">
        <f t="shared" si="60"/>
        <v>-0.3521157320307628</v>
      </c>
      <c r="J177" s="60"/>
      <c r="K177" s="60">
        <f>+PPA!X$170</f>
        <v>449898.22</v>
      </c>
      <c r="L177" s="83">
        <f t="shared" si="61"/>
        <v>1.0509058081419054E-3</v>
      </c>
      <c r="M177" s="60">
        <f t="shared" si="62"/>
        <v>-64984.809999999939</v>
      </c>
      <c r="N177" s="83">
        <f t="shared" si="63"/>
        <v>-0.1444433587667894</v>
      </c>
    </row>
    <row r="178" spans="1:14">
      <c r="A178" s="59" t="s">
        <v>10</v>
      </c>
      <c r="B178" s="60"/>
      <c r="C178" s="60">
        <f>+PPB!C$170</f>
        <v>0</v>
      </c>
      <c r="D178" s="83">
        <f t="shared" si="57"/>
        <v>0</v>
      </c>
      <c r="E178" s="60"/>
      <c r="F178" s="60">
        <f>+PPB!F$170</f>
        <v>0</v>
      </c>
      <c r="G178" s="83">
        <f t="shared" si="58"/>
        <v>0</v>
      </c>
      <c r="H178" s="60">
        <f t="shared" si="59"/>
        <v>0</v>
      </c>
      <c r="I178" s="83" t="str">
        <f t="shared" si="60"/>
        <v>N. D.</v>
      </c>
      <c r="J178" s="60"/>
      <c r="K178" s="60">
        <f>+PPB!K$170</f>
        <v>0</v>
      </c>
      <c r="L178" s="83">
        <f t="shared" si="61"/>
        <v>0</v>
      </c>
      <c r="M178" s="60">
        <f t="shared" si="62"/>
        <v>0</v>
      </c>
      <c r="N178" s="83" t="str">
        <f t="shared" si="63"/>
        <v>N. D.</v>
      </c>
    </row>
    <row r="179" spans="1:14">
      <c r="A179" s="59" t="s">
        <v>11</v>
      </c>
      <c r="B179" s="60"/>
      <c r="C179" s="60">
        <f>+CBA!P$170</f>
        <v>4298367.82</v>
      </c>
      <c r="D179" s="83">
        <f t="shared" si="57"/>
        <v>9.1132362545681637E-3</v>
      </c>
      <c r="E179" s="60"/>
      <c r="F179" s="60">
        <f>+CBA!S$170</f>
        <v>3678136.7629608004</v>
      </c>
      <c r="G179" s="83">
        <f t="shared" si="58"/>
        <v>7.7440091105962566E-3</v>
      </c>
      <c r="H179" s="60">
        <f t="shared" si="59"/>
        <v>620231.05703919986</v>
      </c>
      <c r="I179" s="83">
        <f t="shared" si="60"/>
        <v>0.16862642609839518</v>
      </c>
      <c r="J179" s="60"/>
      <c r="K179" s="60">
        <f>+CBA!X$170</f>
        <v>3754677.77</v>
      </c>
      <c r="L179" s="83">
        <f t="shared" si="61"/>
        <v>8.77045629608025E-3</v>
      </c>
      <c r="M179" s="60">
        <f t="shared" si="62"/>
        <v>543690.05000000028</v>
      </c>
      <c r="N179" s="83">
        <f t="shared" si="63"/>
        <v>0.14480338481882568</v>
      </c>
    </row>
    <row r="180" spans="1:14">
      <c r="A180" s="59" t="s">
        <v>12</v>
      </c>
      <c r="B180" s="60"/>
      <c r="C180" s="60">
        <f>+TORR!P$170</f>
        <v>2931549.84</v>
      </c>
      <c r="D180" s="83">
        <f t="shared" si="57"/>
        <v>6.215360667752602E-3</v>
      </c>
      <c r="E180" s="60"/>
      <c r="F180" s="60">
        <f>+TORR!S$170</f>
        <v>3317232.9949060758</v>
      </c>
      <c r="G180" s="83">
        <f t="shared" si="58"/>
        <v>6.9841564330099734E-3</v>
      </c>
      <c r="H180" s="60">
        <f t="shared" si="59"/>
        <v>-385683.15490607591</v>
      </c>
      <c r="I180" s="83">
        <f t="shared" si="60"/>
        <v>-0.11626652559477395</v>
      </c>
      <c r="J180" s="60"/>
      <c r="K180" s="60">
        <f>+TORR!X$170</f>
        <v>2632655.06</v>
      </c>
      <c r="L180" s="83">
        <f t="shared" si="61"/>
        <v>6.1495519884212403E-3</v>
      </c>
      <c r="M180" s="60">
        <f t="shared" si="62"/>
        <v>298894.7799999998</v>
      </c>
      <c r="N180" s="83">
        <f t="shared" si="63"/>
        <v>0.11353358992651312</v>
      </c>
    </row>
    <row r="181" spans="1:14">
      <c r="A181" s="59" t="s">
        <v>13</v>
      </c>
      <c r="B181" s="60"/>
      <c r="C181" s="60">
        <f>HOT!P$170</f>
        <v>0</v>
      </c>
      <c r="D181" s="83">
        <f>+IF(ISERROR(C181/C$90),"N. D.",C181/C$90)</f>
        <v>0</v>
      </c>
      <c r="E181" s="60"/>
      <c r="F181" s="60">
        <f>HOT!S$170</f>
        <v>0</v>
      </c>
      <c r="G181" s="83">
        <f>+IF(ISERROR(F181/F$90),"N. D.",F181/F$90)</f>
        <v>0</v>
      </c>
      <c r="H181" s="60">
        <f>+$C181-F181</f>
        <v>0</v>
      </c>
      <c r="I181" s="83" t="str">
        <f>+IF(ISERROR(H181/F181),"N. D.",H181/F181)</f>
        <v>N. D.</v>
      </c>
      <c r="J181" s="60"/>
      <c r="K181" s="60">
        <f>HOT!X$170</f>
        <v>0</v>
      </c>
      <c r="L181" s="83">
        <f t="shared" si="61"/>
        <v>0</v>
      </c>
      <c r="M181" s="60">
        <f t="shared" si="62"/>
        <v>0</v>
      </c>
      <c r="N181" s="83" t="str">
        <f t="shared" si="63"/>
        <v>N. D.</v>
      </c>
    </row>
    <row r="182" spans="1:14">
      <c r="A182" s="59" t="s">
        <v>14</v>
      </c>
      <c r="B182" s="60"/>
      <c r="C182" s="60">
        <f>+PV!P$170</f>
        <v>1238299.96</v>
      </c>
      <c r="D182" s="83">
        <f t="shared" si="57"/>
        <v>2.6253965602930432E-3</v>
      </c>
      <c r="E182" s="60"/>
      <c r="F182" s="60">
        <f>+PV!S$170</f>
        <v>2411045.7750344854</v>
      </c>
      <c r="G182" s="83">
        <f t="shared" si="58"/>
        <v>5.0762550854421976E-3</v>
      </c>
      <c r="H182" s="60">
        <f t="shared" si="59"/>
        <v>-1172745.8150344854</v>
      </c>
      <c r="I182" s="83">
        <f t="shared" si="60"/>
        <v>-0.48640545408878083</v>
      </c>
      <c r="J182" s="60"/>
      <c r="K182" s="60">
        <f>+PV!X$170</f>
        <v>1942675.24</v>
      </c>
      <c r="L182" s="83">
        <f t="shared" si="61"/>
        <v>4.5378456777390008E-3</v>
      </c>
      <c r="M182" s="60">
        <f t="shared" si="62"/>
        <v>-704375.28</v>
      </c>
      <c r="N182" s="83">
        <f t="shared" si="63"/>
        <v>-0.36258004709011477</v>
      </c>
    </row>
    <row r="183" spans="1:14">
      <c r="A183" s="59" t="s">
        <v>15</v>
      </c>
      <c r="B183" s="60"/>
      <c r="C183" s="60">
        <f>+DEPTOS!P$170</f>
        <v>0</v>
      </c>
      <c r="D183" s="83">
        <f>+IF(ISERROR(C183/C$90),"N. D.",C183/C$90)</f>
        <v>0</v>
      </c>
      <c r="E183" s="60"/>
      <c r="F183" s="60">
        <f>+DEPTOS!S$170</f>
        <v>0</v>
      </c>
      <c r="G183" s="83">
        <f>+IF(ISERROR(F183/F$90),"N. D.",F183/F$90)</f>
        <v>0</v>
      </c>
      <c r="H183" s="60">
        <f>+$C183-F183</f>
        <v>0</v>
      </c>
      <c r="I183" s="83" t="str">
        <f>+IF(ISERROR(H183/F183),"N. D.",H183/F183)</f>
        <v>N. D.</v>
      </c>
      <c r="J183" s="60"/>
      <c r="K183" s="60">
        <f>+DEPTOS!X$170</f>
        <v>0</v>
      </c>
      <c r="L183" s="83">
        <f>+IF(ISERROR(K183/K$90),"N. D.",K183/K$90)</f>
        <v>0</v>
      </c>
      <c r="M183" s="60">
        <f>+$C183-K183</f>
        <v>0</v>
      </c>
      <c r="N183" s="83" t="str">
        <f>+IF(ISERROR(M183/K183),"N. D.",M183/K183)</f>
        <v>N. D.</v>
      </c>
    </row>
    <row r="184" spans="1:14">
      <c r="A184" s="59" t="s">
        <v>16</v>
      </c>
      <c r="B184" s="60"/>
      <c r="C184" s="60">
        <f>+PLP!P$170</f>
        <v>551895.56000000006</v>
      </c>
      <c r="D184" s="83">
        <f t="shared" si="57"/>
        <v>1.1701080123308757E-3</v>
      </c>
      <c r="E184" s="60"/>
      <c r="F184" s="60">
        <f>+PLP!S$170</f>
        <v>1477758.1933272001</v>
      </c>
      <c r="G184" s="83">
        <f t="shared" si="58"/>
        <v>3.1112961942100746E-3</v>
      </c>
      <c r="H184" s="60">
        <f t="shared" si="59"/>
        <v>-925862.63332720008</v>
      </c>
      <c r="I184" s="83">
        <f t="shared" si="60"/>
        <v>-0.62653188966092155</v>
      </c>
      <c r="J184" s="60"/>
      <c r="K184" s="60">
        <f>+PLP!X$170</f>
        <v>748299.67</v>
      </c>
      <c r="L184" s="83">
        <f t="shared" si="61"/>
        <v>1.7479341648288166E-3</v>
      </c>
      <c r="M184" s="60">
        <f t="shared" si="62"/>
        <v>-196404.11</v>
      </c>
      <c r="N184" s="83">
        <f t="shared" si="63"/>
        <v>-0.26246718777785905</v>
      </c>
    </row>
    <row r="185" spans="1:14">
      <c r="A185" s="59" t="s">
        <v>17</v>
      </c>
      <c r="B185" s="60"/>
      <c r="C185" s="60">
        <f>+PE!P$170</f>
        <v>933747.28</v>
      </c>
      <c r="D185" s="83">
        <f t="shared" si="57"/>
        <v>1.9796955311982608E-3</v>
      </c>
      <c r="E185" s="60"/>
      <c r="F185" s="60">
        <f>+PE!S$170</f>
        <v>1255622.5352269681</v>
      </c>
      <c r="G185" s="83">
        <f t="shared" si="58"/>
        <v>2.6436081578544712E-3</v>
      </c>
      <c r="H185" s="60">
        <f t="shared" si="59"/>
        <v>-321875.25522696809</v>
      </c>
      <c r="I185" s="83">
        <f t="shared" si="60"/>
        <v>-0.25634714748790766</v>
      </c>
      <c r="J185" s="60"/>
      <c r="K185" s="60">
        <f>+PE!X$170</f>
        <v>1040887.2999999999</v>
      </c>
      <c r="L185" s="83">
        <f t="shared" si="61"/>
        <v>2.4313821672625109E-3</v>
      </c>
      <c r="M185" s="60">
        <f t="shared" si="62"/>
        <v>-107140.0199999999</v>
      </c>
      <c r="N185" s="83">
        <f t="shared" si="63"/>
        <v>-0.10293143167372674</v>
      </c>
    </row>
    <row r="186" spans="1:14" ht="6" customHeight="1">
      <c r="A186" s="75"/>
      <c r="B186" s="54"/>
      <c r="C186" s="54"/>
      <c r="D186" s="89"/>
      <c r="E186" s="54"/>
      <c r="F186" s="54"/>
      <c r="G186" s="89"/>
      <c r="H186" s="54"/>
      <c r="I186" s="89"/>
      <c r="J186" s="54"/>
      <c r="K186" s="54"/>
      <c r="L186" s="89"/>
      <c r="M186" s="54"/>
      <c r="N186" s="89"/>
    </row>
    <row r="187" spans="1:14">
      <c r="A187" s="97" t="s">
        <v>82</v>
      </c>
      <c r="B187" s="98"/>
      <c r="C187" s="98">
        <f>+C151-C169</f>
        <v>334297077.44080007</v>
      </c>
      <c r="D187" s="99">
        <f>+IF(OR(C90&lt;=0,C187&lt;=0),"N. D.",C187/C$73)</f>
        <v>0.70876397123447665</v>
      </c>
      <c r="E187" s="98"/>
      <c r="F187" s="98">
        <f>+F151-F169</f>
        <v>329252151.81327319</v>
      </c>
      <c r="G187" s="99">
        <f>+IF(OR(F90&lt;=0,F187&lt;=0),"N. D.",F187/F$73)</f>
        <v>0.6932128486905268</v>
      </c>
      <c r="H187" s="98">
        <f>+$C187-F187</f>
        <v>5044925.6275268793</v>
      </c>
      <c r="I187" s="99">
        <f>+IF(ISERROR(H187/F187),"N. D.",H187/F187)</f>
        <v>1.5322377089240644E-2</v>
      </c>
      <c r="J187" s="98"/>
      <c r="K187" s="98">
        <f>+K151-K169</f>
        <v>293912890.42869997</v>
      </c>
      <c r="L187" s="99">
        <f>+IF(OR(K90&lt;=0,K187&lt;=0),"N. D.",K187/K$73)</f>
        <v>0.68654364455875427</v>
      </c>
      <c r="M187" s="98">
        <f>+$C187-K187</f>
        <v>40384187.012100101</v>
      </c>
      <c r="N187" s="99">
        <f>+IF(ISERROR(M187/K187),"N. D.",M187/K187)</f>
        <v>0.13740189126511571</v>
      </c>
    </row>
    <row r="188" spans="1:14" ht="6" customHeight="1">
      <c r="A188" s="75"/>
      <c r="B188" s="54"/>
      <c r="C188" s="54"/>
      <c r="D188" s="89"/>
      <c r="E188" s="54"/>
      <c r="F188" s="54"/>
      <c r="G188" s="89"/>
      <c r="H188" s="54"/>
      <c r="I188" s="89"/>
      <c r="J188" s="54"/>
      <c r="K188" s="54"/>
      <c r="L188" s="89"/>
      <c r="M188" s="54"/>
      <c r="N188" s="89"/>
    </row>
    <row r="189" spans="1:14">
      <c r="A189" s="59" t="s">
        <v>3</v>
      </c>
      <c r="B189" s="100"/>
      <c r="C189" s="100">
        <f>+P2K!P$177</f>
        <v>73999761.106600016</v>
      </c>
      <c r="D189" s="101">
        <f t="shared" ref="D189:D197" si="64">+IF(ISERROR(C189/C74),"N. D.",C189/C74)</f>
        <v>0.78129418455955724</v>
      </c>
      <c r="E189" s="100"/>
      <c r="F189" s="100">
        <f>+P2K!S$177</f>
        <v>75728292.427497461</v>
      </c>
      <c r="G189" s="101">
        <f t="shared" ref="G189:G197" si="65">+IF(ISERROR(F189/F74),"N. D.",F189/F74)</f>
        <v>0.78803816223491152</v>
      </c>
      <c r="H189" s="100">
        <f t="shared" ref="H189:H203" si="66">+$C189-F189</f>
        <v>-1728531.3208974451</v>
      </c>
      <c r="I189" s="101">
        <f t="shared" ref="I189:I203" si="67">+IF(ISERROR(H189/F189),"N. D.",H189/F189)</f>
        <v>-2.2825436379043502E-2</v>
      </c>
      <c r="J189" s="100"/>
      <c r="K189" s="100">
        <f>+P2K!X$177</f>
        <v>69621231.518600002</v>
      </c>
      <c r="L189" s="101">
        <f t="shared" ref="L189:L197" si="68">+IF(ISERROR(K189/K74),"N. D.",K189/K74)</f>
        <v>0.78496826999759983</v>
      </c>
      <c r="M189" s="100">
        <f t="shared" ref="M189:M203" si="69">+$C189-K189</f>
        <v>4378529.5880000144</v>
      </c>
      <c r="N189" s="101">
        <f t="shared" ref="N189:N203" si="70">+IF(ISERROR(M189/K189),"N. D.",M189/K189)</f>
        <v>6.2890723023626013E-2</v>
      </c>
    </row>
    <row r="190" spans="1:14">
      <c r="A190" s="59" t="s">
        <v>4</v>
      </c>
      <c r="B190" s="100"/>
      <c r="C190" s="100">
        <f>+PSP!P$177</f>
        <v>39825419.586999997</v>
      </c>
      <c r="D190" s="101">
        <f t="shared" si="64"/>
        <v>0.71210437734646126</v>
      </c>
      <c r="E190" s="100"/>
      <c r="F190" s="100">
        <f>+PSP!S$177</f>
        <v>41614697.800655566</v>
      </c>
      <c r="G190" s="101">
        <f t="shared" si="65"/>
        <v>0.71770094068481594</v>
      </c>
      <c r="H190" s="100">
        <f t="shared" si="66"/>
        <v>-1789278.2136555687</v>
      </c>
      <c r="I190" s="101">
        <f t="shared" si="67"/>
        <v>-4.2996304388094868E-2</v>
      </c>
      <c r="J190" s="100"/>
      <c r="K190" s="100">
        <f>+PSP!X$177</f>
        <v>35866206.73839999</v>
      </c>
      <c r="L190" s="101">
        <f t="shared" si="68"/>
        <v>0.69727828102777623</v>
      </c>
      <c r="M190" s="100">
        <f t="shared" si="69"/>
        <v>3959212.8486000076</v>
      </c>
      <c r="N190" s="101">
        <f t="shared" si="70"/>
        <v>0.11038839087382761</v>
      </c>
    </row>
    <row r="191" spans="1:14">
      <c r="A191" s="59" t="s">
        <v>5</v>
      </c>
      <c r="B191" s="100"/>
      <c r="C191" s="100">
        <f>+PRG!P$177</f>
        <v>49344085.241500005</v>
      </c>
      <c r="D191" s="101">
        <f t="shared" si="64"/>
        <v>0.7550743022365477</v>
      </c>
      <c r="E191" s="100"/>
      <c r="F191" s="100">
        <f>+PRG!S$177</f>
        <v>47892684.648375332</v>
      </c>
      <c r="G191" s="101">
        <f t="shared" si="65"/>
        <v>0.74963181011717805</v>
      </c>
      <c r="H191" s="100">
        <f t="shared" si="66"/>
        <v>1451400.5931246728</v>
      </c>
      <c r="I191" s="101">
        <f t="shared" si="67"/>
        <v>3.03052669479849E-2</v>
      </c>
      <c r="J191" s="100"/>
      <c r="K191" s="100">
        <f>+PRG!X$177</f>
        <v>43529405.198200002</v>
      </c>
      <c r="L191" s="101">
        <f t="shared" si="68"/>
        <v>0.72689124632212754</v>
      </c>
      <c r="M191" s="100">
        <f t="shared" si="69"/>
        <v>5814680.0433000028</v>
      </c>
      <c r="N191" s="101">
        <f t="shared" si="70"/>
        <v>0.13358050763212467</v>
      </c>
    </row>
    <row r="192" spans="1:14">
      <c r="A192" s="59" t="s">
        <v>6</v>
      </c>
      <c r="B192" s="100"/>
      <c r="C192" s="100">
        <f>+PC!P$177</f>
        <v>1780701.0585000003</v>
      </c>
      <c r="D192" s="101">
        <f t="shared" si="64"/>
        <v>0.34315896910443378</v>
      </c>
      <c r="E192" s="100"/>
      <c r="F192" s="100">
        <f>+PC!S$177</f>
        <v>1507345.4739424642</v>
      </c>
      <c r="G192" s="101">
        <f t="shared" si="65"/>
        <v>0.29220223976200366</v>
      </c>
      <c r="H192" s="100">
        <f t="shared" si="66"/>
        <v>273355.58455753606</v>
      </c>
      <c r="I192" s="101">
        <f t="shared" si="67"/>
        <v>0.18134899350085562</v>
      </c>
      <c r="J192" s="100"/>
      <c r="K192" s="100">
        <f>+PC!X$177</f>
        <v>130951.55509999947</v>
      </c>
      <c r="L192" s="101">
        <f t="shared" si="68"/>
        <v>3.5533536870199139E-2</v>
      </c>
      <c r="M192" s="100">
        <f t="shared" si="69"/>
        <v>1649749.5034000007</v>
      </c>
      <c r="N192" s="101">
        <f t="shared" si="70"/>
        <v>12.598166567324769</v>
      </c>
    </row>
    <row r="193" spans="1:14">
      <c r="A193" s="59" t="s">
        <v>7</v>
      </c>
      <c r="B193" s="100"/>
      <c r="C193" s="100">
        <f>+PLA!C$177</f>
        <v>0</v>
      </c>
      <c r="D193" s="101" t="str">
        <f t="shared" si="64"/>
        <v>N. D.</v>
      </c>
      <c r="E193" s="100"/>
      <c r="F193" s="100">
        <f>+PLA!F$177</f>
        <v>0</v>
      </c>
      <c r="G193" s="101" t="str">
        <f t="shared" si="65"/>
        <v>N. D.</v>
      </c>
      <c r="H193" s="100">
        <f t="shared" si="66"/>
        <v>0</v>
      </c>
      <c r="I193" s="101" t="str">
        <f t="shared" si="67"/>
        <v>N. D.</v>
      </c>
      <c r="J193" s="100"/>
      <c r="K193" s="100">
        <f>+PLA!K$177</f>
        <v>0</v>
      </c>
      <c r="L193" s="101" t="str">
        <f t="shared" si="68"/>
        <v>N. D.</v>
      </c>
      <c r="M193" s="100">
        <f t="shared" si="69"/>
        <v>0</v>
      </c>
      <c r="N193" s="101" t="str">
        <f t="shared" si="70"/>
        <v>N. D.</v>
      </c>
    </row>
    <row r="194" spans="1:14">
      <c r="A194" s="59" t="s">
        <v>8</v>
      </c>
      <c r="B194" s="100"/>
      <c r="C194" s="100">
        <f>+PSI!P$177</f>
        <v>23080005.519100007</v>
      </c>
      <c r="D194" s="101">
        <f t="shared" si="64"/>
        <v>0.70621152559381162</v>
      </c>
      <c r="E194" s="100"/>
      <c r="F194" s="100">
        <f>+PSI!S$177</f>
        <v>23150199.022384241</v>
      </c>
      <c r="G194" s="101">
        <f t="shared" si="65"/>
        <v>0.69454312354041814</v>
      </c>
      <c r="H194" s="100">
        <f t="shared" si="66"/>
        <v>-70193.503284234554</v>
      </c>
      <c r="I194" s="101">
        <f t="shared" si="67"/>
        <v>-3.0320907054130941E-3</v>
      </c>
      <c r="J194" s="100"/>
      <c r="K194" s="100">
        <f>+PSI!X$177</f>
        <v>21390422.936299998</v>
      </c>
      <c r="L194" s="101">
        <f t="shared" si="68"/>
        <v>0.67596932243191166</v>
      </c>
      <c r="M194" s="100">
        <f t="shared" si="69"/>
        <v>1689582.5828000084</v>
      </c>
      <c r="N194" s="101">
        <f t="shared" si="70"/>
        <v>7.8987806264117902E-2</v>
      </c>
    </row>
    <row r="195" spans="1:14">
      <c r="A195" s="59" t="s">
        <v>9</v>
      </c>
      <c r="B195" s="100"/>
      <c r="C195" s="100">
        <f>+PPA!P$177</f>
        <v>2806362.9622</v>
      </c>
      <c r="D195" s="101">
        <f t="shared" si="64"/>
        <v>0.46661930891494657</v>
      </c>
      <c r="E195" s="100"/>
      <c r="F195" s="100">
        <f>+PPA!S$177</f>
        <v>2564531.4639811092</v>
      </c>
      <c r="G195" s="101">
        <f t="shared" si="65"/>
        <v>0.42450142478467662</v>
      </c>
      <c r="H195" s="100">
        <f t="shared" si="66"/>
        <v>241831.49821889075</v>
      </c>
      <c r="I195" s="101">
        <f t="shared" si="67"/>
        <v>9.4298510903616711E-2</v>
      </c>
      <c r="J195" s="100"/>
      <c r="K195" s="100">
        <f>+PPA!X$177</f>
        <v>3051325.2828999991</v>
      </c>
      <c r="L195" s="101">
        <f t="shared" si="68"/>
        <v>0.52971738017749082</v>
      </c>
      <c r="M195" s="100">
        <f t="shared" si="69"/>
        <v>-244962.32069999911</v>
      </c>
      <c r="N195" s="101">
        <f t="shared" si="70"/>
        <v>-8.0280631525192672E-2</v>
      </c>
    </row>
    <row r="196" spans="1:14">
      <c r="A196" s="59" t="s">
        <v>10</v>
      </c>
      <c r="B196" s="100"/>
      <c r="C196" s="100">
        <f>+PPB!C$177</f>
        <v>0</v>
      </c>
      <c r="D196" s="101" t="str">
        <f t="shared" si="64"/>
        <v>N. D.</v>
      </c>
      <c r="E196" s="100"/>
      <c r="F196" s="100">
        <f>+PPB!F$177</f>
        <v>0</v>
      </c>
      <c r="G196" s="101" t="str">
        <f t="shared" si="65"/>
        <v>N. D.</v>
      </c>
      <c r="H196" s="100">
        <f t="shared" si="66"/>
        <v>0</v>
      </c>
      <c r="I196" s="101" t="str">
        <f t="shared" si="67"/>
        <v>N. D.</v>
      </c>
      <c r="J196" s="100"/>
      <c r="K196" s="100">
        <f>+PPB!K$177</f>
        <v>0</v>
      </c>
      <c r="L196" s="101" t="str">
        <f t="shared" si="68"/>
        <v>N. D.</v>
      </c>
      <c r="M196" s="100">
        <f t="shared" si="69"/>
        <v>0</v>
      </c>
      <c r="N196" s="101" t="str">
        <f t="shared" si="70"/>
        <v>N. D.</v>
      </c>
    </row>
    <row r="197" spans="1:14">
      <c r="A197" s="59" t="s">
        <v>11</v>
      </c>
      <c r="B197" s="100"/>
      <c r="C197" s="100">
        <f>+CBA!P$177</f>
        <v>40768685.887599982</v>
      </c>
      <c r="D197" s="101">
        <f t="shared" si="64"/>
        <v>0.50081875526822128</v>
      </c>
      <c r="E197" s="100"/>
      <c r="F197" s="100">
        <f>+CBA!S$177</f>
        <v>40631763.325016506</v>
      </c>
      <c r="G197" s="101">
        <f t="shared" si="65"/>
        <v>0.4998619477337396</v>
      </c>
      <c r="H197" s="100">
        <f t="shared" si="66"/>
        <v>136922.56258347631</v>
      </c>
      <c r="I197" s="101">
        <f t="shared" si="67"/>
        <v>3.3698405232434172E-3</v>
      </c>
      <c r="J197" s="100"/>
      <c r="K197" s="100">
        <f>+CBA!X$177</f>
        <v>35056548.312999986</v>
      </c>
      <c r="L197" s="101">
        <f t="shared" si="68"/>
        <v>0.48111996270695684</v>
      </c>
      <c r="M197" s="100">
        <f t="shared" si="69"/>
        <v>5712137.5745999962</v>
      </c>
      <c r="N197" s="101">
        <f t="shared" si="70"/>
        <v>0.16294067298353415</v>
      </c>
    </row>
    <row r="198" spans="1:14">
      <c r="A198" s="59" t="s">
        <v>12</v>
      </c>
      <c r="B198" s="100"/>
      <c r="C198" s="100">
        <f>+TORR!P$177</f>
        <v>42838362.079999998</v>
      </c>
      <c r="D198" s="101">
        <f>+IF(ISERROR(C198/C82),"N. D.",C198/C82)</f>
        <v>0.5262434809349692</v>
      </c>
      <c r="E198" s="100"/>
      <c r="F198" s="100">
        <f>+TORR!S$177</f>
        <v>39785881.370348603</v>
      </c>
      <c r="G198" s="101">
        <f>+IF(ISERROR(F198/F82),"N. D.",F198/F82)</f>
        <v>0.48945569984262743</v>
      </c>
      <c r="H198" s="100">
        <f t="shared" si="66"/>
        <v>3052480.7096513957</v>
      </c>
      <c r="I198" s="101">
        <f t="shared" si="67"/>
        <v>7.6722711789070266E-2</v>
      </c>
      <c r="J198" s="100"/>
      <c r="K198" s="100">
        <f>+TORR!X$177</f>
        <v>44042267.259999998</v>
      </c>
      <c r="L198" s="101">
        <f>+IF(ISERROR(K198/K82),"N. D.",K198/K82)</f>
        <v>0.60444096756106769</v>
      </c>
      <c r="M198" s="100">
        <f t="shared" si="69"/>
        <v>-1203905.1799999997</v>
      </c>
      <c r="N198" s="101">
        <f t="shared" si="70"/>
        <v>-2.7335222614513505E-2</v>
      </c>
    </row>
    <row r="199" spans="1:14">
      <c r="A199" s="59" t="s">
        <v>13</v>
      </c>
      <c r="B199" s="100"/>
      <c r="C199" s="100">
        <f>+HOT!P$177</f>
        <v>1658516.3</v>
      </c>
      <c r="D199" s="101">
        <f>+IF(ISERROR(C199/C83),"N. D.",C199/C83)</f>
        <v>3.2158931988309561E-2</v>
      </c>
      <c r="E199" s="100"/>
      <c r="F199" s="100">
        <f>+HOT!S$177</f>
        <v>6127332.9307224993</v>
      </c>
      <c r="G199" s="101">
        <f>+IF(ISERROR(F199/F83),"N. D.",F199/F83)</f>
        <v>0.1213998808321797</v>
      </c>
      <c r="H199" s="100">
        <f>+$C199-F199</f>
        <v>-4468816.6307224995</v>
      </c>
      <c r="I199" s="101">
        <f>+IF(ISERROR(H199/F199),"N. D.",H199/F199)</f>
        <v>-0.7293249250935615</v>
      </c>
      <c r="J199" s="100"/>
      <c r="K199" s="100">
        <f>+HOT!X$177</f>
        <v>1818513.6100000003</v>
      </c>
      <c r="L199" s="101">
        <f>+IF(ISERROR(K199/K83),"N. D.",K199/K83)</f>
        <v>3.5622509369206669E-2</v>
      </c>
      <c r="M199" s="100">
        <f t="shared" si="69"/>
        <v>-159997.31000000029</v>
      </c>
      <c r="N199" s="101">
        <f t="shared" si="70"/>
        <v>-8.7982464975887784E-2</v>
      </c>
    </row>
    <row r="200" spans="1:14">
      <c r="A200" s="59" t="s">
        <v>14</v>
      </c>
      <c r="B200" s="100"/>
      <c r="C200" s="100">
        <f>+PV!P$177</f>
        <v>36747230.4428</v>
      </c>
      <c r="D200" s="101">
        <f>+IF(ISERROR(C200/C85),"N. D.",C200/C85)</f>
        <v>0.76549174095616868</v>
      </c>
      <c r="E200" s="100"/>
      <c r="F200" s="100">
        <f>+PV!S$177</f>
        <v>31602922.134696394</v>
      </c>
      <c r="G200" s="101">
        <f>+IF(ISERROR(F200/F85),"N. D.",F200/F85)</f>
        <v>0.70346935302576374</v>
      </c>
      <c r="H200" s="100">
        <f t="shared" si="66"/>
        <v>5144308.3081036061</v>
      </c>
      <c r="I200" s="101">
        <f t="shared" si="67"/>
        <v>0.16277951406448404</v>
      </c>
      <c r="J200" s="100"/>
      <c r="K200" s="100">
        <f>+PV!X$177</f>
        <v>19361206.890599996</v>
      </c>
      <c r="L200" s="101">
        <f>+IF(ISERROR(K200/K85),"N. D.",K200/K85)</f>
        <v>0.5961644069070644</v>
      </c>
      <c r="M200" s="100">
        <f t="shared" si="69"/>
        <v>17386023.552200004</v>
      </c>
      <c r="N200" s="101">
        <f t="shared" si="70"/>
        <v>0.89798242694472952</v>
      </c>
    </row>
    <row r="201" spans="1:14">
      <c r="A201" s="59" t="s">
        <v>15</v>
      </c>
      <c r="B201" s="100"/>
      <c r="C201" s="100">
        <f>+DEPTOS!P$177</f>
        <v>-471085.74000000011</v>
      </c>
      <c r="D201" s="101">
        <f>+IF(ISERROR(C201/C86),"N. D.",C201/C86)</f>
        <v>-1.0323379403894999</v>
      </c>
      <c r="E201" s="100"/>
      <c r="F201" s="100">
        <f>+DEPTOS!S$177</f>
        <v>-904419.39662637888</v>
      </c>
      <c r="G201" s="101">
        <f>+IF(ISERROR(F201/F86),"N. D.",F201/F86)</f>
        <v>-2.3849967920187192</v>
      </c>
      <c r="H201" s="100">
        <f>+$C201-F201</f>
        <v>433333.65662637877</v>
      </c>
      <c r="I201" s="101">
        <f>+IF(ISERROR(H201/F201),"N. D.",H201/F201)</f>
        <v>-0.47912910563702948</v>
      </c>
      <c r="J201" s="100"/>
      <c r="K201" s="100">
        <f>+DEPTOS!X$177</f>
        <v>-304702.09299999999</v>
      </c>
      <c r="L201" s="101">
        <f>+IF(ISERROR(K201/K86),"N. D.",K201/K86)</f>
        <v>-0.59568554783339689</v>
      </c>
      <c r="M201" s="100">
        <f>+$C201-K201</f>
        <v>-166383.64700000011</v>
      </c>
      <c r="N201" s="101">
        <f>+IF(ISERROR(M201/K201),"N. D.",M201/K201)</f>
        <v>0.54605350872991909</v>
      </c>
    </row>
    <row r="202" spans="1:14">
      <c r="A202" s="59" t="s">
        <v>16</v>
      </c>
      <c r="B202" s="100"/>
      <c r="C202" s="100">
        <f>+PLP!P$177</f>
        <v>10186835.011000002</v>
      </c>
      <c r="D202" s="101">
        <f>+IF(ISERROR(C202/C87),"N. D.",C202/C87)</f>
        <v>0.68888719617645156</v>
      </c>
      <c r="E202" s="100"/>
      <c r="F202" s="100">
        <f>+PLP!S$177</f>
        <v>8159002.5688543562</v>
      </c>
      <c r="G202" s="101">
        <f>+IF(ISERROR(F202/F87),"N. D.",F202/F87)</f>
        <v>0.5487846000183203</v>
      </c>
      <c r="H202" s="100">
        <f t="shared" si="66"/>
        <v>2027832.4421456456</v>
      </c>
      <c r="I202" s="101">
        <f t="shared" si="67"/>
        <v>0.24853925771350543</v>
      </c>
      <c r="J202" s="100"/>
      <c r="K202" s="100">
        <f>+PLP!X$177</f>
        <v>9595713.9254999999</v>
      </c>
      <c r="L202" s="101">
        <f>+IF(ISERROR(K202/K87),"N. D.",K202/K87)</f>
        <v>0.65171782257471933</v>
      </c>
      <c r="M202" s="100">
        <f t="shared" si="69"/>
        <v>591121.08550000191</v>
      </c>
      <c r="N202" s="101">
        <f t="shared" si="70"/>
        <v>6.1602616552493834E-2</v>
      </c>
    </row>
    <row r="203" spans="1:14" ht="18" thickBot="1">
      <c r="A203" s="59" t="s">
        <v>17</v>
      </c>
      <c r="B203" s="102"/>
      <c r="C203" s="102">
        <f>+PE!P$177</f>
        <v>11732197.9845</v>
      </c>
      <c r="D203" s="103">
        <f>+IF(ISERROR(C203/C88),"N. D.",C203/C88)</f>
        <v>0.82412517489403192</v>
      </c>
      <c r="E203" s="102"/>
      <c r="F203" s="102">
        <f>+PE!S$177</f>
        <v>11391918.04342505</v>
      </c>
      <c r="G203" s="103">
        <f>+IF(ISERROR(F203/F88),"N. D.",F203/F88)</f>
        <v>0.79063415396974224</v>
      </c>
      <c r="H203" s="102">
        <f t="shared" si="66"/>
        <v>340279.94107495062</v>
      </c>
      <c r="I203" s="103">
        <f t="shared" si="67"/>
        <v>2.9870293990689859E-2</v>
      </c>
      <c r="J203" s="102"/>
      <c r="K203" s="102">
        <f>+PE!X$177</f>
        <v>10753799.293099996</v>
      </c>
      <c r="L203" s="103">
        <f>+IF(ISERROR(K203/K88),"N. D.",K203/K88)</f>
        <v>0.77633510218482737</v>
      </c>
      <c r="M203" s="102">
        <f t="shared" si="69"/>
        <v>978398.69140000455</v>
      </c>
      <c r="N203" s="103">
        <f t="shared" si="70"/>
        <v>9.0981676776111908E-2</v>
      </c>
    </row>
    <row r="206" spans="1:14">
      <c r="C206" s="50"/>
      <c r="D206" s="50"/>
      <c r="F206" s="50"/>
      <c r="G206" s="50"/>
      <c r="H206" s="50"/>
      <c r="I206" s="50"/>
      <c r="K206" s="50"/>
      <c r="L206" s="50"/>
      <c r="M206" s="50"/>
      <c r="N206" s="50"/>
    </row>
    <row r="207" spans="1:14">
      <c r="C207" s="394" t="s">
        <v>1</v>
      </c>
      <c r="D207" s="394"/>
      <c r="E207" s="394"/>
      <c r="F207" s="394"/>
      <c r="G207" s="394"/>
      <c r="H207" s="394"/>
      <c r="I207" s="394"/>
      <c r="J207" s="394"/>
      <c r="K207" s="394"/>
      <c r="L207" s="394"/>
      <c r="M207" s="394"/>
      <c r="N207" s="394"/>
    </row>
    <row r="208" spans="1:14">
      <c r="B208" s="51"/>
      <c r="C208" s="51"/>
      <c r="D208" s="50"/>
      <c r="E208" s="51"/>
      <c r="F208" s="51"/>
      <c r="G208" s="50"/>
      <c r="H208" s="51"/>
      <c r="I208" s="50"/>
      <c r="J208" s="51"/>
      <c r="K208" s="51"/>
      <c r="L208" s="50"/>
      <c r="M208" s="51"/>
      <c r="N208" s="50"/>
    </row>
    <row r="209" spans="1:14" ht="6" customHeight="1"/>
    <row r="210" spans="1:14" s="54" customFormat="1" ht="14.25" customHeight="1">
      <c r="A210" s="52" t="s">
        <v>83</v>
      </c>
      <c r="B210" s="395"/>
      <c r="C210" s="53">
        <f>+C5</f>
        <v>45747</v>
      </c>
      <c r="D210" s="395" t="s">
        <v>99</v>
      </c>
      <c r="E210" s="395"/>
      <c r="F210" s="53">
        <f>+F5</f>
        <v>45747</v>
      </c>
      <c r="G210" s="395" t="s">
        <v>99</v>
      </c>
      <c r="H210" s="53" t="s">
        <v>100</v>
      </c>
      <c r="I210" s="395" t="s">
        <v>99</v>
      </c>
      <c r="J210" s="395"/>
      <c r="K210" s="53">
        <f>+K5</f>
        <v>45382</v>
      </c>
      <c r="L210" s="395" t="s">
        <v>99</v>
      </c>
      <c r="M210" s="53" t="s">
        <v>100</v>
      </c>
      <c r="N210" s="395" t="s">
        <v>99</v>
      </c>
    </row>
    <row r="211" spans="1:14" s="54" customFormat="1" ht="14.25" customHeight="1">
      <c r="A211" s="52" t="s">
        <v>134</v>
      </c>
      <c r="B211" s="395"/>
      <c r="C211" s="53" t="str">
        <f>+C6</f>
        <v>REAL</v>
      </c>
      <c r="D211" s="395"/>
      <c r="E211" s="395"/>
      <c r="F211" s="53" t="str">
        <f>+F6</f>
        <v>PPTO</v>
      </c>
      <c r="G211" s="395"/>
      <c r="H211" s="53" t="s">
        <v>135</v>
      </c>
      <c r="I211" s="395"/>
      <c r="J211" s="395"/>
      <c r="K211" s="53" t="str">
        <f>+K6</f>
        <v>REAL</v>
      </c>
      <c r="L211" s="395"/>
      <c r="M211" s="53" t="s">
        <v>136</v>
      </c>
      <c r="N211" s="395"/>
    </row>
    <row r="212" spans="1:14" ht="6" customHeight="1"/>
    <row r="213" spans="1:14">
      <c r="C213" s="79" t="s">
        <v>108</v>
      </c>
      <c r="F213" s="79" t="s">
        <v>137</v>
      </c>
      <c r="K213" s="79" t="s">
        <v>109</v>
      </c>
    </row>
    <row r="216" spans="1:14">
      <c r="A216" s="55" t="s">
        <v>87</v>
      </c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</row>
    <row r="217" spans="1:14" ht="6" customHeight="1">
      <c r="A217" s="56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</row>
    <row r="218" spans="1:14">
      <c r="A218" s="59" t="s">
        <v>88</v>
      </c>
      <c r="B218" s="60"/>
      <c r="C218" s="58">
        <f>+C27</f>
        <v>477152927.74000001</v>
      </c>
      <c r="D218" s="93">
        <f>+IF(ISERROR(C218/C$222),"N. D.",C218/C$222)</f>
        <v>1.0116415211887362</v>
      </c>
      <c r="E218" s="94"/>
      <c r="F218" s="58">
        <f>+F27</f>
        <v>477807093.44536674</v>
      </c>
      <c r="G218" s="93">
        <f>+IF(ISERROR(F218/F$222),"N. D.",F218/F$222)</f>
        <v>1.0059828449037667</v>
      </c>
      <c r="H218" s="94">
        <f>+$C218-F218</f>
        <v>-654165.70536673069</v>
      </c>
      <c r="I218" s="93">
        <f>+IF(ISERROR(H218/F218),"N. D.",H218/F218)</f>
        <v>-1.3691000287368673E-3</v>
      </c>
      <c r="J218" s="94"/>
      <c r="K218" s="58">
        <f>+K27</f>
        <v>434245989.50999993</v>
      </c>
      <c r="L218" s="93">
        <f>+IF(ISERROR(K218/K$222),"N. D.",K218/K$222)</f>
        <v>1.0143441610824508</v>
      </c>
      <c r="M218" s="94">
        <f>+$C218-K218</f>
        <v>42906938.230000079</v>
      </c>
      <c r="N218" s="93">
        <f>+IF(ISERROR(M218/K218),"N. D.",M218/K218)</f>
        <v>9.8807909034268712E-2</v>
      </c>
    </row>
    <row r="219" spans="1:14">
      <c r="A219" s="59" t="s">
        <v>89</v>
      </c>
      <c r="B219" s="60"/>
      <c r="C219" s="58">
        <f>+C48</f>
        <v>4250676.79</v>
      </c>
      <c r="D219" s="93">
        <f>+IF(ISERROR(C219/C$222),"N. D.",C219/C$222)</f>
        <v>9.0121235434615348E-3</v>
      </c>
      <c r="E219" s="94"/>
      <c r="F219" s="58">
        <f>+F48</f>
        <v>2841644.6150000002</v>
      </c>
      <c r="G219" s="93">
        <f>+IF(ISERROR(F219/F$222),"N. D.",F219/F$222)</f>
        <v>5.982844903766652E-3</v>
      </c>
      <c r="H219" s="94">
        <f>+$C219-F219</f>
        <v>1409032.1749999998</v>
      </c>
      <c r="I219" s="93">
        <f>+IF(ISERROR(H219/F219),"N. D.",H219/F219)</f>
        <v>0.4958509475682622</v>
      </c>
      <c r="J219" s="94"/>
      <c r="K219" s="58">
        <f>+K48</f>
        <v>5792750.1100000003</v>
      </c>
      <c r="L219" s="93">
        <f>+IF(ISERROR(K219/K$222),"N. D.",K219/K$222)</f>
        <v>1.353113763311547E-2</v>
      </c>
      <c r="M219" s="94">
        <f>+$C219-K219</f>
        <v>-1542073.3200000003</v>
      </c>
      <c r="N219" s="93">
        <f>+IF(ISERROR(M219/K219),"N. D.",M219/K219)</f>
        <v>-0.26620746462684891</v>
      </c>
    </row>
    <row r="220" spans="1:14">
      <c r="A220" s="59" t="s">
        <v>90</v>
      </c>
      <c r="B220" s="60"/>
      <c r="C220" s="58">
        <f>+C69</f>
        <v>1240187.1199999999</v>
      </c>
      <c r="D220" s="93">
        <f>+IF(ISERROR(C220/C$222),"N. D.",C220/C$222)</f>
        <v>2.6293976452746843E-3</v>
      </c>
      <c r="E220" s="94"/>
      <c r="F220" s="58">
        <f>+F69</f>
        <v>0</v>
      </c>
      <c r="G220" s="93">
        <f>+IF(ISERROR(F220/F$222),"N. D.",F220/F$222)</f>
        <v>0</v>
      </c>
      <c r="H220" s="94">
        <f>+$C220-F220</f>
        <v>1240187.1199999999</v>
      </c>
      <c r="I220" s="93" t="str">
        <f>+IF(ISERROR(H220/F220),"N. D.",H220/F220)</f>
        <v>N. D.</v>
      </c>
      <c r="J220" s="94"/>
      <c r="K220" s="58">
        <f>+K69</f>
        <v>348059.55</v>
      </c>
      <c r="L220" s="93">
        <f>+IF(ISERROR(K220/K$222),"N. D.",K220/K$222)</f>
        <v>8.1302344933540304E-4</v>
      </c>
      <c r="M220" s="94">
        <f>+$C220-K220</f>
        <v>892127.56999999983</v>
      </c>
      <c r="N220" s="93">
        <f>+IF(ISERROR(M220/K220),"N. D.",M220/K220)</f>
        <v>2.5631463638908913</v>
      </c>
    </row>
    <row r="221" spans="1:14" ht="6" customHeight="1">
      <c r="A221" s="56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</row>
    <row r="222" spans="1:14" s="82" customFormat="1">
      <c r="A222" s="80" t="s">
        <v>46</v>
      </c>
      <c r="B222" s="74"/>
      <c r="C222" s="81">
        <f>+C218-C219-C220</f>
        <v>471662063.82999998</v>
      </c>
      <c r="D222" s="95">
        <f>+IF(ISERROR(C222/C$222),"N. D.",C222/C$222)</f>
        <v>1</v>
      </c>
      <c r="E222" s="96"/>
      <c r="F222" s="81">
        <f>+F218-F219-F220</f>
        <v>474965448.83036673</v>
      </c>
      <c r="G222" s="95">
        <f>+IF(ISERROR(F222/F$222),"N. D.",F222/F$222)</f>
        <v>1</v>
      </c>
      <c r="H222" s="96">
        <f>+$C222-F222</f>
        <v>-3303385.0003667474</v>
      </c>
      <c r="I222" s="95">
        <f>+IF(ISERROR(H222/F222),"N. D.",H222/F222)</f>
        <v>-6.9550006395234587E-3</v>
      </c>
      <c r="J222" s="96"/>
      <c r="K222" s="81">
        <f>+K218-K219-K220</f>
        <v>428105179.8499999</v>
      </c>
      <c r="L222" s="95">
        <f>+IF(ISERROR(K222/K$222),"N. D.",K222/K$222)</f>
        <v>1</v>
      </c>
      <c r="M222" s="96">
        <f>+$C222-K222</f>
        <v>43556883.980000079</v>
      </c>
      <c r="N222" s="95">
        <f>+IF(ISERROR(M222/K222),"N. D.",M222/K222)</f>
        <v>0.10174341734258296</v>
      </c>
    </row>
    <row r="224" spans="1:14">
      <c r="A224" s="55" t="s">
        <v>91</v>
      </c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</row>
    <row r="225" spans="1:14" ht="6" customHeight="1">
      <c r="A225" s="56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</row>
    <row r="226" spans="1:14">
      <c r="A226" s="59" t="s">
        <v>3</v>
      </c>
      <c r="B226" s="60"/>
      <c r="C226" s="58">
        <f t="shared" ref="C226:C236" si="71">+C74</f>
        <v>94714337.530000001</v>
      </c>
      <c r="D226" s="93" t="str">
        <f>+IF(ISERROR(C226/#REF!),"N. D.",C226/#REF!)</f>
        <v>N. D.</v>
      </c>
      <c r="E226" s="94"/>
      <c r="F226" s="58">
        <f t="shared" ref="F226:F236" si="72">+F74</f>
        <v>96097240.027981177</v>
      </c>
      <c r="G226" s="93" t="str">
        <f>+IF(ISERROR(F226/#REF!),"N. D.",F226/#REF!)</f>
        <v>N. D.</v>
      </c>
      <c r="H226" s="94">
        <f t="shared" ref="H226:H231" si="73">+$C226-F226</f>
        <v>-1382902.4979811758</v>
      </c>
      <c r="I226" s="93">
        <f t="shared" ref="I226:I231" si="74">+IF(ISERROR(H226/F226),"N. D.",H226/F226)</f>
        <v>-1.4390657812633415E-2</v>
      </c>
      <c r="J226" s="94"/>
      <c r="K226" s="58">
        <f t="shared" ref="K226:K236" si="75">+K74</f>
        <v>88693051.909999982</v>
      </c>
      <c r="L226" s="93" t="str">
        <f>+IF(ISERROR(K226/#REF!),"N. D.",K226/#REF!)</f>
        <v>N. D.</v>
      </c>
      <c r="M226" s="94">
        <f t="shared" ref="M226:M236" si="76">+$C226-K226</f>
        <v>6021285.6200000197</v>
      </c>
      <c r="N226" s="93">
        <f t="shared" ref="N226:N236" si="77">+IF(ISERROR(M226/K226),"N. D.",M226/K226)</f>
        <v>6.7889034037412921E-2</v>
      </c>
    </row>
    <row r="227" spans="1:14">
      <c r="A227" s="59" t="s">
        <v>4</v>
      </c>
      <c r="B227" s="60"/>
      <c r="C227" s="58">
        <f t="shared" si="71"/>
        <v>55926379.409999996</v>
      </c>
      <c r="D227" s="93" t="str">
        <f>+IF(ISERROR(C227/#REF!),"N. D.",C227/#REF!)</f>
        <v>N. D.</v>
      </c>
      <c r="E227" s="94"/>
      <c r="F227" s="58">
        <f t="shared" si="72"/>
        <v>57983340.193127863</v>
      </c>
      <c r="G227" s="93" t="str">
        <f>+IF(ISERROR(F227/#REF!),"N. D.",F227/#REF!)</f>
        <v>N. D.</v>
      </c>
      <c r="H227" s="94">
        <f t="shared" si="73"/>
        <v>-2056960.7831278667</v>
      </c>
      <c r="I227" s="93">
        <f t="shared" si="74"/>
        <v>-3.5475030867084402E-2</v>
      </c>
      <c r="J227" s="94"/>
      <c r="K227" s="58">
        <f t="shared" si="75"/>
        <v>51437435.690000005</v>
      </c>
      <c r="L227" s="93" t="str">
        <f>+IF(ISERROR(K227/#REF!),"N. D.",K227/#REF!)</f>
        <v>N. D.</v>
      </c>
      <c r="M227" s="94">
        <f t="shared" si="76"/>
        <v>4488943.7199999914</v>
      </c>
      <c r="N227" s="93">
        <f t="shared" si="77"/>
        <v>8.7269974869153333E-2</v>
      </c>
    </row>
    <row r="228" spans="1:14">
      <c r="A228" s="59" t="s">
        <v>5</v>
      </c>
      <c r="B228" s="60"/>
      <c r="C228" s="58">
        <f t="shared" si="71"/>
        <v>65349972.969999999</v>
      </c>
      <c r="D228" s="93" t="str">
        <f>+IF(ISERROR(C228/#REF!),"N. D.",C228/#REF!)</f>
        <v>N. D.</v>
      </c>
      <c r="E228" s="94"/>
      <c r="F228" s="58">
        <f t="shared" si="72"/>
        <v>63888276.887408271</v>
      </c>
      <c r="G228" s="93" t="str">
        <f>+IF(ISERROR(F228/#REF!),"N. D.",F228/#REF!)</f>
        <v>N. D.</v>
      </c>
      <c r="H228" s="94">
        <f t="shared" si="73"/>
        <v>1461696.0825917274</v>
      </c>
      <c r="I228" s="93">
        <f t="shared" si="74"/>
        <v>2.2878940453625114E-2</v>
      </c>
      <c r="J228" s="94"/>
      <c r="K228" s="58">
        <f t="shared" si="75"/>
        <v>59884343.660000011</v>
      </c>
      <c r="L228" s="93" t="str">
        <f>+IF(ISERROR(K228/#REF!),"N. D.",K228/#REF!)</f>
        <v>N. D.</v>
      </c>
      <c r="M228" s="94">
        <f t="shared" si="76"/>
        <v>5465629.3099999875</v>
      </c>
      <c r="N228" s="93">
        <f t="shared" si="77"/>
        <v>9.1269753928200373E-2</v>
      </c>
    </row>
    <row r="229" spans="1:14">
      <c r="A229" s="59" t="s">
        <v>6</v>
      </c>
      <c r="B229" s="60"/>
      <c r="C229" s="58">
        <f t="shared" si="71"/>
        <v>5189143.28</v>
      </c>
      <c r="D229" s="93" t="str">
        <f>+IF(ISERROR(C229/#REF!),"N. D.",C229/#REF!)</f>
        <v>N. D.</v>
      </c>
      <c r="E229" s="94"/>
      <c r="F229" s="58">
        <f t="shared" si="72"/>
        <v>5158569.1990936995</v>
      </c>
      <c r="G229" s="93" t="str">
        <f>+IF(ISERROR(F229/#REF!),"N. D.",F229/#REF!)</f>
        <v>N. D.</v>
      </c>
      <c r="H229" s="94">
        <f t="shared" si="73"/>
        <v>30574.080906300806</v>
      </c>
      <c r="I229" s="93">
        <f t="shared" si="74"/>
        <v>5.9268529172143928E-3</v>
      </c>
      <c r="J229" s="94"/>
      <c r="K229" s="58">
        <f t="shared" si="75"/>
        <v>3685294.7</v>
      </c>
      <c r="L229" s="93" t="str">
        <f>+IF(ISERROR(K229/#REF!),"N. D.",K229/#REF!)</f>
        <v>N. D.</v>
      </c>
      <c r="M229" s="94">
        <f t="shared" si="76"/>
        <v>1503848.58</v>
      </c>
      <c r="N229" s="93">
        <f t="shared" si="77"/>
        <v>0.40806738739238413</v>
      </c>
    </row>
    <row r="230" spans="1:14">
      <c r="A230" s="59" t="s">
        <v>7</v>
      </c>
      <c r="B230" s="60"/>
      <c r="C230" s="58">
        <f t="shared" si="71"/>
        <v>0</v>
      </c>
      <c r="D230" s="93" t="str">
        <f>+IF(ISERROR(C230/#REF!),"N. D.",C230/#REF!)</f>
        <v>N. D.</v>
      </c>
      <c r="E230" s="94"/>
      <c r="F230" s="58">
        <f t="shared" si="72"/>
        <v>0</v>
      </c>
      <c r="G230" s="93" t="str">
        <f>+IF(ISERROR(F230/#REF!),"N. D.",F230/#REF!)</f>
        <v>N. D.</v>
      </c>
      <c r="H230" s="94">
        <f t="shared" si="73"/>
        <v>0</v>
      </c>
      <c r="I230" s="93" t="str">
        <f t="shared" si="74"/>
        <v>N. D.</v>
      </c>
      <c r="J230" s="94"/>
      <c r="K230" s="58">
        <f t="shared" si="75"/>
        <v>0</v>
      </c>
      <c r="L230" s="93" t="str">
        <f>+IF(ISERROR(K230/#REF!),"N. D.",K230/#REF!)</f>
        <v>N. D.</v>
      </c>
      <c r="M230" s="94">
        <f t="shared" si="76"/>
        <v>0</v>
      </c>
      <c r="N230" s="93" t="str">
        <f t="shared" si="77"/>
        <v>N. D.</v>
      </c>
    </row>
    <row r="231" spans="1:14">
      <c r="A231" s="59" t="s">
        <v>8</v>
      </c>
      <c r="B231" s="60"/>
      <c r="C231" s="58">
        <f t="shared" si="71"/>
        <v>32681434.220000006</v>
      </c>
      <c r="D231" s="93" t="str">
        <f>+IF(ISERROR(C231/#REF!),"N. D.",C231/#REF!)</f>
        <v>N. D.</v>
      </c>
      <c r="E231" s="94"/>
      <c r="F231" s="58">
        <f t="shared" si="72"/>
        <v>33331550.248999104</v>
      </c>
      <c r="G231" s="93" t="str">
        <f>+IF(ISERROR(F231/#REF!),"N. D.",F231/#REF!)</f>
        <v>N. D.</v>
      </c>
      <c r="H231" s="94">
        <f t="shared" si="73"/>
        <v>-650116.02899909765</v>
      </c>
      <c r="I231" s="93">
        <f t="shared" si="74"/>
        <v>-1.9504524216320231E-2</v>
      </c>
      <c r="J231" s="94"/>
      <c r="K231" s="58">
        <f t="shared" si="75"/>
        <v>31644073.52</v>
      </c>
      <c r="L231" s="93" t="str">
        <f>+IF(ISERROR(K231/#REF!),"N. D.",K231/#REF!)</f>
        <v>N. D.</v>
      </c>
      <c r="M231" s="94">
        <f t="shared" si="76"/>
        <v>1037360.7000000067</v>
      </c>
      <c r="N231" s="93">
        <f t="shared" si="77"/>
        <v>3.2782147954003575E-2</v>
      </c>
    </row>
    <row r="232" spans="1:14">
      <c r="A232" s="59" t="s">
        <v>9</v>
      </c>
      <c r="B232" s="60"/>
      <c r="C232" s="58">
        <f t="shared" si="71"/>
        <v>6014245.25</v>
      </c>
      <c r="D232" s="93" t="str">
        <f>+IF(ISERROR(C232/#REF!),"N. D.",C232/#REF!)</f>
        <v>N. D.</v>
      </c>
      <c r="E232" s="94"/>
      <c r="F232" s="58">
        <f t="shared" si="72"/>
        <v>6041278.8138036001</v>
      </c>
      <c r="G232" s="93" t="str">
        <f>+IF(ISERROR(F232/#REF!),"N. D.",F232/#REF!)</f>
        <v>N. D.</v>
      </c>
      <c r="H232" s="94">
        <f>+$C232-F232</f>
        <v>-27033.563803600147</v>
      </c>
      <c r="I232" s="93">
        <f>+IF(ISERROR(H232/F232),"N. D.",H232/F232)</f>
        <v>-4.474808171712202E-3</v>
      </c>
      <c r="J232" s="94"/>
      <c r="K232" s="58">
        <f t="shared" si="75"/>
        <v>5760289.1599999992</v>
      </c>
      <c r="L232" s="93" t="str">
        <f>+IF(ISERROR(K232/#REF!),"N. D.",K232/#REF!)</f>
        <v>N. D.</v>
      </c>
      <c r="M232" s="94">
        <f t="shared" si="76"/>
        <v>253956.09000000078</v>
      </c>
      <c r="N232" s="93">
        <f t="shared" si="77"/>
        <v>4.4087385710338337E-2</v>
      </c>
    </row>
    <row r="233" spans="1:14">
      <c r="A233" s="59" t="s">
        <v>10</v>
      </c>
      <c r="B233" s="60"/>
      <c r="C233" s="58">
        <f t="shared" si="71"/>
        <v>0</v>
      </c>
      <c r="D233" s="93" t="str">
        <f>+IF(ISERROR(C233/#REF!),"N. D.",C233/#REF!)</f>
        <v>N. D.</v>
      </c>
      <c r="E233" s="94"/>
      <c r="F233" s="58">
        <f t="shared" si="72"/>
        <v>0</v>
      </c>
      <c r="G233" s="93" t="str">
        <f>+IF(ISERROR(F233/#REF!),"N. D.",F233/#REF!)</f>
        <v>N. D.</v>
      </c>
      <c r="H233" s="94">
        <f>+$C233-F233</f>
        <v>0</v>
      </c>
      <c r="I233" s="93" t="str">
        <f>+IF(ISERROR(H233/F233),"N. D.",H233/F233)</f>
        <v>N. D.</v>
      </c>
      <c r="J233" s="94"/>
      <c r="K233" s="58">
        <f t="shared" si="75"/>
        <v>0</v>
      </c>
      <c r="L233" s="93" t="str">
        <f>+IF(ISERROR(K233/#REF!),"N. D.",K233/#REF!)</f>
        <v>N. D.</v>
      </c>
      <c r="M233" s="94">
        <f t="shared" si="76"/>
        <v>0</v>
      </c>
      <c r="N233" s="93" t="str">
        <f t="shared" si="77"/>
        <v>N. D.</v>
      </c>
    </row>
    <row r="234" spans="1:14">
      <c r="A234" s="59" t="s">
        <v>11</v>
      </c>
      <c r="B234" s="60"/>
      <c r="C234" s="58">
        <f t="shared" si="71"/>
        <v>81404071.750000015</v>
      </c>
      <c r="D234" s="93" t="str">
        <f>+IF(ISERROR(C234/#REF!),"N. D.",C234/#REF!)</f>
        <v>N. D.</v>
      </c>
      <c r="E234" s="94"/>
      <c r="F234" s="58">
        <f t="shared" si="72"/>
        <v>81285970.074801013</v>
      </c>
      <c r="G234" s="93" t="str">
        <f>+IF(ISERROR(F234/#REF!),"N. D.",F234/#REF!)</f>
        <v>N. D.</v>
      </c>
      <c r="H234" s="94">
        <f>+$C234-F234</f>
        <v>118101.67519900203</v>
      </c>
      <c r="I234" s="93">
        <f>+IF(ISERROR(H234/F234),"N. D.",H234/F234)</f>
        <v>1.4529158610067942E-3</v>
      </c>
      <c r="J234" s="94"/>
      <c r="K234" s="58">
        <f t="shared" si="75"/>
        <v>72864464.229999989</v>
      </c>
      <c r="L234" s="93" t="str">
        <f>+IF(ISERROR(K234/#REF!),"N. D.",K234/#REF!)</f>
        <v>N. D.</v>
      </c>
      <c r="M234" s="94">
        <f t="shared" si="76"/>
        <v>8539607.5200000256</v>
      </c>
      <c r="N234" s="93">
        <f t="shared" si="77"/>
        <v>0.11719852208127636</v>
      </c>
    </row>
    <row r="235" spans="1:14">
      <c r="A235" s="59" t="s">
        <v>12</v>
      </c>
      <c r="B235" s="60"/>
      <c r="C235" s="58">
        <f t="shared" si="71"/>
        <v>51572493.160000004</v>
      </c>
      <c r="D235" s="93" t="str">
        <f>+IF(ISERROR(C235/#REF!),"N. D.",C235/#REF!)</f>
        <v>N. D.</v>
      </c>
      <c r="E235" s="94"/>
      <c r="F235" s="58">
        <f t="shared" si="72"/>
        <v>50472314.212505512</v>
      </c>
      <c r="G235" s="93" t="str">
        <f>+IF(ISERROR(F235/#REF!),"N. D.",F235/#REF!)</f>
        <v>N. D.</v>
      </c>
      <c r="H235" s="94">
        <f>+$C235-F235</f>
        <v>1100178.9474944919</v>
      </c>
      <c r="I235" s="93">
        <f>+IF(ISERROR(H235/F235),"N. D.",H235/F235)</f>
        <v>2.1797671944709461E-2</v>
      </c>
      <c r="J235" s="94"/>
      <c r="K235" s="58">
        <f t="shared" si="75"/>
        <v>51049565.07</v>
      </c>
      <c r="L235" s="93" t="str">
        <f>+IF(ISERROR(K235/#REF!),"N. D.",K235/#REF!)</f>
        <v>N. D.</v>
      </c>
      <c r="M235" s="94">
        <f t="shared" si="76"/>
        <v>522928.09000000358</v>
      </c>
      <c r="N235" s="93">
        <f t="shared" si="77"/>
        <v>1.0243536635090936E-2</v>
      </c>
    </row>
    <row r="236" spans="1:14">
      <c r="A236" s="59" t="s">
        <v>13</v>
      </c>
      <c r="B236" s="60"/>
      <c r="C236" s="58">
        <f t="shared" si="71"/>
        <v>1325600.06</v>
      </c>
      <c r="D236" s="93" t="str">
        <f>+IF(ISERROR(C236/#REF!),"N. D.",C236/#REF!)</f>
        <v>N. D.</v>
      </c>
      <c r="E236" s="94"/>
      <c r="F236" s="58">
        <f t="shared" si="72"/>
        <v>6127332.9307224993</v>
      </c>
      <c r="G236" s="93" t="str">
        <f>+IF(ISERROR(F236/#REF!),"N. D.",F236/#REF!)</f>
        <v>N. D.</v>
      </c>
      <c r="H236" s="94">
        <f>+$C236-F236</f>
        <v>-4801732.8707224987</v>
      </c>
      <c r="I236" s="93">
        <f>+IF(ISERROR(H236/F236),"N. D.",H236/F236)</f>
        <v>-0.78365790222472964</v>
      </c>
      <c r="J236" s="94"/>
      <c r="K236" s="58">
        <f t="shared" si="75"/>
        <v>1523127.1300000004</v>
      </c>
      <c r="L236" s="93" t="str">
        <f>+IF(ISERROR(K236/#REF!),"N. D.",K236/#REF!)</f>
        <v>N. D.</v>
      </c>
      <c r="M236" s="94">
        <f t="shared" si="76"/>
        <v>-197527.0700000003</v>
      </c>
      <c r="N236" s="93">
        <f t="shared" si="77"/>
        <v>-0.12968521544225942</v>
      </c>
    </row>
  </sheetData>
  <mergeCells count="18">
    <mergeCell ref="B210:B211"/>
    <mergeCell ref="G5:G6"/>
    <mergeCell ref="E210:E211"/>
    <mergeCell ref="C207:N207"/>
    <mergeCell ref="I5:I6"/>
    <mergeCell ref="J210:J211"/>
    <mergeCell ref="L210:L211"/>
    <mergeCell ref="N210:N211"/>
    <mergeCell ref="D210:D211"/>
    <mergeCell ref="G210:G211"/>
    <mergeCell ref="I210:I211"/>
    <mergeCell ref="C2:N2"/>
    <mergeCell ref="B5:B6"/>
    <mergeCell ref="D5:D6"/>
    <mergeCell ref="E5:E6"/>
    <mergeCell ref="J5:J6"/>
    <mergeCell ref="L5:L6"/>
    <mergeCell ref="N5:N6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C6829E20B1554FAE8130D25F65277A" ma:contentTypeVersion="4" ma:contentTypeDescription="Crear nuevo documento." ma:contentTypeScope="" ma:versionID="1776087f8a8002b9332ba70d741bdb1d">
  <xsd:schema xmlns:xsd="http://www.w3.org/2001/XMLSchema" xmlns:xs="http://www.w3.org/2001/XMLSchema" xmlns:p="http://schemas.microsoft.com/office/2006/metadata/properties" xmlns:ns2="c7a97eca-ce66-43ea-a4e8-5f9ef0d34539" targetNamespace="http://schemas.microsoft.com/office/2006/metadata/properties" ma:root="true" ma:fieldsID="bf1c55e506961609e7a48d16f92ddef9" ns2:_="">
    <xsd:import namespace="c7a97eca-ce66-43ea-a4e8-5f9ef0d345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97eca-ce66-43ea-a4e8-5f9ef0d345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F66BC1-6900-4099-BF02-3E2BC3EA13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a97eca-ce66-43ea-a4e8-5f9ef0d345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634D8F-9F84-4BA3-80F4-9C03392F6696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c7a97eca-ce66-43ea-a4e8-5f9ef0d34539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C2E3F6D-F483-4F40-A7C2-01951DAF5E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2026R</vt:lpstr>
      <vt:lpstr>AAC</vt:lpstr>
      <vt:lpstr>2026P</vt:lpstr>
      <vt:lpstr>2025R</vt:lpstr>
      <vt:lpstr>RESUMEN JUN26</vt:lpstr>
      <vt:lpstr>P2K</vt:lpstr>
      <vt:lpstr>PSP</vt:lpstr>
      <vt:lpstr>PRG</vt:lpstr>
      <vt:lpstr>PC</vt:lpstr>
      <vt:lpstr>PLA</vt:lpstr>
      <vt:lpstr>PLR</vt:lpstr>
      <vt:lpstr>PSI</vt:lpstr>
      <vt:lpstr>PPA</vt:lpstr>
      <vt:lpstr>PPB</vt:lpstr>
      <vt:lpstr>AC</vt:lpstr>
      <vt:lpstr>CBA</vt:lpstr>
      <vt:lpstr>TORR</vt:lpstr>
      <vt:lpstr>CBA + TORR</vt:lpstr>
      <vt:lpstr>CBA + TORR  (RENTA)</vt:lpstr>
      <vt:lpstr>HOT</vt:lpstr>
      <vt:lpstr>AD</vt:lpstr>
      <vt:lpstr>PV</vt:lpstr>
      <vt:lpstr>DEPTOS</vt:lpstr>
      <vt:lpstr>PLP</vt:lpstr>
      <vt:lpstr>PBCS</vt:lpstr>
      <vt:lpstr>RV</vt:lpstr>
      <vt:lpstr>PE</vt:lpstr>
      <vt:lpstr>TOTAL</vt:lpstr>
      <vt:lpstr>Resumen xPlaza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Gamboa de la Cruz</dc:creator>
  <cp:keywords/>
  <dc:description/>
  <cp:lastModifiedBy>Enrique Valenzuela</cp:lastModifiedBy>
  <cp:revision/>
  <dcterms:created xsi:type="dcterms:W3CDTF">2021-04-14T04:26:01Z</dcterms:created>
  <dcterms:modified xsi:type="dcterms:W3CDTF">2026-07-27T20:30:27Z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0x0101004BC6829E20B1554FAE8130D25F65277A</vt:lpwstr>
  </property>
</Properties>
</file>